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admin\Desktop\project\"/>
    </mc:Choice>
  </mc:AlternateContent>
  <xr:revisionPtr revIDLastSave="0" documentId="13_ncr:1_{6023D8DB-F81C-4607-B753-D407C9FF440D}" xr6:coauthVersionLast="36" xr6:coauthVersionMax="47" xr10:uidLastSave="{00000000-0000-0000-0000-000000000000}"/>
  <bookViews>
    <workbookView xWindow="0" yWindow="0" windowWidth="19200" windowHeight="6930" activeTab="2" xr2:uid="{93F69C74-ED96-418D-8BC9-C75B2759DF1F}"/>
  </bookViews>
  <sheets>
    <sheet name="Data" sheetId="2" r:id="rId1"/>
    <sheet name="questions" sheetId="7" r:id="rId2"/>
    <sheet name="dashboard" sheetId="12" r:id="rId3"/>
    <sheet name="pivot" sheetId="10" r:id="rId4"/>
  </sheets>
  <definedNames>
    <definedName name="_xlnm._FilterDatabase" localSheetId="0" hidden="1">Data!$A$1:$W$1558</definedName>
    <definedName name="_xlchart.v2.0" hidden="1">pivot!$D$34:$D$44</definedName>
    <definedName name="_xlchart.v2.1" hidden="1">pivot!$E$33</definedName>
    <definedName name="_xlchart.v2.2" hidden="1">pivot!$E$34:$E$44</definedName>
    <definedName name="_xlchart.v2.3" hidden="1">pivot!$A$48:$A$57</definedName>
    <definedName name="_xlchart.v2.4" hidden="1">pivot!$B$47</definedName>
    <definedName name="_xlchart.v2.5" hidden="1">pivot!$B$48:$B$57</definedName>
    <definedName name="Slicer_Gender">#N/A</definedName>
    <definedName name="Slicer_St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2" i="2" l="1"/>
  <c r="F4" i="10" l="1"/>
  <c r="C186" i="10" l="1"/>
  <c r="D186" i="10"/>
  <c r="B186" i="10"/>
  <c r="AH2" i="2"/>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48" i="2"/>
  <c r="AH49" i="2"/>
  <c r="AH50" i="2"/>
  <c r="AH51" i="2"/>
  <c r="AH52" i="2"/>
  <c r="AH53" i="2"/>
  <c r="AH54" i="2"/>
  <c r="AH55" i="2"/>
  <c r="AH56" i="2"/>
  <c r="AH57" i="2"/>
  <c r="AH58" i="2"/>
  <c r="AH59" i="2"/>
  <c r="AH60" i="2"/>
  <c r="AH61" i="2"/>
  <c r="AH62" i="2"/>
  <c r="AH63" i="2"/>
  <c r="AH64" i="2"/>
  <c r="AH65" i="2"/>
  <c r="AH66" i="2"/>
  <c r="AH67"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101" i="2"/>
  <c r="AH102" i="2"/>
  <c r="AH103" i="2"/>
  <c r="AH104" i="2"/>
  <c r="AH105" i="2"/>
  <c r="AH106" i="2"/>
  <c r="AH107" i="2"/>
  <c r="AH108" i="2"/>
  <c r="AH109" i="2"/>
  <c r="AH110" i="2"/>
  <c r="AH111" i="2"/>
  <c r="AH112" i="2"/>
  <c r="AH113" i="2"/>
  <c r="AH114" i="2"/>
  <c r="AH115" i="2"/>
  <c r="AH116" i="2"/>
  <c r="AH117" i="2"/>
  <c r="AH118" i="2"/>
  <c r="AH119" i="2"/>
  <c r="AH120" i="2"/>
  <c r="AH121" i="2"/>
  <c r="AH122" i="2"/>
  <c r="AH123" i="2"/>
  <c r="AH124" i="2"/>
  <c r="AH125" i="2"/>
  <c r="AH126" i="2"/>
  <c r="AH127" i="2"/>
  <c r="AH128" i="2"/>
  <c r="AH129" i="2"/>
  <c r="AH130" i="2"/>
  <c r="AH131" i="2"/>
  <c r="AH132" i="2"/>
  <c r="AH133" i="2"/>
  <c r="AH134" i="2"/>
  <c r="AH135" i="2"/>
  <c r="AH136" i="2"/>
  <c r="AH137" i="2"/>
  <c r="AH138" i="2"/>
  <c r="AH139" i="2"/>
  <c r="AH140" i="2"/>
  <c r="AH141" i="2"/>
  <c r="AH142" i="2"/>
  <c r="AH143" i="2"/>
  <c r="AH144" i="2"/>
  <c r="AH145" i="2"/>
  <c r="AH146" i="2"/>
  <c r="AH147" i="2"/>
  <c r="AH148" i="2"/>
  <c r="AH149" i="2"/>
  <c r="AH150" i="2"/>
  <c r="AH151" i="2"/>
  <c r="AH152" i="2"/>
  <c r="AH153" i="2"/>
  <c r="AH154" i="2"/>
  <c r="AH155" i="2"/>
  <c r="AH156" i="2"/>
  <c r="AH157" i="2"/>
  <c r="AH158" i="2"/>
  <c r="AH159" i="2"/>
  <c r="AH160" i="2"/>
  <c r="AH161" i="2"/>
  <c r="AH162" i="2"/>
  <c r="AH163" i="2"/>
  <c r="AH164" i="2"/>
  <c r="AH165" i="2"/>
  <c r="AH166" i="2"/>
  <c r="AH167" i="2"/>
  <c r="AH168" i="2"/>
  <c r="AH169" i="2"/>
  <c r="AH170" i="2"/>
  <c r="AH171" i="2"/>
  <c r="AH172" i="2"/>
  <c r="AH173" i="2"/>
  <c r="AH174" i="2"/>
  <c r="AH175" i="2"/>
  <c r="AH176" i="2"/>
  <c r="AH177" i="2"/>
  <c r="AH178" i="2"/>
  <c r="AH179" i="2"/>
  <c r="AH180" i="2"/>
  <c r="AH181" i="2"/>
  <c r="AH182" i="2"/>
  <c r="AH183" i="2"/>
  <c r="AH184" i="2"/>
  <c r="AH185" i="2"/>
  <c r="AH186" i="2"/>
  <c r="AH187" i="2"/>
  <c r="AH188" i="2"/>
  <c r="AH189" i="2"/>
  <c r="AH190" i="2"/>
  <c r="AH191" i="2"/>
  <c r="AH192" i="2"/>
  <c r="AH193" i="2"/>
  <c r="AH194" i="2"/>
  <c r="AH195" i="2"/>
  <c r="AH196" i="2"/>
  <c r="AH197" i="2"/>
  <c r="AH198" i="2"/>
  <c r="AH199" i="2"/>
  <c r="AH200" i="2"/>
  <c r="AH201" i="2"/>
  <c r="AH202" i="2"/>
  <c r="AH203" i="2"/>
  <c r="AH204" i="2"/>
  <c r="AH205" i="2"/>
  <c r="AH206" i="2"/>
  <c r="AH207" i="2"/>
  <c r="AH208" i="2"/>
  <c r="AH209" i="2"/>
  <c r="AH210" i="2"/>
  <c r="AH211" i="2"/>
  <c r="AH212" i="2"/>
  <c r="AH213" i="2"/>
  <c r="AH214" i="2"/>
  <c r="AH215" i="2"/>
  <c r="AH216" i="2"/>
  <c r="AH217" i="2"/>
  <c r="AH218" i="2"/>
  <c r="AH219" i="2"/>
  <c r="AH220" i="2"/>
  <c r="AH221" i="2"/>
  <c r="AH222" i="2"/>
  <c r="AH223" i="2"/>
  <c r="AH224" i="2"/>
  <c r="AH225" i="2"/>
  <c r="AH226" i="2"/>
  <c r="AH227" i="2"/>
  <c r="AH228" i="2"/>
  <c r="AH229" i="2"/>
  <c r="AH230" i="2"/>
  <c r="AH231" i="2"/>
  <c r="AH232" i="2"/>
  <c r="AH233" i="2"/>
  <c r="AH234" i="2"/>
  <c r="AH235" i="2"/>
  <c r="AH236" i="2"/>
  <c r="AH237" i="2"/>
  <c r="AH238" i="2"/>
  <c r="AH239" i="2"/>
  <c r="AH240" i="2"/>
  <c r="AH241" i="2"/>
  <c r="AH242" i="2"/>
  <c r="AH243" i="2"/>
  <c r="AH244" i="2"/>
  <c r="AH245" i="2"/>
  <c r="AH246" i="2"/>
  <c r="AH247" i="2"/>
  <c r="AH248" i="2"/>
  <c r="AH249" i="2"/>
  <c r="AH250" i="2"/>
  <c r="AH251" i="2"/>
  <c r="AH252" i="2"/>
  <c r="AH253" i="2"/>
  <c r="AH254" i="2"/>
  <c r="AH255" i="2"/>
  <c r="AH256" i="2"/>
  <c r="AH257" i="2"/>
  <c r="AH258" i="2"/>
  <c r="AH259" i="2"/>
  <c r="AH260" i="2"/>
  <c r="AH261" i="2"/>
  <c r="AH262" i="2"/>
  <c r="AH263" i="2"/>
  <c r="AH264" i="2"/>
  <c r="AH265" i="2"/>
  <c r="AH266" i="2"/>
  <c r="AH267" i="2"/>
  <c r="AH268" i="2"/>
  <c r="AH269" i="2"/>
  <c r="AH270" i="2"/>
  <c r="AH271" i="2"/>
  <c r="AH272" i="2"/>
  <c r="AH273" i="2"/>
  <c r="AH274" i="2"/>
  <c r="AH275" i="2"/>
  <c r="AH276" i="2"/>
  <c r="AH277" i="2"/>
  <c r="AH278" i="2"/>
  <c r="AH279" i="2"/>
  <c r="AH280" i="2"/>
  <c r="AH281" i="2"/>
  <c r="AH282" i="2"/>
  <c r="AH283" i="2"/>
  <c r="AH284" i="2"/>
  <c r="AH285" i="2"/>
  <c r="AH286" i="2"/>
  <c r="AH287" i="2"/>
  <c r="AH288" i="2"/>
  <c r="AH289" i="2"/>
  <c r="AH290" i="2"/>
  <c r="AH291" i="2"/>
  <c r="AH292" i="2"/>
  <c r="AH293" i="2"/>
  <c r="AH294" i="2"/>
  <c r="AH295" i="2"/>
  <c r="AH296" i="2"/>
  <c r="AH297" i="2"/>
  <c r="AH298" i="2"/>
  <c r="AH299" i="2"/>
  <c r="AH300" i="2"/>
  <c r="AH301" i="2"/>
  <c r="AH302" i="2"/>
  <c r="AH303" i="2"/>
  <c r="AH304" i="2"/>
  <c r="AH305" i="2"/>
  <c r="AH306" i="2"/>
  <c r="AH307" i="2"/>
  <c r="AH308" i="2"/>
  <c r="AH309" i="2"/>
  <c r="AH310" i="2"/>
  <c r="AH311" i="2"/>
  <c r="AH312" i="2"/>
  <c r="AH313" i="2"/>
  <c r="AH314" i="2"/>
  <c r="AH315" i="2"/>
  <c r="AH316" i="2"/>
  <c r="AH317" i="2"/>
  <c r="AH318" i="2"/>
  <c r="AH319" i="2"/>
  <c r="AH320" i="2"/>
  <c r="AH321" i="2"/>
  <c r="AH322" i="2"/>
  <c r="AH323" i="2"/>
  <c r="AH324" i="2"/>
  <c r="AH325" i="2"/>
  <c r="AH326" i="2"/>
  <c r="AH327" i="2"/>
  <c r="AH328" i="2"/>
  <c r="AH329" i="2"/>
  <c r="AH330" i="2"/>
  <c r="AH331" i="2"/>
  <c r="AH332" i="2"/>
  <c r="AH333" i="2"/>
  <c r="AH334" i="2"/>
  <c r="AH335" i="2"/>
  <c r="AH336" i="2"/>
  <c r="AH337" i="2"/>
  <c r="AH338" i="2"/>
  <c r="AH339" i="2"/>
  <c r="AH340" i="2"/>
  <c r="AH341" i="2"/>
  <c r="AH342" i="2"/>
  <c r="AH343" i="2"/>
  <c r="AH344" i="2"/>
  <c r="AH345" i="2"/>
  <c r="AH346" i="2"/>
  <c r="AH347" i="2"/>
  <c r="AH348" i="2"/>
  <c r="AH349" i="2"/>
  <c r="AH350" i="2"/>
  <c r="AH351" i="2"/>
  <c r="AH352" i="2"/>
  <c r="AH353" i="2"/>
  <c r="AH354" i="2"/>
  <c r="AH355" i="2"/>
  <c r="AH356" i="2"/>
  <c r="AH357" i="2"/>
  <c r="AH358" i="2"/>
  <c r="AH359" i="2"/>
  <c r="AH360" i="2"/>
  <c r="AH361" i="2"/>
  <c r="AH362" i="2"/>
  <c r="AH363" i="2"/>
  <c r="AH364" i="2"/>
  <c r="AH365" i="2"/>
  <c r="AH366" i="2"/>
  <c r="AH367" i="2"/>
  <c r="AH368" i="2"/>
  <c r="AH369" i="2"/>
  <c r="AH370" i="2"/>
  <c r="AH371" i="2"/>
  <c r="AH372" i="2"/>
  <c r="AH373" i="2"/>
  <c r="AH374" i="2"/>
  <c r="AH375" i="2"/>
  <c r="AH376" i="2"/>
  <c r="AH377" i="2"/>
  <c r="AH378" i="2"/>
  <c r="AH379" i="2"/>
  <c r="AH380" i="2"/>
  <c r="AH381" i="2"/>
  <c r="AH382" i="2"/>
  <c r="AH383" i="2"/>
  <c r="AH384" i="2"/>
  <c r="AH385" i="2"/>
  <c r="AH386" i="2"/>
  <c r="AH387" i="2"/>
  <c r="AH388" i="2"/>
  <c r="AH389" i="2"/>
  <c r="AH390" i="2"/>
  <c r="AH391" i="2"/>
  <c r="AH392" i="2"/>
  <c r="AH393" i="2"/>
  <c r="AH394" i="2"/>
  <c r="AH395" i="2"/>
  <c r="AH396" i="2"/>
  <c r="AH397" i="2"/>
  <c r="AH398" i="2"/>
  <c r="AH399" i="2"/>
  <c r="AH400" i="2"/>
  <c r="AH401" i="2"/>
  <c r="AH402" i="2"/>
  <c r="AH403" i="2"/>
  <c r="AH404" i="2"/>
  <c r="AH405" i="2"/>
  <c r="AH406" i="2"/>
  <c r="AH407" i="2"/>
  <c r="AH408" i="2"/>
  <c r="AH409" i="2"/>
  <c r="AH410" i="2"/>
  <c r="AH411" i="2"/>
  <c r="AH412" i="2"/>
  <c r="AH413" i="2"/>
  <c r="AH414" i="2"/>
  <c r="AH415" i="2"/>
  <c r="AH416" i="2"/>
  <c r="AH417" i="2"/>
  <c r="AH418" i="2"/>
  <c r="AH419" i="2"/>
  <c r="AH420" i="2"/>
  <c r="AH421" i="2"/>
  <c r="AH422" i="2"/>
  <c r="AH423" i="2"/>
  <c r="AH424" i="2"/>
  <c r="AH425" i="2"/>
  <c r="AH426" i="2"/>
  <c r="AH427" i="2"/>
  <c r="AH428" i="2"/>
  <c r="AH429" i="2"/>
  <c r="AH430" i="2"/>
  <c r="AH431" i="2"/>
  <c r="AH432" i="2"/>
  <c r="AH433" i="2"/>
  <c r="AH434" i="2"/>
  <c r="AH435" i="2"/>
  <c r="AH436" i="2"/>
  <c r="AH437" i="2"/>
  <c r="AH438" i="2"/>
  <c r="AH439" i="2"/>
  <c r="AH440" i="2"/>
  <c r="AH441" i="2"/>
  <c r="AH442" i="2"/>
  <c r="AH443" i="2"/>
  <c r="AH444" i="2"/>
  <c r="AH445" i="2"/>
  <c r="AH446" i="2"/>
  <c r="AH447" i="2"/>
  <c r="AH448" i="2"/>
  <c r="AH449" i="2"/>
  <c r="AH450" i="2"/>
  <c r="AH451" i="2"/>
  <c r="AH452" i="2"/>
  <c r="AH453" i="2"/>
  <c r="AH454" i="2"/>
  <c r="AH455" i="2"/>
  <c r="AH456" i="2"/>
  <c r="AH457" i="2"/>
  <c r="AH458" i="2"/>
  <c r="AH459" i="2"/>
  <c r="AH460" i="2"/>
  <c r="AH461" i="2"/>
  <c r="AH462" i="2"/>
  <c r="AH463" i="2"/>
  <c r="AH464" i="2"/>
  <c r="AH465" i="2"/>
  <c r="AH466" i="2"/>
  <c r="AH467" i="2"/>
  <c r="AH468" i="2"/>
  <c r="AH469" i="2"/>
  <c r="AH470" i="2"/>
  <c r="AH471" i="2"/>
  <c r="AH472" i="2"/>
  <c r="AH473" i="2"/>
  <c r="AH474" i="2"/>
  <c r="AH475" i="2"/>
  <c r="AH476" i="2"/>
  <c r="AH477" i="2"/>
  <c r="AH478" i="2"/>
  <c r="AH479" i="2"/>
  <c r="AH480" i="2"/>
  <c r="AH481" i="2"/>
  <c r="AH482" i="2"/>
  <c r="AH483" i="2"/>
  <c r="AH484" i="2"/>
  <c r="AH485" i="2"/>
  <c r="AH486" i="2"/>
  <c r="AH487" i="2"/>
  <c r="AH488" i="2"/>
  <c r="AH489" i="2"/>
  <c r="AH490" i="2"/>
  <c r="AH491" i="2"/>
  <c r="AH492" i="2"/>
  <c r="AH493" i="2"/>
  <c r="AH494" i="2"/>
  <c r="AH495" i="2"/>
  <c r="AH496" i="2"/>
  <c r="AH497" i="2"/>
  <c r="AH498" i="2"/>
  <c r="AH499" i="2"/>
  <c r="AH500" i="2"/>
  <c r="AH501" i="2"/>
  <c r="AH502" i="2"/>
  <c r="AH503" i="2"/>
  <c r="AH504" i="2"/>
  <c r="AH505" i="2"/>
  <c r="AH506" i="2"/>
  <c r="AH507" i="2"/>
  <c r="AH508" i="2"/>
  <c r="AH509" i="2"/>
  <c r="AH510" i="2"/>
  <c r="AH511" i="2"/>
  <c r="AH512" i="2"/>
  <c r="AH513" i="2"/>
  <c r="AH514" i="2"/>
  <c r="AH515" i="2"/>
  <c r="AH516" i="2"/>
  <c r="AH517" i="2"/>
  <c r="AH518" i="2"/>
  <c r="AH519" i="2"/>
  <c r="AH520" i="2"/>
  <c r="AH521" i="2"/>
  <c r="AH522" i="2"/>
  <c r="AH523" i="2"/>
  <c r="AH524" i="2"/>
  <c r="AH525" i="2"/>
  <c r="AH526" i="2"/>
  <c r="AH527" i="2"/>
  <c r="AH528" i="2"/>
  <c r="AH529" i="2"/>
  <c r="AH530" i="2"/>
  <c r="AH531" i="2"/>
  <c r="AH532" i="2"/>
  <c r="AH533" i="2"/>
  <c r="AH534" i="2"/>
  <c r="AH535" i="2"/>
  <c r="AH536" i="2"/>
  <c r="AH537" i="2"/>
  <c r="AH538" i="2"/>
  <c r="AH539" i="2"/>
  <c r="AH540" i="2"/>
  <c r="AH541" i="2"/>
  <c r="AH542" i="2"/>
  <c r="AH543" i="2"/>
  <c r="AH544" i="2"/>
  <c r="AH545" i="2"/>
  <c r="AH546" i="2"/>
  <c r="AH547" i="2"/>
  <c r="AH548" i="2"/>
  <c r="AH549" i="2"/>
  <c r="AH550" i="2"/>
  <c r="AH551" i="2"/>
  <c r="AH552" i="2"/>
  <c r="AH553" i="2"/>
  <c r="AH554" i="2"/>
  <c r="AH555" i="2"/>
  <c r="AH556" i="2"/>
  <c r="AH557" i="2"/>
  <c r="AH558" i="2"/>
  <c r="AH559" i="2"/>
  <c r="AH560" i="2"/>
  <c r="AH561" i="2"/>
  <c r="AH562" i="2"/>
  <c r="AH563" i="2"/>
  <c r="AH564" i="2"/>
  <c r="AH565" i="2"/>
  <c r="AH566" i="2"/>
  <c r="AH567" i="2"/>
  <c r="AH568" i="2"/>
  <c r="AH569" i="2"/>
  <c r="AH570" i="2"/>
  <c r="AH571" i="2"/>
  <c r="AH572" i="2"/>
  <c r="AH573" i="2"/>
  <c r="AH574" i="2"/>
  <c r="AH575" i="2"/>
  <c r="AH576" i="2"/>
  <c r="AH577" i="2"/>
  <c r="AH578" i="2"/>
  <c r="AH579" i="2"/>
  <c r="AH580" i="2"/>
  <c r="AH581" i="2"/>
  <c r="AH582" i="2"/>
  <c r="AH583" i="2"/>
  <c r="AH584" i="2"/>
  <c r="AH585" i="2"/>
  <c r="AH586" i="2"/>
  <c r="AH587" i="2"/>
  <c r="AH588" i="2"/>
  <c r="AH589" i="2"/>
  <c r="AH590" i="2"/>
  <c r="AH591" i="2"/>
  <c r="AH592" i="2"/>
  <c r="AH593" i="2"/>
  <c r="AH594" i="2"/>
  <c r="AH595" i="2"/>
  <c r="AH596" i="2"/>
  <c r="AH597" i="2"/>
  <c r="AH598" i="2"/>
  <c r="AH599" i="2"/>
  <c r="AH600" i="2"/>
  <c r="AH601" i="2"/>
  <c r="AH602" i="2"/>
  <c r="AH603" i="2"/>
  <c r="AH604" i="2"/>
  <c r="AH605" i="2"/>
  <c r="AH606" i="2"/>
  <c r="AH607" i="2"/>
  <c r="AH608" i="2"/>
  <c r="AH609" i="2"/>
  <c r="AH610" i="2"/>
  <c r="AH611" i="2"/>
  <c r="AH612" i="2"/>
  <c r="AH613" i="2"/>
  <c r="AH614" i="2"/>
  <c r="AH615" i="2"/>
  <c r="AH616" i="2"/>
  <c r="AH617" i="2"/>
  <c r="AH618" i="2"/>
  <c r="AH619" i="2"/>
  <c r="AH620" i="2"/>
  <c r="AH621" i="2"/>
  <c r="AH622" i="2"/>
  <c r="AH623" i="2"/>
  <c r="AH624" i="2"/>
  <c r="AH625" i="2"/>
  <c r="AH626" i="2"/>
  <c r="AH627" i="2"/>
  <c r="AH628" i="2"/>
  <c r="AH629" i="2"/>
  <c r="AH630" i="2"/>
  <c r="AH631" i="2"/>
  <c r="AH632" i="2"/>
  <c r="AH633" i="2"/>
  <c r="AH634" i="2"/>
  <c r="AH635" i="2"/>
  <c r="AH636" i="2"/>
  <c r="AH637" i="2"/>
  <c r="AH638" i="2"/>
  <c r="AH639" i="2"/>
  <c r="AH640" i="2"/>
  <c r="AH641" i="2"/>
  <c r="AH642" i="2"/>
  <c r="AH643" i="2"/>
  <c r="AH644" i="2"/>
  <c r="AH645" i="2"/>
  <c r="AH646" i="2"/>
  <c r="AH647" i="2"/>
  <c r="AH648" i="2"/>
  <c r="AH649" i="2"/>
  <c r="AH650" i="2"/>
  <c r="AH651" i="2"/>
  <c r="AH652" i="2"/>
  <c r="AH653" i="2"/>
  <c r="AH654" i="2"/>
  <c r="AH655" i="2"/>
  <c r="AH656" i="2"/>
  <c r="AH657" i="2"/>
  <c r="AH658" i="2"/>
  <c r="AH659" i="2"/>
  <c r="AH660" i="2"/>
  <c r="AH661" i="2"/>
  <c r="AH662" i="2"/>
  <c r="AH663" i="2"/>
  <c r="AH664" i="2"/>
  <c r="AH665" i="2"/>
  <c r="AH666" i="2"/>
  <c r="AH667" i="2"/>
  <c r="AH668" i="2"/>
  <c r="AH669" i="2"/>
  <c r="AH670" i="2"/>
  <c r="AH671" i="2"/>
  <c r="AH672" i="2"/>
  <c r="AH673" i="2"/>
  <c r="AH674" i="2"/>
  <c r="AH675" i="2"/>
  <c r="AH676" i="2"/>
  <c r="AH677" i="2"/>
  <c r="AH678" i="2"/>
  <c r="AH679" i="2"/>
  <c r="AH680" i="2"/>
  <c r="AH681" i="2"/>
  <c r="AH682" i="2"/>
  <c r="AH683" i="2"/>
  <c r="AH684" i="2"/>
  <c r="AH685" i="2"/>
  <c r="AH686" i="2"/>
  <c r="AH687" i="2"/>
  <c r="AH688" i="2"/>
  <c r="AH689" i="2"/>
  <c r="AH690" i="2"/>
  <c r="AH691" i="2"/>
  <c r="AH692" i="2"/>
  <c r="AH693" i="2"/>
  <c r="AH694" i="2"/>
  <c r="AH695" i="2"/>
  <c r="AH696" i="2"/>
  <c r="AH697" i="2"/>
  <c r="AH698" i="2"/>
  <c r="AH699" i="2"/>
  <c r="AH700" i="2"/>
  <c r="AH701" i="2"/>
  <c r="AH702" i="2"/>
  <c r="AH703" i="2"/>
  <c r="AH704" i="2"/>
  <c r="AH705" i="2"/>
  <c r="AH706" i="2"/>
  <c r="AH707" i="2"/>
  <c r="AH708" i="2"/>
  <c r="AH709" i="2"/>
  <c r="AH710" i="2"/>
  <c r="AH711" i="2"/>
  <c r="AH712" i="2"/>
  <c r="AH713" i="2"/>
  <c r="AH714" i="2"/>
  <c r="AH715" i="2"/>
  <c r="AH716" i="2"/>
  <c r="AH717" i="2"/>
  <c r="AH718" i="2"/>
  <c r="AH719" i="2"/>
  <c r="AH720" i="2"/>
  <c r="AH721" i="2"/>
  <c r="AH722" i="2"/>
  <c r="AH723" i="2"/>
  <c r="AH724" i="2"/>
  <c r="AH725" i="2"/>
  <c r="AH726" i="2"/>
  <c r="AH727" i="2"/>
  <c r="AH728" i="2"/>
  <c r="AH729" i="2"/>
  <c r="AH730" i="2"/>
  <c r="AH731" i="2"/>
  <c r="AH732" i="2"/>
  <c r="AH733" i="2"/>
  <c r="AH734" i="2"/>
  <c r="AH735" i="2"/>
  <c r="AH736" i="2"/>
  <c r="AH737" i="2"/>
  <c r="AH738" i="2"/>
  <c r="AH739" i="2"/>
  <c r="AH740" i="2"/>
  <c r="AH741" i="2"/>
  <c r="AH742" i="2"/>
  <c r="AH743" i="2"/>
  <c r="AH744" i="2"/>
  <c r="AH745" i="2"/>
  <c r="AH746" i="2"/>
  <c r="AH747" i="2"/>
  <c r="AH748" i="2"/>
  <c r="AH749" i="2"/>
  <c r="AH750" i="2"/>
  <c r="AH751" i="2"/>
  <c r="AH752" i="2"/>
  <c r="AH753" i="2"/>
  <c r="AH754" i="2"/>
  <c r="AH755" i="2"/>
  <c r="AH756" i="2"/>
  <c r="AH757" i="2"/>
  <c r="AH758" i="2"/>
  <c r="AH759" i="2"/>
  <c r="AH760" i="2"/>
  <c r="AH761" i="2"/>
  <c r="AH762" i="2"/>
  <c r="AH763" i="2"/>
  <c r="AH764" i="2"/>
  <c r="AH765" i="2"/>
  <c r="AH766" i="2"/>
  <c r="AH767" i="2"/>
  <c r="AH768" i="2"/>
  <c r="AH769" i="2"/>
  <c r="AH770" i="2"/>
  <c r="AH771" i="2"/>
  <c r="AH772" i="2"/>
  <c r="AH773" i="2"/>
  <c r="AH774" i="2"/>
  <c r="AH775" i="2"/>
  <c r="AH776" i="2"/>
  <c r="AH777" i="2"/>
  <c r="AH778" i="2"/>
  <c r="AH779" i="2"/>
  <c r="AH780" i="2"/>
  <c r="AH781" i="2"/>
  <c r="AH782" i="2"/>
  <c r="AH783" i="2"/>
  <c r="AH784" i="2"/>
  <c r="AH785" i="2"/>
  <c r="AH786" i="2"/>
  <c r="AH787" i="2"/>
  <c r="AH788" i="2"/>
  <c r="AH789" i="2"/>
  <c r="AH790" i="2"/>
  <c r="AH791" i="2"/>
  <c r="AH792" i="2"/>
  <c r="AH793" i="2"/>
  <c r="AH794" i="2"/>
  <c r="AH795" i="2"/>
  <c r="AH796" i="2"/>
  <c r="AH797" i="2"/>
  <c r="AH798" i="2"/>
  <c r="AH799" i="2"/>
  <c r="AH800" i="2"/>
  <c r="AH801" i="2"/>
  <c r="AH802" i="2"/>
  <c r="AH803" i="2"/>
  <c r="AH804" i="2"/>
  <c r="AH805" i="2"/>
  <c r="AH806" i="2"/>
  <c r="AH807" i="2"/>
  <c r="AH808" i="2"/>
  <c r="AH809" i="2"/>
  <c r="AH810" i="2"/>
  <c r="AH811" i="2"/>
  <c r="AH812" i="2"/>
  <c r="AH813" i="2"/>
  <c r="AH814" i="2"/>
  <c r="AH815" i="2"/>
  <c r="AH816" i="2"/>
  <c r="AH817" i="2"/>
  <c r="AH818" i="2"/>
  <c r="AH819" i="2"/>
  <c r="AH820" i="2"/>
  <c r="AH821" i="2"/>
  <c r="AH822" i="2"/>
  <c r="AH823" i="2"/>
  <c r="AH824" i="2"/>
  <c r="AH825" i="2"/>
  <c r="AH826" i="2"/>
  <c r="AH827" i="2"/>
  <c r="AH828" i="2"/>
  <c r="AH829" i="2"/>
  <c r="AH830" i="2"/>
  <c r="AH831" i="2"/>
  <c r="AH832" i="2"/>
  <c r="AH833" i="2"/>
  <c r="AH834" i="2"/>
  <c r="AH835" i="2"/>
  <c r="AH836" i="2"/>
  <c r="AH837" i="2"/>
  <c r="AH838" i="2"/>
  <c r="AH839" i="2"/>
  <c r="AH840" i="2"/>
  <c r="AH841" i="2"/>
  <c r="AH842" i="2"/>
  <c r="AH843" i="2"/>
  <c r="AH844" i="2"/>
  <c r="AH845" i="2"/>
  <c r="AH846" i="2"/>
  <c r="AH847" i="2"/>
  <c r="AH848" i="2"/>
  <c r="AH849" i="2"/>
  <c r="AH850" i="2"/>
  <c r="AH851" i="2"/>
  <c r="AH852" i="2"/>
  <c r="AH853" i="2"/>
  <c r="AH854" i="2"/>
  <c r="AH855" i="2"/>
  <c r="AH856" i="2"/>
  <c r="AH857" i="2"/>
  <c r="AH858" i="2"/>
  <c r="AH859" i="2"/>
  <c r="AH860" i="2"/>
  <c r="AH861" i="2"/>
  <c r="AH862" i="2"/>
  <c r="AH863" i="2"/>
  <c r="AH864" i="2"/>
  <c r="AH865" i="2"/>
  <c r="AH866" i="2"/>
  <c r="AH867" i="2"/>
  <c r="AH868" i="2"/>
  <c r="AH869" i="2"/>
  <c r="AH870" i="2"/>
  <c r="AH871" i="2"/>
  <c r="AH872" i="2"/>
  <c r="AH873" i="2"/>
  <c r="AH874" i="2"/>
  <c r="AH875" i="2"/>
  <c r="AH876" i="2"/>
  <c r="AH877" i="2"/>
  <c r="AH878" i="2"/>
  <c r="AH879" i="2"/>
  <c r="AH880" i="2"/>
  <c r="AH881" i="2"/>
  <c r="AH882" i="2"/>
  <c r="AH883" i="2"/>
  <c r="AH884" i="2"/>
  <c r="AH885" i="2"/>
  <c r="AH886" i="2"/>
  <c r="AH887" i="2"/>
  <c r="AH888" i="2"/>
  <c r="AH889" i="2"/>
  <c r="AH890" i="2"/>
  <c r="AH891" i="2"/>
  <c r="AH892" i="2"/>
  <c r="AH893" i="2"/>
  <c r="AH894" i="2"/>
  <c r="AH895" i="2"/>
  <c r="AH896" i="2"/>
  <c r="AH897" i="2"/>
  <c r="AH898" i="2"/>
  <c r="AH899" i="2"/>
  <c r="AH900" i="2"/>
  <c r="AH901" i="2"/>
  <c r="AH902" i="2"/>
  <c r="AH903" i="2"/>
  <c r="AH904" i="2"/>
  <c r="AH905" i="2"/>
  <c r="AH906" i="2"/>
  <c r="AH907" i="2"/>
  <c r="AH908" i="2"/>
  <c r="AH909" i="2"/>
  <c r="AH910" i="2"/>
  <c r="AH911" i="2"/>
  <c r="AH912" i="2"/>
  <c r="AH913" i="2"/>
  <c r="AH914" i="2"/>
  <c r="AH915" i="2"/>
  <c r="AH916" i="2"/>
  <c r="AH917" i="2"/>
  <c r="AH918" i="2"/>
  <c r="AH919" i="2"/>
  <c r="AH920" i="2"/>
  <c r="AH921" i="2"/>
  <c r="AH922" i="2"/>
  <c r="AH923" i="2"/>
  <c r="AH924" i="2"/>
  <c r="AH925" i="2"/>
  <c r="AH926" i="2"/>
  <c r="AH927" i="2"/>
  <c r="AH928" i="2"/>
  <c r="AH929" i="2"/>
  <c r="AH930" i="2"/>
  <c r="AH931" i="2"/>
  <c r="AH932" i="2"/>
  <c r="AH933" i="2"/>
  <c r="AH934" i="2"/>
  <c r="AH935" i="2"/>
  <c r="AH936" i="2"/>
  <c r="AH937" i="2"/>
  <c r="AH938" i="2"/>
  <c r="AH939" i="2"/>
  <c r="AH940" i="2"/>
  <c r="AH941" i="2"/>
  <c r="AH942" i="2"/>
  <c r="AH943" i="2"/>
  <c r="AH944" i="2"/>
  <c r="AH945" i="2"/>
  <c r="AH946" i="2"/>
  <c r="AH947" i="2"/>
  <c r="AH948" i="2"/>
  <c r="AH949" i="2"/>
  <c r="AH950" i="2"/>
  <c r="AH951" i="2"/>
  <c r="AH952" i="2"/>
  <c r="AH953" i="2"/>
  <c r="AH954" i="2"/>
  <c r="AH955" i="2"/>
  <c r="AH956" i="2"/>
  <c r="AH957" i="2"/>
  <c r="AH958" i="2"/>
  <c r="AH959" i="2"/>
  <c r="AH960" i="2"/>
  <c r="AH961" i="2"/>
  <c r="AH962" i="2"/>
  <c r="AH963" i="2"/>
  <c r="AH964" i="2"/>
  <c r="AH965" i="2"/>
  <c r="AH966" i="2"/>
  <c r="AH967" i="2"/>
  <c r="AH968" i="2"/>
  <c r="AH969" i="2"/>
  <c r="AH970" i="2"/>
  <c r="AH971" i="2"/>
  <c r="AH972" i="2"/>
  <c r="AH973" i="2"/>
  <c r="AH974" i="2"/>
  <c r="AH975" i="2"/>
  <c r="AH976" i="2"/>
  <c r="AH977" i="2"/>
  <c r="AH978" i="2"/>
  <c r="AH979" i="2"/>
  <c r="AH980" i="2"/>
  <c r="AH981" i="2"/>
  <c r="AH982" i="2"/>
  <c r="AH983" i="2"/>
  <c r="AH984" i="2"/>
  <c r="AH985" i="2"/>
  <c r="AH986" i="2"/>
  <c r="AH987" i="2"/>
  <c r="AH988" i="2"/>
  <c r="AH989" i="2"/>
  <c r="AH990" i="2"/>
  <c r="AH991" i="2"/>
  <c r="AH992" i="2"/>
  <c r="AH993" i="2"/>
  <c r="AH994" i="2"/>
  <c r="AH995" i="2"/>
  <c r="AH996" i="2"/>
  <c r="AH997" i="2"/>
  <c r="AH998" i="2"/>
  <c r="AH999" i="2"/>
  <c r="AH1000" i="2"/>
  <c r="AH1001" i="2"/>
  <c r="AH1002" i="2"/>
  <c r="AH1003" i="2"/>
  <c r="AH1004" i="2"/>
  <c r="AH1005" i="2"/>
  <c r="AH1006" i="2"/>
  <c r="AH1007" i="2"/>
  <c r="AH1008" i="2"/>
  <c r="AH1009" i="2"/>
  <c r="AH1010" i="2"/>
  <c r="AH1011" i="2"/>
  <c r="AH1012" i="2"/>
  <c r="AH1013" i="2"/>
  <c r="AH1014" i="2"/>
  <c r="AH1015" i="2"/>
  <c r="AH1016" i="2"/>
  <c r="AH1017" i="2"/>
  <c r="AH1018" i="2"/>
  <c r="AH1019" i="2"/>
  <c r="AH1020" i="2"/>
  <c r="AH1021" i="2"/>
  <c r="AH1022" i="2"/>
  <c r="AH1023" i="2"/>
  <c r="AH1024" i="2"/>
  <c r="AH1025" i="2"/>
  <c r="AH1026" i="2"/>
  <c r="AH1027" i="2"/>
  <c r="AH1028" i="2"/>
  <c r="AH1029" i="2"/>
  <c r="AH1030" i="2"/>
  <c r="AH1031" i="2"/>
  <c r="AH1032" i="2"/>
  <c r="AH1033" i="2"/>
  <c r="AH1034" i="2"/>
  <c r="AH1035" i="2"/>
  <c r="AH1036" i="2"/>
  <c r="AH1037" i="2"/>
  <c r="AH1038" i="2"/>
  <c r="AH1039" i="2"/>
  <c r="AH1040" i="2"/>
  <c r="AH1041" i="2"/>
  <c r="AH1042" i="2"/>
  <c r="AH1043" i="2"/>
  <c r="AH1044" i="2"/>
  <c r="AH1045" i="2"/>
  <c r="AH1046" i="2"/>
  <c r="AH1047" i="2"/>
  <c r="AH1048" i="2"/>
  <c r="AH1049" i="2"/>
  <c r="AH1050" i="2"/>
  <c r="AH1051" i="2"/>
  <c r="AH1052" i="2"/>
  <c r="AH1053" i="2"/>
  <c r="AH1054" i="2"/>
  <c r="AH1055" i="2"/>
  <c r="AH1056" i="2"/>
  <c r="AH1057" i="2"/>
  <c r="AH1058" i="2"/>
  <c r="AH1059" i="2"/>
  <c r="AH1060" i="2"/>
  <c r="AH1061" i="2"/>
  <c r="AH1062" i="2"/>
  <c r="AH1063" i="2"/>
  <c r="AH1064" i="2"/>
  <c r="AH1065" i="2"/>
  <c r="AH1066" i="2"/>
  <c r="AH1067" i="2"/>
  <c r="AH1068" i="2"/>
  <c r="AH1069" i="2"/>
  <c r="AH1070" i="2"/>
  <c r="AH1071" i="2"/>
  <c r="AH1072" i="2"/>
  <c r="AH1073" i="2"/>
  <c r="AH1074" i="2"/>
  <c r="AH1075" i="2"/>
  <c r="AH1076" i="2"/>
  <c r="AH1077" i="2"/>
  <c r="AH1078" i="2"/>
  <c r="AH1079" i="2"/>
  <c r="AH1080" i="2"/>
  <c r="AH1081" i="2"/>
  <c r="AH1082" i="2"/>
  <c r="AH1083" i="2"/>
  <c r="AH1084" i="2"/>
  <c r="AH1085" i="2"/>
  <c r="AH1086" i="2"/>
  <c r="AH1087" i="2"/>
  <c r="AH1088" i="2"/>
  <c r="AH1089" i="2"/>
  <c r="AH1090" i="2"/>
  <c r="AH1091" i="2"/>
  <c r="AH1092" i="2"/>
  <c r="AH1093" i="2"/>
  <c r="AH1094" i="2"/>
  <c r="AH1095" i="2"/>
  <c r="AH1096" i="2"/>
  <c r="AH1097" i="2"/>
  <c r="AH1098" i="2"/>
  <c r="AH1099" i="2"/>
  <c r="AH1100" i="2"/>
  <c r="AH1101" i="2"/>
  <c r="AH1102" i="2"/>
  <c r="AH1103" i="2"/>
  <c r="AH1104" i="2"/>
  <c r="AH1105" i="2"/>
  <c r="AH1106" i="2"/>
  <c r="AH1107" i="2"/>
  <c r="AH1108" i="2"/>
  <c r="AH1109" i="2"/>
  <c r="AH1110" i="2"/>
  <c r="AH1111" i="2"/>
  <c r="AH1112" i="2"/>
  <c r="AH1113" i="2"/>
  <c r="AH1114" i="2"/>
  <c r="AH1115" i="2"/>
  <c r="AH1116" i="2"/>
  <c r="AH1117" i="2"/>
  <c r="AH1118" i="2"/>
  <c r="AH1119" i="2"/>
  <c r="AH1120" i="2"/>
  <c r="AH1121" i="2"/>
  <c r="AH1122" i="2"/>
  <c r="AH1123" i="2"/>
  <c r="AH1124" i="2"/>
  <c r="AH1125" i="2"/>
  <c r="AH1126" i="2"/>
  <c r="AH1127" i="2"/>
  <c r="AH1128" i="2"/>
  <c r="AH1129" i="2"/>
  <c r="AH1130" i="2"/>
  <c r="AH1131" i="2"/>
  <c r="AH1132" i="2"/>
  <c r="AH1133" i="2"/>
  <c r="AH1134" i="2"/>
  <c r="AH1135" i="2"/>
  <c r="AH1136" i="2"/>
  <c r="AH1137" i="2"/>
  <c r="AH1138" i="2"/>
  <c r="AH1139" i="2"/>
  <c r="AH1140" i="2"/>
  <c r="AH1141" i="2"/>
  <c r="AH1142" i="2"/>
  <c r="AH1143" i="2"/>
  <c r="AH1144" i="2"/>
  <c r="AH1145" i="2"/>
  <c r="AH1146" i="2"/>
  <c r="AH1147" i="2"/>
  <c r="AH1148" i="2"/>
  <c r="AH1149" i="2"/>
  <c r="AH1150" i="2"/>
  <c r="AH1151" i="2"/>
  <c r="AH1152" i="2"/>
  <c r="AH1153" i="2"/>
  <c r="AH1154" i="2"/>
  <c r="AH1155" i="2"/>
  <c r="AH1156" i="2"/>
  <c r="AH1157" i="2"/>
  <c r="AH1158" i="2"/>
  <c r="AH1159" i="2"/>
  <c r="AH1160" i="2"/>
  <c r="AH1161" i="2"/>
  <c r="AH1162" i="2"/>
  <c r="AH1163" i="2"/>
  <c r="AH1164" i="2"/>
  <c r="AH1165" i="2"/>
  <c r="AH1166" i="2"/>
  <c r="AH1167" i="2"/>
  <c r="AH1168" i="2"/>
  <c r="AH1169" i="2"/>
  <c r="AH1170" i="2"/>
  <c r="AH1171" i="2"/>
  <c r="AH1172" i="2"/>
  <c r="AH1173" i="2"/>
  <c r="AH1174" i="2"/>
  <c r="AH1175" i="2"/>
  <c r="AH1176" i="2"/>
  <c r="AH1177" i="2"/>
  <c r="AH1178" i="2"/>
  <c r="AH1179" i="2"/>
  <c r="AH1180" i="2"/>
  <c r="AH1181" i="2"/>
  <c r="AH1182" i="2"/>
  <c r="AH1183" i="2"/>
  <c r="AH1184" i="2"/>
  <c r="AH1185" i="2"/>
  <c r="AH1186" i="2"/>
  <c r="AH1187" i="2"/>
  <c r="AH1188" i="2"/>
  <c r="AH1189" i="2"/>
  <c r="AH1190" i="2"/>
  <c r="AH1191" i="2"/>
  <c r="AH1192" i="2"/>
  <c r="AH1193" i="2"/>
  <c r="AH1194" i="2"/>
  <c r="AH1195" i="2"/>
  <c r="AH1196" i="2"/>
  <c r="AH1197" i="2"/>
  <c r="AH1198" i="2"/>
  <c r="AH1199" i="2"/>
  <c r="AH1200" i="2"/>
  <c r="AH1201" i="2"/>
  <c r="AH1202" i="2"/>
  <c r="AH1203" i="2"/>
  <c r="AH1204" i="2"/>
  <c r="AH1205" i="2"/>
  <c r="AH1206" i="2"/>
  <c r="AH1207" i="2"/>
  <c r="AH1208" i="2"/>
  <c r="AH1209" i="2"/>
  <c r="AH1210" i="2"/>
  <c r="AH1211" i="2"/>
  <c r="AH1212" i="2"/>
  <c r="AH1213" i="2"/>
  <c r="AH1214" i="2"/>
  <c r="AH1215" i="2"/>
  <c r="AH1216" i="2"/>
  <c r="AH1217" i="2"/>
  <c r="AH1218" i="2"/>
  <c r="AH1219" i="2"/>
  <c r="AH1220" i="2"/>
  <c r="AH1221" i="2"/>
  <c r="AH1222" i="2"/>
  <c r="AH1223" i="2"/>
  <c r="AH1224" i="2"/>
  <c r="AH1225" i="2"/>
  <c r="AH1226" i="2"/>
  <c r="AH1227" i="2"/>
  <c r="AH1228" i="2"/>
  <c r="AH1229" i="2"/>
  <c r="AH1230" i="2"/>
  <c r="AH1231" i="2"/>
  <c r="AH1232" i="2"/>
  <c r="AH1233" i="2"/>
  <c r="AH1234" i="2"/>
  <c r="AH1235" i="2"/>
  <c r="AH1236" i="2"/>
  <c r="AH1237" i="2"/>
  <c r="AH1238" i="2"/>
  <c r="AH1239" i="2"/>
  <c r="AH1240" i="2"/>
  <c r="AH1241" i="2"/>
  <c r="AH1242" i="2"/>
  <c r="AH1243" i="2"/>
  <c r="AH1244" i="2"/>
  <c r="AH1245" i="2"/>
  <c r="AH1246" i="2"/>
  <c r="AH1247" i="2"/>
  <c r="AH1248" i="2"/>
  <c r="AH1249" i="2"/>
  <c r="AH1250" i="2"/>
  <c r="AH1251" i="2"/>
  <c r="AH1252" i="2"/>
  <c r="AH1253" i="2"/>
  <c r="AH1254" i="2"/>
  <c r="AH1255" i="2"/>
  <c r="AH1256" i="2"/>
  <c r="AH1257" i="2"/>
  <c r="AH1258" i="2"/>
  <c r="AH1259" i="2"/>
  <c r="AH1260" i="2"/>
  <c r="AH1261" i="2"/>
  <c r="AH1262" i="2"/>
  <c r="AH1263" i="2"/>
  <c r="AH1264" i="2"/>
  <c r="AH1265" i="2"/>
  <c r="AH1266" i="2"/>
  <c r="AH1267" i="2"/>
  <c r="AH1268" i="2"/>
  <c r="AH1269" i="2"/>
  <c r="AH1270" i="2"/>
  <c r="AH1271" i="2"/>
  <c r="AH1272" i="2"/>
  <c r="AH1273" i="2"/>
  <c r="AH1274" i="2"/>
  <c r="AH1275" i="2"/>
  <c r="AH1276" i="2"/>
  <c r="AH1277" i="2"/>
  <c r="AH1278" i="2"/>
  <c r="AH1279" i="2"/>
  <c r="AH1280" i="2"/>
  <c r="AH1281" i="2"/>
  <c r="AH1282" i="2"/>
  <c r="AH1283" i="2"/>
  <c r="AH1284" i="2"/>
  <c r="AH1285" i="2"/>
  <c r="AH1286" i="2"/>
  <c r="AH1287" i="2"/>
  <c r="AH1288" i="2"/>
  <c r="AH1289" i="2"/>
  <c r="AH1290" i="2"/>
  <c r="AH1291" i="2"/>
  <c r="AH1292" i="2"/>
  <c r="AH1293" i="2"/>
  <c r="AH1294" i="2"/>
  <c r="AH1295" i="2"/>
  <c r="AH1296" i="2"/>
  <c r="AH1297" i="2"/>
  <c r="AH1298" i="2"/>
  <c r="AH1299" i="2"/>
  <c r="AH1300" i="2"/>
  <c r="AH1301" i="2"/>
  <c r="AH1302" i="2"/>
  <c r="AH1303" i="2"/>
  <c r="AH1304" i="2"/>
  <c r="AH1305" i="2"/>
  <c r="AH1306" i="2"/>
  <c r="AH1307" i="2"/>
  <c r="AH1308" i="2"/>
  <c r="AH1309" i="2"/>
  <c r="AH1310" i="2"/>
  <c r="AH1311" i="2"/>
  <c r="AH1312" i="2"/>
  <c r="AH1313" i="2"/>
  <c r="AH1314" i="2"/>
  <c r="AH1315" i="2"/>
  <c r="AH1316" i="2"/>
  <c r="AH1317" i="2"/>
  <c r="AH1318" i="2"/>
  <c r="AH1319" i="2"/>
  <c r="AH1320" i="2"/>
  <c r="AH1321" i="2"/>
  <c r="AH1322" i="2"/>
  <c r="AH1323" i="2"/>
  <c r="AH1324" i="2"/>
  <c r="AH1325" i="2"/>
  <c r="AH1326" i="2"/>
  <c r="AH1327" i="2"/>
  <c r="AH1328" i="2"/>
  <c r="AH1329" i="2"/>
  <c r="AH1330" i="2"/>
  <c r="AH1331" i="2"/>
  <c r="AH1332" i="2"/>
  <c r="AH1333" i="2"/>
  <c r="AH1334" i="2"/>
  <c r="AH1335" i="2"/>
  <c r="AH1336" i="2"/>
  <c r="AH1337" i="2"/>
  <c r="AH1338" i="2"/>
  <c r="AH1339" i="2"/>
  <c r="AH1340" i="2"/>
  <c r="AH1341" i="2"/>
  <c r="AH1342" i="2"/>
  <c r="AH1343" i="2"/>
  <c r="AH1344" i="2"/>
  <c r="AH1345" i="2"/>
  <c r="AH1346" i="2"/>
  <c r="AH1347" i="2"/>
  <c r="AH1348" i="2"/>
  <c r="AH1349" i="2"/>
  <c r="AH1350" i="2"/>
  <c r="AH1351" i="2"/>
  <c r="AH1352" i="2"/>
  <c r="AH1353" i="2"/>
  <c r="AH1354" i="2"/>
  <c r="AH1355" i="2"/>
  <c r="AH1356" i="2"/>
  <c r="AH1357" i="2"/>
  <c r="AH1358" i="2"/>
  <c r="AH1359" i="2"/>
  <c r="AH1360" i="2"/>
  <c r="AH1361" i="2"/>
  <c r="AH1362" i="2"/>
  <c r="AH1363" i="2"/>
  <c r="AH1364" i="2"/>
  <c r="AH1365" i="2"/>
  <c r="AH1366" i="2"/>
  <c r="AH1367" i="2"/>
  <c r="AH1368" i="2"/>
  <c r="AH1369" i="2"/>
  <c r="AH1370" i="2"/>
  <c r="AH1371" i="2"/>
  <c r="AH1372" i="2"/>
  <c r="AH1373" i="2"/>
  <c r="AH1374" i="2"/>
  <c r="AH1375" i="2"/>
  <c r="AH1376" i="2"/>
  <c r="AH1377" i="2"/>
  <c r="AH1378" i="2"/>
  <c r="AH1379" i="2"/>
  <c r="AH1380" i="2"/>
  <c r="AH1381" i="2"/>
  <c r="AH1382" i="2"/>
  <c r="AH1383" i="2"/>
  <c r="AH1384" i="2"/>
  <c r="AH1385" i="2"/>
  <c r="AH1386" i="2"/>
  <c r="AH1387" i="2"/>
  <c r="AH1388" i="2"/>
  <c r="AH1389" i="2"/>
  <c r="AH1390" i="2"/>
  <c r="AH1391" i="2"/>
  <c r="AH1392" i="2"/>
  <c r="AH1393" i="2"/>
  <c r="AH1394" i="2"/>
  <c r="AH1395" i="2"/>
  <c r="AH1396" i="2"/>
  <c r="AH1397" i="2"/>
  <c r="AH1398" i="2"/>
  <c r="AH1399" i="2"/>
  <c r="AH1400" i="2"/>
  <c r="AH1401" i="2"/>
  <c r="AH1402" i="2"/>
  <c r="AH1403" i="2"/>
  <c r="AH1404" i="2"/>
  <c r="AH1405" i="2"/>
  <c r="AH1406" i="2"/>
  <c r="AH1407" i="2"/>
  <c r="AH1408" i="2"/>
  <c r="AH1409" i="2"/>
  <c r="AH1410" i="2"/>
  <c r="AH1411" i="2"/>
  <c r="AH1412" i="2"/>
  <c r="AH1413" i="2"/>
  <c r="AH1414" i="2"/>
  <c r="AH1415" i="2"/>
  <c r="AH1416" i="2"/>
  <c r="AH1417" i="2"/>
  <c r="AH1418" i="2"/>
  <c r="AH1419" i="2"/>
  <c r="AH1420" i="2"/>
  <c r="AH1421" i="2"/>
  <c r="AH1422" i="2"/>
  <c r="AH1423" i="2"/>
  <c r="AH1424" i="2"/>
  <c r="AH1425" i="2"/>
  <c r="AH1426" i="2"/>
  <c r="AH1427" i="2"/>
  <c r="AH1428" i="2"/>
  <c r="AH1429" i="2"/>
  <c r="AH1430" i="2"/>
  <c r="AH1431" i="2"/>
  <c r="AH1432" i="2"/>
  <c r="AH1433" i="2"/>
  <c r="AH1434" i="2"/>
  <c r="AH1435" i="2"/>
  <c r="AH1436" i="2"/>
  <c r="AH1437" i="2"/>
  <c r="AH1438" i="2"/>
  <c r="AH1439" i="2"/>
  <c r="AH1440" i="2"/>
  <c r="AH1441" i="2"/>
  <c r="AH1442" i="2"/>
  <c r="AH1443" i="2"/>
  <c r="AH1444" i="2"/>
  <c r="AH1445" i="2"/>
  <c r="AH1446" i="2"/>
  <c r="AH1447" i="2"/>
  <c r="AH1448" i="2"/>
  <c r="AH1449" i="2"/>
  <c r="AH1450" i="2"/>
  <c r="AH1451" i="2"/>
  <c r="AH1452" i="2"/>
  <c r="AH1453" i="2"/>
  <c r="AH1454" i="2"/>
  <c r="AH1455" i="2"/>
  <c r="AH1456" i="2"/>
  <c r="AH1457" i="2"/>
  <c r="AH1458" i="2"/>
  <c r="AH1459" i="2"/>
  <c r="AH1460" i="2"/>
  <c r="AH1461" i="2"/>
  <c r="AH1462" i="2"/>
  <c r="AH1463" i="2"/>
  <c r="AH1464" i="2"/>
  <c r="AH1465" i="2"/>
  <c r="AH1466" i="2"/>
  <c r="AH1467" i="2"/>
  <c r="AH1468" i="2"/>
  <c r="AH1469" i="2"/>
  <c r="AH1470" i="2"/>
  <c r="AH1471" i="2"/>
  <c r="AH1472" i="2"/>
  <c r="AH1473" i="2"/>
  <c r="AH1474" i="2"/>
  <c r="AH1475" i="2"/>
  <c r="AH1476" i="2"/>
  <c r="AH1477" i="2"/>
  <c r="AH1478" i="2"/>
  <c r="AH1479" i="2"/>
  <c r="AH1480" i="2"/>
  <c r="AH1481" i="2"/>
  <c r="AH1482" i="2"/>
  <c r="AH1483" i="2"/>
  <c r="AH1484" i="2"/>
  <c r="AH1485" i="2"/>
  <c r="AH1486" i="2"/>
  <c r="AH1487" i="2"/>
  <c r="AH1488" i="2"/>
  <c r="AH1489" i="2"/>
  <c r="AH1490" i="2"/>
  <c r="AH1491" i="2"/>
  <c r="AH1492" i="2"/>
  <c r="AH1493" i="2"/>
  <c r="AH1494" i="2"/>
  <c r="AH1495" i="2"/>
  <c r="AH1496" i="2"/>
  <c r="AH1497" i="2"/>
  <c r="AH1498" i="2"/>
  <c r="AH1499" i="2"/>
  <c r="AH1500" i="2"/>
  <c r="AH1501" i="2"/>
  <c r="AH1502" i="2"/>
  <c r="AH1503" i="2"/>
  <c r="AH1504" i="2"/>
  <c r="AH1505" i="2"/>
  <c r="AH1506" i="2"/>
  <c r="AH1507" i="2"/>
  <c r="AH1508" i="2"/>
  <c r="AH1509" i="2"/>
  <c r="AH1510" i="2"/>
  <c r="AH1511" i="2"/>
  <c r="AH1512" i="2"/>
  <c r="AH1513" i="2"/>
  <c r="AH1514" i="2"/>
  <c r="AH1515" i="2"/>
  <c r="AH1516" i="2"/>
  <c r="AH1517" i="2"/>
  <c r="AH1518" i="2"/>
  <c r="AH1519" i="2"/>
  <c r="AH1520" i="2"/>
  <c r="AH1521" i="2"/>
  <c r="AH1522" i="2"/>
  <c r="AH1523" i="2"/>
  <c r="AH1524" i="2"/>
  <c r="AH1525" i="2"/>
  <c r="AH1526" i="2"/>
  <c r="AH1527" i="2"/>
  <c r="AH1528" i="2"/>
  <c r="AH1529" i="2"/>
  <c r="AH1530" i="2"/>
  <c r="AH1531" i="2"/>
  <c r="AH1532" i="2"/>
  <c r="AH1533" i="2"/>
  <c r="AH1534" i="2"/>
  <c r="AH1535" i="2"/>
  <c r="AH1536" i="2"/>
  <c r="AH1537" i="2"/>
  <c r="AH1538" i="2"/>
  <c r="AH1539" i="2"/>
  <c r="AH1540" i="2"/>
  <c r="AH1541" i="2"/>
  <c r="AH1542" i="2"/>
  <c r="AH1543" i="2"/>
  <c r="AH1544" i="2"/>
  <c r="AH1545" i="2"/>
  <c r="AH1546" i="2"/>
  <c r="AH1547" i="2"/>
  <c r="AH1548" i="2"/>
  <c r="AH1549" i="2"/>
  <c r="AH1550" i="2"/>
  <c r="AH1551" i="2"/>
  <c r="AH1552" i="2"/>
  <c r="AH1553" i="2"/>
  <c r="AH1554" i="2"/>
  <c r="AH1555" i="2"/>
  <c r="AH1556" i="2"/>
  <c r="AH1557" i="2"/>
  <c r="AH1558" i="2"/>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F374" i="2"/>
  <c r="AF375" i="2"/>
  <c r="AF376" i="2"/>
  <c r="AF377" i="2"/>
  <c r="AF378" i="2"/>
  <c r="AF379" i="2"/>
  <c r="AF380" i="2"/>
  <c r="AF381" i="2"/>
  <c r="AF382" i="2"/>
  <c r="AF383" i="2"/>
  <c r="AF384" i="2"/>
  <c r="AF385" i="2"/>
  <c r="AF386" i="2"/>
  <c r="AF387" i="2"/>
  <c r="AF388" i="2"/>
  <c r="AF389" i="2"/>
  <c r="AF390" i="2"/>
  <c r="AF391" i="2"/>
  <c r="AF392" i="2"/>
  <c r="AF393" i="2"/>
  <c r="AF394" i="2"/>
  <c r="AF395" i="2"/>
  <c r="AF396" i="2"/>
  <c r="AF397" i="2"/>
  <c r="AF398" i="2"/>
  <c r="AF399" i="2"/>
  <c r="AF400" i="2"/>
  <c r="AF401" i="2"/>
  <c r="AF402" i="2"/>
  <c r="AF403" i="2"/>
  <c r="AF404" i="2"/>
  <c r="AF405" i="2"/>
  <c r="AF406" i="2"/>
  <c r="AF407" i="2"/>
  <c r="AF408" i="2"/>
  <c r="AF409" i="2"/>
  <c r="AF410" i="2"/>
  <c r="AF411" i="2"/>
  <c r="AF412" i="2"/>
  <c r="AF413" i="2"/>
  <c r="AF414" i="2"/>
  <c r="AF415" i="2"/>
  <c r="AF416" i="2"/>
  <c r="AF417" i="2"/>
  <c r="AF418" i="2"/>
  <c r="AF419" i="2"/>
  <c r="AF420" i="2"/>
  <c r="AF421" i="2"/>
  <c r="AF422" i="2"/>
  <c r="AF423" i="2"/>
  <c r="AF424" i="2"/>
  <c r="AF425" i="2"/>
  <c r="AF426" i="2"/>
  <c r="AF427" i="2"/>
  <c r="AF428" i="2"/>
  <c r="AF429" i="2"/>
  <c r="AF430" i="2"/>
  <c r="AF431" i="2"/>
  <c r="AF432" i="2"/>
  <c r="AF433" i="2"/>
  <c r="AF434" i="2"/>
  <c r="AF435" i="2"/>
  <c r="AF436" i="2"/>
  <c r="AF437" i="2"/>
  <c r="AF438" i="2"/>
  <c r="AF439" i="2"/>
  <c r="AF440" i="2"/>
  <c r="AF441" i="2"/>
  <c r="AF442" i="2"/>
  <c r="AF443" i="2"/>
  <c r="AF444" i="2"/>
  <c r="AF445" i="2"/>
  <c r="AF446" i="2"/>
  <c r="AF447" i="2"/>
  <c r="AF448" i="2"/>
  <c r="AF449" i="2"/>
  <c r="AF450" i="2"/>
  <c r="AF451" i="2"/>
  <c r="AF452" i="2"/>
  <c r="AF453" i="2"/>
  <c r="AF454" i="2"/>
  <c r="AF455" i="2"/>
  <c r="AF456" i="2"/>
  <c r="AF457" i="2"/>
  <c r="AF458" i="2"/>
  <c r="AF459" i="2"/>
  <c r="AF460" i="2"/>
  <c r="AF461" i="2"/>
  <c r="AF462" i="2"/>
  <c r="AF463" i="2"/>
  <c r="AF464" i="2"/>
  <c r="AF465" i="2"/>
  <c r="AF466" i="2"/>
  <c r="AF467" i="2"/>
  <c r="AF468" i="2"/>
  <c r="AF469" i="2"/>
  <c r="AF470" i="2"/>
  <c r="AF471" i="2"/>
  <c r="AF472" i="2"/>
  <c r="AF473" i="2"/>
  <c r="AF474" i="2"/>
  <c r="AF475" i="2"/>
  <c r="AF476" i="2"/>
  <c r="AF477" i="2"/>
  <c r="AF478" i="2"/>
  <c r="AF479" i="2"/>
  <c r="AF480" i="2"/>
  <c r="AF481" i="2"/>
  <c r="AF482" i="2"/>
  <c r="AF483" i="2"/>
  <c r="AF484" i="2"/>
  <c r="AF485" i="2"/>
  <c r="AF486" i="2"/>
  <c r="AF487" i="2"/>
  <c r="AF488" i="2"/>
  <c r="AF489" i="2"/>
  <c r="AF490" i="2"/>
  <c r="AF491" i="2"/>
  <c r="AF492" i="2"/>
  <c r="AF493" i="2"/>
  <c r="AF494" i="2"/>
  <c r="AF495" i="2"/>
  <c r="AF496" i="2"/>
  <c r="AF497" i="2"/>
  <c r="AF498" i="2"/>
  <c r="AF499" i="2"/>
  <c r="AF500" i="2"/>
  <c r="AF501" i="2"/>
  <c r="AF502" i="2"/>
  <c r="AF503" i="2"/>
  <c r="AF504" i="2"/>
  <c r="AF505" i="2"/>
  <c r="AF506" i="2"/>
  <c r="AF507" i="2"/>
  <c r="AF508" i="2"/>
  <c r="AF509" i="2"/>
  <c r="AF510" i="2"/>
  <c r="AF511" i="2"/>
  <c r="AF512" i="2"/>
  <c r="AF513" i="2"/>
  <c r="AF514" i="2"/>
  <c r="AF515" i="2"/>
  <c r="AF516" i="2"/>
  <c r="AF517" i="2"/>
  <c r="AF518" i="2"/>
  <c r="AF519" i="2"/>
  <c r="AF520" i="2"/>
  <c r="AF521" i="2"/>
  <c r="AF522" i="2"/>
  <c r="AF523" i="2"/>
  <c r="AF524" i="2"/>
  <c r="AF525" i="2"/>
  <c r="AF526" i="2"/>
  <c r="AF527" i="2"/>
  <c r="AF528" i="2"/>
  <c r="AF529" i="2"/>
  <c r="AF530" i="2"/>
  <c r="AF531" i="2"/>
  <c r="AF532" i="2"/>
  <c r="AF533" i="2"/>
  <c r="AF534" i="2"/>
  <c r="AF535" i="2"/>
  <c r="AF536" i="2"/>
  <c r="AF537" i="2"/>
  <c r="AF538" i="2"/>
  <c r="AF539" i="2"/>
  <c r="AF540" i="2"/>
  <c r="AF541" i="2"/>
  <c r="AF542" i="2"/>
  <c r="AF543" i="2"/>
  <c r="AF544" i="2"/>
  <c r="AF545" i="2"/>
  <c r="AF546" i="2"/>
  <c r="AF547" i="2"/>
  <c r="AF548" i="2"/>
  <c r="AF549" i="2"/>
  <c r="AF550" i="2"/>
  <c r="AF551" i="2"/>
  <c r="AF552" i="2"/>
  <c r="AF553" i="2"/>
  <c r="AF554" i="2"/>
  <c r="AF555" i="2"/>
  <c r="AF556" i="2"/>
  <c r="AF557" i="2"/>
  <c r="AF558" i="2"/>
  <c r="AF559" i="2"/>
  <c r="AF560" i="2"/>
  <c r="AF561" i="2"/>
  <c r="AF562" i="2"/>
  <c r="AF563" i="2"/>
  <c r="AF564" i="2"/>
  <c r="AF565" i="2"/>
  <c r="AF566" i="2"/>
  <c r="AF567" i="2"/>
  <c r="AF568" i="2"/>
  <c r="AF569" i="2"/>
  <c r="AF570" i="2"/>
  <c r="AF571" i="2"/>
  <c r="AF572" i="2"/>
  <c r="AF573" i="2"/>
  <c r="AF574" i="2"/>
  <c r="AF575" i="2"/>
  <c r="AF576" i="2"/>
  <c r="AF577" i="2"/>
  <c r="AF578" i="2"/>
  <c r="AF579" i="2"/>
  <c r="AF580" i="2"/>
  <c r="AF581" i="2"/>
  <c r="AF582" i="2"/>
  <c r="AF583" i="2"/>
  <c r="AF584" i="2"/>
  <c r="AF585" i="2"/>
  <c r="AF586" i="2"/>
  <c r="AF587" i="2"/>
  <c r="AF588" i="2"/>
  <c r="AF589" i="2"/>
  <c r="AF590" i="2"/>
  <c r="AF591" i="2"/>
  <c r="AF592" i="2"/>
  <c r="AF593" i="2"/>
  <c r="AF594" i="2"/>
  <c r="AF595" i="2"/>
  <c r="AF596" i="2"/>
  <c r="AF597" i="2"/>
  <c r="AF598" i="2"/>
  <c r="AF599" i="2"/>
  <c r="AF600" i="2"/>
  <c r="AF601" i="2"/>
  <c r="AF602" i="2"/>
  <c r="AF603" i="2"/>
  <c r="AF604" i="2"/>
  <c r="AF605" i="2"/>
  <c r="AF606" i="2"/>
  <c r="AF607" i="2"/>
  <c r="AF608" i="2"/>
  <c r="AF609" i="2"/>
  <c r="AF610" i="2"/>
  <c r="AF611" i="2"/>
  <c r="AF612" i="2"/>
  <c r="AF613" i="2"/>
  <c r="AF614" i="2"/>
  <c r="AF615" i="2"/>
  <c r="AF616" i="2"/>
  <c r="AF617" i="2"/>
  <c r="AF618" i="2"/>
  <c r="AF619" i="2"/>
  <c r="AF620" i="2"/>
  <c r="AF621" i="2"/>
  <c r="AF622" i="2"/>
  <c r="AF623" i="2"/>
  <c r="AF624" i="2"/>
  <c r="AF625" i="2"/>
  <c r="AF626" i="2"/>
  <c r="AF627" i="2"/>
  <c r="AF628" i="2"/>
  <c r="AF629" i="2"/>
  <c r="AF630" i="2"/>
  <c r="AF631" i="2"/>
  <c r="AF632" i="2"/>
  <c r="AF633" i="2"/>
  <c r="AF634" i="2"/>
  <c r="AF635" i="2"/>
  <c r="AF636" i="2"/>
  <c r="AF637" i="2"/>
  <c r="AF638" i="2"/>
  <c r="AF639" i="2"/>
  <c r="AF640" i="2"/>
  <c r="AF641" i="2"/>
  <c r="AF642" i="2"/>
  <c r="AF643" i="2"/>
  <c r="AF644" i="2"/>
  <c r="AF645" i="2"/>
  <c r="AF646" i="2"/>
  <c r="AF647" i="2"/>
  <c r="AF648" i="2"/>
  <c r="AF649" i="2"/>
  <c r="AF650" i="2"/>
  <c r="AF651" i="2"/>
  <c r="AF652" i="2"/>
  <c r="AF653" i="2"/>
  <c r="AF654" i="2"/>
  <c r="AF655" i="2"/>
  <c r="AF656" i="2"/>
  <c r="AF657" i="2"/>
  <c r="AF658" i="2"/>
  <c r="AF659" i="2"/>
  <c r="AF660" i="2"/>
  <c r="AF661" i="2"/>
  <c r="AF662" i="2"/>
  <c r="AF663" i="2"/>
  <c r="AF664" i="2"/>
  <c r="AF665" i="2"/>
  <c r="AF666" i="2"/>
  <c r="AF667" i="2"/>
  <c r="AF668" i="2"/>
  <c r="AF669" i="2"/>
  <c r="AF670" i="2"/>
  <c r="AF671" i="2"/>
  <c r="AF672" i="2"/>
  <c r="AF673" i="2"/>
  <c r="AF674" i="2"/>
  <c r="AF675" i="2"/>
  <c r="AF676" i="2"/>
  <c r="AF677" i="2"/>
  <c r="AF678" i="2"/>
  <c r="AF679" i="2"/>
  <c r="AF680" i="2"/>
  <c r="AF681" i="2"/>
  <c r="AF682" i="2"/>
  <c r="AF683" i="2"/>
  <c r="AF684" i="2"/>
  <c r="AF685" i="2"/>
  <c r="AF686" i="2"/>
  <c r="AF687" i="2"/>
  <c r="AF688" i="2"/>
  <c r="AF689" i="2"/>
  <c r="AF690" i="2"/>
  <c r="AF691" i="2"/>
  <c r="AF692" i="2"/>
  <c r="AF693" i="2"/>
  <c r="AF694" i="2"/>
  <c r="AF695" i="2"/>
  <c r="AF696" i="2"/>
  <c r="AF697" i="2"/>
  <c r="AF698" i="2"/>
  <c r="AF699" i="2"/>
  <c r="AF700" i="2"/>
  <c r="AF701" i="2"/>
  <c r="AF702" i="2"/>
  <c r="AF703" i="2"/>
  <c r="AF704" i="2"/>
  <c r="AF705" i="2"/>
  <c r="AF706" i="2"/>
  <c r="AF707" i="2"/>
  <c r="AF708" i="2"/>
  <c r="AF709" i="2"/>
  <c r="AF710" i="2"/>
  <c r="AF711" i="2"/>
  <c r="AF712" i="2"/>
  <c r="AF713" i="2"/>
  <c r="AF714" i="2"/>
  <c r="AF715" i="2"/>
  <c r="AF716" i="2"/>
  <c r="AF717" i="2"/>
  <c r="AF718" i="2"/>
  <c r="AF719" i="2"/>
  <c r="AF720" i="2"/>
  <c r="AF721" i="2"/>
  <c r="AF722" i="2"/>
  <c r="AF723" i="2"/>
  <c r="AF724" i="2"/>
  <c r="AF725" i="2"/>
  <c r="AF726" i="2"/>
  <c r="AF727" i="2"/>
  <c r="AF728" i="2"/>
  <c r="AF729" i="2"/>
  <c r="AF730" i="2"/>
  <c r="AF731" i="2"/>
  <c r="AF732" i="2"/>
  <c r="AF733" i="2"/>
  <c r="AF734" i="2"/>
  <c r="AF735" i="2"/>
  <c r="AF736" i="2"/>
  <c r="AF737" i="2"/>
  <c r="AF738" i="2"/>
  <c r="AF739" i="2"/>
  <c r="AF740" i="2"/>
  <c r="AF741" i="2"/>
  <c r="AF742" i="2"/>
  <c r="AF743" i="2"/>
  <c r="AF744" i="2"/>
  <c r="AF745" i="2"/>
  <c r="AF746" i="2"/>
  <c r="AF747" i="2"/>
  <c r="AF748" i="2"/>
  <c r="AF749" i="2"/>
  <c r="AF750" i="2"/>
  <c r="AF751" i="2"/>
  <c r="AF752" i="2"/>
  <c r="AF753" i="2"/>
  <c r="AF754" i="2"/>
  <c r="AF755" i="2"/>
  <c r="AF756" i="2"/>
  <c r="AF757" i="2"/>
  <c r="AF758" i="2"/>
  <c r="AF759" i="2"/>
  <c r="AF760" i="2"/>
  <c r="AF761" i="2"/>
  <c r="AF762" i="2"/>
  <c r="AF763" i="2"/>
  <c r="AF764" i="2"/>
  <c r="AF765" i="2"/>
  <c r="AF766" i="2"/>
  <c r="AF767" i="2"/>
  <c r="AF768" i="2"/>
  <c r="AF769" i="2"/>
  <c r="AF770" i="2"/>
  <c r="AF771" i="2"/>
  <c r="AF772" i="2"/>
  <c r="AF773" i="2"/>
  <c r="AF774" i="2"/>
  <c r="AF775" i="2"/>
  <c r="AF776" i="2"/>
  <c r="AF777" i="2"/>
  <c r="AF778" i="2"/>
  <c r="AF779" i="2"/>
  <c r="AF780" i="2"/>
  <c r="AF781" i="2"/>
  <c r="AF782" i="2"/>
  <c r="AF783" i="2"/>
  <c r="AF784" i="2"/>
  <c r="AF785" i="2"/>
  <c r="AF786" i="2"/>
  <c r="AF787" i="2"/>
  <c r="AF788" i="2"/>
  <c r="AF789" i="2"/>
  <c r="AF790" i="2"/>
  <c r="AF791" i="2"/>
  <c r="AF792" i="2"/>
  <c r="AF793" i="2"/>
  <c r="AF794" i="2"/>
  <c r="AF795" i="2"/>
  <c r="AF796" i="2"/>
  <c r="AF797" i="2"/>
  <c r="AF798" i="2"/>
  <c r="AF799" i="2"/>
  <c r="AF800" i="2"/>
  <c r="AF801" i="2"/>
  <c r="AF802" i="2"/>
  <c r="AF803" i="2"/>
  <c r="AF804" i="2"/>
  <c r="AF805" i="2"/>
  <c r="AF806" i="2"/>
  <c r="AF807" i="2"/>
  <c r="AF808" i="2"/>
  <c r="AF809" i="2"/>
  <c r="AF810" i="2"/>
  <c r="AF811" i="2"/>
  <c r="AF812" i="2"/>
  <c r="AF813" i="2"/>
  <c r="AF814" i="2"/>
  <c r="AF815" i="2"/>
  <c r="AF816" i="2"/>
  <c r="AF817" i="2"/>
  <c r="AF818" i="2"/>
  <c r="AF819" i="2"/>
  <c r="AF820" i="2"/>
  <c r="AF821" i="2"/>
  <c r="AF822" i="2"/>
  <c r="AF823" i="2"/>
  <c r="AF824" i="2"/>
  <c r="AF825" i="2"/>
  <c r="AF826" i="2"/>
  <c r="AF827" i="2"/>
  <c r="AF828" i="2"/>
  <c r="AF829" i="2"/>
  <c r="AF830" i="2"/>
  <c r="AF831" i="2"/>
  <c r="AF832" i="2"/>
  <c r="AF833" i="2"/>
  <c r="AF834" i="2"/>
  <c r="AF835" i="2"/>
  <c r="AF836" i="2"/>
  <c r="AF837" i="2"/>
  <c r="AF838" i="2"/>
  <c r="AF839" i="2"/>
  <c r="AF840" i="2"/>
  <c r="AF841" i="2"/>
  <c r="AF842" i="2"/>
  <c r="AF843" i="2"/>
  <c r="AF844" i="2"/>
  <c r="AF845" i="2"/>
  <c r="AF846" i="2"/>
  <c r="AF847" i="2"/>
  <c r="AF848" i="2"/>
  <c r="AF849" i="2"/>
  <c r="AF850" i="2"/>
  <c r="AF851" i="2"/>
  <c r="AF852" i="2"/>
  <c r="AF853" i="2"/>
  <c r="AF854" i="2"/>
  <c r="AF855" i="2"/>
  <c r="AF856" i="2"/>
  <c r="AF857" i="2"/>
  <c r="AF858" i="2"/>
  <c r="AF859" i="2"/>
  <c r="AF860" i="2"/>
  <c r="AF861" i="2"/>
  <c r="AF862" i="2"/>
  <c r="AF863" i="2"/>
  <c r="AF864" i="2"/>
  <c r="AF865" i="2"/>
  <c r="AF866" i="2"/>
  <c r="AF867" i="2"/>
  <c r="AF868" i="2"/>
  <c r="AF869" i="2"/>
  <c r="AF870" i="2"/>
  <c r="AF871" i="2"/>
  <c r="AF872" i="2"/>
  <c r="AF873" i="2"/>
  <c r="AF874" i="2"/>
  <c r="AF875" i="2"/>
  <c r="AF876" i="2"/>
  <c r="AF877" i="2"/>
  <c r="AF878" i="2"/>
  <c r="AF879" i="2"/>
  <c r="AF880" i="2"/>
  <c r="AF881" i="2"/>
  <c r="AF882" i="2"/>
  <c r="AF883" i="2"/>
  <c r="AF884" i="2"/>
  <c r="AF885" i="2"/>
  <c r="AF886" i="2"/>
  <c r="AF887" i="2"/>
  <c r="AF888" i="2"/>
  <c r="AF889" i="2"/>
  <c r="AF890" i="2"/>
  <c r="AF891" i="2"/>
  <c r="AF892" i="2"/>
  <c r="AF893" i="2"/>
  <c r="AF894" i="2"/>
  <c r="AF895" i="2"/>
  <c r="AF896" i="2"/>
  <c r="AF897" i="2"/>
  <c r="AF898" i="2"/>
  <c r="AF899" i="2"/>
  <c r="AF900" i="2"/>
  <c r="AF901" i="2"/>
  <c r="AF902" i="2"/>
  <c r="AF903" i="2"/>
  <c r="AF904" i="2"/>
  <c r="AF905" i="2"/>
  <c r="AF906" i="2"/>
  <c r="AF907" i="2"/>
  <c r="AF908" i="2"/>
  <c r="AF909" i="2"/>
  <c r="AF910" i="2"/>
  <c r="AF911" i="2"/>
  <c r="AF912" i="2"/>
  <c r="AF913" i="2"/>
  <c r="AF914" i="2"/>
  <c r="AF915" i="2"/>
  <c r="AF916" i="2"/>
  <c r="AF917" i="2"/>
  <c r="AF918" i="2"/>
  <c r="AF919" i="2"/>
  <c r="AF920" i="2"/>
  <c r="AF921" i="2"/>
  <c r="AF922" i="2"/>
  <c r="AF923" i="2"/>
  <c r="AF924" i="2"/>
  <c r="AF925" i="2"/>
  <c r="AF926" i="2"/>
  <c r="AF927" i="2"/>
  <c r="AF928" i="2"/>
  <c r="AF929" i="2"/>
  <c r="AF930" i="2"/>
  <c r="AF931" i="2"/>
  <c r="AF932" i="2"/>
  <c r="AF933" i="2"/>
  <c r="AF934" i="2"/>
  <c r="AF935" i="2"/>
  <c r="AF936" i="2"/>
  <c r="AF937" i="2"/>
  <c r="AF938" i="2"/>
  <c r="AF939" i="2"/>
  <c r="AF940" i="2"/>
  <c r="AF941" i="2"/>
  <c r="AF942" i="2"/>
  <c r="AF943" i="2"/>
  <c r="AF944" i="2"/>
  <c r="AF945" i="2"/>
  <c r="AF946" i="2"/>
  <c r="AF947" i="2"/>
  <c r="AF948" i="2"/>
  <c r="AF949" i="2"/>
  <c r="AF950" i="2"/>
  <c r="AF951" i="2"/>
  <c r="AF952" i="2"/>
  <c r="AF953" i="2"/>
  <c r="AF954" i="2"/>
  <c r="AF955" i="2"/>
  <c r="AF956" i="2"/>
  <c r="AF957" i="2"/>
  <c r="AF958" i="2"/>
  <c r="AF959" i="2"/>
  <c r="AF960" i="2"/>
  <c r="AF961" i="2"/>
  <c r="AF962" i="2"/>
  <c r="AF963" i="2"/>
  <c r="AF964" i="2"/>
  <c r="AF965" i="2"/>
  <c r="AF966" i="2"/>
  <c r="AF967" i="2"/>
  <c r="AF968" i="2"/>
  <c r="AF969" i="2"/>
  <c r="AF970" i="2"/>
  <c r="AF971" i="2"/>
  <c r="AF972" i="2"/>
  <c r="AF973" i="2"/>
  <c r="AF974" i="2"/>
  <c r="AF975" i="2"/>
  <c r="AF976" i="2"/>
  <c r="AF977" i="2"/>
  <c r="AF978" i="2"/>
  <c r="AF979" i="2"/>
  <c r="AF980" i="2"/>
  <c r="AF981" i="2"/>
  <c r="AF982" i="2"/>
  <c r="AF983" i="2"/>
  <c r="AF984" i="2"/>
  <c r="AF985" i="2"/>
  <c r="AF986" i="2"/>
  <c r="AF987" i="2"/>
  <c r="AF988" i="2"/>
  <c r="AF989" i="2"/>
  <c r="AF990" i="2"/>
  <c r="AF991" i="2"/>
  <c r="AF992" i="2"/>
  <c r="AF993" i="2"/>
  <c r="AF994" i="2"/>
  <c r="AF995" i="2"/>
  <c r="AF996" i="2"/>
  <c r="AF997" i="2"/>
  <c r="AF998" i="2"/>
  <c r="AF999" i="2"/>
  <c r="AF1000" i="2"/>
  <c r="AF1001" i="2"/>
  <c r="AF1002" i="2"/>
  <c r="AF1003" i="2"/>
  <c r="AF1004" i="2"/>
  <c r="AF1005" i="2"/>
  <c r="AF1006" i="2"/>
  <c r="AF1007" i="2"/>
  <c r="AF1008" i="2"/>
  <c r="AF1009" i="2"/>
  <c r="AF1010" i="2"/>
  <c r="AF1011" i="2"/>
  <c r="AF1012" i="2"/>
  <c r="AF1013" i="2"/>
  <c r="AF1014" i="2"/>
  <c r="AF1015" i="2"/>
  <c r="AF1016" i="2"/>
  <c r="AF1017" i="2"/>
  <c r="AF1018" i="2"/>
  <c r="AF1019" i="2"/>
  <c r="AF1020" i="2"/>
  <c r="AF1021" i="2"/>
  <c r="AF1022" i="2"/>
  <c r="AF1023" i="2"/>
  <c r="AF1024" i="2"/>
  <c r="AF1025" i="2"/>
  <c r="AF1026" i="2"/>
  <c r="AF1027" i="2"/>
  <c r="AF1028" i="2"/>
  <c r="AF1029" i="2"/>
  <c r="AF1030" i="2"/>
  <c r="AF1031" i="2"/>
  <c r="AF1032" i="2"/>
  <c r="AF1033" i="2"/>
  <c r="AF1034" i="2"/>
  <c r="AF1035" i="2"/>
  <c r="AF1036" i="2"/>
  <c r="AF1037" i="2"/>
  <c r="AF1038" i="2"/>
  <c r="AF1039" i="2"/>
  <c r="AF1040" i="2"/>
  <c r="AF1041" i="2"/>
  <c r="AF1042" i="2"/>
  <c r="AF1043" i="2"/>
  <c r="AF1044" i="2"/>
  <c r="AF1045" i="2"/>
  <c r="AF1046" i="2"/>
  <c r="AF1047" i="2"/>
  <c r="AF1048" i="2"/>
  <c r="AF1049" i="2"/>
  <c r="AF1050" i="2"/>
  <c r="AF1051" i="2"/>
  <c r="AF1052" i="2"/>
  <c r="AF1053" i="2"/>
  <c r="AF1054" i="2"/>
  <c r="AF1055" i="2"/>
  <c r="AF1056" i="2"/>
  <c r="AF1057" i="2"/>
  <c r="AF1058" i="2"/>
  <c r="AF1059" i="2"/>
  <c r="AF1060" i="2"/>
  <c r="AF1061" i="2"/>
  <c r="AF1062" i="2"/>
  <c r="AF1063" i="2"/>
  <c r="AF1064" i="2"/>
  <c r="AF1065" i="2"/>
  <c r="AF1066" i="2"/>
  <c r="AF1067" i="2"/>
  <c r="AF1068" i="2"/>
  <c r="AF1069" i="2"/>
  <c r="AF1070" i="2"/>
  <c r="AF1071" i="2"/>
  <c r="AF1072" i="2"/>
  <c r="AF1073" i="2"/>
  <c r="AF1074" i="2"/>
  <c r="AF1075" i="2"/>
  <c r="AF1076" i="2"/>
  <c r="AF1077" i="2"/>
  <c r="AF1078" i="2"/>
  <c r="AF1079" i="2"/>
  <c r="AF1080" i="2"/>
  <c r="AF1081" i="2"/>
  <c r="AF1082" i="2"/>
  <c r="AF1083" i="2"/>
  <c r="AF1084" i="2"/>
  <c r="AF1085" i="2"/>
  <c r="AF1086" i="2"/>
  <c r="AF1087" i="2"/>
  <c r="AF1088" i="2"/>
  <c r="AF1089" i="2"/>
  <c r="AF1090" i="2"/>
  <c r="AF1091" i="2"/>
  <c r="AF1092" i="2"/>
  <c r="AF1093" i="2"/>
  <c r="AF1094" i="2"/>
  <c r="AF1095" i="2"/>
  <c r="AF1096" i="2"/>
  <c r="AF1097" i="2"/>
  <c r="AF1098" i="2"/>
  <c r="AF1099" i="2"/>
  <c r="AF1100" i="2"/>
  <c r="AF1101" i="2"/>
  <c r="AF1102" i="2"/>
  <c r="AF1103" i="2"/>
  <c r="AF1104" i="2"/>
  <c r="AF1105" i="2"/>
  <c r="AF1106" i="2"/>
  <c r="AF1107" i="2"/>
  <c r="AF1108" i="2"/>
  <c r="AF1109" i="2"/>
  <c r="AF1110" i="2"/>
  <c r="AF1111" i="2"/>
  <c r="AF1112" i="2"/>
  <c r="AF1113" i="2"/>
  <c r="AF1114" i="2"/>
  <c r="AF1115" i="2"/>
  <c r="AF1116" i="2"/>
  <c r="AF1117" i="2"/>
  <c r="AF1118" i="2"/>
  <c r="AF1119" i="2"/>
  <c r="AF1120" i="2"/>
  <c r="AF1121" i="2"/>
  <c r="AF1122" i="2"/>
  <c r="AF1123" i="2"/>
  <c r="AF1124" i="2"/>
  <c r="AF1125" i="2"/>
  <c r="AF1126" i="2"/>
  <c r="AF1127" i="2"/>
  <c r="AF1128" i="2"/>
  <c r="AF1129" i="2"/>
  <c r="AF1130" i="2"/>
  <c r="AF1131" i="2"/>
  <c r="AF1132" i="2"/>
  <c r="AF1133" i="2"/>
  <c r="AF1134" i="2"/>
  <c r="AF1135" i="2"/>
  <c r="AF1136" i="2"/>
  <c r="AF1137" i="2"/>
  <c r="AF1138" i="2"/>
  <c r="AF1139" i="2"/>
  <c r="AF1140" i="2"/>
  <c r="AF1141" i="2"/>
  <c r="AF1142" i="2"/>
  <c r="AF1143" i="2"/>
  <c r="AF1144" i="2"/>
  <c r="AF1145" i="2"/>
  <c r="AF1146" i="2"/>
  <c r="AF1147" i="2"/>
  <c r="AF1148" i="2"/>
  <c r="AF1149" i="2"/>
  <c r="AF1150" i="2"/>
  <c r="AF1151" i="2"/>
  <c r="AF1152" i="2"/>
  <c r="AF1153" i="2"/>
  <c r="AF1154" i="2"/>
  <c r="AF1155" i="2"/>
  <c r="AF1156" i="2"/>
  <c r="AF1157" i="2"/>
  <c r="AF1158" i="2"/>
  <c r="AF1159" i="2"/>
  <c r="AF1160" i="2"/>
  <c r="AF1161" i="2"/>
  <c r="AF1162" i="2"/>
  <c r="AF1163" i="2"/>
  <c r="AF1164" i="2"/>
  <c r="AF1165" i="2"/>
  <c r="AF1166" i="2"/>
  <c r="AF1167" i="2"/>
  <c r="AF1168" i="2"/>
  <c r="AF1169" i="2"/>
  <c r="AF1170" i="2"/>
  <c r="AF1171" i="2"/>
  <c r="AF1172" i="2"/>
  <c r="AF1173" i="2"/>
  <c r="AF1174" i="2"/>
  <c r="AF1175" i="2"/>
  <c r="AF1176" i="2"/>
  <c r="AF1177" i="2"/>
  <c r="AF1178" i="2"/>
  <c r="AF1179" i="2"/>
  <c r="AF1180" i="2"/>
  <c r="AF1181" i="2"/>
  <c r="AF1182" i="2"/>
  <c r="AF1183" i="2"/>
  <c r="AF1184" i="2"/>
  <c r="AF1185" i="2"/>
  <c r="AF1186" i="2"/>
  <c r="AF1187" i="2"/>
  <c r="AF1188" i="2"/>
  <c r="AF1189" i="2"/>
  <c r="AF1190" i="2"/>
  <c r="AF1191" i="2"/>
  <c r="AF1192" i="2"/>
  <c r="AF1193" i="2"/>
  <c r="AF1194" i="2"/>
  <c r="AF1195" i="2"/>
  <c r="AF1196" i="2"/>
  <c r="AF1197" i="2"/>
  <c r="AF1198" i="2"/>
  <c r="AF1199" i="2"/>
  <c r="AF1200" i="2"/>
  <c r="AF1201" i="2"/>
  <c r="AF1202" i="2"/>
  <c r="AF1203" i="2"/>
  <c r="AF1204" i="2"/>
  <c r="AF1205" i="2"/>
  <c r="AF1206" i="2"/>
  <c r="AF1207" i="2"/>
  <c r="AF1208" i="2"/>
  <c r="AF1209" i="2"/>
  <c r="AF1210" i="2"/>
  <c r="AF1211" i="2"/>
  <c r="AF1212" i="2"/>
  <c r="AF1213" i="2"/>
  <c r="AF1214" i="2"/>
  <c r="AF1215" i="2"/>
  <c r="AF1216" i="2"/>
  <c r="AF1217" i="2"/>
  <c r="AF1218" i="2"/>
  <c r="AF1219" i="2"/>
  <c r="AF1220" i="2"/>
  <c r="AF1221" i="2"/>
  <c r="AF1222" i="2"/>
  <c r="AF1223" i="2"/>
  <c r="AF1224" i="2"/>
  <c r="AF1225" i="2"/>
  <c r="AF1226" i="2"/>
  <c r="AF1227" i="2"/>
  <c r="AF1228" i="2"/>
  <c r="AF1229" i="2"/>
  <c r="AF1230" i="2"/>
  <c r="AF1231" i="2"/>
  <c r="AF1232" i="2"/>
  <c r="AF1233" i="2"/>
  <c r="AF1234" i="2"/>
  <c r="AF1235" i="2"/>
  <c r="AF1236" i="2"/>
  <c r="AF1237" i="2"/>
  <c r="AF1238" i="2"/>
  <c r="AF1239" i="2"/>
  <c r="AF1240" i="2"/>
  <c r="AF1241" i="2"/>
  <c r="AF1242" i="2"/>
  <c r="AF1243" i="2"/>
  <c r="AF1244" i="2"/>
  <c r="AF1245" i="2"/>
  <c r="AF1246" i="2"/>
  <c r="AF1247" i="2"/>
  <c r="AF1248" i="2"/>
  <c r="AF1249" i="2"/>
  <c r="AF1250" i="2"/>
  <c r="AF1251" i="2"/>
  <c r="AF1252" i="2"/>
  <c r="AF1253" i="2"/>
  <c r="AF1254" i="2"/>
  <c r="AF1255" i="2"/>
  <c r="AF1256" i="2"/>
  <c r="AF1257" i="2"/>
  <c r="AF1258" i="2"/>
  <c r="AF1259" i="2"/>
  <c r="AF1260" i="2"/>
  <c r="AF1261" i="2"/>
  <c r="AF1262" i="2"/>
  <c r="AF1263" i="2"/>
  <c r="AF1264" i="2"/>
  <c r="AF1265" i="2"/>
  <c r="AF1266" i="2"/>
  <c r="AF1267" i="2"/>
  <c r="AF1268" i="2"/>
  <c r="AF1269" i="2"/>
  <c r="AF1270" i="2"/>
  <c r="AF1271" i="2"/>
  <c r="AF1272" i="2"/>
  <c r="AF1273" i="2"/>
  <c r="AF1274" i="2"/>
  <c r="AF1275" i="2"/>
  <c r="AF1276" i="2"/>
  <c r="AF1277" i="2"/>
  <c r="AF1278" i="2"/>
  <c r="AF1279" i="2"/>
  <c r="AF1280" i="2"/>
  <c r="AF1281" i="2"/>
  <c r="AF1282" i="2"/>
  <c r="AF1283" i="2"/>
  <c r="AF1284" i="2"/>
  <c r="AF1285" i="2"/>
  <c r="AF1286" i="2"/>
  <c r="AF1287" i="2"/>
  <c r="AF1288" i="2"/>
  <c r="AF1289" i="2"/>
  <c r="AF1290" i="2"/>
  <c r="AF1291" i="2"/>
  <c r="AF1292" i="2"/>
  <c r="AF1293" i="2"/>
  <c r="AF1294" i="2"/>
  <c r="AF1295" i="2"/>
  <c r="AF1296" i="2"/>
  <c r="AF1297" i="2"/>
  <c r="AF1298" i="2"/>
  <c r="AF1299" i="2"/>
  <c r="AF1300" i="2"/>
  <c r="AF1301" i="2"/>
  <c r="AF1302" i="2"/>
  <c r="AF1303" i="2"/>
  <c r="AF1304" i="2"/>
  <c r="AF1305" i="2"/>
  <c r="AF1306" i="2"/>
  <c r="AF1307" i="2"/>
  <c r="AF1308" i="2"/>
  <c r="AF1309" i="2"/>
  <c r="AF1310" i="2"/>
  <c r="AF1311" i="2"/>
  <c r="AF1312" i="2"/>
  <c r="AF1313" i="2"/>
  <c r="AF1314" i="2"/>
  <c r="AF1315" i="2"/>
  <c r="AF1316" i="2"/>
  <c r="AF1317" i="2"/>
  <c r="AF1318" i="2"/>
  <c r="AF1319" i="2"/>
  <c r="AF1320" i="2"/>
  <c r="AF1321" i="2"/>
  <c r="AF1322" i="2"/>
  <c r="AF1323" i="2"/>
  <c r="AF1324" i="2"/>
  <c r="AF1325" i="2"/>
  <c r="AF1326" i="2"/>
  <c r="AF1327" i="2"/>
  <c r="AF1328" i="2"/>
  <c r="AF1329" i="2"/>
  <c r="AF1330" i="2"/>
  <c r="AF1331" i="2"/>
  <c r="AF1332" i="2"/>
  <c r="AF1333" i="2"/>
  <c r="AF1334" i="2"/>
  <c r="AF1335" i="2"/>
  <c r="AF1336" i="2"/>
  <c r="AF1337" i="2"/>
  <c r="AF1338" i="2"/>
  <c r="AF1339" i="2"/>
  <c r="AF1340" i="2"/>
  <c r="AF1341" i="2"/>
  <c r="AF1342" i="2"/>
  <c r="AF1343" i="2"/>
  <c r="AF1344" i="2"/>
  <c r="AF1345" i="2"/>
  <c r="AF1346" i="2"/>
  <c r="AF1347" i="2"/>
  <c r="AF1348" i="2"/>
  <c r="AF1349" i="2"/>
  <c r="AF1350" i="2"/>
  <c r="AF1351" i="2"/>
  <c r="AF1352" i="2"/>
  <c r="AF1353" i="2"/>
  <c r="AF1354" i="2"/>
  <c r="AF1355" i="2"/>
  <c r="AF1356" i="2"/>
  <c r="AF1357" i="2"/>
  <c r="AF1358" i="2"/>
  <c r="AF1359" i="2"/>
  <c r="AF1360" i="2"/>
  <c r="AF1361" i="2"/>
  <c r="AF1362" i="2"/>
  <c r="AF1363" i="2"/>
  <c r="AF1364" i="2"/>
  <c r="AF1365" i="2"/>
  <c r="AF1366" i="2"/>
  <c r="AF1367" i="2"/>
  <c r="AF1368" i="2"/>
  <c r="AF1369" i="2"/>
  <c r="AF1370" i="2"/>
  <c r="AF1371" i="2"/>
  <c r="AF1372" i="2"/>
  <c r="AF1373" i="2"/>
  <c r="AF1374" i="2"/>
  <c r="AF1375" i="2"/>
  <c r="AF1376" i="2"/>
  <c r="AF1377" i="2"/>
  <c r="AF1378" i="2"/>
  <c r="AF1379" i="2"/>
  <c r="AF1380" i="2"/>
  <c r="AF1381" i="2"/>
  <c r="AF1382" i="2"/>
  <c r="AF1383" i="2"/>
  <c r="AF1384" i="2"/>
  <c r="AF1385" i="2"/>
  <c r="AF1386" i="2"/>
  <c r="AF1387" i="2"/>
  <c r="AF1388" i="2"/>
  <c r="AF1389" i="2"/>
  <c r="AF1390" i="2"/>
  <c r="AF1391" i="2"/>
  <c r="AF1392" i="2"/>
  <c r="AF1393" i="2"/>
  <c r="AF1394" i="2"/>
  <c r="AF1395" i="2"/>
  <c r="AF1396" i="2"/>
  <c r="AF1397" i="2"/>
  <c r="AF1398" i="2"/>
  <c r="AF1399" i="2"/>
  <c r="AF1400" i="2"/>
  <c r="AF1401" i="2"/>
  <c r="AF1402" i="2"/>
  <c r="AF1403" i="2"/>
  <c r="AF1404" i="2"/>
  <c r="AF1405" i="2"/>
  <c r="AF1406" i="2"/>
  <c r="AF1407" i="2"/>
  <c r="AF1408" i="2"/>
  <c r="AF1409" i="2"/>
  <c r="AF1410" i="2"/>
  <c r="AF1411" i="2"/>
  <c r="AF1412" i="2"/>
  <c r="AF1413" i="2"/>
  <c r="AF1414" i="2"/>
  <c r="AF1415" i="2"/>
  <c r="AF1416" i="2"/>
  <c r="AF1417" i="2"/>
  <c r="AF1418" i="2"/>
  <c r="AF1419" i="2"/>
  <c r="AF1420" i="2"/>
  <c r="AF1421" i="2"/>
  <c r="AF1422" i="2"/>
  <c r="AF1423" i="2"/>
  <c r="AF1424" i="2"/>
  <c r="AF1425" i="2"/>
  <c r="AF1426" i="2"/>
  <c r="AF1427" i="2"/>
  <c r="AF1428" i="2"/>
  <c r="AF1429" i="2"/>
  <c r="AF1430" i="2"/>
  <c r="AF1431" i="2"/>
  <c r="AF1432" i="2"/>
  <c r="AF1433" i="2"/>
  <c r="AF1434" i="2"/>
  <c r="AF1435" i="2"/>
  <c r="AF1436" i="2"/>
  <c r="AF1437" i="2"/>
  <c r="AF1438" i="2"/>
  <c r="AF1439" i="2"/>
  <c r="AF1440" i="2"/>
  <c r="AF1441" i="2"/>
  <c r="AF1442" i="2"/>
  <c r="AF1443" i="2"/>
  <c r="AF1444" i="2"/>
  <c r="AF1445" i="2"/>
  <c r="AF1446" i="2"/>
  <c r="AF1447" i="2"/>
  <c r="AF1448" i="2"/>
  <c r="AF1449" i="2"/>
  <c r="AF1450" i="2"/>
  <c r="AF1451" i="2"/>
  <c r="AF1452" i="2"/>
  <c r="AF1453" i="2"/>
  <c r="AF1454" i="2"/>
  <c r="AF1455" i="2"/>
  <c r="AF1456" i="2"/>
  <c r="AF1457" i="2"/>
  <c r="AF1458" i="2"/>
  <c r="AF1459" i="2"/>
  <c r="AF1460" i="2"/>
  <c r="AF1461" i="2"/>
  <c r="AF1462" i="2"/>
  <c r="AF1463" i="2"/>
  <c r="AF1464" i="2"/>
  <c r="AF1465" i="2"/>
  <c r="AF1466" i="2"/>
  <c r="AF1467" i="2"/>
  <c r="AF1468" i="2"/>
  <c r="AF1469" i="2"/>
  <c r="AF1470" i="2"/>
  <c r="AF1471" i="2"/>
  <c r="AF1472" i="2"/>
  <c r="AF1473" i="2"/>
  <c r="AF1474" i="2"/>
  <c r="AF1475" i="2"/>
  <c r="AF1476" i="2"/>
  <c r="AF1477" i="2"/>
  <c r="AF1478" i="2"/>
  <c r="AF1479" i="2"/>
  <c r="AF1480" i="2"/>
  <c r="AF1481" i="2"/>
  <c r="AF1482" i="2"/>
  <c r="AF1483" i="2"/>
  <c r="AF1484" i="2"/>
  <c r="AF1485" i="2"/>
  <c r="AF1486" i="2"/>
  <c r="AF1487" i="2"/>
  <c r="AF1488" i="2"/>
  <c r="AF1489" i="2"/>
  <c r="AF1490" i="2"/>
  <c r="AF1491" i="2"/>
  <c r="AF1492" i="2"/>
  <c r="AF1493" i="2"/>
  <c r="AF1494" i="2"/>
  <c r="AF1495" i="2"/>
  <c r="AF1496" i="2"/>
  <c r="AF1497" i="2"/>
  <c r="AF1498" i="2"/>
  <c r="AF1499" i="2"/>
  <c r="AF1500" i="2"/>
  <c r="AF1501" i="2"/>
  <c r="AF1502" i="2"/>
  <c r="AF1503" i="2"/>
  <c r="AF1504" i="2"/>
  <c r="AF1505" i="2"/>
  <c r="AF1506" i="2"/>
  <c r="AF1507" i="2"/>
  <c r="AF1508" i="2"/>
  <c r="AF1509" i="2"/>
  <c r="AF1510" i="2"/>
  <c r="AF1511" i="2"/>
  <c r="AF1512" i="2"/>
  <c r="AF1513" i="2"/>
  <c r="AF1514" i="2"/>
  <c r="AF1515" i="2"/>
  <c r="AF1516" i="2"/>
  <c r="AF1517" i="2"/>
  <c r="AF1518" i="2"/>
  <c r="AF1519" i="2"/>
  <c r="AF1520" i="2"/>
  <c r="AF1521" i="2"/>
  <c r="AF1522" i="2"/>
  <c r="AF1523" i="2"/>
  <c r="AF1524" i="2"/>
  <c r="AF1525" i="2"/>
  <c r="AF1526" i="2"/>
  <c r="AF1527" i="2"/>
  <c r="AF1528" i="2"/>
  <c r="AF1529" i="2"/>
  <c r="AF1530" i="2"/>
  <c r="AF1531" i="2"/>
  <c r="AF1532" i="2"/>
  <c r="AF1533" i="2"/>
  <c r="AF1534" i="2"/>
  <c r="AF1535" i="2"/>
  <c r="AF1536" i="2"/>
  <c r="AF1537" i="2"/>
  <c r="AF1538" i="2"/>
  <c r="AF1539" i="2"/>
  <c r="AF1540" i="2"/>
  <c r="AF1541" i="2"/>
  <c r="AF1542" i="2"/>
  <c r="AF1543" i="2"/>
  <c r="AF1544" i="2"/>
  <c r="AF1545" i="2"/>
  <c r="AF1546" i="2"/>
  <c r="AF1547" i="2"/>
  <c r="AF1548" i="2"/>
  <c r="AF1549" i="2"/>
  <c r="AF1550" i="2"/>
  <c r="AF1551" i="2"/>
  <c r="AF1552" i="2"/>
  <c r="AF1553" i="2"/>
  <c r="AF1554" i="2"/>
  <c r="AF1555" i="2"/>
  <c r="AF1556" i="2"/>
  <c r="AF1557" i="2"/>
  <c r="AF1558" i="2"/>
  <c r="A75" i="10"/>
  <c r="A74" i="10"/>
  <c r="A71" i="10"/>
  <c r="Z15" i="2" l="1"/>
  <c r="AB2" i="2"/>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73" i="2"/>
  <c r="AB174" i="2"/>
  <c r="AB175" i="2"/>
  <c r="AB176" i="2"/>
  <c r="AB177" i="2"/>
  <c r="AB178" i="2"/>
  <c r="AB179" i="2"/>
  <c r="AB180" i="2"/>
  <c r="AB181" i="2"/>
  <c r="AB182" i="2"/>
  <c r="AB183" i="2"/>
  <c r="AB184" i="2"/>
  <c r="AB185" i="2"/>
  <c r="AB186" i="2"/>
  <c r="AB187" i="2"/>
  <c r="AB188"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220" i="2"/>
  <c r="AB221" i="2"/>
  <c r="AB222" i="2"/>
  <c r="AB223" i="2"/>
  <c r="AB224" i="2"/>
  <c r="AB225" i="2"/>
  <c r="AB226" i="2"/>
  <c r="AB227" i="2"/>
  <c r="AB228" i="2"/>
  <c r="AB229" i="2"/>
  <c r="AB230" i="2"/>
  <c r="AB231" i="2"/>
  <c r="AB232" i="2"/>
  <c r="AB233" i="2"/>
  <c r="AB234" i="2"/>
  <c r="AB235" i="2"/>
  <c r="AB236" i="2"/>
  <c r="AB237" i="2"/>
  <c r="AB238" i="2"/>
  <c r="AB239" i="2"/>
  <c r="AB240" i="2"/>
  <c r="AB241" i="2"/>
  <c r="AB242" i="2"/>
  <c r="AB243" i="2"/>
  <c r="AB244" i="2"/>
  <c r="AB245" i="2"/>
  <c r="AB246" i="2"/>
  <c r="AB247" i="2"/>
  <c r="AB248" i="2"/>
  <c r="AB249"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0" i="2"/>
  <c r="AB281" i="2"/>
  <c r="AB282" i="2"/>
  <c r="AB283" i="2"/>
  <c r="AB284" i="2"/>
  <c r="AB285" i="2"/>
  <c r="AB286" i="2"/>
  <c r="AB287" i="2"/>
  <c r="AB288" i="2"/>
  <c r="AB289" i="2"/>
  <c r="AB290" i="2"/>
  <c r="AB291" i="2"/>
  <c r="AB292" i="2"/>
  <c r="AB293" i="2"/>
  <c r="AB294" i="2"/>
  <c r="AB295" i="2"/>
  <c r="AB296" i="2"/>
  <c r="AB297" i="2"/>
  <c r="AB298" i="2"/>
  <c r="AB299" i="2"/>
  <c r="AB300" i="2"/>
  <c r="AB301" i="2"/>
  <c r="AB302" i="2"/>
  <c r="AB303" i="2"/>
  <c r="AB304" i="2"/>
  <c r="AB305" i="2"/>
  <c r="AB306" i="2"/>
  <c r="AB307" i="2"/>
  <c r="AB308" i="2"/>
  <c r="AB309" i="2"/>
  <c r="AB310" i="2"/>
  <c r="AB311" i="2"/>
  <c r="AB312" i="2"/>
  <c r="AB313" i="2"/>
  <c r="AB314" i="2"/>
  <c r="AB315" i="2"/>
  <c r="AB316" i="2"/>
  <c r="AB317" i="2"/>
  <c r="AB318" i="2"/>
  <c r="AB319" i="2"/>
  <c r="AB320" i="2"/>
  <c r="AB321" i="2"/>
  <c r="AB322" i="2"/>
  <c r="AB323" i="2"/>
  <c r="AB324" i="2"/>
  <c r="AB325" i="2"/>
  <c r="AB326" i="2"/>
  <c r="AB327" i="2"/>
  <c r="AB328" i="2"/>
  <c r="AB329" i="2"/>
  <c r="AB330" i="2"/>
  <c r="AB331" i="2"/>
  <c r="AB332" i="2"/>
  <c r="AB333" i="2"/>
  <c r="AB334" i="2"/>
  <c r="AB335" i="2"/>
  <c r="AB336" i="2"/>
  <c r="AB337" i="2"/>
  <c r="AB338" i="2"/>
  <c r="AB339" i="2"/>
  <c r="AB340" i="2"/>
  <c r="AB341" i="2"/>
  <c r="AB342" i="2"/>
  <c r="AB343" i="2"/>
  <c r="AB344" i="2"/>
  <c r="AB345" i="2"/>
  <c r="AB346" i="2"/>
  <c r="AB347" i="2"/>
  <c r="AB348" i="2"/>
  <c r="AB349" i="2"/>
  <c r="AB350" i="2"/>
  <c r="AB351" i="2"/>
  <c r="AB352" i="2"/>
  <c r="AB353" i="2"/>
  <c r="AB354" i="2"/>
  <c r="AB355" i="2"/>
  <c r="AB356" i="2"/>
  <c r="AB357" i="2"/>
  <c r="AB358" i="2"/>
  <c r="AB359" i="2"/>
  <c r="AB360" i="2"/>
  <c r="AB361" i="2"/>
  <c r="AB362" i="2"/>
  <c r="AB363" i="2"/>
  <c r="AB364" i="2"/>
  <c r="AB365" i="2"/>
  <c r="AB366" i="2"/>
  <c r="AB367" i="2"/>
  <c r="AB368" i="2"/>
  <c r="AB369" i="2"/>
  <c r="AB370" i="2"/>
  <c r="AB371" i="2"/>
  <c r="AB372" i="2"/>
  <c r="AB373" i="2"/>
  <c r="AB374" i="2"/>
  <c r="AB375" i="2"/>
  <c r="AB376" i="2"/>
  <c r="AB377" i="2"/>
  <c r="AB378" i="2"/>
  <c r="AB379" i="2"/>
  <c r="AB380" i="2"/>
  <c r="AB381" i="2"/>
  <c r="AB382" i="2"/>
  <c r="AB383" i="2"/>
  <c r="AB384" i="2"/>
  <c r="AB385" i="2"/>
  <c r="AB386" i="2"/>
  <c r="AB387" i="2"/>
  <c r="AB388" i="2"/>
  <c r="AB389" i="2"/>
  <c r="AB390" i="2"/>
  <c r="AB391" i="2"/>
  <c r="AB392" i="2"/>
  <c r="AB393" i="2"/>
  <c r="AB394" i="2"/>
  <c r="AB395" i="2"/>
  <c r="AB396" i="2"/>
  <c r="AB397" i="2"/>
  <c r="AB398" i="2"/>
  <c r="AB399" i="2"/>
  <c r="AB400" i="2"/>
  <c r="AB401" i="2"/>
  <c r="AB402" i="2"/>
  <c r="AB403" i="2"/>
  <c r="AB404" i="2"/>
  <c r="AB405" i="2"/>
  <c r="AB406" i="2"/>
  <c r="AB407" i="2"/>
  <c r="AB408" i="2"/>
  <c r="AB409" i="2"/>
  <c r="AB410" i="2"/>
  <c r="AB411" i="2"/>
  <c r="AB412" i="2"/>
  <c r="AB413" i="2"/>
  <c r="AB414" i="2"/>
  <c r="AB415" i="2"/>
  <c r="AB416" i="2"/>
  <c r="AB417" i="2"/>
  <c r="AB418" i="2"/>
  <c r="AB419" i="2"/>
  <c r="AB420" i="2"/>
  <c r="AB421" i="2"/>
  <c r="AB422" i="2"/>
  <c r="AB423" i="2"/>
  <c r="AB424" i="2"/>
  <c r="AB425" i="2"/>
  <c r="AB426" i="2"/>
  <c r="AB427" i="2"/>
  <c r="AB428" i="2"/>
  <c r="AB429" i="2"/>
  <c r="AB430" i="2"/>
  <c r="AB431" i="2"/>
  <c r="AB432" i="2"/>
  <c r="AB433" i="2"/>
  <c r="AB434" i="2"/>
  <c r="AB435" i="2"/>
  <c r="AB436" i="2"/>
  <c r="AB437" i="2"/>
  <c r="AB438" i="2"/>
  <c r="AB439" i="2"/>
  <c r="AB440" i="2"/>
  <c r="AB441" i="2"/>
  <c r="AB442" i="2"/>
  <c r="AB443" i="2"/>
  <c r="AB444" i="2"/>
  <c r="AB445" i="2"/>
  <c r="AB446" i="2"/>
  <c r="AB447" i="2"/>
  <c r="AB448" i="2"/>
  <c r="AB449" i="2"/>
  <c r="AB450" i="2"/>
  <c r="AB451" i="2"/>
  <c r="AB452" i="2"/>
  <c r="AB453" i="2"/>
  <c r="AB454" i="2"/>
  <c r="AB455" i="2"/>
  <c r="AB456" i="2"/>
  <c r="AB457" i="2"/>
  <c r="AB458" i="2"/>
  <c r="AB459" i="2"/>
  <c r="AB460" i="2"/>
  <c r="AB461" i="2"/>
  <c r="AB462" i="2"/>
  <c r="AB463" i="2"/>
  <c r="AB464" i="2"/>
  <c r="AB465" i="2"/>
  <c r="AB466" i="2"/>
  <c r="AB467" i="2"/>
  <c r="AB468" i="2"/>
  <c r="AB469" i="2"/>
  <c r="AB470" i="2"/>
  <c r="AB471" i="2"/>
  <c r="AB472" i="2"/>
  <c r="AB473" i="2"/>
  <c r="AB474" i="2"/>
  <c r="AB475" i="2"/>
  <c r="AB476" i="2"/>
  <c r="AB477" i="2"/>
  <c r="AB478" i="2"/>
  <c r="AB479" i="2"/>
  <c r="AB480" i="2"/>
  <c r="AB481" i="2"/>
  <c r="AB482" i="2"/>
  <c r="AB483" i="2"/>
  <c r="AB484" i="2"/>
  <c r="AB485" i="2"/>
  <c r="AB486" i="2"/>
  <c r="AB487" i="2"/>
  <c r="AB488" i="2"/>
  <c r="AB489" i="2"/>
  <c r="AB490" i="2"/>
  <c r="AB491" i="2"/>
  <c r="AB492" i="2"/>
  <c r="AB493" i="2"/>
  <c r="AB494" i="2"/>
  <c r="AB495" i="2"/>
  <c r="AB496" i="2"/>
  <c r="AB497" i="2"/>
  <c r="AB498" i="2"/>
  <c r="AB499" i="2"/>
  <c r="AB500" i="2"/>
  <c r="AB501" i="2"/>
  <c r="AB502" i="2"/>
  <c r="AB503" i="2"/>
  <c r="AB504" i="2"/>
  <c r="AB505" i="2"/>
  <c r="AB506" i="2"/>
  <c r="AB507" i="2"/>
  <c r="AB508" i="2"/>
  <c r="AB509" i="2"/>
  <c r="AB510" i="2"/>
  <c r="AB511" i="2"/>
  <c r="AB512" i="2"/>
  <c r="AB513" i="2"/>
  <c r="AB514" i="2"/>
  <c r="AB515" i="2"/>
  <c r="AB516" i="2"/>
  <c r="AB517" i="2"/>
  <c r="AB518" i="2"/>
  <c r="AB519" i="2"/>
  <c r="AB520" i="2"/>
  <c r="AB521" i="2"/>
  <c r="AB522" i="2"/>
  <c r="AB523" i="2"/>
  <c r="AB524" i="2"/>
  <c r="AB525" i="2"/>
  <c r="AB526" i="2"/>
  <c r="AB527" i="2"/>
  <c r="AB528" i="2"/>
  <c r="AB529" i="2"/>
  <c r="AB530" i="2"/>
  <c r="AB531" i="2"/>
  <c r="AB532" i="2"/>
  <c r="AB533" i="2"/>
  <c r="AB534" i="2"/>
  <c r="AB535" i="2"/>
  <c r="AB536" i="2"/>
  <c r="AB537" i="2"/>
  <c r="AB538" i="2"/>
  <c r="AB539" i="2"/>
  <c r="AB540" i="2"/>
  <c r="AB541" i="2"/>
  <c r="AB542" i="2"/>
  <c r="AB543" i="2"/>
  <c r="AB544" i="2"/>
  <c r="AB545" i="2"/>
  <c r="AB546" i="2"/>
  <c r="AB547" i="2"/>
  <c r="AB548" i="2"/>
  <c r="AB549" i="2"/>
  <c r="AB550" i="2"/>
  <c r="AB551" i="2"/>
  <c r="AB552" i="2"/>
  <c r="AB553" i="2"/>
  <c r="AB554" i="2"/>
  <c r="AB555" i="2"/>
  <c r="AB556" i="2"/>
  <c r="AB557" i="2"/>
  <c r="AB558" i="2"/>
  <c r="AB559" i="2"/>
  <c r="AB560" i="2"/>
  <c r="AB561" i="2"/>
  <c r="AB562" i="2"/>
  <c r="AB563" i="2"/>
  <c r="AB564" i="2"/>
  <c r="AB565" i="2"/>
  <c r="AB566" i="2"/>
  <c r="AB567" i="2"/>
  <c r="AB568" i="2"/>
  <c r="AB569" i="2"/>
  <c r="AB570" i="2"/>
  <c r="AB571" i="2"/>
  <c r="AB572" i="2"/>
  <c r="AB573" i="2"/>
  <c r="AB574" i="2"/>
  <c r="AB575" i="2"/>
  <c r="AB576" i="2"/>
  <c r="AB577" i="2"/>
  <c r="AB578" i="2"/>
  <c r="AB579" i="2"/>
  <c r="AB580" i="2"/>
  <c r="AB581" i="2"/>
  <c r="AB582" i="2"/>
  <c r="AB583" i="2"/>
  <c r="AB584" i="2"/>
  <c r="AB585" i="2"/>
  <c r="AB586" i="2"/>
  <c r="AB587" i="2"/>
  <c r="AB588" i="2"/>
  <c r="AB589" i="2"/>
  <c r="AB590" i="2"/>
  <c r="AB591" i="2"/>
  <c r="AB592" i="2"/>
  <c r="AB593" i="2"/>
  <c r="AB594" i="2"/>
  <c r="AB595" i="2"/>
  <c r="AB596" i="2"/>
  <c r="AB597" i="2"/>
  <c r="AB598" i="2"/>
  <c r="AB599" i="2"/>
  <c r="AB600" i="2"/>
  <c r="AB601" i="2"/>
  <c r="AB602" i="2"/>
  <c r="AB603" i="2"/>
  <c r="AB604" i="2"/>
  <c r="AB605" i="2"/>
  <c r="AB606" i="2"/>
  <c r="AB607" i="2"/>
  <c r="AB608" i="2"/>
  <c r="AB609" i="2"/>
  <c r="AB610" i="2"/>
  <c r="AB611" i="2"/>
  <c r="AB612" i="2"/>
  <c r="AB613" i="2"/>
  <c r="AB614" i="2"/>
  <c r="AB615" i="2"/>
  <c r="AB616" i="2"/>
  <c r="AB617" i="2"/>
  <c r="AB618" i="2"/>
  <c r="AB619" i="2"/>
  <c r="AB620" i="2"/>
  <c r="AB621" i="2"/>
  <c r="AB622" i="2"/>
  <c r="AB623" i="2"/>
  <c r="AB624" i="2"/>
  <c r="AB625" i="2"/>
  <c r="AB626" i="2"/>
  <c r="AB627" i="2"/>
  <c r="AB628" i="2"/>
  <c r="AB629" i="2"/>
  <c r="AB630" i="2"/>
  <c r="AB631" i="2"/>
  <c r="AB632" i="2"/>
  <c r="AB633" i="2"/>
  <c r="AB634" i="2"/>
  <c r="AB635" i="2"/>
  <c r="AB636" i="2"/>
  <c r="AB637" i="2"/>
  <c r="AB638" i="2"/>
  <c r="AB639" i="2"/>
  <c r="AB640" i="2"/>
  <c r="AB641" i="2"/>
  <c r="AB642" i="2"/>
  <c r="AB643" i="2"/>
  <c r="AB644" i="2"/>
  <c r="AB645" i="2"/>
  <c r="AB646" i="2"/>
  <c r="AB647" i="2"/>
  <c r="AB648" i="2"/>
  <c r="AB649" i="2"/>
  <c r="AB650" i="2"/>
  <c r="AB651" i="2"/>
  <c r="AB652" i="2"/>
  <c r="AB653" i="2"/>
  <c r="AB654" i="2"/>
  <c r="AB655" i="2"/>
  <c r="AB656" i="2"/>
  <c r="AB657" i="2"/>
  <c r="AB658" i="2"/>
  <c r="AB659" i="2"/>
  <c r="AB660" i="2"/>
  <c r="AB661" i="2"/>
  <c r="AB662" i="2"/>
  <c r="AB663" i="2"/>
  <c r="AB664" i="2"/>
  <c r="AB665" i="2"/>
  <c r="AB666" i="2"/>
  <c r="AB667" i="2"/>
  <c r="AB668" i="2"/>
  <c r="AB669" i="2"/>
  <c r="AB670" i="2"/>
  <c r="AB671" i="2"/>
  <c r="AB672" i="2"/>
  <c r="AB673" i="2"/>
  <c r="AB674" i="2"/>
  <c r="AB675" i="2"/>
  <c r="AB676" i="2"/>
  <c r="AB677" i="2"/>
  <c r="AB678" i="2"/>
  <c r="AB679" i="2"/>
  <c r="AB680" i="2"/>
  <c r="AB681" i="2"/>
  <c r="AB682" i="2"/>
  <c r="AB683" i="2"/>
  <c r="AB684" i="2"/>
  <c r="AB685" i="2"/>
  <c r="AB686" i="2"/>
  <c r="AB687" i="2"/>
  <c r="AB688" i="2"/>
  <c r="AB689" i="2"/>
  <c r="AB690" i="2"/>
  <c r="AB691" i="2"/>
  <c r="AB692" i="2"/>
  <c r="AB693" i="2"/>
  <c r="AB694" i="2"/>
  <c r="AB695" i="2"/>
  <c r="AB696" i="2"/>
  <c r="AB697" i="2"/>
  <c r="AB698" i="2"/>
  <c r="AB699" i="2"/>
  <c r="AB700" i="2"/>
  <c r="AB701" i="2"/>
  <c r="AB702" i="2"/>
  <c r="AB703" i="2"/>
  <c r="AB704" i="2"/>
  <c r="AB705" i="2"/>
  <c r="AB706" i="2"/>
  <c r="AB707" i="2"/>
  <c r="AB708" i="2"/>
  <c r="AB709" i="2"/>
  <c r="AB710" i="2"/>
  <c r="AB711" i="2"/>
  <c r="AB712" i="2"/>
  <c r="AB713" i="2"/>
  <c r="AB714" i="2"/>
  <c r="AB715" i="2"/>
  <c r="AB716" i="2"/>
  <c r="AB717" i="2"/>
  <c r="AB718" i="2"/>
  <c r="AB719" i="2"/>
  <c r="AB720" i="2"/>
  <c r="AB721" i="2"/>
  <c r="AB722" i="2"/>
  <c r="AB723" i="2"/>
  <c r="AB724" i="2"/>
  <c r="AB725" i="2"/>
  <c r="AB726" i="2"/>
  <c r="AB727" i="2"/>
  <c r="AB728" i="2"/>
  <c r="AB729" i="2"/>
  <c r="AB730" i="2"/>
  <c r="AB731" i="2"/>
  <c r="AB732" i="2"/>
  <c r="AB733" i="2"/>
  <c r="AB734" i="2"/>
  <c r="AB735" i="2"/>
  <c r="AB736" i="2"/>
  <c r="AB737" i="2"/>
  <c r="AB738" i="2"/>
  <c r="AB739" i="2"/>
  <c r="AB740" i="2"/>
  <c r="AB741" i="2"/>
  <c r="AB742" i="2"/>
  <c r="AB743" i="2"/>
  <c r="AB744" i="2"/>
  <c r="AB745" i="2"/>
  <c r="AB746" i="2"/>
  <c r="AB747" i="2"/>
  <c r="AB748" i="2"/>
  <c r="AB749" i="2"/>
  <c r="AB750" i="2"/>
  <c r="AB751" i="2"/>
  <c r="AB752" i="2"/>
  <c r="AB753" i="2"/>
  <c r="AB754" i="2"/>
  <c r="AB755" i="2"/>
  <c r="AB756" i="2"/>
  <c r="AB757" i="2"/>
  <c r="AB758" i="2"/>
  <c r="AB759" i="2"/>
  <c r="AB760" i="2"/>
  <c r="AB761" i="2"/>
  <c r="AB762" i="2"/>
  <c r="AB763" i="2"/>
  <c r="AB764" i="2"/>
  <c r="AB765" i="2"/>
  <c r="AB766" i="2"/>
  <c r="AB767" i="2"/>
  <c r="AB768" i="2"/>
  <c r="AB769" i="2"/>
  <c r="AB770" i="2"/>
  <c r="AB771" i="2"/>
  <c r="AB772" i="2"/>
  <c r="AB773" i="2"/>
  <c r="AB774" i="2"/>
  <c r="AB775" i="2"/>
  <c r="AB776" i="2"/>
  <c r="AB777" i="2"/>
  <c r="AB778" i="2"/>
  <c r="AB779" i="2"/>
  <c r="AB780" i="2"/>
  <c r="AB781" i="2"/>
  <c r="AB782" i="2"/>
  <c r="AB783" i="2"/>
  <c r="AB784" i="2"/>
  <c r="AB785" i="2"/>
  <c r="AB786" i="2"/>
  <c r="AB787" i="2"/>
  <c r="AB788" i="2"/>
  <c r="AB789" i="2"/>
  <c r="AB790" i="2"/>
  <c r="AB791" i="2"/>
  <c r="AB792" i="2"/>
  <c r="AB793" i="2"/>
  <c r="AB794" i="2"/>
  <c r="AB795" i="2"/>
  <c r="AB796" i="2"/>
  <c r="AB797" i="2"/>
  <c r="AB798" i="2"/>
  <c r="AB799" i="2"/>
  <c r="AB800" i="2"/>
  <c r="AB801" i="2"/>
  <c r="AB802" i="2"/>
  <c r="AB803" i="2"/>
  <c r="AB804" i="2"/>
  <c r="AB805" i="2"/>
  <c r="AB806" i="2"/>
  <c r="AB807" i="2"/>
  <c r="AB808" i="2"/>
  <c r="AB809" i="2"/>
  <c r="AB810" i="2"/>
  <c r="AB811" i="2"/>
  <c r="AB812" i="2"/>
  <c r="AB813" i="2"/>
  <c r="AB814" i="2"/>
  <c r="AB815" i="2"/>
  <c r="AB816" i="2"/>
  <c r="AB817" i="2"/>
  <c r="AB818" i="2"/>
  <c r="AB819" i="2"/>
  <c r="AB820" i="2"/>
  <c r="AB821" i="2"/>
  <c r="AB822" i="2"/>
  <c r="AB823" i="2"/>
  <c r="AB824" i="2"/>
  <c r="AB825" i="2"/>
  <c r="AB826" i="2"/>
  <c r="AB827" i="2"/>
  <c r="AB828" i="2"/>
  <c r="AB829" i="2"/>
  <c r="AB830" i="2"/>
  <c r="AB831" i="2"/>
  <c r="AB832" i="2"/>
  <c r="AB833" i="2"/>
  <c r="AB834" i="2"/>
  <c r="AB835" i="2"/>
  <c r="AB836" i="2"/>
  <c r="AB837" i="2"/>
  <c r="AB838" i="2"/>
  <c r="AB839" i="2"/>
  <c r="AB840" i="2"/>
  <c r="AB841" i="2"/>
  <c r="AB842" i="2"/>
  <c r="AB843" i="2"/>
  <c r="AB844" i="2"/>
  <c r="AB845" i="2"/>
  <c r="AB846" i="2"/>
  <c r="AB847" i="2"/>
  <c r="AB848" i="2"/>
  <c r="AB849" i="2"/>
  <c r="AB850" i="2"/>
  <c r="AB851" i="2"/>
  <c r="AB852" i="2"/>
  <c r="AB853" i="2"/>
  <c r="AB854" i="2"/>
  <c r="AB855" i="2"/>
  <c r="AB856" i="2"/>
  <c r="AB857" i="2"/>
  <c r="AB858" i="2"/>
  <c r="AB859" i="2"/>
  <c r="AB860" i="2"/>
  <c r="AB861" i="2"/>
  <c r="AB862" i="2"/>
  <c r="AB863" i="2"/>
  <c r="AB864" i="2"/>
  <c r="AB865" i="2"/>
  <c r="AB866" i="2"/>
  <c r="AB867" i="2"/>
  <c r="AB868" i="2"/>
  <c r="AB869" i="2"/>
  <c r="AB870" i="2"/>
  <c r="AB871" i="2"/>
  <c r="AB872" i="2"/>
  <c r="AB873" i="2"/>
  <c r="AB874" i="2"/>
  <c r="AB875" i="2"/>
  <c r="AB876" i="2"/>
  <c r="AB877" i="2"/>
  <c r="AB878" i="2"/>
  <c r="AB879" i="2"/>
  <c r="AB880" i="2"/>
  <c r="AB881" i="2"/>
  <c r="AB882" i="2"/>
  <c r="AB883" i="2"/>
  <c r="AB884" i="2"/>
  <c r="AB885" i="2"/>
  <c r="AB886" i="2"/>
  <c r="AB887" i="2"/>
  <c r="AB888" i="2"/>
  <c r="AB889" i="2"/>
  <c r="AB890" i="2"/>
  <c r="AB891" i="2"/>
  <c r="AB892" i="2"/>
  <c r="AB893" i="2"/>
  <c r="AB894" i="2"/>
  <c r="AB895" i="2"/>
  <c r="AB896" i="2"/>
  <c r="AB897" i="2"/>
  <c r="AB898" i="2"/>
  <c r="AB899" i="2"/>
  <c r="AB900" i="2"/>
  <c r="AB901" i="2"/>
  <c r="AB902" i="2"/>
  <c r="AB903" i="2"/>
  <c r="AB904" i="2"/>
  <c r="AB905" i="2"/>
  <c r="AB906" i="2"/>
  <c r="AB907" i="2"/>
  <c r="AB908" i="2"/>
  <c r="AB909" i="2"/>
  <c r="AB910" i="2"/>
  <c r="AB911" i="2"/>
  <c r="AB912" i="2"/>
  <c r="AB913" i="2"/>
  <c r="AB914" i="2"/>
  <c r="AB915" i="2"/>
  <c r="AB916" i="2"/>
  <c r="AB917" i="2"/>
  <c r="AB918" i="2"/>
  <c r="AB919" i="2"/>
  <c r="AB920" i="2"/>
  <c r="AB921" i="2"/>
  <c r="AB922" i="2"/>
  <c r="AB923" i="2"/>
  <c r="AB924" i="2"/>
  <c r="AB925" i="2"/>
  <c r="AB926" i="2"/>
  <c r="AB927" i="2"/>
  <c r="AB928" i="2"/>
  <c r="AB929" i="2"/>
  <c r="AB930" i="2"/>
  <c r="AB931" i="2"/>
  <c r="AB932" i="2"/>
  <c r="AB933" i="2"/>
  <c r="AB934" i="2"/>
  <c r="AB935" i="2"/>
  <c r="AB936" i="2"/>
  <c r="AB937" i="2"/>
  <c r="AB938" i="2"/>
  <c r="AB939" i="2"/>
  <c r="AB940" i="2"/>
  <c r="AB941" i="2"/>
  <c r="AB942" i="2"/>
  <c r="AB943" i="2"/>
  <c r="AB944" i="2"/>
  <c r="AB945" i="2"/>
  <c r="AB946" i="2"/>
  <c r="AB947" i="2"/>
  <c r="AB948" i="2"/>
  <c r="AB949" i="2"/>
  <c r="AB950" i="2"/>
  <c r="AB951" i="2"/>
  <c r="AB952" i="2"/>
  <c r="AB953" i="2"/>
  <c r="AB954" i="2"/>
  <c r="AB955" i="2"/>
  <c r="AB956" i="2"/>
  <c r="AB957" i="2"/>
  <c r="AB958" i="2"/>
  <c r="AB959" i="2"/>
  <c r="AB960" i="2"/>
  <c r="AB961" i="2"/>
  <c r="AB962" i="2"/>
  <c r="AB963" i="2"/>
  <c r="AB964" i="2"/>
  <c r="AB965" i="2"/>
  <c r="AB966" i="2"/>
  <c r="AB967" i="2"/>
  <c r="AB968" i="2"/>
  <c r="AB969" i="2"/>
  <c r="AB970" i="2"/>
  <c r="AB971" i="2"/>
  <c r="AB972" i="2"/>
  <c r="AB973" i="2"/>
  <c r="AB974" i="2"/>
  <c r="AB975" i="2"/>
  <c r="AB976" i="2"/>
  <c r="AB977" i="2"/>
  <c r="AB978" i="2"/>
  <c r="AB979" i="2"/>
  <c r="AB980" i="2"/>
  <c r="AB981" i="2"/>
  <c r="AB982" i="2"/>
  <c r="AB983" i="2"/>
  <c r="AB984" i="2"/>
  <c r="AB985" i="2"/>
  <c r="AB986" i="2"/>
  <c r="AB987" i="2"/>
  <c r="AB988" i="2"/>
  <c r="AB989" i="2"/>
  <c r="AB990" i="2"/>
  <c r="AB991" i="2"/>
  <c r="AB992" i="2"/>
  <c r="AB993" i="2"/>
  <c r="AB994" i="2"/>
  <c r="AB995" i="2"/>
  <c r="AB996" i="2"/>
  <c r="AB997" i="2"/>
  <c r="AB998" i="2"/>
  <c r="AB999" i="2"/>
  <c r="AB1000" i="2"/>
  <c r="AB1001" i="2"/>
  <c r="AB1002" i="2"/>
  <c r="AB1003" i="2"/>
  <c r="AB1004" i="2"/>
  <c r="AB1005" i="2"/>
  <c r="AB1006" i="2"/>
  <c r="AB1007" i="2"/>
  <c r="AB1008" i="2"/>
  <c r="AB1009" i="2"/>
  <c r="AB1010" i="2"/>
  <c r="AB1011" i="2"/>
  <c r="AB1012" i="2"/>
  <c r="AB1013" i="2"/>
  <c r="AB1014" i="2"/>
  <c r="AB1015" i="2"/>
  <c r="AB1016" i="2"/>
  <c r="AB1017" i="2"/>
  <c r="AB1018" i="2"/>
  <c r="AB1019" i="2"/>
  <c r="AB1020" i="2"/>
  <c r="AB1021" i="2"/>
  <c r="AB1022" i="2"/>
  <c r="AB1023" i="2"/>
  <c r="AB1024" i="2"/>
  <c r="AB1025" i="2"/>
  <c r="AB1026" i="2"/>
  <c r="AB1027" i="2"/>
  <c r="AB1028" i="2"/>
  <c r="AB1029" i="2"/>
  <c r="AB1030" i="2"/>
  <c r="AB1031" i="2"/>
  <c r="AB1032" i="2"/>
  <c r="AB1033" i="2"/>
  <c r="AB1034" i="2"/>
  <c r="AB1035" i="2"/>
  <c r="AB1036" i="2"/>
  <c r="AB1037" i="2"/>
  <c r="AB1038" i="2"/>
  <c r="AB1039" i="2"/>
  <c r="AB1040" i="2"/>
  <c r="AB1041" i="2"/>
  <c r="AB1042" i="2"/>
  <c r="AB1043" i="2"/>
  <c r="AB1044" i="2"/>
  <c r="AB1045" i="2"/>
  <c r="AB1046" i="2"/>
  <c r="AB1047" i="2"/>
  <c r="AB1048" i="2"/>
  <c r="AB1049" i="2"/>
  <c r="AB1050" i="2"/>
  <c r="AB1051" i="2"/>
  <c r="AB1052" i="2"/>
  <c r="AB1053" i="2"/>
  <c r="AB1054" i="2"/>
  <c r="AB1055" i="2"/>
  <c r="AB1056" i="2"/>
  <c r="AB1057" i="2"/>
  <c r="AB1058" i="2"/>
  <c r="AB1059" i="2"/>
  <c r="AB1060" i="2"/>
  <c r="AB1061" i="2"/>
  <c r="AB1062" i="2"/>
  <c r="AB1063" i="2"/>
  <c r="AB1064" i="2"/>
  <c r="AB1065" i="2"/>
  <c r="AB1066" i="2"/>
  <c r="AB1067" i="2"/>
  <c r="AB1068" i="2"/>
  <c r="AB1069" i="2"/>
  <c r="AB1070" i="2"/>
  <c r="AB1071" i="2"/>
  <c r="AB1072" i="2"/>
  <c r="AB1073" i="2"/>
  <c r="AB1074" i="2"/>
  <c r="AB1075" i="2"/>
  <c r="AB1076" i="2"/>
  <c r="AB1077" i="2"/>
  <c r="AB1078" i="2"/>
  <c r="AB1079" i="2"/>
  <c r="AB1080" i="2"/>
  <c r="AB1081" i="2"/>
  <c r="AB1082" i="2"/>
  <c r="AB1083" i="2"/>
  <c r="AB1084" i="2"/>
  <c r="AB1085" i="2"/>
  <c r="AB1086" i="2"/>
  <c r="AB1087" i="2"/>
  <c r="AB1088" i="2"/>
  <c r="AB1089" i="2"/>
  <c r="AB1090" i="2"/>
  <c r="AB1091" i="2"/>
  <c r="AB1092" i="2"/>
  <c r="AB1093" i="2"/>
  <c r="AB1094" i="2"/>
  <c r="AB1095" i="2"/>
  <c r="AB1096" i="2"/>
  <c r="AB1097" i="2"/>
  <c r="AB1098" i="2"/>
  <c r="AB1099" i="2"/>
  <c r="AB1100" i="2"/>
  <c r="AB1101" i="2"/>
  <c r="AB1102" i="2"/>
  <c r="AB1103" i="2"/>
  <c r="AB1104" i="2"/>
  <c r="AB1105" i="2"/>
  <c r="AB1106" i="2"/>
  <c r="AB1107" i="2"/>
  <c r="AB1108" i="2"/>
  <c r="AB1109" i="2"/>
  <c r="AB1110" i="2"/>
  <c r="AB1111" i="2"/>
  <c r="AB1112" i="2"/>
  <c r="AB1113" i="2"/>
  <c r="AB1114" i="2"/>
  <c r="AB1115" i="2"/>
  <c r="AB1116" i="2"/>
  <c r="AB1117" i="2"/>
  <c r="AB1118" i="2"/>
  <c r="AB1119" i="2"/>
  <c r="AB1120" i="2"/>
  <c r="AB1121" i="2"/>
  <c r="AB1122" i="2"/>
  <c r="AB1123" i="2"/>
  <c r="AB1124" i="2"/>
  <c r="AB1125" i="2"/>
  <c r="AB1126" i="2"/>
  <c r="AB1127" i="2"/>
  <c r="AB1128" i="2"/>
  <c r="AB1129" i="2"/>
  <c r="AB1130" i="2"/>
  <c r="AB1131" i="2"/>
  <c r="AB1132" i="2"/>
  <c r="AB1133" i="2"/>
  <c r="AB1134" i="2"/>
  <c r="AB1135" i="2"/>
  <c r="AB1136" i="2"/>
  <c r="AB1137" i="2"/>
  <c r="AB1138" i="2"/>
  <c r="AB1139" i="2"/>
  <c r="AB1140" i="2"/>
  <c r="AB1141" i="2"/>
  <c r="AB1142" i="2"/>
  <c r="AB1143" i="2"/>
  <c r="AB1144" i="2"/>
  <c r="AB1145" i="2"/>
  <c r="AB1146" i="2"/>
  <c r="AB1147" i="2"/>
  <c r="AB1148" i="2"/>
  <c r="AB1149" i="2"/>
  <c r="AB1150" i="2"/>
  <c r="AB1151" i="2"/>
  <c r="AB1152" i="2"/>
  <c r="AB1153" i="2"/>
  <c r="AB1154" i="2"/>
  <c r="AB1155" i="2"/>
  <c r="AB1156" i="2"/>
  <c r="AB1157" i="2"/>
  <c r="AB1158" i="2"/>
  <c r="AB1159" i="2"/>
  <c r="AB1160" i="2"/>
  <c r="AB1161" i="2"/>
  <c r="AB1162" i="2"/>
  <c r="AB1163" i="2"/>
  <c r="AB1164" i="2"/>
  <c r="AB1165" i="2"/>
  <c r="AB1166" i="2"/>
  <c r="AB1167" i="2"/>
  <c r="AB1168" i="2"/>
  <c r="AB1169" i="2"/>
  <c r="AB1170" i="2"/>
  <c r="AB1171" i="2"/>
  <c r="AB1172" i="2"/>
  <c r="AB1173" i="2"/>
  <c r="AB1174" i="2"/>
  <c r="AB1175" i="2"/>
  <c r="AB1176" i="2"/>
  <c r="AB1177" i="2"/>
  <c r="AB1178" i="2"/>
  <c r="AB1179" i="2"/>
  <c r="AB1180" i="2"/>
  <c r="AB1181" i="2"/>
  <c r="AB1182" i="2"/>
  <c r="AB1183" i="2"/>
  <c r="AB1184" i="2"/>
  <c r="AB1185" i="2"/>
  <c r="AB1186" i="2"/>
  <c r="AB1187" i="2"/>
  <c r="AB1188" i="2"/>
  <c r="AB1189" i="2"/>
  <c r="AB1190" i="2"/>
  <c r="AB1191" i="2"/>
  <c r="AB1192" i="2"/>
  <c r="AB1193" i="2"/>
  <c r="AB1194" i="2"/>
  <c r="AB1195" i="2"/>
  <c r="AB1196" i="2"/>
  <c r="AB1197" i="2"/>
  <c r="AB1198" i="2"/>
  <c r="AB1199" i="2"/>
  <c r="AB1200" i="2"/>
  <c r="AB1201" i="2"/>
  <c r="AB1202" i="2"/>
  <c r="AB1203" i="2"/>
  <c r="AB1204" i="2"/>
  <c r="AB1205" i="2"/>
  <c r="AB1206" i="2"/>
  <c r="AB1207" i="2"/>
  <c r="AB1208" i="2"/>
  <c r="AB1209" i="2"/>
  <c r="AB1210" i="2"/>
  <c r="AB1211" i="2"/>
  <c r="AB1212" i="2"/>
  <c r="AB1213" i="2"/>
  <c r="AB1214" i="2"/>
  <c r="AB1215" i="2"/>
  <c r="AB1216" i="2"/>
  <c r="AB1217" i="2"/>
  <c r="AB1218" i="2"/>
  <c r="AB1219" i="2"/>
  <c r="AB1220" i="2"/>
  <c r="AB1221" i="2"/>
  <c r="AB1222" i="2"/>
  <c r="AB1223" i="2"/>
  <c r="AB1224" i="2"/>
  <c r="AB1225" i="2"/>
  <c r="AB1226" i="2"/>
  <c r="AB1227" i="2"/>
  <c r="AB1228" i="2"/>
  <c r="AB1229" i="2"/>
  <c r="AB1230" i="2"/>
  <c r="AB1231" i="2"/>
  <c r="AB1232" i="2"/>
  <c r="AB1233" i="2"/>
  <c r="AB1234" i="2"/>
  <c r="AB1235" i="2"/>
  <c r="AB1236" i="2"/>
  <c r="AB1237" i="2"/>
  <c r="AB1238" i="2"/>
  <c r="AB1239" i="2"/>
  <c r="AB1240" i="2"/>
  <c r="AB1241" i="2"/>
  <c r="AB1242" i="2"/>
  <c r="AB1243" i="2"/>
  <c r="AB1244" i="2"/>
  <c r="AB1245" i="2"/>
  <c r="AB1246" i="2"/>
  <c r="AB1247" i="2"/>
  <c r="AB1248" i="2"/>
  <c r="AB1249" i="2"/>
  <c r="AB1250" i="2"/>
  <c r="AB1251" i="2"/>
  <c r="AB1252" i="2"/>
  <c r="AB1253" i="2"/>
  <c r="AB1254" i="2"/>
  <c r="AB1255" i="2"/>
  <c r="AB1256" i="2"/>
  <c r="AB1257" i="2"/>
  <c r="AB1258" i="2"/>
  <c r="AB1259" i="2"/>
  <c r="AB1260" i="2"/>
  <c r="AB1261" i="2"/>
  <c r="AB1262" i="2"/>
  <c r="AB1263" i="2"/>
  <c r="AB1264" i="2"/>
  <c r="AB1265" i="2"/>
  <c r="AB1266" i="2"/>
  <c r="AB1267" i="2"/>
  <c r="AB1268" i="2"/>
  <c r="AB1269" i="2"/>
  <c r="AB1270" i="2"/>
  <c r="AB1271" i="2"/>
  <c r="AB1272" i="2"/>
  <c r="AB1273" i="2"/>
  <c r="AB1274" i="2"/>
  <c r="AB1275" i="2"/>
  <c r="AB1276" i="2"/>
  <c r="AB1277" i="2"/>
  <c r="AB1278" i="2"/>
  <c r="AB1279" i="2"/>
  <c r="AB1280" i="2"/>
  <c r="AB1281" i="2"/>
  <c r="AB1282" i="2"/>
  <c r="AB1283" i="2"/>
  <c r="AB1284" i="2"/>
  <c r="AB1285" i="2"/>
  <c r="AB1286" i="2"/>
  <c r="AB1287" i="2"/>
  <c r="AB1288" i="2"/>
  <c r="AB1289" i="2"/>
  <c r="AB1290" i="2"/>
  <c r="AB1291" i="2"/>
  <c r="AB1292" i="2"/>
  <c r="AB1293" i="2"/>
  <c r="AB1294" i="2"/>
  <c r="AB1295" i="2"/>
  <c r="AB1296" i="2"/>
  <c r="AB1297" i="2"/>
  <c r="AB1298" i="2"/>
  <c r="AB1299" i="2"/>
  <c r="AB1300" i="2"/>
  <c r="AB1301" i="2"/>
  <c r="AB1302" i="2"/>
  <c r="AB1303" i="2"/>
  <c r="AB1304" i="2"/>
  <c r="AB1305" i="2"/>
  <c r="AB1306" i="2"/>
  <c r="AB1307" i="2"/>
  <c r="AB1308" i="2"/>
  <c r="AB1309" i="2"/>
  <c r="AB1310" i="2"/>
  <c r="AB1311" i="2"/>
  <c r="AB1312" i="2"/>
  <c r="AB1313" i="2"/>
  <c r="AB1314" i="2"/>
  <c r="AB1315" i="2"/>
  <c r="AB1316" i="2"/>
  <c r="AB1317" i="2"/>
  <c r="AB1318" i="2"/>
  <c r="AB1319" i="2"/>
  <c r="AB1320" i="2"/>
  <c r="AB1321" i="2"/>
  <c r="AB1322" i="2"/>
  <c r="AB1323" i="2"/>
  <c r="AB1324" i="2"/>
  <c r="AB1325" i="2"/>
  <c r="AB1326" i="2"/>
  <c r="AB1327" i="2"/>
  <c r="AB1328" i="2"/>
  <c r="AB1329" i="2"/>
  <c r="AB1330" i="2"/>
  <c r="AB1331" i="2"/>
  <c r="AB1332" i="2"/>
  <c r="AB1333" i="2"/>
  <c r="AB1334" i="2"/>
  <c r="AB1335" i="2"/>
  <c r="AB1336" i="2"/>
  <c r="AB1337" i="2"/>
  <c r="AB1338" i="2"/>
  <c r="AB1339" i="2"/>
  <c r="AB1340" i="2"/>
  <c r="AB1341" i="2"/>
  <c r="AB1342" i="2"/>
  <c r="AB1343" i="2"/>
  <c r="AB1344" i="2"/>
  <c r="AB1345" i="2"/>
  <c r="AB1346" i="2"/>
  <c r="AB1347" i="2"/>
  <c r="AB1348" i="2"/>
  <c r="AB1349" i="2"/>
  <c r="AB1350" i="2"/>
  <c r="AB1351" i="2"/>
  <c r="AB1352" i="2"/>
  <c r="AB1353" i="2"/>
  <c r="AB1354" i="2"/>
  <c r="AB1355" i="2"/>
  <c r="AB1356" i="2"/>
  <c r="AB1357" i="2"/>
  <c r="AB1358" i="2"/>
  <c r="AB1359" i="2"/>
  <c r="AB1360" i="2"/>
  <c r="AB1361" i="2"/>
  <c r="AB1362" i="2"/>
  <c r="AB1363" i="2"/>
  <c r="AB1364" i="2"/>
  <c r="AB1365" i="2"/>
  <c r="AB1366" i="2"/>
  <c r="AB1367" i="2"/>
  <c r="AB1368" i="2"/>
  <c r="AB1369" i="2"/>
  <c r="AB1370" i="2"/>
  <c r="AB1371" i="2"/>
  <c r="AB1372" i="2"/>
  <c r="AB1373" i="2"/>
  <c r="AB1374" i="2"/>
  <c r="AB1375" i="2"/>
  <c r="AB1376" i="2"/>
  <c r="AB1377" i="2"/>
  <c r="AB1378" i="2"/>
  <c r="AB1379" i="2"/>
  <c r="AB1380" i="2"/>
  <c r="AB1381" i="2"/>
  <c r="AB1382" i="2"/>
  <c r="AB1383" i="2"/>
  <c r="AB1384" i="2"/>
  <c r="AB1385" i="2"/>
  <c r="AB1386" i="2"/>
  <c r="AB1387" i="2"/>
  <c r="AB1388" i="2"/>
  <c r="AB1389" i="2"/>
  <c r="AB1390" i="2"/>
  <c r="AB1391" i="2"/>
  <c r="AB1392" i="2"/>
  <c r="AB1393" i="2"/>
  <c r="AB1394" i="2"/>
  <c r="AB1395" i="2"/>
  <c r="AB1396" i="2"/>
  <c r="AB1397" i="2"/>
  <c r="AB1398" i="2"/>
  <c r="AB1399" i="2"/>
  <c r="AB1400" i="2"/>
  <c r="AB1401" i="2"/>
  <c r="AB1402" i="2"/>
  <c r="AB1403" i="2"/>
  <c r="AB1404" i="2"/>
  <c r="AB1405" i="2"/>
  <c r="AB1406" i="2"/>
  <c r="AB1407" i="2"/>
  <c r="AB1408" i="2"/>
  <c r="AB1409" i="2"/>
  <c r="AB1410" i="2"/>
  <c r="AB1411" i="2"/>
  <c r="AB1412" i="2"/>
  <c r="AB1413" i="2"/>
  <c r="AB1414" i="2"/>
  <c r="AB1415" i="2"/>
  <c r="AB1416" i="2"/>
  <c r="AB1417" i="2"/>
  <c r="AB1418" i="2"/>
  <c r="AB1419" i="2"/>
  <c r="AB1420" i="2"/>
  <c r="AB1421" i="2"/>
  <c r="AB1422" i="2"/>
  <c r="AB1423" i="2"/>
  <c r="AB1424" i="2"/>
  <c r="AB1425" i="2"/>
  <c r="AB1426" i="2"/>
  <c r="AB1427" i="2"/>
  <c r="AB1428" i="2"/>
  <c r="AB1429" i="2"/>
  <c r="AB1430" i="2"/>
  <c r="AB1431" i="2"/>
  <c r="AB1432" i="2"/>
  <c r="AB1433" i="2"/>
  <c r="AB1434" i="2"/>
  <c r="AB1435" i="2"/>
  <c r="AB1436" i="2"/>
  <c r="AB1437" i="2"/>
  <c r="AB1438" i="2"/>
  <c r="AB1439" i="2"/>
  <c r="AB1440" i="2"/>
  <c r="AB1441" i="2"/>
  <c r="AB1442" i="2"/>
  <c r="AB1443" i="2"/>
  <c r="AB1444" i="2"/>
  <c r="AB1445" i="2"/>
  <c r="AB1446" i="2"/>
  <c r="AB1447" i="2"/>
  <c r="AB1448" i="2"/>
  <c r="AB1449" i="2"/>
  <c r="AB1450" i="2"/>
  <c r="AB1451" i="2"/>
  <c r="AB1452" i="2"/>
  <c r="AB1453" i="2"/>
  <c r="AB1454" i="2"/>
  <c r="AB1455" i="2"/>
  <c r="AB1456" i="2"/>
  <c r="AB1457" i="2"/>
  <c r="AB1458" i="2"/>
  <c r="AB1459" i="2"/>
  <c r="AB1460" i="2"/>
  <c r="AB1461" i="2"/>
  <c r="AB1462" i="2"/>
  <c r="AB1463" i="2"/>
  <c r="AB1464" i="2"/>
  <c r="AB1465" i="2"/>
  <c r="AB1466" i="2"/>
  <c r="AB1467" i="2"/>
  <c r="AB1468" i="2"/>
  <c r="AB1469" i="2"/>
  <c r="AB1470" i="2"/>
  <c r="AB1471" i="2"/>
  <c r="AB1472" i="2"/>
  <c r="AB1473" i="2"/>
  <c r="AB1474" i="2"/>
  <c r="AB1475" i="2"/>
  <c r="AB1476" i="2"/>
  <c r="AB1477" i="2"/>
  <c r="AB1478" i="2"/>
  <c r="AB1479" i="2"/>
  <c r="AB1480" i="2"/>
  <c r="AB1481" i="2"/>
  <c r="AB1482" i="2"/>
  <c r="AB1483" i="2"/>
  <c r="AB1484" i="2"/>
  <c r="AB1485" i="2"/>
  <c r="AB1486" i="2"/>
  <c r="AB1487" i="2"/>
  <c r="AB1488" i="2"/>
  <c r="AB1489" i="2"/>
  <c r="AB1490" i="2"/>
  <c r="AB1491" i="2"/>
  <c r="AB1492" i="2"/>
  <c r="AB1493" i="2"/>
  <c r="AB1494" i="2"/>
  <c r="AB1495" i="2"/>
  <c r="AB1496" i="2"/>
  <c r="AB1497" i="2"/>
  <c r="AB1498" i="2"/>
  <c r="AB1499" i="2"/>
  <c r="AB1500" i="2"/>
  <c r="AB1501" i="2"/>
  <c r="AB1502" i="2"/>
  <c r="AB1503" i="2"/>
  <c r="AB1504" i="2"/>
  <c r="AB1505" i="2"/>
  <c r="AB1506" i="2"/>
  <c r="AB1507" i="2"/>
  <c r="AB1508" i="2"/>
  <c r="AB1509" i="2"/>
  <c r="AB1510" i="2"/>
  <c r="AB1511" i="2"/>
  <c r="AB1512" i="2"/>
  <c r="AB1513" i="2"/>
  <c r="AB1514" i="2"/>
  <c r="AB1515" i="2"/>
  <c r="AB1516" i="2"/>
  <c r="AB1517" i="2"/>
  <c r="AB1518" i="2"/>
  <c r="AB1519" i="2"/>
  <c r="AB1520" i="2"/>
  <c r="AB1521" i="2"/>
  <c r="AB1522" i="2"/>
  <c r="AB1523" i="2"/>
  <c r="AB1524" i="2"/>
  <c r="AB1525" i="2"/>
  <c r="AB1526" i="2"/>
  <c r="AB1527" i="2"/>
  <c r="AB1528" i="2"/>
  <c r="AB1529" i="2"/>
  <c r="AB1530" i="2"/>
  <c r="AB1531" i="2"/>
  <c r="AB1532" i="2"/>
  <c r="AB1533" i="2"/>
  <c r="AB1534" i="2"/>
  <c r="AB1535" i="2"/>
  <c r="AB1536" i="2"/>
  <c r="AB1537" i="2"/>
  <c r="AB1538" i="2"/>
  <c r="AB1539" i="2"/>
  <c r="AB1540" i="2"/>
  <c r="AB1541" i="2"/>
  <c r="AB1542" i="2"/>
  <c r="AB1543" i="2"/>
  <c r="AB1544" i="2"/>
  <c r="AB1545" i="2"/>
  <c r="AB1546" i="2"/>
  <c r="AB1547" i="2"/>
  <c r="AB1548" i="2"/>
  <c r="AB1549" i="2"/>
  <c r="AB1550" i="2"/>
  <c r="AB1551" i="2"/>
  <c r="AB1552" i="2"/>
  <c r="AB1553" i="2"/>
  <c r="AB1554" i="2"/>
  <c r="AB1555" i="2"/>
  <c r="AB1556" i="2"/>
  <c r="AB1557" i="2"/>
  <c r="AB1558" i="2"/>
  <c r="Z2" i="2" l="1"/>
  <c r="AG3" i="2" l="1"/>
  <c r="AG4" i="2"/>
  <c r="AG5" i="2"/>
  <c r="AG6" i="2"/>
  <c r="AG7" i="2"/>
  <c r="AG8" i="2"/>
  <c r="AG9" i="2"/>
  <c r="AG10" i="2"/>
  <c r="AG11" i="2"/>
  <c r="AG12" i="2"/>
  <c r="AG13" i="2"/>
  <c r="AG14" i="2"/>
  <c r="AG15" i="2"/>
  <c r="AG16" i="2"/>
  <c r="AG17" i="2"/>
  <c r="AG18" i="2"/>
  <c r="AG19" i="2"/>
  <c r="AG20" i="2"/>
  <c r="AG21" i="2"/>
  <c r="AG22" i="2"/>
  <c r="AG23" i="2"/>
  <c r="AG24" i="2"/>
  <c r="AG25" i="2"/>
  <c r="AG26" i="2"/>
  <c r="AG27" i="2"/>
  <c r="AG28" i="2"/>
  <c r="AG29" i="2"/>
  <c r="AG30" i="2"/>
  <c r="AG31" i="2"/>
  <c r="AG32" i="2"/>
  <c r="AG33" i="2"/>
  <c r="AG34" i="2"/>
  <c r="AG35" i="2"/>
  <c r="AG36" i="2"/>
  <c r="AG37" i="2"/>
  <c r="AG38" i="2"/>
  <c r="AG39" i="2"/>
  <c r="AG40" i="2"/>
  <c r="AG41" i="2"/>
  <c r="AG42" i="2"/>
  <c r="AG43" i="2"/>
  <c r="AG44" i="2"/>
  <c r="AG45" i="2"/>
  <c r="AG46" i="2"/>
  <c r="AG47" i="2"/>
  <c r="AG48" i="2"/>
  <c r="AG49" i="2"/>
  <c r="AG50" i="2"/>
  <c r="AG51" i="2"/>
  <c r="AG52" i="2"/>
  <c r="AG53" i="2"/>
  <c r="AG54" i="2"/>
  <c r="AG55" i="2"/>
  <c r="AG56" i="2"/>
  <c r="AG57" i="2"/>
  <c r="AG58" i="2"/>
  <c r="AG59" i="2"/>
  <c r="AG60" i="2"/>
  <c r="AG61" i="2"/>
  <c r="AG62" i="2"/>
  <c r="AG63" i="2"/>
  <c r="AG64" i="2"/>
  <c r="AG65" i="2"/>
  <c r="AG66" i="2"/>
  <c r="AG67" i="2"/>
  <c r="AG68" i="2"/>
  <c r="AG69" i="2"/>
  <c r="AG70" i="2"/>
  <c r="AG71" i="2"/>
  <c r="AG72" i="2"/>
  <c r="AG73" i="2"/>
  <c r="AG74" i="2"/>
  <c r="AG75" i="2"/>
  <c r="AG76" i="2"/>
  <c r="AG77" i="2"/>
  <c r="AG78" i="2"/>
  <c r="AG79" i="2"/>
  <c r="AG80" i="2"/>
  <c r="AG81" i="2"/>
  <c r="AG82" i="2"/>
  <c r="AG83" i="2"/>
  <c r="AG84" i="2"/>
  <c r="AG85" i="2"/>
  <c r="AG86" i="2"/>
  <c r="AG87" i="2"/>
  <c r="AG88" i="2"/>
  <c r="AG89" i="2"/>
  <c r="AG90" i="2"/>
  <c r="AG91" i="2"/>
  <c r="AG92" i="2"/>
  <c r="AG93" i="2"/>
  <c r="AG94" i="2"/>
  <c r="AG95" i="2"/>
  <c r="AG96" i="2"/>
  <c r="AG97" i="2"/>
  <c r="AG98" i="2"/>
  <c r="AG99" i="2"/>
  <c r="AG100" i="2"/>
  <c r="AG101" i="2"/>
  <c r="AG102" i="2"/>
  <c r="AG103" i="2"/>
  <c r="AG104" i="2"/>
  <c r="AG105" i="2"/>
  <c r="AG106" i="2"/>
  <c r="AG107" i="2"/>
  <c r="AG108" i="2"/>
  <c r="AG109" i="2"/>
  <c r="AG110" i="2"/>
  <c r="AG111" i="2"/>
  <c r="AG112" i="2"/>
  <c r="AG113" i="2"/>
  <c r="AG114" i="2"/>
  <c r="AG115" i="2"/>
  <c r="AG116" i="2"/>
  <c r="AG117" i="2"/>
  <c r="AG118" i="2"/>
  <c r="AG119" i="2"/>
  <c r="AG120" i="2"/>
  <c r="AG121" i="2"/>
  <c r="AG122" i="2"/>
  <c r="AG123" i="2"/>
  <c r="AG124" i="2"/>
  <c r="AG125" i="2"/>
  <c r="AG126" i="2"/>
  <c r="AG127" i="2"/>
  <c r="AG128" i="2"/>
  <c r="AG129" i="2"/>
  <c r="AG130" i="2"/>
  <c r="AG131" i="2"/>
  <c r="AG132" i="2"/>
  <c r="AG133" i="2"/>
  <c r="AG134" i="2"/>
  <c r="AG135" i="2"/>
  <c r="AG136" i="2"/>
  <c r="AG137" i="2"/>
  <c r="AG138" i="2"/>
  <c r="AG139" i="2"/>
  <c r="AG140" i="2"/>
  <c r="AG141" i="2"/>
  <c r="AG142" i="2"/>
  <c r="AG143" i="2"/>
  <c r="AG144" i="2"/>
  <c r="AG145" i="2"/>
  <c r="AG146" i="2"/>
  <c r="AG147" i="2"/>
  <c r="AG148" i="2"/>
  <c r="AG149" i="2"/>
  <c r="AG150" i="2"/>
  <c r="AG151" i="2"/>
  <c r="AG152" i="2"/>
  <c r="AG153" i="2"/>
  <c r="AG154" i="2"/>
  <c r="AG155" i="2"/>
  <c r="AG156" i="2"/>
  <c r="AG157" i="2"/>
  <c r="AG158" i="2"/>
  <c r="AG159" i="2"/>
  <c r="AG160" i="2"/>
  <c r="AG161" i="2"/>
  <c r="AG162" i="2"/>
  <c r="AG163" i="2"/>
  <c r="AG164" i="2"/>
  <c r="AG165" i="2"/>
  <c r="AG166" i="2"/>
  <c r="AG167" i="2"/>
  <c r="AG168" i="2"/>
  <c r="AG169" i="2"/>
  <c r="AG170" i="2"/>
  <c r="AG171" i="2"/>
  <c r="AG172" i="2"/>
  <c r="AG173" i="2"/>
  <c r="AG174" i="2"/>
  <c r="AG175" i="2"/>
  <c r="AG176" i="2"/>
  <c r="AG177" i="2"/>
  <c r="AG178" i="2"/>
  <c r="AG179" i="2"/>
  <c r="AG180" i="2"/>
  <c r="AG181" i="2"/>
  <c r="AG182" i="2"/>
  <c r="AG183" i="2"/>
  <c r="AG184" i="2"/>
  <c r="AG185" i="2"/>
  <c r="AG186" i="2"/>
  <c r="AG187" i="2"/>
  <c r="AG188" i="2"/>
  <c r="AG189" i="2"/>
  <c r="AG190" i="2"/>
  <c r="AG191" i="2"/>
  <c r="AG192" i="2"/>
  <c r="AG193" i="2"/>
  <c r="AG194" i="2"/>
  <c r="AG195" i="2"/>
  <c r="AG196" i="2"/>
  <c r="AG197" i="2"/>
  <c r="AG198" i="2"/>
  <c r="AG199" i="2"/>
  <c r="AG200" i="2"/>
  <c r="AG201" i="2"/>
  <c r="AG202" i="2"/>
  <c r="AG203" i="2"/>
  <c r="AG204" i="2"/>
  <c r="AG205" i="2"/>
  <c r="AG206" i="2"/>
  <c r="AG207" i="2"/>
  <c r="AG208" i="2"/>
  <c r="AG209" i="2"/>
  <c r="AG210" i="2"/>
  <c r="AG211" i="2"/>
  <c r="AG212" i="2"/>
  <c r="AG213" i="2"/>
  <c r="AG214" i="2"/>
  <c r="AG215" i="2"/>
  <c r="AG216" i="2"/>
  <c r="AG217" i="2"/>
  <c r="AG218" i="2"/>
  <c r="AG219" i="2"/>
  <c r="AG220" i="2"/>
  <c r="AG221" i="2"/>
  <c r="AG222" i="2"/>
  <c r="AG223" i="2"/>
  <c r="AG224" i="2"/>
  <c r="AG225" i="2"/>
  <c r="AG226" i="2"/>
  <c r="AG227" i="2"/>
  <c r="AG228" i="2"/>
  <c r="AG229" i="2"/>
  <c r="AG230" i="2"/>
  <c r="AG231" i="2"/>
  <c r="AG232" i="2"/>
  <c r="AG233" i="2"/>
  <c r="AG234" i="2"/>
  <c r="AG235" i="2"/>
  <c r="AG236" i="2"/>
  <c r="AG237" i="2"/>
  <c r="AG238" i="2"/>
  <c r="AG239" i="2"/>
  <c r="AG240" i="2"/>
  <c r="AG241" i="2"/>
  <c r="AG242" i="2"/>
  <c r="AG243" i="2"/>
  <c r="AG244" i="2"/>
  <c r="AG245" i="2"/>
  <c r="AG246" i="2"/>
  <c r="AG247" i="2"/>
  <c r="AG248" i="2"/>
  <c r="AG249" i="2"/>
  <c r="AG250" i="2"/>
  <c r="AG251" i="2"/>
  <c r="AG252" i="2"/>
  <c r="AG253" i="2"/>
  <c r="AG254" i="2"/>
  <c r="AG255" i="2"/>
  <c r="AG256" i="2"/>
  <c r="AG257" i="2"/>
  <c r="AG258" i="2"/>
  <c r="AG259" i="2"/>
  <c r="AG260" i="2"/>
  <c r="AG261" i="2"/>
  <c r="AG262" i="2"/>
  <c r="AG263" i="2"/>
  <c r="AG264" i="2"/>
  <c r="AG265" i="2"/>
  <c r="AG266" i="2"/>
  <c r="AG267" i="2"/>
  <c r="AG268" i="2"/>
  <c r="AG269" i="2"/>
  <c r="AG270" i="2"/>
  <c r="AG271" i="2"/>
  <c r="AG272" i="2"/>
  <c r="AG273" i="2"/>
  <c r="AG274" i="2"/>
  <c r="AG275" i="2"/>
  <c r="AG276" i="2"/>
  <c r="AG277" i="2"/>
  <c r="AG278" i="2"/>
  <c r="AG279" i="2"/>
  <c r="AG280" i="2"/>
  <c r="AG281" i="2"/>
  <c r="AG282" i="2"/>
  <c r="AG283" i="2"/>
  <c r="AG284" i="2"/>
  <c r="AG285" i="2"/>
  <c r="AG286" i="2"/>
  <c r="AG287" i="2"/>
  <c r="AG288" i="2"/>
  <c r="AG289" i="2"/>
  <c r="AG290" i="2"/>
  <c r="AG291" i="2"/>
  <c r="AG292" i="2"/>
  <c r="AG293" i="2"/>
  <c r="AG294" i="2"/>
  <c r="AG295" i="2"/>
  <c r="AG296" i="2"/>
  <c r="AG297" i="2"/>
  <c r="AG298" i="2"/>
  <c r="AG299" i="2"/>
  <c r="AG300" i="2"/>
  <c r="AG301" i="2"/>
  <c r="AG302" i="2"/>
  <c r="AG303" i="2"/>
  <c r="AG304" i="2"/>
  <c r="AG305" i="2"/>
  <c r="AG306" i="2"/>
  <c r="AG307" i="2"/>
  <c r="AG308" i="2"/>
  <c r="AG309" i="2"/>
  <c r="AG310" i="2"/>
  <c r="AG311" i="2"/>
  <c r="AG312" i="2"/>
  <c r="AG313" i="2"/>
  <c r="AG314" i="2"/>
  <c r="AG315" i="2"/>
  <c r="AG316" i="2"/>
  <c r="AG317" i="2"/>
  <c r="AG318" i="2"/>
  <c r="AG319" i="2"/>
  <c r="AG320" i="2"/>
  <c r="AG321" i="2"/>
  <c r="AG322" i="2"/>
  <c r="AG323" i="2"/>
  <c r="AG324" i="2"/>
  <c r="AG325" i="2"/>
  <c r="AG326" i="2"/>
  <c r="AG327" i="2"/>
  <c r="AG328" i="2"/>
  <c r="AG329" i="2"/>
  <c r="AG330" i="2"/>
  <c r="AG331" i="2"/>
  <c r="AG332" i="2"/>
  <c r="AG333" i="2"/>
  <c r="AG334" i="2"/>
  <c r="AG335" i="2"/>
  <c r="AG336" i="2"/>
  <c r="AG337" i="2"/>
  <c r="AG338" i="2"/>
  <c r="AG339" i="2"/>
  <c r="AG340" i="2"/>
  <c r="AG341" i="2"/>
  <c r="AG342" i="2"/>
  <c r="AG343" i="2"/>
  <c r="AG344" i="2"/>
  <c r="AG345" i="2"/>
  <c r="AG346" i="2"/>
  <c r="AG347" i="2"/>
  <c r="AG348" i="2"/>
  <c r="AG349" i="2"/>
  <c r="AG350" i="2"/>
  <c r="AG351" i="2"/>
  <c r="AG352" i="2"/>
  <c r="AG353" i="2"/>
  <c r="AG354" i="2"/>
  <c r="AG355" i="2"/>
  <c r="AG356" i="2"/>
  <c r="AG357" i="2"/>
  <c r="AG358" i="2"/>
  <c r="AG359" i="2"/>
  <c r="AG360" i="2"/>
  <c r="AG361" i="2"/>
  <c r="AG362" i="2"/>
  <c r="AG363" i="2"/>
  <c r="AG364" i="2"/>
  <c r="AG365" i="2"/>
  <c r="AG366" i="2"/>
  <c r="AG367" i="2"/>
  <c r="AG368" i="2"/>
  <c r="AG369" i="2"/>
  <c r="AG370" i="2"/>
  <c r="AG371" i="2"/>
  <c r="AG372" i="2"/>
  <c r="AG373" i="2"/>
  <c r="AG374" i="2"/>
  <c r="AG375" i="2"/>
  <c r="AG376" i="2"/>
  <c r="AG377" i="2"/>
  <c r="AG378" i="2"/>
  <c r="AG379" i="2"/>
  <c r="AG380" i="2"/>
  <c r="AG381" i="2"/>
  <c r="AG382" i="2"/>
  <c r="AG383" i="2"/>
  <c r="AG384" i="2"/>
  <c r="AG385" i="2"/>
  <c r="AG386" i="2"/>
  <c r="AG387" i="2"/>
  <c r="AG388" i="2"/>
  <c r="AG389" i="2"/>
  <c r="AG390" i="2"/>
  <c r="AG391" i="2"/>
  <c r="AG392" i="2"/>
  <c r="AG393" i="2"/>
  <c r="AG394" i="2"/>
  <c r="AG395" i="2"/>
  <c r="AG396" i="2"/>
  <c r="AG397" i="2"/>
  <c r="AG398" i="2"/>
  <c r="AG399" i="2"/>
  <c r="AG400" i="2"/>
  <c r="AG401" i="2"/>
  <c r="AG402" i="2"/>
  <c r="AG403" i="2"/>
  <c r="AG404" i="2"/>
  <c r="AG405" i="2"/>
  <c r="AG406" i="2"/>
  <c r="AG407" i="2"/>
  <c r="AG408" i="2"/>
  <c r="AG409" i="2"/>
  <c r="AG410" i="2"/>
  <c r="AG411" i="2"/>
  <c r="AG412" i="2"/>
  <c r="AG413" i="2"/>
  <c r="AG414" i="2"/>
  <c r="AG415" i="2"/>
  <c r="AG416" i="2"/>
  <c r="AG417" i="2"/>
  <c r="AG418" i="2"/>
  <c r="AG419" i="2"/>
  <c r="AG420" i="2"/>
  <c r="AG421" i="2"/>
  <c r="AG422" i="2"/>
  <c r="AG423" i="2"/>
  <c r="AG424" i="2"/>
  <c r="AG425" i="2"/>
  <c r="AG426" i="2"/>
  <c r="AG427" i="2"/>
  <c r="AG428" i="2"/>
  <c r="AG429" i="2"/>
  <c r="AG430" i="2"/>
  <c r="AG431" i="2"/>
  <c r="AG432" i="2"/>
  <c r="AG433" i="2"/>
  <c r="AG434" i="2"/>
  <c r="AG435" i="2"/>
  <c r="AG436" i="2"/>
  <c r="AG437" i="2"/>
  <c r="AG438" i="2"/>
  <c r="AG439" i="2"/>
  <c r="AG440" i="2"/>
  <c r="AG441" i="2"/>
  <c r="AG442" i="2"/>
  <c r="AG443" i="2"/>
  <c r="AG444" i="2"/>
  <c r="AG445" i="2"/>
  <c r="AG446" i="2"/>
  <c r="AG447" i="2"/>
  <c r="AG448" i="2"/>
  <c r="AG449" i="2"/>
  <c r="AG450" i="2"/>
  <c r="AG451" i="2"/>
  <c r="AG452" i="2"/>
  <c r="AG453" i="2"/>
  <c r="AG454" i="2"/>
  <c r="AG455" i="2"/>
  <c r="AG456" i="2"/>
  <c r="AG457" i="2"/>
  <c r="AG458" i="2"/>
  <c r="AG459" i="2"/>
  <c r="AG460" i="2"/>
  <c r="AG461" i="2"/>
  <c r="AG462" i="2"/>
  <c r="AG463" i="2"/>
  <c r="AG464" i="2"/>
  <c r="AG465" i="2"/>
  <c r="AG466" i="2"/>
  <c r="AG467" i="2"/>
  <c r="AG468" i="2"/>
  <c r="AG469" i="2"/>
  <c r="AG470" i="2"/>
  <c r="AG471" i="2"/>
  <c r="AG472" i="2"/>
  <c r="AG473" i="2"/>
  <c r="AG474" i="2"/>
  <c r="AG475" i="2"/>
  <c r="AG476" i="2"/>
  <c r="AG477" i="2"/>
  <c r="AG478" i="2"/>
  <c r="AG479" i="2"/>
  <c r="AG480" i="2"/>
  <c r="AG481" i="2"/>
  <c r="AG482" i="2"/>
  <c r="AG483" i="2"/>
  <c r="AG484" i="2"/>
  <c r="AG485" i="2"/>
  <c r="AG486" i="2"/>
  <c r="AG487" i="2"/>
  <c r="AG488" i="2"/>
  <c r="AG489" i="2"/>
  <c r="AG490" i="2"/>
  <c r="AG491" i="2"/>
  <c r="AG492" i="2"/>
  <c r="AG493" i="2"/>
  <c r="AG494" i="2"/>
  <c r="AG495" i="2"/>
  <c r="AG496" i="2"/>
  <c r="AG497" i="2"/>
  <c r="AG498" i="2"/>
  <c r="AG499" i="2"/>
  <c r="AG500" i="2"/>
  <c r="AG501" i="2"/>
  <c r="AG502" i="2"/>
  <c r="AG503" i="2"/>
  <c r="AG504" i="2"/>
  <c r="AG505" i="2"/>
  <c r="AG506" i="2"/>
  <c r="AG507" i="2"/>
  <c r="AG508" i="2"/>
  <c r="AG509" i="2"/>
  <c r="AG510" i="2"/>
  <c r="AG511" i="2"/>
  <c r="AG512" i="2"/>
  <c r="AG513" i="2"/>
  <c r="AG514" i="2"/>
  <c r="AG515" i="2"/>
  <c r="AG516" i="2"/>
  <c r="AG517" i="2"/>
  <c r="AG518" i="2"/>
  <c r="AG519" i="2"/>
  <c r="AG520" i="2"/>
  <c r="AG521" i="2"/>
  <c r="AG522" i="2"/>
  <c r="AG523" i="2"/>
  <c r="AG524" i="2"/>
  <c r="AG525" i="2"/>
  <c r="AG526" i="2"/>
  <c r="AG527" i="2"/>
  <c r="AG528" i="2"/>
  <c r="AG529" i="2"/>
  <c r="AG530" i="2"/>
  <c r="AG531" i="2"/>
  <c r="AG532" i="2"/>
  <c r="AG533" i="2"/>
  <c r="AG534" i="2"/>
  <c r="AG535" i="2"/>
  <c r="AG536" i="2"/>
  <c r="AG537" i="2"/>
  <c r="AG538" i="2"/>
  <c r="AG539" i="2"/>
  <c r="AG540" i="2"/>
  <c r="AG541" i="2"/>
  <c r="AG542" i="2"/>
  <c r="AG543" i="2"/>
  <c r="AG544" i="2"/>
  <c r="AG545" i="2"/>
  <c r="AG546" i="2"/>
  <c r="AG547" i="2"/>
  <c r="AG548" i="2"/>
  <c r="AG549" i="2"/>
  <c r="AG550" i="2"/>
  <c r="AG551" i="2"/>
  <c r="AG552" i="2"/>
  <c r="AG553" i="2"/>
  <c r="AG554" i="2"/>
  <c r="AG555" i="2"/>
  <c r="AG556" i="2"/>
  <c r="AG557" i="2"/>
  <c r="AG558" i="2"/>
  <c r="AG559" i="2"/>
  <c r="AG560" i="2"/>
  <c r="AG561" i="2"/>
  <c r="AG562" i="2"/>
  <c r="AG563" i="2"/>
  <c r="AG564" i="2"/>
  <c r="AG565" i="2"/>
  <c r="AG566" i="2"/>
  <c r="AG567" i="2"/>
  <c r="AG568" i="2"/>
  <c r="AG569" i="2"/>
  <c r="AG570" i="2"/>
  <c r="AG571" i="2"/>
  <c r="AG572" i="2"/>
  <c r="AG573" i="2"/>
  <c r="AG574" i="2"/>
  <c r="AG575" i="2"/>
  <c r="AG576" i="2"/>
  <c r="AG577" i="2"/>
  <c r="AG578" i="2"/>
  <c r="AG579" i="2"/>
  <c r="AG580" i="2"/>
  <c r="AG581" i="2"/>
  <c r="AG582" i="2"/>
  <c r="AG583" i="2"/>
  <c r="AG584" i="2"/>
  <c r="AG585" i="2"/>
  <c r="AG586" i="2"/>
  <c r="AG587" i="2"/>
  <c r="AG588" i="2"/>
  <c r="AG589" i="2"/>
  <c r="AG590" i="2"/>
  <c r="AG591" i="2"/>
  <c r="AG592" i="2"/>
  <c r="AG593" i="2"/>
  <c r="AG594" i="2"/>
  <c r="AG595" i="2"/>
  <c r="AG596" i="2"/>
  <c r="AG597" i="2"/>
  <c r="AG598" i="2"/>
  <c r="AG599" i="2"/>
  <c r="AG600" i="2"/>
  <c r="AG601" i="2"/>
  <c r="AG602" i="2"/>
  <c r="AG603" i="2"/>
  <c r="AG604" i="2"/>
  <c r="AG605" i="2"/>
  <c r="AG606" i="2"/>
  <c r="AG607" i="2"/>
  <c r="AG608" i="2"/>
  <c r="AG609" i="2"/>
  <c r="AG610" i="2"/>
  <c r="AG611" i="2"/>
  <c r="AG612" i="2"/>
  <c r="AG613" i="2"/>
  <c r="AG614" i="2"/>
  <c r="AG615" i="2"/>
  <c r="AG616" i="2"/>
  <c r="AG617" i="2"/>
  <c r="AG618" i="2"/>
  <c r="AG619" i="2"/>
  <c r="AG620" i="2"/>
  <c r="AG621" i="2"/>
  <c r="AG622" i="2"/>
  <c r="AG623" i="2"/>
  <c r="AG624" i="2"/>
  <c r="AG625" i="2"/>
  <c r="AG626" i="2"/>
  <c r="AG627" i="2"/>
  <c r="AG628" i="2"/>
  <c r="AG629" i="2"/>
  <c r="AG630" i="2"/>
  <c r="AG631" i="2"/>
  <c r="AG632" i="2"/>
  <c r="AG633" i="2"/>
  <c r="AG634" i="2"/>
  <c r="AG635" i="2"/>
  <c r="AG636" i="2"/>
  <c r="AG637" i="2"/>
  <c r="AG638" i="2"/>
  <c r="AG639" i="2"/>
  <c r="AG640" i="2"/>
  <c r="AG641" i="2"/>
  <c r="AG642" i="2"/>
  <c r="AG643" i="2"/>
  <c r="AG644" i="2"/>
  <c r="AG645" i="2"/>
  <c r="AG646" i="2"/>
  <c r="AG647" i="2"/>
  <c r="AG648" i="2"/>
  <c r="AG649" i="2"/>
  <c r="AG650" i="2"/>
  <c r="AG651" i="2"/>
  <c r="AG652" i="2"/>
  <c r="AG653" i="2"/>
  <c r="AG654" i="2"/>
  <c r="AG655" i="2"/>
  <c r="AG656" i="2"/>
  <c r="AG657" i="2"/>
  <c r="AG658" i="2"/>
  <c r="AG659" i="2"/>
  <c r="AG660" i="2"/>
  <c r="AG661" i="2"/>
  <c r="AG662" i="2"/>
  <c r="AG663" i="2"/>
  <c r="AG664" i="2"/>
  <c r="AG665" i="2"/>
  <c r="AG666" i="2"/>
  <c r="AG667" i="2"/>
  <c r="AG668" i="2"/>
  <c r="AG669" i="2"/>
  <c r="AG670" i="2"/>
  <c r="AG671" i="2"/>
  <c r="AG672" i="2"/>
  <c r="AG673" i="2"/>
  <c r="AG674" i="2"/>
  <c r="AG675" i="2"/>
  <c r="AG676" i="2"/>
  <c r="AG677" i="2"/>
  <c r="AG678" i="2"/>
  <c r="AG679" i="2"/>
  <c r="AG680" i="2"/>
  <c r="AG681" i="2"/>
  <c r="AG682" i="2"/>
  <c r="AG683" i="2"/>
  <c r="AG684" i="2"/>
  <c r="AG685" i="2"/>
  <c r="AG686" i="2"/>
  <c r="AG687" i="2"/>
  <c r="AG688" i="2"/>
  <c r="AG689" i="2"/>
  <c r="AG690" i="2"/>
  <c r="AG691" i="2"/>
  <c r="AG692" i="2"/>
  <c r="AG693" i="2"/>
  <c r="AG694" i="2"/>
  <c r="AG695" i="2"/>
  <c r="AG696" i="2"/>
  <c r="AG697" i="2"/>
  <c r="AG698" i="2"/>
  <c r="AG699" i="2"/>
  <c r="AG700" i="2"/>
  <c r="AG701" i="2"/>
  <c r="AG702" i="2"/>
  <c r="AG703" i="2"/>
  <c r="AG704" i="2"/>
  <c r="AG705" i="2"/>
  <c r="AG706" i="2"/>
  <c r="AG707" i="2"/>
  <c r="AG708" i="2"/>
  <c r="AG709" i="2"/>
  <c r="AG710" i="2"/>
  <c r="AG711" i="2"/>
  <c r="AG712" i="2"/>
  <c r="AG713" i="2"/>
  <c r="AG714" i="2"/>
  <c r="AG715" i="2"/>
  <c r="AG716" i="2"/>
  <c r="AG717" i="2"/>
  <c r="AG718" i="2"/>
  <c r="AG719" i="2"/>
  <c r="AG720" i="2"/>
  <c r="AG721" i="2"/>
  <c r="AG722" i="2"/>
  <c r="AG723" i="2"/>
  <c r="AG724" i="2"/>
  <c r="AG725" i="2"/>
  <c r="AG726" i="2"/>
  <c r="AG727" i="2"/>
  <c r="AG728" i="2"/>
  <c r="AG729" i="2"/>
  <c r="AG730" i="2"/>
  <c r="AG731" i="2"/>
  <c r="AG732" i="2"/>
  <c r="AG733" i="2"/>
  <c r="AG734" i="2"/>
  <c r="AG735" i="2"/>
  <c r="AG736" i="2"/>
  <c r="AG737" i="2"/>
  <c r="AG738" i="2"/>
  <c r="AG739" i="2"/>
  <c r="AG740" i="2"/>
  <c r="AG741" i="2"/>
  <c r="AG742" i="2"/>
  <c r="AG743" i="2"/>
  <c r="AG744" i="2"/>
  <c r="AG745" i="2"/>
  <c r="AG746" i="2"/>
  <c r="AG747" i="2"/>
  <c r="AG748" i="2"/>
  <c r="AG749" i="2"/>
  <c r="AG750" i="2"/>
  <c r="AG751" i="2"/>
  <c r="AG752" i="2"/>
  <c r="AG753" i="2"/>
  <c r="AG754" i="2"/>
  <c r="AG755" i="2"/>
  <c r="AG756" i="2"/>
  <c r="AG757" i="2"/>
  <c r="AG758" i="2"/>
  <c r="AG759" i="2"/>
  <c r="AG760" i="2"/>
  <c r="AG761" i="2"/>
  <c r="AG762" i="2"/>
  <c r="AG763" i="2"/>
  <c r="AG764" i="2"/>
  <c r="AG765" i="2"/>
  <c r="AG766" i="2"/>
  <c r="AG767" i="2"/>
  <c r="AG768" i="2"/>
  <c r="AG769" i="2"/>
  <c r="AG770" i="2"/>
  <c r="AG771" i="2"/>
  <c r="AG772" i="2"/>
  <c r="AG773" i="2"/>
  <c r="AG774" i="2"/>
  <c r="AG775" i="2"/>
  <c r="AG776" i="2"/>
  <c r="AG777" i="2"/>
  <c r="AG778" i="2"/>
  <c r="AG779" i="2"/>
  <c r="AG780" i="2"/>
  <c r="AG781" i="2"/>
  <c r="AG782" i="2"/>
  <c r="AG783" i="2"/>
  <c r="AG784" i="2"/>
  <c r="AG785" i="2"/>
  <c r="AG786" i="2"/>
  <c r="AG787" i="2"/>
  <c r="AG788" i="2"/>
  <c r="AG789" i="2"/>
  <c r="AG790" i="2"/>
  <c r="AG791" i="2"/>
  <c r="AG792" i="2"/>
  <c r="AG793" i="2"/>
  <c r="AG794" i="2"/>
  <c r="AG795" i="2"/>
  <c r="AG796" i="2"/>
  <c r="AG797" i="2"/>
  <c r="AG798" i="2"/>
  <c r="AG799" i="2"/>
  <c r="AG800" i="2"/>
  <c r="AG801" i="2"/>
  <c r="AG802" i="2"/>
  <c r="AG803" i="2"/>
  <c r="AG804" i="2"/>
  <c r="AG805" i="2"/>
  <c r="AG806" i="2"/>
  <c r="AG807" i="2"/>
  <c r="AG808" i="2"/>
  <c r="AG809" i="2"/>
  <c r="AG810" i="2"/>
  <c r="AG811" i="2"/>
  <c r="AG812" i="2"/>
  <c r="AG813" i="2"/>
  <c r="AG814" i="2"/>
  <c r="AG815" i="2"/>
  <c r="AG816" i="2"/>
  <c r="AG817" i="2"/>
  <c r="AG818" i="2"/>
  <c r="AG819" i="2"/>
  <c r="AG820" i="2"/>
  <c r="AG821" i="2"/>
  <c r="AG822" i="2"/>
  <c r="AG823" i="2"/>
  <c r="AG824" i="2"/>
  <c r="AG825" i="2"/>
  <c r="AG826" i="2"/>
  <c r="AG827" i="2"/>
  <c r="AG828" i="2"/>
  <c r="AG829" i="2"/>
  <c r="AG830" i="2"/>
  <c r="AG831" i="2"/>
  <c r="AG832" i="2"/>
  <c r="AG833" i="2"/>
  <c r="AG834" i="2"/>
  <c r="AG835" i="2"/>
  <c r="AG836" i="2"/>
  <c r="AG837" i="2"/>
  <c r="AG838" i="2"/>
  <c r="AG839" i="2"/>
  <c r="AG840" i="2"/>
  <c r="AG841" i="2"/>
  <c r="AG842" i="2"/>
  <c r="AG843" i="2"/>
  <c r="AG844" i="2"/>
  <c r="AG845" i="2"/>
  <c r="AG846" i="2"/>
  <c r="AG847" i="2"/>
  <c r="AG848" i="2"/>
  <c r="AG849" i="2"/>
  <c r="AG850" i="2"/>
  <c r="AG851" i="2"/>
  <c r="AG852" i="2"/>
  <c r="AG853" i="2"/>
  <c r="AG854" i="2"/>
  <c r="AG855" i="2"/>
  <c r="AG856" i="2"/>
  <c r="AG857" i="2"/>
  <c r="AG858" i="2"/>
  <c r="AG859" i="2"/>
  <c r="AG860" i="2"/>
  <c r="AG861" i="2"/>
  <c r="AG862" i="2"/>
  <c r="AG863" i="2"/>
  <c r="AG864" i="2"/>
  <c r="AG865" i="2"/>
  <c r="AG866" i="2"/>
  <c r="AG867" i="2"/>
  <c r="AG868" i="2"/>
  <c r="AG869" i="2"/>
  <c r="AG870" i="2"/>
  <c r="AG871" i="2"/>
  <c r="AG872" i="2"/>
  <c r="AG873" i="2"/>
  <c r="AG874" i="2"/>
  <c r="AG875" i="2"/>
  <c r="AG876" i="2"/>
  <c r="AG877" i="2"/>
  <c r="AG878" i="2"/>
  <c r="AG879" i="2"/>
  <c r="AG880" i="2"/>
  <c r="AG881" i="2"/>
  <c r="AG882" i="2"/>
  <c r="AG883" i="2"/>
  <c r="AG884" i="2"/>
  <c r="AG885" i="2"/>
  <c r="AG886" i="2"/>
  <c r="AG887" i="2"/>
  <c r="AG888" i="2"/>
  <c r="AG889" i="2"/>
  <c r="AG890" i="2"/>
  <c r="AG891" i="2"/>
  <c r="AG892" i="2"/>
  <c r="AG893" i="2"/>
  <c r="AG894" i="2"/>
  <c r="AG895" i="2"/>
  <c r="AG896" i="2"/>
  <c r="AG897" i="2"/>
  <c r="AG898" i="2"/>
  <c r="AG899" i="2"/>
  <c r="AG900" i="2"/>
  <c r="AG901" i="2"/>
  <c r="AG902" i="2"/>
  <c r="AG903" i="2"/>
  <c r="AG904" i="2"/>
  <c r="AG905" i="2"/>
  <c r="AG906" i="2"/>
  <c r="AG907" i="2"/>
  <c r="AG908" i="2"/>
  <c r="AG909" i="2"/>
  <c r="AG910" i="2"/>
  <c r="AG911" i="2"/>
  <c r="AG912" i="2"/>
  <c r="AG913" i="2"/>
  <c r="AG914" i="2"/>
  <c r="AG915" i="2"/>
  <c r="AG916" i="2"/>
  <c r="AG917" i="2"/>
  <c r="AG918" i="2"/>
  <c r="AG919" i="2"/>
  <c r="AG920" i="2"/>
  <c r="AG921" i="2"/>
  <c r="AG922" i="2"/>
  <c r="AG923" i="2"/>
  <c r="AG924" i="2"/>
  <c r="AG925" i="2"/>
  <c r="AG926" i="2"/>
  <c r="AG927" i="2"/>
  <c r="AG928" i="2"/>
  <c r="AG929" i="2"/>
  <c r="AG930" i="2"/>
  <c r="AG931" i="2"/>
  <c r="AG932" i="2"/>
  <c r="AG933" i="2"/>
  <c r="AG934" i="2"/>
  <c r="AG935" i="2"/>
  <c r="AG936" i="2"/>
  <c r="AG937" i="2"/>
  <c r="AG938" i="2"/>
  <c r="AG939" i="2"/>
  <c r="AG940" i="2"/>
  <c r="AG941" i="2"/>
  <c r="AG942" i="2"/>
  <c r="AG943" i="2"/>
  <c r="AG944" i="2"/>
  <c r="AG945" i="2"/>
  <c r="AG946" i="2"/>
  <c r="AG947" i="2"/>
  <c r="AG948" i="2"/>
  <c r="AG949" i="2"/>
  <c r="AG950" i="2"/>
  <c r="AG951" i="2"/>
  <c r="AG952" i="2"/>
  <c r="AG953" i="2"/>
  <c r="AG954" i="2"/>
  <c r="AG955" i="2"/>
  <c r="AG956" i="2"/>
  <c r="AG957" i="2"/>
  <c r="AG958" i="2"/>
  <c r="AG959" i="2"/>
  <c r="AG960" i="2"/>
  <c r="AG961" i="2"/>
  <c r="AG962" i="2"/>
  <c r="AG963" i="2"/>
  <c r="AG964" i="2"/>
  <c r="AG965" i="2"/>
  <c r="AG966" i="2"/>
  <c r="AG967" i="2"/>
  <c r="AG968" i="2"/>
  <c r="AG969" i="2"/>
  <c r="AG970" i="2"/>
  <c r="AG971" i="2"/>
  <c r="AG972" i="2"/>
  <c r="AG973" i="2"/>
  <c r="AG974" i="2"/>
  <c r="AG975" i="2"/>
  <c r="AG976" i="2"/>
  <c r="AG977" i="2"/>
  <c r="AG978" i="2"/>
  <c r="AG979" i="2"/>
  <c r="AG980" i="2"/>
  <c r="AG981" i="2"/>
  <c r="AG982" i="2"/>
  <c r="AG983" i="2"/>
  <c r="AG984" i="2"/>
  <c r="AG985" i="2"/>
  <c r="AG986" i="2"/>
  <c r="AG987" i="2"/>
  <c r="AG988" i="2"/>
  <c r="AG989" i="2"/>
  <c r="AG990" i="2"/>
  <c r="AG991" i="2"/>
  <c r="AG992" i="2"/>
  <c r="AG993" i="2"/>
  <c r="AG994" i="2"/>
  <c r="AG995" i="2"/>
  <c r="AG996" i="2"/>
  <c r="AG997" i="2"/>
  <c r="AG998" i="2"/>
  <c r="AG999" i="2"/>
  <c r="AG1000" i="2"/>
  <c r="AG1001" i="2"/>
  <c r="AG1002" i="2"/>
  <c r="AG1003" i="2"/>
  <c r="AG1004" i="2"/>
  <c r="AG1005" i="2"/>
  <c r="AG1006" i="2"/>
  <c r="AG1007" i="2"/>
  <c r="AG1008" i="2"/>
  <c r="AG1009" i="2"/>
  <c r="AG1010" i="2"/>
  <c r="AG1011" i="2"/>
  <c r="AG1012" i="2"/>
  <c r="AG1013" i="2"/>
  <c r="AG1014" i="2"/>
  <c r="AG1015" i="2"/>
  <c r="AG1016" i="2"/>
  <c r="AG1017" i="2"/>
  <c r="AG1018" i="2"/>
  <c r="AG1019" i="2"/>
  <c r="AG1020" i="2"/>
  <c r="AG1021" i="2"/>
  <c r="AG1022" i="2"/>
  <c r="AG1023" i="2"/>
  <c r="AG1024" i="2"/>
  <c r="AG1025" i="2"/>
  <c r="AG1026" i="2"/>
  <c r="AG1027" i="2"/>
  <c r="AG1028" i="2"/>
  <c r="AG1029" i="2"/>
  <c r="AG1030" i="2"/>
  <c r="AG1031" i="2"/>
  <c r="AG1032" i="2"/>
  <c r="AG1033" i="2"/>
  <c r="AG1034" i="2"/>
  <c r="AG1035" i="2"/>
  <c r="AG1036" i="2"/>
  <c r="AG1037" i="2"/>
  <c r="AG1038" i="2"/>
  <c r="AG1039" i="2"/>
  <c r="AG1040" i="2"/>
  <c r="AG1041" i="2"/>
  <c r="AG1042" i="2"/>
  <c r="AG1043" i="2"/>
  <c r="AG1044" i="2"/>
  <c r="AG1045" i="2"/>
  <c r="AG1046" i="2"/>
  <c r="AG1047" i="2"/>
  <c r="AG1048" i="2"/>
  <c r="AG1049" i="2"/>
  <c r="AG1050" i="2"/>
  <c r="AG1051" i="2"/>
  <c r="AG1052" i="2"/>
  <c r="AG1053" i="2"/>
  <c r="AG1054" i="2"/>
  <c r="AG1055" i="2"/>
  <c r="AG1056" i="2"/>
  <c r="AG1057" i="2"/>
  <c r="AG1058" i="2"/>
  <c r="AG1059" i="2"/>
  <c r="AG1060" i="2"/>
  <c r="AG1061" i="2"/>
  <c r="AG1062" i="2"/>
  <c r="AG1063" i="2"/>
  <c r="AG1064" i="2"/>
  <c r="AG1065" i="2"/>
  <c r="AG1066" i="2"/>
  <c r="AG1067" i="2"/>
  <c r="AG1068" i="2"/>
  <c r="AG1069" i="2"/>
  <c r="AG1070" i="2"/>
  <c r="AG1071" i="2"/>
  <c r="AG1072" i="2"/>
  <c r="AG1073" i="2"/>
  <c r="AG1074" i="2"/>
  <c r="AG1075" i="2"/>
  <c r="AG1076" i="2"/>
  <c r="AG1077" i="2"/>
  <c r="AG1078" i="2"/>
  <c r="AG1079" i="2"/>
  <c r="AG1080" i="2"/>
  <c r="AG1081" i="2"/>
  <c r="AG1082" i="2"/>
  <c r="AG1083" i="2"/>
  <c r="AG1084" i="2"/>
  <c r="AG1085" i="2"/>
  <c r="AG1086" i="2"/>
  <c r="AG1087" i="2"/>
  <c r="AG1088" i="2"/>
  <c r="AG1089" i="2"/>
  <c r="AG1090" i="2"/>
  <c r="AG1091" i="2"/>
  <c r="AG1092" i="2"/>
  <c r="AG1093" i="2"/>
  <c r="AG1094" i="2"/>
  <c r="AG1095" i="2"/>
  <c r="AG1096" i="2"/>
  <c r="AG1097" i="2"/>
  <c r="AG1098" i="2"/>
  <c r="AG1099" i="2"/>
  <c r="AG1100" i="2"/>
  <c r="AG1101" i="2"/>
  <c r="AG1102" i="2"/>
  <c r="AG1103" i="2"/>
  <c r="AG1104" i="2"/>
  <c r="AG1105" i="2"/>
  <c r="AG1106" i="2"/>
  <c r="AG1107" i="2"/>
  <c r="AG1108" i="2"/>
  <c r="AG1109" i="2"/>
  <c r="AG1110" i="2"/>
  <c r="AG1111" i="2"/>
  <c r="AG1112" i="2"/>
  <c r="AG1113" i="2"/>
  <c r="AG1114" i="2"/>
  <c r="AG1115" i="2"/>
  <c r="AG1116" i="2"/>
  <c r="AG1117" i="2"/>
  <c r="AG1118" i="2"/>
  <c r="AG1119" i="2"/>
  <c r="AG1120" i="2"/>
  <c r="AG1121" i="2"/>
  <c r="AG1122" i="2"/>
  <c r="AG1123" i="2"/>
  <c r="AG1124" i="2"/>
  <c r="AG1125" i="2"/>
  <c r="AG1126" i="2"/>
  <c r="AG1127" i="2"/>
  <c r="AG1128" i="2"/>
  <c r="AG1129" i="2"/>
  <c r="AG1130" i="2"/>
  <c r="AG1131" i="2"/>
  <c r="AG1132" i="2"/>
  <c r="AG1133" i="2"/>
  <c r="AG1134" i="2"/>
  <c r="AG1135" i="2"/>
  <c r="AG1136" i="2"/>
  <c r="AG1137" i="2"/>
  <c r="AG1138" i="2"/>
  <c r="AG1139" i="2"/>
  <c r="AG1140" i="2"/>
  <c r="AG1141" i="2"/>
  <c r="AG1142" i="2"/>
  <c r="AG1143" i="2"/>
  <c r="AG1144" i="2"/>
  <c r="AG1145" i="2"/>
  <c r="AG1146" i="2"/>
  <c r="AG1147" i="2"/>
  <c r="AG1148" i="2"/>
  <c r="AG1149" i="2"/>
  <c r="AG1150" i="2"/>
  <c r="AG1151" i="2"/>
  <c r="AG1152" i="2"/>
  <c r="AG1153" i="2"/>
  <c r="AG1154" i="2"/>
  <c r="AG1155" i="2"/>
  <c r="AG1156" i="2"/>
  <c r="AG1157" i="2"/>
  <c r="AG1158" i="2"/>
  <c r="AG1159" i="2"/>
  <c r="AG1160" i="2"/>
  <c r="AG1161" i="2"/>
  <c r="AG1162" i="2"/>
  <c r="AG1163" i="2"/>
  <c r="AG1164" i="2"/>
  <c r="AG1165" i="2"/>
  <c r="AG1166" i="2"/>
  <c r="AG1167" i="2"/>
  <c r="AG1168" i="2"/>
  <c r="AG1169" i="2"/>
  <c r="AG1170" i="2"/>
  <c r="AG1171" i="2"/>
  <c r="AG1172" i="2"/>
  <c r="AG1173" i="2"/>
  <c r="AG1174" i="2"/>
  <c r="AG1175" i="2"/>
  <c r="AG1176" i="2"/>
  <c r="AG1177" i="2"/>
  <c r="AG1178" i="2"/>
  <c r="AG1179" i="2"/>
  <c r="AG1180" i="2"/>
  <c r="AG1181" i="2"/>
  <c r="AG1182" i="2"/>
  <c r="AG1183" i="2"/>
  <c r="AG1184" i="2"/>
  <c r="AG1185" i="2"/>
  <c r="AG1186" i="2"/>
  <c r="AG1187" i="2"/>
  <c r="AG1188" i="2"/>
  <c r="AG1189" i="2"/>
  <c r="AG1190" i="2"/>
  <c r="AG1191" i="2"/>
  <c r="AG1192" i="2"/>
  <c r="AG1193" i="2"/>
  <c r="AG1194" i="2"/>
  <c r="AG1195" i="2"/>
  <c r="AG1196" i="2"/>
  <c r="AG1197" i="2"/>
  <c r="AG1198" i="2"/>
  <c r="AG1199" i="2"/>
  <c r="AG1200" i="2"/>
  <c r="AG1201" i="2"/>
  <c r="AG1202" i="2"/>
  <c r="AG1203" i="2"/>
  <c r="AG1204" i="2"/>
  <c r="AG1205" i="2"/>
  <c r="AG1206" i="2"/>
  <c r="AG1207" i="2"/>
  <c r="AG1208" i="2"/>
  <c r="AG1209" i="2"/>
  <c r="AG1210" i="2"/>
  <c r="AG1211" i="2"/>
  <c r="AG1212" i="2"/>
  <c r="AG1213" i="2"/>
  <c r="AG1214" i="2"/>
  <c r="AG1215" i="2"/>
  <c r="AG1216" i="2"/>
  <c r="AG1217" i="2"/>
  <c r="AG1218" i="2"/>
  <c r="AG1219" i="2"/>
  <c r="AG1220" i="2"/>
  <c r="AG1221" i="2"/>
  <c r="AG1222" i="2"/>
  <c r="AG1223" i="2"/>
  <c r="AG1224" i="2"/>
  <c r="AG1225" i="2"/>
  <c r="AG1226" i="2"/>
  <c r="AG1227" i="2"/>
  <c r="AG1228" i="2"/>
  <c r="AG1229" i="2"/>
  <c r="AG1230" i="2"/>
  <c r="AG1231" i="2"/>
  <c r="AG1232" i="2"/>
  <c r="AG1233" i="2"/>
  <c r="AG1234" i="2"/>
  <c r="AG1235" i="2"/>
  <c r="AG1236" i="2"/>
  <c r="AG1237" i="2"/>
  <c r="AG1238" i="2"/>
  <c r="AG1239" i="2"/>
  <c r="AG1240" i="2"/>
  <c r="AG1241" i="2"/>
  <c r="AG1242" i="2"/>
  <c r="AG1243" i="2"/>
  <c r="AG1244" i="2"/>
  <c r="AG1245" i="2"/>
  <c r="AG1246" i="2"/>
  <c r="AG1247" i="2"/>
  <c r="AG1248" i="2"/>
  <c r="AG1249" i="2"/>
  <c r="AG1250" i="2"/>
  <c r="AG1251" i="2"/>
  <c r="AG1252" i="2"/>
  <c r="AG1253" i="2"/>
  <c r="AG1254" i="2"/>
  <c r="AG1255" i="2"/>
  <c r="AG1256" i="2"/>
  <c r="AG1257" i="2"/>
  <c r="AG1258" i="2"/>
  <c r="AG1259" i="2"/>
  <c r="AG1260" i="2"/>
  <c r="AG1261" i="2"/>
  <c r="AG1262" i="2"/>
  <c r="AG1263" i="2"/>
  <c r="AG1264" i="2"/>
  <c r="AG1265" i="2"/>
  <c r="AG1266" i="2"/>
  <c r="AG1267" i="2"/>
  <c r="AG1268" i="2"/>
  <c r="AG1269" i="2"/>
  <c r="AG1270" i="2"/>
  <c r="AG1271" i="2"/>
  <c r="AG1272" i="2"/>
  <c r="AG1273" i="2"/>
  <c r="AG1274" i="2"/>
  <c r="AG1275" i="2"/>
  <c r="AG1276" i="2"/>
  <c r="AG1277" i="2"/>
  <c r="AG1278" i="2"/>
  <c r="AG1279" i="2"/>
  <c r="AG1280" i="2"/>
  <c r="AG1281" i="2"/>
  <c r="AG1282" i="2"/>
  <c r="AG1283" i="2"/>
  <c r="AG1284" i="2"/>
  <c r="AG1285" i="2"/>
  <c r="AG1286" i="2"/>
  <c r="AG1287" i="2"/>
  <c r="AG1288" i="2"/>
  <c r="AG1289" i="2"/>
  <c r="AG1290" i="2"/>
  <c r="AG1291" i="2"/>
  <c r="AG1292" i="2"/>
  <c r="AG1293" i="2"/>
  <c r="AG1294" i="2"/>
  <c r="AG1295" i="2"/>
  <c r="AG1296" i="2"/>
  <c r="AG1297" i="2"/>
  <c r="AG1298" i="2"/>
  <c r="AG1299" i="2"/>
  <c r="AG1300" i="2"/>
  <c r="AG1301" i="2"/>
  <c r="AG1302" i="2"/>
  <c r="AG1303" i="2"/>
  <c r="AG1304" i="2"/>
  <c r="AG1305" i="2"/>
  <c r="AG1306" i="2"/>
  <c r="AG1307" i="2"/>
  <c r="AG1308" i="2"/>
  <c r="AG1309" i="2"/>
  <c r="AG1310" i="2"/>
  <c r="AG1311" i="2"/>
  <c r="AG1312" i="2"/>
  <c r="AG1313" i="2"/>
  <c r="AG1314" i="2"/>
  <c r="AG1315" i="2"/>
  <c r="AG1316" i="2"/>
  <c r="AG1317" i="2"/>
  <c r="AG1318" i="2"/>
  <c r="AG1319" i="2"/>
  <c r="AG1320" i="2"/>
  <c r="AG1321" i="2"/>
  <c r="AG1322" i="2"/>
  <c r="AG1323" i="2"/>
  <c r="AG1324" i="2"/>
  <c r="AG1325" i="2"/>
  <c r="AG1326" i="2"/>
  <c r="AG1327" i="2"/>
  <c r="AG1328" i="2"/>
  <c r="AG1329" i="2"/>
  <c r="AG1330" i="2"/>
  <c r="AG1331" i="2"/>
  <c r="AG1332" i="2"/>
  <c r="AG1333" i="2"/>
  <c r="AG1334" i="2"/>
  <c r="AG1335" i="2"/>
  <c r="AG1336" i="2"/>
  <c r="AG1337" i="2"/>
  <c r="AG1338" i="2"/>
  <c r="AG1339" i="2"/>
  <c r="AG1340" i="2"/>
  <c r="AG1341" i="2"/>
  <c r="AG1342" i="2"/>
  <c r="AG1343" i="2"/>
  <c r="AG1344" i="2"/>
  <c r="AG1345" i="2"/>
  <c r="AG1346" i="2"/>
  <c r="AG1347" i="2"/>
  <c r="AG1348" i="2"/>
  <c r="AG1349" i="2"/>
  <c r="AG1350" i="2"/>
  <c r="AG1351" i="2"/>
  <c r="AG1352" i="2"/>
  <c r="AG1353" i="2"/>
  <c r="AG1354" i="2"/>
  <c r="AG1355" i="2"/>
  <c r="AG1356" i="2"/>
  <c r="AG1357" i="2"/>
  <c r="AG1358" i="2"/>
  <c r="AG1359" i="2"/>
  <c r="AG1360" i="2"/>
  <c r="AG1361" i="2"/>
  <c r="AG1362" i="2"/>
  <c r="AG1363" i="2"/>
  <c r="AG1364" i="2"/>
  <c r="AG1365" i="2"/>
  <c r="AG1366" i="2"/>
  <c r="AG1367" i="2"/>
  <c r="AG1368" i="2"/>
  <c r="AG1369" i="2"/>
  <c r="AG1370" i="2"/>
  <c r="AG1371" i="2"/>
  <c r="AG1372" i="2"/>
  <c r="AG1373" i="2"/>
  <c r="AG1374" i="2"/>
  <c r="AG1375" i="2"/>
  <c r="AG1376" i="2"/>
  <c r="AG1377" i="2"/>
  <c r="AG1378" i="2"/>
  <c r="AG1379" i="2"/>
  <c r="AG1380" i="2"/>
  <c r="AG1381" i="2"/>
  <c r="AG1382" i="2"/>
  <c r="AG1383" i="2"/>
  <c r="AG1384" i="2"/>
  <c r="AG1385" i="2"/>
  <c r="AG1386" i="2"/>
  <c r="AG1387" i="2"/>
  <c r="AG1388" i="2"/>
  <c r="AG1389" i="2"/>
  <c r="AG1390" i="2"/>
  <c r="AG1391" i="2"/>
  <c r="AG1392" i="2"/>
  <c r="AG1393" i="2"/>
  <c r="AG1394" i="2"/>
  <c r="AG1395" i="2"/>
  <c r="AG1396" i="2"/>
  <c r="AG1397" i="2"/>
  <c r="AG1398" i="2"/>
  <c r="AG1399" i="2"/>
  <c r="AG1400" i="2"/>
  <c r="AG1401" i="2"/>
  <c r="AG1402" i="2"/>
  <c r="AG1403" i="2"/>
  <c r="AG1404" i="2"/>
  <c r="AG1405" i="2"/>
  <c r="AG1406" i="2"/>
  <c r="AG1407" i="2"/>
  <c r="AG1408" i="2"/>
  <c r="AG1409" i="2"/>
  <c r="AG1410" i="2"/>
  <c r="AG1411" i="2"/>
  <c r="AG1412" i="2"/>
  <c r="AG1413" i="2"/>
  <c r="AG1414" i="2"/>
  <c r="AG1415" i="2"/>
  <c r="AG1416" i="2"/>
  <c r="AG1417" i="2"/>
  <c r="AG1418" i="2"/>
  <c r="AG1419" i="2"/>
  <c r="AG1420" i="2"/>
  <c r="AG1421" i="2"/>
  <c r="AG1422" i="2"/>
  <c r="AG1423" i="2"/>
  <c r="AG1424" i="2"/>
  <c r="AG1425" i="2"/>
  <c r="AG1426" i="2"/>
  <c r="AG1427" i="2"/>
  <c r="AG1428" i="2"/>
  <c r="AG1429" i="2"/>
  <c r="AG1430" i="2"/>
  <c r="AG1431" i="2"/>
  <c r="AG1432" i="2"/>
  <c r="AG1433" i="2"/>
  <c r="AG1434" i="2"/>
  <c r="AG1435" i="2"/>
  <c r="AG1436" i="2"/>
  <c r="AG1437" i="2"/>
  <c r="AG1438" i="2"/>
  <c r="AG1439" i="2"/>
  <c r="AG1440" i="2"/>
  <c r="AG1441" i="2"/>
  <c r="AG1442" i="2"/>
  <c r="AG1443" i="2"/>
  <c r="AG1444" i="2"/>
  <c r="AG1445" i="2"/>
  <c r="AG1446" i="2"/>
  <c r="AG1447" i="2"/>
  <c r="AG1448" i="2"/>
  <c r="AG1449" i="2"/>
  <c r="AG1450" i="2"/>
  <c r="AG1451" i="2"/>
  <c r="AG1452" i="2"/>
  <c r="AG1453" i="2"/>
  <c r="AG1454" i="2"/>
  <c r="AG1455" i="2"/>
  <c r="AG1456" i="2"/>
  <c r="AG1457" i="2"/>
  <c r="AG1458" i="2"/>
  <c r="AG1459" i="2"/>
  <c r="AG1460" i="2"/>
  <c r="AG1461" i="2"/>
  <c r="AG1462" i="2"/>
  <c r="AG1463" i="2"/>
  <c r="AG1464" i="2"/>
  <c r="AG1465" i="2"/>
  <c r="AG1466" i="2"/>
  <c r="AG1467" i="2"/>
  <c r="AG1468" i="2"/>
  <c r="AG1469" i="2"/>
  <c r="AG1470" i="2"/>
  <c r="AG1471" i="2"/>
  <c r="AG1472" i="2"/>
  <c r="AG1473" i="2"/>
  <c r="AG1474" i="2"/>
  <c r="AG1475" i="2"/>
  <c r="AG1476" i="2"/>
  <c r="AG1477" i="2"/>
  <c r="AG1478" i="2"/>
  <c r="AG1479" i="2"/>
  <c r="AG1480" i="2"/>
  <c r="AG1481" i="2"/>
  <c r="AG1482" i="2"/>
  <c r="AG1483" i="2"/>
  <c r="AG1484" i="2"/>
  <c r="AG1485" i="2"/>
  <c r="AG1486" i="2"/>
  <c r="AG1487" i="2"/>
  <c r="AG1488" i="2"/>
  <c r="AG1489" i="2"/>
  <c r="AG1490" i="2"/>
  <c r="AG1491" i="2"/>
  <c r="AG1492" i="2"/>
  <c r="AG1493" i="2"/>
  <c r="AG1494" i="2"/>
  <c r="AG1495" i="2"/>
  <c r="AG1496" i="2"/>
  <c r="AG1497" i="2"/>
  <c r="AG1498" i="2"/>
  <c r="AG1499" i="2"/>
  <c r="AG1500" i="2"/>
  <c r="AG1501" i="2"/>
  <c r="AG1502" i="2"/>
  <c r="AG1503" i="2"/>
  <c r="AG1504" i="2"/>
  <c r="AG1505" i="2"/>
  <c r="AG1506" i="2"/>
  <c r="AG1507" i="2"/>
  <c r="AG1508" i="2"/>
  <c r="AG1509" i="2"/>
  <c r="AG1510" i="2"/>
  <c r="AG1511" i="2"/>
  <c r="AG1512" i="2"/>
  <c r="AG1513" i="2"/>
  <c r="AG1514" i="2"/>
  <c r="AG1515" i="2"/>
  <c r="AG1516" i="2"/>
  <c r="AG1517" i="2"/>
  <c r="AG1518" i="2"/>
  <c r="AG1519" i="2"/>
  <c r="AG1520" i="2"/>
  <c r="AG1521" i="2"/>
  <c r="AG1522" i="2"/>
  <c r="AG1523" i="2"/>
  <c r="AG1524" i="2"/>
  <c r="AG1525" i="2"/>
  <c r="AG1526" i="2"/>
  <c r="AG1527" i="2"/>
  <c r="AG1528" i="2"/>
  <c r="AG1529" i="2"/>
  <c r="AG1530" i="2"/>
  <c r="AG1531" i="2"/>
  <c r="AG1532" i="2"/>
  <c r="AG1533" i="2"/>
  <c r="AG1534" i="2"/>
  <c r="AG1535" i="2"/>
  <c r="AG1536" i="2"/>
  <c r="AG1537" i="2"/>
  <c r="AG1538" i="2"/>
  <c r="AG1539" i="2"/>
  <c r="AG1540" i="2"/>
  <c r="AG1541" i="2"/>
  <c r="AG1542" i="2"/>
  <c r="AG1543" i="2"/>
  <c r="AG1544" i="2"/>
  <c r="AG1545" i="2"/>
  <c r="AG1546" i="2"/>
  <c r="AG1547" i="2"/>
  <c r="AG1548" i="2"/>
  <c r="AG1549" i="2"/>
  <c r="AG1550" i="2"/>
  <c r="AG1551" i="2"/>
  <c r="AG1552" i="2"/>
  <c r="AG1553" i="2"/>
  <c r="AG1554" i="2"/>
  <c r="AG1555" i="2"/>
  <c r="AG1556" i="2"/>
  <c r="AG1557" i="2"/>
  <c r="AG1558" i="2"/>
  <c r="AG2" i="2"/>
  <c r="AA2" i="2"/>
  <c r="AA3"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78" i="2"/>
  <c r="AA79" i="2"/>
  <c r="AA80" i="2"/>
  <c r="AA81" i="2"/>
  <c r="AA82" i="2"/>
  <c r="AA83" i="2"/>
  <c r="AA84" i="2"/>
  <c r="AA85" i="2"/>
  <c r="AA86" i="2"/>
  <c r="AA87" i="2"/>
  <c r="AA88" i="2"/>
  <c r="AA89" i="2"/>
  <c r="AA90" i="2"/>
  <c r="AA91" i="2"/>
  <c r="AA92" i="2"/>
  <c r="AA93" i="2"/>
  <c r="AA94" i="2"/>
  <c r="AA95" i="2"/>
  <c r="AA96" i="2"/>
  <c r="AA97" i="2"/>
  <c r="AA98" i="2"/>
  <c r="AA99" i="2"/>
  <c r="AA100" i="2"/>
  <c r="AA101" i="2"/>
  <c r="AA102" i="2"/>
  <c r="AA103" i="2"/>
  <c r="AA104" i="2"/>
  <c r="AA105" i="2"/>
  <c r="AA106" i="2"/>
  <c r="AA107" i="2"/>
  <c r="AA108" i="2"/>
  <c r="AA109" i="2"/>
  <c r="AA110" i="2"/>
  <c r="AA111" i="2"/>
  <c r="AA112" i="2"/>
  <c r="AA113" i="2"/>
  <c r="AA114" i="2"/>
  <c r="AA115" i="2"/>
  <c r="AA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0" i="2"/>
  <c r="AA261" i="2"/>
  <c r="AA262" i="2"/>
  <c r="AA263" i="2"/>
  <c r="AA264" i="2"/>
  <c r="AA265" i="2"/>
  <c r="AA266" i="2"/>
  <c r="AA267" i="2"/>
  <c r="AA268" i="2"/>
  <c r="AA269" i="2"/>
  <c r="AA270" i="2"/>
  <c r="AA271" i="2"/>
  <c r="AA272" i="2"/>
  <c r="AA273" i="2"/>
  <c r="AA274" i="2"/>
  <c r="AA275" i="2"/>
  <c r="AA276" i="2"/>
  <c r="AA277" i="2"/>
  <c r="AA278" i="2"/>
  <c r="AA279" i="2"/>
  <c r="AA280" i="2"/>
  <c r="AA281" i="2"/>
  <c r="AA282" i="2"/>
  <c r="AA283" i="2"/>
  <c r="AA284" i="2"/>
  <c r="AA285" i="2"/>
  <c r="AA286" i="2"/>
  <c r="AA287" i="2"/>
  <c r="AA288" i="2"/>
  <c r="AA289" i="2"/>
  <c r="AA290" i="2"/>
  <c r="AA291" i="2"/>
  <c r="AA292" i="2"/>
  <c r="AA293" i="2"/>
  <c r="AA294" i="2"/>
  <c r="AA295" i="2"/>
  <c r="AA296" i="2"/>
  <c r="AA297" i="2"/>
  <c r="AA298" i="2"/>
  <c r="AA299" i="2"/>
  <c r="AA300" i="2"/>
  <c r="AA301" i="2"/>
  <c r="AA302" i="2"/>
  <c r="AA303" i="2"/>
  <c r="AA304" i="2"/>
  <c r="AA305" i="2"/>
  <c r="AA306" i="2"/>
  <c r="AA307" i="2"/>
  <c r="AA308" i="2"/>
  <c r="AA309" i="2"/>
  <c r="AA310" i="2"/>
  <c r="AA311" i="2"/>
  <c r="AA312" i="2"/>
  <c r="AA313" i="2"/>
  <c r="AA314" i="2"/>
  <c r="AA315" i="2"/>
  <c r="AA316" i="2"/>
  <c r="AA317" i="2"/>
  <c r="AA318" i="2"/>
  <c r="AA319" i="2"/>
  <c r="AA320" i="2"/>
  <c r="AA321" i="2"/>
  <c r="AA322" i="2"/>
  <c r="AA323" i="2"/>
  <c r="AA324" i="2"/>
  <c r="AA325" i="2"/>
  <c r="AA326" i="2"/>
  <c r="AA327" i="2"/>
  <c r="AA328" i="2"/>
  <c r="AA329" i="2"/>
  <c r="AA330" i="2"/>
  <c r="AA331" i="2"/>
  <c r="AA332" i="2"/>
  <c r="AA333" i="2"/>
  <c r="AA334" i="2"/>
  <c r="AA335" i="2"/>
  <c r="AA336" i="2"/>
  <c r="AA337" i="2"/>
  <c r="AA338" i="2"/>
  <c r="AA339" i="2"/>
  <c r="AA340" i="2"/>
  <c r="AA341" i="2"/>
  <c r="AA342" i="2"/>
  <c r="AA343" i="2"/>
  <c r="AA344" i="2"/>
  <c r="AA345" i="2"/>
  <c r="AA346" i="2"/>
  <c r="AA347" i="2"/>
  <c r="AA348" i="2"/>
  <c r="AA349" i="2"/>
  <c r="AA350" i="2"/>
  <c r="AA351" i="2"/>
  <c r="AA352" i="2"/>
  <c r="AA353" i="2"/>
  <c r="AA354" i="2"/>
  <c r="AA355" i="2"/>
  <c r="AA356" i="2"/>
  <c r="AA357" i="2"/>
  <c r="AA358" i="2"/>
  <c r="AA359" i="2"/>
  <c r="AA360" i="2"/>
  <c r="AA361" i="2"/>
  <c r="AA362" i="2"/>
  <c r="AA363" i="2"/>
  <c r="AA364" i="2"/>
  <c r="AA365" i="2"/>
  <c r="AA366" i="2"/>
  <c r="AA367" i="2"/>
  <c r="AA368" i="2"/>
  <c r="AA369" i="2"/>
  <c r="AA370" i="2"/>
  <c r="AA371" i="2"/>
  <c r="AA372" i="2"/>
  <c r="AA373" i="2"/>
  <c r="AA374" i="2"/>
  <c r="AA375" i="2"/>
  <c r="AA376" i="2"/>
  <c r="AA377" i="2"/>
  <c r="AA378" i="2"/>
  <c r="AA379" i="2"/>
  <c r="AA380" i="2"/>
  <c r="AA381" i="2"/>
  <c r="AA382" i="2"/>
  <c r="AA383" i="2"/>
  <c r="AA384" i="2"/>
  <c r="AA385" i="2"/>
  <c r="AA386" i="2"/>
  <c r="AA387" i="2"/>
  <c r="AA388" i="2"/>
  <c r="AA389" i="2"/>
  <c r="AA390" i="2"/>
  <c r="AA391" i="2"/>
  <c r="AA392" i="2"/>
  <c r="AA393" i="2"/>
  <c r="AA394" i="2"/>
  <c r="AA395" i="2"/>
  <c r="AA396" i="2"/>
  <c r="AA397" i="2"/>
  <c r="AA398" i="2"/>
  <c r="AA399" i="2"/>
  <c r="AA400" i="2"/>
  <c r="AA401" i="2"/>
  <c r="AA402" i="2"/>
  <c r="AA403" i="2"/>
  <c r="AA404" i="2"/>
  <c r="AA405" i="2"/>
  <c r="AA406" i="2"/>
  <c r="AA407" i="2"/>
  <c r="AA408" i="2"/>
  <c r="AA409" i="2"/>
  <c r="AA410" i="2"/>
  <c r="AA411" i="2"/>
  <c r="AA412" i="2"/>
  <c r="AA413" i="2"/>
  <c r="AA414" i="2"/>
  <c r="AA415" i="2"/>
  <c r="AA416" i="2"/>
  <c r="AA417" i="2"/>
  <c r="AA418" i="2"/>
  <c r="AA419" i="2"/>
  <c r="AA420" i="2"/>
  <c r="AA421" i="2"/>
  <c r="AA422" i="2"/>
  <c r="AA423" i="2"/>
  <c r="AA424" i="2"/>
  <c r="AA425" i="2"/>
  <c r="AA426" i="2"/>
  <c r="AA427" i="2"/>
  <c r="AA428" i="2"/>
  <c r="AA429" i="2"/>
  <c r="AA430" i="2"/>
  <c r="AA431" i="2"/>
  <c r="AA432" i="2"/>
  <c r="AA433" i="2"/>
  <c r="AA434" i="2"/>
  <c r="AA435" i="2"/>
  <c r="AA436" i="2"/>
  <c r="AA437" i="2"/>
  <c r="AA438" i="2"/>
  <c r="AA439" i="2"/>
  <c r="AA440" i="2"/>
  <c r="AA441" i="2"/>
  <c r="AA442" i="2"/>
  <c r="AA443" i="2"/>
  <c r="AA444" i="2"/>
  <c r="AA445" i="2"/>
  <c r="AA446" i="2"/>
  <c r="AA447" i="2"/>
  <c r="AA448" i="2"/>
  <c r="AA449" i="2"/>
  <c r="AA450" i="2"/>
  <c r="AA451" i="2"/>
  <c r="AA452" i="2"/>
  <c r="AA453" i="2"/>
  <c r="AA454" i="2"/>
  <c r="AA455" i="2"/>
  <c r="AA456" i="2"/>
  <c r="AA457" i="2"/>
  <c r="AA458" i="2"/>
  <c r="AA459" i="2"/>
  <c r="AA460" i="2"/>
  <c r="AA461" i="2"/>
  <c r="AA462" i="2"/>
  <c r="AA463" i="2"/>
  <c r="AA464" i="2"/>
  <c r="AA465" i="2"/>
  <c r="AA466" i="2"/>
  <c r="AA467" i="2"/>
  <c r="AA468" i="2"/>
  <c r="AA469" i="2"/>
  <c r="AA470" i="2"/>
  <c r="AA471" i="2"/>
  <c r="AA472" i="2"/>
  <c r="AA473" i="2"/>
  <c r="AA474" i="2"/>
  <c r="AA475" i="2"/>
  <c r="AA476" i="2"/>
  <c r="AA477" i="2"/>
  <c r="AA478" i="2"/>
  <c r="AA479" i="2"/>
  <c r="AA480" i="2"/>
  <c r="AA481" i="2"/>
  <c r="AA482" i="2"/>
  <c r="AA483" i="2"/>
  <c r="AA484" i="2"/>
  <c r="AA485" i="2"/>
  <c r="AA486" i="2"/>
  <c r="AA487" i="2"/>
  <c r="AA488" i="2"/>
  <c r="AA489" i="2"/>
  <c r="AA490" i="2"/>
  <c r="AA491" i="2"/>
  <c r="AA492" i="2"/>
  <c r="AA493" i="2"/>
  <c r="AA494" i="2"/>
  <c r="AA495" i="2"/>
  <c r="AA496" i="2"/>
  <c r="AA497" i="2"/>
  <c r="AA498" i="2"/>
  <c r="AA499" i="2"/>
  <c r="AA500" i="2"/>
  <c r="AA501" i="2"/>
  <c r="AA502" i="2"/>
  <c r="AA503" i="2"/>
  <c r="AA504" i="2"/>
  <c r="AA505" i="2"/>
  <c r="AA506" i="2"/>
  <c r="AA507" i="2"/>
  <c r="AA508" i="2"/>
  <c r="AA509" i="2"/>
  <c r="AA510" i="2"/>
  <c r="AA511" i="2"/>
  <c r="AA512" i="2"/>
  <c r="AA513" i="2"/>
  <c r="AA514" i="2"/>
  <c r="AA515" i="2"/>
  <c r="AA516" i="2"/>
  <c r="AA517" i="2"/>
  <c r="AA518" i="2"/>
  <c r="AA519" i="2"/>
  <c r="AA520" i="2"/>
  <c r="AA521" i="2"/>
  <c r="AA522" i="2"/>
  <c r="AA523" i="2"/>
  <c r="AA524" i="2"/>
  <c r="AA525" i="2"/>
  <c r="AA526" i="2"/>
  <c r="AA527" i="2"/>
  <c r="AA528" i="2"/>
  <c r="AA529" i="2"/>
  <c r="AA530" i="2"/>
  <c r="AA531" i="2"/>
  <c r="AA532" i="2"/>
  <c r="AA533" i="2"/>
  <c r="AA534" i="2"/>
  <c r="AA535" i="2"/>
  <c r="AA536" i="2"/>
  <c r="AA537" i="2"/>
  <c r="AA538" i="2"/>
  <c r="AA539" i="2"/>
  <c r="AA540" i="2"/>
  <c r="AA541" i="2"/>
  <c r="AA542" i="2"/>
  <c r="AA543" i="2"/>
  <c r="AA544" i="2"/>
  <c r="AA545" i="2"/>
  <c r="AA546" i="2"/>
  <c r="AA547" i="2"/>
  <c r="AA548" i="2"/>
  <c r="AA549" i="2"/>
  <c r="AA550" i="2"/>
  <c r="AA551" i="2"/>
  <c r="AA552" i="2"/>
  <c r="AA553" i="2"/>
  <c r="AA554" i="2"/>
  <c r="AA555" i="2"/>
  <c r="AA556" i="2"/>
  <c r="AA557" i="2"/>
  <c r="AA558" i="2"/>
  <c r="AA559" i="2"/>
  <c r="AA560" i="2"/>
  <c r="AA561" i="2"/>
  <c r="AA562" i="2"/>
  <c r="AA563" i="2"/>
  <c r="AA564" i="2"/>
  <c r="AA565" i="2"/>
  <c r="AA566" i="2"/>
  <c r="AA567" i="2"/>
  <c r="AA568" i="2"/>
  <c r="AA569" i="2"/>
  <c r="AA570" i="2"/>
  <c r="AA571" i="2"/>
  <c r="AA572" i="2"/>
  <c r="AA573" i="2"/>
  <c r="AA574" i="2"/>
  <c r="AA575" i="2"/>
  <c r="AA576" i="2"/>
  <c r="AA577" i="2"/>
  <c r="AA578" i="2"/>
  <c r="AA579" i="2"/>
  <c r="AA580" i="2"/>
  <c r="AA581" i="2"/>
  <c r="AA582" i="2"/>
  <c r="AA583" i="2"/>
  <c r="AA584" i="2"/>
  <c r="AA585" i="2"/>
  <c r="AA586" i="2"/>
  <c r="AA587" i="2"/>
  <c r="AA588" i="2"/>
  <c r="AA589" i="2"/>
  <c r="AA590" i="2"/>
  <c r="AA591" i="2"/>
  <c r="AA592" i="2"/>
  <c r="AA593" i="2"/>
  <c r="AA594" i="2"/>
  <c r="AA595" i="2"/>
  <c r="AA596" i="2"/>
  <c r="AA597" i="2"/>
  <c r="AA598" i="2"/>
  <c r="AA599" i="2"/>
  <c r="AA600" i="2"/>
  <c r="AA601" i="2"/>
  <c r="AA602" i="2"/>
  <c r="AA603" i="2"/>
  <c r="AA604" i="2"/>
  <c r="AA605" i="2"/>
  <c r="AA606" i="2"/>
  <c r="AA607" i="2"/>
  <c r="AA608" i="2"/>
  <c r="AA609" i="2"/>
  <c r="AA610" i="2"/>
  <c r="AA611" i="2"/>
  <c r="AA612" i="2"/>
  <c r="AA613" i="2"/>
  <c r="AA614" i="2"/>
  <c r="AA615" i="2"/>
  <c r="AA616" i="2"/>
  <c r="AA617" i="2"/>
  <c r="AA618" i="2"/>
  <c r="AA619" i="2"/>
  <c r="AA620" i="2"/>
  <c r="AA621" i="2"/>
  <c r="AA622" i="2"/>
  <c r="AA623" i="2"/>
  <c r="AA624" i="2"/>
  <c r="AA625" i="2"/>
  <c r="AA626" i="2"/>
  <c r="AA627" i="2"/>
  <c r="AA628" i="2"/>
  <c r="AA629" i="2"/>
  <c r="AA630" i="2"/>
  <c r="AA631" i="2"/>
  <c r="AA632" i="2"/>
  <c r="AA633" i="2"/>
  <c r="AA634" i="2"/>
  <c r="AA635" i="2"/>
  <c r="AA636" i="2"/>
  <c r="AA637" i="2"/>
  <c r="AA638" i="2"/>
  <c r="AA639" i="2"/>
  <c r="AA640" i="2"/>
  <c r="AA641" i="2"/>
  <c r="AA642" i="2"/>
  <c r="AA643" i="2"/>
  <c r="AA644" i="2"/>
  <c r="AA645" i="2"/>
  <c r="AA646" i="2"/>
  <c r="AA647" i="2"/>
  <c r="AA648" i="2"/>
  <c r="AA649" i="2"/>
  <c r="AA650" i="2"/>
  <c r="AA651" i="2"/>
  <c r="AA652" i="2"/>
  <c r="AA653" i="2"/>
  <c r="AA654" i="2"/>
  <c r="AA655" i="2"/>
  <c r="AA656" i="2"/>
  <c r="AA657" i="2"/>
  <c r="AA658" i="2"/>
  <c r="AA659" i="2"/>
  <c r="AA660" i="2"/>
  <c r="AA661" i="2"/>
  <c r="AA662" i="2"/>
  <c r="AA663" i="2"/>
  <c r="AA664" i="2"/>
  <c r="AA665" i="2"/>
  <c r="AA666" i="2"/>
  <c r="AA667" i="2"/>
  <c r="AA668" i="2"/>
  <c r="AA669" i="2"/>
  <c r="AA670" i="2"/>
  <c r="AA671" i="2"/>
  <c r="AA672" i="2"/>
  <c r="AA673" i="2"/>
  <c r="AA674" i="2"/>
  <c r="AA675" i="2"/>
  <c r="AA676" i="2"/>
  <c r="AA677" i="2"/>
  <c r="AA678" i="2"/>
  <c r="AA679" i="2"/>
  <c r="AA680" i="2"/>
  <c r="AA681" i="2"/>
  <c r="AA682" i="2"/>
  <c r="AA683" i="2"/>
  <c r="AA684" i="2"/>
  <c r="AA685" i="2"/>
  <c r="AA686" i="2"/>
  <c r="AA687" i="2"/>
  <c r="AA688" i="2"/>
  <c r="AA689" i="2"/>
  <c r="AA690" i="2"/>
  <c r="AA691" i="2"/>
  <c r="AA692" i="2"/>
  <c r="AA693" i="2"/>
  <c r="AA694" i="2"/>
  <c r="AA695" i="2"/>
  <c r="AA696" i="2"/>
  <c r="AA697" i="2"/>
  <c r="AA698" i="2"/>
  <c r="AA699" i="2"/>
  <c r="AA700" i="2"/>
  <c r="AA701" i="2"/>
  <c r="AA702" i="2"/>
  <c r="AA703" i="2"/>
  <c r="AA704" i="2"/>
  <c r="AA705" i="2"/>
  <c r="AA706" i="2"/>
  <c r="AA707" i="2"/>
  <c r="AA708" i="2"/>
  <c r="AA709" i="2"/>
  <c r="AA710" i="2"/>
  <c r="AA711" i="2"/>
  <c r="AA712" i="2"/>
  <c r="AA713" i="2"/>
  <c r="AA714" i="2"/>
  <c r="AA715" i="2"/>
  <c r="AA716" i="2"/>
  <c r="AA717" i="2"/>
  <c r="AA718" i="2"/>
  <c r="AA719" i="2"/>
  <c r="AA720" i="2"/>
  <c r="AA721" i="2"/>
  <c r="AA722" i="2"/>
  <c r="AA723" i="2"/>
  <c r="AA724" i="2"/>
  <c r="AA725" i="2"/>
  <c r="AA726" i="2"/>
  <c r="AA727" i="2"/>
  <c r="AA728" i="2"/>
  <c r="AA729" i="2"/>
  <c r="AA730" i="2"/>
  <c r="AA731" i="2"/>
  <c r="AA732" i="2"/>
  <c r="AA733" i="2"/>
  <c r="AA734" i="2"/>
  <c r="AA735" i="2"/>
  <c r="AA736" i="2"/>
  <c r="AA737" i="2"/>
  <c r="AA738" i="2"/>
  <c r="AA739" i="2"/>
  <c r="AA740" i="2"/>
  <c r="AA741" i="2"/>
  <c r="AA742" i="2"/>
  <c r="AA743" i="2"/>
  <c r="AA744" i="2"/>
  <c r="AA745" i="2"/>
  <c r="AA746" i="2"/>
  <c r="AA747" i="2"/>
  <c r="AA748" i="2"/>
  <c r="AA749" i="2"/>
  <c r="AA750" i="2"/>
  <c r="AA751" i="2"/>
  <c r="AA752" i="2"/>
  <c r="AA753" i="2"/>
  <c r="AA754" i="2"/>
  <c r="AA755" i="2"/>
  <c r="AA756" i="2"/>
  <c r="AA757" i="2"/>
  <c r="AA758" i="2"/>
  <c r="AA759" i="2"/>
  <c r="AA760" i="2"/>
  <c r="AA761" i="2"/>
  <c r="AA762" i="2"/>
  <c r="AA763" i="2"/>
  <c r="AA764" i="2"/>
  <c r="AA765" i="2"/>
  <c r="AA766" i="2"/>
  <c r="AA767" i="2"/>
  <c r="AA768" i="2"/>
  <c r="AA769" i="2"/>
  <c r="AA770" i="2"/>
  <c r="AA771" i="2"/>
  <c r="AA772" i="2"/>
  <c r="AA773" i="2"/>
  <c r="AA774" i="2"/>
  <c r="AA775" i="2"/>
  <c r="AA776" i="2"/>
  <c r="AA777" i="2"/>
  <c r="AA778" i="2"/>
  <c r="AA779" i="2"/>
  <c r="AA780" i="2"/>
  <c r="AA781" i="2"/>
  <c r="AA782" i="2"/>
  <c r="AA783" i="2"/>
  <c r="AA784" i="2"/>
  <c r="AA785" i="2"/>
  <c r="AA786" i="2"/>
  <c r="AA787" i="2"/>
  <c r="AA788" i="2"/>
  <c r="AA789" i="2"/>
  <c r="AA790" i="2"/>
  <c r="AA791" i="2"/>
  <c r="AA792" i="2"/>
  <c r="AA793" i="2"/>
  <c r="AA794" i="2"/>
  <c r="AA795" i="2"/>
  <c r="AA796" i="2"/>
  <c r="AA797" i="2"/>
  <c r="AA798" i="2"/>
  <c r="AA799" i="2"/>
  <c r="AA800" i="2"/>
  <c r="AA801" i="2"/>
  <c r="AA802" i="2"/>
  <c r="AA803" i="2"/>
  <c r="AA804" i="2"/>
  <c r="AA805" i="2"/>
  <c r="AA806" i="2"/>
  <c r="AA807" i="2"/>
  <c r="AA808" i="2"/>
  <c r="AA809" i="2"/>
  <c r="AA810" i="2"/>
  <c r="AA811" i="2"/>
  <c r="AA812" i="2"/>
  <c r="AA813" i="2"/>
  <c r="AA814" i="2"/>
  <c r="AA815" i="2"/>
  <c r="AA816" i="2"/>
  <c r="AA817" i="2"/>
  <c r="AA818" i="2"/>
  <c r="AA819" i="2"/>
  <c r="AA820" i="2"/>
  <c r="AA821" i="2"/>
  <c r="AA822" i="2"/>
  <c r="AA823" i="2"/>
  <c r="AA824" i="2"/>
  <c r="AA825" i="2"/>
  <c r="AA826" i="2"/>
  <c r="AA827" i="2"/>
  <c r="AA828" i="2"/>
  <c r="AA829" i="2"/>
  <c r="AA830" i="2"/>
  <c r="AA831" i="2"/>
  <c r="AA832" i="2"/>
  <c r="AA833" i="2"/>
  <c r="AA834" i="2"/>
  <c r="AA835" i="2"/>
  <c r="AA836" i="2"/>
  <c r="AA837" i="2"/>
  <c r="AA838" i="2"/>
  <c r="AA839" i="2"/>
  <c r="AA840" i="2"/>
  <c r="AA841" i="2"/>
  <c r="AA842" i="2"/>
  <c r="AA843" i="2"/>
  <c r="AA844" i="2"/>
  <c r="AA845" i="2"/>
  <c r="AA846" i="2"/>
  <c r="AA847" i="2"/>
  <c r="AA848" i="2"/>
  <c r="AA849" i="2"/>
  <c r="AA850" i="2"/>
  <c r="AA851" i="2"/>
  <c r="AA852" i="2"/>
  <c r="AA853" i="2"/>
  <c r="AA854" i="2"/>
  <c r="AA855" i="2"/>
  <c r="AA856" i="2"/>
  <c r="AA857" i="2"/>
  <c r="AA858" i="2"/>
  <c r="AA859" i="2"/>
  <c r="AA860" i="2"/>
  <c r="AA861" i="2"/>
  <c r="AA862" i="2"/>
  <c r="AA863" i="2"/>
  <c r="AA864" i="2"/>
  <c r="AA865" i="2"/>
  <c r="AA866" i="2"/>
  <c r="AA867" i="2"/>
  <c r="AA868" i="2"/>
  <c r="AA869" i="2"/>
  <c r="AA870" i="2"/>
  <c r="AA871" i="2"/>
  <c r="AA872" i="2"/>
  <c r="AA873" i="2"/>
  <c r="AA874" i="2"/>
  <c r="AA875" i="2"/>
  <c r="AA876" i="2"/>
  <c r="AA877" i="2"/>
  <c r="AA878" i="2"/>
  <c r="AA879" i="2"/>
  <c r="AA880" i="2"/>
  <c r="AA881" i="2"/>
  <c r="AA882" i="2"/>
  <c r="AA883" i="2"/>
  <c r="AA884" i="2"/>
  <c r="AA885" i="2"/>
  <c r="AA886" i="2"/>
  <c r="AA887" i="2"/>
  <c r="AA888" i="2"/>
  <c r="AA889" i="2"/>
  <c r="AA890" i="2"/>
  <c r="AA891" i="2"/>
  <c r="AA892" i="2"/>
  <c r="AA893" i="2"/>
  <c r="AA894" i="2"/>
  <c r="AA895" i="2"/>
  <c r="AA896" i="2"/>
  <c r="AA897" i="2"/>
  <c r="AA898" i="2"/>
  <c r="AA899" i="2"/>
  <c r="AA900" i="2"/>
  <c r="AA901" i="2"/>
  <c r="AA902" i="2"/>
  <c r="AA903" i="2"/>
  <c r="AA904" i="2"/>
  <c r="AA905" i="2"/>
  <c r="AA906" i="2"/>
  <c r="AA907" i="2"/>
  <c r="AA908" i="2"/>
  <c r="AA909" i="2"/>
  <c r="AA910" i="2"/>
  <c r="AA911" i="2"/>
  <c r="AA912" i="2"/>
  <c r="AA913" i="2"/>
  <c r="AA914" i="2"/>
  <c r="AA915" i="2"/>
  <c r="AA916" i="2"/>
  <c r="AA917" i="2"/>
  <c r="AA918" i="2"/>
  <c r="AA919" i="2"/>
  <c r="AA920" i="2"/>
  <c r="AA921" i="2"/>
  <c r="AA922" i="2"/>
  <c r="AA923" i="2"/>
  <c r="AA924" i="2"/>
  <c r="AA925" i="2"/>
  <c r="AA926" i="2"/>
  <c r="AA927" i="2"/>
  <c r="AA928" i="2"/>
  <c r="AA929" i="2"/>
  <c r="AA930" i="2"/>
  <c r="AA931" i="2"/>
  <c r="AA932" i="2"/>
  <c r="AA933" i="2"/>
  <c r="AA934" i="2"/>
  <c r="AA935" i="2"/>
  <c r="AA936" i="2"/>
  <c r="AA937" i="2"/>
  <c r="AA938" i="2"/>
  <c r="AA939" i="2"/>
  <c r="AA940" i="2"/>
  <c r="AA941" i="2"/>
  <c r="AA942" i="2"/>
  <c r="AA943" i="2"/>
  <c r="AA944" i="2"/>
  <c r="AA945" i="2"/>
  <c r="AA946" i="2"/>
  <c r="AA947" i="2"/>
  <c r="AA948" i="2"/>
  <c r="AA949" i="2"/>
  <c r="AA950" i="2"/>
  <c r="AA951" i="2"/>
  <c r="AA952" i="2"/>
  <c r="AA953" i="2"/>
  <c r="AA954" i="2"/>
  <c r="AA955" i="2"/>
  <c r="AA956" i="2"/>
  <c r="AA957" i="2"/>
  <c r="AA958" i="2"/>
  <c r="AA959" i="2"/>
  <c r="AA960" i="2"/>
  <c r="AA961" i="2"/>
  <c r="AA962" i="2"/>
  <c r="AA963" i="2"/>
  <c r="AA964" i="2"/>
  <c r="AA965" i="2"/>
  <c r="AA966" i="2"/>
  <c r="AA967" i="2"/>
  <c r="AA968" i="2"/>
  <c r="AA969" i="2"/>
  <c r="AA970" i="2"/>
  <c r="AA971" i="2"/>
  <c r="AA972" i="2"/>
  <c r="AA973" i="2"/>
  <c r="AA974" i="2"/>
  <c r="AA975" i="2"/>
  <c r="AA976" i="2"/>
  <c r="AA977" i="2"/>
  <c r="AA978" i="2"/>
  <c r="AA979" i="2"/>
  <c r="AA980" i="2"/>
  <c r="AA981" i="2"/>
  <c r="AA982" i="2"/>
  <c r="AA983" i="2"/>
  <c r="AA984" i="2"/>
  <c r="AA985" i="2"/>
  <c r="AA986" i="2"/>
  <c r="AA987" i="2"/>
  <c r="AA988" i="2"/>
  <c r="AA989" i="2"/>
  <c r="AA990" i="2"/>
  <c r="AA991" i="2"/>
  <c r="AA992" i="2"/>
  <c r="AA993" i="2"/>
  <c r="AA994" i="2"/>
  <c r="AA995" i="2"/>
  <c r="AA996" i="2"/>
  <c r="AA997" i="2"/>
  <c r="AA998" i="2"/>
  <c r="AA999" i="2"/>
  <c r="AA1000" i="2"/>
  <c r="AA1001" i="2"/>
  <c r="AA1002" i="2"/>
  <c r="AA1003" i="2"/>
  <c r="AA1004" i="2"/>
  <c r="AA1005" i="2"/>
  <c r="AA1006" i="2"/>
  <c r="AA1007" i="2"/>
  <c r="AA1008" i="2"/>
  <c r="AA1009" i="2"/>
  <c r="AA1010" i="2"/>
  <c r="AA1011" i="2"/>
  <c r="AA1012" i="2"/>
  <c r="AA1013" i="2"/>
  <c r="AA1014" i="2"/>
  <c r="AA1015" i="2"/>
  <c r="AA1016" i="2"/>
  <c r="AA1017" i="2"/>
  <c r="AA1018" i="2"/>
  <c r="AA1019" i="2"/>
  <c r="AA1020" i="2"/>
  <c r="AA1021" i="2"/>
  <c r="AA1022" i="2"/>
  <c r="AA1023" i="2"/>
  <c r="AA1024" i="2"/>
  <c r="AA1025" i="2"/>
  <c r="AA1026" i="2"/>
  <c r="AA1027" i="2"/>
  <c r="AA1028" i="2"/>
  <c r="AA1029" i="2"/>
  <c r="AA1030" i="2"/>
  <c r="AA1031" i="2"/>
  <c r="AA1032" i="2"/>
  <c r="AA1033" i="2"/>
  <c r="AA1034" i="2"/>
  <c r="AA1035" i="2"/>
  <c r="AA1036" i="2"/>
  <c r="AA1037" i="2"/>
  <c r="AA1038" i="2"/>
  <c r="AA1039" i="2"/>
  <c r="AA1040" i="2"/>
  <c r="AA1041" i="2"/>
  <c r="AA1042" i="2"/>
  <c r="AA1043" i="2"/>
  <c r="AA1044" i="2"/>
  <c r="AA1045" i="2"/>
  <c r="AA1046" i="2"/>
  <c r="AA1047" i="2"/>
  <c r="AA1048" i="2"/>
  <c r="AA1049" i="2"/>
  <c r="AA1050" i="2"/>
  <c r="AA1051" i="2"/>
  <c r="AA1052" i="2"/>
  <c r="AA1053" i="2"/>
  <c r="AA1054" i="2"/>
  <c r="AA1055" i="2"/>
  <c r="AA1056" i="2"/>
  <c r="AA1057" i="2"/>
  <c r="AA1058" i="2"/>
  <c r="AA1059" i="2"/>
  <c r="AA1060" i="2"/>
  <c r="AA1061" i="2"/>
  <c r="AA1062" i="2"/>
  <c r="AA1063" i="2"/>
  <c r="AA1064" i="2"/>
  <c r="AA1065" i="2"/>
  <c r="AA1066" i="2"/>
  <c r="AA1067" i="2"/>
  <c r="AA1068" i="2"/>
  <c r="AA1069" i="2"/>
  <c r="AA1070" i="2"/>
  <c r="AA1071" i="2"/>
  <c r="AA1072" i="2"/>
  <c r="AA1073" i="2"/>
  <c r="AA1074" i="2"/>
  <c r="AA1075" i="2"/>
  <c r="AA1076" i="2"/>
  <c r="AA1077" i="2"/>
  <c r="AA1078" i="2"/>
  <c r="AA1079" i="2"/>
  <c r="AA1080" i="2"/>
  <c r="AA1081" i="2"/>
  <c r="AA1082" i="2"/>
  <c r="AA1083" i="2"/>
  <c r="AA1084" i="2"/>
  <c r="AA1085" i="2"/>
  <c r="AA1086" i="2"/>
  <c r="AA1087" i="2"/>
  <c r="AA1088" i="2"/>
  <c r="AA1089" i="2"/>
  <c r="AA1090" i="2"/>
  <c r="AA1091" i="2"/>
  <c r="AA1092" i="2"/>
  <c r="AA1093" i="2"/>
  <c r="AA1094" i="2"/>
  <c r="AA1095" i="2"/>
  <c r="AA1096" i="2"/>
  <c r="AA1097" i="2"/>
  <c r="AA1098" i="2"/>
  <c r="AA1099" i="2"/>
  <c r="AA1100" i="2"/>
  <c r="AA1101" i="2"/>
  <c r="AA1102" i="2"/>
  <c r="AA1103" i="2"/>
  <c r="AA1104" i="2"/>
  <c r="AA1105" i="2"/>
  <c r="AA1106" i="2"/>
  <c r="AA1107" i="2"/>
  <c r="AA1108" i="2"/>
  <c r="AA1109" i="2"/>
  <c r="AA1110" i="2"/>
  <c r="AA1111" i="2"/>
  <c r="AA1112" i="2"/>
  <c r="AA1113" i="2"/>
  <c r="AA1114" i="2"/>
  <c r="AA1115" i="2"/>
  <c r="AA1116" i="2"/>
  <c r="AA1117" i="2"/>
  <c r="AA1118" i="2"/>
  <c r="AA1119" i="2"/>
  <c r="AA1120" i="2"/>
  <c r="AA1121" i="2"/>
  <c r="AA1122" i="2"/>
  <c r="AA1123" i="2"/>
  <c r="AA1124" i="2"/>
  <c r="AA1125" i="2"/>
  <c r="AA1126" i="2"/>
  <c r="AA1127" i="2"/>
  <c r="AA1128" i="2"/>
  <c r="AA1129" i="2"/>
  <c r="AA1130" i="2"/>
  <c r="AA1131" i="2"/>
  <c r="AA1132" i="2"/>
  <c r="AA1133" i="2"/>
  <c r="AA1134" i="2"/>
  <c r="AA1135" i="2"/>
  <c r="AA1136" i="2"/>
  <c r="AA1137" i="2"/>
  <c r="AA1138" i="2"/>
  <c r="AA1139" i="2"/>
  <c r="AA1140" i="2"/>
  <c r="AA1141" i="2"/>
  <c r="AA1142" i="2"/>
  <c r="AA1143" i="2"/>
  <c r="AA1144" i="2"/>
  <c r="AA1145" i="2"/>
  <c r="AA1146" i="2"/>
  <c r="AA1147" i="2"/>
  <c r="AA1148" i="2"/>
  <c r="AA1149" i="2"/>
  <c r="AA1150" i="2"/>
  <c r="AA1151" i="2"/>
  <c r="AA1152" i="2"/>
  <c r="AA1153" i="2"/>
  <c r="AA1154" i="2"/>
  <c r="AA1155" i="2"/>
  <c r="AA1156" i="2"/>
  <c r="AA1157" i="2"/>
  <c r="AA1158" i="2"/>
  <c r="AA1159" i="2"/>
  <c r="AA1160" i="2"/>
  <c r="AA1161" i="2"/>
  <c r="AA1162" i="2"/>
  <c r="AA1163" i="2"/>
  <c r="AA1164" i="2"/>
  <c r="AA1165" i="2"/>
  <c r="AA1166" i="2"/>
  <c r="AA1167" i="2"/>
  <c r="AA1168" i="2"/>
  <c r="AA1169" i="2"/>
  <c r="AA1170" i="2"/>
  <c r="AA1171" i="2"/>
  <c r="AA1172" i="2"/>
  <c r="AA1173" i="2"/>
  <c r="AA1174" i="2"/>
  <c r="AA1175" i="2"/>
  <c r="AA1176" i="2"/>
  <c r="AA1177" i="2"/>
  <c r="AA1178" i="2"/>
  <c r="AA1179" i="2"/>
  <c r="AA1180" i="2"/>
  <c r="AA1181" i="2"/>
  <c r="AA1182" i="2"/>
  <c r="AA1183" i="2"/>
  <c r="AA1184" i="2"/>
  <c r="AA1185" i="2"/>
  <c r="AA1186" i="2"/>
  <c r="AA1187" i="2"/>
  <c r="AA1188" i="2"/>
  <c r="AA1189" i="2"/>
  <c r="AA1190" i="2"/>
  <c r="AA1191" i="2"/>
  <c r="AA1192" i="2"/>
  <c r="AA1193" i="2"/>
  <c r="AA1194" i="2"/>
  <c r="AA1195" i="2"/>
  <c r="AA1196" i="2"/>
  <c r="AA1197" i="2"/>
  <c r="AA1198" i="2"/>
  <c r="AA1199" i="2"/>
  <c r="AA1200" i="2"/>
  <c r="AA1201" i="2"/>
  <c r="AA1202" i="2"/>
  <c r="AA1203" i="2"/>
  <c r="AA1204" i="2"/>
  <c r="AA1205" i="2"/>
  <c r="AA1206" i="2"/>
  <c r="AA1207" i="2"/>
  <c r="AA1208" i="2"/>
  <c r="AA1209" i="2"/>
  <c r="AA1210" i="2"/>
  <c r="AA1211" i="2"/>
  <c r="AA1212" i="2"/>
  <c r="AA1213" i="2"/>
  <c r="AA1214" i="2"/>
  <c r="AA1215" i="2"/>
  <c r="AA1216" i="2"/>
  <c r="AA1217" i="2"/>
  <c r="AA1218" i="2"/>
  <c r="AA1219" i="2"/>
  <c r="AA1220" i="2"/>
  <c r="AA1221" i="2"/>
  <c r="AA1222" i="2"/>
  <c r="AA1223" i="2"/>
  <c r="AA1224" i="2"/>
  <c r="AA1225" i="2"/>
  <c r="AA1226" i="2"/>
  <c r="AA1227" i="2"/>
  <c r="AA1228" i="2"/>
  <c r="AA1229" i="2"/>
  <c r="AA1230" i="2"/>
  <c r="AA1231" i="2"/>
  <c r="AA1232" i="2"/>
  <c r="AA1233" i="2"/>
  <c r="AA1234" i="2"/>
  <c r="AA1235" i="2"/>
  <c r="AA1236" i="2"/>
  <c r="AA1237" i="2"/>
  <c r="AA1238" i="2"/>
  <c r="AA1239" i="2"/>
  <c r="AA1240" i="2"/>
  <c r="AA1241" i="2"/>
  <c r="AA1242" i="2"/>
  <c r="AA1243" i="2"/>
  <c r="AA1244" i="2"/>
  <c r="AA1245" i="2"/>
  <c r="AA1246" i="2"/>
  <c r="AA1247" i="2"/>
  <c r="AA1248" i="2"/>
  <c r="AA1249" i="2"/>
  <c r="AA1250" i="2"/>
  <c r="AA1251" i="2"/>
  <c r="AA1252" i="2"/>
  <c r="AA1253" i="2"/>
  <c r="AA1254" i="2"/>
  <c r="AA1255" i="2"/>
  <c r="AA1256" i="2"/>
  <c r="AA1257" i="2"/>
  <c r="AA1258" i="2"/>
  <c r="AA1259" i="2"/>
  <c r="AA1260" i="2"/>
  <c r="AA1261" i="2"/>
  <c r="AA1262" i="2"/>
  <c r="AA1263" i="2"/>
  <c r="AA1264" i="2"/>
  <c r="AA1265" i="2"/>
  <c r="AA1266" i="2"/>
  <c r="AA1267" i="2"/>
  <c r="AA1268" i="2"/>
  <c r="AA1269" i="2"/>
  <c r="AA1270" i="2"/>
  <c r="AA1271" i="2"/>
  <c r="AA1272" i="2"/>
  <c r="AA1273" i="2"/>
  <c r="AA1274" i="2"/>
  <c r="AA1275" i="2"/>
  <c r="AA1276" i="2"/>
  <c r="AA1277" i="2"/>
  <c r="AA1278" i="2"/>
  <c r="AA1279" i="2"/>
  <c r="AA1280" i="2"/>
  <c r="AA1281" i="2"/>
  <c r="AA1282" i="2"/>
  <c r="AA1283" i="2"/>
  <c r="AA1284" i="2"/>
  <c r="AA1285" i="2"/>
  <c r="AA1286" i="2"/>
  <c r="AA1287" i="2"/>
  <c r="AA1288" i="2"/>
  <c r="AA1289" i="2"/>
  <c r="AA1290" i="2"/>
  <c r="AA1291" i="2"/>
  <c r="AA1292" i="2"/>
  <c r="AA1293" i="2"/>
  <c r="AA1294" i="2"/>
  <c r="AA1295" i="2"/>
  <c r="AA1296" i="2"/>
  <c r="AA1297" i="2"/>
  <c r="AA1298" i="2"/>
  <c r="AA1299" i="2"/>
  <c r="AA1300" i="2"/>
  <c r="AA1301" i="2"/>
  <c r="AA1302" i="2"/>
  <c r="AA1303" i="2"/>
  <c r="AA1304" i="2"/>
  <c r="AA1305" i="2"/>
  <c r="AA1306" i="2"/>
  <c r="AA1307" i="2"/>
  <c r="AA1308" i="2"/>
  <c r="AA1309" i="2"/>
  <c r="AA1310" i="2"/>
  <c r="AA1311" i="2"/>
  <c r="AA1312" i="2"/>
  <c r="AA1313" i="2"/>
  <c r="AA1314" i="2"/>
  <c r="AA1315" i="2"/>
  <c r="AA1316" i="2"/>
  <c r="AA1317" i="2"/>
  <c r="AA1318" i="2"/>
  <c r="AA1319" i="2"/>
  <c r="AA1320" i="2"/>
  <c r="AA1321" i="2"/>
  <c r="AA1322" i="2"/>
  <c r="AA1323" i="2"/>
  <c r="AA1324" i="2"/>
  <c r="AA1325" i="2"/>
  <c r="AA1326" i="2"/>
  <c r="AA1327" i="2"/>
  <c r="AA1328" i="2"/>
  <c r="AA1329" i="2"/>
  <c r="AA1330" i="2"/>
  <c r="AA1331" i="2"/>
  <c r="AA1332" i="2"/>
  <c r="AA1333" i="2"/>
  <c r="AA1334" i="2"/>
  <c r="AA1335" i="2"/>
  <c r="AA1336" i="2"/>
  <c r="AA1337" i="2"/>
  <c r="AA1338" i="2"/>
  <c r="AA1339" i="2"/>
  <c r="AA1340" i="2"/>
  <c r="AA1341" i="2"/>
  <c r="AA1342" i="2"/>
  <c r="AA1343" i="2"/>
  <c r="AA1344" i="2"/>
  <c r="AA1345" i="2"/>
  <c r="AA1346" i="2"/>
  <c r="AA1347" i="2"/>
  <c r="AA1348" i="2"/>
  <c r="AA1349" i="2"/>
  <c r="AA1350" i="2"/>
  <c r="AA1351" i="2"/>
  <c r="AA1352" i="2"/>
  <c r="AA1353" i="2"/>
  <c r="AA1354" i="2"/>
  <c r="AA1355" i="2"/>
  <c r="AA1356" i="2"/>
  <c r="AA1357" i="2"/>
  <c r="AA1358" i="2"/>
  <c r="AA1359" i="2"/>
  <c r="AA1360" i="2"/>
  <c r="AA1361" i="2"/>
  <c r="AA1362" i="2"/>
  <c r="AA1363" i="2"/>
  <c r="AA1364" i="2"/>
  <c r="AA1365" i="2"/>
  <c r="AA1366" i="2"/>
  <c r="AA1367" i="2"/>
  <c r="AA1368" i="2"/>
  <c r="AA1369" i="2"/>
  <c r="AA1370" i="2"/>
  <c r="AA1371" i="2"/>
  <c r="AA1372" i="2"/>
  <c r="AA1373" i="2"/>
  <c r="AA1374" i="2"/>
  <c r="AA1375" i="2"/>
  <c r="AA1376" i="2"/>
  <c r="AA1377" i="2"/>
  <c r="AA1378" i="2"/>
  <c r="AA1379" i="2"/>
  <c r="AA1380" i="2"/>
  <c r="AA1381" i="2"/>
  <c r="AA1382" i="2"/>
  <c r="AA1383" i="2"/>
  <c r="AA1384" i="2"/>
  <c r="AA1385" i="2"/>
  <c r="AA1386" i="2"/>
  <c r="AA1387" i="2"/>
  <c r="AA1388" i="2"/>
  <c r="AA1389" i="2"/>
  <c r="AA1390" i="2"/>
  <c r="AA1391" i="2"/>
  <c r="AA1392" i="2"/>
  <c r="AA1393" i="2"/>
  <c r="AA1394" i="2"/>
  <c r="AA1395" i="2"/>
  <c r="AA1396" i="2"/>
  <c r="AA1397" i="2"/>
  <c r="AA1398" i="2"/>
  <c r="AA1399" i="2"/>
  <c r="AA1400" i="2"/>
  <c r="AA1401" i="2"/>
  <c r="AA1402" i="2"/>
  <c r="AA1403" i="2"/>
  <c r="AA1404" i="2"/>
  <c r="AA1405" i="2"/>
  <c r="AA1406" i="2"/>
  <c r="AA1407" i="2"/>
  <c r="AA1408" i="2"/>
  <c r="AA1409" i="2"/>
  <c r="AA1410" i="2"/>
  <c r="AA1411" i="2"/>
  <c r="AA1412" i="2"/>
  <c r="AA1413" i="2"/>
  <c r="AA1414" i="2"/>
  <c r="AA1415" i="2"/>
  <c r="AA1416" i="2"/>
  <c r="AA1417" i="2"/>
  <c r="AA1418" i="2"/>
  <c r="AA1419" i="2"/>
  <c r="AA1420" i="2"/>
  <c r="AA1421" i="2"/>
  <c r="AA1422" i="2"/>
  <c r="AA1423" i="2"/>
  <c r="AA1424" i="2"/>
  <c r="AA1425" i="2"/>
  <c r="AA1426" i="2"/>
  <c r="AA1427" i="2"/>
  <c r="AA1428" i="2"/>
  <c r="AA1429" i="2"/>
  <c r="AA1430" i="2"/>
  <c r="AA1431" i="2"/>
  <c r="AA1432" i="2"/>
  <c r="AA1433" i="2"/>
  <c r="AA1434" i="2"/>
  <c r="AA1435" i="2"/>
  <c r="AA1436" i="2"/>
  <c r="AA1437" i="2"/>
  <c r="AA1438" i="2"/>
  <c r="AA1439" i="2"/>
  <c r="AA1440" i="2"/>
  <c r="AA1441" i="2"/>
  <c r="AA1442" i="2"/>
  <c r="AA1443" i="2"/>
  <c r="AA1444" i="2"/>
  <c r="AA1445" i="2"/>
  <c r="AA1446" i="2"/>
  <c r="AA1447" i="2"/>
  <c r="AA1448" i="2"/>
  <c r="AA1449" i="2"/>
  <c r="AA1450" i="2"/>
  <c r="AA1451" i="2"/>
  <c r="AA1452" i="2"/>
  <c r="AA1453" i="2"/>
  <c r="AA1454" i="2"/>
  <c r="AA1455" i="2"/>
  <c r="AA1456" i="2"/>
  <c r="AA1457" i="2"/>
  <c r="AA1458" i="2"/>
  <c r="AA1459" i="2"/>
  <c r="AA1460" i="2"/>
  <c r="AA1461" i="2"/>
  <c r="AA1462" i="2"/>
  <c r="AA1463" i="2"/>
  <c r="AA1464" i="2"/>
  <c r="AA1465" i="2"/>
  <c r="AA1466" i="2"/>
  <c r="AA1467" i="2"/>
  <c r="AA1468" i="2"/>
  <c r="AA1469" i="2"/>
  <c r="AA1470" i="2"/>
  <c r="AA1471" i="2"/>
  <c r="AA1472" i="2"/>
  <c r="AA1473" i="2"/>
  <c r="AA1474" i="2"/>
  <c r="AA1475" i="2"/>
  <c r="AA1476" i="2"/>
  <c r="AA1477" i="2"/>
  <c r="AA1478" i="2"/>
  <c r="AA1479" i="2"/>
  <c r="AA1480" i="2"/>
  <c r="AA1481" i="2"/>
  <c r="AA1482" i="2"/>
  <c r="AA1483" i="2"/>
  <c r="AA1484" i="2"/>
  <c r="AA1485" i="2"/>
  <c r="AA1486" i="2"/>
  <c r="AA1487" i="2"/>
  <c r="AA1488" i="2"/>
  <c r="AA1489" i="2"/>
  <c r="AA1490" i="2"/>
  <c r="AA1491" i="2"/>
  <c r="AA1492" i="2"/>
  <c r="AA1493" i="2"/>
  <c r="AA1494" i="2"/>
  <c r="AA1495" i="2"/>
  <c r="AA1496" i="2"/>
  <c r="AA1497" i="2"/>
  <c r="AA1498" i="2"/>
  <c r="AA1499" i="2"/>
  <c r="AA1500" i="2"/>
  <c r="AA1501" i="2"/>
  <c r="AA1502" i="2"/>
  <c r="AA1503" i="2"/>
  <c r="AA1504" i="2"/>
  <c r="AA1505" i="2"/>
  <c r="AA1506" i="2"/>
  <c r="AA1507" i="2"/>
  <c r="AA1508" i="2"/>
  <c r="AA1509" i="2"/>
  <c r="AA1510" i="2"/>
  <c r="AA1511" i="2"/>
  <c r="AA1512" i="2"/>
  <c r="AA1513" i="2"/>
  <c r="AA1514" i="2"/>
  <c r="AA1515" i="2"/>
  <c r="AA1516" i="2"/>
  <c r="AA1517" i="2"/>
  <c r="AA1518" i="2"/>
  <c r="AA1519" i="2"/>
  <c r="AA1520" i="2"/>
  <c r="AA1521" i="2"/>
  <c r="AA1522" i="2"/>
  <c r="AA1523" i="2"/>
  <c r="AA1524" i="2"/>
  <c r="AA1525" i="2"/>
  <c r="AA1526" i="2"/>
  <c r="AA1527" i="2"/>
  <c r="AA1528" i="2"/>
  <c r="AA1529" i="2"/>
  <c r="AA1530" i="2"/>
  <c r="AA1531" i="2"/>
  <c r="AA1532" i="2"/>
  <c r="AA1533" i="2"/>
  <c r="AA1534" i="2"/>
  <c r="AA1535" i="2"/>
  <c r="AA1536" i="2"/>
  <c r="AA1537" i="2"/>
  <c r="AA1538" i="2"/>
  <c r="AA1539" i="2"/>
  <c r="AA1540" i="2"/>
  <c r="AA1541" i="2"/>
  <c r="AA1542" i="2"/>
  <c r="AA1543" i="2"/>
  <c r="AA1544" i="2"/>
  <c r="AA1545" i="2"/>
  <c r="AA1546" i="2"/>
  <c r="AA1547" i="2"/>
  <c r="AA1548" i="2"/>
  <c r="AA1549" i="2"/>
  <c r="AA1550" i="2"/>
  <c r="AA1551" i="2"/>
  <c r="AA1552" i="2"/>
  <c r="AA1553" i="2"/>
  <c r="AA1554" i="2"/>
  <c r="AA1555" i="2"/>
  <c r="AA1556" i="2"/>
  <c r="AA1557" i="2"/>
  <c r="AA1558" i="2"/>
  <c r="AE21" i="2"/>
  <c r="Z13" i="2"/>
  <c r="AE2" i="2"/>
  <c r="AE3" i="2"/>
  <c r="AE4" i="2"/>
  <c r="AE5" i="2"/>
  <c r="AE6" i="2"/>
  <c r="AE7" i="2"/>
  <c r="AE8" i="2"/>
  <c r="AE9" i="2"/>
  <c r="AE10" i="2"/>
  <c r="AE11" i="2"/>
  <c r="AE12" i="2"/>
  <c r="AE13" i="2"/>
  <c r="AE14" i="2"/>
  <c r="AE15" i="2"/>
  <c r="AE16" i="2"/>
  <c r="AE17" i="2"/>
  <c r="AE18" i="2"/>
  <c r="AE19" i="2"/>
  <c r="AE20"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E313" i="2"/>
  <c r="AE314" i="2"/>
  <c r="AE315" i="2"/>
  <c r="AE316" i="2"/>
  <c r="AE317" i="2"/>
  <c r="AE318" i="2"/>
  <c r="AE319" i="2"/>
  <c r="AE320" i="2"/>
  <c r="AE321" i="2"/>
  <c r="AE322" i="2"/>
  <c r="AE323" i="2"/>
  <c r="AE324" i="2"/>
  <c r="AE325" i="2"/>
  <c r="AE326" i="2"/>
  <c r="AE327" i="2"/>
  <c r="AE328" i="2"/>
  <c r="AE329" i="2"/>
  <c r="AE330" i="2"/>
  <c r="AE331" i="2"/>
  <c r="AE332" i="2"/>
  <c r="AE333" i="2"/>
  <c r="AE334" i="2"/>
  <c r="AE335" i="2"/>
  <c r="AE336" i="2"/>
  <c r="AE337" i="2"/>
  <c r="AE338" i="2"/>
  <c r="AE339" i="2"/>
  <c r="AE340" i="2"/>
  <c r="AE341" i="2"/>
  <c r="AE342" i="2"/>
  <c r="AE343" i="2"/>
  <c r="AE344" i="2"/>
  <c r="AE345" i="2"/>
  <c r="AE346" i="2"/>
  <c r="AE347" i="2"/>
  <c r="AE348" i="2"/>
  <c r="AE349" i="2"/>
  <c r="AE350" i="2"/>
  <c r="AE351" i="2"/>
  <c r="AE352" i="2"/>
  <c r="AE353" i="2"/>
  <c r="AE354" i="2"/>
  <c r="AE355" i="2"/>
  <c r="AE356" i="2"/>
  <c r="AE357" i="2"/>
  <c r="AE358" i="2"/>
  <c r="AE359" i="2"/>
  <c r="AE360" i="2"/>
  <c r="AE361" i="2"/>
  <c r="AE362" i="2"/>
  <c r="AE363" i="2"/>
  <c r="AE364" i="2"/>
  <c r="AE365" i="2"/>
  <c r="AE366" i="2"/>
  <c r="AE367" i="2"/>
  <c r="AE368" i="2"/>
  <c r="AE369" i="2"/>
  <c r="AE370" i="2"/>
  <c r="AE371" i="2"/>
  <c r="AE372" i="2"/>
  <c r="AE373" i="2"/>
  <c r="AE374" i="2"/>
  <c r="AE375" i="2"/>
  <c r="AE376" i="2"/>
  <c r="AE377" i="2"/>
  <c r="AE378" i="2"/>
  <c r="AE379" i="2"/>
  <c r="AE380" i="2"/>
  <c r="AE381" i="2"/>
  <c r="AE382" i="2"/>
  <c r="AE383" i="2"/>
  <c r="AE384" i="2"/>
  <c r="AE385" i="2"/>
  <c r="AE386" i="2"/>
  <c r="AE387" i="2"/>
  <c r="AE388" i="2"/>
  <c r="AE389" i="2"/>
  <c r="AE390" i="2"/>
  <c r="AE391" i="2"/>
  <c r="AE392" i="2"/>
  <c r="AE393" i="2"/>
  <c r="AE394" i="2"/>
  <c r="AE395" i="2"/>
  <c r="AE396" i="2"/>
  <c r="AE397" i="2"/>
  <c r="AE398" i="2"/>
  <c r="AE399" i="2"/>
  <c r="AE400" i="2"/>
  <c r="AE401" i="2"/>
  <c r="AE402" i="2"/>
  <c r="AE403" i="2"/>
  <c r="AE404" i="2"/>
  <c r="AE405" i="2"/>
  <c r="AE406" i="2"/>
  <c r="AE407" i="2"/>
  <c r="AE408" i="2"/>
  <c r="AE409" i="2"/>
  <c r="AE410" i="2"/>
  <c r="AE411" i="2"/>
  <c r="AE412" i="2"/>
  <c r="AE413" i="2"/>
  <c r="AE414" i="2"/>
  <c r="AE415" i="2"/>
  <c r="AE416" i="2"/>
  <c r="AE417" i="2"/>
  <c r="AE418" i="2"/>
  <c r="AE419" i="2"/>
  <c r="AE420" i="2"/>
  <c r="AE421" i="2"/>
  <c r="AE422" i="2"/>
  <c r="AE423" i="2"/>
  <c r="AE424" i="2"/>
  <c r="AE425" i="2"/>
  <c r="AE426" i="2"/>
  <c r="AE427" i="2"/>
  <c r="AE428" i="2"/>
  <c r="AE429" i="2"/>
  <c r="AE430" i="2"/>
  <c r="AE431" i="2"/>
  <c r="AE432" i="2"/>
  <c r="AE433" i="2"/>
  <c r="AE434" i="2"/>
  <c r="AE435" i="2"/>
  <c r="AE436" i="2"/>
  <c r="AE437" i="2"/>
  <c r="AE438" i="2"/>
  <c r="AE439" i="2"/>
  <c r="AE440" i="2"/>
  <c r="AE441" i="2"/>
  <c r="AE442" i="2"/>
  <c r="AE443" i="2"/>
  <c r="AE444" i="2"/>
  <c r="AE445" i="2"/>
  <c r="AE446" i="2"/>
  <c r="AE447" i="2"/>
  <c r="AE448" i="2"/>
  <c r="AE449" i="2"/>
  <c r="AE450" i="2"/>
  <c r="AE451" i="2"/>
  <c r="AE452" i="2"/>
  <c r="AE453" i="2"/>
  <c r="AE454" i="2"/>
  <c r="AE455" i="2"/>
  <c r="AE456" i="2"/>
  <c r="AE457" i="2"/>
  <c r="AE458" i="2"/>
  <c r="AE459" i="2"/>
  <c r="AE460" i="2"/>
  <c r="AE461" i="2"/>
  <c r="AE462" i="2"/>
  <c r="AE463" i="2"/>
  <c r="AE464" i="2"/>
  <c r="AE465" i="2"/>
  <c r="AE466" i="2"/>
  <c r="AE467" i="2"/>
  <c r="AE468" i="2"/>
  <c r="AE469" i="2"/>
  <c r="AE470" i="2"/>
  <c r="AE471" i="2"/>
  <c r="AE472" i="2"/>
  <c r="AE473" i="2"/>
  <c r="AE474" i="2"/>
  <c r="AE475" i="2"/>
  <c r="AE476" i="2"/>
  <c r="AE477" i="2"/>
  <c r="AE478" i="2"/>
  <c r="AE479" i="2"/>
  <c r="AE480" i="2"/>
  <c r="AE481" i="2"/>
  <c r="AE482" i="2"/>
  <c r="AE483" i="2"/>
  <c r="AE484" i="2"/>
  <c r="AE485" i="2"/>
  <c r="AE486" i="2"/>
  <c r="AE487" i="2"/>
  <c r="AE488" i="2"/>
  <c r="AE489" i="2"/>
  <c r="AE490" i="2"/>
  <c r="AE491" i="2"/>
  <c r="AE492" i="2"/>
  <c r="AE493" i="2"/>
  <c r="AE494" i="2"/>
  <c r="AE495" i="2"/>
  <c r="AE496" i="2"/>
  <c r="AE497" i="2"/>
  <c r="AE498" i="2"/>
  <c r="AE499" i="2"/>
  <c r="AE500" i="2"/>
  <c r="AE501" i="2"/>
  <c r="AE502" i="2"/>
  <c r="AE503" i="2"/>
  <c r="AE504" i="2"/>
  <c r="AE505" i="2"/>
  <c r="AE506" i="2"/>
  <c r="AE507" i="2"/>
  <c r="AE508" i="2"/>
  <c r="AE509" i="2"/>
  <c r="AE510" i="2"/>
  <c r="AE511" i="2"/>
  <c r="AE512" i="2"/>
  <c r="AE513" i="2"/>
  <c r="AE514" i="2"/>
  <c r="AE515" i="2"/>
  <c r="AE516" i="2"/>
  <c r="AE517" i="2"/>
  <c r="AE518" i="2"/>
  <c r="AE519" i="2"/>
  <c r="AE520" i="2"/>
  <c r="AE521" i="2"/>
  <c r="AE522" i="2"/>
  <c r="AE523" i="2"/>
  <c r="AE524" i="2"/>
  <c r="AE525" i="2"/>
  <c r="AE526" i="2"/>
  <c r="AE527" i="2"/>
  <c r="AE528" i="2"/>
  <c r="AE529" i="2"/>
  <c r="AE530" i="2"/>
  <c r="AE531" i="2"/>
  <c r="AE532" i="2"/>
  <c r="AE533" i="2"/>
  <c r="AE534" i="2"/>
  <c r="AE535" i="2"/>
  <c r="AE536" i="2"/>
  <c r="AE537" i="2"/>
  <c r="AE538" i="2"/>
  <c r="AE539" i="2"/>
  <c r="AE540" i="2"/>
  <c r="AE541" i="2"/>
  <c r="AE542" i="2"/>
  <c r="AE543" i="2"/>
  <c r="AE544" i="2"/>
  <c r="AE545" i="2"/>
  <c r="AE546" i="2"/>
  <c r="AE547" i="2"/>
  <c r="AE548" i="2"/>
  <c r="AE549" i="2"/>
  <c r="AE550" i="2"/>
  <c r="AE551" i="2"/>
  <c r="AE552" i="2"/>
  <c r="AE553" i="2"/>
  <c r="AE554" i="2"/>
  <c r="AE555" i="2"/>
  <c r="AE556" i="2"/>
  <c r="AE557" i="2"/>
  <c r="AE558" i="2"/>
  <c r="AE559" i="2"/>
  <c r="AE560" i="2"/>
  <c r="AE561" i="2"/>
  <c r="AE562" i="2"/>
  <c r="AE563" i="2"/>
  <c r="AE564" i="2"/>
  <c r="AE565" i="2"/>
  <c r="AE566" i="2"/>
  <c r="AE567" i="2"/>
  <c r="AE568" i="2"/>
  <c r="AE569" i="2"/>
  <c r="AE570" i="2"/>
  <c r="AE571" i="2"/>
  <c r="AE572" i="2"/>
  <c r="AE573" i="2"/>
  <c r="AE574" i="2"/>
  <c r="AE575" i="2"/>
  <c r="AE576" i="2"/>
  <c r="AE577" i="2"/>
  <c r="AE578" i="2"/>
  <c r="AE579" i="2"/>
  <c r="AE580" i="2"/>
  <c r="AE581" i="2"/>
  <c r="AE582" i="2"/>
  <c r="AE583" i="2"/>
  <c r="AE584" i="2"/>
  <c r="AE585" i="2"/>
  <c r="AE586" i="2"/>
  <c r="AE587" i="2"/>
  <c r="AE588" i="2"/>
  <c r="AE589" i="2"/>
  <c r="AE590" i="2"/>
  <c r="AE591" i="2"/>
  <c r="AE592" i="2"/>
  <c r="AE593" i="2"/>
  <c r="AE594" i="2"/>
  <c r="AE595" i="2"/>
  <c r="AE596" i="2"/>
  <c r="AE597" i="2"/>
  <c r="AE598" i="2"/>
  <c r="AE599" i="2"/>
  <c r="AE600" i="2"/>
  <c r="AE601" i="2"/>
  <c r="AE602" i="2"/>
  <c r="AE603" i="2"/>
  <c r="AE604" i="2"/>
  <c r="AE605" i="2"/>
  <c r="AE606" i="2"/>
  <c r="AE607" i="2"/>
  <c r="AE608" i="2"/>
  <c r="AE609" i="2"/>
  <c r="AE610" i="2"/>
  <c r="AE611" i="2"/>
  <c r="AE612" i="2"/>
  <c r="AE613" i="2"/>
  <c r="AE614" i="2"/>
  <c r="AE615" i="2"/>
  <c r="AE616" i="2"/>
  <c r="AE617" i="2"/>
  <c r="AE618" i="2"/>
  <c r="AE619" i="2"/>
  <c r="AE620" i="2"/>
  <c r="AE621" i="2"/>
  <c r="AE622" i="2"/>
  <c r="AE623" i="2"/>
  <c r="AE624" i="2"/>
  <c r="AE625" i="2"/>
  <c r="AE626" i="2"/>
  <c r="AE627" i="2"/>
  <c r="AE628" i="2"/>
  <c r="AE629" i="2"/>
  <c r="AE630" i="2"/>
  <c r="AE631" i="2"/>
  <c r="AE632" i="2"/>
  <c r="AE633" i="2"/>
  <c r="AE634" i="2"/>
  <c r="AE635" i="2"/>
  <c r="AE636" i="2"/>
  <c r="AE637" i="2"/>
  <c r="AE638" i="2"/>
  <c r="AE639" i="2"/>
  <c r="AE640" i="2"/>
  <c r="AE641" i="2"/>
  <c r="AE642" i="2"/>
  <c r="AE643" i="2"/>
  <c r="AE644" i="2"/>
  <c r="AE645" i="2"/>
  <c r="AE646" i="2"/>
  <c r="AE647" i="2"/>
  <c r="AE648" i="2"/>
  <c r="AE649" i="2"/>
  <c r="AE650" i="2"/>
  <c r="AE651" i="2"/>
  <c r="AE652" i="2"/>
  <c r="AE653" i="2"/>
  <c r="AE654" i="2"/>
  <c r="AE655" i="2"/>
  <c r="AE656" i="2"/>
  <c r="AE657" i="2"/>
  <c r="AE658" i="2"/>
  <c r="AE659" i="2"/>
  <c r="AE660" i="2"/>
  <c r="AE661" i="2"/>
  <c r="AE662" i="2"/>
  <c r="AE663" i="2"/>
  <c r="AE664" i="2"/>
  <c r="AE665" i="2"/>
  <c r="AE666" i="2"/>
  <c r="AE667" i="2"/>
  <c r="AE668" i="2"/>
  <c r="AE669" i="2"/>
  <c r="AE670" i="2"/>
  <c r="AE671" i="2"/>
  <c r="AE672" i="2"/>
  <c r="AE673" i="2"/>
  <c r="AE674" i="2"/>
  <c r="AE675" i="2"/>
  <c r="AE676" i="2"/>
  <c r="AE677" i="2"/>
  <c r="AE678" i="2"/>
  <c r="AE679" i="2"/>
  <c r="AE680" i="2"/>
  <c r="AE681" i="2"/>
  <c r="AE682" i="2"/>
  <c r="AE683" i="2"/>
  <c r="AE684" i="2"/>
  <c r="AE685" i="2"/>
  <c r="AE686" i="2"/>
  <c r="AE687" i="2"/>
  <c r="AE688" i="2"/>
  <c r="AE689" i="2"/>
  <c r="AE690" i="2"/>
  <c r="AE691" i="2"/>
  <c r="AE692" i="2"/>
  <c r="AE693" i="2"/>
  <c r="AE694" i="2"/>
  <c r="AE695" i="2"/>
  <c r="AE696" i="2"/>
  <c r="AE697" i="2"/>
  <c r="AE698" i="2"/>
  <c r="AE699" i="2"/>
  <c r="AE700" i="2"/>
  <c r="AE701" i="2"/>
  <c r="AE702" i="2"/>
  <c r="AE703" i="2"/>
  <c r="AE704" i="2"/>
  <c r="AE705" i="2"/>
  <c r="AE706" i="2"/>
  <c r="AE707" i="2"/>
  <c r="AE708" i="2"/>
  <c r="AE709" i="2"/>
  <c r="AE710" i="2"/>
  <c r="AE711" i="2"/>
  <c r="AE712" i="2"/>
  <c r="AE713" i="2"/>
  <c r="AE714" i="2"/>
  <c r="AE715" i="2"/>
  <c r="AE716" i="2"/>
  <c r="AE717" i="2"/>
  <c r="AE718" i="2"/>
  <c r="AE719" i="2"/>
  <c r="AE720" i="2"/>
  <c r="AE721" i="2"/>
  <c r="AE722" i="2"/>
  <c r="AE723" i="2"/>
  <c r="AE724" i="2"/>
  <c r="AE725" i="2"/>
  <c r="AE726" i="2"/>
  <c r="AE727" i="2"/>
  <c r="AE728" i="2"/>
  <c r="AE729" i="2"/>
  <c r="AE730" i="2"/>
  <c r="AE731" i="2"/>
  <c r="AE732" i="2"/>
  <c r="AE733" i="2"/>
  <c r="AE734" i="2"/>
  <c r="AE735" i="2"/>
  <c r="AE736" i="2"/>
  <c r="AE737" i="2"/>
  <c r="AE738" i="2"/>
  <c r="AE739" i="2"/>
  <c r="AE740" i="2"/>
  <c r="AE741" i="2"/>
  <c r="AE742" i="2"/>
  <c r="AE743" i="2"/>
  <c r="AE744" i="2"/>
  <c r="AE745" i="2"/>
  <c r="AE746" i="2"/>
  <c r="AE747" i="2"/>
  <c r="AE748" i="2"/>
  <c r="AE749" i="2"/>
  <c r="AE750" i="2"/>
  <c r="AE751" i="2"/>
  <c r="AE752" i="2"/>
  <c r="AE753" i="2"/>
  <c r="AE754" i="2"/>
  <c r="AE755" i="2"/>
  <c r="AE756" i="2"/>
  <c r="AE757" i="2"/>
  <c r="AE758" i="2"/>
  <c r="AE759" i="2"/>
  <c r="AE760" i="2"/>
  <c r="AE761" i="2"/>
  <c r="AE762" i="2"/>
  <c r="AE763" i="2"/>
  <c r="AE764" i="2"/>
  <c r="AE765" i="2"/>
  <c r="AE766" i="2"/>
  <c r="AE767" i="2"/>
  <c r="AE768" i="2"/>
  <c r="AE769" i="2"/>
  <c r="AE770" i="2"/>
  <c r="AE771" i="2"/>
  <c r="AE772" i="2"/>
  <c r="AE773" i="2"/>
  <c r="AE774" i="2"/>
  <c r="AE775" i="2"/>
  <c r="AE776" i="2"/>
  <c r="AE777" i="2"/>
  <c r="AE778" i="2"/>
  <c r="AE779" i="2"/>
  <c r="AE780" i="2"/>
  <c r="AE781" i="2"/>
  <c r="AE782" i="2"/>
  <c r="AE783" i="2"/>
  <c r="AE784" i="2"/>
  <c r="AE785" i="2"/>
  <c r="AE786" i="2"/>
  <c r="AE787" i="2"/>
  <c r="AE788" i="2"/>
  <c r="AE789" i="2"/>
  <c r="AE790" i="2"/>
  <c r="AE791" i="2"/>
  <c r="AE792" i="2"/>
  <c r="AE793" i="2"/>
  <c r="AE794" i="2"/>
  <c r="AE795" i="2"/>
  <c r="AE796" i="2"/>
  <c r="AE797" i="2"/>
  <c r="AE798" i="2"/>
  <c r="AE799" i="2"/>
  <c r="AE800" i="2"/>
  <c r="AE801" i="2"/>
  <c r="AE802" i="2"/>
  <c r="AE803" i="2"/>
  <c r="AE804" i="2"/>
  <c r="AE805" i="2"/>
  <c r="AE806" i="2"/>
  <c r="AE807" i="2"/>
  <c r="AE808" i="2"/>
  <c r="AE809" i="2"/>
  <c r="AE810" i="2"/>
  <c r="AE811" i="2"/>
  <c r="AE812" i="2"/>
  <c r="AE813" i="2"/>
  <c r="AE814" i="2"/>
  <c r="AE815" i="2"/>
  <c r="AE816" i="2"/>
  <c r="AE817" i="2"/>
  <c r="AE818" i="2"/>
  <c r="AE819" i="2"/>
  <c r="AE820" i="2"/>
  <c r="AE821" i="2"/>
  <c r="AE822" i="2"/>
  <c r="AE823" i="2"/>
  <c r="AE824" i="2"/>
  <c r="AE825" i="2"/>
  <c r="AE826" i="2"/>
  <c r="AE827" i="2"/>
  <c r="AE828" i="2"/>
  <c r="AE829" i="2"/>
  <c r="AE830" i="2"/>
  <c r="AE831" i="2"/>
  <c r="AE832" i="2"/>
  <c r="AE833" i="2"/>
  <c r="AE834" i="2"/>
  <c r="AE835" i="2"/>
  <c r="AE836" i="2"/>
  <c r="AE837" i="2"/>
  <c r="AE838" i="2"/>
  <c r="AE839" i="2"/>
  <c r="AE840" i="2"/>
  <c r="AE841" i="2"/>
  <c r="AE842" i="2"/>
  <c r="AE843" i="2"/>
  <c r="AE844" i="2"/>
  <c r="AE845" i="2"/>
  <c r="AE846" i="2"/>
  <c r="AE847" i="2"/>
  <c r="AE848" i="2"/>
  <c r="AE849" i="2"/>
  <c r="AE850" i="2"/>
  <c r="AE851" i="2"/>
  <c r="AE852" i="2"/>
  <c r="AE853" i="2"/>
  <c r="AE854" i="2"/>
  <c r="AE855" i="2"/>
  <c r="AE856" i="2"/>
  <c r="AE857" i="2"/>
  <c r="AE858" i="2"/>
  <c r="AE859" i="2"/>
  <c r="AE860" i="2"/>
  <c r="AE861" i="2"/>
  <c r="AE862" i="2"/>
  <c r="AE863" i="2"/>
  <c r="AE864" i="2"/>
  <c r="AE865" i="2"/>
  <c r="AE866" i="2"/>
  <c r="AE867" i="2"/>
  <c r="AE868" i="2"/>
  <c r="AE869" i="2"/>
  <c r="AE870" i="2"/>
  <c r="AE871" i="2"/>
  <c r="AE872" i="2"/>
  <c r="AE873" i="2"/>
  <c r="AE874" i="2"/>
  <c r="AE875" i="2"/>
  <c r="AE876" i="2"/>
  <c r="AE877" i="2"/>
  <c r="AE878" i="2"/>
  <c r="AE879" i="2"/>
  <c r="AE880" i="2"/>
  <c r="AE881" i="2"/>
  <c r="AE882" i="2"/>
  <c r="AE883" i="2"/>
  <c r="AE884" i="2"/>
  <c r="AE885" i="2"/>
  <c r="AE886" i="2"/>
  <c r="AE887" i="2"/>
  <c r="AE888" i="2"/>
  <c r="AE889" i="2"/>
  <c r="AE890" i="2"/>
  <c r="AE891" i="2"/>
  <c r="AE892" i="2"/>
  <c r="AE893" i="2"/>
  <c r="AE894" i="2"/>
  <c r="AE895" i="2"/>
  <c r="AE896" i="2"/>
  <c r="AE897" i="2"/>
  <c r="AE898" i="2"/>
  <c r="AE899" i="2"/>
  <c r="AE900" i="2"/>
  <c r="AE901" i="2"/>
  <c r="AE902" i="2"/>
  <c r="AE903" i="2"/>
  <c r="AE904" i="2"/>
  <c r="AE905" i="2"/>
  <c r="AE906" i="2"/>
  <c r="AE907" i="2"/>
  <c r="AE908" i="2"/>
  <c r="AE909" i="2"/>
  <c r="AE910" i="2"/>
  <c r="AE911" i="2"/>
  <c r="AE912" i="2"/>
  <c r="AE913" i="2"/>
  <c r="AE914" i="2"/>
  <c r="AE915" i="2"/>
  <c r="AE916" i="2"/>
  <c r="AE917" i="2"/>
  <c r="AE918" i="2"/>
  <c r="AE919" i="2"/>
  <c r="AE920" i="2"/>
  <c r="AE921" i="2"/>
  <c r="AE922" i="2"/>
  <c r="AE923" i="2"/>
  <c r="AE924" i="2"/>
  <c r="AE925" i="2"/>
  <c r="AE926" i="2"/>
  <c r="AE927" i="2"/>
  <c r="AE928" i="2"/>
  <c r="AE929" i="2"/>
  <c r="AE930" i="2"/>
  <c r="AE931" i="2"/>
  <c r="AE932" i="2"/>
  <c r="AE933" i="2"/>
  <c r="AE934" i="2"/>
  <c r="AE935" i="2"/>
  <c r="AE936" i="2"/>
  <c r="AE937" i="2"/>
  <c r="AE938" i="2"/>
  <c r="AE939" i="2"/>
  <c r="AE940" i="2"/>
  <c r="AE941" i="2"/>
  <c r="AE942" i="2"/>
  <c r="AE943" i="2"/>
  <c r="AE944" i="2"/>
  <c r="AE945" i="2"/>
  <c r="AE946" i="2"/>
  <c r="AE947" i="2"/>
  <c r="AE948" i="2"/>
  <c r="AE949" i="2"/>
  <c r="AE950" i="2"/>
  <c r="AE951" i="2"/>
  <c r="AE952" i="2"/>
  <c r="AE953" i="2"/>
  <c r="AE954" i="2"/>
  <c r="AE955" i="2"/>
  <c r="AE956" i="2"/>
  <c r="AE957" i="2"/>
  <c r="AE958" i="2"/>
  <c r="AE959" i="2"/>
  <c r="AE960" i="2"/>
  <c r="AE961" i="2"/>
  <c r="AE962" i="2"/>
  <c r="AE963" i="2"/>
  <c r="AE964" i="2"/>
  <c r="AE965" i="2"/>
  <c r="AE966" i="2"/>
  <c r="AE967" i="2"/>
  <c r="AE968" i="2"/>
  <c r="AE969" i="2"/>
  <c r="AE970" i="2"/>
  <c r="AE971" i="2"/>
  <c r="AE972" i="2"/>
  <c r="AE973" i="2"/>
  <c r="AE974" i="2"/>
  <c r="AE975" i="2"/>
  <c r="AE976" i="2"/>
  <c r="AE977" i="2"/>
  <c r="AE978" i="2"/>
  <c r="AE979" i="2"/>
  <c r="AE980" i="2"/>
  <c r="AE981" i="2"/>
  <c r="AE982" i="2"/>
  <c r="AE983" i="2"/>
  <c r="AE984" i="2"/>
  <c r="AE985" i="2"/>
  <c r="AE986" i="2"/>
  <c r="AE987" i="2"/>
  <c r="AE988" i="2"/>
  <c r="AE989" i="2"/>
  <c r="AE990" i="2"/>
  <c r="AE991" i="2"/>
  <c r="AE992" i="2"/>
  <c r="AE993" i="2"/>
  <c r="AE994" i="2"/>
  <c r="AE995" i="2"/>
  <c r="AE996" i="2"/>
  <c r="AE997" i="2"/>
  <c r="AE998" i="2"/>
  <c r="AE999" i="2"/>
  <c r="AE1000" i="2"/>
  <c r="AE1001" i="2"/>
  <c r="AE1002" i="2"/>
  <c r="AE1003" i="2"/>
  <c r="AE1004" i="2"/>
  <c r="AE1005" i="2"/>
  <c r="AE1006" i="2"/>
  <c r="AE1007" i="2"/>
  <c r="AE1008" i="2"/>
  <c r="AE1009" i="2"/>
  <c r="AE1010" i="2"/>
  <c r="AE1011" i="2"/>
  <c r="AE1012" i="2"/>
  <c r="AE1013" i="2"/>
  <c r="AE1014" i="2"/>
  <c r="AE1015" i="2"/>
  <c r="AE1016" i="2"/>
  <c r="AE1017" i="2"/>
  <c r="AE1018" i="2"/>
  <c r="AE1019" i="2"/>
  <c r="AE1020" i="2"/>
  <c r="AE1021" i="2"/>
  <c r="AE1022" i="2"/>
  <c r="AE1023" i="2"/>
  <c r="AE1024" i="2"/>
  <c r="AE1025" i="2"/>
  <c r="AE1026" i="2"/>
  <c r="AE1027" i="2"/>
  <c r="AE1028" i="2"/>
  <c r="AE1029" i="2"/>
  <c r="AE1030" i="2"/>
  <c r="AE1031" i="2"/>
  <c r="AE1032" i="2"/>
  <c r="AE1033" i="2"/>
  <c r="AE1034" i="2"/>
  <c r="AE1035" i="2"/>
  <c r="AE1036" i="2"/>
  <c r="AE1037" i="2"/>
  <c r="AE1038" i="2"/>
  <c r="AE1039" i="2"/>
  <c r="AE1040" i="2"/>
  <c r="AE1041" i="2"/>
  <c r="AE1042" i="2"/>
  <c r="AE1043" i="2"/>
  <c r="AE1044" i="2"/>
  <c r="AE1045" i="2"/>
  <c r="AE1046" i="2"/>
  <c r="AE1047" i="2"/>
  <c r="AE1048" i="2"/>
  <c r="AE1049" i="2"/>
  <c r="AE1050" i="2"/>
  <c r="AE1051" i="2"/>
  <c r="AE1052" i="2"/>
  <c r="AE1053" i="2"/>
  <c r="AE1054" i="2"/>
  <c r="AE1055" i="2"/>
  <c r="AE1056" i="2"/>
  <c r="AE1057" i="2"/>
  <c r="AE1058" i="2"/>
  <c r="AE1059" i="2"/>
  <c r="AE1060" i="2"/>
  <c r="AE1061" i="2"/>
  <c r="AE1062" i="2"/>
  <c r="AE1063" i="2"/>
  <c r="AE1064" i="2"/>
  <c r="AE1065" i="2"/>
  <c r="AE1066" i="2"/>
  <c r="AE1067" i="2"/>
  <c r="AE1068" i="2"/>
  <c r="AE1069" i="2"/>
  <c r="AE1070" i="2"/>
  <c r="AE1071" i="2"/>
  <c r="AE1072" i="2"/>
  <c r="AE1073" i="2"/>
  <c r="AE1074" i="2"/>
  <c r="AE1075" i="2"/>
  <c r="AE1076" i="2"/>
  <c r="AE1077" i="2"/>
  <c r="AE1078" i="2"/>
  <c r="AE1079" i="2"/>
  <c r="AE1080" i="2"/>
  <c r="AE1081" i="2"/>
  <c r="AE1082" i="2"/>
  <c r="AE1083" i="2"/>
  <c r="AE1084" i="2"/>
  <c r="AE1085" i="2"/>
  <c r="AE1086" i="2"/>
  <c r="AE1087" i="2"/>
  <c r="AE1088" i="2"/>
  <c r="AE1089" i="2"/>
  <c r="AE1090" i="2"/>
  <c r="AE1091" i="2"/>
  <c r="AE1092" i="2"/>
  <c r="AE1093" i="2"/>
  <c r="AE1094" i="2"/>
  <c r="AE1095" i="2"/>
  <c r="AE1096" i="2"/>
  <c r="AE1097" i="2"/>
  <c r="AE1098" i="2"/>
  <c r="AE1099" i="2"/>
  <c r="AE1100" i="2"/>
  <c r="AE1101" i="2"/>
  <c r="AE1102" i="2"/>
  <c r="AE1103" i="2"/>
  <c r="AE1104" i="2"/>
  <c r="AE1105" i="2"/>
  <c r="AE1106" i="2"/>
  <c r="AE1107" i="2"/>
  <c r="AE1108" i="2"/>
  <c r="AE1109" i="2"/>
  <c r="AE1110" i="2"/>
  <c r="AE1111" i="2"/>
  <c r="AE1112" i="2"/>
  <c r="AE1113" i="2"/>
  <c r="AE1114" i="2"/>
  <c r="AE1115" i="2"/>
  <c r="AE1116" i="2"/>
  <c r="AE1117" i="2"/>
  <c r="AE1118" i="2"/>
  <c r="AE1119" i="2"/>
  <c r="AE1120" i="2"/>
  <c r="AE1121" i="2"/>
  <c r="AE1122" i="2"/>
  <c r="AE1123" i="2"/>
  <c r="AE1124" i="2"/>
  <c r="AE1125" i="2"/>
  <c r="AE1126" i="2"/>
  <c r="AE1127" i="2"/>
  <c r="AE1128" i="2"/>
  <c r="AE1129" i="2"/>
  <c r="AE1130" i="2"/>
  <c r="AE1131" i="2"/>
  <c r="AE1132" i="2"/>
  <c r="AE1133" i="2"/>
  <c r="AE1134" i="2"/>
  <c r="AE1135" i="2"/>
  <c r="AE1136" i="2"/>
  <c r="AE1137" i="2"/>
  <c r="AE1138" i="2"/>
  <c r="AE1139" i="2"/>
  <c r="AE1140" i="2"/>
  <c r="AE1141" i="2"/>
  <c r="AE1142" i="2"/>
  <c r="AE1143" i="2"/>
  <c r="AE1144" i="2"/>
  <c r="AE1145" i="2"/>
  <c r="AE1146" i="2"/>
  <c r="AE1147" i="2"/>
  <c r="AE1148" i="2"/>
  <c r="AE1149" i="2"/>
  <c r="AE1150" i="2"/>
  <c r="AE1151" i="2"/>
  <c r="AE1152" i="2"/>
  <c r="AE1153" i="2"/>
  <c r="AE1154" i="2"/>
  <c r="AE1155" i="2"/>
  <c r="AE1156" i="2"/>
  <c r="AE1157" i="2"/>
  <c r="AE1158" i="2"/>
  <c r="AE1159" i="2"/>
  <c r="AE1160" i="2"/>
  <c r="AE1161" i="2"/>
  <c r="AE1162" i="2"/>
  <c r="AE1163" i="2"/>
  <c r="AE1164" i="2"/>
  <c r="AE1165" i="2"/>
  <c r="AE1166" i="2"/>
  <c r="AE1167" i="2"/>
  <c r="AE1168" i="2"/>
  <c r="AE1169" i="2"/>
  <c r="AE1170" i="2"/>
  <c r="AE1171" i="2"/>
  <c r="AE1172" i="2"/>
  <c r="AE1173" i="2"/>
  <c r="AE1174" i="2"/>
  <c r="AE1175" i="2"/>
  <c r="AE1176" i="2"/>
  <c r="AE1177" i="2"/>
  <c r="AE1178" i="2"/>
  <c r="AE1179" i="2"/>
  <c r="AE1180" i="2"/>
  <c r="AE1181" i="2"/>
  <c r="AE1182" i="2"/>
  <c r="AE1183" i="2"/>
  <c r="AE1184" i="2"/>
  <c r="AE1185" i="2"/>
  <c r="AE1186" i="2"/>
  <c r="AE1187" i="2"/>
  <c r="AE1188" i="2"/>
  <c r="AE1189" i="2"/>
  <c r="AE1190" i="2"/>
  <c r="AE1191" i="2"/>
  <c r="AE1192" i="2"/>
  <c r="AE1193" i="2"/>
  <c r="AE1194" i="2"/>
  <c r="AE1195" i="2"/>
  <c r="AE1196" i="2"/>
  <c r="AE1197" i="2"/>
  <c r="AE1198" i="2"/>
  <c r="AE1199" i="2"/>
  <c r="AE1200" i="2"/>
  <c r="AE1201" i="2"/>
  <c r="AE1202" i="2"/>
  <c r="AE1203" i="2"/>
  <c r="AE1204" i="2"/>
  <c r="AE1205" i="2"/>
  <c r="AE1206" i="2"/>
  <c r="AE1207" i="2"/>
  <c r="AE1208" i="2"/>
  <c r="AE1209" i="2"/>
  <c r="AE1210" i="2"/>
  <c r="AE1211" i="2"/>
  <c r="AE1212" i="2"/>
  <c r="AE1213" i="2"/>
  <c r="AE1214" i="2"/>
  <c r="AE1215" i="2"/>
  <c r="AE1216" i="2"/>
  <c r="AE1217" i="2"/>
  <c r="AE1218" i="2"/>
  <c r="AE1219" i="2"/>
  <c r="AE1220" i="2"/>
  <c r="AE1221" i="2"/>
  <c r="AE1222" i="2"/>
  <c r="AE1223" i="2"/>
  <c r="AE1224" i="2"/>
  <c r="AE1225" i="2"/>
  <c r="AE1226" i="2"/>
  <c r="AE1227" i="2"/>
  <c r="AE1228" i="2"/>
  <c r="AE1229" i="2"/>
  <c r="AE1230" i="2"/>
  <c r="AE1231" i="2"/>
  <c r="AE1232" i="2"/>
  <c r="AE1233" i="2"/>
  <c r="AE1234" i="2"/>
  <c r="AE1235" i="2"/>
  <c r="AE1236" i="2"/>
  <c r="AE1237" i="2"/>
  <c r="AE1238" i="2"/>
  <c r="AE1239" i="2"/>
  <c r="AE1240" i="2"/>
  <c r="AE1241" i="2"/>
  <c r="AE1242" i="2"/>
  <c r="AE1243" i="2"/>
  <c r="AE1244" i="2"/>
  <c r="AE1245" i="2"/>
  <c r="AE1246" i="2"/>
  <c r="AE1247" i="2"/>
  <c r="AE1248" i="2"/>
  <c r="AE1249" i="2"/>
  <c r="AE1250" i="2"/>
  <c r="AE1251" i="2"/>
  <c r="AE1252" i="2"/>
  <c r="AE1253" i="2"/>
  <c r="AE1254" i="2"/>
  <c r="AE1255" i="2"/>
  <c r="AE1256" i="2"/>
  <c r="AE1257" i="2"/>
  <c r="AE1258" i="2"/>
  <c r="AE1259" i="2"/>
  <c r="AE1260" i="2"/>
  <c r="AE1261" i="2"/>
  <c r="AE1262" i="2"/>
  <c r="AE1263" i="2"/>
  <c r="AE1264" i="2"/>
  <c r="AE1265" i="2"/>
  <c r="AE1266" i="2"/>
  <c r="AE1267" i="2"/>
  <c r="AE1268" i="2"/>
  <c r="AE1269" i="2"/>
  <c r="AE1270" i="2"/>
  <c r="AE1271" i="2"/>
  <c r="AE1272" i="2"/>
  <c r="AE1273" i="2"/>
  <c r="AE1274" i="2"/>
  <c r="AE1275" i="2"/>
  <c r="AE1276" i="2"/>
  <c r="AE1277" i="2"/>
  <c r="AE1278" i="2"/>
  <c r="AE1279" i="2"/>
  <c r="AE1280" i="2"/>
  <c r="AE1281" i="2"/>
  <c r="AE1282" i="2"/>
  <c r="AE1283" i="2"/>
  <c r="AE1284" i="2"/>
  <c r="AE1285" i="2"/>
  <c r="AE1286" i="2"/>
  <c r="AE1287" i="2"/>
  <c r="AE1288" i="2"/>
  <c r="AE1289" i="2"/>
  <c r="AE1290" i="2"/>
  <c r="AE1291" i="2"/>
  <c r="AE1292" i="2"/>
  <c r="AE1293" i="2"/>
  <c r="AE1294" i="2"/>
  <c r="AE1295" i="2"/>
  <c r="AE1296" i="2"/>
  <c r="AE1297" i="2"/>
  <c r="AE1298" i="2"/>
  <c r="AE1299" i="2"/>
  <c r="AE1300" i="2"/>
  <c r="AE1301" i="2"/>
  <c r="AE1302" i="2"/>
  <c r="AE1303" i="2"/>
  <c r="AE1304" i="2"/>
  <c r="AE1305" i="2"/>
  <c r="AE1306" i="2"/>
  <c r="AE1307" i="2"/>
  <c r="AE1308" i="2"/>
  <c r="AE1309" i="2"/>
  <c r="AE1310" i="2"/>
  <c r="AE1311" i="2"/>
  <c r="AE1312" i="2"/>
  <c r="AE1313" i="2"/>
  <c r="AE1314" i="2"/>
  <c r="AE1315" i="2"/>
  <c r="AE1316" i="2"/>
  <c r="AE1317" i="2"/>
  <c r="AE1318" i="2"/>
  <c r="AE1319" i="2"/>
  <c r="AE1320" i="2"/>
  <c r="AE1321" i="2"/>
  <c r="AE1322" i="2"/>
  <c r="AE1323" i="2"/>
  <c r="AE1324" i="2"/>
  <c r="AE1325" i="2"/>
  <c r="AE1326" i="2"/>
  <c r="AE1327" i="2"/>
  <c r="AE1328" i="2"/>
  <c r="AE1329" i="2"/>
  <c r="AE1330" i="2"/>
  <c r="AE1331" i="2"/>
  <c r="AE1332" i="2"/>
  <c r="AE1333" i="2"/>
  <c r="AE1334" i="2"/>
  <c r="AE1335" i="2"/>
  <c r="AE1336" i="2"/>
  <c r="AE1337" i="2"/>
  <c r="AE1338" i="2"/>
  <c r="AE1339" i="2"/>
  <c r="AE1340" i="2"/>
  <c r="AE1341" i="2"/>
  <c r="AE1342" i="2"/>
  <c r="AE1343" i="2"/>
  <c r="AE1344" i="2"/>
  <c r="AE1345" i="2"/>
  <c r="AE1346" i="2"/>
  <c r="AE1347" i="2"/>
  <c r="AE1348" i="2"/>
  <c r="AE1349" i="2"/>
  <c r="AE1350" i="2"/>
  <c r="AE1351" i="2"/>
  <c r="AE1352" i="2"/>
  <c r="AE1353" i="2"/>
  <c r="AE1354" i="2"/>
  <c r="AE1355" i="2"/>
  <c r="AE1356" i="2"/>
  <c r="AE1357" i="2"/>
  <c r="AE1358" i="2"/>
  <c r="AE1359" i="2"/>
  <c r="AE1360" i="2"/>
  <c r="AE1361" i="2"/>
  <c r="AE1362" i="2"/>
  <c r="AE1363" i="2"/>
  <c r="AE1364" i="2"/>
  <c r="AE1365" i="2"/>
  <c r="AE1366" i="2"/>
  <c r="AE1367" i="2"/>
  <c r="AE1368" i="2"/>
  <c r="AE1369" i="2"/>
  <c r="AE1370" i="2"/>
  <c r="AE1371" i="2"/>
  <c r="AE1372" i="2"/>
  <c r="AE1373" i="2"/>
  <c r="AE1374" i="2"/>
  <c r="AE1375" i="2"/>
  <c r="AE1376" i="2"/>
  <c r="AE1377" i="2"/>
  <c r="AE1378" i="2"/>
  <c r="AE1379" i="2"/>
  <c r="AE1380" i="2"/>
  <c r="AE1381" i="2"/>
  <c r="AE1382" i="2"/>
  <c r="AE1383" i="2"/>
  <c r="AE1384" i="2"/>
  <c r="AE1385" i="2"/>
  <c r="AE1386" i="2"/>
  <c r="AE1387" i="2"/>
  <c r="AE1388" i="2"/>
  <c r="AE1389" i="2"/>
  <c r="AE1390" i="2"/>
  <c r="AE1391" i="2"/>
  <c r="AE1392" i="2"/>
  <c r="AE1393" i="2"/>
  <c r="AE1394" i="2"/>
  <c r="AE1395" i="2"/>
  <c r="AE1396" i="2"/>
  <c r="AE1397" i="2"/>
  <c r="AE1398" i="2"/>
  <c r="AE1399" i="2"/>
  <c r="AE1400" i="2"/>
  <c r="AE1401" i="2"/>
  <c r="AE1402" i="2"/>
  <c r="AE1403" i="2"/>
  <c r="AE1404" i="2"/>
  <c r="AE1405" i="2"/>
  <c r="AE1406" i="2"/>
  <c r="AE1407" i="2"/>
  <c r="AE1408" i="2"/>
  <c r="AE1409" i="2"/>
  <c r="AE1410" i="2"/>
  <c r="AE1411" i="2"/>
  <c r="AE1412" i="2"/>
  <c r="AE1413" i="2"/>
  <c r="AE1414" i="2"/>
  <c r="AE1415" i="2"/>
  <c r="AE1416" i="2"/>
  <c r="AE1417" i="2"/>
  <c r="AE1418" i="2"/>
  <c r="AE1419" i="2"/>
  <c r="AE1420" i="2"/>
  <c r="AE1421" i="2"/>
  <c r="AE1422" i="2"/>
  <c r="AE1423" i="2"/>
  <c r="AE1424" i="2"/>
  <c r="AE1425" i="2"/>
  <c r="AE1426" i="2"/>
  <c r="AE1427" i="2"/>
  <c r="AE1428" i="2"/>
  <c r="AE1429" i="2"/>
  <c r="AE1430" i="2"/>
  <c r="AE1431" i="2"/>
  <c r="AE1432" i="2"/>
  <c r="AE1433" i="2"/>
  <c r="AE1434" i="2"/>
  <c r="AE1435" i="2"/>
  <c r="AE1436" i="2"/>
  <c r="AE1437" i="2"/>
  <c r="AE1438" i="2"/>
  <c r="AE1439" i="2"/>
  <c r="AE1440" i="2"/>
  <c r="AE1441" i="2"/>
  <c r="AE1442" i="2"/>
  <c r="AE1443" i="2"/>
  <c r="AE1444" i="2"/>
  <c r="AE1445" i="2"/>
  <c r="AE1446" i="2"/>
  <c r="AE1447" i="2"/>
  <c r="AE1448" i="2"/>
  <c r="AE1449" i="2"/>
  <c r="AE1450" i="2"/>
  <c r="AE1451" i="2"/>
  <c r="AE1452" i="2"/>
  <c r="AE1453" i="2"/>
  <c r="AE1454" i="2"/>
  <c r="AE1455" i="2"/>
  <c r="AE1456" i="2"/>
  <c r="AE1457" i="2"/>
  <c r="AE1458" i="2"/>
  <c r="AE1459" i="2"/>
  <c r="AE1460" i="2"/>
  <c r="AE1461" i="2"/>
  <c r="AE1462" i="2"/>
  <c r="AE1463" i="2"/>
  <c r="AE1464" i="2"/>
  <c r="AE1465" i="2"/>
  <c r="AE1466" i="2"/>
  <c r="AE1467" i="2"/>
  <c r="AE1468" i="2"/>
  <c r="AE1469" i="2"/>
  <c r="AE1470" i="2"/>
  <c r="AE1471" i="2"/>
  <c r="AE1472" i="2"/>
  <c r="AE1473" i="2"/>
  <c r="AE1474" i="2"/>
  <c r="AE1475" i="2"/>
  <c r="AE1476" i="2"/>
  <c r="AE1477" i="2"/>
  <c r="AE1478" i="2"/>
  <c r="AE1479" i="2"/>
  <c r="AE1480" i="2"/>
  <c r="AE1481" i="2"/>
  <c r="AE1482" i="2"/>
  <c r="AE1483" i="2"/>
  <c r="AE1484" i="2"/>
  <c r="AE1485" i="2"/>
  <c r="AE1486" i="2"/>
  <c r="AE1487" i="2"/>
  <c r="AE1488" i="2"/>
  <c r="AE1489" i="2"/>
  <c r="AE1490" i="2"/>
  <c r="AE1491" i="2"/>
  <c r="AE1492" i="2"/>
  <c r="AE1493" i="2"/>
  <c r="AE1494" i="2"/>
  <c r="AE1495" i="2"/>
  <c r="AE1496" i="2"/>
  <c r="AE1497" i="2"/>
  <c r="AE1498" i="2"/>
  <c r="AE1499" i="2"/>
  <c r="AE1500" i="2"/>
  <c r="AE1501" i="2"/>
  <c r="AE1502" i="2"/>
  <c r="AE1503" i="2"/>
  <c r="AE1504" i="2"/>
  <c r="AE1505" i="2"/>
  <c r="AE1506" i="2"/>
  <c r="AE1507" i="2"/>
  <c r="AE1508" i="2"/>
  <c r="AE1509" i="2"/>
  <c r="AE1510" i="2"/>
  <c r="AE1511" i="2"/>
  <c r="AE1512" i="2"/>
  <c r="AE1513" i="2"/>
  <c r="AE1514" i="2"/>
  <c r="AE1515" i="2"/>
  <c r="AE1516" i="2"/>
  <c r="AE1517" i="2"/>
  <c r="AE1518" i="2"/>
  <c r="AE1519" i="2"/>
  <c r="AE1520" i="2"/>
  <c r="AE1521" i="2"/>
  <c r="AE1522" i="2"/>
  <c r="AE1523" i="2"/>
  <c r="AE1524" i="2"/>
  <c r="AE1525" i="2"/>
  <c r="AE1526" i="2"/>
  <c r="AE1527" i="2"/>
  <c r="AE1528" i="2"/>
  <c r="AE1529" i="2"/>
  <c r="AE1530" i="2"/>
  <c r="AE1531" i="2"/>
  <c r="AE1532" i="2"/>
  <c r="AE1533" i="2"/>
  <c r="AE1534" i="2"/>
  <c r="AE1535" i="2"/>
  <c r="AE1536" i="2"/>
  <c r="AE1537" i="2"/>
  <c r="AE1538" i="2"/>
  <c r="AE1539" i="2"/>
  <c r="AE1540" i="2"/>
  <c r="AE1541" i="2"/>
  <c r="AE1542" i="2"/>
  <c r="AE1543" i="2"/>
  <c r="AE1544" i="2"/>
  <c r="AE1545" i="2"/>
  <c r="AE1546" i="2"/>
  <c r="AE1547" i="2"/>
  <c r="AE1548" i="2"/>
  <c r="AE1549" i="2"/>
  <c r="AE1550" i="2"/>
  <c r="AE1551" i="2"/>
  <c r="AE1552" i="2"/>
  <c r="AE1553" i="2"/>
  <c r="AE1554" i="2"/>
  <c r="AE1555" i="2"/>
  <c r="AE1556" i="2"/>
  <c r="AE1557" i="2"/>
  <c r="AE1558" i="2"/>
  <c r="AC7" i="2"/>
  <c r="AD3" i="2" l="1"/>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D115" i="2"/>
  <c r="AD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88" i="2"/>
  <c r="AD189" i="2"/>
  <c r="AD190" i="2"/>
  <c r="AD191" i="2"/>
  <c r="AD192" i="2"/>
  <c r="AD193" i="2"/>
  <c r="AD194" i="2"/>
  <c r="AD195" i="2"/>
  <c r="AD196" i="2"/>
  <c r="AD197" i="2"/>
  <c r="AD198" i="2"/>
  <c r="AD199" i="2"/>
  <c r="AD200" i="2"/>
  <c r="AD201" i="2"/>
  <c r="AD202" i="2"/>
  <c r="AD203" i="2"/>
  <c r="AD204" i="2"/>
  <c r="AD205" i="2"/>
  <c r="AD206" i="2"/>
  <c r="AD207" i="2"/>
  <c r="AD208" i="2"/>
  <c r="AD209" i="2"/>
  <c r="AD210" i="2"/>
  <c r="AD211" i="2"/>
  <c r="AD212" i="2"/>
  <c r="AD213" i="2"/>
  <c r="AD214" i="2"/>
  <c r="AD215" i="2"/>
  <c r="AD216" i="2"/>
  <c r="AD217" i="2"/>
  <c r="AD218" i="2"/>
  <c r="AD219" i="2"/>
  <c r="AD220" i="2"/>
  <c r="AD221" i="2"/>
  <c r="AD222" i="2"/>
  <c r="AD223" i="2"/>
  <c r="AD224" i="2"/>
  <c r="AD225" i="2"/>
  <c r="AD226" i="2"/>
  <c r="AD227" i="2"/>
  <c r="AD228" i="2"/>
  <c r="AD229" i="2"/>
  <c r="AD230" i="2"/>
  <c r="AD231" i="2"/>
  <c r="AD232" i="2"/>
  <c r="AD233" i="2"/>
  <c r="AD234" i="2"/>
  <c r="AD235" i="2"/>
  <c r="AD236" i="2"/>
  <c r="AD237" i="2"/>
  <c r="AD238" i="2"/>
  <c r="AD239" i="2"/>
  <c r="AD240" i="2"/>
  <c r="AD241" i="2"/>
  <c r="AD242" i="2"/>
  <c r="AD243" i="2"/>
  <c r="AD244" i="2"/>
  <c r="AD245" i="2"/>
  <c r="AD246" i="2"/>
  <c r="AD247" i="2"/>
  <c r="AD248" i="2"/>
  <c r="AD249" i="2"/>
  <c r="AD250" i="2"/>
  <c r="AD251" i="2"/>
  <c r="AD252" i="2"/>
  <c r="AD253" i="2"/>
  <c r="AD254" i="2"/>
  <c r="AD255" i="2"/>
  <c r="AD256" i="2"/>
  <c r="AD257" i="2"/>
  <c r="AD258" i="2"/>
  <c r="AD259" i="2"/>
  <c r="AD260" i="2"/>
  <c r="AD261" i="2"/>
  <c r="AD262" i="2"/>
  <c r="AD263" i="2"/>
  <c r="AD264" i="2"/>
  <c r="AD265" i="2"/>
  <c r="AD266" i="2"/>
  <c r="AD267" i="2"/>
  <c r="AD268" i="2"/>
  <c r="AD269" i="2"/>
  <c r="AD270" i="2"/>
  <c r="AD271" i="2"/>
  <c r="AD272" i="2"/>
  <c r="AD273" i="2"/>
  <c r="AD274" i="2"/>
  <c r="AD275" i="2"/>
  <c r="AD276" i="2"/>
  <c r="AD277" i="2"/>
  <c r="AD278" i="2"/>
  <c r="AD279" i="2"/>
  <c r="AD280" i="2"/>
  <c r="AD281" i="2"/>
  <c r="AD282" i="2"/>
  <c r="AD283" i="2"/>
  <c r="AD284" i="2"/>
  <c r="AD285" i="2"/>
  <c r="AD286" i="2"/>
  <c r="AD287" i="2"/>
  <c r="AD288" i="2"/>
  <c r="AD289" i="2"/>
  <c r="AD290" i="2"/>
  <c r="AD291" i="2"/>
  <c r="AD292" i="2"/>
  <c r="AD293" i="2"/>
  <c r="AD294" i="2"/>
  <c r="AD295" i="2"/>
  <c r="AD296" i="2"/>
  <c r="AD297" i="2"/>
  <c r="AD298" i="2"/>
  <c r="AD299" i="2"/>
  <c r="AD300" i="2"/>
  <c r="AD301" i="2"/>
  <c r="AD302" i="2"/>
  <c r="AD303" i="2"/>
  <c r="AD304" i="2"/>
  <c r="AD305" i="2"/>
  <c r="AD306" i="2"/>
  <c r="AD307" i="2"/>
  <c r="AD308" i="2"/>
  <c r="AD309" i="2"/>
  <c r="AD310" i="2"/>
  <c r="AD311" i="2"/>
  <c r="AD312" i="2"/>
  <c r="AD313" i="2"/>
  <c r="AD314" i="2"/>
  <c r="AD315" i="2"/>
  <c r="AD316" i="2"/>
  <c r="AD317" i="2"/>
  <c r="AD318" i="2"/>
  <c r="AD319" i="2"/>
  <c r="AD320" i="2"/>
  <c r="AD321" i="2"/>
  <c r="AD322" i="2"/>
  <c r="AD323" i="2"/>
  <c r="AD324" i="2"/>
  <c r="AD325" i="2"/>
  <c r="AD326" i="2"/>
  <c r="AD327" i="2"/>
  <c r="AD328" i="2"/>
  <c r="AD329" i="2"/>
  <c r="AD330" i="2"/>
  <c r="AD331" i="2"/>
  <c r="AD332" i="2"/>
  <c r="AD333" i="2"/>
  <c r="AD334" i="2"/>
  <c r="AD335" i="2"/>
  <c r="AD336" i="2"/>
  <c r="AD337" i="2"/>
  <c r="AD338" i="2"/>
  <c r="AD339" i="2"/>
  <c r="AD340" i="2"/>
  <c r="AD341" i="2"/>
  <c r="AD342" i="2"/>
  <c r="AD343" i="2"/>
  <c r="AD344" i="2"/>
  <c r="AD345" i="2"/>
  <c r="AD346" i="2"/>
  <c r="AD347" i="2"/>
  <c r="AD348" i="2"/>
  <c r="AD349" i="2"/>
  <c r="AD350" i="2"/>
  <c r="AD351" i="2"/>
  <c r="AD352" i="2"/>
  <c r="AD353" i="2"/>
  <c r="AD354" i="2"/>
  <c r="AD355" i="2"/>
  <c r="AD356" i="2"/>
  <c r="AD357" i="2"/>
  <c r="AD358" i="2"/>
  <c r="AD359" i="2"/>
  <c r="AD360" i="2"/>
  <c r="AD361" i="2"/>
  <c r="AD362" i="2"/>
  <c r="AD363" i="2"/>
  <c r="AD364" i="2"/>
  <c r="AD365" i="2"/>
  <c r="AD366" i="2"/>
  <c r="AD367" i="2"/>
  <c r="AD368" i="2"/>
  <c r="AD369" i="2"/>
  <c r="AD370" i="2"/>
  <c r="AD371" i="2"/>
  <c r="AD372" i="2"/>
  <c r="AD373" i="2"/>
  <c r="AD374" i="2"/>
  <c r="AD375" i="2"/>
  <c r="AD376" i="2"/>
  <c r="AD377" i="2"/>
  <c r="AD378" i="2"/>
  <c r="AD379" i="2"/>
  <c r="AD380" i="2"/>
  <c r="AD381" i="2"/>
  <c r="AD382" i="2"/>
  <c r="AD383" i="2"/>
  <c r="AD384" i="2"/>
  <c r="AD385" i="2"/>
  <c r="AD386" i="2"/>
  <c r="AD387" i="2"/>
  <c r="AD388" i="2"/>
  <c r="AD389" i="2"/>
  <c r="AD390" i="2"/>
  <c r="AD391" i="2"/>
  <c r="AD392" i="2"/>
  <c r="AD393" i="2"/>
  <c r="AD394" i="2"/>
  <c r="AD395" i="2"/>
  <c r="AD396" i="2"/>
  <c r="AD397" i="2"/>
  <c r="AD398" i="2"/>
  <c r="AD399" i="2"/>
  <c r="AD400" i="2"/>
  <c r="AD401" i="2"/>
  <c r="AD402" i="2"/>
  <c r="AD403" i="2"/>
  <c r="AD404" i="2"/>
  <c r="AD405" i="2"/>
  <c r="AD406" i="2"/>
  <c r="AD407" i="2"/>
  <c r="AD408" i="2"/>
  <c r="AD409" i="2"/>
  <c r="AD410" i="2"/>
  <c r="AD411" i="2"/>
  <c r="AD412" i="2"/>
  <c r="AD413" i="2"/>
  <c r="AD414" i="2"/>
  <c r="AD415" i="2"/>
  <c r="AD416" i="2"/>
  <c r="AD417" i="2"/>
  <c r="AD418" i="2"/>
  <c r="AD419" i="2"/>
  <c r="AD420" i="2"/>
  <c r="AD421" i="2"/>
  <c r="AD422" i="2"/>
  <c r="AD423" i="2"/>
  <c r="AD424" i="2"/>
  <c r="AD425" i="2"/>
  <c r="AD426" i="2"/>
  <c r="AD427" i="2"/>
  <c r="AD428" i="2"/>
  <c r="AD429" i="2"/>
  <c r="AD430" i="2"/>
  <c r="AD431" i="2"/>
  <c r="AD432" i="2"/>
  <c r="AD433" i="2"/>
  <c r="AD434" i="2"/>
  <c r="AD435" i="2"/>
  <c r="AD436" i="2"/>
  <c r="AD437" i="2"/>
  <c r="AD438" i="2"/>
  <c r="AD439" i="2"/>
  <c r="AD440" i="2"/>
  <c r="AD441" i="2"/>
  <c r="AD442" i="2"/>
  <c r="AD443" i="2"/>
  <c r="AD444" i="2"/>
  <c r="AD445" i="2"/>
  <c r="AD446" i="2"/>
  <c r="AD447" i="2"/>
  <c r="AD448" i="2"/>
  <c r="AD449" i="2"/>
  <c r="AD450" i="2"/>
  <c r="AD451" i="2"/>
  <c r="AD452" i="2"/>
  <c r="AD453" i="2"/>
  <c r="AD454" i="2"/>
  <c r="AD455" i="2"/>
  <c r="AD456" i="2"/>
  <c r="AD457" i="2"/>
  <c r="AD458" i="2"/>
  <c r="AD459" i="2"/>
  <c r="AD460" i="2"/>
  <c r="AD461" i="2"/>
  <c r="AD462" i="2"/>
  <c r="AD463" i="2"/>
  <c r="AD464" i="2"/>
  <c r="AD465" i="2"/>
  <c r="AD466" i="2"/>
  <c r="AD467" i="2"/>
  <c r="AD468" i="2"/>
  <c r="AD469" i="2"/>
  <c r="AD470" i="2"/>
  <c r="AD471" i="2"/>
  <c r="AD472" i="2"/>
  <c r="AD473" i="2"/>
  <c r="AD474" i="2"/>
  <c r="AD475" i="2"/>
  <c r="AD476" i="2"/>
  <c r="AD477" i="2"/>
  <c r="AD478" i="2"/>
  <c r="AD479" i="2"/>
  <c r="AD480" i="2"/>
  <c r="AD481" i="2"/>
  <c r="AD482" i="2"/>
  <c r="AD483" i="2"/>
  <c r="AD484" i="2"/>
  <c r="AD485" i="2"/>
  <c r="AD486" i="2"/>
  <c r="AD487" i="2"/>
  <c r="AD488" i="2"/>
  <c r="AD489" i="2"/>
  <c r="AD490" i="2"/>
  <c r="AD491" i="2"/>
  <c r="AD492" i="2"/>
  <c r="AD493" i="2"/>
  <c r="AD494" i="2"/>
  <c r="AD495" i="2"/>
  <c r="AD496" i="2"/>
  <c r="AD497" i="2"/>
  <c r="AD498" i="2"/>
  <c r="AD499" i="2"/>
  <c r="AD500" i="2"/>
  <c r="AD501" i="2"/>
  <c r="AD502" i="2"/>
  <c r="AD503" i="2"/>
  <c r="AD504" i="2"/>
  <c r="AD505" i="2"/>
  <c r="AD506" i="2"/>
  <c r="AD507" i="2"/>
  <c r="AD508" i="2"/>
  <c r="AD509" i="2"/>
  <c r="AD510" i="2"/>
  <c r="AD511" i="2"/>
  <c r="AD512" i="2"/>
  <c r="AD513" i="2"/>
  <c r="AD514" i="2"/>
  <c r="AD515" i="2"/>
  <c r="AD516" i="2"/>
  <c r="AD517" i="2"/>
  <c r="AD518" i="2"/>
  <c r="AD519" i="2"/>
  <c r="AD520" i="2"/>
  <c r="AD521" i="2"/>
  <c r="AD522" i="2"/>
  <c r="AD523" i="2"/>
  <c r="AD524" i="2"/>
  <c r="AD525" i="2"/>
  <c r="AD526" i="2"/>
  <c r="AD527" i="2"/>
  <c r="AD528" i="2"/>
  <c r="AD529" i="2"/>
  <c r="AD530" i="2"/>
  <c r="AD531" i="2"/>
  <c r="AD532" i="2"/>
  <c r="AD533" i="2"/>
  <c r="AD534" i="2"/>
  <c r="AD535" i="2"/>
  <c r="AD536" i="2"/>
  <c r="AD537" i="2"/>
  <c r="AD538" i="2"/>
  <c r="AD539" i="2"/>
  <c r="AD540" i="2"/>
  <c r="AD541" i="2"/>
  <c r="AD542" i="2"/>
  <c r="AD543" i="2"/>
  <c r="AD544" i="2"/>
  <c r="AD545" i="2"/>
  <c r="AD546" i="2"/>
  <c r="AD547" i="2"/>
  <c r="AD548" i="2"/>
  <c r="AD549" i="2"/>
  <c r="AD550" i="2"/>
  <c r="AD551" i="2"/>
  <c r="AD552" i="2"/>
  <c r="AD553" i="2"/>
  <c r="AD554" i="2"/>
  <c r="AD555" i="2"/>
  <c r="AD556" i="2"/>
  <c r="AD557" i="2"/>
  <c r="AD558" i="2"/>
  <c r="AD559" i="2"/>
  <c r="AD560" i="2"/>
  <c r="AD561" i="2"/>
  <c r="AD562" i="2"/>
  <c r="AD563" i="2"/>
  <c r="AD564" i="2"/>
  <c r="AD565" i="2"/>
  <c r="AD566" i="2"/>
  <c r="AD567" i="2"/>
  <c r="AD568" i="2"/>
  <c r="AD569" i="2"/>
  <c r="AD570" i="2"/>
  <c r="AD571" i="2"/>
  <c r="AD572" i="2"/>
  <c r="AD573" i="2"/>
  <c r="AD574" i="2"/>
  <c r="AD575" i="2"/>
  <c r="AD576" i="2"/>
  <c r="AD577" i="2"/>
  <c r="AD578" i="2"/>
  <c r="AD579" i="2"/>
  <c r="AD580" i="2"/>
  <c r="AD581" i="2"/>
  <c r="AD582" i="2"/>
  <c r="AD583" i="2"/>
  <c r="AD584" i="2"/>
  <c r="AD585" i="2"/>
  <c r="AD586" i="2"/>
  <c r="AD587" i="2"/>
  <c r="AD588" i="2"/>
  <c r="AD589" i="2"/>
  <c r="AD590" i="2"/>
  <c r="AD591" i="2"/>
  <c r="AD592" i="2"/>
  <c r="AD593" i="2"/>
  <c r="AD594" i="2"/>
  <c r="AD595" i="2"/>
  <c r="AD596" i="2"/>
  <c r="AD597" i="2"/>
  <c r="AD598" i="2"/>
  <c r="AD599" i="2"/>
  <c r="AD600" i="2"/>
  <c r="AD601" i="2"/>
  <c r="AD602" i="2"/>
  <c r="AD603" i="2"/>
  <c r="AD604" i="2"/>
  <c r="AD605" i="2"/>
  <c r="AD606" i="2"/>
  <c r="AD607" i="2"/>
  <c r="AD608" i="2"/>
  <c r="AD609" i="2"/>
  <c r="AD610" i="2"/>
  <c r="AD611" i="2"/>
  <c r="AD612" i="2"/>
  <c r="AD613" i="2"/>
  <c r="AD614" i="2"/>
  <c r="AD615" i="2"/>
  <c r="AD616" i="2"/>
  <c r="AD617" i="2"/>
  <c r="AD618" i="2"/>
  <c r="AD619" i="2"/>
  <c r="AD620" i="2"/>
  <c r="AD621" i="2"/>
  <c r="AD622" i="2"/>
  <c r="AD623" i="2"/>
  <c r="AD624" i="2"/>
  <c r="AD625" i="2"/>
  <c r="AD626" i="2"/>
  <c r="AD627" i="2"/>
  <c r="AD628" i="2"/>
  <c r="AD629" i="2"/>
  <c r="AD630" i="2"/>
  <c r="AD631" i="2"/>
  <c r="AD632" i="2"/>
  <c r="AD633" i="2"/>
  <c r="AD634" i="2"/>
  <c r="AD635" i="2"/>
  <c r="AD636" i="2"/>
  <c r="AD637" i="2"/>
  <c r="AD638" i="2"/>
  <c r="AD639" i="2"/>
  <c r="AD640" i="2"/>
  <c r="AD641" i="2"/>
  <c r="AD642" i="2"/>
  <c r="AD643" i="2"/>
  <c r="AD644" i="2"/>
  <c r="AD645" i="2"/>
  <c r="AD646" i="2"/>
  <c r="AD647" i="2"/>
  <c r="AD648" i="2"/>
  <c r="AD649" i="2"/>
  <c r="AD650" i="2"/>
  <c r="AD651" i="2"/>
  <c r="AD652" i="2"/>
  <c r="AD653" i="2"/>
  <c r="AD654" i="2"/>
  <c r="AD655" i="2"/>
  <c r="AD656" i="2"/>
  <c r="AD657" i="2"/>
  <c r="AD658" i="2"/>
  <c r="AD659" i="2"/>
  <c r="AD660" i="2"/>
  <c r="AD661" i="2"/>
  <c r="AD662" i="2"/>
  <c r="AD663" i="2"/>
  <c r="AD664" i="2"/>
  <c r="AD665" i="2"/>
  <c r="AD666" i="2"/>
  <c r="AD667" i="2"/>
  <c r="AD668" i="2"/>
  <c r="AD669" i="2"/>
  <c r="AD670" i="2"/>
  <c r="AD671" i="2"/>
  <c r="AD672" i="2"/>
  <c r="AD673" i="2"/>
  <c r="AD674" i="2"/>
  <c r="AD675" i="2"/>
  <c r="AD676" i="2"/>
  <c r="AD677" i="2"/>
  <c r="AD678" i="2"/>
  <c r="AD679" i="2"/>
  <c r="AD680" i="2"/>
  <c r="AD681" i="2"/>
  <c r="AD682" i="2"/>
  <c r="AD683" i="2"/>
  <c r="AD684" i="2"/>
  <c r="AD685" i="2"/>
  <c r="AD686" i="2"/>
  <c r="AD687" i="2"/>
  <c r="AD688" i="2"/>
  <c r="AD689" i="2"/>
  <c r="AD690" i="2"/>
  <c r="AD691" i="2"/>
  <c r="AD692" i="2"/>
  <c r="AD693" i="2"/>
  <c r="AD694" i="2"/>
  <c r="AD695" i="2"/>
  <c r="AD696" i="2"/>
  <c r="AD697" i="2"/>
  <c r="AD698" i="2"/>
  <c r="AD699" i="2"/>
  <c r="AD700" i="2"/>
  <c r="AD701" i="2"/>
  <c r="AD702" i="2"/>
  <c r="AD703" i="2"/>
  <c r="AD704" i="2"/>
  <c r="AD705" i="2"/>
  <c r="AD706" i="2"/>
  <c r="AD707" i="2"/>
  <c r="AD708" i="2"/>
  <c r="AD709" i="2"/>
  <c r="AD710" i="2"/>
  <c r="AD711" i="2"/>
  <c r="AD712" i="2"/>
  <c r="AD713" i="2"/>
  <c r="AD714" i="2"/>
  <c r="AD715" i="2"/>
  <c r="AD716" i="2"/>
  <c r="AD717" i="2"/>
  <c r="AD718" i="2"/>
  <c r="AD719" i="2"/>
  <c r="AD720" i="2"/>
  <c r="AD721" i="2"/>
  <c r="AD722" i="2"/>
  <c r="AD723" i="2"/>
  <c r="AD724" i="2"/>
  <c r="AD725" i="2"/>
  <c r="AD726" i="2"/>
  <c r="AD727" i="2"/>
  <c r="AD728" i="2"/>
  <c r="AD729" i="2"/>
  <c r="AD730" i="2"/>
  <c r="AD731" i="2"/>
  <c r="AD732" i="2"/>
  <c r="AD733" i="2"/>
  <c r="AD734" i="2"/>
  <c r="AD735" i="2"/>
  <c r="AD736" i="2"/>
  <c r="AD737" i="2"/>
  <c r="AD738" i="2"/>
  <c r="AD739" i="2"/>
  <c r="AD740" i="2"/>
  <c r="AD741" i="2"/>
  <c r="AD742" i="2"/>
  <c r="AD743" i="2"/>
  <c r="AD744" i="2"/>
  <c r="AD745" i="2"/>
  <c r="AD746" i="2"/>
  <c r="AD747" i="2"/>
  <c r="AD748" i="2"/>
  <c r="AD749" i="2"/>
  <c r="AD750" i="2"/>
  <c r="AD751" i="2"/>
  <c r="AD752" i="2"/>
  <c r="AD753" i="2"/>
  <c r="AD754" i="2"/>
  <c r="AD755" i="2"/>
  <c r="AD756" i="2"/>
  <c r="AD757" i="2"/>
  <c r="AD758" i="2"/>
  <c r="AD759" i="2"/>
  <c r="AD760" i="2"/>
  <c r="AD761" i="2"/>
  <c r="AD762" i="2"/>
  <c r="AD763" i="2"/>
  <c r="AD764" i="2"/>
  <c r="AD765" i="2"/>
  <c r="AD766" i="2"/>
  <c r="AD767" i="2"/>
  <c r="AD768" i="2"/>
  <c r="AD769" i="2"/>
  <c r="AD770" i="2"/>
  <c r="AD771" i="2"/>
  <c r="AD772" i="2"/>
  <c r="AD773" i="2"/>
  <c r="AD774" i="2"/>
  <c r="AD775" i="2"/>
  <c r="AD776" i="2"/>
  <c r="AD777" i="2"/>
  <c r="AD778" i="2"/>
  <c r="AD779" i="2"/>
  <c r="AD780" i="2"/>
  <c r="AD781" i="2"/>
  <c r="AD782" i="2"/>
  <c r="AD783" i="2"/>
  <c r="AD784" i="2"/>
  <c r="AD785" i="2"/>
  <c r="AD786" i="2"/>
  <c r="AD787" i="2"/>
  <c r="AD788" i="2"/>
  <c r="AD789" i="2"/>
  <c r="AD790" i="2"/>
  <c r="AD791" i="2"/>
  <c r="AD792" i="2"/>
  <c r="AD793" i="2"/>
  <c r="AD794" i="2"/>
  <c r="AD795" i="2"/>
  <c r="AD796" i="2"/>
  <c r="AD797" i="2"/>
  <c r="AD798" i="2"/>
  <c r="AD799" i="2"/>
  <c r="AD800" i="2"/>
  <c r="AD801" i="2"/>
  <c r="AD802" i="2"/>
  <c r="AD803" i="2"/>
  <c r="AD804" i="2"/>
  <c r="AD805" i="2"/>
  <c r="AD806" i="2"/>
  <c r="AD807" i="2"/>
  <c r="AD808" i="2"/>
  <c r="AD809" i="2"/>
  <c r="AD810" i="2"/>
  <c r="AD811" i="2"/>
  <c r="AD812" i="2"/>
  <c r="AD813" i="2"/>
  <c r="AD814" i="2"/>
  <c r="AD815" i="2"/>
  <c r="AD816" i="2"/>
  <c r="AD817" i="2"/>
  <c r="AD818" i="2"/>
  <c r="AD819" i="2"/>
  <c r="AD820" i="2"/>
  <c r="AD821" i="2"/>
  <c r="AD822" i="2"/>
  <c r="AD823" i="2"/>
  <c r="AD824" i="2"/>
  <c r="AD825" i="2"/>
  <c r="AD826" i="2"/>
  <c r="AD827" i="2"/>
  <c r="AD828" i="2"/>
  <c r="AD829" i="2"/>
  <c r="AD830" i="2"/>
  <c r="AD831" i="2"/>
  <c r="AD832" i="2"/>
  <c r="AD833" i="2"/>
  <c r="AD834" i="2"/>
  <c r="AD835" i="2"/>
  <c r="AD836" i="2"/>
  <c r="AD837" i="2"/>
  <c r="AD838" i="2"/>
  <c r="AD839" i="2"/>
  <c r="AD840" i="2"/>
  <c r="AD841" i="2"/>
  <c r="AD842" i="2"/>
  <c r="AD843" i="2"/>
  <c r="AD844" i="2"/>
  <c r="AD845" i="2"/>
  <c r="AD846" i="2"/>
  <c r="AD847" i="2"/>
  <c r="AD848" i="2"/>
  <c r="AD849" i="2"/>
  <c r="AD850" i="2"/>
  <c r="AD851" i="2"/>
  <c r="AD852" i="2"/>
  <c r="AD853" i="2"/>
  <c r="AD854" i="2"/>
  <c r="AD855" i="2"/>
  <c r="AD856" i="2"/>
  <c r="AD857" i="2"/>
  <c r="AD858" i="2"/>
  <c r="AD859" i="2"/>
  <c r="AD860" i="2"/>
  <c r="AD861" i="2"/>
  <c r="AD862" i="2"/>
  <c r="AD863" i="2"/>
  <c r="AD864" i="2"/>
  <c r="AD865" i="2"/>
  <c r="AD866" i="2"/>
  <c r="AD867" i="2"/>
  <c r="AD868" i="2"/>
  <c r="AD869" i="2"/>
  <c r="AD870" i="2"/>
  <c r="AD871" i="2"/>
  <c r="AD872" i="2"/>
  <c r="AD873" i="2"/>
  <c r="AD874" i="2"/>
  <c r="AD875" i="2"/>
  <c r="AD876" i="2"/>
  <c r="AD877" i="2"/>
  <c r="AD878" i="2"/>
  <c r="AD879" i="2"/>
  <c r="AD880" i="2"/>
  <c r="AD881" i="2"/>
  <c r="AD882" i="2"/>
  <c r="AD883" i="2"/>
  <c r="AD884" i="2"/>
  <c r="AD885" i="2"/>
  <c r="AD886" i="2"/>
  <c r="AD887" i="2"/>
  <c r="AD888" i="2"/>
  <c r="AD889" i="2"/>
  <c r="AD890" i="2"/>
  <c r="AD891" i="2"/>
  <c r="AD892" i="2"/>
  <c r="AD893" i="2"/>
  <c r="AD894" i="2"/>
  <c r="AD895" i="2"/>
  <c r="AD896" i="2"/>
  <c r="AD897" i="2"/>
  <c r="AD898" i="2"/>
  <c r="AD899" i="2"/>
  <c r="AD900" i="2"/>
  <c r="AD901" i="2"/>
  <c r="AD902" i="2"/>
  <c r="AD903" i="2"/>
  <c r="AD904" i="2"/>
  <c r="AD905" i="2"/>
  <c r="AD906" i="2"/>
  <c r="AD907" i="2"/>
  <c r="AD908" i="2"/>
  <c r="AD909" i="2"/>
  <c r="AD910" i="2"/>
  <c r="AD911" i="2"/>
  <c r="AD912" i="2"/>
  <c r="AD913" i="2"/>
  <c r="AD914" i="2"/>
  <c r="AD915" i="2"/>
  <c r="AD916" i="2"/>
  <c r="AD917" i="2"/>
  <c r="AD918" i="2"/>
  <c r="AD919" i="2"/>
  <c r="AD920" i="2"/>
  <c r="AD921" i="2"/>
  <c r="AD922" i="2"/>
  <c r="AD923" i="2"/>
  <c r="AD924" i="2"/>
  <c r="AD925" i="2"/>
  <c r="AD926" i="2"/>
  <c r="AD927" i="2"/>
  <c r="AD928" i="2"/>
  <c r="AD929" i="2"/>
  <c r="AD930" i="2"/>
  <c r="AD931" i="2"/>
  <c r="AD932" i="2"/>
  <c r="AD933" i="2"/>
  <c r="AD934" i="2"/>
  <c r="AD935" i="2"/>
  <c r="AD936" i="2"/>
  <c r="AD937" i="2"/>
  <c r="AD938" i="2"/>
  <c r="AD939" i="2"/>
  <c r="AD940" i="2"/>
  <c r="AD941" i="2"/>
  <c r="AD942" i="2"/>
  <c r="AD943" i="2"/>
  <c r="AD944" i="2"/>
  <c r="AD945" i="2"/>
  <c r="AD946" i="2"/>
  <c r="AD947" i="2"/>
  <c r="AD948" i="2"/>
  <c r="AD949" i="2"/>
  <c r="AD950" i="2"/>
  <c r="AD951" i="2"/>
  <c r="AD952" i="2"/>
  <c r="AD953" i="2"/>
  <c r="AD954" i="2"/>
  <c r="AD955" i="2"/>
  <c r="AD956" i="2"/>
  <c r="AD957" i="2"/>
  <c r="AD958" i="2"/>
  <c r="AD959" i="2"/>
  <c r="AD960" i="2"/>
  <c r="AD961" i="2"/>
  <c r="AD962" i="2"/>
  <c r="AD963" i="2"/>
  <c r="AD964" i="2"/>
  <c r="AD965" i="2"/>
  <c r="AD966" i="2"/>
  <c r="AD967" i="2"/>
  <c r="AD968" i="2"/>
  <c r="AD969" i="2"/>
  <c r="AD970" i="2"/>
  <c r="AD971" i="2"/>
  <c r="AD972" i="2"/>
  <c r="AD973" i="2"/>
  <c r="AD974" i="2"/>
  <c r="AD975" i="2"/>
  <c r="AD976" i="2"/>
  <c r="AD977" i="2"/>
  <c r="AD978" i="2"/>
  <c r="AD979" i="2"/>
  <c r="AD980" i="2"/>
  <c r="AD981" i="2"/>
  <c r="AD982" i="2"/>
  <c r="AD983" i="2"/>
  <c r="AD984" i="2"/>
  <c r="AD985" i="2"/>
  <c r="AD986" i="2"/>
  <c r="AD987" i="2"/>
  <c r="AD988" i="2"/>
  <c r="AD989" i="2"/>
  <c r="AD990" i="2"/>
  <c r="AD991" i="2"/>
  <c r="AD992" i="2"/>
  <c r="AD993" i="2"/>
  <c r="AD994" i="2"/>
  <c r="AD995" i="2"/>
  <c r="AD996" i="2"/>
  <c r="AD997" i="2"/>
  <c r="AD998" i="2"/>
  <c r="AD999" i="2"/>
  <c r="AD1000" i="2"/>
  <c r="AD1001" i="2"/>
  <c r="AD1002" i="2"/>
  <c r="AD1003" i="2"/>
  <c r="AD1004" i="2"/>
  <c r="AD1005" i="2"/>
  <c r="AD1006" i="2"/>
  <c r="AD1007" i="2"/>
  <c r="AD1008" i="2"/>
  <c r="AD1009" i="2"/>
  <c r="AD1010" i="2"/>
  <c r="AD1011" i="2"/>
  <c r="AD1012" i="2"/>
  <c r="AD1013" i="2"/>
  <c r="AD1014" i="2"/>
  <c r="AD1015" i="2"/>
  <c r="AD1016" i="2"/>
  <c r="AD1017" i="2"/>
  <c r="AD1018" i="2"/>
  <c r="AD1019" i="2"/>
  <c r="AD1020" i="2"/>
  <c r="AD1021" i="2"/>
  <c r="AD1022" i="2"/>
  <c r="AD1023" i="2"/>
  <c r="AD1024" i="2"/>
  <c r="AD1025" i="2"/>
  <c r="AD1026" i="2"/>
  <c r="AD1027" i="2"/>
  <c r="AD1028" i="2"/>
  <c r="AD1029" i="2"/>
  <c r="AD1030" i="2"/>
  <c r="AD1031" i="2"/>
  <c r="AD1032" i="2"/>
  <c r="AD1033" i="2"/>
  <c r="AD1034" i="2"/>
  <c r="AD1035" i="2"/>
  <c r="AD1036" i="2"/>
  <c r="AD1037" i="2"/>
  <c r="AD1038" i="2"/>
  <c r="AD1039" i="2"/>
  <c r="AD1040" i="2"/>
  <c r="AD1041" i="2"/>
  <c r="AD1042" i="2"/>
  <c r="AD1043" i="2"/>
  <c r="AD1044" i="2"/>
  <c r="AD1045" i="2"/>
  <c r="AD1046" i="2"/>
  <c r="AD1047" i="2"/>
  <c r="AD1048" i="2"/>
  <c r="AD1049" i="2"/>
  <c r="AD1050" i="2"/>
  <c r="AD1051" i="2"/>
  <c r="AD1052" i="2"/>
  <c r="AD1053" i="2"/>
  <c r="AD1054" i="2"/>
  <c r="AD1055" i="2"/>
  <c r="AD1056" i="2"/>
  <c r="AD1057" i="2"/>
  <c r="AD1058" i="2"/>
  <c r="AD1059" i="2"/>
  <c r="AD1060" i="2"/>
  <c r="AD1061" i="2"/>
  <c r="AD1062" i="2"/>
  <c r="AD1063" i="2"/>
  <c r="AD1064" i="2"/>
  <c r="AD1065" i="2"/>
  <c r="AD1066" i="2"/>
  <c r="AD1067" i="2"/>
  <c r="AD1068" i="2"/>
  <c r="AD1069" i="2"/>
  <c r="AD1070" i="2"/>
  <c r="AD1071" i="2"/>
  <c r="AD1072" i="2"/>
  <c r="AD1073" i="2"/>
  <c r="AD1074" i="2"/>
  <c r="AD1075" i="2"/>
  <c r="AD1076" i="2"/>
  <c r="AD1077" i="2"/>
  <c r="AD1078" i="2"/>
  <c r="AD1079" i="2"/>
  <c r="AD1080" i="2"/>
  <c r="AD1081" i="2"/>
  <c r="AD1082" i="2"/>
  <c r="AD1083" i="2"/>
  <c r="AD1084" i="2"/>
  <c r="AD1085" i="2"/>
  <c r="AD1086" i="2"/>
  <c r="AD1087" i="2"/>
  <c r="AD1088" i="2"/>
  <c r="AD1089" i="2"/>
  <c r="AD1090" i="2"/>
  <c r="AD1091" i="2"/>
  <c r="AD1092" i="2"/>
  <c r="AD1093" i="2"/>
  <c r="AD1094" i="2"/>
  <c r="AD1095" i="2"/>
  <c r="AD1096" i="2"/>
  <c r="AD1097" i="2"/>
  <c r="AD1098" i="2"/>
  <c r="AD1099" i="2"/>
  <c r="AD1100" i="2"/>
  <c r="AD1101" i="2"/>
  <c r="AD1102" i="2"/>
  <c r="AD1103" i="2"/>
  <c r="AD1104" i="2"/>
  <c r="AD1105" i="2"/>
  <c r="AD1106" i="2"/>
  <c r="AD1107" i="2"/>
  <c r="AD1108" i="2"/>
  <c r="AD1109" i="2"/>
  <c r="AD1110" i="2"/>
  <c r="AD1111" i="2"/>
  <c r="AD1112" i="2"/>
  <c r="AD1113" i="2"/>
  <c r="AD1114" i="2"/>
  <c r="AD1115" i="2"/>
  <c r="AD1116" i="2"/>
  <c r="AD1117" i="2"/>
  <c r="AD1118" i="2"/>
  <c r="AD1119" i="2"/>
  <c r="AD1120" i="2"/>
  <c r="AD1121" i="2"/>
  <c r="AD1122" i="2"/>
  <c r="AD1123" i="2"/>
  <c r="AD1124" i="2"/>
  <c r="AD1125" i="2"/>
  <c r="AD1126" i="2"/>
  <c r="AD1127" i="2"/>
  <c r="AD1128" i="2"/>
  <c r="AD1129" i="2"/>
  <c r="AD1130" i="2"/>
  <c r="AD1131" i="2"/>
  <c r="AD1132" i="2"/>
  <c r="AD1133" i="2"/>
  <c r="AD1134" i="2"/>
  <c r="AD1135" i="2"/>
  <c r="AD1136" i="2"/>
  <c r="AD1137" i="2"/>
  <c r="AD1138" i="2"/>
  <c r="AD1139" i="2"/>
  <c r="AD1140" i="2"/>
  <c r="AD1141" i="2"/>
  <c r="AD1142" i="2"/>
  <c r="AD1143" i="2"/>
  <c r="AD1144" i="2"/>
  <c r="AD1145" i="2"/>
  <c r="AD1146" i="2"/>
  <c r="AD1147" i="2"/>
  <c r="AD1148" i="2"/>
  <c r="AD1149" i="2"/>
  <c r="AD1150" i="2"/>
  <c r="AD1151" i="2"/>
  <c r="AD1152" i="2"/>
  <c r="AD1153" i="2"/>
  <c r="AD1154" i="2"/>
  <c r="AD1155" i="2"/>
  <c r="AD1156" i="2"/>
  <c r="AD1157" i="2"/>
  <c r="AD1158" i="2"/>
  <c r="AD1159" i="2"/>
  <c r="AD1160" i="2"/>
  <c r="AD1161" i="2"/>
  <c r="AD1162" i="2"/>
  <c r="AD1163" i="2"/>
  <c r="AD1164" i="2"/>
  <c r="AD1165" i="2"/>
  <c r="AD1166" i="2"/>
  <c r="AD1167" i="2"/>
  <c r="AD1168" i="2"/>
  <c r="AD1169" i="2"/>
  <c r="AD1170" i="2"/>
  <c r="AD1171" i="2"/>
  <c r="AD1172" i="2"/>
  <c r="AD1173" i="2"/>
  <c r="AD1174" i="2"/>
  <c r="AD1175" i="2"/>
  <c r="AD1176" i="2"/>
  <c r="AD1177" i="2"/>
  <c r="AD1178" i="2"/>
  <c r="AD1179" i="2"/>
  <c r="AD1180" i="2"/>
  <c r="AD1181" i="2"/>
  <c r="AD1182" i="2"/>
  <c r="AD1183" i="2"/>
  <c r="AD1184" i="2"/>
  <c r="AD1185" i="2"/>
  <c r="AD1186" i="2"/>
  <c r="AD1187" i="2"/>
  <c r="AD1188" i="2"/>
  <c r="AD1189" i="2"/>
  <c r="AD1190" i="2"/>
  <c r="AD1191" i="2"/>
  <c r="AD1192" i="2"/>
  <c r="AD1193" i="2"/>
  <c r="AD1194" i="2"/>
  <c r="AD1195" i="2"/>
  <c r="AD1196" i="2"/>
  <c r="AD1197" i="2"/>
  <c r="AD1198" i="2"/>
  <c r="AD1199" i="2"/>
  <c r="AD1200" i="2"/>
  <c r="AD1201" i="2"/>
  <c r="AD1202" i="2"/>
  <c r="AD1203" i="2"/>
  <c r="AD1204" i="2"/>
  <c r="AD1205" i="2"/>
  <c r="AD1206" i="2"/>
  <c r="AD1207" i="2"/>
  <c r="AD1208" i="2"/>
  <c r="AD1209" i="2"/>
  <c r="AD1210" i="2"/>
  <c r="AD1211" i="2"/>
  <c r="AD1212" i="2"/>
  <c r="AD1213" i="2"/>
  <c r="AD1214" i="2"/>
  <c r="AD1215" i="2"/>
  <c r="AD1216" i="2"/>
  <c r="AD1217" i="2"/>
  <c r="AD1218" i="2"/>
  <c r="AD1219" i="2"/>
  <c r="AD1220" i="2"/>
  <c r="AD1221" i="2"/>
  <c r="AD1222" i="2"/>
  <c r="AD1223" i="2"/>
  <c r="AD1224" i="2"/>
  <c r="AD1225" i="2"/>
  <c r="AD1226" i="2"/>
  <c r="AD1227" i="2"/>
  <c r="AD1228" i="2"/>
  <c r="AD1229" i="2"/>
  <c r="AD1230" i="2"/>
  <c r="AD1231" i="2"/>
  <c r="AD1232" i="2"/>
  <c r="AD1233" i="2"/>
  <c r="AD1234" i="2"/>
  <c r="AD1235" i="2"/>
  <c r="AD1236" i="2"/>
  <c r="AD1237" i="2"/>
  <c r="AD1238" i="2"/>
  <c r="AD1239" i="2"/>
  <c r="AD1240" i="2"/>
  <c r="AD1241" i="2"/>
  <c r="AD1242" i="2"/>
  <c r="AD1243" i="2"/>
  <c r="AD1244" i="2"/>
  <c r="AD1245" i="2"/>
  <c r="AD1246" i="2"/>
  <c r="AD1247" i="2"/>
  <c r="AD1248" i="2"/>
  <c r="AD1249" i="2"/>
  <c r="AD1250" i="2"/>
  <c r="AD1251" i="2"/>
  <c r="AD1252" i="2"/>
  <c r="AD1253" i="2"/>
  <c r="AD1254" i="2"/>
  <c r="AD1255" i="2"/>
  <c r="AD1256" i="2"/>
  <c r="AD1257" i="2"/>
  <c r="AD1258" i="2"/>
  <c r="AD1259" i="2"/>
  <c r="AD1260" i="2"/>
  <c r="AD1261" i="2"/>
  <c r="AD1262" i="2"/>
  <c r="AD1263" i="2"/>
  <c r="AD1264" i="2"/>
  <c r="AD1265" i="2"/>
  <c r="AD1266" i="2"/>
  <c r="AD1267" i="2"/>
  <c r="AD1268" i="2"/>
  <c r="AD1269" i="2"/>
  <c r="AD1270" i="2"/>
  <c r="AD1271" i="2"/>
  <c r="AD1272" i="2"/>
  <c r="AD1273" i="2"/>
  <c r="AD1274" i="2"/>
  <c r="AD1275" i="2"/>
  <c r="AD1276" i="2"/>
  <c r="AD1277" i="2"/>
  <c r="AD1278" i="2"/>
  <c r="AD1279" i="2"/>
  <c r="AD1280" i="2"/>
  <c r="AD1281" i="2"/>
  <c r="AD1282" i="2"/>
  <c r="AD1283" i="2"/>
  <c r="AD1284" i="2"/>
  <c r="AD1285" i="2"/>
  <c r="AD1286" i="2"/>
  <c r="AD1287" i="2"/>
  <c r="AD1288" i="2"/>
  <c r="AD1289" i="2"/>
  <c r="AD1290" i="2"/>
  <c r="AD1291" i="2"/>
  <c r="AD1292" i="2"/>
  <c r="AD1293" i="2"/>
  <c r="AD1294" i="2"/>
  <c r="AD1295" i="2"/>
  <c r="AD1296" i="2"/>
  <c r="AD1297" i="2"/>
  <c r="AD1298" i="2"/>
  <c r="AD1299" i="2"/>
  <c r="AD1300" i="2"/>
  <c r="AD1301" i="2"/>
  <c r="AD1302" i="2"/>
  <c r="AD1303" i="2"/>
  <c r="AD1304" i="2"/>
  <c r="AD1305" i="2"/>
  <c r="AD1306" i="2"/>
  <c r="AD1307" i="2"/>
  <c r="AD1308" i="2"/>
  <c r="AD1309" i="2"/>
  <c r="AD1310" i="2"/>
  <c r="AD1311" i="2"/>
  <c r="AD1312" i="2"/>
  <c r="AD1313" i="2"/>
  <c r="AD1314" i="2"/>
  <c r="AD1315" i="2"/>
  <c r="AD1316" i="2"/>
  <c r="AD1317" i="2"/>
  <c r="AD1318" i="2"/>
  <c r="AD1319" i="2"/>
  <c r="AD1320" i="2"/>
  <c r="AD1321" i="2"/>
  <c r="AD1322" i="2"/>
  <c r="AD1323" i="2"/>
  <c r="AD1324" i="2"/>
  <c r="AD1325" i="2"/>
  <c r="AD1326" i="2"/>
  <c r="AD1327" i="2"/>
  <c r="AD1328" i="2"/>
  <c r="AD1329" i="2"/>
  <c r="AD1330" i="2"/>
  <c r="AD1331" i="2"/>
  <c r="AD1332" i="2"/>
  <c r="AD1333" i="2"/>
  <c r="AD1334" i="2"/>
  <c r="AD1335" i="2"/>
  <c r="AD1336" i="2"/>
  <c r="AD1337" i="2"/>
  <c r="AD1338" i="2"/>
  <c r="AD1339" i="2"/>
  <c r="AD1340" i="2"/>
  <c r="AD1341" i="2"/>
  <c r="AD1342" i="2"/>
  <c r="AD1343" i="2"/>
  <c r="AD1344" i="2"/>
  <c r="AD1345" i="2"/>
  <c r="AD1346" i="2"/>
  <c r="AD1347" i="2"/>
  <c r="AD1348" i="2"/>
  <c r="AD1349" i="2"/>
  <c r="AD1350" i="2"/>
  <c r="AD1351" i="2"/>
  <c r="AD1352" i="2"/>
  <c r="AD1353" i="2"/>
  <c r="AD1354" i="2"/>
  <c r="AD1355" i="2"/>
  <c r="AD1356" i="2"/>
  <c r="AD1357" i="2"/>
  <c r="AD1358" i="2"/>
  <c r="AD1359" i="2"/>
  <c r="AD1360" i="2"/>
  <c r="AD1361" i="2"/>
  <c r="AD1362" i="2"/>
  <c r="AD1363" i="2"/>
  <c r="AD1364" i="2"/>
  <c r="AD1365" i="2"/>
  <c r="AD1366" i="2"/>
  <c r="AD1367" i="2"/>
  <c r="AD1368" i="2"/>
  <c r="AD1369" i="2"/>
  <c r="AD1370" i="2"/>
  <c r="AD1371" i="2"/>
  <c r="AD1372" i="2"/>
  <c r="AD1373" i="2"/>
  <c r="AD1374" i="2"/>
  <c r="AD1375" i="2"/>
  <c r="AD1376" i="2"/>
  <c r="AD1377" i="2"/>
  <c r="AD1378" i="2"/>
  <c r="AD1379" i="2"/>
  <c r="AD1380" i="2"/>
  <c r="AD1381" i="2"/>
  <c r="AD1382" i="2"/>
  <c r="AD1383" i="2"/>
  <c r="AD1384" i="2"/>
  <c r="AD1385" i="2"/>
  <c r="AD1386" i="2"/>
  <c r="AD1387" i="2"/>
  <c r="AD1388" i="2"/>
  <c r="AD1389" i="2"/>
  <c r="AD1390" i="2"/>
  <c r="AD1391" i="2"/>
  <c r="AD1392" i="2"/>
  <c r="AD1393" i="2"/>
  <c r="AD1394" i="2"/>
  <c r="AD1395" i="2"/>
  <c r="AD1396" i="2"/>
  <c r="AD1397" i="2"/>
  <c r="AD1398" i="2"/>
  <c r="AD1399" i="2"/>
  <c r="AD1400" i="2"/>
  <c r="AD1401" i="2"/>
  <c r="AD1402" i="2"/>
  <c r="AD1403" i="2"/>
  <c r="AD1404" i="2"/>
  <c r="AD1405" i="2"/>
  <c r="AD1406" i="2"/>
  <c r="AD1407" i="2"/>
  <c r="AD1408" i="2"/>
  <c r="AD1409" i="2"/>
  <c r="AD1410" i="2"/>
  <c r="AD1411" i="2"/>
  <c r="AD1412" i="2"/>
  <c r="AD1413" i="2"/>
  <c r="AD1414" i="2"/>
  <c r="AD1415" i="2"/>
  <c r="AD1416" i="2"/>
  <c r="AD1417" i="2"/>
  <c r="AD1418" i="2"/>
  <c r="AD1419" i="2"/>
  <c r="AD1420" i="2"/>
  <c r="AD1421" i="2"/>
  <c r="AD1422" i="2"/>
  <c r="AD1423" i="2"/>
  <c r="AD1424" i="2"/>
  <c r="AD1425" i="2"/>
  <c r="AD1426" i="2"/>
  <c r="AD1427" i="2"/>
  <c r="AD1428" i="2"/>
  <c r="AD1429" i="2"/>
  <c r="AD1430" i="2"/>
  <c r="AD1431" i="2"/>
  <c r="AD1432" i="2"/>
  <c r="AD1433" i="2"/>
  <c r="AD1434" i="2"/>
  <c r="AD1435" i="2"/>
  <c r="AD1436" i="2"/>
  <c r="AD1437" i="2"/>
  <c r="AD1438" i="2"/>
  <c r="AD1439" i="2"/>
  <c r="AD1440" i="2"/>
  <c r="AD1441" i="2"/>
  <c r="AD1442" i="2"/>
  <c r="AD1443" i="2"/>
  <c r="AD1444" i="2"/>
  <c r="AD1445" i="2"/>
  <c r="AD1446" i="2"/>
  <c r="AD1447" i="2"/>
  <c r="AD1448" i="2"/>
  <c r="AD1449" i="2"/>
  <c r="AD1450" i="2"/>
  <c r="AD1451" i="2"/>
  <c r="AD1452" i="2"/>
  <c r="AD1453" i="2"/>
  <c r="AD1454" i="2"/>
  <c r="AD1455" i="2"/>
  <c r="AD1456" i="2"/>
  <c r="AD1457" i="2"/>
  <c r="AD1458" i="2"/>
  <c r="AD1459" i="2"/>
  <c r="AD1460" i="2"/>
  <c r="AD1461" i="2"/>
  <c r="AD1462" i="2"/>
  <c r="AD1463" i="2"/>
  <c r="AD1464" i="2"/>
  <c r="AD1465" i="2"/>
  <c r="AD1466" i="2"/>
  <c r="AD1467" i="2"/>
  <c r="AD1468" i="2"/>
  <c r="AD1469" i="2"/>
  <c r="AD1470" i="2"/>
  <c r="AD1471" i="2"/>
  <c r="AD1472" i="2"/>
  <c r="AD1473" i="2"/>
  <c r="AD1474" i="2"/>
  <c r="AD1475" i="2"/>
  <c r="AD1476" i="2"/>
  <c r="AD1477" i="2"/>
  <c r="AD1478" i="2"/>
  <c r="AD1479" i="2"/>
  <c r="AD1480" i="2"/>
  <c r="AD1481" i="2"/>
  <c r="AD1482" i="2"/>
  <c r="AD1483" i="2"/>
  <c r="AD1484" i="2"/>
  <c r="AD1485" i="2"/>
  <c r="AD1486" i="2"/>
  <c r="AD1487" i="2"/>
  <c r="AD1488" i="2"/>
  <c r="AD1489" i="2"/>
  <c r="AD1490" i="2"/>
  <c r="AD1491" i="2"/>
  <c r="AD1492" i="2"/>
  <c r="AD1493" i="2"/>
  <c r="AD1494" i="2"/>
  <c r="AD1495" i="2"/>
  <c r="AD1496" i="2"/>
  <c r="AD1497" i="2"/>
  <c r="AD1498" i="2"/>
  <c r="AD1499" i="2"/>
  <c r="AD1500" i="2"/>
  <c r="AD1501" i="2"/>
  <c r="AD1502" i="2"/>
  <c r="AD1503" i="2"/>
  <c r="AD1504" i="2"/>
  <c r="AD1505" i="2"/>
  <c r="AD1506" i="2"/>
  <c r="AD1507" i="2"/>
  <c r="AD1508" i="2"/>
  <c r="AD1509" i="2"/>
  <c r="AD1510" i="2"/>
  <c r="AD1511" i="2"/>
  <c r="AD1512" i="2"/>
  <c r="AD1513" i="2"/>
  <c r="AD1514" i="2"/>
  <c r="AD1515" i="2"/>
  <c r="AD1516" i="2"/>
  <c r="AD1517" i="2"/>
  <c r="AD1518" i="2"/>
  <c r="AD1519" i="2"/>
  <c r="AD1520" i="2"/>
  <c r="AD1521" i="2"/>
  <c r="AD1522" i="2"/>
  <c r="AD1523" i="2"/>
  <c r="AD1524" i="2"/>
  <c r="AD1525" i="2"/>
  <c r="AD1526" i="2"/>
  <c r="AD1527" i="2"/>
  <c r="AD1528" i="2"/>
  <c r="AD1529" i="2"/>
  <c r="AD1530" i="2"/>
  <c r="AD1531" i="2"/>
  <c r="AD1532" i="2"/>
  <c r="AD1533" i="2"/>
  <c r="AD1534" i="2"/>
  <c r="AD1535" i="2"/>
  <c r="AD1536" i="2"/>
  <c r="AD1537" i="2"/>
  <c r="AD1538" i="2"/>
  <c r="AD1539" i="2"/>
  <c r="AD1540" i="2"/>
  <c r="AD1541" i="2"/>
  <c r="AD1542" i="2"/>
  <c r="AD1543" i="2"/>
  <c r="AD1544" i="2"/>
  <c r="AD1545" i="2"/>
  <c r="AD1546" i="2"/>
  <c r="AD1547" i="2"/>
  <c r="AD1548" i="2"/>
  <c r="AD1549" i="2"/>
  <c r="AD1550" i="2"/>
  <c r="AD1551" i="2"/>
  <c r="AD1552" i="2"/>
  <c r="AD1553" i="2"/>
  <c r="AD1554" i="2"/>
  <c r="AD1555" i="2"/>
  <c r="AD1557" i="2"/>
  <c r="AD1558" i="2"/>
  <c r="AC2" i="2"/>
  <c r="AC3" i="2"/>
  <c r="AC4" i="2"/>
  <c r="AC5" i="2"/>
  <c r="AC6"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211" i="2"/>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AC314" i="2"/>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354" i="2"/>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AC802" i="2"/>
  <c r="AC803" i="2"/>
  <c r="AC804" i="2"/>
  <c r="AC805" i="2"/>
  <c r="AC806" i="2"/>
  <c r="AC807" i="2"/>
  <c r="AC808" i="2"/>
  <c r="AC809" i="2"/>
  <c r="AC810" i="2"/>
  <c r="AC811" i="2"/>
  <c r="AC812" i="2"/>
  <c r="AC813" i="2"/>
  <c r="AC814" i="2"/>
  <c r="AC815" i="2"/>
  <c r="AC816" i="2"/>
  <c r="AC817" i="2"/>
  <c r="AC818" i="2"/>
  <c r="AC819" i="2"/>
  <c r="AC820" i="2"/>
  <c r="AC821" i="2"/>
  <c r="AC822" i="2"/>
  <c r="AC823" i="2"/>
  <c r="AC824" i="2"/>
  <c r="AC825" i="2"/>
  <c r="AC826" i="2"/>
  <c r="AC827" i="2"/>
  <c r="AC828" i="2"/>
  <c r="AC829" i="2"/>
  <c r="AC830" i="2"/>
  <c r="AC831" i="2"/>
  <c r="AC832" i="2"/>
  <c r="AC833" i="2"/>
  <c r="AC834" i="2"/>
  <c r="AC835" i="2"/>
  <c r="AC836" i="2"/>
  <c r="AC837" i="2"/>
  <c r="AC838" i="2"/>
  <c r="AC839" i="2"/>
  <c r="AC840" i="2"/>
  <c r="AC841" i="2"/>
  <c r="AC842" i="2"/>
  <c r="AC843" i="2"/>
  <c r="AC844" i="2"/>
  <c r="AC845" i="2"/>
  <c r="AC846" i="2"/>
  <c r="AC847" i="2"/>
  <c r="AC848" i="2"/>
  <c r="AC849" i="2"/>
  <c r="AC850" i="2"/>
  <c r="AC851" i="2"/>
  <c r="AC852" i="2"/>
  <c r="AC853" i="2"/>
  <c r="AC854" i="2"/>
  <c r="AC855" i="2"/>
  <c r="AC856" i="2"/>
  <c r="AC857" i="2"/>
  <c r="AC858" i="2"/>
  <c r="AC859" i="2"/>
  <c r="AC860" i="2"/>
  <c r="AC861" i="2"/>
  <c r="AC862" i="2"/>
  <c r="AC863" i="2"/>
  <c r="AC864" i="2"/>
  <c r="AC865" i="2"/>
  <c r="AC866" i="2"/>
  <c r="AC867" i="2"/>
  <c r="AC868" i="2"/>
  <c r="AC869" i="2"/>
  <c r="AC870" i="2"/>
  <c r="AC871" i="2"/>
  <c r="AC872" i="2"/>
  <c r="AC873" i="2"/>
  <c r="AC874" i="2"/>
  <c r="AC875" i="2"/>
  <c r="AC876" i="2"/>
  <c r="AC877" i="2"/>
  <c r="AC878" i="2"/>
  <c r="AC879" i="2"/>
  <c r="AC880" i="2"/>
  <c r="AC881" i="2"/>
  <c r="AC882" i="2"/>
  <c r="AC883" i="2"/>
  <c r="AC884" i="2"/>
  <c r="AC885" i="2"/>
  <c r="AC886" i="2"/>
  <c r="AC887" i="2"/>
  <c r="AC888" i="2"/>
  <c r="AC889" i="2"/>
  <c r="AC890" i="2"/>
  <c r="AC891" i="2"/>
  <c r="AC892" i="2"/>
  <c r="AC893" i="2"/>
  <c r="AC894" i="2"/>
  <c r="AC895" i="2"/>
  <c r="AC896" i="2"/>
  <c r="AC897" i="2"/>
  <c r="AC898" i="2"/>
  <c r="AC899" i="2"/>
  <c r="AC900" i="2"/>
  <c r="AC901" i="2"/>
  <c r="AC902" i="2"/>
  <c r="AC903" i="2"/>
  <c r="AC904" i="2"/>
  <c r="AC905" i="2"/>
  <c r="AC906" i="2"/>
  <c r="AC907" i="2"/>
  <c r="AC908" i="2"/>
  <c r="AC909" i="2"/>
  <c r="AC910" i="2"/>
  <c r="AC911" i="2"/>
  <c r="AC912" i="2"/>
  <c r="AC913" i="2"/>
  <c r="AC914" i="2"/>
  <c r="AC915" i="2"/>
  <c r="AC916" i="2"/>
  <c r="AC917" i="2"/>
  <c r="AC918" i="2"/>
  <c r="AC919" i="2"/>
  <c r="AC920" i="2"/>
  <c r="AC921" i="2"/>
  <c r="AC922" i="2"/>
  <c r="AC923" i="2"/>
  <c r="AC924" i="2"/>
  <c r="AC925" i="2"/>
  <c r="AC926" i="2"/>
  <c r="AC927" i="2"/>
  <c r="AC928" i="2"/>
  <c r="AC929" i="2"/>
  <c r="AC930" i="2"/>
  <c r="AC931" i="2"/>
  <c r="AC932" i="2"/>
  <c r="AC933" i="2"/>
  <c r="AC934" i="2"/>
  <c r="AC935" i="2"/>
  <c r="AC936" i="2"/>
  <c r="AC937" i="2"/>
  <c r="AC938" i="2"/>
  <c r="AC939" i="2"/>
  <c r="AC940" i="2"/>
  <c r="AC941" i="2"/>
  <c r="AC942" i="2"/>
  <c r="AC943" i="2"/>
  <c r="AC944" i="2"/>
  <c r="AC945" i="2"/>
  <c r="AC946" i="2"/>
  <c r="AC947" i="2"/>
  <c r="AC948" i="2"/>
  <c r="AC949" i="2"/>
  <c r="AC950" i="2"/>
  <c r="AC951" i="2"/>
  <c r="AC952" i="2"/>
  <c r="AC953" i="2"/>
  <c r="AC954" i="2"/>
  <c r="AC955" i="2"/>
  <c r="AC956" i="2"/>
  <c r="AC957" i="2"/>
  <c r="AC958" i="2"/>
  <c r="AC959" i="2"/>
  <c r="AC960" i="2"/>
  <c r="AC961" i="2"/>
  <c r="AC962" i="2"/>
  <c r="AC963" i="2"/>
  <c r="AC964" i="2"/>
  <c r="AC965" i="2"/>
  <c r="AC966" i="2"/>
  <c r="AC967" i="2"/>
  <c r="AC968" i="2"/>
  <c r="AC969" i="2"/>
  <c r="AC970" i="2"/>
  <c r="AC971" i="2"/>
  <c r="AC972" i="2"/>
  <c r="AC973" i="2"/>
  <c r="AC974" i="2"/>
  <c r="AC975" i="2"/>
  <c r="AC976" i="2"/>
  <c r="AC977" i="2"/>
  <c r="AC978" i="2"/>
  <c r="AC979" i="2"/>
  <c r="AC980" i="2"/>
  <c r="AC981" i="2"/>
  <c r="AC982" i="2"/>
  <c r="AC983" i="2"/>
  <c r="AC984" i="2"/>
  <c r="AC985" i="2"/>
  <c r="AC986" i="2"/>
  <c r="AC987" i="2"/>
  <c r="AC988" i="2"/>
  <c r="AC989" i="2"/>
  <c r="AC990" i="2"/>
  <c r="AC991" i="2"/>
  <c r="AC992" i="2"/>
  <c r="AC993" i="2"/>
  <c r="AC994" i="2"/>
  <c r="AC995" i="2"/>
  <c r="AC996" i="2"/>
  <c r="AC997" i="2"/>
  <c r="AC998" i="2"/>
  <c r="AC999" i="2"/>
  <c r="AC1000" i="2"/>
  <c r="AC1001" i="2"/>
  <c r="AC1002" i="2"/>
  <c r="AC1003" i="2"/>
  <c r="AC1004" i="2"/>
  <c r="AC1005" i="2"/>
  <c r="AC1006" i="2"/>
  <c r="AC1007" i="2"/>
  <c r="AC1008" i="2"/>
  <c r="AC1009" i="2"/>
  <c r="AC1010" i="2"/>
  <c r="AC1011" i="2"/>
  <c r="AC1012" i="2"/>
  <c r="AC1013" i="2"/>
  <c r="AC1014" i="2"/>
  <c r="AC1015" i="2"/>
  <c r="AC1016" i="2"/>
  <c r="AC1017" i="2"/>
  <c r="AC1018" i="2"/>
  <c r="AC1019" i="2"/>
  <c r="AC1020" i="2"/>
  <c r="AC1021" i="2"/>
  <c r="AC1022" i="2"/>
  <c r="AC1023" i="2"/>
  <c r="AC1024" i="2"/>
  <c r="AC1025" i="2"/>
  <c r="AC1026" i="2"/>
  <c r="AC1027" i="2"/>
  <c r="AC1028" i="2"/>
  <c r="AC1029" i="2"/>
  <c r="AC1030" i="2"/>
  <c r="AC1031" i="2"/>
  <c r="AC1032" i="2"/>
  <c r="AC1033" i="2"/>
  <c r="AC1034" i="2"/>
  <c r="AC1035" i="2"/>
  <c r="AC1036" i="2"/>
  <c r="AC1037" i="2"/>
  <c r="AC1038" i="2"/>
  <c r="AC1039" i="2"/>
  <c r="AC1040" i="2"/>
  <c r="AC1041" i="2"/>
  <c r="AC1042" i="2"/>
  <c r="AC1043" i="2"/>
  <c r="AC1044" i="2"/>
  <c r="AC1045" i="2"/>
  <c r="AC1046" i="2"/>
  <c r="AC1047" i="2"/>
  <c r="AC1048" i="2"/>
  <c r="AC1049" i="2"/>
  <c r="AC1050" i="2"/>
  <c r="AC1051" i="2"/>
  <c r="AC1052" i="2"/>
  <c r="AC1053" i="2"/>
  <c r="AC1054" i="2"/>
  <c r="AC1055" i="2"/>
  <c r="AC1056" i="2"/>
  <c r="AC1057" i="2"/>
  <c r="AC1058" i="2"/>
  <c r="AC1059" i="2"/>
  <c r="AC1060" i="2"/>
  <c r="AC1061" i="2"/>
  <c r="AC1062" i="2"/>
  <c r="AC1063" i="2"/>
  <c r="AC1064" i="2"/>
  <c r="AC1065" i="2"/>
  <c r="AC1066" i="2"/>
  <c r="AC1067" i="2"/>
  <c r="AC1068" i="2"/>
  <c r="AC1069" i="2"/>
  <c r="AC1070" i="2"/>
  <c r="AC1071" i="2"/>
  <c r="AC1072" i="2"/>
  <c r="AC1073" i="2"/>
  <c r="AC1074" i="2"/>
  <c r="AC1075" i="2"/>
  <c r="AC1076" i="2"/>
  <c r="AC1077" i="2"/>
  <c r="AC1078" i="2"/>
  <c r="AC1079" i="2"/>
  <c r="AC1080" i="2"/>
  <c r="AC1081" i="2"/>
  <c r="AC1082" i="2"/>
  <c r="AC1083" i="2"/>
  <c r="AC1084" i="2"/>
  <c r="AC1085" i="2"/>
  <c r="AC1086" i="2"/>
  <c r="AC1087" i="2"/>
  <c r="AC1088" i="2"/>
  <c r="AC1089" i="2"/>
  <c r="AC1090" i="2"/>
  <c r="AC1091" i="2"/>
  <c r="AC1092" i="2"/>
  <c r="AC1093" i="2"/>
  <c r="AC1094" i="2"/>
  <c r="AC1095" i="2"/>
  <c r="AC1096" i="2"/>
  <c r="AC1097" i="2"/>
  <c r="AC1098" i="2"/>
  <c r="AC1099" i="2"/>
  <c r="AC1100" i="2"/>
  <c r="AC1101" i="2"/>
  <c r="AC1102" i="2"/>
  <c r="AC1103" i="2"/>
  <c r="AC1104" i="2"/>
  <c r="AC1105" i="2"/>
  <c r="AC1106" i="2"/>
  <c r="AC1107" i="2"/>
  <c r="AC1108" i="2"/>
  <c r="AC1109" i="2"/>
  <c r="AC1110" i="2"/>
  <c r="AC1111" i="2"/>
  <c r="AC1112" i="2"/>
  <c r="AC1113" i="2"/>
  <c r="AC1114" i="2"/>
  <c r="AC1115" i="2"/>
  <c r="AC1116" i="2"/>
  <c r="AC1117" i="2"/>
  <c r="AC1118" i="2"/>
  <c r="AC1119" i="2"/>
  <c r="AC1120" i="2"/>
  <c r="AC1121" i="2"/>
  <c r="AC1122" i="2"/>
  <c r="AC1123" i="2"/>
  <c r="AC1124" i="2"/>
  <c r="AC1125" i="2"/>
  <c r="AC1126" i="2"/>
  <c r="AC1127" i="2"/>
  <c r="AC1128" i="2"/>
  <c r="AC1129" i="2"/>
  <c r="AC1130" i="2"/>
  <c r="AC1131" i="2"/>
  <c r="AC1132" i="2"/>
  <c r="AC1133" i="2"/>
  <c r="AC1134" i="2"/>
  <c r="AC1135" i="2"/>
  <c r="AC1136" i="2"/>
  <c r="AC1137" i="2"/>
  <c r="AC1138" i="2"/>
  <c r="AC1139" i="2"/>
  <c r="AC1140" i="2"/>
  <c r="AC1141" i="2"/>
  <c r="AC1142" i="2"/>
  <c r="AC1143" i="2"/>
  <c r="AC1144" i="2"/>
  <c r="AC1145" i="2"/>
  <c r="AC1146" i="2"/>
  <c r="AC1147" i="2"/>
  <c r="AC1148" i="2"/>
  <c r="AC1149" i="2"/>
  <c r="AC1150" i="2"/>
  <c r="AC1151" i="2"/>
  <c r="AC1152" i="2"/>
  <c r="AC1153" i="2"/>
  <c r="AC1154" i="2"/>
  <c r="AC1155" i="2"/>
  <c r="AC1156" i="2"/>
  <c r="AC1157" i="2"/>
  <c r="AC1158" i="2"/>
  <c r="AC1159" i="2"/>
  <c r="AC1160" i="2"/>
  <c r="AC1161" i="2"/>
  <c r="AC1162" i="2"/>
  <c r="AC1163" i="2"/>
  <c r="AC1164" i="2"/>
  <c r="AC1165" i="2"/>
  <c r="AC1166" i="2"/>
  <c r="AC1167" i="2"/>
  <c r="AC1168" i="2"/>
  <c r="AC1169" i="2"/>
  <c r="AC1170" i="2"/>
  <c r="AC1171" i="2"/>
  <c r="AC1172" i="2"/>
  <c r="AC1173" i="2"/>
  <c r="AC1174" i="2"/>
  <c r="AC1175" i="2"/>
  <c r="AC1176" i="2"/>
  <c r="AC1177" i="2"/>
  <c r="AC1178" i="2"/>
  <c r="AC1179" i="2"/>
  <c r="AC1180" i="2"/>
  <c r="AC1181" i="2"/>
  <c r="AC1182" i="2"/>
  <c r="AC1183" i="2"/>
  <c r="AC1184" i="2"/>
  <c r="AC1185" i="2"/>
  <c r="AC1186" i="2"/>
  <c r="AC1187" i="2"/>
  <c r="AC1188" i="2"/>
  <c r="AC1189" i="2"/>
  <c r="AC1190" i="2"/>
  <c r="AC1191" i="2"/>
  <c r="AC1192" i="2"/>
  <c r="AC1193" i="2"/>
  <c r="AC1194" i="2"/>
  <c r="AC1195" i="2"/>
  <c r="AC1196" i="2"/>
  <c r="AC1197" i="2"/>
  <c r="AC1198" i="2"/>
  <c r="AC1199" i="2"/>
  <c r="AC1200" i="2"/>
  <c r="AC1201" i="2"/>
  <c r="AC1202" i="2"/>
  <c r="AC1203" i="2"/>
  <c r="AC1204" i="2"/>
  <c r="AC1205" i="2"/>
  <c r="AC1206" i="2"/>
  <c r="AC1207" i="2"/>
  <c r="AC1208" i="2"/>
  <c r="AC1209" i="2"/>
  <c r="AC1210" i="2"/>
  <c r="AC1211" i="2"/>
  <c r="AC1212" i="2"/>
  <c r="AC1213" i="2"/>
  <c r="AC1214" i="2"/>
  <c r="AC1215" i="2"/>
  <c r="AC1216" i="2"/>
  <c r="AC1217" i="2"/>
  <c r="AC1218" i="2"/>
  <c r="AC1219" i="2"/>
  <c r="AC1220" i="2"/>
  <c r="AC1221" i="2"/>
  <c r="AC1222" i="2"/>
  <c r="AC1223" i="2"/>
  <c r="AC1224" i="2"/>
  <c r="AC1225" i="2"/>
  <c r="AC1226" i="2"/>
  <c r="AC1227" i="2"/>
  <c r="AC1228" i="2"/>
  <c r="AC1229" i="2"/>
  <c r="AC1230" i="2"/>
  <c r="AC1231" i="2"/>
  <c r="AC1232" i="2"/>
  <c r="AC1233" i="2"/>
  <c r="AC1234" i="2"/>
  <c r="AC1235" i="2"/>
  <c r="AC1236" i="2"/>
  <c r="AC1237" i="2"/>
  <c r="AC1238" i="2"/>
  <c r="AC1239" i="2"/>
  <c r="AC1240" i="2"/>
  <c r="AC1241" i="2"/>
  <c r="AC1242" i="2"/>
  <c r="AC1243" i="2"/>
  <c r="AC1244" i="2"/>
  <c r="AC1245" i="2"/>
  <c r="AC1246" i="2"/>
  <c r="AC1247" i="2"/>
  <c r="AC1248" i="2"/>
  <c r="AC1249" i="2"/>
  <c r="AC1250" i="2"/>
  <c r="AC1251" i="2"/>
  <c r="AC1252" i="2"/>
  <c r="AC1253" i="2"/>
  <c r="AC1254" i="2"/>
  <c r="AC1255" i="2"/>
  <c r="AC1256" i="2"/>
  <c r="AC1257" i="2"/>
  <c r="AC1258" i="2"/>
  <c r="AC1259" i="2"/>
  <c r="AC1260" i="2"/>
  <c r="AC1261" i="2"/>
  <c r="AC1262" i="2"/>
  <c r="AC1263" i="2"/>
  <c r="AC1264" i="2"/>
  <c r="AC1265" i="2"/>
  <c r="AC1266" i="2"/>
  <c r="AC1267" i="2"/>
  <c r="AC1268" i="2"/>
  <c r="AC1269" i="2"/>
  <c r="AC1270" i="2"/>
  <c r="AC1271" i="2"/>
  <c r="AC1272" i="2"/>
  <c r="AC1273" i="2"/>
  <c r="AC1274" i="2"/>
  <c r="AC1275" i="2"/>
  <c r="AC1276" i="2"/>
  <c r="AC1277" i="2"/>
  <c r="AC1278" i="2"/>
  <c r="AC1279" i="2"/>
  <c r="AC1280" i="2"/>
  <c r="AC1281" i="2"/>
  <c r="AC1282" i="2"/>
  <c r="AC1283" i="2"/>
  <c r="AC1284" i="2"/>
  <c r="AC1285" i="2"/>
  <c r="AC1286" i="2"/>
  <c r="AC1287" i="2"/>
  <c r="AC1288" i="2"/>
  <c r="AC1289" i="2"/>
  <c r="AC1290" i="2"/>
  <c r="AC1291" i="2"/>
  <c r="AC1292" i="2"/>
  <c r="AC1293" i="2"/>
  <c r="AC1294" i="2"/>
  <c r="AC1295" i="2"/>
  <c r="AC1296" i="2"/>
  <c r="AC1297" i="2"/>
  <c r="AC1298" i="2"/>
  <c r="AC1299" i="2"/>
  <c r="AC1300" i="2"/>
  <c r="AC1301" i="2"/>
  <c r="AC1302" i="2"/>
  <c r="AC1303" i="2"/>
  <c r="AC1304" i="2"/>
  <c r="AC1305" i="2"/>
  <c r="AC1306" i="2"/>
  <c r="AC1307" i="2"/>
  <c r="AC1308" i="2"/>
  <c r="AC1309" i="2"/>
  <c r="AC1310" i="2"/>
  <c r="AC1311" i="2"/>
  <c r="AC1312" i="2"/>
  <c r="AC1313" i="2"/>
  <c r="AC1314" i="2"/>
  <c r="AC1315" i="2"/>
  <c r="AC1316" i="2"/>
  <c r="AC1317" i="2"/>
  <c r="AC1318" i="2"/>
  <c r="AC1319" i="2"/>
  <c r="AC1320" i="2"/>
  <c r="AC1321" i="2"/>
  <c r="AC1322" i="2"/>
  <c r="AC1323" i="2"/>
  <c r="AC1324" i="2"/>
  <c r="AC1325" i="2"/>
  <c r="AC1326" i="2"/>
  <c r="AC1327" i="2"/>
  <c r="AC1328" i="2"/>
  <c r="AC1329" i="2"/>
  <c r="AC1330" i="2"/>
  <c r="AC1331" i="2"/>
  <c r="AC1332" i="2"/>
  <c r="AC1333" i="2"/>
  <c r="AC1334" i="2"/>
  <c r="AC1335" i="2"/>
  <c r="AC1336" i="2"/>
  <c r="AC1337" i="2"/>
  <c r="AC1338" i="2"/>
  <c r="AC1339" i="2"/>
  <c r="AC1340" i="2"/>
  <c r="AC1341" i="2"/>
  <c r="AC1342" i="2"/>
  <c r="AC1343" i="2"/>
  <c r="AC1344" i="2"/>
  <c r="AC1345" i="2"/>
  <c r="AC1346" i="2"/>
  <c r="AC1347" i="2"/>
  <c r="AC1348" i="2"/>
  <c r="AC1349" i="2"/>
  <c r="AC1350" i="2"/>
  <c r="AC1351" i="2"/>
  <c r="AC1352" i="2"/>
  <c r="AC1353" i="2"/>
  <c r="AC1354" i="2"/>
  <c r="AC1355" i="2"/>
  <c r="AC1356" i="2"/>
  <c r="AC1357" i="2"/>
  <c r="AC1358" i="2"/>
  <c r="AC1359" i="2"/>
  <c r="AC1360" i="2"/>
  <c r="AC1361" i="2"/>
  <c r="AC1362" i="2"/>
  <c r="AC1363" i="2"/>
  <c r="AC1364" i="2"/>
  <c r="AC1365" i="2"/>
  <c r="AC1366" i="2"/>
  <c r="AC1367" i="2"/>
  <c r="AC1368" i="2"/>
  <c r="AC1369" i="2"/>
  <c r="AC1370" i="2"/>
  <c r="AC1371" i="2"/>
  <c r="AC1372" i="2"/>
  <c r="AC1373" i="2"/>
  <c r="AC1374" i="2"/>
  <c r="AC1375" i="2"/>
  <c r="AC1376" i="2"/>
  <c r="AC1377" i="2"/>
  <c r="AC1378" i="2"/>
  <c r="AC1379" i="2"/>
  <c r="AC1380" i="2"/>
  <c r="AC1381" i="2"/>
  <c r="AC1382" i="2"/>
  <c r="AC1383" i="2"/>
  <c r="AC1384" i="2"/>
  <c r="AC1385" i="2"/>
  <c r="AC1386" i="2"/>
  <c r="AC1387" i="2"/>
  <c r="AC1388" i="2"/>
  <c r="AC1389" i="2"/>
  <c r="AC1390" i="2"/>
  <c r="AC1391" i="2"/>
  <c r="AC1392" i="2"/>
  <c r="AC1393" i="2"/>
  <c r="AC1394" i="2"/>
  <c r="AC1395" i="2"/>
  <c r="AC1396" i="2"/>
  <c r="AC1397" i="2"/>
  <c r="AC1398" i="2"/>
  <c r="AC1399" i="2"/>
  <c r="AC1400" i="2"/>
  <c r="AC1401" i="2"/>
  <c r="AC1402" i="2"/>
  <c r="AC1403" i="2"/>
  <c r="AC1404" i="2"/>
  <c r="AC1405" i="2"/>
  <c r="AC1406" i="2"/>
  <c r="AC1407" i="2"/>
  <c r="AC1408" i="2"/>
  <c r="AC1409" i="2"/>
  <c r="AC1410" i="2"/>
  <c r="AC1411" i="2"/>
  <c r="AC1412" i="2"/>
  <c r="AC1413" i="2"/>
  <c r="AC1414" i="2"/>
  <c r="AC1415" i="2"/>
  <c r="AC1416" i="2"/>
  <c r="AC1417" i="2"/>
  <c r="AC1418" i="2"/>
  <c r="AC1419" i="2"/>
  <c r="AC1420" i="2"/>
  <c r="AC1421" i="2"/>
  <c r="AC1422" i="2"/>
  <c r="AC1423" i="2"/>
  <c r="AC1424" i="2"/>
  <c r="AC1425" i="2"/>
  <c r="AC1426" i="2"/>
  <c r="AC1427" i="2"/>
  <c r="AC1428" i="2"/>
  <c r="AC1429" i="2"/>
  <c r="AC1430" i="2"/>
  <c r="AC1431" i="2"/>
  <c r="AC1432" i="2"/>
  <c r="AC1433" i="2"/>
  <c r="AC1434" i="2"/>
  <c r="AC1435" i="2"/>
  <c r="AC1436" i="2"/>
  <c r="AC1437" i="2"/>
  <c r="AC1438" i="2"/>
  <c r="AC1439" i="2"/>
  <c r="AC1440" i="2"/>
  <c r="AC1441" i="2"/>
  <c r="AC1442" i="2"/>
  <c r="AC1443" i="2"/>
  <c r="AC1444" i="2"/>
  <c r="AC1445" i="2"/>
  <c r="AC1446" i="2"/>
  <c r="AC1447" i="2"/>
  <c r="AC1448" i="2"/>
  <c r="AC1449" i="2"/>
  <c r="AC1450" i="2"/>
  <c r="AC1451" i="2"/>
  <c r="AC1452" i="2"/>
  <c r="AC1453" i="2"/>
  <c r="AC1454" i="2"/>
  <c r="AC1455" i="2"/>
  <c r="AC1456" i="2"/>
  <c r="AC1457" i="2"/>
  <c r="AC1458" i="2"/>
  <c r="AC1459" i="2"/>
  <c r="AC1460" i="2"/>
  <c r="AC1461" i="2"/>
  <c r="AC1462" i="2"/>
  <c r="AC1463" i="2"/>
  <c r="AC1464" i="2"/>
  <c r="AC1465" i="2"/>
  <c r="AC1466" i="2"/>
  <c r="AC1467" i="2"/>
  <c r="AC1468" i="2"/>
  <c r="AC1469" i="2"/>
  <c r="AC1470" i="2"/>
  <c r="AC1471" i="2"/>
  <c r="AC1472" i="2"/>
  <c r="AC1473" i="2"/>
  <c r="AC1474" i="2"/>
  <c r="AC1475" i="2"/>
  <c r="AC1476" i="2"/>
  <c r="AC1477" i="2"/>
  <c r="AC1478" i="2"/>
  <c r="AC1479" i="2"/>
  <c r="AC1480" i="2"/>
  <c r="AC1481" i="2"/>
  <c r="AC1482" i="2"/>
  <c r="AC1483" i="2"/>
  <c r="AC1484" i="2"/>
  <c r="AC1485" i="2"/>
  <c r="AC1486" i="2"/>
  <c r="AC1487" i="2"/>
  <c r="AC1488" i="2"/>
  <c r="AC1489" i="2"/>
  <c r="AC1490" i="2"/>
  <c r="AC1491" i="2"/>
  <c r="AC1492" i="2"/>
  <c r="AC1493" i="2"/>
  <c r="AC1494" i="2"/>
  <c r="AC1495" i="2"/>
  <c r="AC1496" i="2"/>
  <c r="AC1497" i="2"/>
  <c r="AC1498" i="2"/>
  <c r="AC1499" i="2"/>
  <c r="AC1500" i="2"/>
  <c r="AC1501" i="2"/>
  <c r="AC1502" i="2"/>
  <c r="AC1503" i="2"/>
  <c r="AC1504" i="2"/>
  <c r="AC1505" i="2"/>
  <c r="AC1506" i="2"/>
  <c r="AC1507" i="2"/>
  <c r="AC1508" i="2"/>
  <c r="AC1509" i="2"/>
  <c r="AC1510" i="2"/>
  <c r="AC1511" i="2"/>
  <c r="AC1512" i="2"/>
  <c r="AC1513" i="2"/>
  <c r="AC1514" i="2"/>
  <c r="AC1515" i="2"/>
  <c r="AC1516" i="2"/>
  <c r="AC1517" i="2"/>
  <c r="AC1518" i="2"/>
  <c r="AC1519" i="2"/>
  <c r="AC1520" i="2"/>
  <c r="AC1521" i="2"/>
  <c r="AC1522" i="2"/>
  <c r="AC1523" i="2"/>
  <c r="AC1524" i="2"/>
  <c r="AC1525" i="2"/>
  <c r="AC1526" i="2"/>
  <c r="AC1527" i="2"/>
  <c r="AC1528" i="2"/>
  <c r="AC1529" i="2"/>
  <c r="AC1530" i="2"/>
  <c r="AC1531" i="2"/>
  <c r="AC1532" i="2"/>
  <c r="AC1533" i="2"/>
  <c r="AC1534" i="2"/>
  <c r="AC1535" i="2"/>
  <c r="AC1536" i="2"/>
  <c r="AC1537" i="2"/>
  <c r="AC1538" i="2"/>
  <c r="AC1539" i="2"/>
  <c r="AC1540" i="2"/>
  <c r="AC1541" i="2"/>
  <c r="AC1542" i="2"/>
  <c r="AC1543" i="2"/>
  <c r="AC1544" i="2"/>
  <c r="AC1545" i="2"/>
  <c r="AC1546" i="2"/>
  <c r="AC1547" i="2"/>
  <c r="AC1548" i="2"/>
  <c r="AC1549" i="2"/>
  <c r="AC1550" i="2"/>
  <c r="AC1551" i="2"/>
  <c r="AC1552" i="2"/>
  <c r="AC1553" i="2"/>
  <c r="AC1554" i="2"/>
  <c r="AC1555" i="2"/>
  <c r="AC1556" i="2"/>
  <c r="AC1557" i="2"/>
  <c r="AC1558" i="2"/>
  <c r="Z3" i="2"/>
  <c r="Z4" i="2"/>
  <c r="Z5" i="2"/>
  <c r="Z6" i="2"/>
  <c r="Z7" i="2"/>
  <c r="Z8" i="2"/>
  <c r="Z9" i="2"/>
  <c r="Z10" i="2"/>
  <c r="Z11" i="2"/>
  <c r="Z12" i="2"/>
  <c r="Z14"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Z260" i="2"/>
  <c r="Z261" i="2"/>
  <c r="Z262" i="2"/>
  <c r="Z263" i="2"/>
  <c r="Z264" i="2"/>
  <c r="Z265" i="2"/>
  <c r="Z266" i="2"/>
  <c r="Z267" i="2"/>
  <c r="Z268" i="2"/>
  <c r="Z269" i="2"/>
  <c r="Z270" i="2"/>
  <c r="Z271" i="2"/>
  <c r="Z272" i="2"/>
  <c r="Z273" i="2"/>
  <c r="Z274" i="2"/>
  <c r="Z275" i="2"/>
  <c r="Z276" i="2"/>
  <c r="Z277" i="2"/>
  <c r="Z278" i="2"/>
  <c r="Z279" i="2"/>
  <c r="Z280" i="2"/>
  <c r="Z281" i="2"/>
  <c r="Z282" i="2"/>
  <c r="Z283" i="2"/>
  <c r="Z284" i="2"/>
  <c r="Z285" i="2"/>
  <c r="Z286" i="2"/>
  <c r="Z287" i="2"/>
  <c r="Z288" i="2"/>
  <c r="Z289" i="2"/>
  <c r="Z290" i="2"/>
  <c r="Z291" i="2"/>
  <c r="Z292" i="2"/>
  <c r="Z293" i="2"/>
  <c r="Z294" i="2"/>
  <c r="Z295" i="2"/>
  <c r="Z296" i="2"/>
  <c r="Z297" i="2"/>
  <c r="Z298" i="2"/>
  <c r="Z299" i="2"/>
  <c r="Z300" i="2"/>
  <c r="Z301" i="2"/>
  <c r="Z302" i="2"/>
  <c r="Z303" i="2"/>
  <c r="Z304" i="2"/>
  <c r="Z305" i="2"/>
  <c r="Z306" i="2"/>
  <c r="Z307" i="2"/>
  <c r="Z308" i="2"/>
  <c r="Z309" i="2"/>
  <c r="Z310" i="2"/>
  <c r="Z311" i="2"/>
  <c r="Z312" i="2"/>
  <c r="Z313" i="2"/>
  <c r="Z314" i="2"/>
  <c r="Z315" i="2"/>
  <c r="Z316" i="2"/>
  <c r="Z317" i="2"/>
  <c r="Z318" i="2"/>
  <c r="Z319" i="2"/>
  <c r="Z320" i="2"/>
  <c r="Z321" i="2"/>
  <c r="Z322" i="2"/>
  <c r="Z323" i="2"/>
  <c r="Z324" i="2"/>
  <c r="Z325" i="2"/>
  <c r="Z326" i="2"/>
  <c r="Z327" i="2"/>
  <c r="Z328" i="2"/>
  <c r="Z329" i="2"/>
  <c r="Z330" i="2"/>
  <c r="Z331" i="2"/>
  <c r="Z332" i="2"/>
  <c r="Z333" i="2"/>
  <c r="Z334" i="2"/>
  <c r="Z335" i="2"/>
  <c r="Z336" i="2"/>
  <c r="Z337" i="2"/>
  <c r="Z338" i="2"/>
  <c r="Z339" i="2"/>
  <c r="Z340" i="2"/>
  <c r="Z341" i="2"/>
  <c r="Z342" i="2"/>
  <c r="Z343" i="2"/>
  <c r="Z344" i="2"/>
  <c r="Z345" i="2"/>
  <c r="Z346" i="2"/>
  <c r="Z347" i="2"/>
  <c r="Z348" i="2"/>
  <c r="Z349" i="2"/>
  <c r="Z350" i="2"/>
  <c r="Z351" i="2"/>
  <c r="Z352" i="2"/>
  <c r="Z353" i="2"/>
  <c r="Z354" i="2"/>
  <c r="Z355" i="2"/>
  <c r="Z356" i="2"/>
  <c r="Z357" i="2"/>
  <c r="Z358" i="2"/>
  <c r="Z359" i="2"/>
  <c r="Z360" i="2"/>
  <c r="Z361" i="2"/>
  <c r="Z362" i="2"/>
  <c r="Z363" i="2"/>
  <c r="Z364" i="2"/>
  <c r="Z365" i="2"/>
  <c r="Z366" i="2"/>
  <c r="Z367" i="2"/>
  <c r="Z368" i="2"/>
  <c r="Z369" i="2"/>
  <c r="Z370" i="2"/>
  <c r="Z371" i="2"/>
  <c r="Z372" i="2"/>
  <c r="Z373" i="2"/>
  <c r="Z374" i="2"/>
  <c r="Z375" i="2"/>
  <c r="Z376" i="2"/>
  <c r="Z377" i="2"/>
  <c r="Z378" i="2"/>
  <c r="Z379" i="2"/>
  <c r="Z380" i="2"/>
  <c r="Z381" i="2"/>
  <c r="Z382" i="2"/>
  <c r="Z383" i="2"/>
  <c r="Z384" i="2"/>
  <c r="Z385" i="2"/>
  <c r="Z386" i="2"/>
  <c r="Z387" i="2"/>
  <c r="Z388" i="2"/>
  <c r="Z389" i="2"/>
  <c r="Z390" i="2"/>
  <c r="Z391" i="2"/>
  <c r="Z392" i="2"/>
  <c r="Z393" i="2"/>
  <c r="Z394" i="2"/>
  <c r="Z395" i="2"/>
  <c r="Z396" i="2"/>
  <c r="Z397" i="2"/>
  <c r="Z398" i="2"/>
  <c r="Z399" i="2"/>
  <c r="Z400" i="2"/>
  <c r="Z401" i="2"/>
  <c r="Z402" i="2"/>
  <c r="Z403" i="2"/>
  <c r="Z404" i="2"/>
  <c r="Z405" i="2"/>
  <c r="Z406" i="2"/>
  <c r="Z407" i="2"/>
  <c r="Z408" i="2"/>
  <c r="Z409" i="2"/>
  <c r="Z410" i="2"/>
  <c r="Z411" i="2"/>
  <c r="Z412" i="2"/>
  <c r="Z413" i="2"/>
  <c r="Z414" i="2"/>
  <c r="Z415" i="2"/>
  <c r="Z416" i="2"/>
  <c r="Z417" i="2"/>
  <c r="Z418" i="2"/>
  <c r="Z419" i="2"/>
  <c r="Z420" i="2"/>
  <c r="Z421" i="2"/>
  <c r="Z422" i="2"/>
  <c r="Z423" i="2"/>
  <c r="Z424" i="2"/>
  <c r="Z425" i="2"/>
  <c r="Z426" i="2"/>
  <c r="Z427" i="2"/>
  <c r="Z428" i="2"/>
  <c r="Z429" i="2"/>
  <c r="Z430" i="2"/>
  <c r="Z431" i="2"/>
  <c r="Z432" i="2"/>
  <c r="Z433" i="2"/>
  <c r="Z434" i="2"/>
  <c r="Z435" i="2"/>
  <c r="Z436" i="2"/>
  <c r="Z437" i="2"/>
  <c r="Z438" i="2"/>
  <c r="Z439" i="2"/>
  <c r="Z440" i="2"/>
  <c r="Z441" i="2"/>
  <c r="Z442" i="2"/>
  <c r="Z443" i="2"/>
  <c r="Z444" i="2"/>
  <c r="Z445" i="2"/>
  <c r="Z446" i="2"/>
  <c r="Z447" i="2"/>
  <c r="Z448" i="2"/>
  <c r="Z449" i="2"/>
  <c r="Z450" i="2"/>
  <c r="Z451" i="2"/>
  <c r="Z452" i="2"/>
  <c r="Z453" i="2"/>
  <c r="Z454" i="2"/>
  <c r="Z455" i="2"/>
  <c r="Z456" i="2"/>
  <c r="Z457" i="2"/>
  <c r="Z458" i="2"/>
  <c r="Z459" i="2"/>
  <c r="Z460" i="2"/>
  <c r="Z461" i="2"/>
  <c r="Z462" i="2"/>
  <c r="Z463" i="2"/>
  <c r="Z464" i="2"/>
  <c r="Z465" i="2"/>
  <c r="Z466" i="2"/>
  <c r="Z467" i="2"/>
  <c r="Z468" i="2"/>
  <c r="Z469" i="2"/>
  <c r="Z470" i="2"/>
  <c r="Z471" i="2"/>
  <c r="Z472" i="2"/>
  <c r="Z473" i="2"/>
  <c r="Z474" i="2"/>
  <c r="Z475" i="2"/>
  <c r="Z476" i="2"/>
  <c r="Z477" i="2"/>
  <c r="Z478" i="2"/>
  <c r="Z479" i="2"/>
  <c r="Z480" i="2"/>
  <c r="Z481" i="2"/>
  <c r="Z482" i="2"/>
  <c r="Z483" i="2"/>
  <c r="Z484" i="2"/>
  <c r="Z485" i="2"/>
  <c r="Z486" i="2"/>
  <c r="Z487" i="2"/>
  <c r="Z488" i="2"/>
  <c r="Z489" i="2"/>
  <c r="Z490" i="2"/>
  <c r="Z491" i="2"/>
  <c r="Z492" i="2"/>
  <c r="Z493" i="2"/>
  <c r="Z494" i="2"/>
  <c r="Z495" i="2"/>
  <c r="Z496" i="2"/>
  <c r="Z497" i="2"/>
  <c r="Z498" i="2"/>
  <c r="Z499" i="2"/>
  <c r="Z500" i="2"/>
  <c r="Z501" i="2"/>
  <c r="Z502" i="2"/>
  <c r="Z503" i="2"/>
  <c r="Z504" i="2"/>
  <c r="Z505" i="2"/>
  <c r="Z506" i="2"/>
  <c r="Z507" i="2"/>
  <c r="Z508" i="2"/>
  <c r="Z509" i="2"/>
  <c r="Z510" i="2"/>
  <c r="Z511" i="2"/>
  <c r="Z512" i="2"/>
  <c r="Z513" i="2"/>
  <c r="Z514" i="2"/>
  <c r="Z515" i="2"/>
  <c r="Z516" i="2"/>
  <c r="Z517" i="2"/>
  <c r="Z518" i="2"/>
  <c r="Z519" i="2"/>
  <c r="Z520" i="2"/>
  <c r="Z521" i="2"/>
  <c r="Z522" i="2"/>
  <c r="Z523" i="2"/>
  <c r="Z524" i="2"/>
  <c r="Z525" i="2"/>
  <c r="Z526" i="2"/>
  <c r="Z527" i="2"/>
  <c r="Z528" i="2"/>
  <c r="Z529" i="2"/>
  <c r="Z530" i="2"/>
  <c r="Z531" i="2"/>
  <c r="Z532" i="2"/>
  <c r="Z533" i="2"/>
  <c r="Z534" i="2"/>
  <c r="Z535" i="2"/>
  <c r="Z536" i="2"/>
  <c r="Z537" i="2"/>
  <c r="Z538" i="2"/>
  <c r="Z539" i="2"/>
  <c r="Z540" i="2"/>
  <c r="Z541" i="2"/>
  <c r="Z542" i="2"/>
  <c r="Z543" i="2"/>
  <c r="Z544" i="2"/>
  <c r="Z545" i="2"/>
  <c r="Z546" i="2"/>
  <c r="Z547" i="2"/>
  <c r="Z548" i="2"/>
  <c r="Z549" i="2"/>
  <c r="Z550" i="2"/>
  <c r="Z551" i="2"/>
  <c r="Z552" i="2"/>
  <c r="Z553" i="2"/>
  <c r="Z554" i="2"/>
  <c r="Z555" i="2"/>
  <c r="Z556" i="2"/>
  <c r="Z557" i="2"/>
  <c r="Z558" i="2"/>
  <c r="Z559" i="2"/>
  <c r="Z560" i="2"/>
  <c r="Z561" i="2"/>
  <c r="Z562" i="2"/>
  <c r="Z563" i="2"/>
  <c r="Z564" i="2"/>
  <c r="Z565" i="2"/>
  <c r="Z566" i="2"/>
  <c r="Z567" i="2"/>
  <c r="Z568" i="2"/>
  <c r="Z569" i="2"/>
  <c r="Z570" i="2"/>
  <c r="Z571" i="2"/>
  <c r="Z572" i="2"/>
  <c r="Z573" i="2"/>
  <c r="Z574" i="2"/>
  <c r="Z575" i="2"/>
  <c r="Z576" i="2"/>
  <c r="Z577" i="2"/>
  <c r="Z578" i="2"/>
  <c r="Z579" i="2"/>
  <c r="Z580" i="2"/>
  <c r="Z581" i="2"/>
  <c r="Z582" i="2"/>
  <c r="Z583" i="2"/>
  <c r="Z584" i="2"/>
  <c r="Z585" i="2"/>
  <c r="Z586" i="2"/>
  <c r="Z587" i="2"/>
  <c r="Z588" i="2"/>
  <c r="Z589" i="2"/>
  <c r="Z590" i="2"/>
  <c r="Z591" i="2"/>
  <c r="Z592" i="2"/>
  <c r="Z593" i="2"/>
  <c r="Z594" i="2"/>
  <c r="Z595" i="2"/>
  <c r="Z596" i="2"/>
  <c r="Z597" i="2"/>
  <c r="Z598" i="2"/>
  <c r="Z599" i="2"/>
  <c r="Z600" i="2"/>
  <c r="Z601" i="2"/>
  <c r="Z602" i="2"/>
  <c r="Z603" i="2"/>
  <c r="Z604" i="2"/>
  <c r="Z605" i="2"/>
  <c r="Z606" i="2"/>
  <c r="Z607" i="2"/>
  <c r="Z608" i="2"/>
  <c r="Z609" i="2"/>
  <c r="Z610" i="2"/>
  <c r="Z611" i="2"/>
  <c r="Z612" i="2"/>
  <c r="Z613" i="2"/>
  <c r="Z614" i="2"/>
  <c r="Z615" i="2"/>
  <c r="Z616" i="2"/>
  <c r="Z617" i="2"/>
  <c r="Z618" i="2"/>
  <c r="Z619" i="2"/>
  <c r="Z620" i="2"/>
  <c r="Z621" i="2"/>
  <c r="Z622" i="2"/>
  <c r="Z623" i="2"/>
  <c r="Z624" i="2"/>
  <c r="Z625" i="2"/>
  <c r="Z626" i="2"/>
  <c r="Z627" i="2"/>
  <c r="Z628" i="2"/>
  <c r="Z629" i="2"/>
  <c r="Z630" i="2"/>
  <c r="Z631" i="2"/>
  <c r="Z632" i="2"/>
  <c r="Z633" i="2"/>
  <c r="Z634" i="2"/>
  <c r="Z635" i="2"/>
  <c r="Z636" i="2"/>
  <c r="Z637" i="2"/>
  <c r="Z638" i="2"/>
  <c r="Z639" i="2"/>
  <c r="Z640" i="2"/>
  <c r="Z641" i="2"/>
  <c r="Z642" i="2"/>
  <c r="Z643" i="2"/>
  <c r="Z644" i="2"/>
  <c r="Z645" i="2"/>
  <c r="Z646" i="2"/>
  <c r="Z647" i="2"/>
  <c r="Z648" i="2"/>
  <c r="Z649" i="2"/>
  <c r="Z650" i="2"/>
  <c r="Z651" i="2"/>
  <c r="Z652" i="2"/>
  <c r="Z653" i="2"/>
  <c r="Z654" i="2"/>
  <c r="Z655" i="2"/>
  <c r="Z656" i="2"/>
  <c r="Z657" i="2"/>
  <c r="Z658" i="2"/>
  <c r="Z659" i="2"/>
  <c r="Z660" i="2"/>
  <c r="Z661" i="2"/>
  <c r="Z662" i="2"/>
  <c r="Z663" i="2"/>
  <c r="Z664" i="2"/>
  <c r="Z665" i="2"/>
  <c r="Z666" i="2"/>
  <c r="Z667" i="2"/>
  <c r="Z668" i="2"/>
  <c r="Z669" i="2"/>
  <c r="Z670" i="2"/>
  <c r="Z671" i="2"/>
  <c r="Z672" i="2"/>
  <c r="Z673" i="2"/>
  <c r="Z674" i="2"/>
  <c r="Z675" i="2"/>
  <c r="Z676" i="2"/>
  <c r="Z677" i="2"/>
  <c r="Z678" i="2"/>
  <c r="Z679" i="2"/>
  <c r="Z680" i="2"/>
  <c r="Z681" i="2"/>
  <c r="Z682" i="2"/>
  <c r="Z683" i="2"/>
  <c r="Z684" i="2"/>
  <c r="Z685" i="2"/>
  <c r="Z686" i="2"/>
  <c r="Z687" i="2"/>
  <c r="Z688" i="2"/>
  <c r="Z689" i="2"/>
  <c r="Z690" i="2"/>
  <c r="Z691" i="2"/>
  <c r="Z692" i="2"/>
  <c r="Z693" i="2"/>
  <c r="Z694" i="2"/>
  <c r="Z695" i="2"/>
  <c r="Z696" i="2"/>
  <c r="Z697" i="2"/>
  <c r="Z698" i="2"/>
  <c r="Z699" i="2"/>
  <c r="Z700" i="2"/>
  <c r="Z701" i="2"/>
  <c r="Z702" i="2"/>
  <c r="Z703" i="2"/>
  <c r="Z704" i="2"/>
  <c r="Z705" i="2"/>
  <c r="Z706" i="2"/>
  <c r="Z707" i="2"/>
  <c r="Z708" i="2"/>
  <c r="Z709" i="2"/>
  <c r="Z710" i="2"/>
  <c r="Z711" i="2"/>
  <c r="Z712" i="2"/>
  <c r="Z713" i="2"/>
  <c r="Z714" i="2"/>
  <c r="Z715" i="2"/>
  <c r="Z716" i="2"/>
  <c r="Z717" i="2"/>
  <c r="Z718" i="2"/>
  <c r="Z719" i="2"/>
  <c r="Z720" i="2"/>
  <c r="Z721" i="2"/>
  <c r="Z722" i="2"/>
  <c r="Z723" i="2"/>
  <c r="Z724" i="2"/>
  <c r="Z725" i="2"/>
  <c r="Z726" i="2"/>
  <c r="Z727" i="2"/>
  <c r="Z728" i="2"/>
  <c r="Z729" i="2"/>
  <c r="Z730" i="2"/>
  <c r="Z731" i="2"/>
  <c r="Z732" i="2"/>
  <c r="Z733" i="2"/>
  <c r="Z734" i="2"/>
  <c r="Z735" i="2"/>
  <c r="Z736" i="2"/>
  <c r="Z737" i="2"/>
  <c r="Z738" i="2"/>
  <c r="Z739" i="2"/>
  <c r="Z740" i="2"/>
  <c r="Z741" i="2"/>
  <c r="Z742" i="2"/>
  <c r="Z743" i="2"/>
  <c r="Z744" i="2"/>
  <c r="Z745" i="2"/>
  <c r="Z746" i="2"/>
  <c r="Z747" i="2"/>
  <c r="Z748" i="2"/>
  <c r="Z749" i="2"/>
  <c r="Z750" i="2"/>
  <c r="Z751" i="2"/>
  <c r="Z752" i="2"/>
  <c r="Z753" i="2"/>
  <c r="Z754" i="2"/>
  <c r="Z755" i="2"/>
  <c r="Z756" i="2"/>
  <c r="Z757" i="2"/>
  <c r="Z758" i="2"/>
  <c r="Z759" i="2"/>
  <c r="Z760" i="2"/>
  <c r="Z761" i="2"/>
  <c r="Z762" i="2"/>
  <c r="Z763" i="2"/>
  <c r="Z764" i="2"/>
  <c r="Z765" i="2"/>
  <c r="Z766" i="2"/>
  <c r="Z767" i="2"/>
  <c r="Z768" i="2"/>
  <c r="Z769" i="2"/>
  <c r="Z770" i="2"/>
  <c r="Z771" i="2"/>
  <c r="Z772" i="2"/>
  <c r="Z773" i="2"/>
  <c r="Z774" i="2"/>
  <c r="Z775" i="2"/>
  <c r="Z776" i="2"/>
  <c r="Z777" i="2"/>
  <c r="Z778" i="2"/>
  <c r="Z779" i="2"/>
  <c r="Z780" i="2"/>
  <c r="Z781" i="2"/>
  <c r="Z782" i="2"/>
  <c r="Z783" i="2"/>
  <c r="Z784" i="2"/>
  <c r="Z785" i="2"/>
  <c r="Z786" i="2"/>
  <c r="Z787" i="2"/>
  <c r="Z788" i="2"/>
  <c r="Z789" i="2"/>
  <c r="Z790" i="2"/>
  <c r="Z791" i="2"/>
  <c r="Z792" i="2"/>
  <c r="Z793" i="2"/>
  <c r="Z794" i="2"/>
  <c r="Z795" i="2"/>
  <c r="Z796" i="2"/>
  <c r="Z797" i="2"/>
  <c r="Z798" i="2"/>
  <c r="Z799" i="2"/>
  <c r="Z800" i="2"/>
  <c r="Z801" i="2"/>
  <c r="Z802" i="2"/>
  <c r="Z803" i="2"/>
  <c r="Z804" i="2"/>
  <c r="Z805" i="2"/>
  <c r="Z806" i="2"/>
  <c r="Z807" i="2"/>
  <c r="Z808" i="2"/>
  <c r="Z809" i="2"/>
  <c r="Z810" i="2"/>
  <c r="Z811" i="2"/>
  <c r="Z812" i="2"/>
  <c r="Z813" i="2"/>
  <c r="Z814" i="2"/>
  <c r="Z815" i="2"/>
  <c r="Z816" i="2"/>
  <c r="Z817" i="2"/>
  <c r="Z818" i="2"/>
  <c r="Z819" i="2"/>
  <c r="Z820" i="2"/>
  <c r="Z821" i="2"/>
  <c r="Z822" i="2"/>
  <c r="Z823" i="2"/>
  <c r="Z824" i="2"/>
  <c r="Z825" i="2"/>
  <c r="Z826" i="2"/>
  <c r="Z827" i="2"/>
  <c r="Z828" i="2"/>
  <c r="Z829" i="2"/>
  <c r="Z830" i="2"/>
  <c r="Z831" i="2"/>
  <c r="Z832" i="2"/>
  <c r="Z833" i="2"/>
  <c r="Z834" i="2"/>
  <c r="Z835" i="2"/>
  <c r="Z836" i="2"/>
  <c r="Z837" i="2"/>
  <c r="Z838" i="2"/>
  <c r="Z839" i="2"/>
  <c r="Z840" i="2"/>
  <c r="Z841" i="2"/>
  <c r="Z842" i="2"/>
  <c r="Z843" i="2"/>
  <c r="Z844" i="2"/>
  <c r="Z845" i="2"/>
  <c r="Z846" i="2"/>
  <c r="Z847" i="2"/>
  <c r="Z848" i="2"/>
  <c r="Z849" i="2"/>
  <c r="Z850" i="2"/>
  <c r="Z851" i="2"/>
  <c r="Z852" i="2"/>
  <c r="Z853" i="2"/>
  <c r="Z854" i="2"/>
  <c r="Z855" i="2"/>
  <c r="Z856" i="2"/>
  <c r="Z857" i="2"/>
  <c r="Z858" i="2"/>
  <c r="Z859" i="2"/>
  <c r="Z860" i="2"/>
  <c r="Z861" i="2"/>
  <c r="Z862" i="2"/>
  <c r="Z863" i="2"/>
  <c r="Z864" i="2"/>
  <c r="Z865" i="2"/>
  <c r="Z866" i="2"/>
  <c r="Z867" i="2"/>
  <c r="Z868" i="2"/>
  <c r="Z869" i="2"/>
  <c r="Z870" i="2"/>
  <c r="Z871" i="2"/>
  <c r="Z872" i="2"/>
  <c r="Z873" i="2"/>
  <c r="Z874" i="2"/>
  <c r="Z875" i="2"/>
  <c r="Z876" i="2"/>
  <c r="Z877" i="2"/>
  <c r="Z878" i="2"/>
  <c r="Z879" i="2"/>
  <c r="Z880" i="2"/>
  <c r="Z881" i="2"/>
  <c r="Z882" i="2"/>
  <c r="Z883" i="2"/>
  <c r="Z884" i="2"/>
  <c r="Z885" i="2"/>
  <c r="Z886" i="2"/>
  <c r="Z887" i="2"/>
  <c r="Z888" i="2"/>
  <c r="Z889" i="2"/>
  <c r="Z890" i="2"/>
  <c r="Z891" i="2"/>
  <c r="Z892" i="2"/>
  <c r="Z893" i="2"/>
  <c r="Z894" i="2"/>
  <c r="Z895" i="2"/>
  <c r="Z896" i="2"/>
  <c r="Z897" i="2"/>
  <c r="Z898" i="2"/>
  <c r="Z899" i="2"/>
  <c r="Z900" i="2"/>
  <c r="Z901" i="2"/>
  <c r="Z902" i="2"/>
  <c r="Z903" i="2"/>
  <c r="Z904" i="2"/>
  <c r="Z905" i="2"/>
  <c r="Z906" i="2"/>
  <c r="Z907" i="2"/>
  <c r="Z908" i="2"/>
  <c r="Z909" i="2"/>
  <c r="Z910" i="2"/>
  <c r="Z911" i="2"/>
  <c r="Z912" i="2"/>
  <c r="Z913" i="2"/>
  <c r="Z914" i="2"/>
  <c r="Z915" i="2"/>
  <c r="Z916" i="2"/>
  <c r="Z917" i="2"/>
  <c r="Z918" i="2"/>
  <c r="Z919" i="2"/>
  <c r="Z920" i="2"/>
  <c r="Z921" i="2"/>
  <c r="Z922" i="2"/>
  <c r="Z923" i="2"/>
  <c r="Z924" i="2"/>
  <c r="Z925" i="2"/>
  <c r="Z926" i="2"/>
  <c r="Z927" i="2"/>
  <c r="Z928" i="2"/>
  <c r="Z929" i="2"/>
  <c r="Z930" i="2"/>
  <c r="Z931" i="2"/>
  <c r="Z932" i="2"/>
  <c r="Z933" i="2"/>
  <c r="Z934" i="2"/>
  <c r="Z935" i="2"/>
  <c r="Z936" i="2"/>
  <c r="Z937" i="2"/>
  <c r="Z938" i="2"/>
  <c r="Z939" i="2"/>
  <c r="Z940" i="2"/>
  <c r="Z941" i="2"/>
  <c r="Z942" i="2"/>
  <c r="Z943" i="2"/>
  <c r="Z944" i="2"/>
  <c r="Z945" i="2"/>
  <c r="Z946" i="2"/>
  <c r="Z947" i="2"/>
  <c r="Z948" i="2"/>
  <c r="Z949" i="2"/>
  <c r="Z950" i="2"/>
  <c r="Z951" i="2"/>
  <c r="Z952" i="2"/>
  <c r="Z953" i="2"/>
  <c r="Z954" i="2"/>
  <c r="Z955" i="2"/>
  <c r="Z956" i="2"/>
  <c r="Z957" i="2"/>
  <c r="Z958" i="2"/>
  <c r="Z959" i="2"/>
  <c r="Z960" i="2"/>
  <c r="Z961" i="2"/>
  <c r="Z962" i="2"/>
  <c r="Z963" i="2"/>
  <c r="Z964" i="2"/>
  <c r="Z965" i="2"/>
  <c r="Z966" i="2"/>
  <c r="Z967" i="2"/>
  <c r="Z968" i="2"/>
  <c r="Z969" i="2"/>
  <c r="Z970" i="2"/>
  <c r="Z971" i="2"/>
  <c r="Z972" i="2"/>
  <c r="Z973" i="2"/>
  <c r="Z974" i="2"/>
  <c r="Z975" i="2"/>
  <c r="Z976" i="2"/>
  <c r="Z977" i="2"/>
  <c r="Z978" i="2"/>
  <c r="Z979" i="2"/>
  <c r="Z980" i="2"/>
  <c r="Z981" i="2"/>
  <c r="Z982" i="2"/>
  <c r="Z983" i="2"/>
  <c r="Z984" i="2"/>
  <c r="Z985" i="2"/>
  <c r="Z986" i="2"/>
  <c r="Z987" i="2"/>
  <c r="Z988" i="2"/>
  <c r="Z989" i="2"/>
  <c r="Z990" i="2"/>
  <c r="Z991" i="2"/>
  <c r="Z992" i="2"/>
  <c r="Z993" i="2"/>
  <c r="Z994" i="2"/>
  <c r="Z995" i="2"/>
  <c r="Z996" i="2"/>
  <c r="Z997" i="2"/>
  <c r="Z998" i="2"/>
  <c r="Z999" i="2"/>
  <c r="Z1000" i="2"/>
  <c r="Z1001" i="2"/>
  <c r="Z1002" i="2"/>
  <c r="Z1003" i="2"/>
  <c r="Z1004" i="2"/>
  <c r="Z1005" i="2"/>
  <c r="Z1006" i="2"/>
  <c r="Z1007" i="2"/>
  <c r="Z1008" i="2"/>
  <c r="Z1009" i="2"/>
  <c r="Z1010" i="2"/>
  <c r="Z1011" i="2"/>
  <c r="Z1012" i="2"/>
  <c r="Z1013" i="2"/>
  <c r="Z1014" i="2"/>
  <c r="Z1015" i="2"/>
  <c r="Z1016" i="2"/>
  <c r="Z1017" i="2"/>
  <c r="Z1018" i="2"/>
  <c r="Z1019" i="2"/>
  <c r="Z1020" i="2"/>
  <c r="Z1021" i="2"/>
  <c r="Z1022" i="2"/>
  <c r="Z1023" i="2"/>
  <c r="Z1024" i="2"/>
  <c r="Z1025" i="2"/>
  <c r="Z1026" i="2"/>
  <c r="Z1027" i="2"/>
  <c r="Z1028" i="2"/>
  <c r="Z1029" i="2"/>
  <c r="Z1030" i="2"/>
  <c r="Z1031" i="2"/>
  <c r="Z1032" i="2"/>
  <c r="Z1033" i="2"/>
  <c r="Z1034" i="2"/>
  <c r="Z1035" i="2"/>
  <c r="Z1036" i="2"/>
  <c r="Z1037" i="2"/>
  <c r="Z1038" i="2"/>
  <c r="Z1039" i="2"/>
  <c r="Z1040" i="2"/>
  <c r="Z1041" i="2"/>
  <c r="Z1042" i="2"/>
  <c r="Z1043" i="2"/>
  <c r="Z1044" i="2"/>
  <c r="Z1045" i="2"/>
  <c r="Z1046" i="2"/>
  <c r="Z1047" i="2"/>
  <c r="Z1048" i="2"/>
  <c r="Z1049" i="2"/>
  <c r="Z1050" i="2"/>
  <c r="Z1051" i="2"/>
  <c r="Z1052" i="2"/>
  <c r="Z1053" i="2"/>
  <c r="Z1054" i="2"/>
  <c r="Z1055" i="2"/>
  <c r="Z1056" i="2"/>
  <c r="Z1057" i="2"/>
  <c r="Z1058" i="2"/>
  <c r="Z1059" i="2"/>
  <c r="Z1060" i="2"/>
  <c r="Z1061" i="2"/>
  <c r="Z1062" i="2"/>
  <c r="Z1063" i="2"/>
  <c r="Z1064" i="2"/>
  <c r="Z1065" i="2"/>
  <c r="Z1066" i="2"/>
  <c r="Z1067" i="2"/>
  <c r="Z1068" i="2"/>
  <c r="Z1069" i="2"/>
  <c r="Z1070" i="2"/>
  <c r="Z1071" i="2"/>
  <c r="Z1072" i="2"/>
  <c r="Z1073" i="2"/>
  <c r="Z1074" i="2"/>
  <c r="Z1075" i="2"/>
  <c r="Z1076" i="2"/>
  <c r="Z1077" i="2"/>
  <c r="Z1078" i="2"/>
  <c r="Z1079" i="2"/>
  <c r="Z1080" i="2"/>
  <c r="Z1081" i="2"/>
  <c r="Z1082" i="2"/>
  <c r="Z1083" i="2"/>
  <c r="Z1084" i="2"/>
  <c r="Z1085" i="2"/>
  <c r="Z1086" i="2"/>
  <c r="Z1087" i="2"/>
  <c r="Z1088" i="2"/>
  <c r="Z1089" i="2"/>
  <c r="Z1090" i="2"/>
  <c r="Z1091" i="2"/>
  <c r="Z1092" i="2"/>
  <c r="Z1093" i="2"/>
  <c r="Z1094" i="2"/>
  <c r="Z1095" i="2"/>
  <c r="Z1096" i="2"/>
  <c r="Z1097" i="2"/>
  <c r="Z1098" i="2"/>
  <c r="Z1099" i="2"/>
  <c r="Z1100" i="2"/>
  <c r="Z1101" i="2"/>
  <c r="Z1102" i="2"/>
  <c r="Z1103" i="2"/>
  <c r="Z1104" i="2"/>
  <c r="Z1105" i="2"/>
  <c r="Z1106" i="2"/>
  <c r="Z1107" i="2"/>
  <c r="Z1108" i="2"/>
  <c r="Z1109" i="2"/>
  <c r="Z1110" i="2"/>
  <c r="Z1111" i="2"/>
  <c r="Z1112" i="2"/>
  <c r="Z1113" i="2"/>
  <c r="Z1114" i="2"/>
  <c r="Z1115" i="2"/>
  <c r="Z1116" i="2"/>
  <c r="Z1117" i="2"/>
  <c r="Z1118" i="2"/>
  <c r="Z1119" i="2"/>
  <c r="Z1120" i="2"/>
  <c r="Z1121" i="2"/>
  <c r="Z1122" i="2"/>
  <c r="Z1123" i="2"/>
  <c r="Z1124" i="2"/>
  <c r="Z1125" i="2"/>
  <c r="Z1126" i="2"/>
  <c r="Z1127" i="2"/>
  <c r="Z1128" i="2"/>
  <c r="Z1129" i="2"/>
  <c r="Z1130" i="2"/>
  <c r="Z1131" i="2"/>
  <c r="Z1132" i="2"/>
  <c r="Z1133" i="2"/>
  <c r="Z1134" i="2"/>
  <c r="Z1135" i="2"/>
  <c r="Z1136" i="2"/>
  <c r="Z1137" i="2"/>
  <c r="Z1138" i="2"/>
  <c r="Z1139" i="2"/>
  <c r="Z1140" i="2"/>
  <c r="Z1141" i="2"/>
  <c r="Z1142" i="2"/>
  <c r="Z1143" i="2"/>
  <c r="Z1144" i="2"/>
  <c r="Z1145" i="2"/>
  <c r="Z1146" i="2"/>
  <c r="Z1147" i="2"/>
  <c r="Z1148" i="2"/>
  <c r="Z1149" i="2"/>
  <c r="Z1150" i="2"/>
  <c r="Z1151" i="2"/>
  <c r="Z1152" i="2"/>
  <c r="Z1153" i="2"/>
  <c r="Z1154" i="2"/>
  <c r="Z1155" i="2"/>
  <c r="Z1156" i="2"/>
  <c r="Z1157" i="2"/>
  <c r="Z1158" i="2"/>
  <c r="Z1159" i="2"/>
  <c r="Z1160" i="2"/>
  <c r="Z1161" i="2"/>
  <c r="Z1162" i="2"/>
  <c r="Z1163" i="2"/>
  <c r="Z1164" i="2"/>
  <c r="Z1165" i="2"/>
  <c r="Z1166" i="2"/>
  <c r="Z1167" i="2"/>
  <c r="Z1168" i="2"/>
  <c r="Z1169" i="2"/>
  <c r="Z1170" i="2"/>
  <c r="Z1171" i="2"/>
  <c r="Z1172" i="2"/>
  <c r="Z1173" i="2"/>
  <c r="Z1174" i="2"/>
  <c r="Z1175" i="2"/>
  <c r="Z1176" i="2"/>
  <c r="Z1177" i="2"/>
  <c r="Z1178" i="2"/>
  <c r="Z1179" i="2"/>
  <c r="Z1180" i="2"/>
  <c r="Z1181" i="2"/>
  <c r="Z1182" i="2"/>
  <c r="Z1183" i="2"/>
  <c r="Z1184" i="2"/>
  <c r="Z1185" i="2"/>
  <c r="Z1186" i="2"/>
  <c r="Z1187" i="2"/>
  <c r="Z1188" i="2"/>
  <c r="Z1189" i="2"/>
  <c r="Z1190" i="2"/>
  <c r="Z1191" i="2"/>
  <c r="Z1192" i="2"/>
  <c r="Z1193" i="2"/>
  <c r="Z1194" i="2"/>
  <c r="Z1195" i="2"/>
  <c r="Z1196" i="2"/>
  <c r="Z1197" i="2"/>
  <c r="Z1198" i="2"/>
  <c r="Z1199" i="2"/>
  <c r="Z1200" i="2"/>
  <c r="Z1201" i="2"/>
  <c r="Z1202" i="2"/>
  <c r="Z1203" i="2"/>
  <c r="Z1204" i="2"/>
  <c r="Z1205" i="2"/>
  <c r="Z1206" i="2"/>
  <c r="Z1207" i="2"/>
  <c r="Z1208" i="2"/>
  <c r="Z1209" i="2"/>
  <c r="Z1210" i="2"/>
  <c r="Z1211" i="2"/>
  <c r="Z1212" i="2"/>
  <c r="Z1213" i="2"/>
  <c r="Z1214" i="2"/>
  <c r="Z1215" i="2"/>
  <c r="Z1216" i="2"/>
  <c r="Z1217" i="2"/>
  <c r="Z1218" i="2"/>
  <c r="Z1219" i="2"/>
  <c r="Z1220" i="2"/>
  <c r="Z1221" i="2"/>
  <c r="Z1222" i="2"/>
  <c r="Z1223" i="2"/>
  <c r="Z1224" i="2"/>
  <c r="Z1225" i="2"/>
  <c r="Z1226" i="2"/>
  <c r="Z1227" i="2"/>
  <c r="Z1228" i="2"/>
  <c r="Z1229" i="2"/>
  <c r="Z1230" i="2"/>
  <c r="Z1231" i="2"/>
  <c r="Z1232" i="2"/>
  <c r="Z1233" i="2"/>
  <c r="Z1234" i="2"/>
  <c r="Z1235" i="2"/>
  <c r="Z1236" i="2"/>
  <c r="Z1237" i="2"/>
  <c r="Z1238" i="2"/>
  <c r="Z1239" i="2"/>
  <c r="Z1240" i="2"/>
  <c r="Z1241" i="2"/>
  <c r="Z1242" i="2"/>
  <c r="Z1243" i="2"/>
  <c r="Z1244" i="2"/>
  <c r="Z1245" i="2"/>
  <c r="Z1246" i="2"/>
  <c r="Z1247" i="2"/>
  <c r="Z1248" i="2"/>
  <c r="Z1249" i="2"/>
  <c r="Z1250" i="2"/>
  <c r="Z1251" i="2"/>
  <c r="Z1252" i="2"/>
  <c r="Z1253" i="2"/>
  <c r="Z1254" i="2"/>
  <c r="Z1255" i="2"/>
  <c r="Z1256" i="2"/>
  <c r="Z1257" i="2"/>
  <c r="Z1258" i="2"/>
  <c r="Z1259" i="2"/>
  <c r="Z1260" i="2"/>
  <c r="Z1261" i="2"/>
  <c r="Z1262" i="2"/>
  <c r="Z1263" i="2"/>
  <c r="Z1264" i="2"/>
  <c r="Z1265" i="2"/>
  <c r="Z1266" i="2"/>
  <c r="Z1267" i="2"/>
  <c r="Z1268" i="2"/>
  <c r="Z1269" i="2"/>
  <c r="Z1270" i="2"/>
  <c r="Z1271" i="2"/>
  <c r="Z1272" i="2"/>
  <c r="Z1273" i="2"/>
  <c r="Z1274" i="2"/>
  <c r="Z1275" i="2"/>
  <c r="Z1276" i="2"/>
  <c r="Z1277" i="2"/>
  <c r="Z1278" i="2"/>
  <c r="Z1279" i="2"/>
  <c r="Z1280" i="2"/>
  <c r="Z1281" i="2"/>
  <c r="Z1282" i="2"/>
  <c r="Z1283" i="2"/>
  <c r="Z1284" i="2"/>
  <c r="Z1285" i="2"/>
  <c r="Z1286" i="2"/>
  <c r="Z1287" i="2"/>
  <c r="Z1288" i="2"/>
  <c r="Z1289" i="2"/>
  <c r="Z1290" i="2"/>
  <c r="Z1291" i="2"/>
  <c r="Z1292" i="2"/>
  <c r="Z1293" i="2"/>
  <c r="Z1294" i="2"/>
  <c r="Z1295" i="2"/>
  <c r="Z1296" i="2"/>
  <c r="Z1297" i="2"/>
  <c r="Z1298" i="2"/>
  <c r="Z1299" i="2"/>
  <c r="Z1300" i="2"/>
  <c r="Z1301" i="2"/>
  <c r="Z1302" i="2"/>
  <c r="Z1303" i="2"/>
  <c r="Z1304" i="2"/>
  <c r="Z1305" i="2"/>
  <c r="Z1306" i="2"/>
  <c r="Z1307" i="2"/>
  <c r="Z1308" i="2"/>
  <c r="Z1309" i="2"/>
  <c r="Z1310" i="2"/>
  <c r="Z1311" i="2"/>
  <c r="Z1312" i="2"/>
  <c r="Z1313" i="2"/>
  <c r="Z1314" i="2"/>
  <c r="Z1315" i="2"/>
  <c r="Z1316" i="2"/>
  <c r="Z1317" i="2"/>
  <c r="Z1318" i="2"/>
  <c r="Z1319" i="2"/>
  <c r="Z1320" i="2"/>
  <c r="Z1321" i="2"/>
  <c r="Z1322" i="2"/>
  <c r="Z1323" i="2"/>
  <c r="Z1324" i="2"/>
  <c r="Z1325" i="2"/>
  <c r="Z1326" i="2"/>
  <c r="Z1327" i="2"/>
  <c r="Z1328" i="2"/>
  <c r="Z1329" i="2"/>
  <c r="Z1330" i="2"/>
  <c r="Z1331" i="2"/>
  <c r="Z1332" i="2"/>
  <c r="Z1333" i="2"/>
  <c r="Z1334" i="2"/>
  <c r="Z1335" i="2"/>
  <c r="Z1336" i="2"/>
  <c r="Z1337" i="2"/>
  <c r="Z1338" i="2"/>
  <c r="Z1339" i="2"/>
  <c r="Z1340" i="2"/>
  <c r="Z1341" i="2"/>
  <c r="Z1342" i="2"/>
  <c r="Z1343" i="2"/>
  <c r="Z1344" i="2"/>
  <c r="Z1345" i="2"/>
  <c r="Z1346" i="2"/>
  <c r="Z1347" i="2"/>
  <c r="Z1348" i="2"/>
  <c r="Z1349" i="2"/>
  <c r="Z1350" i="2"/>
  <c r="Z1351" i="2"/>
  <c r="Z1352" i="2"/>
  <c r="Z1353" i="2"/>
  <c r="Z1354" i="2"/>
  <c r="Z1355" i="2"/>
  <c r="Z1356" i="2"/>
  <c r="Z1357" i="2"/>
  <c r="Z1358" i="2"/>
  <c r="Z1359" i="2"/>
  <c r="Z1360" i="2"/>
  <c r="Z1361" i="2"/>
  <c r="Z1362" i="2"/>
  <c r="Z1363" i="2"/>
  <c r="Z1364" i="2"/>
  <c r="Z1365" i="2"/>
  <c r="Z1366" i="2"/>
  <c r="Z1367" i="2"/>
  <c r="Z1368" i="2"/>
  <c r="Z1369" i="2"/>
  <c r="Z1370" i="2"/>
  <c r="Z1371" i="2"/>
  <c r="Z1372" i="2"/>
  <c r="Z1373" i="2"/>
  <c r="Z1374" i="2"/>
  <c r="Z1375" i="2"/>
  <c r="Z1376" i="2"/>
  <c r="Z1377" i="2"/>
  <c r="Z1378" i="2"/>
  <c r="Z1379" i="2"/>
  <c r="Z1380" i="2"/>
  <c r="Z1381" i="2"/>
  <c r="Z1382" i="2"/>
  <c r="Z1383" i="2"/>
  <c r="Z1384" i="2"/>
  <c r="Z1385" i="2"/>
  <c r="Z1386" i="2"/>
  <c r="Z1387" i="2"/>
  <c r="Z1388" i="2"/>
  <c r="Z1389" i="2"/>
  <c r="Z1390" i="2"/>
  <c r="Z1391" i="2"/>
  <c r="Z1392" i="2"/>
  <c r="Z1393" i="2"/>
  <c r="Z1394" i="2"/>
  <c r="Z1395" i="2"/>
  <c r="Z1396" i="2"/>
  <c r="Z1397" i="2"/>
  <c r="Z1398" i="2"/>
  <c r="Z1399" i="2"/>
  <c r="Z1400" i="2"/>
  <c r="Z1401" i="2"/>
  <c r="Z1402" i="2"/>
  <c r="Z1403" i="2"/>
  <c r="Z1404" i="2"/>
  <c r="Z1405" i="2"/>
  <c r="Z1406" i="2"/>
  <c r="Z1407" i="2"/>
  <c r="Z1408" i="2"/>
  <c r="Z1409" i="2"/>
  <c r="Z1410" i="2"/>
  <c r="Z1411" i="2"/>
  <c r="Z1412" i="2"/>
  <c r="Z1413" i="2"/>
  <c r="Z1414" i="2"/>
  <c r="Z1415" i="2"/>
  <c r="Z1416" i="2"/>
  <c r="Z1417" i="2"/>
  <c r="Z1418" i="2"/>
  <c r="Z1419" i="2"/>
  <c r="Z1420" i="2"/>
  <c r="Z1421" i="2"/>
  <c r="Z1422" i="2"/>
  <c r="Z1423" i="2"/>
  <c r="Z1424" i="2"/>
  <c r="Z1425" i="2"/>
  <c r="Z1426" i="2"/>
  <c r="Z1427" i="2"/>
  <c r="Z1428" i="2"/>
  <c r="Z1429" i="2"/>
  <c r="Z1430" i="2"/>
  <c r="Z1431" i="2"/>
  <c r="Z1432" i="2"/>
  <c r="Z1433" i="2"/>
  <c r="Z1434" i="2"/>
  <c r="Z1435" i="2"/>
  <c r="Z1436" i="2"/>
  <c r="Z1437" i="2"/>
  <c r="Z1438" i="2"/>
  <c r="Z1439" i="2"/>
  <c r="Z1440" i="2"/>
  <c r="Z1441" i="2"/>
  <c r="Z1442" i="2"/>
  <c r="Z1443" i="2"/>
  <c r="Z1444" i="2"/>
  <c r="Z1445" i="2"/>
  <c r="Z1446" i="2"/>
  <c r="Z1447" i="2"/>
  <c r="Z1448" i="2"/>
  <c r="Z1449" i="2"/>
  <c r="Z1450" i="2"/>
  <c r="Z1451" i="2"/>
  <c r="Z1452" i="2"/>
  <c r="Z1453" i="2"/>
  <c r="Z1454" i="2"/>
  <c r="Z1455" i="2"/>
  <c r="Z1456" i="2"/>
  <c r="Z1457" i="2"/>
  <c r="Z1458" i="2"/>
  <c r="Z1459" i="2"/>
  <c r="Z1460" i="2"/>
  <c r="Z1461" i="2"/>
  <c r="Z1462" i="2"/>
  <c r="Z1463" i="2"/>
  <c r="Z1464" i="2"/>
  <c r="Z1465" i="2"/>
  <c r="Z1466" i="2"/>
  <c r="Z1467" i="2"/>
  <c r="Z1468" i="2"/>
  <c r="Z1469" i="2"/>
  <c r="Z1470" i="2"/>
  <c r="Z1471" i="2"/>
  <c r="Z1472" i="2"/>
  <c r="Z1473" i="2"/>
  <c r="Z1474" i="2"/>
  <c r="Z1475" i="2"/>
  <c r="Z1476" i="2"/>
  <c r="Z1477" i="2"/>
  <c r="Z1478" i="2"/>
  <c r="Z1479" i="2"/>
  <c r="Z1480" i="2"/>
  <c r="Z1481" i="2"/>
  <c r="Z1482" i="2"/>
  <c r="Z1483" i="2"/>
  <c r="Z1484" i="2"/>
  <c r="Z1485" i="2"/>
  <c r="Z1486" i="2"/>
  <c r="Z1487" i="2"/>
  <c r="Z1488" i="2"/>
  <c r="Z1489" i="2"/>
  <c r="Z1490" i="2"/>
  <c r="Z1491" i="2"/>
  <c r="Z1492" i="2"/>
  <c r="Z1493" i="2"/>
  <c r="Z1494" i="2"/>
  <c r="Z1495" i="2"/>
  <c r="Z1496" i="2"/>
  <c r="Z1497" i="2"/>
  <c r="Z1498" i="2"/>
  <c r="Z1499" i="2"/>
  <c r="Z1500" i="2"/>
  <c r="Z1501" i="2"/>
  <c r="Z1502" i="2"/>
  <c r="Z1503" i="2"/>
  <c r="Z1504" i="2"/>
  <c r="Z1505" i="2"/>
  <c r="Z1506" i="2"/>
  <c r="Z1507" i="2"/>
  <c r="Z1508" i="2"/>
  <c r="Z1509" i="2"/>
  <c r="Z1510" i="2"/>
  <c r="Z1511" i="2"/>
  <c r="Z1512" i="2"/>
  <c r="Z1513" i="2"/>
  <c r="Z1514" i="2"/>
  <c r="Z1515" i="2"/>
  <c r="Z1516" i="2"/>
  <c r="Z1517" i="2"/>
  <c r="Z1518" i="2"/>
  <c r="Z1519" i="2"/>
  <c r="Z1520" i="2"/>
  <c r="Z1521" i="2"/>
  <c r="Z1522" i="2"/>
  <c r="Z1523" i="2"/>
  <c r="Z1524" i="2"/>
  <c r="Z1525" i="2"/>
  <c r="Z1526" i="2"/>
  <c r="Z1527" i="2"/>
  <c r="Z1528" i="2"/>
  <c r="Z1529" i="2"/>
  <c r="Z1530" i="2"/>
  <c r="Z1531" i="2"/>
  <c r="Z1532" i="2"/>
  <c r="Z1533" i="2"/>
  <c r="Z1534" i="2"/>
  <c r="Z1535" i="2"/>
  <c r="Z1536" i="2"/>
  <c r="Z1537" i="2"/>
  <c r="Z1538" i="2"/>
  <c r="Z1539" i="2"/>
  <c r="Z1540" i="2"/>
  <c r="Z1541" i="2"/>
  <c r="Z1542" i="2"/>
  <c r="Z1543" i="2"/>
  <c r="Z1544" i="2"/>
  <c r="Z1545" i="2"/>
  <c r="Z1546" i="2"/>
  <c r="Z1547" i="2"/>
  <c r="Z1548" i="2"/>
  <c r="Z1549" i="2"/>
  <c r="Z1550" i="2"/>
  <c r="Z1551" i="2"/>
  <c r="Z1552" i="2"/>
  <c r="Z1553" i="2"/>
  <c r="Z1554" i="2"/>
  <c r="Z1555" i="2"/>
  <c r="Z1556" i="2"/>
  <c r="Z1557" i="2"/>
  <c r="Z1558" i="2"/>
</calcChain>
</file>

<file path=xl/sharedStrings.xml><?xml version="1.0" encoding="utf-8"?>
<sst xmlns="http://schemas.openxmlformats.org/spreadsheetml/2006/main" count="26650" uniqueCount="4204">
  <si>
    <t>Row ID</t>
  </si>
  <si>
    <t>Order ID</t>
  </si>
  <si>
    <t>Ship Mode</t>
  </si>
  <si>
    <t>Customer ID</t>
  </si>
  <si>
    <t>Customer Name</t>
  </si>
  <si>
    <t>Segment</t>
  </si>
  <si>
    <t>City</t>
  </si>
  <si>
    <t>State</t>
  </si>
  <si>
    <t>Country</t>
  </si>
  <si>
    <t>Region</t>
  </si>
  <si>
    <t>Product ID</t>
  </si>
  <si>
    <t>Category</t>
  </si>
  <si>
    <t>Sub-Category</t>
  </si>
  <si>
    <t>Product Name</t>
  </si>
  <si>
    <t>Sales</t>
  </si>
  <si>
    <t>Quantity</t>
  </si>
  <si>
    <t>Profit</t>
  </si>
  <si>
    <t>Shipping Cost</t>
  </si>
  <si>
    <t>Order Priority</t>
  </si>
  <si>
    <t>Target</t>
  </si>
  <si>
    <t>Manager</t>
  </si>
  <si>
    <t>Team lead</t>
  </si>
  <si>
    <t>Gender</t>
  </si>
  <si>
    <t>Order Date</t>
  </si>
  <si>
    <t>Ship Date</t>
  </si>
  <si>
    <t>IN-2011-29998</t>
  </si>
  <si>
    <t>Standard Class</t>
  </si>
  <si>
    <t>GT-14755</t>
  </si>
  <si>
    <t>Guy Thornton</t>
  </si>
  <si>
    <t>Consumer</t>
  </si>
  <si>
    <t>Bilaspur</t>
  </si>
  <si>
    <t>Uttar Pradesh</t>
  </si>
  <si>
    <t>India</t>
  </si>
  <si>
    <t>North</t>
  </si>
  <si>
    <t>OFF-BI-10001967</t>
  </si>
  <si>
    <t>Office Supplies</t>
  </si>
  <si>
    <t>Binders</t>
  </si>
  <si>
    <t>Acco Binder, Recycled</t>
  </si>
  <si>
    <t>Medium</t>
  </si>
  <si>
    <t>Mahesh</t>
  </si>
  <si>
    <t>Mohan</t>
  </si>
  <si>
    <t>Female</t>
  </si>
  <si>
    <t>IN-2014-55191</t>
  </si>
  <si>
    <t>AA-10315</t>
  </si>
  <si>
    <t>Alex Avila</t>
  </si>
  <si>
    <t>Chennai</t>
  </si>
  <si>
    <t>Tamil Nadu</t>
  </si>
  <si>
    <t>South</t>
  </si>
  <si>
    <t>OFF-BI-10004700</t>
  </si>
  <si>
    <t>Cardinal Binder, Durable</t>
  </si>
  <si>
    <t>Manu</t>
  </si>
  <si>
    <t>IN-2011-39392</t>
  </si>
  <si>
    <t>Ajmer</t>
  </si>
  <si>
    <t>Rajasthan</t>
  </si>
  <si>
    <t>West</t>
  </si>
  <si>
    <t>OFF-BI-10004369</t>
  </si>
  <si>
    <t>Ibico Hole Reinforcements, Recycled</t>
  </si>
  <si>
    <t>Mohit</t>
  </si>
  <si>
    <t>Male</t>
  </si>
  <si>
    <t>IN-2012-39763</t>
  </si>
  <si>
    <t>MM-17260</t>
  </si>
  <si>
    <t>Magdelene Morse</t>
  </si>
  <si>
    <t>Sangli</t>
  </si>
  <si>
    <t>Maharashtra</t>
  </si>
  <si>
    <t>OFF-BI-10002684</t>
  </si>
  <si>
    <t>Avery Hole Reinforcements, Clear</t>
  </si>
  <si>
    <t>IN-2013-46091</t>
  </si>
  <si>
    <t>KH-16360</t>
  </si>
  <si>
    <t>Katherine Hughes</t>
  </si>
  <si>
    <t>OFF-BI-10000168</t>
  </si>
  <si>
    <t>Cardinal Hole Reinforcements, Recycled</t>
  </si>
  <si>
    <t>IN-2014-17244</t>
  </si>
  <si>
    <t>TM-21490</t>
  </si>
  <si>
    <t>Tony Molinari</t>
  </si>
  <si>
    <t>Durgapur</t>
  </si>
  <si>
    <t>OFF-EN-10002119</t>
  </si>
  <si>
    <t>Envelopes</t>
  </si>
  <si>
    <t>Ames Manila Envelope, Security-Tint</t>
  </si>
  <si>
    <t>Meena</t>
  </si>
  <si>
    <t>IN-2014-61414</t>
  </si>
  <si>
    <t>JJ-15445</t>
  </si>
  <si>
    <t>Jennifer Jackson</t>
  </si>
  <si>
    <t>Kolhapur</t>
  </si>
  <si>
    <t>OFF-LA-10004738</t>
  </si>
  <si>
    <t>Labels</t>
  </si>
  <si>
    <t>Harbour Creations Legal Exhibit Labels, Alphabetical</t>
  </si>
  <si>
    <t>IN-2011-78823</t>
  </si>
  <si>
    <t>ME-17725</t>
  </si>
  <si>
    <t>Max Engle</t>
  </si>
  <si>
    <t>Raipur</t>
  </si>
  <si>
    <t>OFF-FA-10004813</t>
  </si>
  <si>
    <t>Fasteners</t>
  </si>
  <si>
    <t>Stockwell Rubber Bands, Bulk Pack</t>
  </si>
  <si>
    <t>IN-2014-21143</t>
  </si>
  <si>
    <t>DC-12850</t>
  </si>
  <si>
    <t>Dan Campbell</t>
  </si>
  <si>
    <t>Kanpur</t>
  </si>
  <si>
    <t>OFF-SU-10000789</t>
  </si>
  <si>
    <t>Supplies</t>
  </si>
  <si>
    <t>Kleencut Box Cutter, Serrated</t>
  </si>
  <si>
    <t>IN-2011-12890</t>
  </si>
  <si>
    <t>CT-11995</t>
  </si>
  <si>
    <t>Carol Triggs</t>
  </si>
  <si>
    <t>Bharatpur</t>
  </si>
  <si>
    <t>OFF-PA-10003654</t>
  </si>
  <si>
    <t>Paper</t>
  </si>
  <si>
    <t>SanDisk Memo Slips, Recycled</t>
  </si>
  <si>
    <t>IN-2012-56857</t>
  </si>
  <si>
    <t>GB-14530</t>
  </si>
  <si>
    <t>George Bell</t>
  </si>
  <si>
    <t>Corporate</t>
  </si>
  <si>
    <t>Ambattur</t>
  </si>
  <si>
    <t>OFF-FA-10002360</t>
  </si>
  <si>
    <t>Advantus Staples, Bulk Pack</t>
  </si>
  <si>
    <t>IN-2014-34128</t>
  </si>
  <si>
    <t>KN-16450</t>
  </si>
  <si>
    <t>Kean Nguyen</t>
  </si>
  <si>
    <t>Gorakhpur</t>
  </si>
  <si>
    <t>OFF-FA-10003615</t>
  </si>
  <si>
    <t>Stockwell Staples, Assorted Sizes</t>
  </si>
  <si>
    <t>IN-2011-14983</t>
  </si>
  <si>
    <t>GH-14485</t>
  </si>
  <si>
    <t>Gene Hale</t>
  </si>
  <si>
    <t>Visakhapatnam</t>
  </si>
  <si>
    <t>Andhra Pradesh</t>
  </si>
  <si>
    <t>OFF-PA-10000127</t>
  </si>
  <si>
    <t>SanDisk Parchment Paper, Multicolor</t>
  </si>
  <si>
    <t>IN-2012-26204</t>
  </si>
  <si>
    <t>DB-13555</t>
  </si>
  <si>
    <t>Dorothy Badders</t>
  </si>
  <si>
    <t>OFF-SU-10002388</t>
  </si>
  <si>
    <t>Elite Shears, Easy Grip</t>
  </si>
  <si>
    <t>IN-2011-67840</t>
  </si>
  <si>
    <t>VG-21805</t>
  </si>
  <si>
    <t>Vivek Grady</t>
  </si>
  <si>
    <t>Surat</t>
  </si>
  <si>
    <t>Gujarat</t>
  </si>
  <si>
    <t>OFF-SU-10000866</t>
  </si>
  <si>
    <t>Elite Trimmer, Serrated</t>
  </si>
  <si>
    <t>IN-2012-57844</t>
  </si>
  <si>
    <t>CS-12490</t>
  </si>
  <si>
    <t>Cindy Schnelling</t>
  </si>
  <si>
    <t>Panipat</t>
  </si>
  <si>
    <t>Haryana</t>
  </si>
  <si>
    <t>OFF-ST-10003528</t>
  </si>
  <si>
    <t>Storage</t>
  </si>
  <si>
    <t>Fellowes Folders, Wire Frame</t>
  </si>
  <si>
    <t>IN-2013-44432</t>
  </si>
  <si>
    <t>DW-13195</t>
  </si>
  <si>
    <t>David Wiener</t>
  </si>
  <si>
    <t>Avadi</t>
  </si>
  <si>
    <t>OFF-ST-10000268</t>
  </si>
  <si>
    <t>Smead Box, Blue</t>
  </si>
  <si>
    <t>IN-2014-53000</t>
  </si>
  <si>
    <t>JO-15145</t>
  </si>
  <si>
    <t>Jack O'Briant</t>
  </si>
  <si>
    <t>Kozhikode</t>
  </si>
  <si>
    <t>Kerala</t>
  </si>
  <si>
    <t>OFF-AR-10003046</t>
  </si>
  <si>
    <t>Art</t>
  </si>
  <si>
    <t>Sanford Sketch Pad, Fluorescent</t>
  </si>
  <si>
    <t>IN-2012-61918</t>
  </si>
  <si>
    <t>ON-18715</t>
  </si>
  <si>
    <t>Odella Nelson</t>
  </si>
  <si>
    <t>Bangalore</t>
  </si>
  <si>
    <t>Karnataka</t>
  </si>
  <si>
    <t>OFF-BI-10000518</t>
  </si>
  <si>
    <t>Wilson Jones Index Tab, Clear</t>
  </si>
  <si>
    <t>IN-2014-39826</t>
  </si>
  <si>
    <t>RS-19870</t>
  </si>
  <si>
    <t>Roy Skaria</t>
  </si>
  <si>
    <t>Home Office</t>
  </si>
  <si>
    <t>Jodhpur</t>
  </si>
  <si>
    <t>OFF-LA-10002289</t>
  </si>
  <si>
    <t>Hon Shipping Labels, Adjustable</t>
  </si>
  <si>
    <t>IN-2011-40155</t>
  </si>
  <si>
    <t>CL-12700</t>
  </si>
  <si>
    <t>Craig Leslie</t>
  </si>
  <si>
    <t>Kulti</t>
  </si>
  <si>
    <t>West Bengal</t>
  </si>
  <si>
    <t>East</t>
  </si>
  <si>
    <t>OFF-ST-10001214</t>
  </si>
  <si>
    <t>Smead Box, Industrial</t>
  </si>
  <si>
    <t>IN-2011-78263</t>
  </si>
  <si>
    <t>BF-11215</t>
  </si>
  <si>
    <t>Benjamin Farhat</t>
  </si>
  <si>
    <t>OFF-LA-10003396</t>
  </si>
  <si>
    <t>Avery Color Coded Labels, Laser Printer Compatible</t>
  </si>
  <si>
    <t>IN-2013-71193</t>
  </si>
  <si>
    <t>BT-11530</t>
  </si>
  <si>
    <t>Bradley Talbott</t>
  </si>
  <si>
    <t>Pune</t>
  </si>
  <si>
    <t>OFF-FA-10000353</t>
  </si>
  <si>
    <t>Accos Staples, Metal</t>
  </si>
  <si>
    <t>IN-2014-13331</t>
  </si>
  <si>
    <t>BD-11560</t>
  </si>
  <si>
    <t>Brendan Dodson</t>
  </si>
  <si>
    <t>Nagercoil</t>
  </si>
  <si>
    <t>OFF-EN-10000219</t>
  </si>
  <si>
    <t>Jiffy Clasp Envelope, Recycled</t>
  </si>
  <si>
    <t>IN-2011-48009</t>
  </si>
  <si>
    <t>BD-11635</t>
  </si>
  <si>
    <t>Brian Derr</t>
  </si>
  <si>
    <t>Jaipur</t>
  </si>
  <si>
    <t>OFF-BI-10003367</t>
  </si>
  <si>
    <t>Wilson Jones Binder, Recycled</t>
  </si>
  <si>
    <t>Ramesh</t>
  </si>
  <si>
    <t>Rohit</t>
  </si>
  <si>
    <t>IN-2013-12407</t>
  </si>
  <si>
    <t>MS-17710</t>
  </si>
  <si>
    <t>Maurice Satty</t>
  </si>
  <si>
    <t>Meerut</t>
  </si>
  <si>
    <t>OFF-BI-10004140</t>
  </si>
  <si>
    <t>Cardinal Index Tab, Clear</t>
  </si>
  <si>
    <t>Radha</t>
  </si>
  <si>
    <t>IN-2011-36879</t>
  </si>
  <si>
    <t>RB-19435</t>
  </si>
  <si>
    <t>Richard Bierner</t>
  </si>
  <si>
    <t>Mangalore</t>
  </si>
  <si>
    <t>OFF-BI-10003166</t>
  </si>
  <si>
    <t>Cardinal Hole Reinforcements, Durable</t>
  </si>
  <si>
    <t>Renuka</t>
  </si>
  <si>
    <t>IN-2012-70731</t>
  </si>
  <si>
    <t>JW-16075</t>
  </si>
  <si>
    <t>Julia West</t>
  </si>
  <si>
    <t>Fatehpur</t>
  </si>
  <si>
    <t>OFF-BI-10004224</t>
  </si>
  <si>
    <t>Avery Index Tab, Durable</t>
  </si>
  <si>
    <t>Ram</t>
  </si>
  <si>
    <t>OFF-AR-10004009</t>
  </si>
  <si>
    <t>Boston Highlighters, Easy-Erase</t>
  </si>
  <si>
    <t>OFF-ST-10000220</t>
  </si>
  <si>
    <t>Rogers Shelving, Industrial</t>
  </si>
  <si>
    <t>IN-2012-55618</t>
  </si>
  <si>
    <t>MG-17695</t>
  </si>
  <si>
    <t>Maureen Gnade</t>
  </si>
  <si>
    <t>Belgaum</t>
  </si>
  <si>
    <t>OFF-ST-10000007</t>
  </si>
  <si>
    <t>Fellowes File Cart, Single Width</t>
  </si>
  <si>
    <t>IN-2014-69205</t>
  </si>
  <si>
    <t>LC-16885</t>
  </si>
  <si>
    <t>Lena Creighton</t>
  </si>
  <si>
    <t>Guwahati</t>
  </si>
  <si>
    <t>Assam</t>
  </si>
  <si>
    <t>OFF-EN-10003498</t>
  </si>
  <si>
    <t>Cameo Interoffice Envelope, Recycled</t>
  </si>
  <si>
    <t>OFF-EN-10001109</t>
  </si>
  <si>
    <t>Ames Interoffice Envelope, Recycled</t>
  </si>
  <si>
    <t>IN-2014-45426</t>
  </si>
  <si>
    <t>LD-17005</t>
  </si>
  <si>
    <t>Lisa DeCherney</t>
  </si>
  <si>
    <t>Kukatpalli</t>
  </si>
  <si>
    <t>Telangana</t>
  </si>
  <si>
    <t>OFF-LA-10002806</t>
  </si>
  <si>
    <t>Novimex Shipping Labels, 5000 Label Set</t>
  </si>
  <si>
    <t>OFF-FA-10003218</t>
  </si>
  <si>
    <t>Advantus Push Pins, Assorted Sizes</t>
  </si>
  <si>
    <t>IN-2013-49577</t>
  </si>
  <si>
    <t>SC-20020</t>
  </si>
  <si>
    <t>Sam Craven</t>
  </si>
  <si>
    <t>Delhi</t>
  </si>
  <si>
    <t>OFF-FA-10004795</t>
  </si>
  <si>
    <t>Advantus Paper Clips, Assorted Sizes</t>
  </si>
  <si>
    <t>OFF-SU-10000969</t>
  </si>
  <si>
    <t>Fiskars Box Cutter, Serrated</t>
  </si>
  <si>
    <t>IN-2014-65992</t>
  </si>
  <si>
    <t>Co-12640</t>
  </si>
  <si>
    <t>Corey-Lock</t>
  </si>
  <si>
    <t>OFF-SU-10000062</t>
  </si>
  <si>
    <t>Stiletto Scissors, High Speed</t>
  </si>
  <si>
    <t>IN-2013-59006</t>
  </si>
  <si>
    <t>SC-20845</t>
  </si>
  <si>
    <t>Sung Chung</t>
  </si>
  <si>
    <t>Bhatpara</t>
  </si>
  <si>
    <t>OFF-AP-10001621</t>
  </si>
  <si>
    <t>Appliances</t>
  </si>
  <si>
    <t>Cuisinart Blender, Silver</t>
  </si>
  <si>
    <t>IN-2012-74168</t>
  </si>
  <si>
    <t>JM-15535</t>
  </si>
  <si>
    <t>Jessica Myrick</t>
  </si>
  <si>
    <t>Thane</t>
  </si>
  <si>
    <t>OFF-AP-10004972</t>
  </si>
  <si>
    <t>Breville Coffee Grinder, Red</t>
  </si>
  <si>
    <t>IN-2012-28528</t>
  </si>
  <si>
    <t>CA-12775</t>
  </si>
  <si>
    <t>Cynthia Arntzen</t>
  </si>
  <si>
    <t>OFF-AP-10001254</t>
  </si>
  <si>
    <t>KitchenAid Coffee Grinder, Red</t>
  </si>
  <si>
    <t>ID-2013-11777</t>
  </si>
  <si>
    <t>PF-19165</t>
  </si>
  <si>
    <t>Philip Fox</t>
  </si>
  <si>
    <t>Mumbai</t>
  </si>
  <si>
    <t>OFF-AR-10001770</t>
  </si>
  <si>
    <t>Binney &amp; Smith Markers, Water Color</t>
  </si>
  <si>
    <t>IN-2012-31867</t>
  </si>
  <si>
    <t>KD-16495</t>
  </si>
  <si>
    <t>Keith Dawkins</t>
  </si>
  <si>
    <t>Nasik</t>
  </si>
  <si>
    <t>OFF-AP-10000675</t>
  </si>
  <si>
    <t>Hamilton Beach Stove, White</t>
  </si>
  <si>
    <t>IN-2013-18483</t>
  </si>
  <si>
    <t>ND-18460</t>
  </si>
  <si>
    <t>Neil Ducich</t>
  </si>
  <si>
    <t>Uttarakhand</t>
  </si>
  <si>
    <t>OFF-FA-10002481</t>
  </si>
  <si>
    <t>OIC Rubber Bands, 12 Pack</t>
  </si>
  <si>
    <t>OFF-FA-10004523</t>
  </si>
  <si>
    <t>OIC Thumb Tacks, Bulk Pack</t>
  </si>
  <si>
    <t>IN-2013-36081</t>
  </si>
  <si>
    <t>RA-19885</t>
  </si>
  <si>
    <t>Ruben Ausman</t>
  </si>
  <si>
    <t>Aurangabad</t>
  </si>
  <si>
    <t>Bihar</t>
  </si>
  <si>
    <t>OFF-FA-10001082</t>
  </si>
  <si>
    <t>OIC Staples, Assorted Sizes</t>
  </si>
  <si>
    <t>IN-2013-41240</t>
  </si>
  <si>
    <t>CC-12610</t>
  </si>
  <si>
    <t>Corey Catlett</t>
  </si>
  <si>
    <t>Vijayawada</t>
  </si>
  <si>
    <t>OFF-PA-10000357</t>
  </si>
  <si>
    <t>Eaton Memo Slips, Recycled</t>
  </si>
  <si>
    <t>IN-2011-43599</t>
  </si>
  <si>
    <t>JG-15805</t>
  </si>
  <si>
    <t>John Grady</t>
  </si>
  <si>
    <t>Agra</t>
  </si>
  <si>
    <t>OFF-LA-10002107</t>
  </si>
  <si>
    <t>Harbour Creations Removable Labels, Laser Printer Compatible</t>
  </si>
  <si>
    <t>IN-2011-68904</t>
  </si>
  <si>
    <t>AH-10690</t>
  </si>
  <si>
    <t>Anna HŠberlin</t>
  </si>
  <si>
    <t>OFF-BI-10001326</t>
  </si>
  <si>
    <t>Cardinal Binder, Recycled</t>
  </si>
  <si>
    <t>IN-2012-36410</t>
  </si>
  <si>
    <t>HR-14770</t>
  </si>
  <si>
    <t>Hallie Redmond</t>
  </si>
  <si>
    <t>Chandigarh</t>
  </si>
  <si>
    <t>OFF-FA-10003779</t>
  </si>
  <si>
    <t>Stockwell Paper Clips, Assorted Sizes</t>
  </si>
  <si>
    <t>IN-2014-33792</t>
  </si>
  <si>
    <t>HJ-14875</t>
  </si>
  <si>
    <t>Heather Jas</t>
  </si>
  <si>
    <t>Bhubaneswar</t>
  </si>
  <si>
    <t>Odisha</t>
  </si>
  <si>
    <t>OFF-FA-10003437</t>
  </si>
  <si>
    <t>Accos Clamps, Bulk Pack</t>
  </si>
  <si>
    <t>IN-2014-46777</t>
  </si>
  <si>
    <t>KD-16345</t>
  </si>
  <si>
    <t>Katherine Ducich</t>
  </si>
  <si>
    <t>OFF-BI-10002243</t>
  </si>
  <si>
    <t>Wilson Jones 3-Hole Punch, Durable</t>
  </si>
  <si>
    <t>Suresh</t>
  </si>
  <si>
    <t>Suraj</t>
  </si>
  <si>
    <t>IN-2013-52972</t>
  </si>
  <si>
    <t>BD-11620</t>
  </si>
  <si>
    <t>Brian DeCherney</t>
  </si>
  <si>
    <t>Malegaon</t>
  </si>
  <si>
    <t>Sunil</t>
  </si>
  <si>
    <t>IN-2012-17727</t>
  </si>
  <si>
    <t>GH-14425</t>
  </si>
  <si>
    <t>Gary Hwang</t>
  </si>
  <si>
    <t>OFF-ST-10004464</t>
  </si>
  <si>
    <t>Eldon Trays, Blue</t>
  </si>
  <si>
    <t>Suma</t>
  </si>
  <si>
    <t>IN-2014-16082</t>
  </si>
  <si>
    <t>SC-20305</t>
  </si>
  <si>
    <t>Sean Christensen</t>
  </si>
  <si>
    <t>Dhule</t>
  </si>
  <si>
    <t>OFF-ST-10001824</t>
  </si>
  <si>
    <t>Rogers Box, Single Width</t>
  </si>
  <si>
    <t>IN-2014-24622</t>
  </si>
  <si>
    <t>MM-17920</t>
  </si>
  <si>
    <t>Michael Moore</t>
  </si>
  <si>
    <t>Bijapur</t>
  </si>
  <si>
    <t>OFF-EN-10002784</t>
  </si>
  <si>
    <t>Cameo Manila Envelope, Recycled</t>
  </si>
  <si>
    <t>Sumita</t>
  </si>
  <si>
    <t>OFF-EN-10004473</t>
  </si>
  <si>
    <t>Ames Interoffice Envelope, with clear poly window</t>
  </si>
  <si>
    <t>IN-2013-58747</t>
  </si>
  <si>
    <t>LR-16915</t>
  </si>
  <si>
    <t>Lena Radford</t>
  </si>
  <si>
    <t>OFF-EN-10001789</t>
  </si>
  <si>
    <t>Kraft Peel and Seal, Set of 50</t>
  </si>
  <si>
    <t>IN-2011-59510</t>
  </si>
  <si>
    <t>DK-12985</t>
  </si>
  <si>
    <t>Darren Koutras</t>
  </si>
  <si>
    <t>OFF-EN-10001975</t>
  </si>
  <si>
    <t>Kraft Business Envelopes, Security-Tint</t>
  </si>
  <si>
    <t>OFF-FA-10000197</t>
  </si>
  <si>
    <t>Stockwell Push Pins, Metal</t>
  </si>
  <si>
    <t>IN-2013-67014</t>
  </si>
  <si>
    <t>JL-15235</t>
  </si>
  <si>
    <t>Janet Lee</t>
  </si>
  <si>
    <t>Rajkot</t>
  </si>
  <si>
    <t>OFF-SU-10003723</t>
  </si>
  <si>
    <t>Elite Shears, High Speed</t>
  </si>
  <si>
    <t>IN-2014-36627</t>
  </si>
  <si>
    <t>JK-16090</t>
  </si>
  <si>
    <t>Juliana Krohn</t>
  </si>
  <si>
    <t>OFF-SU-10000914</t>
  </si>
  <si>
    <t>Kleencut Scissors, Serrated</t>
  </si>
  <si>
    <t>IN-2014-67959</t>
  </si>
  <si>
    <t>SJ-20215</t>
  </si>
  <si>
    <t>Sarah Jordon</t>
  </si>
  <si>
    <t>Udaipur</t>
  </si>
  <si>
    <t>Tripura</t>
  </si>
  <si>
    <t>OFF-PA-10002618</t>
  </si>
  <si>
    <t>Eaton Memo Slips, Multicolor</t>
  </si>
  <si>
    <t>IN-2012-63759</t>
  </si>
  <si>
    <t>CS-12460</t>
  </si>
  <si>
    <t>Chuck Sachs</t>
  </si>
  <si>
    <t>Aligarh</t>
  </si>
  <si>
    <t>IN-2012-48317</t>
  </si>
  <si>
    <t>ML-18265</t>
  </si>
  <si>
    <t>Muhammed Lee</t>
  </si>
  <si>
    <t>OFF-AP-10000490</t>
  </si>
  <si>
    <t>Hamilton Beach Coffee Grinder, Silver</t>
  </si>
  <si>
    <t>IN-2014-39693</t>
  </si>
  <si>
    <t>CM-12235</t>
  </si>
  <si>
    <t>Chris McAfee</t>
  </si>
  <si>
    <t>Nagpur</t>
  </si>
  <si>
    <t>OFF-AP-10000935</t>
  </si>
  <si>
    <t>Cuisinart Toaster, White</t>
  </si>
  <si>
    <t>ID-2011-45272</t>
  </si>
  <si>
    <t>TZ-21580</t>
  </si>
  <si>
    <t>Tracy Zic</t>
  </si>
  <si>
    <t>OFF-PA-10000776</t>
  </si>
  <si>
    <t>Xerox Cards &amp; Envelopes, Premium</t>
  </si>
  <si>
    <t>IN-2012-18273</t>
  </si>
  <si>
    <t>EB-13975</t>
  </si>
  <si>
    <t>Erica Bern</t>
  </si>
  <si>
    <t>Parbhani</t>
  </si>
  <si>
    <t>OFF-AP-10001670</t>
  </si>
  <si>
    <t>Hoover Coffee Grinder, White</t>
  </si>
  <si>
    <t>OFF-PA-10001258</t>
  </si>
  <si>
    <t>Green Bar Cards &amp; Envelopes, Multicolor</t>
  </si>
  <si>
    <t>IN-2014-44264</t>
  </si>
  <si>
    <t>SW-20755</t>
  </si>
  <si>
    <t>Steven Ward</t>
  </si>
  <si>
    <t>OFF-PA-10003511</t>
  </si>
  <si>
    <t>Green Bar Memo Slips, 8.5 x 11</t>
  </si>
  <si>
    <t>IN-2014-78368</t>
  </si>
  <si>
    <t>DW-13585</t>
  </si>
  <si>
    <t>Dorothy Wardle</t>
  </si>
  <si>
    <t>OFF-EN-10002700</t>
  </si>
  <si>
    <t>Kraft Interoffice Envelope, with clear poly window</t>
  </si>
  <si>
    <t>IN-2011-75526</t>
  </si>
  <si>
    <t>DM-12955</t>
  </si>
  <si>
    <t>Dario Medina</t>
  </si>
  <si>
    <t>Bhavnagar</t>
  </si>
  <si>
    <t>OFF-SU-10001731</t>
  </si>
  <si>
    <t>Elite Letter Opener, High Speed</t>
  </si>
  <si>
    <t>OFF-ST-10003017</t>
  </si>
  <si>
    <t>Tenex Box, Industrial</t>
  </si>
  <si>
    <t>OFF-BI-10004120</t>
  </si>
  <si>
    <t>Ibico 3-Hole Punch, Durable</t>
  </si>
  <si>
    <t>IN-2013-27492</t>
  </si>
  <si>
    <t>BE-11335</t>
  </si>
  <si>
    <t>Bill Eplett</t>
  </si>
  <si>
    <t>Hubli</t>
  </si>
  <si>
    <t>OFF-BI-10003917</t>
  </si>
  <si>
    <t>Avery Hole Reinforcements, Economy</t>
  </si>
  <si>
    <t>IN-2012-26757</t>
  </si>
  <si>
    <t>VM-21685</t>
  </si>
  <si>
    <t>Valerie Mitchum</t>
  </si>
  <si>
    <t>OFF-ST-10004346</t>
  </si>
  <si>
    <t>Tenex Shelving, Single Width</t>
  </si>
  <si>
    <t>IN-2011-70850</t>
  </si>
  <si>
    <t>DH-13675</t>
  </si>
  <si>
    <t>Duane Huffman</t>
  </si>
  <si>
    <t>IN-2014-42808</t>
  </si>
  <si>
    <t>PB-18805</t>
  </si>
  <si>
    <t>Patrick Bzostek</t>
  </si>
  <si>
    <t>Jhansi</t>
  </si>
  <si>
    <t>OFF-SU-10004177</t>
  </si>
  <si>
    <t>Fiskars Box Cutter, Easy Grip</t>
  </si>
  <si>
    <t>IN-2014-41954</t>
  </si>
  <si>
    <t>CG-12040</t>
  </si>
  <si>
    <t>Catherine Glotzbach</t>
  </si>
  <si>
    <t>Akola</t>
  </si>
  <si>
    <t>OFF-ST-10000485</t>
  </si>
  <si>
    <t>Fellowes Folders, Single Width</t>
  </si>
  <si>
    <t>IN-2011-49241</t>
  </si>
  <si>
    <t>MT-18070</t>
  </si>
  <si>
    <t>Michelle Tran</t>
  </si>
  <si>
    <t>OFF-AR-10003023</t>
  </si>
  <si>
    <t>Stanley Highlighters, Water Color</t>
  </si>
  <si>
    <t>IN-2013-20107</t>
  </si>
  <si>
    <t>FG-14260</t>
  </si>
  <si>
    <t>Frank Gastineau</t>
  </si>
  <si>
    <t>OFF-FA-10004171</t>
  </si>
  <si>
    <t>Accos Paper Clips, Assorted Sizes</t>
  </si>
  <si>
    <t>ID-2014-21640</t>
  </si>
  <si>
    <t>SU-20665</t>
  </si>
  <si>
    <t>Stephanie Ulpright</t>
  </si>
  <si>
    <t>OFF-ST-10003306</t>
  </si>
  <si>
    <t>Eldon File Cart, Single Width</t>
  </si>
  <si>
    <t>IN-2014-78116</t>
  </si>
  <si>
    <t>DL-12925</t>
  </si>
  <si>
    <t>Daniel Lacy</t>
  </si>
  <si>
    <t>Kota</t>
  </si>
  <si>
    <t>IN-2012-43291</t>
  </si>
  <si>
    <t>GB-14575</t>
  </si>
  <si>
    <t>Giulietta Baptist</t>
  </si>
  <si>
    <t>OFF-SU-10001686</t>
  </si>
  <si>
    <t>Kleencut Trimmer, Easy Grip</t>
  </si>
  <si>
    <t>IN-2013-54736</t>
  </si>
  <si>
    <t>Patna</t>
  </si>
  <si>
    <t>IN-2013-77766</t>
  </si>
  <si>
    <t>DJ-13420</t>
  </si>
  <si>
    <t>Denny Joy</t>
  </si>
  <si>
    <t>Korba</t>
  </si>
  <si>
    <t>Chhattisgarh</t>
  </si>
  <si>
    <t>OFF-SU-10000178</t>
  </si>
  <si>
    <t>Acme Ruler, Easy Grip</t>
  </si>
  <si>
    <t>IN-2013-64452</t>
  </si>
  <si>
    <t>KH-16330</t>
  </si>
  <si>
    <t>Katharine Harms</t>
  </si>
  <si>
    <t>Darbhanga</t>
  </si>
  <si>
    <t>OFF-BI-10000305</t>
  </si>
  <si>
    <t>Wilson Jones Index Tab, Durable</t>
  </si>
  <si>
    <t>IN-2014-34653</t>
  </si>
  <si>
    <t>NK-18490</t>
  </si>
  <si>
    <t>Neil Knudson</t>
  </si>
  <si>
    <t>Durg</t>
  </si>
  <si>
    <t>Acme Letter Opener, Serrated</t>
  </si>
  <si>
    <t>IN-2013-63633</t>
  </si>
  <si>
    <t>DF-13135</t>
  </si>
  <si>
    <t>David Flashing</t>
  </si>
  <si>
    <t>Lucknow</t>
  </si>
  <si>
    <t>OFF-AR-10000681</t>
  </si>
  <si>
    <t>Binney &amp; Smith Sketch Pad, Water Color</t>
  </si>
  <si>
    <t>IN-2011-61372</t>
  </si>
  <si>
    <t>TB-21400</t>
  </si>
  <si>
    <t>Tom Boeckenhauer</t>
  </si>
  <si>
    <t>OFF-FA-10001246</t>
  </si>
  <si>
    <t>OIC Staples, Metal</t>
  </si>
  <si>
    <t>IN-2014-40764</t>
  </si>
  <si>
    <t>OFF-SU-10000932</t>
  </si>
  <si>
    <t>Elite Shears, Steel</t>
  </si>
  <si>
    <t>OFF-PA-10004815</t>
  </si>
  <si>
    <t>Xerox Note Cards, Premium</t>
  </si>
  <si>
    <t>IN-2014-52048</t>
  </si>
  <si>
    <t>HG-14965</t>
  </si>
  <si>
    <t>Henry Goldwyn</t>
  </si>
  <si>
    <t>Karnal</t>
  </si>
  <si>
    <t>OFF-SU-10003559</t>
  </si>
  <si>
    <t>Kleencut Ruler, Steel</t>
  </si>
  <si>
    <t>IN-2013-19400</t>
  </si>
  <si>
    <t>DP-13390</t>
  </si>
  <si>
    <t>Dennis Pardue</t>
  </si>
  <si>
    <t>OFF-BI-10004534</t>
  </si>
  <si>
    <t>Wilson Jones Binding Machine, Recycled</t>
  </si>
  <si>
    <t>IN-2014-45734</t>
  </si>
  <si>
    <t>MK-18160</t>
  </si>
  <si>
    <t>Mike Kennedy</t>
  </si>
  <si>
    <t>Saharanpur</t>
  </si>
  <si>
    <t>OFF-BI-10003018</t>
  </si>
  <si>
    <t>Avery Binder, Clear</t>
  </si>
  <si>
    <t>IN-2012-54134</t>
  </si>
  <si>
    <t>LB-16735</t>
  </si>
  <si>
    <t>Larry Blacks</t>
  </si>
  <si>
    <t>Ujjain</t>
  </si>
  <si>
    <t>Madhya Pradesh</t>
  </si>
  <si>
    <t>OFF-ST-10001753</t>
  </si>
  <si>
    <t>Eldon Shelving, Industrial</t>
  </si>
  <si>
    <t>IN-2012-46259</t>
  </si>
  <si>
    <t>RW-19630</t>
  </si>
  <si>
    <t>Rob Williams</t>
  </si>
  <si>
    <t>OFF-AP-10002226</t>
  </si>
  <si>
    <t>Hoover Blender, Black</t>
  </si>
  <si>
    <t>IN-2014-39371</t>
  </si>
  <si>
    <t>NH-18610</t>
  </si>
  <si>
    <t>Nicole Hansen</t>
  </si>
  <si>
    <t>OFF-AR-10003536</t>
  </si>
  <si>
    <t>Stanley Pencil Sharpener, Water Color</t>
  </si>
  <si>
    <t>OFF-BI-10003475</t>
  </si>
  <si>
    <t>Wilson Jones Index Tab, Recycled</t>
  </si>
  <si>
    <t>IN-2013-42087</t>
  </si>
  <si>
    <t>TB-21190</t>
  </si>
  <si>
    <t>Thomas Brumley</t>
  </si>
  <si>
    <t>OFF-AP-10001305</t>
  </si>
  <si>
    <t>Breville Microwave, White</t>
  </si>
  <si>
    <t>OFF-AR-10002417</t>
  </si>
  <si>
    <t>Boston Sketch Pad, Water Color</t>
  </si>
  <si>
    <t>IN-2012-26624</t>
  </si>
  <si>
    <t>JJ-15760</t>
  </si>
  <si>
    <t>Joel Jenkins</t>
  </si>
  <si>
    <t>Vadodara</t>
  </si>
  <si>
    <t>OFF-SU-10001762</t>
  </si>
  <si>
    <t>Stiletto Shears, Easy Grip</t>
  </si>
  <si>
    <t>OFF-SU-10003665</t>
  </si>
  <si>
    <t>Kleencut Trimmer, Serrated</t>
  </si>
  <si>
    <t>IN-2014-54694</t>
  </si>
  <si>
    <t>HG-14845</t>
  </si>
  <si>
    <t>Harry Greene</t>
  </si>
  <si>
    <t>OFF-BI-10001312</t>
  </si>
  <si>
    <t>Cardinal 3-Hole Punch, Clear</t>
  </si>
  <si>
    <t>IN-2013-53763</t>
  </si>
  <si>
    <t>AR-10510</t>
  </si>
  <si>
    <t>Andrew Roberts</t>
  </si>
  <si>
    <t>OFF-BI-10002386</t>
  </si>
  <si>
    <t>Acco Index Tab, Clear</t>
  </si>
  <si>
    <t>IN-2014-15473</t>
  </si>
  <si>
    <t>TP-21130</t>
  </si>
  <si>
    <t>Theone Pippenger</t>
  </si>
  <si>
    <t>OFF-BI-10004436</t>
  </si>
  <si>
    <t>Acco Hole Reinforcements, Recycled</t>
  </si>
  <si>
    <t>OFF-BI-10002885</t>
  </si>
  <si>
    <t>Avery Hole Reinforcements, Recycled</t>
  </si>
  <si>
    <t>IN-2012-29130</t>
  </si>
  <si>
    <t>JR-15700</t>
  </si>
  <si>
    <t>Jocasta Rupert</t>
  </si>
  <si>
    <t>Kollam</t>
  </si>
  <si>
    <t>OFF-ST-10001290</t>
  </si>
  <si>
    <t>Rogers Shelving, Single Width</t>
  </si>
  <si>
    <t>IN-2013-22648</t>
  </si>
  <si>
    <t>SF-20065</t>
  </si>
  <si>
    <t>Sandra Flanagan</t>
  </si>
  <si>
    <t>Ratlam</t>
  </si>
  <si>
    <t>OFF-ST-10000327</t>
  </si>
  <si>
    <t>Smead Folders, Wire Frame</t>
  </si>
  <si>
    <t>IN-2011-24769</t>
  </si>
  <si>
    <t>Solapur</t>
  </si>
  <si>
    <t>OFF-EN-10003632</t>
  </si>
  <si>
    <t>Jiffy Mailers, Recycled</t>
  </si>
  <si>
    <t>IN-2012-43165</t>
  </si>
  <si>
    <t>Puducherry</t>
  </si>
  <si>
    <t>OFF-EN-10002007</t>
  </si>
  <si>
    <t>Kraft Clasp Envelope, with clear poly window</t>
  </si>
  <si>
    <t>IN-2012-32882</t>
  </si>
  <si>
    <t>TR-21325</t>
  </si>
  <si>
    <t>Toby Ritter</t>
  </si>
  <si>
    <t>OFF-LA-10003273</t>
  </si>
  <si>
    <t>Harbour Creations Color Coded Labels, Adjustable</t>
  </si>
  <si>
    <t>OFF-LA-10002272</t>
  </si>
  <si>
    <t>Smead File Folder Labels, Alphabetical</t>
  </si>
  <si>
    <t>IN-2014-63766</t>
  </si>
  <si>
    <t>OFF-LA-10004745</t>
  </si>
  <si>
    <t>Harbour Creations Shipping Labels, Adjustable</t>
  </si>
  <si>
    <t>OFF-FA-10000577</t>
  </si>
  <si>
    <t>Stockwell Push Pins, 12 Pack</t>
  </si>
  <si>
    <t>IN-2013-18707</t>
  </si>
  <si>
    <t>JF-15190</t>
  </si>
  <si>
    <t>Jamie Frazer</t>
  </si>
  <si>
    <t>Indore</t>
  </si>
  <si>
    <t>OFF-SU-10004872</t>
  </si>
  <si>
    <t>Elite Letter Opener, Easy Grip</t>
  </si>
  <si>
    <t>OFF-SU-10000970</t>
  </si>
  <si>
    <t>Elite Box Cutter, Easy Grip</t>
  </si>
  <si>
    <t>IN-2013-46252</t>
  </si>
  <si>
    <t>ZC-21910</t>
  </si>
  <si>
    <t>Zuschuss Carroll</t>
  </si>
  <si>
    <t>Tiruppur</t>
  </si>
  <si>
    <t>IN-2012-13037</t>
  </si>
  <si>
    <t>AH-10075</t>
  </si>
  <si>
    <t>Adam Hart</t>
  </si>
  <si>
    <t>Faridabad</t>
  </si>
  <si>
    <t>OFF-PA-10001835</t>
  </si>
  <si>
    <t>SanDisk Computer Printout Paper, 8.5 x 11</t>
  </si>
  <si>
    <t>IN-2012-38713</t>
  </si>
  <si>
    <t>SC-20770</t>
  </si>
  <si>
    <t>Stewart Carmichael</t>
  </si>
  <si>
    <t>Kamarhati</t>
  </si>
  <si>
    <t>OFF-EN-10002757</t>
  </si>
  <si>
    <t>Ames Interoffice Envelope, Security-Tint</t>
  </si>
  <si>
    <t>OFF-BI-10003588</t>
  </si>
  <si>
    <t>Ibico Binder, Economy</t>
  </si>
  <si>
    <t>IN-2013-28094</t>
  </si>
  <si>
    <t>AC-10615</t>
  </si>
  <si>
    <t>Ann Chong</t>
  </si>
  <si>
    <t>Ludhiana</t>
  </si>
  <si>
    <t>Punjab</t>
  </si>
  <si>
    <t>OFF-BI-10004483</t>
  </si>
  <si>
    <t>Ibico Index Tab, Clear</t>
  </si>
  <si>
    <t>OFF-PA-10003303</t>
  </si>
  <si>
    <t>Xerox Computer Printout Paper, Multicolor</t>
  </si>
  <si>
    <t>IN-2014-75911</t>
  </si>
  <si>
    <t>OFF-ST-10002505</t>
  </si>
  <si>
    <t>Tenex Box, Wire Frame</t>
  </si>
  <si>
    <t>IN-2013-21024</t>
  </si>
  <si>
    <t>Pimpri</t>
  </si>
  <si>
    <t>OFF-BI-10004651</t>
  </si>
  <si>
    <t>Cardinal Binding Machine, Clear</t>
  </si>
  <si>
    <t>OFF-BI-10004105</t>
  </si>
  <si>
    <t>Acco 3-Hole Punch, Recycled</t>
  </si>
  <si>
    <t>IN-2013-64956</t>
  </si>
  <si>
    <t>OFF-BI-10002682</t>
  </si>
  <si>
    <t>Cardinal Binding Machine, Economy</t>
  </si>
  <si>
    <t>IN-2011-24986</t>
  </si>
  <si>
    <t>GW-14605</t>
  </si>
  <si>
    <t>Giulietta Weimer</t>
  </si>
  <si>
    <t>OFF-BI-10000871</t>
  </si>
  <si>
    <t>Wilson Jones Binder Covers, Recycled</t>
  </si>
  <si>
    <t>IN-2013-11721</t>
  </si>
  <si>
    <t>BG-11740</t>
  </si>
  <si>
    <t>Bruce Geld</t>
  </si>
  <si>
    <t>OFF-BI-10001096</t>
  </si>
  <si>
    <t>Ibico Binder Covers, Durable</t>
  </si>
  <si>
    <t>IN-2012-36123</t>
  </si>
  <si>
    <t>PJ-19015</t>
  </si>
  <si>
    <t>Pauline Johnson</t>
  </si>
  <si>
    <t>Hyderabad</t>
  </si>
  <si>
    <t>OFF-BI-10003012</t>
  </si>
  <si>
    <t>Wilson Jones Hole Reinforcements, Economy</t>
  </si>
  <si>
    <t>OFF-AR-10001329</t>
  </si>
  <si>
    <t>BIC Pens, Fluorescent</t>
  </si>
  <si>
    <t>OFF-ST-10001719</t>
  </si>
  <si>
    <t>Tenex Trays, Industrial</t>
  </si>
  <si>
    <t>IN-2014-41723</t>
  </si>
  <si>
    <t>IL-15100</t>
  </si>
  <si>
    <t>Ivan Liston</t>
  </si>
  <si>
    <t>Bhilai</t>
  </si>
  <si>
    <t>OFF-EN-10001162</t>
  </si>
  <si>
    <t>GlobeWeis Mailers, Set of 50</t>
  </si>
  <si>
    <t>IN-2014-12365</t>
  </si>
  <si>
    <t>BG-11035</t>
  </si>
  <si>
    <t>Barry Gonzalez</t>
  </si>
  <si>
    <t>IN-2014-28675</t>
  </si>
  <si>
    <t>AF-10870</t>
  </si>
  <si>
    <t>Art Ferguson</t>
  </si>
  <si>
    <t>OFF-LA-10003435</t>
  </si>
  <si>
    <t>Harbour Creations File Folder Labels, Laser Printer Compatible</t>
  </si>
  <si>
    <t>OFF-LA-10001764</t>
  </si>
  <si>
    <t>Avery Round Labels, Adjustable</t>
  </si>
  <si>
    <t>IN-2013-11518</t>
  </si>
  <si>
    <t>RR-19315</t>
  </si>
  <si>
    <t>Ralph Ritter</t>
  </si>
  <si>
    <t>OFF-PA-10003969</t>
  </si>
  <si>
    <t>Green Bar Note Cards, 8.5 x 11</t>
  </si>
  <si>
    <t>IN-2014-52818</t>
  </si>
  <si>
    <t>JF-15565</t>
  </si>
  <si>
    <t>Jill Fjeld</t>
  </si>
  <si>
    <t>OFF-PA-10003938</t>
  </si>
  <si>
    <t>Eaton Cards &amp; Envelopes, Premium</t>
  </si>
  <si>
    <t>OFF-PA-10003744</t>
  </si>
  <si>
    <t>Green Bar Parchment Paper, Multicolor</t>
  </si>
  <si>
    <t>OFF-FA-10004659</t>
  </si>
  <si>
    <t>Stockwell Thumb Tacks, 12 Pack</t>
  </si>
  <si>
    <t>IN-2014-18238</t>
  </si>
  <si>
    <t>KH-16690</t>
  </si>
  <si>
    <t>Kristen Hastings</t>
  </si>
  <si>
    <t>OFF-LA-10002939</t>
  </si>
  <si>
    <t>Harbour Creations Legal Exhibit Labels, 5000 Label Set</t>
  </si>
  <si>
    <t>IN-2011-36620</t>
  </si>
  <si>
    <t>Bhopal</t>
  </si>
  <si>
    <t>OFF-LA-10000540</t>
  </si>
  <si>
    <t>Harbour Creations Round Labels, Adjustable</t>
  </si>
  <si>
    <t>IN-2013-77437</t>
  </si>
  <si>
    <t>SV-20815</t>
  </si>
  <si>
    <t>Stuart Van</t>
  </si>
  <si>
    <t>OFF-SU-10003834</t>
  </si>
  <si>
    <t>Stiletto Shears, High Speed</t>
  </si>
  <si>
    <t>IN-2014-62716</t>
  </si>
  <si>
    <t>RP-19270</t>
  </si>
  <si>
    <t>Rachel Payne</t>
  </si>
  <si>
    <t>Ranchi</t>
  </si>
  <si>
    <t>Jharkhand</t>
  </si>
  <si>
    <t>OFF-AR-10002747</t>
  </si>
  <si>
    <t>Boston Canvas, Fluorescent</t>
  </si>
  <si>
    <t>OFF-AR-10003978</t>
  </si>
  <si>
    <t>Binney &amp; Smith Sketch Pad, Easy-Erase</t>
  </si>
  <si>
    <t>IN-2014-18777</t>
  </si>
  <si>
    <t>MZ-17515</t>
  </si>
  <si>
    <t>Mary Zewe</t>
  </si>
  <si>
    <t>Brahmapur</t>
  </si>
  <si>
    <t>OFF-BI-10003025</t>
  </si>
  <si>
    <t>Cardinal Binding Machine, Durable</t>
  </si>
  <si>
    <t>IN-2012-31762</t>
  </si>
  <si>
    <t>JD-15895</t>
  </si>
  <si>
    <t>Jonathan Doherty</t>
  </si>
  <si>
    <t>OFF-BI-10000328</t>
  </si>
  <si>
    <t>Acco Binding Machine, Clear</t>
  </si>
  <si>
    <t>IN-2013-35969</t>
  </si>
  <si>
    <t>SN-20560</t>
  </si>
  <si>
    <t>Skye Norling</t>
  </si>
  <si>
    <t>OFF-BI-10001028</t>
  </si>
  <si>
    <t>Ibico 3-Hole Punch, Clear</t>
  </si>
  <si>
    <t>IN-2014-49675</t>
  </si>
  <si>
    <t>LB-16795</t>
  </si>
  <si>
    <t>Laurel Beltran</t>
  </si>
  <si>
    <t>OFF-BI-10001200</t>
  </si>
  <si>
    <t>Avery Binder, Durable</t>
  </si>
  <si>
    <t>IN-2014-21241</t>
  </si>
  <si>
    <t>RB-19465</t>
  </si>
  <si>
    <t>Rick Bensley</t>
  </si>
  <si>
    <t>Bhiwandi</t>
  </si>
  <si>
    <t>OFF-BI-10003713</t>
  </si>
  <si>
    <t>Wilson Jones Index Tab, Economy</t>
  </si>
  <si>
    <t>IN-2011-14941</t>
  </si>
  <si>
    <t>DA-13450</t>
  </si>
  <si>
    <t>Dianna Arnett</t>
  </si>
  <si>
    <t>OFF-AP-10003032</t>
  </si>
  <si>
    <t>Hoover Stove, Red</t>
  </si>
  <si>
    <t>IN-2012-68918</t>
  </si>
  <si>
    <t>MA-17995</t>
  </si>
  <si>
    <t>Michelle Arnett</t>
  </si>
  <si>
    <t>OFF-EN-10001627</t>
  </si>
  <si>
    <t>Cameo Interoffice Envelope, with clear poly window</t>
  </si>
  <si>
    <t>IN-2013-63829</t>
  </si>
  <si>
    <t>DW-13480</t>
  </si>
  <si>
    <t>Dianna Wilson</t>
  </si>
  <si>
    <t>Ulhasnagar</t>
  </si>
  <si>
    <t>OFF-AR-10000054</t>
  </si>
  <si>
    <t>Sanford Pencil Sharpener, Water Color</t>
  </si>
  <si>
    <t>IN-2014-23236</t>
  </si>
  <si>
    <t>EH-14005</t>
  </si>
  <si>
    <t>Erica Hernandez</t>
  </si>
  <si>
    <t>OFF-LA-10002851</t>
  </si>
  <si>
    <t>Hon Legal Exhibit Labels, 5000 Label Set</t>
  </si>
  <si>
    <t>OFF-BI-10001867</t>
  </si>
  <si>
    <t>Acco Binder Covers, Recycled</t>
  </si>
  <si>
    <t>IN-2014-50179</t>
  </si>
  <si>
    <t>Coimbatore</t>
  </si>
  <si>
    <t>IN-2012-39651</t>
  </si>
  <si>
    <t>TS-21655</t>
  </si>
  <si>
    <t>Trudy Schmidt</t>
  </si>
  <si>
    <t>Bhatinda</t>
  </si>
  <si>
    <t>OFF-AR-10002109</t>
  </si>
  <si>
    <t>Binney &amp; Smith Sketch Pad, Fluorescent</t>
  </si>
  <si>
    <t>OFF-AR-10001266</t>
  </si>
  <si>
    <t>Boston Canvas, Blue</t>
  </si>
  <si>
    <t>OFF-ST-10003606</t>
  </si>
  <si>
    <t>Smead Box, Single Width</t>
  </si>
  <si>
    <t>IN-2014-69856</t>
  </si>
  <si>
    <t>AG-10900</t>
  </si>
  <si>
    <t>Arthur Gainer</t>
  </si>
  <si>
    <t>OFF-PA-10004187</t>
  </si>
  <si>
    <t>Xerox Message Books, Multicolor</t>
  </si>
  <si>
    <t>OFF-PA-10004185</t>
  </si>
  <si>
    <t>SanDisk Message Books, Recycled</t>
  </si>
  <si>
    <t>IN-2011-33904</t>
  </si>
  <si>
    <t>OFF-AP-10002793</t>
  </si>
  <si>
    <t>KitchenAid Stove, Black</t>
  </si>
  <si>
    <t>OFF-AP-10002933</t>
  </si>
  <si>
    <t>Hoover Blender, Silver</t>
  </si>
  <si>
    <t>OFF-PA-10004943</t>
  </si>
  <si>
    <t>Enermax Memo Slips, 8.5 x 11</t>
  </si>
  <si>
    <t>IN-2011-41254</t>
  </si>
  <si>
    <t>SC-20230</t>
  </si>
  <si>
    <t>Scot Coram</t>
  </si>
  <si>
    <t>IN-2013-61127</t>
  </si>
  <si>
    <t>KB-16585</t>
  </si>
  <si>
    <t>Ken Black</t>
  </si>
  <si>
    <t>OFF-ST-10001694</t>
  </si>
  <si>
    <t>Smead Folders, Blue</t>
  </si>
  <si>
    <t>IN-2012-64424</t>
  </si>
  <si>
    <t>TH-21115</t>
  </si>
  <si>
    <t>Thea Hudgings</t>
  </si>
  <si>
    <t>OFF-AR-10001073</t>
  </si>
  <si>
    <t>Sanford Markers, Easy-Erase</t>
  </si>
  <si>
    <t>OFF-AR-10002260</t>
  </si>
  <si>
    <t>Boston Pens, Blue</t>
  </si>
  <si>
    <t>IN-2013-41037</t>
  </si>
  <si>
    <t>SP-20545</t>
  </si>
  <si>
    <t>Sibella Parks</t>
  </si>
  <si>
    <t>IN-2014-71067</t>
  </si>
  <si>
    <t>NZ-18565</t>
  </si>
  <si>
    <t>Nick Zandusky</t>
  </si>
  <si>
    <t>OFF-ST-10004315</t>
  </si>
  <si>
    <t>Rogers Lockers, Blue</t>
  </si>
  <si>
    <t>IN-2014-74504</t>
  </si>
  <si>
    <t>EK-13795</t>
  </si>
  <si>
    <t>Eileen Kiefer</t>
  </si>
  <si>
    <t>OFF-ST-10003837</t>
  </si>
  <si>
    <t>Tenex Lockers, Single Width</t>
  </si>
  <si>
    <t>OFF-ST-10004382</t>
  </si>
  <si>
    <t>Tenex Folders, Industrial</t>
  </si>
  <si>
    <t>OFF-AR-10002392</t>
  </si>
  <si>
    <t>Binney &amp; Smith Highlighters, Blue</t>
  </si>
  <si>
    <t>OFF-PA-10003139</t>
  </si>
  <si>
    <t>SanDisk Parchment Paper, Recycled</t>
  </si>
  <si>
    <t>OFF-FA-10000038</t>
  </si>
  <si>
    <t>Stockwell Clamps, Assorted Sizes</t>
  </si>
  <si>
    <t>IN-2011-72411</t>
  </si>
  <si>
    <t>AB-10255</t>
  </si>
  <si>
    <t>Alejandro Ballentine</t>
  </si>
  <si>
    <t>Dewas</t>
  </si>
  <si>
    <t>OFF-SU-10004575</t>
  </si>
  <si>
    <t>Fiskars Letter Opener, Steel</t>
  </si>
  <si>
    <t>ID-2011-29389</t>
  </si>
  <si>
    <t>OFF-AR-10000989</t>
  </si>
  <si>
    <t>Binney &amp; Smith Canvas, Blue</t>
  </si>
  <si>
    <t>IN-2013-52230</t>
  </si>
  <si>
    <t>SC-20380</t>
  </si>
  <si>
    <t>Shahid Collister</t>
  </si>
  <si>
    <t>OFF-PA-10003020</t>
  </si>
  <si>
    <t>Xerox Message Books, Premium</t>
  </si>
  <si>
    <t>IN-2013-34506</t>
  </si>
  <si>
    <t>GR-14560</t>
  </si>
  <si>
    <t>Georgia Rosenberg</t>
  </si>
  <si>
    <t>OFF-PA-10000453</t>
  </si>
  <si>
    <t>Xerox Cards &amp; Envelopes, 8.5 x 11</t>
  </si>
  <si>
    <t>IN-2014-55471</t>
  </si>
  <si>
    <t>GM-14695</t>
  </si>
  <si>
    <t>Greg Maxwell</t>
  </si>
  <si>
    <t>OFF-EN-10001882</t>
  </si>
  <si>
    <t>Jiffy Manila Envelope, with clear poly window</t>
  </si>
  <si>
    <t>IN-2011-29438</t>
  </si>
  <si>
    <t>PV-18985</t>
  </si>
  <si>
    <t>Paul Van Hugh</t>
  </si>
  <si>
    <t>Salem</t>
  </si>
  <si>
    <t>OFF-ST-10003547</t>
  </si>
  <si>
    <t>Smead Shelving, Blue</t>
  </si>
  <si>
    <t>IN-2013-19337</t>
  </si>
  <si>
    <t>BW-11200</t>
  </si>
  <si>
    <t>Ben Wallace</t>
  </si>
  <si>
    <t>Bokaro</t>
  </si>
  <si>
    <t>OFF-ST-10003121</t>
  </si>
  <si>
    <t>Rogers Box, Industrial</t>
  </si>
  <si>
    <t>IN-2013-13583</t>
  </si>
  <si>
    <t>BF-11080</t>
  </si>
  <si>
    <t>Bart Folk</t>
  </si>
  <si>
    <t>Jamnagar</t>
  </si>
  <si>
    <t>OFF-PA-10004380</t>
  </si>
  <si>
    <t>SanDisk Memo Slips, Multicolor</t>
  </si>
  <si>
    <t>IN-2011-70402</t>
  </si>
  <si>
    <t>BD-11500</t>
  </si>
  <si>
    <t>Bradley Drucker</t>
  </si>
  <si>
    <t>OFF-PA-10003416</t>
  </si>
  <si>
    <t>Green Bar Parchment Paper, Recycled</t>
  </si>
  <si>
    <t>OFF-LA-10000668</t>
  </si>
  <si>
    <t>Smead Removable Labels, Adjustable</t>
  </si>
  <si>
    <t>IN-2014-15011</t>
  </si>
  <si>
    <t>MC-17635</t>
  </si>
  <si>
    <t>Matthew Clasen</t>
  </si>
  <si>
    <t>OFF-ST-10001124</t>
  </si>
  <si>
    <t>Fellowes Trays, Wire Frame</t>
  </si>
  <si>
    <t>IN-2011-13534</t>
  </si>
  <si>
    <t>MG-17875</t>
  </si>
  <si>
    <t>Michael Grace</t>
  </si>
  <si>
    <t>OFF-EN-10003455</t>
  </si>
  <si>
    <t>Cameo Manila Envelope, Set of 50</t>
  </si>
  <si>
    <t>IN-2012-53490</t>
  </si>
  <si>
    <t>MH-17290</t>
  </si>
  <si>
    <t>Marc Harrigan</t>
  </si>
  <si>
    <t>OFF-LA-10004623</t>
  </si>
  <si>
    <t>Smead Removable Labels, 5000 Label Set</t>
  </si>
  <si>
    <t>OFF-LA-10000707</t>
  </si>
  <si>
    <t>Avery Removable Labels, Adjustable</t>
  </si>
  <si>
    <t>IN-2013-49024</t>
  </si>
  <si>
    <t>PW-19030</t>
  </si>
  <si>
    <t>Pauline Webber</t>
  </si>
  <si>
    <t>Bellary</t>
  </si>
  <si>
    <t>OFF-AR-10000539</t>
  </si>
  <si>
    <t>Boston Markers, Easy-Erase</t>
  </si>
  <si>
    <t>IN-2012-25231</t>
  </si>
  <si>
    <t>SC-20695</t>
  </si>
  <si>
    <t>Steve Chapman</t>
  </si>
  <si>
    <t>OFF-LA-10000869</t>
  </si>
  <si>
    <t>Harbour Creations Removable Labels, Adjustable</t>
  </si>
  <si>
    <t>IN-2012-43081</t>
  </si>
  <si>
    <t>JS-15685</t>
  </si>
  <si>
    <t>Jim Sink</t>
  </si>
  <si>
    <t>OFF-SU-10000835</t>
  </si>
  <si>
    <t>Acme Box Cutter, Steel</t>
  </si>
  <si>
    <t>IN-2014-29074</t>
  </si>
  <si>
    <t>CS-12250</t>
  </si>
  <si>
    <t>Chris Selesnick</t>
  </si>
  <si>
    <t>IN-2014-48534</t>
  </si>
  <si>
    <t>OFF-AR-10001226</t>
  </si>
  <si>
    <t>Boston Pencil Sharpener, Fluorescent</t>
  </si>
  <si>
    <t>IN-2013-79390</t>
  </si>
  <si>
    <t>Mysore</t>
  </si>
  <si>
    <t>OFF-FA-10003838</t>
  </si>
  <si>
    <t>Stockwell Rubber Bands, Assorted Sizes</t>
  </si>
  <si>
    <t>IN-2011-10055</t>
  </si>
  <si>
    <t>TS-21370</t>
  </si>
  <si>
    <t>Todd Sumrall</t>
  </si>
  <si>
    <t>OFF-AP-10003598</t>
  </si>
  <si>
    <t>Breville Refrigerator, Red</t>
  </si>
  <si>
    <t>IN-2011-12554</t>
  </si>
  <si>
    <t>YC-21895</t>
  </si>
  <si>
    <t>Yoseph Carroll</t>
  </si>
  <si>
    <t>OFF-ST-10003203</t>
  </si>
  <si>
    <t>Eldon Lockers, Wire Frame</t>
  </si>
  <si>
    <t>IN-2014-19463</t>
  </si>
  <si>
    <t>LW-16825</t>
  </si>
  <si>
    <t>Laurel Workman</t>
  </si>
  <si>
    <t>OFF-FA-10001126</t>
  </si>
  <si>
    <t>Accos Paper Clips, Metal</t>
  </si>
  <si>
    <t>OFF-AR-10001228</t>
  </si>
  <si>
    <t>Binney &amp; Smith Pens, Easy-Erase</t>
  </si>
  <si>
    <t>IN-2014-55513</t>
  </si>
  <si>
    <t>CR-12580</t>
  </si>
  <si>
    <t>Clay Rozendal</t>
  </si>
  <si>
    <t>OFF-EN-10000114</t>
  </si>
  <si>
    <t>Kraft Clasp Envelope, Security-Tint</t>
  </si>
  <si>
    <t>OFF-AP-10002899</t>
  </si>
  <si>
    <t>Breville Toaster, Silver</t>
  </si>
  <si>
    <t>OFF-FA-10002241</t>
  </si>
  <si>
    <t>Stockwell Clamps, Bulk Pack</t>
  </si>
  <si>
    <t>IN-2013-22760</t>
  </si>
  <si>
    <t>VT-21700</t>
  </si>
  <si>
    <t>Valerie Takahito</t>
  </si>
  <si>
    <t>OFF-SU-10001308</t>
  </si>
  <si>
    <t>Fiskars Trimmer, Serrated</t>
  </si>
  <si>
    <t>OFF-FA-10000974</t>
  </si>
  <si>
    <t>Stockwell Paper Clips, Bulk Pack</t>
  </si>
  <si>
    <t>OFF-ST-10003810</t>
  </si>
  <si>
    <t>Tenex Box, Single Width</t>
  </si>
  <si>
    <t>OFF-PA-10003418</t>
  </si>
  <si>
    <t>Enermax Memo Slips, Multicolor</t>
  </si>
  <si>
    <t>IN-2013-62443</t>
  </si>
  <si>
    <t>RF-19345</t>
  </si>
  <si>
    <t>Randy Ferguson</t>
  </si>
  <si>
    <t>Moradabad</t>
  </si>
  <si>
    <t>OFF-AR-10002340</t>
  </si>
  <si>
    <t>Stanley Markers, Water Color</t>
  </si>
  <si>
    <t>OFF-FA-10004447</t>
  </si>
  <si>
    <t>Advantus Rubber Bands, Metal</t>
  </si>
  <si>
    <t>IN-2014-46343</t>
  </si>
  <si>
    <t>JW-15220</t>
  </si>
  <si>
    <t>Jane Waco</t>
  </si>
  <si>
    <t>Barddhaman</t>
  </si>
  <si>
    <t>IN-2011-71634</t>
  </si>
  <si>
    <t>MC-17425</t>
  </si>
  <si>
    <t>Mark Cousins</t>
  </si>
  <si>
    <t>IN-2013-18357</t>
  </si>
  <si>
    <t>YS-21880</t>
  </si>
  <si>
    <t>Yana Sorensen</t>
  </si>
  <si>
    <t>OFF-BI-10001904</t>
  </si>
  <si>
    <t>Cardinal Binder Covers, Durable</t>
  </si>
  <si>
    <t>IN-2011-29781</t>
  </si>
  <si>
    <t>MC-18130</t>
  </si>
  <si>
    <t>Mike Caudle</t>
  </si>
  <si>
    <t>OFF-FA-10004527</t>
  </si>
  <si>
    <t>Advantus Thumb Tacks, Bulk Pack</t>
  </si>
  <si>
    <t>IN-2013-50753</t>
  </si>
  <si>
    <t>TS-21430</t>
  </si>
  <si>
    <t>Tom Stivers</t>
  </si>
  <si>
    <t>OFF-LA-10000195</t>
  </si>
  <si>
    <t>Novimex File Folder Labels, Laser Printer Compatible</t>
  </si>
  <si>
    <t>IN-2013-28297</t>
  </si>
  <si>
    <t>BO-11350</t>
  </si>
  <si>
    <t>Bill Overfelt</t>
  </si>
  <si>
    <t>IN-2013-32945</t>
  </si>
  <si>
    <t>Shimoga</t>
  </si>
  <si>
    <t>OFF-PA-10000116</t>
  </si>
  <si>
    <t>Xerox Parchment Paper, Premium</t>
  </si>
  <si>
    <t>IN-2012-10209</t>
  </si>
  <si>
    <t>MF-18250</t>
  </si>
  <si>
    <t>Monica Federle</t>
  </si>
  <si>
    <t>Allahabad</t>
  </si>
  <si>
    <t>OFF-ST-10004837</t>
  </si>
  <si>
    <t>OFF-SU-10003789</t>
  </si>
  <si>
    <t>Fiskars Box Cutter, Steel</t>
  </si>
  <si>
    <t>IN-2011-53770</t>
  </si>
  <si>
    <t>DS-13030</t>
  </si>
  <si>
    <t>Darrin Sayre</t>
  </si>
  <si>
    <t>OFF-LA-10002703</t>
  </si>
  <si>
    <t>Novimex Removable Labels, Adjustable</t>
  </si>
  <si>
    <t>IN-2014-34842</t>
  </si>
  <si>
    <t>Varanasi</t>
  </si>
  <si>
    <t>OFF-AP-10002017</t>
  </si>
  <si>
    <t>Cuisinart Blender, Red</t>
  </si>
  <si>
    <t>IN-2014-14059</t>
  </si>
  <si>
    <t>SW-20350</t>
  </si>
  <si>
    <t>Sean Wendt</t>
  </si>
  <si>
    <t>IN-2014-40428</t>
  </si>
  <si>
    <t>AS-10135</t>
  </si>
  <si>
    <t>Adrian Shami</t>
  </si>
  <si>
    <t>OFF-SU-10002732</t>
  </si>
  <si>
    <t>Acme Box Cutter, High Speed</t>
  </si>
  <si>
    <t>IN-2014-23173</t>
  </si>
  <si>
    <t>HD-14785</t>
  </si>
  <si>
    <t>Harold Dahlen</t>
  </si>
  <si>
    <t>OFF-PA-10001086</t>
  </si>
  <si>
    <t>Enermax Cards &amp; Envelopes, Multicolor</t>
  </si>
  <si>
    <t>IN-2012-45909</t>
  </si>
  <si>
    <t>OFF-ST-10003206</t>
  </si>
  <si>
    <t>Eldon Shelving, Blue</t>
  </si>
  <si>
    <t>OFF-EN-10002258</t>
  </si>
  <si>
    <t>Jiffy Mailers, with clear poly window</t>
  </si>
  <si>
    <t>IN-2014-29893</t>
  </si>
  <si>
    <t>SC-20680</t>
  </si>
  <si>
    <t>Steve Carroll</t>
  </si>
  <si>
    <t>Gulbarga</t>
  </si>
  <si>
    <t>OFF-LA-10000861</t>
  </si>
  <si>
    <t>Avery Color Coded Labels, Alphabetical</t>
  </si>
  <si>
    <t>OFF-PA-10002047</t>
  </si>
  <si>
    <t>Green Bar Cards &amp; Envelopes, 8.5 x 11</t>
  </si>
  <si>
    <t>OFF-FA-10000838</t>
  </si>
  <si>
    <t>Stockwell Push Pins, Assorted Sizes</t>
  </si>
  <si>
    <t>OFF-PA-10001979</t>
  </si>
  <si>
    <t>Enermax Message Books, Premium</t>
  </si>
  <si>
    <t>OFF-PA-10004613</t>
  </si>
  <si>
    <t>Green Bar Note Cards, Premium</t>
  </si>
  <si>
    <t>OFF-BI-10000721</t>
  </si>
  <si>
    <t>Ibico Binder Covers, Recycled</t>
  </si>
  <si>
    <t>IN-2011-74994</t>
  </si>
  <si>
    <t>AG-10495</t>
  </si>
  <si>
    <t>Andrew Gjertsen</t>
  </si>
  <si>
    <t>OFF-BI-10003265</t>
  </si>
  <si>
    <t>Wilson Jones Binder, Clear</t>
  </si>
  <si>
    <t>IN-2013-34457</t>
  </si>
  <si>
    <t>OFF-FA-10000263</t>
  </si>
  <si>
    <t>Stockwell Thumb Tacks, Bulk Pack</t>
  </si>
  <si>
    <t>IN-2014-71928</t>
  </si>
  <si>
    <t>IN-2013-34471</t>
  </si>
  <si>
    <t>FA-14230</t>
  </si>
  <si>
    <t>Frank Atkinson</t>
  </si>
  <si>
    <t>OFF-PA-10004946</t>
  </si>
  <si>
    <t>SanDisk Note Cards, Multicolor</t>
  </si>
  <si>
    <t>OFF-EN-10004173</t>
  </si>
  <si>
    <t>Ames Peel and Seal, Recycled</t>
  </si>
  <si>
    <t>IN-2013-27639</t>
  </si>
  <si>
    <t>GZ-14545</t>
  </si>
  <si>
    <t>George Zrebassa</t>
  </si>
  <si>
    <t>Tiruchchirappalli</t>
  </si>
  <si>
    <t>OFF-ST-10002085</t>
  </si>
  <si>
    <t>Tenex File Cart, Industrial</t>
  </si>
  <si>
    <t>OFF-ST-10004325</t>
  </si>
  <si>
    <t>Eldon Box, Single Width</t>
  </si>
  <si>
    <t>IN-2012-58817</t>
  </si>
  <si>
    <t>OFF-EN-10004053</t>
  </si>
  <si>
    <t>GlobeWeis Manila Envelope, with clear poly window</t>
  </si>
  <si>
    <t>OFF-SU-10003717</t>
  </si>
  <si>
    <t>Stiletto Ruler, Serrated</t>
  </si>
  <si>
    <t>OFF-AR-10001518</t>
  </si>
  <si>
    <t>Binney &amp; Smith Pencil Sharpener, Water Color</t>
  </si>
  <si>
    <t>OFF-AR-10004900</t>
  </si>
  <si>
    <t>Boston Canvas, Easy-Erase</t>
  </si>
  <si>
    <t>OFF-BI-10002907</t>
  </si>
  <si>
    <t>Wilson Jones 3-Hole Punch, Economy</t>
  </si>
  <si>
    <t>OFF-EN-10002425</t>
  </si>
  <si>
    <t>Ames Peel and Seal, Set of 50</t>
  </si>
  <si>
    <t>IN-2012-56647</t>
  </si>
  <si>
    <t>PH-18790</t>
  </si>
  <si>
    <t>Patricia Hirasaki</t>
  </si>
  <si>
    <t>OFF-LA-10002596</t>
  </si>
  <si>
    <t>Harbour Creations Round Labels, Laser Printer Compatible</t>
  </si>
  <si>
    <t>ID-2012-58201</t>
  </si>
  <si>
    <t>AW-10930</t>
  </si>
  <si>
    <t>Arthur Wiediger</t>
  </si>
  <si>
    <t>OFF-AR-10004153</t>
  </si>
  <si>
    <t>Binney &amp; Smith Highlighters, Easy-Erase</t>
  </si>
  <si>
    <t>OFF-AP-10004711</t>
  </si>
  <si>
    <t>Breville Refrigerator, Silver</t>
  </si>
  <si>
    <t>IN-2011-44558</t>
  </si>
  <si>
    <t>RB-19795</t>
  </si>
  <si>
    <t>Ross Baird</t>
  </si>
  <si>
    <t>OFF-EN-10002671</t>
  </si>
  <si>
    <t>GlobeWeis Interoffice Envelope, with clear poly window</t>
  </si>
  <si>
    <t>IN-2011-16033</t>
  </si>
  <si>
    <t>OFF-PA-10001850</t>
  </si>
  <si>
    <t>Eaton Note Cards, Premium</t>
  </si>
  <si>
    <t>IN-2014-58173</t>
  </si>
  <si>
    <t>JK-16120</t>
  </si>
  <si>
    <t>Julie Kriz</t>
  </si>
  <si>
    <t>Kakinada</t>
  </si>
  <si>
    <t>IN-2011-10552</t>
  </si>
  <si>
    <t>CC-12430</t>
  </si>
  <si>
    <t>Chuck Clark</t>
  </si>
  <si>
    <t>Jabalpur</t>
  </si>
  <si>
    <t>OFF-LA-10004430</t>
  </si>
  <si>
    <t>Avery Shipping Labels, Laser Printer Compatible</t>
  </si>
  <si>
    <t>OFF-SU-10002911</t>
  </si>
  <si>
    <t>Acme Scissors, Serrated</t>
  </si>
  <si>
    <t>OFF-LA-10002364</t>
  </si>
  <si>
    <t>Smead Shipping Labels, Alphabetical</t>
  </si>
  <si>
    <t>OFF-ST-10003953</t>
  </si>
  <si>
    <t>Smead File Cart, Industrial</t>
  </si>
  <si>
    <t>IN-2012-32343</t>
  </si>
  <si>
    <t>OFF-BI-10002632</t>
  </si>
  <si>
    <t>Acco Binding Machine, Recycled</t>
  </si>
  <si>
    <t>IN-2012-37957</t>
  </si>
  <si>
    <t>Dl-13600</t>
  </si>
  <si>
    <t>Dorris liebe</t>
  </si>
  <si>
    <t>OFF-FA-10000248</t>
  </si>
  <si>
    <t>IN-2013-29683</t>
  </si>
  <si>
    <t>AS-10225</t>
  </si>
  <si>
    <t>Alan Schoenberger</t>
  </si>
  <si>
    <t>OFF-LA-10003379</t>
  </si>
  <si>
    <t>Smead Color Coded Labels, Laser Printer Compatible</t>
  </si>
  <si>
    <t>IN-2013-49423</t>
  </si>
  <si>
    <t>OFF-BI-10002335</t>
  </si>
  <si>
    <t>Avery Binder Covers, Durable</t>
  </si>
  <si>
    <t>IN-2011-73734</t>
  </si>
  <si>
    <t>MG-17890</t>
  </si>
  <si>
    <t>Michael Granlund</t>
  </si>
  <si>
    <t>OFF-BI-10004440</t>
  </si>
  <si>
    <t>Cardinal Binder, Economy</t>
  </si>
  <si>
    <t>IN-2013-60049</t>
  </si>
  <si>
    <t>OFF-LA-10000219</t>
  </si>
  <si>
    <t>Harbour Creations File Folder Labels, Adjustable</t>
  </si>
  <si>
    <t>IN-2013-71774</t>
  </si>
  <si>
    <t>Barasat</t>
  </si>
  <si>
    <t>OFF-PA-10001006</t>
  </si>
  <si>
    <t>Eaton Message Books, Recycled</t>
  </si>
  <si>
    <t>OFF-LA-10003973</t>
  </si>
  <si>
    <t>Hon Removable Labels, Laser Printer Compatible</t>
  </si>
  <si>
    <t>OFF-SU-10002362</t>
  </si>
  <si>
    <t>Acme Ruler, Serrated</t>
  </si>
  <si>
    <t>OFF-PA-10000344</t>
  </si>
  <si>
    <t>SanDisk Memo Slips, 8.5 x 11</t>
  </si>
  <si>
    <t>IN-2012-52076</t>
  </si>
  <si>
    <t>ML-17395</t>
  </si>
  <si>
    <t>Marina Lichtenstein</t>
  </si>
  <si>
    <t>OFF-BI-10002627</t>
  </si>
  <si>
    <t>Avery Binder Covers, Economy</t>
  </si>
  <si>
    <t>IN-2013-19176</t>
  </si>
  <si>
    <t>MS-17980</t>
  </si>
  <si>
    <t>Michael Stewart</t>
  </si>
  <si>
    <t>OFF-PA-10000030</t>
  </si>
  <si>
    <t>Eaton Parchment Paper, Recycled</t>
  </si>
  <si>
    <t>IN-2014-30264</t>
  </si>
  <si>
    <t>OFF-BI-10000698</t>
  </si>
  <si>
    <t>Wilson Jones Hole Reinforcements, Recycled</t>
  </si>
  <si>
    <t>OFF-SU-10002547</t>
  </si>
  <si>
    <t>Acme Ruler, Steel</t>
  </si>
  <si>
    <t>IN-2012-50823</t>
  </si>
  <si>
    <t>LS-16975</t>
  </si>
  <si>
    <t>Lindsay Shagiari</t>
  </si>
  <si>
    <t>OFF-FA-10002058</t>
  </si>
  <si>
    <t>Stockwell Thumb Tacks, Assorted Sizes</t>
  </si>
  <si>
    <t>IN-2012-58432</t>
  </si>
  <si>
    <t>AS-10630</t>
  </si>
  <si>
    <t>Ann Steele</t>
  </si>
  <si>
    <t>OFF-EN-10003463</t>
  </si>
  <si>
    <t>Jiffy Peel and Seal, Recycled</t>
  </si>
  <si>
    <t>IN-2012-37362</t>
  </si>
  <si>
    <t>DB-13120</t>
  </si>
  <si>
    <t>David Bremer</t>
  </si>
  <si>
    <t>OFF-BI-10003779</t>
  </si>
  <si>
    <t>Cardinal 3-Hole Punch, Durable</t>
  </si>
  <si>
    <t>IN-2014-10020</t>
  </si>
  <si>
    <t>IN-2013-30257</t>
  </si>
  <si>
    <t>JR-16210</t>
  </si>
  <si>
    <t>Justin Ritter</t>
  </si>
  <si>
    <t>Srinagar</t>
  </si>
  <si>
    <t>Jammu and Kashmir</t>
  </si>
  <si>
    <t>OFF-PA-10002073</t>
  </si>
  <si>
    <t>Green Bar Parchment Paper, 8.5 x 11</t>
  </si>
  <si>
    <t>OFF-ST-10004015</t>
  </si>
  <si>
    <t>Smead Trays, Blue</t>
  </si>
  <si>
    <t>IN-2011-16831</t>
  </si>
  <si>
    <t>VM-21835</t>
  </si>
  <si>
    <t>Vivian Mathis</t>
  </si>
  <si>
    <t>OFF-ST-10003274</t>
  </si>
  <si>
    <t>Eldon Box, Wire Frame</t>
  </si>
  <si>
    <t>OFF-EN-10001946</t>
  </si>
  <si>
    <t>Kraft Mailers, Security-Tint</t>
  </si>
  <si>
    <t>IN-2013-11448</t>
  </si>
  <si>
    <t>TC-21295</t>
  </si>
  <si>
    <t>Toby Carlisle</t>
  </si>
  <si>
    <t>OFF-LA-10000624</t>
  </si>
  <si>
    <t>Hon File Folder Labels, 5000 Label Set</t>
  </si>
  <si>
    <t>OFF-FA-10002015</t>
  </si>
  <si>
    <t>OFF-AR-10003774</t>
  </si>
  <si>
    <t>Stanley Sketch Pad, Fluorescent</t>
  </si>
  <si>
    <t>IN-2013-65075</t>
  </si>
  <si>
    <t>GZ-14470</t>
  </si>
  <si>
    <t>Gary Zandusky</t>
  </si>
  <si>
    <t>IN-2013-51502</t>
  </si>
  <si>
    <t>CC-12370</t>
  </si>
  <si>
    <t>Christopher Conant</t>
  </si>
  <si>
    <t>OFF-BI-10000089</t>
  </si>
  <si>
    <t>Wilson Jones 3-Hole Punch, Recycled</t>
  </si>
  <si>
    <t>OFF-BI-10002594</t>
  </si>
  <si>
    <t>Cardinal Binder Covers, Recycled</t>
  </si>
  <si>
    <t>OFF-BI-10001808</t>
  </si>
  <si>
    <t>OFF-EN-10002464</t>
  </si>
  <si>
    <t>Cameo Peel and Seal, Security-Tint</t>
  </si>
  <si>
    <t>IN-2014-75785</t>
  </si>
  <si>
    <t>KW-16570</t>
  </si>
  <si>
    <t>Kelly Williams</t>
  </si>
  <si>
    <t>OFF-EN-10000224</t>
  </si>
  <si>
    <t>Cameo Clasp Envelope, Recycled</t>
  </si>
  <si>
    <t>IN-2011-18959</t>
  </si>
  <si>
    <t>Satna</t>
  </si>
  <si>
    <t>OFF-LA-10002674</t>
  </si>
  <si>
    <t>Harbour Creations Color Coded Labels, 5000 Label Set</t>
  </si>
  <si>
    <t>OFF-LA-10001672</t>
  </si>
  <si>
    <t>Avery Legal Exhibit Labels, Alphabetical</t>
  </si>
  <si>
    <t>OFF-FA-10000697</t>
  </si>
  <si>
    <t>Advantus Rubber Bands, 12 Pack</t>
  </si>
  <si>
    <t>OFF-FA-10003530</t>
  </si>
  <si>
    <t>OIC Clamps, Bulk Pack</t>
  </si>
  <si>
    <t>OFF-PA-10004930</t>
  </si>
  <si>
    <t>Xerox Note Cards, Recycled</t>
  </si>
  <si>
    <t>IN-2013-59748</t>
  </si>
  <si>
    <t>OFF-EN-10001491</t>
  </si>
  <si>
    <t>Jiffy Interoffice Envelope, Set of 50</t>
  </si>
  <si>
    <t>IN-2012-35752</t>
  </si>
  <si>
    <t>OT-18730</t>
  </si>
  <si>
    <t>Olvera Toch</t>
  </si>
  <si>
    <t>OFF-PA-10001944</t>
  </si>
  <si>
    <t>SanDisk Computer Printout Paper, Premium</t>
  </si>
  <si>
    <t>IN-2014-54967</t>
  </si>
  <si>
    <t>OFF-BI-10002432</t>
  </si>
  <si>
    <t>Ibico Binder, Recycled</t>
  </si>
  <si>
    <t>OFF-PA-10003805</t>
  </si>
  <si>
    <t>Eaton Note Cards, Multicolor</t>
  </si>
  <si>
    <t>OFF-AP-10003275</t>
  </si>
  <si>
    <t>KitchenAid Microwave, Silver</t>
  </si>
  <si>
    <t>OFF-BI-10001400</t>
  </si>
  <si>
    <t>Cardinal 3-Hole Punch, Economy</t>
  </si>
  <si>
    <t>IN-2014-46203</t>
  </si>
  <si>
    <t>OFF-ST-10000752</t>
  </si>
  <si>
    <t>Fellowes File Cart, Wire Frame</t>
  </si>
  <si>
    <t>ID-2012-59041</t>
  </si>
  <si>
    <t>IN-2012-57424</t>
  </si>
  <si>
    <t>RW-19690</t>
  </si>
  <si>
    <t>Robert Waldorf</t>
  </si>
  <si>
    <t>OFF-AP-10004295</t>
  </si>
  <si>
    <t>Cuisinart Refrigerator, Silver</t>
  </si>
  <si>
    <t>IN-2014-64501</t>
  </si>
  <si>
    <t>TB-21250</t>
  </si>
  <si>
    <t>Tim Brockman</t>
  </si>
  <si>
    <t>OFF-AP-10002057</t>
  </si>
  <si>
    <t>Breville Coffee Grinder, Black</t>
  </si>
  <si>
    <t>IN-2013-55604</t>
  </si>
  <si>
    <t>AJ-10960</t>
  </si>
  <si>
    <t>Astrea Jones</t>
  </si>
  <si>
    <t>OFF-SU-10002909</t>
  </si>
  <si>
    <t>Fiskars Ruler, Easy Grip</t>
  </si>
  <si>
    <t>OFF-BI-10000561</t>
  </si>
  <si>
    <t>Acco Binding Machine, Durable</t>
  </si>
  <si>
    <t>OFF-BI-10001659</t>
  </si>
  <si>
    <t>IN-2012-55485</t>
  </si>
  <si>
    <t>OFF-EN-10001977</t>
  </si>
  <si>
    <t>Cameo Business Envelopes, Recycled</t>
  </si>
  <si>
    <t>OFF-LA-10002139</t>
  </si>
  <si>
    <t>Novimex Color Coded Labels, Alphabetical</t>
  </si>
  <si>
    <t>IN-2012-22900</t>
  </si>
  <si>
    <t>TS-21505</t>
  </si>
  <si>
    <t>Tony Sayre</t>
  </si>
  <si>
    <t>OFF-SU-10004696</t>
  </si>
  <si>
    <t>Acme Shears, Easy Grip</t>
  </si>
  <si>
    <t>IN-2014-41891</t>
  </si>
  <si>
    <t>TG-21310</t>
  </si>
  <si>
    <t>Toby Gnade</t>
  </si>
  <si>
    <t>Naihati</t>
  </si>
  <si>
    <t>OFF-PA-10001818</t>
  </si>
  <si>
    <t>Green Bar Note Cards, Multicolor</t>
  </si>
  <si>
    <t>IN-2013-11357</t>
  </si>
  <si>
    <t>JH-15910</t>
  </si>
  <si>
    <t>Jonathan Howell</t>
  </si>
  <si>
    <t>Bihar Sharif</t>
  </si>
  <si>
    <t>OFF-LA-10004614</t>
  </si>
  <si>
    <t>Smead Round Labels, 5000 Label Set</t>
  </si>
  <si>
    <t>IN-2014-74224</t>
  </si>
  <si>
    <t>CM-12115</t>
  </si>
  <si>
    <t>Chad McGuire</t>
  </si>
  <si>
    <t>OFF-SU-10001535</t>
  </si>
  <si>
    <t>Elite Box Cutter, High Speed</t>
  </si>
  <si>
    <t>OFF-AR-10004068</t>
  </si>
  <si>
    <t>Boston Markers, Fluorescent</t>
  </si>
  <si>
    <t>OFF-LA-10003132</t>
  </si>
  <si>
    <t>Hon File Folder Labels, Adjustable</t>
  </si>
  <si>
    <t>IN-2014-31622</t>
  </si>
  <si>
    <t>SS-20590</t>
  </si>
  <si>
    <t>Sonia Sunley</t>
  </si>
  <si>
    <t>OFF-PA-10004268</t>
  </si>
  <si>
    <t>SanDisk Note Cards, 8.5 x 11</t>
  </si>
  <si>
    <t>IN-2014-61211</t>
  </si>
  <si>
    <t>OFF-EN-10002985</t>
  </si>
  <si>
    <t>Cameo Peel and Seal, Recycled</t>
  </si>
  <si>
    <t>OFF-LA-10000322</t>
  </si>
  <si>
    <t>Smead Round Labels, Laser Printer Compatible</t>
  </si>
  <si>
    <t>IN-2014-13597</t>
  </si>
  <si>
    <t>AC-10450</t>
  </si>
  <si>
    <t>Amy Cox</t>
  </si>
  <si>
    <t>OFF-LA-10002088</t>
  </si>
  <si>
    <t>Novimex Round Labels, Laser Printer Compatible</t>
  </si>
  <si>
    <t>OFF-FA-10003962</t>
  </si>
  <si>
    <t>Accos Thumb Tacks, Assorted Sizes</t>
  </si>
  <si>
    <t>OFF-FA-10004910</t>
  </si>
  <si>
    <t>Advantus Staples, Assorted Sizes</t>
  </si>
  <si>
    <t>IN-2014-48163</t>
  </si>
  <si>
    <t>KA-16525</t>
  </si>
  <si>
    <t>Kelly Andreada</t>
  </si>
  <si>
    <t>IN-2012-45979</t>
  </si>
  <si>
    <t>IN-2013-58873</t>
  </si>
  <si>
    <t>KH-16510</t>
  </si>
  <si>
    <t>Keith Herrera</t>
  </si>
  <si>
    <t>Patiala</t>
  </si>
  <si>
    <t>OFF-SU-10002448</t>
  </si>
  <si>
    <t>Stiletto Trimmer, High Speed</t>
  </si>
  <si>
    <t>OFF-SU-10002709</t>
  </si>
  <si>
    <t>Fiskars Letter Opener, Easy Grip</t>
  </si>
  <si>
    <t>OFF-SU-10000484</t>
  </si>
  <si>
    <t>Kleencut Ruler, High Speed</t>
  </si>
  <si>
    <t>OFF-ST-10002240</t>
  </si>
  <si>
    <t>Fellowes Shelving, Blue</t>
  </si>
  <si>
    <t>IN-2012-42367</t>
  </si>
  <si>
    <t>LH-16900</t>
  </si>
  <si>
    <t>Lena Hernandez</t>
  </si>
  <si>
    <t>OFF-EN-10003413</t>
  </si>
  <si>
    <t>Jiffy Interoffice Envelope, with clear poly window</t>
  </si>
  <si>
    <t>IN-2013-10097</t>
  </si>
  <si>
    <t>CJ-12010</t>
  </si>
  <si>
    <t>Caroline Jumper</t>
  </si>
  <si>
    <t>Ghaziabad</t>
  </si>
  <si>
    <t>OFF-EN-10004892</t>
  </si>
  <si>
    <t>Ames Manila Envelope, with clear poly window</t>
  </si>
  <si>
    <t>IN-2013-55772</t>
  </si>
  <si>
    <t>TM-21010</t>
  </si>
  <si>
    <t>Tamara Manning</t>
  </si>
  <si>
    <t>OFF-EN-10000428</t>
  </si>
  <si>
    <t>Cameo Clasp Envelope, with clear poly window</t>
  </si>
  <si>
    <t>IN-2013-65950</t>
  </si>
  <si>
    <t>NP-18700</t>
  </si>
  <si>
    <t>Nora Preis</t>
  </si>
  <si>
    <t>IN-2012-73930</t>
  </si>
  <si>
    <t>CD-12280</t>
  </si>
  <si>
    <t>Christina DeMoss</t>
  </si>
  <si>
    <t>Amritsar</t>
  </si>
  <si>
    <t>OFF-FA-10002156</t>
  </si>
  <si>
    <t>Advantus Push Pins, Metal</t>
  </si>
  <si>
    <t>OFF-FA-10001026</t>
  </si>
  <si>
    <t>IN-2014-30845</t>
  </si>
  <si>
    <t>MS-17530</t>
  </si>
  <si>
    <t>MaryBeth Skach</t>
  </si>
  <si>
    <t>OFF-PA-10003499</t>
  </si>
  <si>
    <t>Xerox Parchment Paper, 8.5 x 11</t>
  </si>
  <si>
    <t>IN-2011-45041</t>
  </si>
  <si>
    <t>Ichalkaranji</t>
  </si>
  <si>
    <t>OFF-BI-10002446</t>
  </si>
  <si>
    <t>Wilson Jones Binder, Economy</t>
  </si>
  <si>
    <t>OFF-LA-10004114</t>
  </si>
  <si>
    <t>Avery File Folder Labels, Alphabetical</t>
  </si>
  <si>
    <t>IN-2012-34324</t>
  </si>
  <si>
    <t>RL-19615</t>
  </si>
  <si>
    <t>Rob Lucas</t>
  </si>
  <si>
    <t>OFF-PA-10003550</t>
  </si>
  <si>
    <t>Eaton Cards &amp; Envelopes, Recycled</t>
  </si>
  <si>
    <t>OFF-FA-10001596</t>
  </si>
  <si>
    <t>Stockwell Clamps, 12 Pack</t>
  </si>
  <si>
    <t>OFF-PA-10003332</t>
  </si>
  <si>
    <t>Xerox Cards &amp; Envelopes, Recycled</t>
  </si>
  <si>
    <t>IN-2013-76296</t>
  </si>
  <si>
    <t>SG-20470</t>
  </si>
  <si>
    <t>Sheri Gordon</t>
  </si>
  <si>
    <t>OFF-AP-10002371</t>
  </si>
  <si>
    <t>KitchenAid Blender, Silver</t>
  </si>
  <si>
    <t>OFF-EN-10000699</t>
  </si>
  <si>
    <t>Cameo Interoffice Envelope, Set of 50</t>
  </si>
  <si>
    <t>IN-2014-52272</t>
  </si>
  <si>
    <t>BD-11770</t>
  </si>
  <si>
    <t>Bryan Davis</t>
  </si>
  <si>
    <t>ID-2014-52923</t>
  </si>
  <si>
    <t>OFF-LA-10001803</t>
  </si>
  <si>
    <t>Avery Legal Exhibit Labels, Adjustable</t>
  </si>
  <si>
    <t>OFF-LA-10000244</t>
  </si>
  <si>
    <t>Hon Legal Exhibit Labels, Alphabetical</t>
  </si>
  <si>
    <t>OFF-FA-10003745</t>
  </si>
  <si>
    <t>Accos Rubber Bands, Metal</t>
  </si>
  <si>
    <t>OFF-PA-10003455</t>
  </si>
  <si>
    <t>Green Bar Memo Slips, Recycled</t>
  </si>
  <si>
    <t>IN-2011-19953</t>
  </si>
  <si>
    <t>SC-20725</t>
  </si>
  <si>
    <t>Steven Cartwright</t>
  </si>
  <si>
    <t>OFF-EN-10002556</t>
  </si>
  <si>
    <t>Ames Business Envelopes, Recycled</t>
  </si>
  <si>
    <t>OFF-PA-10000215</t>
  </si>
  <si>
    <t>Eaton Parchment Paper, Premium</t>
  </si>
  <si>
    <t>IN-2014-55912</t>
  </si>
  <si>
    <t>OFF-AP-10000004</t>
  </si>
  <si>
    <t>Cuisinart Stove, Silver</t>
  </si>
  <si>
    <t>IN-2011-43109</t>
  </si>
  <si>
    <t>WB-21850</t>
  </si>
  <si>
    <t>William Brown</t>
  </si>
  <si>
    <t>Amravati</t>
  </si>
  <si>
    <t>OFF-ST-10000351</t>
  </si>
  <si>
    <t>Smead Shelving, Wire Frame</t>
  </si>
  <si>
    <t>IN-2012-35668</t>
  </si>
  <si>
    <t>SO-20335</t>
  </si>
  <si>
    <t>Sean O'Donnell</t>
  </si>
  <si>
    <t>IN-2013-21192</t>
  </si>
  <si>
    <t>Mirzapur</t>
  </si>
  <si>
    <t>OFF-SU-10004077</t>
  </si>
  <si>
    <t>Acme Letter Opener, Easy Grip</t>
  </si>
  <si>
    <t>IN-2014-19967</t>
  </si>
  <si>
    <t>CC-12685</t>
  </si>
  <si>
    <t>Craig Carroll</t>
  </si>
  <si>
    <t>OFF-ST-10000344</t>
  </si>
  <si>
    <t>Fellowes Box, Industrial</t>
  </si>
  <si>
    <t>IN-2013-12092</t>
  </si>
  <si>
    <t>JK-15625</t>
  </si>
  <si>
    <t>Jim Karlsson</t>
  </si>
  <si>
    <t>OFF-EN-10000871</t>
  </si>
  <si>
    <t>Ames Interoffice Envelope, Set of 50</t>
  </si>
  <si>
    <t>OFF-PA-10000944</t>
  </si>
  <si>
    <t>Enermax Computer Printout Paper, 8.5 x 11</t>
  </si>
  <si>
    <t>IN-2014-39546</t>
  </si>
  <si>
    <t>CA-12265</t>
  </si>
  <si>
    <t>Christina Anderson</t>
  </si>
  <si>
    <t>OFF-AR-10002400</t>
  </si>
  <si>
    <t>Boston Highlighters, Water Color</t>
  </si>
  <si>
    <t>IN-2012-52496</t>
  </si>
  <si>
    <t>OFF-ST-10004226</t>
  </si>
  <si>
    <t>Fellowes File Cart, Blue</t>
  </si>
  <si>
    <t>IN-2013-59867</t>
  </si>
  <si>
    <t>EP-13915</t>
  </si>
  <si>
    <t>Emily Phan</t>
  </si>
  <si>
    <t>Jamshedpur</t>
  </si>
  <si>
    <t>OFF-BI-10004181</t>
  </si>
  <si>
    <t>Avery 3-Hole Punch, Clear</t>
  </si>
  <si>
    <t>IN-2012-28269</t>
  </si>
  <si>
    <t>IN-2014-10377</t>
  </si>
  <si>
    <t>BD-11725</t>
  </si>
  <si>
    <t>Bruce Degenhardt</t>
  </si>
  <si>
    <t>IN-2013-40134</t>
  </si>
  <si>
    <t>SM-20905</t>
  </si>
  <si>
    <t>Susan MacKendrick</t>
  </si>
  <si>
    <t>FUR-BO-10003029</t>
  </si>
  <si>
    <t>Furniture</t>
  </si>
  <si>
    <t>Bookcases</t>
  </si>
  <si>
    <t>Sauder Library with Doors, Traditional</t>
  </si>
  <si>
    <t>IN-2012-40848</t>
  </si>
  <si>
    <t>FUR-TA-10003893</t>
  </si>
  <si>
    <t>Tables</t>
  </si>
  <si>
    <t>Lesro Wood Table, with Bottom Storage</t>
  </si>
  <si>
    <t>FUR-TA-10002571</t>
  </si>
  <si>
    <t>Chromcraft Coffee Table, Adjustable Height</t>
  </si>
  <si>
    <t>FUR-CH-10002932</t>
  </si>
  <si>
    <t>Chairs</t>
  </si>
  <si>
    <t>Harbour Creations Rocking Chair, Adjustable</t>
  </si>
  <si>
    <t>FUR-CH-10001138</t>
  </si>
  <si>
    <t>Office Star Swivel Stool, Black</t>
  </si>
  <si>
    <t>IN-2011-59685</t>
  </si>
  <si>
    <t>BM-11785</t>
  </si>
  <si>
    <t>Bryan Mills</t>
  </si>
  <si>
    <t>FUR-BO-10001934</t>
  </si>
  <si>
    <t>Bush Library with Doors, Metal</t>
  </si>
  <si>
    <t>FUR-BO-10001342</t>
  </si>
  <si>
    <t>Safco Corner Shelving, Metal</t>
  </si>
  <si>
    <t>IN-2013-34268</t>
  </si>
  <si>
    <t>LC-16870</t>
  </si>
  <si>
    <t>Lena Cacioppo</t>
  </si>
  <si>
    <t>FUR-CH-10001271</t>
  </si>
  <si>
    <t>SAFCO Executive Leather Armchair, Red</t>
  </si>
  <si>
    <t>IN-2014-49472</t>
  </si>
  <si>
    <t>RF-19840</t>
  </si>
  <si>
    <t>Roy Franzšsisch</t>
  </si>
  <si>
    <t>Kalyan</t>
  </si>
  <si>
    <t>FUR-CH-10002224</t>
  </si>
  <si>
    <t>Hon Rocking Chair, Set of Two</t>
  </si>
  <si>
    <t>IN-2013-73748</t>
  </si>
  <si>
    <t>FUR-CH-10002207</t>
  </si>
  <si>
    <t>Hon Chairmat, Set of Two</t>
  </si>
  <si>
    <t>IN-2013-42080</t>
  </si>
  <si>
    <t>TB-21625</t>
  </si>
  <si>
    <t>Trudy Brown</t>
  </si>
  <si>
    <t>Tirupati</t>
  </si>
  <si>
    <t>FUR-FU-10000918</t>
  </si>
  <si>
    <t>Furnishings</t>
  </si>
  <si>
    <t>Deflect-O Photo Frame, Duo Pack</t>
  </si>
  <si>
    <t>IN-2013-24300</t>
  </si>
  <si>
    <t>VG-21790</t>
  </si>
  <si>
    <t>Vivek Gonzalez</t>
  </si>
  <si>
    <t>FUR-FU-10001477</t>
  </si>
  <si>
    <t>Rubbermaid Stacking Tray, Black</t>
  </si>
  <si>
    <t>ID-2013-62177</t>
  </si>
  <si>
    <t>FUR-BO-10000670</t>
  </si>
  <si>
    <t>Dania Corner Shelving, Metal</t>
  </si>
  <si>
    <t>IN-2011-69177</t>
  </si>
  <si>
    <t>SG-20080</t>
  </si>
  <si>
    <t>Sandra Glassco</t>
  </si>
  <si>
    <t>FUR-BO-10003793</t>
  </si>
  <si>
    <t>Bush 3-Shelf Cabinet, Metal</t>
  </si>
  <si>
    <t>IN-2012-40148</t>
  </si>
  <si>
    <t>FUR-CH-10000110</t>
  </si>
  <si>
    <t>Hon Bag Chairs, Red</t>
  </si>
  <si>
    <t>FUR-FU-10004704</t>
  </si>
  <si>
    <t>Deflect-O Door Stop, Black</t>
  </si>
  <si>
    <t>FUR-BO-10003022</t>
  </si>
  <si>
    <t>Dania 3-Shelf Cabinet, Metal</t>
  </si>
  <si>
    <t>IN-2013-51621</t>
  </si>
  <si>
    <t>Tirunelveli</t>
  </si>
  <si>
    <t>FUR-BO-10003887</t>
  </si>
  <si>
    <t>Ikea Floating Shelf Set, Traditional</t>
  </si>
  <si>
    <t>FUR-BO-10002510</t>
  </si>
  <si>
    <t>Bush 3-Shelf Cabinet, Mobile</t>
  </si>
  <si>
    <t>FUR-FU-10004820</t>
  </si>
  <si>
    <t>Advantus Photo Frame, Erganomic</t>
  </si>
  <si>
    <t>FUR-FU-10002459</t>
  </si>
  <si>
    <t>Rubbermaid Door Stop, Duo Pack</t>
  </si>
  <si>
    <t>IN-2013-63927</t>
  </si>
  <si>
    <t>EG-13900</t>
  </si>
  <si>
    <t>Emily Grady</t>
  </si>
  <si>
    <t>FUR-CH-10002250</t>
  </si>
  <si>
    <t>Office Star Executive Leather Armchair, Black</t>
  </si>
  <si>
    <t>FUR-CH-10001797</t>
  </si>
  <si>
    <t>Harbour Creations Bag Chairs, Adjustable</t>
  </si>
  <si>
    <t>FUR-CH-10000027</t>
  </si>
  <si>
    <t>SAFCO Executive Leather Armchair, Black</t>
  </si>
  <si>
    <t>FUR-FU-10002928</t>
  </si>
  <si>
    <t>Rubbermaid Clock, Durable</t>
  </si>
  <si>
    <t>FUR-FU-10004464</t>
  </si>
  <si>
    <t>Deflect-O Clock, Durable</t>
  </si>
  <si>
    <t>IN-2012-20597</t>
  </si>
  <si>
    <t>PK-19075</t>
  </si>
  <si>
    <t>Pete Kriz</t>
  </si>
  <si>
    <t>FUR-FU-10003447</t>
  </si>
  <si>
    <t>Eldon Light Bulb, Duo Pack</t>
  </si>
  <si>
    <t>FUR-FU-10001351</t>
  </si>
  <si>
    <t>Rubbermaid Photo Frame, Black</t>
  </si>
  <si>
    <t>FUR-BO-10003408</t>
  </si>
  <si>
    <t>Ikea 3-Shelf Cabinet, Metal</t>
  </si>
  <si>
    <t>FUR-BO-10002308</t>
  </si>
  <si>
    <t>Safco Floating Shelf Set, Metal</t>
  </si>
  <si>
    <t>IN-2013-58152</t>
  </si>
  <si>
    <t>FUR-BO-10000961</t>
  </si>
  <si>
    <t>Bush Stackable Bookrack, Pine</t>
  </si>
  <si>
    <t>FUR-BO-10000610</t>
  </si>
  <si>
    <t>Ikea Stackable Bookrack, Mobile</t>
  </si>
  <si>
    <t>FUR-FU-10001619</t>
  </si>
  <si>
    <t>Advantus Clock, Erganomic</t>
  </si>
  <si>
    <t>FUR-FU-10001447</t>
  </si>
  <si>
    <t>Eldon Stacking Tray, Duo Pack</t>
  </si>
  <si>
    <t>FUR-CH-10002209</t>
  </si>
  <si>
    <t>Novimex Chairmat, Red</t>
  </si>
  <si>
    <t>FUR-CH-10003822</t>
  </si>
  <si>
    <t>SAFCO Steel Folding Chair, Adjustable</t>
  </si>
  <si>
    <t>FUR-CH-10004339</t>
  </si>
  <si>
    <t>SAFCO Steel Folding Chair, Red</t>
  </si>
  <si>
    <t>IN-2013-71753</t>
  </si>
  <si>
    <t>JM-16195</t>
  </si>
  <si>
    <t>Justin MacKendrick</t>
  </si>
  <si>
    <t>FUR-BO-10002204</t>
  </si>
  <si>
    <t>Bush Classic Bookcase, Pine</t>
  </si>
  <si>
    <t>FUR-BO-10001641</t>
  </si>
  <si>
    <t>Bush 3-Shelf Cabinet, Traditional</t>
  </si>
  <si>
    <t>FUR-BO-10001598</t>
  </si>
  <si>
    <t>Bush Corner Shelving, Pine</t>
  </si>
  <si>
    <t>IN-2014-32728</t>
  </si>
  <si>
    <t>BN-11515</t>
  </si>
  <si>
    <t>Bradley Nguyen</t>
  </si>
  <si>
    <t>FUR-TA-10002095</t>
  </si>
  <si>
    <t>Lesro Training Table, Fully Assembled</t>
  </si>
  <si>
    <t>IN-2012-24209</t>
  </si>
  <si>
    <t>AR-10570</t>
  </si>
  <si>
    <t>Anemone Ratner</t>
  </si>
  <si>
    <t>FUR-CH-10001913</t>
  </si>
  <si>
    <t>Office Star Swivel Stool, Adjustable</t>
  </si>
  <si>
    <t>FUR-BO-10004161</t>
  </si>
  <si>
    <t>Bush Corner Shelving, Mobile</t>
  </si>
  <si>
    <t>FUR-FU-10000514</t>
  </si>
  <si>
    <t>Deflect-O Photo Frame, Erganomic</t>
  </si>
  <si>
    <t>FUR-FU-10002722</t>
  </si>
  <si>
    <t>Tenex Photo Frame, Erganomic</t>
  </si>
  <si>
    <t>IN-2012-32280</t>
  </si>
  <si>
    <t>FUR-CH-10001204</t>
  </si>
  <si>
    <t>Harbour Creations Steel Folding Chair, Red</t>
  </si>
  <si>
    <t>FUR-CH-10004163</t>
  </si>
  <si>
    <t>Novimex Steel Folding Chair, Adjustable</t>
  </si>
  <si>
    <t>IN-2014-78396</t>
  </si>
  <si>
    <t>MG-18145</t>
  </si>
  <si>
    <t>Mike Gockenbach</t>
  </si>
  <si>
    <t>Bhilwara</t>
  </si>
  <si>
    <t>FUR-TA-10004744</t>
  </si>
  <si>
    <t>Lesro Conference Table, with Bottom Storage</t>
  </si>
  <si>
    <t>FUR-TA-10002860</t>
  </si>
  <si>
    <t>Hon Training Table, with Bottom Storage</t>
  </si>
  <si>
    <t>IN-2011-31895</t>
  </si>
  <si>
    <t>RD-19900</t>
  </si>
  <si>
    <t>Ruben Dartt</t>
  </si>
  <si>
    <t>FUR-CH-10001871</t>
  </si>
  <si>
    <t>Harbour Creations Steel Folding Chair, Set of Two</t>
  </si>
  <si>
    <t>FUR-FU-10003052</t>
  </si>
  <si>
    <t>Advantus Photo Frame, Duo Pack</t>
  </si>
  <si>
    <t>FUR-FU-10003214</t>
  </si>
  <si>
    <t>Eldon Stacking Tray, Durable</t>
  </si>
  <si>
    <t>ID-2013-77836</t>
  </si>
  <si>
    <t>JS-16030</t>
  </si>
  <si>
    <t>Joy Smith</t>
  </si>
  <si>
    <t>FUR-CH-10000432</t>
  </si>
  <si>
    <t>Harbour Creations Swivel Stool, Adjustable</t>
  </si>
  <si>
    <t>FUR-FU-10001770</t>
  </si>
  <si>
    <t>Deflect-O Clock, Erganomic</t>
  </si>
  <si>
    <t>FUR-TA-10002256</t>
  </si>
  <si>
    <t>Hon Wood Table, Fully Assembled</t>
  </si>
  <si>
    <t>FUR-CH-10004331</t>
  </si>
  <si>
    <t>SAFCO Rocking Chair, Red</t>
  </si>
  <si>
    <t>FUR-FU-10003451</t>
  </si>
  <si>
    <t>Eldon Frame, Black</t>
  </si>
  <si>
    <t>FUR-FU-10000628</t>
  </si>
  <si>
    <t>Rubbermaid Light Bulb, Black</t>
  </si>
  <si>
    <t>FUR-BO-10003282</t>
  </si>
  <si>
    <t>Ikea Classic Bookcase, Mobile</t>
  </si>
  <si>
    <t>FUR-BO-10003206</t>
  </si>
  <si>
    <t>Sauder Floating Shelf Set, Pine</t>
  </si>
  <si>
    <t>FUR-TA-10001237</t>
  </si>
  <si>
    <t>Barricks Coffee Table, Fully Assembled</t>
  </si>
  <si>
    <t>FUR-TA-10001786</t>
  </si>
  <si>
    <t>Chromcraft Computer Table, with Bottom Storage</t>
  </si>
  <si>
    <t>FUR-BO-10004529</t>
  </si>
  <si>
    <t>Sauder 3-Shelf Cabinet, Pine</t>
  </si>
  <si>
    <t>IN-2013-10027</t>
  </si>
  <si>
    <t>CS-12505</t>
  </si>
  <si>
    <t>Cindy Stewart</t>
  </si>
  <si>
    <t>FUR-FU-10002659</t>
  </si>
  <si>
    <t>Eldon Clock, Black</t>
  </si>
  <si>
    <t>FUR-FU-10003605</t>
  </si>
  <si>
    <t>Eldon Light Bulb, Durable</t>
  </si>
  <si>
    <t>FUR-TA-10002351</t>
  </si>
  <si>
    <t>Hon Training Table, Adjustable Height</t>
  </si>
  <si>
    <t>IN-2014-15585</t>
  </si>
  <si>
    <t>LP-17095</t>
  </si>
  <si>
    <t>Liz Preis</t>
  </si>
  <si>
    <t>FUR-BO-10002031</t>
  </si>
  <si>
    <t>Sauder Classic Bookcase, Pine</t>
  </si>
  <si>
    <t>IN-2012-27583</t>
  </si>
  <si>
    <t>DL-13330</t>
  </si>
  <si>
    <t>Denise Leinenbach</t>
  </si>
  <si>
    <t>IN-2014-31902</t>
  </si>
  <si>
    <t>LC-17140</t>
  </si>
  <si>
    <t>Logan Currie</t>
  </si>
  <si>
    <t>FUR-CH-10002468</t>
  </si>
  <si>
    <t>Hon Rocking Chair, Adjustable</t>
  </si>
  <si>
    <t>FUR-CH-10002631</t>
  </si>
  <si>
    <t>Office Star Bag Chairs, Black</t>
  </si>
  <si>
    <t>FUR-BO-10001192</t>
  </si>
  <si>
    <t>Bush Library with Doors, Mobile</t>
  </si>
  <si>
    <t>IN-2014-57172</t>
  </si>
  <si>
    <t>CB-12025</t>
  </si>
  <si>
    <t>Cassandra Brandow</t>
  </si>
  <si>
    <t>Baranagar</t>
  </si>
  <si>
    <t>FUR-BO-10004043</t>
  </si>
  <si>
    <t>Dania Classic Bookcase, Metal</t>
  </si>
  <si>
    <t>IN-2012-74210</t>
  </si>
  <si>
    <t>FUR-FU-10002972</t>
  </si>
  <si>
    <t>Advantus Light Bulb, Duo Pack</t>
  </si>
  <si>
    <t>FUR-BO-10004648</t>
  </si>
  <si>
    <t>Sauder Library with Doors, Pine</t>
  </si>
  <si>
    <t>FUR-BO-10002390</t>
  </si>
  <si>
    <t>Ikea Library with Doors, Metal</t>
  </si>
  <si>
    <t>ID-2014-59489</t>
  </si>
  <si>
    <t>MC-17845</t>
  </si>
  <si>
    <t>Michael Chen</t>
  </si>
  <si>
    <t>FUR-CH-10003419</t>
  </si>
  <si>
    <t>Hon Steel Folding Chair, Black</t>
  </si>
  <si>
    <t>FUR-CH-10000187</t>
  </si>
  <si>
    <t>Hon Chairmat, Red</t>
  </si>
  <si>
    <t>FUR-FU-10000339</t>
  </si>
  <si>
    <t>Tenex Frame, Black</t>
  </si>
  <si>
    <t>IN-2012-65894</t>
  </si>
  <si>
    <t>FUR-FU-10000422</t>
  </si>
  <si>
    <t>Deflect-O Photo Frame, Black</t>
  </si>
  <si>
    <t>ID-2012-65236</t>
  </si>
  <si>
    <t>AA-10375</t>
  </si>
  <si>
    <t>Allen Armold</t>
  </si>
  <si>
    <t>FUR-BO-10000208</t>
  </si>
  <si>
    <t>Bush Stackable Bookrack, Mobile</t>
  </si>
  <si>
    <t>FUR-CH-10004447</t>
  </si>
  <si>
    <t>Harbour Creations Rocking Chair, Set of Two</t>
  </si>
  <si>
    <t>FUR-BO-10001471</t>
  </si>
  <si>
    <t>Sauder Classic Bookcase, Metal</t>
  </si>
  <si>
    <t>ID-2013-35094</t>
  </si>
  <si>
    <t>JM-15580</t>
  </si>
  <si>
    <t>Jill Matthias</t>
  </si>
  <si>
    <t>FUR-TA-10002172</t>
  </si>
  <si>
    <t>Hon Conference Table, Rectangular</t>
  </si>
  <si>
    <t>FUR-CH-10000026</t>
  </si>
  <si>
    <t>SAFCO Rocking Chair, Black</t>
  </si>
  <si>
    <t>FUR-FU-10003420</t>
  </si>
  <si>
    <t>Deflect-O Door Stop, Durable</t>
  </si>
  <si>
    <t>IN-2013-31601</t>
  </si>
  <si>
    <t>KB-16405</t>
  </si>
  <si>
    <t>Katrina Bavinger</t>
  </si>
  <si>
    <t>FUR-CH-10002940</t>
  </si>
  <si>
    <t>Harbour Creations Chairmat, Black</t>
  </si>
  <si>
    <t>FUR-CH-10002743</t>
  </si>
  <si>
    <t>Novimex Chairmat, Adjustable</t>
  </si>
  <si>
    <t>FUR-CH-10000391</t>
  </si>
  <si>
    <t>Novimex Bag Chairs, Red</t>
  </si>
  <si>
    <t>IN-2014-37166</t>
  </si>
  <si>
    <t>Dp-13240</t>
  </si>
  <si>
    <t>Dean percer</t>
  </si>
  <si>
    <t>FUR-BO-10001541</t>
  </si>
  <si>
    <t>Bush Stackable Bookrack, Traditional</t>
  </si>
  <si>
    <t>FUR-BO-10004230</t>
  </si>
  <si>
    <t>Bush Corner Shelving, Metal</t>
  </si>
  <si>
    <t>FUR-FU-10003939</t>
  </si>
  <si>
    <t>Tenex Photo Frame, Duo Pack</t>
  </si>
  <si>
    <t>FUR-FU-10000714</t>
  </si>
  <si>
    <t>Tenex Light Bulb, Black</t>
  </si>
  <si>
    <t>IN-2012-29459</t>
  </si>
  <si>
    <t>FUR-BO-10001580</t>
  </si>
  <si>
    <t>Dania Stackable Bookrack, Pine</t>
  </si>
  <si>
    <t>IN-2012-53357</t>
  </si>
  <si>
    <t>FUR-BO-10001326</t>
  </si>
  <si>
    <t>Bush 3-Shelf Cabinet, Pine</t>
  </si>
  <si>
    <t>ID-2013-38776</t>
  </si>
  <si>
    <t>DR-12880</t>
  </si>
  <si>
    <t>Dan Reichenbach</t>
  </si>
  <si>
    <t>FUR-BO-10000676</t>
  </si>
  <si>
    <t>FUR-CH-10002117</t>
  </si>
  <si>
    <t>Hon Steel Folding Chair, Red</t>
  </si>
  <si>
    <t>IN-2011-51117</t>
  </si>
  <si>
    <t>DM-13525</t>
  </si>
  <si>
    <t>Don Miller</t>
  </si>
  <si>
    <t>FUR-CH-10000294</t>
  </si>
  <si>
    <t>Office Star Swivel Stool, Red</t>
  </si>
  <si>
    <t>IN-2011-26176</t>
  </si>
  <si>
    <t>KB-16600</t>
  </si>
  <si>
    <t>Ken Brennan</t>
  </si>
  <si>
    <t>FUR-CH-10002966</t>
  </si>
  <si>
    <t>Harbour Creations Swivel Stool, Red</t>
  </si>
  <si>
    <t>FUR-CH-10001465</t>
  </si>
  <si>
    <t>Hon Swivel Stool, Red</t>
  </si>
  <si>
    <t>IN-2014-28038</t>
  </si>
  <si>
    <t>DH-13075</t>
  </si>
  <si>
    <t>Dave Hallsten</t>
  </si>
  <si>
    <t>FUR-CH-10004365</t>
  </si>
  <si>
    <t>Novimex Rocking Chair, Black</t>
  </si>
  <si>
    <t>FUR-CH-10001895</t>
  </si>
  <si>
    <t>Hon Chairmat, Adjustable</t>
  </si>
  <si>
    <t>FUR-TA-10004826</t>
  </si>
  <si>
    <t>Bevis Training Table, Rectangular</t>
  </si>
  <si>
    <t>IN-2014-35479</t>
  </si>
  <si>
    <t>FUR-FU-10000921</t>
  </si>
  <si>
    <t>Advantus Door Stop, Erganomic</t>
  </si>
  <si>
    <t>FUR-CH-10000783</t>
  </si>
  <si>
    <t>Office Star Executive Leather Armchair, Adjustable</t>
  </si>
  <si>
    <t>IN-2014-62135</t>
  </si>
  <si>
    <t>PN-18775</t>
  </si>
  <si>
    <t>Parhena Norris</t>
  </si>
  <si>
    <t>FUR-CH-10004826</t>
  </si>
  <si>
    <t>Hon Steel Folding Chair, Set of Two</t>
  </si>
  <si>
    <t>FUR-CH-10000351</t>
  </si>
  <si>
    <t>Novimex Chairmat, Set of Two</t>
  </si>
  <si>
    <t>FUR-CH-10002890</t>
  </si>
  <si>
    <t>Office Star Chairmat, Adjustable</t>
  </si>
  <si>
    <t>FUR-FU-10000496</t>
  </si>
  <si>
    <t>Eldon Clock, Duo Pack</t>
  </si>
  <si>
    <t>IN-2012-26274</t>
  </si>
  <si>
    <t>Muzaffarpur</t>
  </si>
  <si>
    <t>FUR-FU-10002648</t>
  </si>
  <si>
    <t>Rubbermaid Stacking Tray, Erganomic</t>
  </si>
  <si>
    <t>FUR-FU-10004064</t>
  </si>
  <si>
    <t>Rubbermaid Door Stop, Erganomic</t>
  </si>
  <si>
    <t>FUR-FU-10001674</t>
  </si>
  <si>
    <t>Deflect-O Clock, Duo Pack</t>
  </si>
  <si>
    <t>ID-2014-59517</t>
  </si>
  <si>
    <t>FUR-FU-10004182</t>
  </si>
  <si>
    <t>Eldon Stacking Tray, Black</t>
  </si>
  <si>
    <t>FUR-BO-10004806</t>
  </si>
  <si>
    <t>Safco Corner Shelving, Traditional</t>
  </si>
  <si>
    <t>IN-2011-39175</t>
  </si>
  <si>
    <t>NC-18625</t>
  </si>
  <si>
    <t>Noah Childs</t>
  </si>
  <si>
    <t>FUR-CH-10002060</t>
  </si>
  <si>
    <t>SAFCO Rocking Chair, Adjustable</t>
  </si>
  <si>
    <t>IN-2014-11672</t>
  </si>
  <si>
    <t>TB-21175</t>
  </si>
  <si>
    <t>Thomas Boland</t>
  </si>
  <si>
    <t>FUR-CH-10001756</t>
  </si>
  <si>
    <t>Novimex Bag Chairs, Adjustable</t>
  </si>
  <si>
    <t>FUR-CH-10004082</t>
  </si>
  <si>
    <t>Office Star Chairmat, Black</t>
  </si>
  <si>
    <t>FUR-CH-10000660</t>
  </si>
  <si>
    <t>Novimex Executive Leather Armchair, Adjustable</t>
  </si>
  <si>
    <t>FUR-CH-10000994</t>
  </si>
  <si>
    <t>Harbour Creations Rocking Chair, Black</t>
  </si>
  <si>
    <t>IN-2013-51285</t>
  </si>
  <si>
    <t>JP-16135</t>
  </si>
  <si>
    <t>Julie Prescott</t>
  </si>
  <si>
    <t>Bikaner</t>
  </si>
  <si>
    <t>FUR-FU-10004730</t>
  </si>
  <si>
    <t>Rubbermaid Light Bulb, Erganomic</t>
  </si>
  <si>
    <t>FUR-BO-10001212</t>
  </si>
  <si>
    <t>Safco Classic Bookcase, Mobile</t>
  </si>
  <si>
    <t>FUR-BO-10003945</t>
  </si>
  <si>
    <t>Sauder 3-Shelf Cabinet, Metal</t>
  </si>
  <si>
    <t>FUR-BO-10004852</t>
  </si>
  <si>
    <t>Sauder Classic Bookcase, Traditional</t>
  </si>
  <si>
    <t>FUR-BO-10004699</t>
  </si>
  <si>
    <t>Dania 3-Shelf Cabinet, Mobile</t>
  </si>
  <si>
    <t>FUR-TA-10001116</t>
  </si>
  <si>
    <t>Barricks Conference Table, Fully Assembled</t>
  </si>
  <si>
    <t>IN-2013-73412</t>
  </si>
  <si>
    <t>AM-10360</t>
  </si>
  <si>
    <t>Alice McCarthy</t>
  </si>
  <si>
    <t>Gaya</t>
  </si>
  <si>
    <t>FUR-FU-10000666</t>
  </si>
  <si>
    <t>Rubbermaid Frame, Black</t>
  </si>
  <si>
    <t>FUR-BO-10001372</t>
  </si>
  <si>
    <t>Safco Classic Bookcase, Pine</t>
  </si>
  <si>
    <t>FUR-BO-10002462</t>
  </si>
  <si>
    <t>Ikea Classic Bookcase, Pine</t>
  </si>
  <si>
    <t>FUR-BO-10001874</t>
  </si>
  <si>
    <t>Sauder Corner Shelving, Pine</t>
  </si>
  <si>
    <t>IN-2013-61232</t>
  </si>
  <si>
    <t>Mau</t>
  </si>
  <si>
    <t>FUR-BO-10000243</t>
  </si>
  <si>
    <t>Safco Floating Shelf Set, Pine</t>
  </si>
  <si>
    <t>FUR-TA-10001531</t>
  </si>
  <si>
    <t>Lesro Training Table, Adjustable Height</t>
  </si>
  <si>
    <t>IN-2011-16418</t>
  </si>
  <si>
    <t>DL-13495</t>
  </si>
  <si>
    <t>Dionis Lloyd</t>
  </si>
  <si>
    <t>FUR-CH-10003846</t>
  </si>
  <si>
    <t>Office Star Swivel Stool, Set of Two</t>
  </si>
  <si>
    <t>IN-2013-33596</t>
  </si>
  <si>
    <t>Tumkur</t>
  </si>
  <si>
    <t>FUR-CH-10004600</t>
  </si>
  <si>
    <t>Harbour Creations Chairmat, Red</t>
  </si>
  <si>
    <t>FUR-CH-10001147</t>
  </si>
  <si>
    <t>Hon Swivel Stool, Adjustable</t>
  </si>
  <si>
    <t>IN-2013-25042</t>
  </si>
  <si>
    <t>FUR-TA-10000665</t>
  </si>
  <si>
    <t>Bevis Computer Table, Fully Assembled</t>
  </si>
  <si>
    <t>IN-2012-30117</t>
  </si>
  <si>
    <t>FUR-FU-10000482</t>
  </si>
  <si>
    <t>Eldon Photo Frame, Duo Pack</t>
  </si>
  <si>
    <t>FUR-FU-10003094</t>
  </si>
  <si>
    <t>Eldon Clock, Erganomic</t>
  </si>
  <si>
    <t>IN-2014-59706</t>
  </si>
  <si>
    <t>VP-21760</t>
  </si>
  <si>
    <t>Victoria Pisteka</t>
  </si>
  <si>
    <t>FUR-BO-10001708</t>
  </si>
  <si>
    <t>Safco Stackable Bookrack, Pine</t>
  </si>
  <si>
    <t>FUR-CH-10004196</t>
  </si>
  <si>
    <t>Novimex Swivel Stool, Red</t>
  </si>
  <si>
    <t>FUR-CH-10000117</t>
  </si>
  <si>
    <t>Novimex Steel Folding Chair, Black</t>
  </si>
  <si>
    <t>Dania Floating Shelf Set, Traditional</t>
  </si>
  <si>
    <t>IN-2013-27247</t>
  </si>
  <si>
    <t>Thanjavur</t>
  </si>
  <si>
    <t>FUR-FU-10004780</t>
  </si>
  <si>
    <t>Deflect-O Frame, Duo Pack</t>
  </si>
  <si>
    <t>IN-2011-21983</t>
  </si>
  <si>
    <t>FUR-FU-10002525</t>
  </si>
  <si>
    <t>Deflect-O Door Stop, Erganomic</t>
  </si>
  <si>
    <t>FUR-FU-10001942</t>
  </si>
  <si>
    <t>Eldon Frame, Duo Pack</t>
  </si>
  <si>
    <t>FUR-FU-10002223</t>
  </si>
  <si>
    <t>Deflect-O Stacking Tray, Durable</t>
  </si>
  <si>
    <t>FUR-FU-10001452</t>
  </si>
  <si>
    <t>Rubbermaid Door Stop, Black</t>
  </si>
  <si>
    <t>FUR-BO-10003783</t>
  </si>
  <si>
    <t>Dania Library with Doors, Pine</t>
  </si>
  <si>
    <t>FUR-BO-10004507</t>
  </si>
  <si>
    <t>Ikea Corner Shelving, Metal</t>
  </si>
  <si>
    <t>IN-2012-67609</t>
  </si>
  <si>
    <t>MY-17380</t>
  </si>
  <si>
    <t>Maribeth Yedwab</t>
  </si>
  <si>
    <t>TEC-MA-10002941</t>
  </si>
  <si>
    <t>Technology</t>
  </si>
  <si>
    <t>Machines</t>
  </si>
  <si>
    <t>Okidata Card Printer, Red</t>
  </si>
  <si>
    <t>TEC-MA-10003351</t>
  </si>
  <si>
    <t>Okidata Card Printer, White</t>
  </si>
  <si>
    <t>TEC-MA-10004421</t>
  </si>
  <si>
    <t>Konica Inkjet, Wireless</t>
  </si>
  <si>
    <t>TEC-CO-10001726</t>
  </si>
  <si>
    <t>Copiers</t>
  </si>
  <si>
    <t>HP Fax and Copier, High-Speed</t>
  </si>
  <si>
    <t>ID-2012-61659</t>
  </si>
  <si>
    <t>VF-21715</t>
  </si>
  <si>
    <t>Vicky Freymann</t>
  </si>
  <si>
    <t>TEC-CO-10002350</t>
  </si>
  <si>
    <t>Canon Wireless Fax, Digital</t>
  </si>
  <si>
    <t>TEC-AC-10003408</t>
  </si>
  <si>
    <t>Accessories</t>
  </si>
  <si>
    <t>Enermax Keyboard, Programmable</t>
  </si>
  <si>
    <t>IN-2011-16362</t>
  </si>
  <si>
    <t>RH-19510</t>
  </si>
  <si>
    <t>Rick Huthwaite</t>
  </si>
  <si>
    <t>TEC-AC-10000051</t>
  </si>
  <si>
    <t>Logitech Memory Card, USB</t>
  </si>
  <si>
    <t>TEC-AC-10002795</t>
  </si>
  <si>
    <t>Memorex Mouse, Programmable</t>
  </si>
  <si>
    <t>IN-2014-70738</t>
  </si>
  <si>
    <t>TEC-PH-10001917</t>
  </si>
  <si>
    <t>Phones</t>
  </si>
  <si>
    <t>Apple Signal Booster, Cordless</t>
  </si>
  <si>
    <t>TEC-PH-10003556</t>
  </si>
  <si>
    <t>Samsung Speaker Phone, VoIP</t>
  </si>
  <si>
    <t>TEC-PH-10000720</t>
  </si>
  <si>
    <t>Samsung Audio Dock, Full Size</t>
  </si>
  <si>
    <t>TEC-AC-10000866</t>
  </si>
  <si>
    <t>Belkin Router, Erganomic</t>
  </si>
  <si>
    <t>TEC-CO-10000565</t>
  </si>
  <si>
    <t>Canon Fax and Copier, Color</t>
  </si>
  <si>
    <t>TEC-PH-10001699</t>
  </si>
  <si>
    <t>Samsung Smart Phone, Full Size</t>
  </si>
  <si>
    <t>TEC-AC-10000332</t>
  </si>
  <si>
    <t>Logitech Keyboard, USB</t>
  </si>
  <si>
    <t>TEC-AC-10004938</t>
  </si>
  <si>
    <t>Belkin Mouse, Bluetooth</t>
  </si>
  <si>
    <t>TEC-PH-10001321</t>
  </si>
  <si>
    <t>Cisco Speaker Phone, Full Size</t>
  </si>
  <si>
    <t>TEC-PH-10003946</t>
  </si>
  <si>
    <t>Cisco Office Telephone, VoIP</t>
  </si>
  <si>
    <t>IN-2012-40799</t>
  </si>
  <si>
    <t>AR-10345</t>
  </si>
  <si>
    <t>Alex Russell</t>
  </si>
  <si>
    <t>TEC-MA-10002780</t>
  </si>
  <si>
    <t>Okidata Inkjet, Wireless</t>
  </si>
  <si>
    <t>TEC-MA-10001372</t>
  </si>
  <si>
    <t>Konica Card Printer, White</t>
  </si>
  <si>
    <t>TEC-MA-10004428</t>
  </si>
  <si>
    <t>Panasonic Card Printer, Durable</t>
  </si>
  <si>
    <t>IN-2014-15662</t>
  </si>
  <si>
    <t>TEC-MA-10003492</t>
  </si>
  <si>
    <t>Okidata Printer, Wireless</t>
  </si>
  <si>
    <t>TEC-MA-10002827</t>
  </si>
  <si>
    <t>StarTech Printer, Red</t>
  </si>
  <si>
    <t>TEC-MA-10000429</t>
  </si>
  <si>
    <t>Konica Card Printer, Red</t>
  </si>
  <si>
    <t>TEC-MA-10004064</t>
  </si>
  <si>
    <t>Panasonic Calculator, Red</t>
  </si>
  <si>
    <t>TEC-CO-10003410</t>
  </si>
  <si>
    <t>Brother Ink, High-Speed</t>
  </si>
  <si>
    <t>IN-2013-27772</t>
  </si>
  <si>
    <t>AP-10720</t>
  </si>
  <si>
    <t>Anne Pryor</t>
  </si>
  <si>
    <t>TEC-AC-10002172</t>
  </si>
  <si>
    <t>Memorex Keyboard, Programmable</t>
  </si>
  <si>
    <t>TEC-AC-10001438</t>
  </si>
  <si>
    <t>SanDisk Flash Drive, Programmable</t>
  </si>
  <si>
    <t>TEC-AC-10002688</t>
  </si>
  <si>
    <t>Memorex Memory Card, Bluetooth</t>
  </si>
  <si>
    <t>TEC-PH-10000499</t>
  </si>
  <si>
    <t>Motorola Smart Phone, Full Size</t>
  </si>
  <si>
    <t>TEC-PH-10003002</t>
  </si>
  <si>
    <t>Cisco Smart Phone, Full Size</t>
  </si>
  <si>
    <t>TEC-AC-10004487</t>
  </si>
  <si>
    <t>Memorex Router, Erganomic</t>
  </si>
  <si>
    <t>TEC-AC-10004652</t>
  </si>
  <si>
    <t>Belkin Mouse, Erganomic</t>
  </si>
  <si>
    <t>TEC-CO-10000208</t>
  </si>
  <si>
    <t>Brother Wireless Fax, Color</t>
  </si>
  <si>
    <t>IN-2014-51572</t>
  </si>
  <si>
    <t>AO-10810</t>
  </si>
  <si>
    <t>Anthony O'Donnell</t>
  </si>
  <si>
    <t>TEC-MA-10003553</t>
  </si>
  <si>
    <t>Epson Printer, Red</t>
  </si>
  <si>
    <t>TEC-PH-10003813</t>
  </si>
  <si>
    <t>Samsung Signal Booster, VoIP</t>
  </si>
  <si>
    <t>IN-2013-30831</t>
  </si>
  <si>
    <t>MG-18205</t>
  </si>
  <si>
    <t>Mitch Gastineau</t>
  </si>
  <si>
    <t>Panihati</t>
  </si>
  <si>
    <t>TEC-PH-10003723</t>
  </si>
  <si>
    <t>Samsung Audio Dock, with Caller ID</t>
  </si>
  <si>
    <t>TEC-CO-10000427</t>
  </si>
  <si>
    <t>HP Fax Machine, Color</t>
  </si>
  <si>
    <t>TEC-MA-10003632</t>
  </si>
  <si>
    <t>Epson Calculator, Wireless</t>
  </si>
  <si>
    <t>TEC-AC-10002533</t>
  </si>
  <si>
    <t>Enermax Memory Card, USB</t>
  </si>
  <si>
    <t>TEC-AC-10000742</t>
  </si>
  <si>
    <t>SanDisk Flash Drive, Erganomic</t>
  </si>
  <si>
    <t>TEC-AC-10001254</t>
  </si>
  <si>
    <t>Enermax Memory Card, Programmable</t>
  </si>
  <si>
    <t>TEC-AC-10000860</t>
  </si>
  <si>
    <t>Enermax Numeric Keypad, USB</t>
  </si>
  <si>
    <t>TEC-PH-10000030</t>
  </si>
  <si>
    <t>Samsung Smart Phone, with Caller ID</t>
  </si>
  <si>
    <t>IN-2014-12323</t>
  </si>
  <si>
    <t>TEC-PH-10001478</t>
  </si>
  <si>
    <t>Nokia Headset, Full Size</t>
  </si>
  <si>
    <t>TEC-AC-10004016</t>
  </si>
  <si>
    <t>Memorex Flash Drive, Programmable</t>
  </si>
  <si>
    <t>TEC-CO-10001419</t>
  </si>
  <si>
    <t>Hewlett Copy Machine, Color</t>
  </si>
  <si>
    <t>TEC-CO-10003506</t>
  </si>
  <si>
    <t>HP Fax Machine, Laser</t>
  </si>
  <si>
    <t>TEC-CO-10000452</t>
  </si>
  <si>
    <t>HP Copy Machine, Laser</t>
  </si>
  <si>
    <t>TEC-CO-10001501</t>
  </si>
  <si>
    <t>Canon Fax and Copier, Laser</t>
  </si>
  <si>
    <t>IN-2012-17335</t>
  </si>
  <si>
    <t>BF-11020</t>
  </si>
  <si>
    <t>Barry Franzšsisch</t>
  </si>
  <si>
    <t>TEC-MA-10000606</t>
  </si>
  <si>
    <t>Okidata Printer, White</t>
  </si>
  <si>
    <t>IN-2014-62247</t>
  </si>
  <si>
    <t>CP-12340</t>
  </si>
  <si>
    <t>Christine Phan</t>
  </si>
  <si>
    <t>TEC-MA-10002998</t>
  </si>
  <si>
    <t>Okidata Receipt Printer, Durable</t>
  </si>
  <si>
    <t>TEC-MA-10001311</t>
  </si>
  <si>
    <t>Epson Printer, Wireless</t>
  </si>
  <si>
    <t>TEC-PH-10002601</t>
  </si>
  <si>
    <t>Motorola Smart Phone, Cordless</t>
  </si>
  <si>
    <t>TEC-PH-10004402</t>
  </si>
  <si>
    <t>Cisco Headset, with Caller ID</t>
  </si>
  <si>
    <t>IN-2011-49087</t>
  </si>
  <si>
    <t>HR-14830</t>
  </si>
  <si>
    <t>Harold Ryan</t>
  </si>
  <si>
    <t>TEC-PH-10004261</t>
  </si>
  <si>
    <t>Nokia Signal Booster, Full Size</t>
  </si>
  <si>
    <t>IN-2012-79817</t>
  </si>
  <si>
    <t>MM-18280</t>
  </si>
  <si>
    <t>Muhammed MacIntyre</t>
  </si>
  <si>
    <t>TEC-CO-10001157</t>
  </si>
  <si>
    <t>Hewlett Personal Copier, Color</t>
  </si>
  <si>
    <t>IN-2013-61001</t>
  </si>
  <si>
    <t>RP-19855</t>
  </si>
  <si>
    <t>Roy Phan</t>
  </si>
  <si>
    <t>Warangal</t>
  </si>
  <si>
    <t>TEC-AC-10004704</t>
  </si>
  <si>
    <t>SanDisk Numeric Keypad, USB</t>
  </si>
  <si>
    <t>TEC-AC-10004562</t>
  </si>
  <si>
    <t>Enermax Flash Drive, Programmable</t>
  </si>
  <si>
    <t>TEC-PH-10001428</t>
  </si>
  <si>
    <t>Motorola Headset, VoIP</t>
  </si>
  <si>
    <t>IN-2013-64865</t>
  </si>
  <si>
    <t>TEC-MA-10002680</t>
  </si>
  <si>
    <t>Konica Inkjet, White</t>
  </si>
  <si>
    <t>IN-2014-42801</t>
  </si>
  <si>
    <t>JP-15460</t>
  </si>
  <si>
    <t>Jennifer Patt</t>
  </si>
  <si>
    <t>TEC-MA-10003868</t>
  </si>
  <si>
    <t>StarTech Phone, Durable</t>
  </si>
  <si>
    <t>TEC-PH-10003856</t>
  </si>
  <si>
    <t>Motorola Smart Phone, with Caller ID</t>
  </si>
  <si>
    <t>IN-2012-29571</t>
  </si>
  <si>
    <t>MD-17860</t>
  </si>
  <si>
    <t>Michael Dominguez</t>
  </si>
  <si>
    <t>Bareilly</t>
  </si>
  <si>
    <t>TEC-PH-10001457</t>
  </si>
  <si>
    <t>Apple Smart Phone, Full Size</t>
  </si>
  <si>
    <t>TEC-AC-10003734</t>
  </si>
  <si>
    <t>Memorex Numeric Keypad, Erganomic</t>
  </si>
  <si>
    <t>TEC-PH-10004675</t>
  </si>
  <si>
    <t>Nokia Audio Dock, VoIP</t>
  </si>
  <si>
    <t>TEC-AC-10003668</t>
  </si>
  <si>
    <t>Belkin Memory Card, Bluetooth</t>
  </si>
  <si>
    <t>TEC-PH-10001354</t>
  </si>
  <si>
    <t>Motorola Speaker Phone, Full Size</t>
  </si>
  <si>
    <t>TEC-CO-10001787</t>
  </si>
  <si>
    <t>HP Fax and Copier, Laser</t>
  </si>
  <si>
    <t>TEC-AC-10001463</t>
  </si>
  <si>
    <t>Logitech Numeric Keypad, Programmable</t>
  </si>
  <si>
    <t>TEC-CO-10003087</t>
  </si>
  <si>
    <t>Canon Wireless Fax, Laser</t>
  </si>
  <si>
    <t>IN-2011-69835</t>
  </si>
  <si>
    <t>LC-16960</t>
  </si>
  <si>
    <t>Lindsay Castell</t>
  </si>
  <si>
    <t>TEC-CO-10004535</t>
  </si>
  <si>
    <t>Hewlett Fax Machine, High-Speed</t>
  </si>
  <si>
    <t>TEC-PH-10004300</t>
  </si>
  <si>
    <t>Apple Office Telephone, Cordless</t>
  </si>
  <si>
    <t>TEC-AC-10000269</t>
  </si>
  <si>
    <t>Memorex Numeric Keypad, USB</t>
  </si>
  <si>
    <t>TEC-AC-10000483</t>
  </si>
  <si>
    <t>SanDisk Memory Card, Bluetooth</t>
  </si>
  <si>
    <t>TEC-MA-10004423</t>
  </si>
  <si>
    <t>StarTech Card Printer, White</t>
  </si>
  <si>
    <t>TEC-PH-10001362</t>
  </si>
  <si>
    <t>Cisco Office Telephone, Cordless</t>
  </si>
  <si>
    <t>TEC-PH-10003546</t>
  </si>
  <si>
    <t>Apple Signal Booster, with Caller ID</t>
  </si>
  <si>
    <t>TEC-PH-10002138</t>
  </si>
  <si>
    <t>Apple Audio Dock, Cordless</t>
  </si>
  <si>
    <t>TEC-PH-10003927</t>
  </si>
  <si>
    <t>Nokia Audio Dock, with Caller ID</t>
  </si>
  <si>
    <t>TEC-AC-10002324</t>
  </si>
  <si>
    <t>Enermax Numeric Keypad, Bluetooth</t>
  </si>
  <si>
    <t>TEC-AC-10002335</t>
  </si>
  <si>
    <t>Belkin Memory Card, USB</t>
  </si>
  <si>
    <t>TEC-AC-10000111</t>
  </si>
  <si>
    <t>SanDisk Mouse, USB</t>
  </si>
  <si>
    <t>TEC-CO-10003496</t>
  </si>
  <si>
    <t>Brother Wireless Fax, Digital</t>
  </si>
  <si>
    <t>IN-2012-77234</t>
  </si>
  <si>
    <t>MC-17275</t>
  </si>
  <si>
    <t>Marc Crier</t>
  </si>
  <si>
    <t>TEC-MA-10003631</t>
  </si>
  <si>
    <t>Okidata Card Printer, Wireless</t>
  </si>
  <si>
    <t>IN-2013-66776</t>
  </si>
  <si>
    <t>NG-18430</t>
  </si>
  <si>
    <t>Nathan Gelder</t>
  </si>
  <si>
    <t>Firozabad</t>
  </si>
  <si>
    <t>TEC-AC-10004108</t>
  </si>
  <si>
    <t>Memorex Router, USB</t>
  </si>
  <si>
    <t>TEC-AC-10002883</t>
  </si>
  <si>
    <t>Logitech Keyboard, Erganomic</t>
  </si>
  <si>
    <t>TEC-AC-10004012</t>
  </si>
  <si>
    <t>Enermax Flash Drive, Erganomic</t>
  </si>
  <si>
    <t>TEC-PH-10000896</t>
  </si>
  <si>
    <t>Cisco Signal Booster, VoIP</t>
  </si>
  <si>
    <t>TEC-CO-10000447</t>
  </si>
  <si>
    <t>Canon Wireless Fax, Color</t>
  </si>
  <si>
    <t>IN-2012-56395</t>
  </si>
  <si>
    <t>TEC-PH-10000780</t>
  </si>
  <si>
    <t>Cisco Smart Phone, with Caller ID</t>
  </si>
  <si>
    <t>TEC-MA-10004116</t>
  </si>
  <si>
    <t>StarTech Inkjet, Wireless</t>
  </si>
  <si>
    <t>TEC-AC-10001616</t>
  </si>
  <si>
    <t>SanDisk Numeric Keypad, Erganomic</t>
  </si>
  <si>
    <t>TEC-PH-10001433</t>
  </si>
  <si>
    <t>Motorola Headset, Full Size</t>
  </si>
  <si>
    <t>TEC-CO-10000778</t>
  </si>
  <si>
    <t>Sharp Fax and Copier, Color</t>
  </si>
  <si>
    <t>TEC-CO-10000129</t>
  </si>
  <si>
    <t>Brother Fax and Copier, Color</t>
  </si>
  <si>
    <t>TEC-CO-10000972</t>
  </si>
  <si>
    <t>Sharp Fax and Copier, Digital</t>
  </si>
  <si>
    <t>TEC-CO-10001482</t>
  </si>
  <si>
    <t>Sharp Ink, High-Speed</t>
  </si>
  <si>
    <t>IN-2012-68883</t>
  </si>
  <si>
    <t>ML-17410</t>
  </si>
  <si>
    <t>Maris LaWare</t>
  </si>
  <si>
    <t>TEC-AC-10000861</t>
  </si>
  <si>
    <t>SanDisk Router, Erganomic</t>
  </si>
  <si>
    <t>TEC-CO-10001204</t>
  </si>
  <si>
    <t>Sharp Copy Machine, Color</t>
  </si>
  <si>
    <t>TEC-PH-10001805</t>
  </si>
  <si>
    <t>Nokia Speaker Phone, Full Size</t>
  </si>
  <si>
    <t>IN-2014-34877</t>
  </si>
  <si>
    <t>LT-17110</t>
  </si>
  <si>
    <t>Liz Thompson</t>
  </si>
  <si>
    <t>TEC-PH-10003488</t>
  </si>
  <si>
    <t>Nokia Signal Booster, VoIP</t>
  </si>
  <si>
    <t>IN-2014-24377</t>
  </si>
  <si>
    <t>BS-11755</t>
  </si>
  <si>
    <t>Bruce Stewart</t>
  </si>
  <si>
    <t>Asansol</t>
  </si>
  <si>
    <t>ID-2013-26806</t>
  </si>
  <si>
    <t>PR-18880</t>
  </si>
  <si>
    <t>Patrick Ryan</t>
  </si>
  <si>
    <t>TEC-PH-10000688</t>
  </si>
  <si>
    <t>Nokia Speaker Phone, VoIP</t>
  </si>
  <si>
    <t>TEC-CO-10004027</t>
  </si>
  <si>
    <t>Sharp Fax Machine, Color</t>
  </si>
  <si>
    <t>IN-2013-29326</t>
  </si>
  <si>
    <t>IM-15070</t>
  </si>
  <si>
    <t>Irene Maddox</t>
  </si>
  <si>
    <t>TEC-PH-10002428</t>
  </si>
  <si>
    <t>Apple Headset, VoIP</t>
  </si>
  <si>
    <t>IN-2011-37614</t>
  </si>
  <si>
    <t>AS-10090</t>
  </si>
  <si>
    <t>Adam Shillingsburg</t>
  </si>
  <si>
    <t>TEC-AC-10002255</t>
  </si>
  <si>
    <t>Memorex Keyboard, Erganomic</t>
  </si>
  <si>
    <t>TEC-AC-10004081</t>
  </si>
  <si>
    <t>Logitech Keyboard, Bluetooth</t>
  </si>
  <si>
    <t>TEC-AC-10000398</t>
  </si>
  <si>
    <t>SanDisk Memory Card, Programmable</t>
  </si>
  <si>
    <t>IN-2014-38223</t>
  </si>
  <si>
    <t>MS-17770</t>
  </si>
  <si>
    <t>Maxwell Schwartz</t>
  </si>
  <si>
    <t>TEC-PH-10003062</t>
  </si>
  <si>
    <t>Apple Audio Dock, Full Size</t>
  </si>
  <si>
    <t>IN-2013-53455</t>
  </si>
  <si>
    <t>CR-12730</t>
  </si>
  <si>
    <t>Craig Reiter</t>
  </si>
  <si>
    <t>TEC-PH-10002154</t>
  </si>
  <si>
    <t>Cisco Headset, Full Size</t>
  </si>
  <si>
    <t>IN-2012-59538</t>
  </si>
  <si>
    <t>PO-18850</t>
  </si>
  <si>
    <t>Patrick O'Brill</t>
  </si>
  <si>
    <t>Hisar</t>
  </si>
  <si>
    <t>TEC-PH-10004680</t>
  </si>
  <si>
    <t>Samsung Speaker Phone, with Caller ID</t>
  </si>
  <si>
    <t>TEC-CO-10001703</t>
  </si>
  <si>
    <t>Brother Copy Machine, Laser</t>
  </si>
  <si>
    <t>IN-2013-33428</t>
  </si>
  <si>
    <t>TEC-MA-10001627</t>
  </si>
  <si>
    <t>Konica Printer, White</t>
  </si>
  <si>
    <t>TEC-MA-10001726</t>
  </si>
  <si>
    <t>Epson Receipt Printer, White</t>
  </si>
  <si>
    <t>IN-2012-31111</t>
  </si>
  <si>
    <t>TEC-AC-10003776</t>
  </si>
  <si>
    <t>Belkin Flash Drive, Programmable</t>
  </si>
  <si>
    <t>TEC-CO-10003113</t>
  </si>
  <si>
    <t>Hewlett Fax Machine, Color</t>
  </si>
  <si>
    <t>TEC-MA-10004666</t>
  </si>
  <si>
    <t>Panasonic Inkjet, Red</t>
  </si>
  <si>
    <t>TEC-MA-10000473</t>
  </si>
  <si>
    <t>Epson Receipt Printer, Durable</t>
  </si>
  <si>
    <t>TEC-MA-10004954</t>
  </si>
  <si>
    <t>StarTech Calculator, Red</t>
  </si>
  <si>
    <t>TEC-AC-10004414</t>
  </si>
  <si>
    <t>Enermax Router, Bluetooth</t>
  </si>
  <si>
    <t>TEC-PH-10002042</t>
  </si>
  <si>
    <t>Cisco Audio Dock, Full Size</t>
  </si>
  <si>
    <t>TEC-CO-10004998</t>
  </si>
  <si>
    <t>HP Fax and Copier, Color</t>
  </si>
  <si>
    <t>TEC-PH-10003481</t>
  </si>
  <si>
    <t>Apple Office Telephone, Full Size</t>
  </si>
  <si>
    <t>IN-2014-56241</t>
  </si>
  <si>
    <t>HZ-14950</t>
  </si>
  <si>
    <t>Henia Zydlo</t>
  </si>
  <si>
    <t>TEC-PH-10001921</t>
  </si>
  <si>
    <t>Nokia Signal Booster, with Caller ID</t>
  </si>
  <si>
    <t>TEC-AC-10004252</t>
  </si>
  <si>
    <t>SanDisk Mouse, Bluetooth</t>
  </si>
  <si>
    <t>IN-2012-26337</t>
  </si>
  <si>
    <t>TB-21520</t>
  </si>
  <si>
    <t>Tracy Blumstein</t>
  </si>
  <si>
    <t>IN-2012-48520</t>
  </si>
  <si>
    <t>AJ-10945</t>
  </si>
  <si>
    <t>Ashley Jarboe</t>
  </si>
  <si>
    <t>TEC-CO-10002040</t>
  </si>
  <si>
    <t>Brother Fax Machine, Digital</t>
  </si>
  <si>
    <t>TEC-PH-10004959</t>
  </si>
  <si>
    <t>Motorola Audio Dock, with Caller ID</t>
  </si>
  <si>
    <t>IN-2013-46798</t>
  </si>
  <si>
    <t>TEC-PH-10002936</t>
  </si>
  <si>
    <t>Nokia Smart Phone, Full Size</t>
  </si>
  <si>
    <t>IN-2013-64515</t>
  </si>
  <si>
    <t>TEC-AC-10000221</t>
  </si>
  <si>
    <t>Belkin Memory Card, Programmable</t>
  </si>
  <si>
    <t>IN-2012-70325</t>
  </si>
  <si>
    <t>AB-10015</t>
  </si>
  <si>
    <t>Aaron Bergman</t>
  </si>
  <si>
    <t>TEC-AC-10004054</t>
  </si>
  <si>
    <t>Memorex Keyboard, Bluetooth</t>
  </si>
  <si>
    <t>TEC-CO-10003759</t>
  </si>
  <si>
    <t>Canon Fax Machine, Laser</t>
  </si>
  <si>
    <t>IN-2011-12288</t>
  </si>
  <si>
    <t>JS-15880</t>
  </si>
  <si>
    <t>John Stevenson</t>
  </si>
  <si>
    <t>TEC-CO-10003982</t>
  </si>
  <si>
    <t>HP Ink, High-Speed</t>
  </si>
  <si>
    <t>TEC-AC-10002719</t>
  </si>
  <si>
    <t>Enermax Router, Programmable</t>
  </si>
  <si>
    <t>IN-2013-50809</t>
  </si>
  <si>
    <t>TEC-PH-10000169</t>
  </si>
  <si>
    <t>Apple Smart Phone, with Caller ID</t>
  </si>
  <si>
    <t>IN-2014-50088</t>
  </si>
  <si>
    <t>TEC-PH-10002443</t>
  </si>
  <si>
    <t>Cisco Signal Booster, with Caller ID</t>
  </si>
  <si>
    <t>IN-2014-66510</t>
  </si>
  <si>
    <t>TEC-AC-10003951</t>
  </si>
  <si>
    <t>Logitech Numeric Keypad, USB</t>
  </si>
  <si>
    <t>IN-2014-63325</t>
  </si>
  <si>
    <t>TEC-AC-10003416</t>
  </si>
  <si>
    <t>Memorex Mouse, USB</t>
  </si>
  <si>
    <t>IN-2013-14675</t>
  </si>
  <si>
    <t>CS-12130</t>
  </si>
  <si>
    <t>Chad Sievert</t>
  </si>
  <si>
    <t>TEC-CO-10002035</t>
  </si>
  <si>
    <t>Canon Wireless Fax, High-Speed</t>
  </si>
  <si>
    <t>IN-2011-62499</t>
  </si>
  <si>
    <t>MH-17440</t>
  </si>
  <si>
    <t>Mark Haberlin</t>
  </si>
  <si>
    <t>High</t>
  </si>
  <si>
    <t>IN-2014-14227</t>
  </si>
  <si>
    <t>AJ-10795</t>
  </si>
  <si>
    <t>Anthony Johnson</t>
  </si>
  <si>
    <t>OFF-LA-10003141</t>
  </si>
  <si>
    <t>Hon Shipping Labels, Laser Printer Compatible</t>
  </si>
  <si>
    <t>IN-2011-62450</t>
  </si>
  <si>
    <t>AY-10555</t>
  </si>
  <si>
    <t>Andy Yotov</t>
  </si>
  <si>
    <t>OFF-AR-10000249</t>
  </si>
  <si>
    <t>Sanford Highlighters, Fluorescent</t>
  </si>
  <si>
    <t>IN-2014-31811</t>
  </si>
  <si>
    <t>HW-14935</t>
  </si>
  <si>
    <t>Helen Wasserman</t>
  </si>
  <si>
    <t>OFF-ST-10001638</t>
  </si>
  <si>
    <t>Tenex File Cart, Single Width</t>
  </si>
  <si>
    <t>IN-2014-14780</t>
  </si>
  <si>
    <t>CR-12820</t>
  </si>
  <si>
    <t>Cyra Reiten</t>
  </si>
  <si>
    <t>OFF-ST-10004768</t>
  </si>
  <si>
    <t>Eldon Lockers, Industrial</t>
  </si>
  <si>
    <t>IN-2014-32665</t>
  </si>
  <si>
    <t>SL-20155</t>
  </si>
  <si>
    <t>Sara Luxemburg</t>
  </si>
  <si>
    <t>OFF-BI-10000854</t>
  </si>
  <si>
    <t>Acco Binder Covers, Economy</t>
  </si>
  <si>
    <t>IN-2014-14374</t>
  </si>
  <si>
    <t>EM-14065</t>
  </si>
  <si>
    <t>Erin Mull</t>
  </si>
  <si>
    <t>OFF-SU-10002649</t>
  </si>
  <si>
    <t>Elite Shears, Serrated</t>
  </si>
  <si>
    <t>IN-2012-40596</t>
  </si>
  <si>
    <t>RM-19375</t>
  </si>
  <si>
    <t>Raymond Messe</t>
  </si>
  <si>
    <t>IN-2012-32805</t>
  </si>
  <si>
    <t>AF-10885</t>
  </si>
  <si>
    <t>Art Foster</t>
  </si>
  <si>
    <t>OFF-AP-10002675</t>
  </si>
  <si>
    <t>Cuisinart Refrigerator, Black</t>
  </si>
  <si>
    <t>IN-2014-71102</t>
  </si>
  <si>
    <t>RD-19585</t>
  </si>
  <si>
    <t>Rob Dowd</t>
  </si>
  <si>
    <t>IN-2012-31076</t>
  </si>
  <si>
    <t>MB-17305</t>
  </si>
  <si>
    <t>Maria Bertelson</t>
  </si>
  <si>
    <t>OFF-SU-10001442</t>
  </si>
  <si>
    <t>Acme Scissors, Steel</t>
  </si>
  <si>
    <t>IN-2012-45951</t>
  </si>
  <si>
    <t>JG-15115</t>
  </si>
  <si>
    <t>Jack Garza</t>
  </si>
  <si>
    <t>OFF-EN-10000315</t>
  </si>
  <si>
    <t>Jiffy Business Envelopes, Security-Tint</t>
  </si>
  <si>
    <t>IN-2013-50515</t>
  </si>
  <si>
    <t>DK-13090</t>
  </si>
  <si>
    <t>Dave Kipp</t>
  </si>
  <si>
    <t>ID-2012-43963</t>
  </si>
  <si>
    <t>IN-2011-49129</t>
  </si>
  <si>
    <t>MV-18190</t>
  </si>
  <si>
    <t>Mike Vittorini</t>
  </si>
  <si>
    <t>Nellore</t>
  </si>
  <si>
    <t>OFF-SU-10004766</t>
  </si>
  <si>
    <t>Kleencut Shears, Easy Grip</t>
  </si>
  <si>
    <t>IN-2012-49766</t>
  </si>
  <si>
    <t>MC-18100</t>
  </si>
  <si>
    <t>Mick Crebagga</t>
  </si>
  <si>
    <t>IN-2013-11301</t>
  </si>
  <si>
    <t>OFF-ST-10004583</t>
  </si>
  <si>
    <t>Eldon Shelving, Single Width</t>
  </si>
  <si>
    <t>ID-2012-41520</t>
  </si>
  <si>
    <t>OFF-BI-10002329</t>
  </si>
  <si>
    <t>Avery 3-Hole Punch, Durable</t>
  </si>
  <si>
    <t>IN-2011-38307</t>
  </si>
  <si>
    <t>SE-20110</t>
  </si>
  <si>
    <t>Sanjit Engle</t>
  </si>
  <si>
    <t>Latur</t>
  </si>
  <si>
    <t>IN-2014-17426</t>
  </si>
  <si>
    <t>Imphal</t>
  </si>
  <si>
    <t>Manipur</t>
  </si>
  <si>
    <t>IN-2013-70297</t>
  </si>
  <si>
    <t>FUR-BO-10001860</t>
  </si>
  <si>
    <t>Sauder Corner Shelving, Traditional</t>
  </si>
  <si>
    <t>IN-2014-32770</t>
  </si>
  <si>
    <t>FUR-BO-10003706</t>
  </si>
  <si>
    <t>Sauder Stackable Bookrack, Pine</t>
  </si>
  <si>
    <t>IN-2012-33813</t>
  </si>
  <si>
    <t>CA-12055</t>
  </si>
  <si>
    <t>Cathy Armstrong</t>
  </si>
  <si>
    <t>IN-2014-46616</t>
  </si>
  <si>
    <t>VP-21730</t>
  </si>
  <si>
    <t>Victor Preis</t>
  </si>
  <si>
    <t>FUR-CH-10002091</t>
  </si>
  <si>
    <t>Harbour Creations Swivel Stool, Set of Two</t>
  </si>
  <si>
    <t>TEC-PH-10002104</t>
  </si>
  <si>
    <t>Cisco Speaker Phone, Cordless</t>
  </si>
  <si>
    <t>IN-2012-64494</t>
  </si>
  <si>
    <t>MA-17560</t>
  </si>
  <si>
    <t>Matt Abelman</t>
  </si>
  <si>
    <t>TEC-AC-10003570</t>
  </si>
  <si>
    <t>Memorex Flash Drive, Erganomic</t>
  </si>
  <si>
    <t>IN-2012-55653</t>
  </si>
  <si>
    <t>TEC-AC-10003969</t>
  </si>
  <si>
    <t>SanDisk Memory Card, USB</t>
  </si>
  <si>
    <t>IN-2012-21206</t>
  </si>
  <si>
    <t>SC-20800</t>
  </si>
  <si>
    <t>Stuart Calhoun</t>
  </si>
  <si>
    <t>FUR-BO-10000035</t>
  </si>
  <si>
    <t>Dania Classic Bookcase, Pine</t>
  </si>
  <si>
    <t>IN-2012-68358</t>
  </si>
  <si>
    <t>FUR-BO-10000402</t>
  </si>
  <si>
    <t>Sauder Stackable Bookrack, Traditional</t>
  </si>
  <si>
    <t>IN-2012-18518</t>
  </si>
  <si>
    <t>TT-21070</t>
  </si>
  <si>
    <t>Ted Trevino</t>
  </si>
  <si>
    <t>FUR-CH-10001207</t>
  </si>
  <si>
    <t>Hon Executive Leather Armchair, Red</t>
  </si>
  <si>
    <t>IN-2011-30341</t>
  </si>
  <si>
    <t>FUR-CH-10001477</t>
  </si>
  <si>
    <t>Novimex Chairmat, Black</t>
  </si>
  <si>
    <t>FUR-CH-10002061</t>
  </si>
  <si>
    <t>Harbour Creations Executive Leather Armchair, Red</t>
  </si>
  <si>
    <t>IN-2011-51271</t>
  </si>
  <si>
    <t>EH-13990</t>
  </si>
  <si>
    <t>Erica Hackney</t>
  </si>
  <si>
    <t>FUR-FU-10004503</t>
  </si>
  <si>
    <t>Tenex Photo Frame, Black</t>
  </si>
  <si>
    <t>IN-2014-54197</t>
  </si>
  <si>
    <t>DB-13405</t>
  </si>
  <si>
    <t>Denny Blanton</t>
  </si>
  <si>
    <t>FUR-FU-10004619</t>
  </si>
  <si>
    <t>Tenex Stacking Tray, Erganomic</t>
  </si>
  <si>
    <t>IN-2013-79530</t>
  </si>
  <si>
    <t>AA-10645</t>
  </si>
  <si>
    <t>Anna Andreadi</t>
  </si>
  <si>
    <t>TEC-CO-10001382</t>
  </si>
  <si>
    <t>HP Personal Copier, Laser</t>
  </si>
  <si>
    <t>ID-2013-69345</t>
  </si>
  <si>
    <t>EM-13960</t>
  </si>
  <si>
    <t>Eric Murdock</t>
  </si>
  <si>
    <t>TEC-CO-10002283</t>
  </si>
  <si>
    <t>Brother Copy Machine, Color</t>
  </si>
  <si>
    <t>TEC-CO-10002197</t>
  </si>
  <si>
    <t>Hewlett Fax and Copier, High-Speed</t>
  </si>
  <si>
    <t>IN-2014-26981</t>
  </si>
  <si>
    <t>JM-15865</t>
  </si>
  <si>
    <t>John Murray</t>
  </si>
  <si>
    <t>TEC-CO-10001410</t>
  </si>
  <si>
    <t>Canon Personal Copier, High-Speed</t>
  </si>
  <si>
    <t>IN-2012-33820</t>
  </si>
  <si>
    <t>TEC-PH-10002652</t>
  </si>
  <si>
    <t>Cisco Smart Phone, Cordless</t>
  </si>
  <si>
    <t>TEC-PH-10001002</t>
  </si>
  <si>
    <t>Apple Signal Booster, Full Size</t>
  </si>
  <si>
    <t>TEC-PH-10002806</t>
  </si>
  <si>
    <t>Apple Audio Dock, VoIP</t>
  </si>
  <si>
    <t>IN-2013-53861</t>
  </si>
  <si>
    <t>SP-20620</t>
  </si>
  <si>
    <t>Stefania Perrino</t>
  </si>
  <si>
    <t>OFF-FA-10001057</t>
  </si>
  <si>
    <t>Accos Clamps, Assorted Sizes</t>
  </si>
  <si>
    <t>OFF-ST-10001357</t>
  </si>
  <si>
    <t>Eldon Lockers, Single Width</t>
  </si>
  <si>
    <t>OFF-ST-10004060</t>
  </si>
  <si>
    <t>Fellowes Lockers, Blue</t>
  </si>
  <si>
    <t>OFF-EN-10004784</t>
  </si>
  <si>
    <t>Kraft Business Envelopes, Recycled</t>
  </si>
  <si>
    <t>IN-2013-31055</t>
  </si>
  <si>
    <t>AD-10180</t>
  </si>
  <si>
    <t>Alan Dominguez</t>
  </si>
  <si>
    <t>OFF-SU-10001848</t>
  </si>
  <si>
    <t>Kleencut Ruler, Easy Grip</t>
  </si>
  <si>
    <t>IN-2014-37320</t>
  </si>
  <si>
    <t>BF-11005</t>
  </si>
  <si>
    <t>Barry Franz</t>
  </si>
  <si>
    <t>OFF-LA-10003381</t>
  </si>
  <si>
    <t>Novimex Removable Labels, Laser Printer Compatible</t>
  </si>
  <si>
    <t>OFF-AP-10002244</t>
  </si>
  <si>
    <t>Breville Refrigerator, White</t>
  </si>
  <si>
    <t>IN-2013-33372</t>
  </si>
  <si>
    <t>NF-18475</t>
  </si>
  <si>
    <t>Neil Franzšsisch</t>
  </si>
  <si>
    <t>OFF-AP-10001824</t>
  </si>
  <si>
    <t>Breville Stove, Silver</t>
  </si>
  <si>
    <t>IN-2014-29291</t>
  </si>
  <si>
    <t>OFF-LA-10002180</t>
  </si>
  <si>
    <t>Hon Color Coded Labels, 5000 Label Set</t>
  </si>
  <si>
    <t>OFF-EN-10004550</t>
  </si>
  <si>
    <t>GlobeWeis Interoffice Envelope, Recycled</t>
  </si>
  <si>
    <t>IN-2014-40932</t>
  </si>
  <si>
    <t>TG-21640</t>
  </si>
  <si>
    <t>Trudy Glocke</t>
  </si>
  <si>
    <t>IN-2013-59496</t>
  </si>
  <si>
    <t>LL-16840</t>
  </si>
  <si>
    <t>Lauren Leatherbury</t>
  </si>
  <si>
    <t>OFF-AR-10001405</t>
  </si>
  <si>
    <t>Binney &amp; Smith Highlighters, Fluorescent</t>
  </si>
  <si>
    <t>IN-2014-64753</t>
  </si>
  <si>
    <t>EB-13870</t>
  </si>
  <si>
    <t>Emily Burns</t>
  </si>
  <si>
    <t>OFF-AR-10000387</t>
  </si>
  <si>
    <t>Sanford Highlighters, Water Color</t>
  </si>
  <si>
    <t>IN-2014-17349</t>
  </si>
  <si>
    <t>RB-19570</t>
  </si>
  <si>
    <t>Rob Beeghly</t>
  </si>
  <si>
    <t>IN-2013-55933</t>
  </si>
  <si>
    <t>OFF-ST-10003445</t>
  </si>
  <si>
    <t>Rogers Folders, Industrial</t>
  </si>
  <si>
    <t>IN-2012-69765</t>
  </si>
  <si>
    <t>SV-20935</t>
  </si>
  <si>
    <t>Susan Vittorini</t>
  </si>
  <si>
    <t>OFF-BI-10001744</t>
  </si>
  <si>
    <t>Acco Binding Machine, Economy</t>
  </si>
  <si>
    <t>IN-2012-78914</t>
  </si>
  <si>
    <t>FUR-TA-10001386</t>
  </si>
  <si>
    <t>Lesro Conference Table, Fully Assembled</t>
  </si>
  <si>
    <t>TEC-PH-10004664</t>
  </si>
  <si>
    <t>Nokia Smart Phone, with Caller ID</t>
  </si>
  <si>
    <t>TEC-PH-10004358</t>
  </si>
  <si>
    <t>Samsung Office Telephone, Cordless</t>
  </si>
  <si>
    <t>TEC-PH-10003239</t>
  </si>
  <si>
    <t>Samsung Signal Booster, with Caller ID</t>
  </si>
  <si>
    <t>TEC-CO-10003951</t>
  </si>
  <si>
    <t>HP Copy Machine, High-Speed</t>
  </si>
  <si>
    <t>TEC-CO-10002587</t>
  </si>
  <si>
    <t>Sharp Fax and Copier, Laser</t>
  </si>
  <si>
    <t>IN-2014-62660</t>
  </si>
  <si>
    <t>JB-16045</t>
  </si>
  <si>
    <t>Julia Barnett</t>
  </si>
  <si>
    <t>TEC-AC-10001703</t>
  </si>
  <si>
    <t>Memorex Keyboard, USB</t>
  </si>
  <si>
    <t>IN-2014-72054</t>
  </si>
  <si>
    <t>FUR-CH-10004609</t>
  </si>
  <si>
    <t>Harbour Creations Steel Folding Chair, Adjustable</t>
  </si>
  <si>
    <t>IN-2014-47218</t>
  </si>
  <si>
    <t>TEC-PH-10004085</t>
  </si>
  <si>
    <t>Apple Audio Dock, with Caller ID</t>
  </si>
  <si>
    <t>IN-2013-46854</t>
  </si>
  <si>
    <t>IN-2013-78935</t>
  </si>
  <si>
    <t>AS-10285</t>
  </si>
  <si>
    <t>Alejandro Savely</t>
  </si>
  <si>
    <t>IN-2013-76590</t>
  </si>
  <si>
    <t>JC-15385</t>
  </si>
  <si>
    <t>Jenna Caffey</t>
  </si>
  <si>
    <t>TEC-AC-10001352</t>
  </si>
  <si>
    <t>SanDisk Numeric Keypad, Bluetooth</t>
  </si>
  <si>
    <t>TEC-MA-10001711</t>
  </si>
  <si>
    <t>Konica Phone, White</t>
  </si>
  <si>
    <t>ID-2013-38748</t>
  </si>
  <si>
    <t>MJ-17740</t>
  </si>
  <si>
    <t>Max Jones</t>
  </si>
  <si>
    <t>TEC-MA-10001127</t>
  </si>
  <si>
    <t>Epson Inkjet, Wireless</t>
  </si>
  <si>
    <t>IN-2014-63619</t>
  </si>
  <si>
    <t>OFF-PA-10000383</t>
  </si>
  <si>
    <t>OFF-FA-10003596</t>
  </si>
  <si>
    <t>Stockwell Push Pins, Bulk Pack</t>
  </si>
  <si>
    <t>OFF-BI-10002190</t>
  </si>
  <si>
    <t>Wilson Jones Binder, Durable</t>
  </si>
  <si>
    <t>OFF-ST-10001554</t>
  </si>
  <si>
    <t>Eldon Folders, Industrial</t>
  </si>
  <si>
    <t>IN-2012-57823</t>
  </si>
  <si>
    <t>CR-12625</t>
  </si>
  <si>
    <t>Corey Roper</t>
  </si>
  <si>
    <t>OFF-SU-10003651</t>
  </si>
  <si>
    <t>Elite Ruler, Serrated</t>
  </si>
  <si>
    <t>IN-2014-26918</t>
  </si>
  <si>
    <t>MC-17575</t>
  </si>
  <si>
    <t>Matt Collins</t>
  </si>
  <si>
    <t>OFF-EN-10004849</t>
  </si>
  <si>
    <t>Cameo Mailers, Security-Tint</t>
  </si>
  <si>
    <t>IN-2013-48471</t>
  </si>
  <si>
    <t>OFF-FA-10003980</t>
  </si>
  <si>
    <t>OIC Paper Clips, Metal</t>
  </si>
  <si>
    <t>OFF-PA-10003350</t>
  </si>
  <si>
    <t>Eaton Message Books, 8.5 x 11</t>
  </si>
  <si>
    <t>IN-2014-61974</t>
  </si>
  <si>
    <t>IN-2014-31587</t>
  </si>
  <si>
    <t>Shahjahanpur</t>
  </si>
  <si>
    <t>OFF-AR-10003554</t>
  </si>
  <si>
    <t>Stanley Canvas, Blue</t>
  </si>
  <si>
    <t>OFF-AR-10002727</t>
  </si>
  <si>
    <t>Stanley Pencil Sharpener, Fluorescent</t>
  </si>
  <si>
    <t>IN-2012-79103</t>
  </si>
  <si>
    <t>AR-10540</t>
  </si>
  <si>
    <t>Andy Reiter</t>
  </si>
  <si>
    <t>OFF-AR-10002036</t>
  </si>
  <si>
    <t>Binney &amp; Smith Pencil Sharpener, Fluorescent</t>
  </si>
  <si>
    <t>OFF-ST-10004802</t>
  </si>
  <si>
    <t>Rogers File Cart, Industrial</t>
  </si>
  <si>
    <t>OFF-ST-10003141</t>
  </si>
  <si>
    <t>Fellowes Trays, Industrial</t>
  </si>
  <si>
    <t>IN-2013-66216</t>
  </si>
  <si>
    <t>OFF-ST-10000103</t>
  </si>
  <si>
    <t>Smead Lockers, Industrial</t>
  </si>
  <si>
    <t>OFF-BI-10003098</t>
  </si>
  <si>
    <t>Ibico Binding Machine, Economy</t>
  </si>
  <si>
    <t>FUR-BO-10001147</t>
  </si>
  <si>
    <t>Bush Floating Shelf Set, Metal</t>
  </si>
  <si>
    <t>FUR-BO-10000071</t>
  </si>
  <si>
    <t>Safco 3-Shelf Cabinet, Metal</t>
  </si>
  <si>
    <t>FUR-FU-10002210</t>
  </si>
  <si>
    <t>Tenex Clock, Black</t>
  </si>
  <si>
    <t>IN-2012-57123</t>
  </si>
  <si>
    <t>PK-18910</t>
  </si>
  <si>
    <t>Paul Knutson</t>
  </si>
  <si>
    <t>TEC-PH-10004559</t>
  </si>
  <si>
    <t>Nokia Speaker Phone, with Caller ID</t>
  </si>
  <si>
    <t>IN-2011-16341</t>
  </si>
  <si>
    <t>TEC-PH-10000922</t>
  </si>
  <si>
    <t>Nokia Headset, with Caller ID</t>
  </si>
  <si>
    <t>FUR-BO-10004679</t>
  </si>
  <si>
    <t>Safco Library with Doors, Pine</t>
  </si>
  <si>
    <t>IN-2012-77773</t>
  </si>
  <si>
    <t>FUR-BO-10004541</t>
  </si>
  <si>
    <t>Dania Library with Doors, Mobile</t>
  </si>
  <si>
    <t>IN-2013-12771</t>
  </si>
  <si>
    <t>FUR-CH-10002188</t>
  </si>
  <si>
    <t>SAFCO Steel Folding Chair, Set of Two</t>
  </si>
  <si>
    <t>FUR-FU-10000548</t>
  </si>
  <si>
    <t>Tenex Stacking Tray, Durable</t>
  </si>
  <si>
    <t>TEC-AC-10003407</t>
  </si>
  <si>
    <t>Memorex Mouse, Erganomic</t>
  </si>
  <si>
    <t>TEC-CO-10003992</t>
  </si>
  <si>
    <t>HP Ink, Color</t>
  </si>
  <si>
    <t>TEC-PH-10003348</t>
  </si>
  <si>
    <t>Cisco Speaker Phone, with Caller ID</t>
  </si>
  <si>
    <t>TEC-PH-10000840</t>
  </si>
  <si>
    <t>Cisco Audio Dock, VoIP</t>
  </si>
  <si>
    <t>IN-2013-52398</t>
  </si>
  <si>
    <t>TEC-PH-10000822</t>
  </si>
  <si>
    <t>Apple Speaker Phone, Full Size</t>
  </si>
  <si>
    <t>IN-2014-68218</t>
  </si>
  <si>
    <t>GK-14620</t>
  </si>
  <si>
    <t>Grace Kelly</t>
  </si>
  <si>
    <t>OFF-PA-10003381</t>
  </si>
  <si>
    <t>Eaton Cards &amp; Envelopes, Multicolor</t>
  </si>
  <si>
    <t>ID-2013-74882</t>
  </si>
  <si>
    <t>OFF-LA-10003236</t>
  </si>
  <si>
    <t>Hon Round Labels, Adjustable</t>
  </si>
  <si>
    <t>IN-2012-57116</t>
  </si>
  <si>
    <t>NM-18445</t>
  </si>
  <si>
    <t>Nathan Mautz</t>
  </si>
  <si>
    <t>OFF-SU-10001346</t>
  </si>
  <si>
    <t>Stiletto Shears, Steel</t>
  </si>
  <si>
    <t>IN-2013-55016</t>
  </si>
  <si>
    <t>TN-21040</t>
  </si>
  <si>
    <t>Tanja Norvell</t>
  </si>
  <si>
    <t>OFF-PA-10004741</t>
  </si>
  <si>
    <t>SanDisk Cards &amp; Envelopes, 8.5 x 11</t>
  </si>
  <si>
    <t>IN-2014-13051</t>
  </si>
  <si>
    <t>LF-17185</t>
  </si>
  <si>
    <t>Luke Foster</t>
  </si>
  <si>
    <t>IN-2012-70472</t>
  </si>
  <si>
    <t>SA-20830</t>
  </si>
  <si>
    <t>Sue Ann Reed</t>
  </si>
  <si>
    <t>IN-2014-65712</t>
  </si>
  <si>
    <t>OFF-EN-10000061</t>
  </si>
  <si>
    <t>Jiffy Clasp Envelope, Security-Tint</t>
  </si>
  <si>
    <t>IN-2012-41926</t>
  </si>
  <si>
    <t>TB-21055</t>
  </si>
  <si>
    <t>Ted Butterfield</t>
  </si>
  <si>
    <t>IN-2012-42045</t>
  </si>
  <si>
    <t>OFF-AR-10003446</t>
  </si>
  <si>
    <t>BIC Highlighters, Water Color</t>
  </si>
  <si>
    <t>IN-2014-60623</t>
  </si>
  <si>
    <t>TEC-PH-10001730</t>
  </si>
  <si>
    <t>Motorola Signal Booster, Full Size</t>
  </si>
  <si>
    <t>TEC-CO-10003917</t>
  </si>
  <si>
    <t>HP Fax and Copier, Digital</t>
  </si>
  <si>
    <t>IN-2012-65397</t>
  </si>
  <si>
    <t>AT-10435</t>
  </si>
  <si>
    <t>Alyssa Tate</t>
  </si>
  <si>
    <t>TEC-AC-10002455</t>
  </si>
  <si>
    <t>Logitech Flash Drive, Programmable</t>
  </si>
  <si>
    <t>IN-2011-78284</t>
  </si>
  <si>
    <t>KC-16255</t>
  </si>
  <si>
    <t>Karen Carlisle</t>
  </si>
  <si>
    <t>Gwalior</t>
  </si>
  <si>
    <t>TEC-CO-10004267</t>
  </si>
  <si>
    <t>Brother Ink, Laser</t>
  </si>
  <si>
    <t>ID-2012-46210</t>
  </si>
  <si>
    <t>FUR-FU-10001130</t>
  </si>
  <si>
    <t>IN-2013-76835</t>
  </si>
  <si>
    <t>RA-19285</t>
  </si>
  <si>
    <t>Ralph Arnett</t>
  </si>
  <si>
    <t>TEC-CO-10004170</t>
  </si>
  <si>
    <t>HP Wireless Fax, High-Speed</t>
  </si>
  <si>
    <t>TEC-PH-10003913</t>
  </si>
  <si>
    <t>Samsung Signal Booster, Cordless</t>
  </si>
  <si>
    <t>IN-2011-56710</t>
  </si>
  <si>
    <t>TS-21340</t>
  </si>
  <si>
    <t>Toby Swindell</t>
  </si>
  <si>
    <t>ID-2011-65152</t>
  </si>
  <si>
    <t>OFF-AR-10001922</t>
  </si>
  <si>
    <t>Sanford Pens, Blue</t>
  </si>
  <si>
    <t>IN-2011-60917</t>
  </si>
  <si>
    <t>SP-20860</t>
  </si>
  <si>
    <t>Sung Pak</t>
  </si>
  <si>
    <t>IN-2014-21920</t>
  </si>
  <si>
    <t>OFF-AR-10001132</t>
  </si>
  <si>
    <t>BIC Markers, Blue</t>
  </si>
  <si>
    <t>IN-2014-20870</t>
  </si>
  <si>
    <t>EM-14140</t>
  </si>
  <si>
    <t>Eugene Moren</t>
  </si>
  <si>
    <t>OFF-SU-10002344</t>
  </si>
  <si>
    <t>Stiletto Box Cutter, Serrated</t>
  </si>
  <si>
    <t>IN-2012-32826</t>
  </si>
  <si>
    <t>AG-10270</t>
  </si>
  <si>
    <t>Alejandro Grove</t>
  </si>
  <si>
    <t>OFF-LA-10001731</t>
  </si>
  <si>
    <t>Avery Removable Labels, Alphabetical</t>
  </si>
  <si>
    <t>IN-2013-79292</t>
  </si>
  <si>
    <t>IN-2011-60063</t>
  </si>
  <si>
    <t>TS-21610</t>
  </si>
  <si>
    <t>Troy Staebel</t>
  </si>
  <si>
    <t>OFF-BI-10003340</t>
  </si>
  <si>
    <t>Acco Index Tab, Durable</t>
  </si>
  <si>
    <t>IN-2014-17230</t>
  </si>
  <si>
    <t>DR-12940</t>
  </si>
  <si>
    <t>Daniel Raglin</t>
  </si>
  <si>
    <t>Madurai</t>
  </si>
  <si>
    <t>FUR-CH-10002573</t>
  </si>
  <si>
    <t>IN-2013-55170</t>
  </si>
  <si>
    <t>TC-20980</t>
  </si>
  <si>
    <t>Tamara Chand</t>
  </si>
  <si>
    <t>FUR-CH-10002872</t>
  </si>
  <si>
    <t>SAFCO Executive Leather Armchair, Adjustable</t>
  </si>
  <si>
    <t>IN-2014-44089</t>
  </si>
  <si>
    <t>DG-13300</t>
  </si>
  <si>
    <t>Deirdre Greer</t>
  </si>
  <si>
    <t>FUR-CH-10000825</t>
  </si>
  <si>
    <t>SAFCO Chairmat, Red</t>
  </si>
  <si>
    <t>FUR-CH-10004863</t>
  </si>
  <si>
    <t>SAFCO Swivel Stool, Black</t>
  </si>
  <si>
    <t>IN-2011-29872</t>
  </si>
  <si>
    <t>DV-13465</t>
  </si>
  <si>
    <t>Dianna Vittorini</t>
  </si>
  <si>
    <t>Jammu</t>
  </si>
  <si>
    <t>FUR-FU-10001471</t>
  </si>
  <si>
    <t>Eldon Door Stop, Durable</t>
  </si>
  <si>
    <t>TEC-MA-10003441</t>
  </si>
  <si>
    <t>OFF-FA-10004839</t>
  </si>
  <si>
    <t>Accos Clamps, Metal</t>
  </si>
  <si>
    <t>IN-2011-31713</t>
  </si>
  <si>
    <t>MW-18235</t>
  </si>
  <si>
    <t>Mitch Willingham</t>
  </si>
  <si>
    <t>OFF-AR-10000097</t>
  </si>
  <si>
    <t>BIC Sketch Pad, Blue</t>
  </si>
  <si>
    <t>OFF-FA-10004739</t>
  </si>
  <si>
    <t>Accos Rubber Bands, Bulk Pack</t>
  </si>
  <si>
    <t>OFF-AP-10000391</t>
  </si>
  <si>
    <t>Hamilton Beach Coffee Grinder, Black</t>
  </si>
  <si>
    <t>OFF-AR-10003592</t>
  </si>
  <si>
    <t>Sanford Pencil Sharpener, Fluorescent</t>
  </si>
  <si>
    <t>FUR-BO-10003301</t>
  </si>
  <si>
    <t>Dania Floating Shelf Set, Metal</t>
  </si>
  <si>
    <t>TEC-PH-10003075</t>
  </si>
  <si>
    <t>Samsung Signal Booster, Full Size</t>
  </si>
  <si>
    <t>FUR-CH-10003580</t>
  </si>
  <si>
    <t>Harbour Creations Bag Chairs, Black</t>
  </si>
  <si>
    <t>FUR-CH-10001397</t>
  </si>
  <si>
    <t>SAFCO Chairmat, Set of Two</t>
  </si>
  <si>
    <t>TEC-CO-10002376</t>
  </si>
  <si>
    <t>Hewlett Fax Machine, Laser</t>
  </si>
  <si>
    <t>TEC-CO-10003702</t>
  </si>
  <si>
    <t>Brother Ink, Digital</t>
  </si>
  <si>
    <t>TEC-MA-10000697</t>
  </si>
  <si>
    <t>StarTech Card Printer, Wireless</t>
  </si>
  <si>
    <t>IN-2011-76961</t>
  </si>
  <si>
    <t>RE-19450</t>
  </si>
  <si>
    <t>Richard Eichhorn</t>
  </si>
  <si>
    <t>OFF-BI-10000106</t>
  </si>
  <si>
    <t>Cardinal Hole Reinforcements, Clear</t>
  </si>
  <si>
    <t>Low</t>
  </si>
  <si>
    <t>IN-2011-23131</t>
  </si>
  <si>
    <t>JG-15160</t>
  </si>
  <si>
    <t>James Galang</t>
  </si>
  <si>
    <t>IN-2012-53105</t>
  </si>
  <si>
    <t>IN-2012-47008</t>
  </si>
  <si>
    <t>OFF-PA-10004475</t>
  </si>
  <si>
    <t>Xerox Computer Printout Paper, 8.5 x 11</t>
  </si>
  <si>
    <t>IN-2013-54078</t>
  </si>
  <si>
    <t>AB-10165</t>
  </si>
  <si>
    <t>Alan Barnes</t>
  </si>
  <si>
    <t>TEC-PH-10002070</t>
  </si>
  <si>
    <t>Apple Headset, with Caller ID</t>
  </si>
  <si>
    <t>IN-2013-26659</t>
  </si>
  <si>
    <t>AB-10600</t>
  </si>
  <si>
    <t>Ann Blume</t>
  </si>
  <si>
    <t>TEC-MA-10003773</t>
  </si>
  <si>
    <t>Panasonic Card Printer, Wireless</t>
  </si>
  <si>
    <t>IN-2014-14458</t>
  </si>
  <si>
    <t>IN-2013-17524</t>
  </si>
  <si>
    <t>GM-14440</t>
  </si>
  <si>
    <t>Gary McGarr</t>
  </si>
  <si>
    <t>OFF-ST-10001186</t>
  </si>
  <si>
    <t>Rogers Trays, Industrial</t>
  </si>
  <si>
    <t>OFF-LA-10002123</t>
  </si>
  <si>
    <t>Smead Legal Exhibit Labels, Alphabetical</t>
  </si>
  <si>
    <t>IN-2011-45489</t>
  </si>
  <si>
    <t>OFF-FA-10004698</t>
  </si>
  <si>
    <t>Stockwell Staples, Metal</t>
  </si>
  <si>
    <t>IN-2014-50480</t>
  </si>
  <si>
    <t>JW-15955</t>
  </si>
  <si>
    <t>Joni Wasserman</t>
  </si>
  <si>
    <t>OFF-EN-10004424</t>
  </si>
  <si>
    <t>GlobeWeis Interoffice Envelope, Set of 50</t>
  </si>
  <si>
    <t>IN-2011-37999</t>
  </si>
  <si>
    <t>IN-2014-66076</t>
  </si>
  <si>
    <t>TT-21460</t>
  </si>
  <si>
    <t>Tonja Turnell</t>
  </si>
  <si>
    <t>TEC-PH-10000730</t>
  </si>
  <si>
    <t>Samsung Office Telephone, VoIP</t>
  </si>
  <si>
    <t>TEC-CO-10002911</t>
  </si>
  <si>
    <t>Hewlett Wireless Fax, Laser</t>
  </si>
  <si>
    <t>IN-2012-21892</t>
  </si>
  <si>
    <t>SB-20290</t>
  </si>
  <si>
    <t>Sean Braxton</t>
  </si>
  <si>
    <t>TEC-PH-10001725</t>
  </si>
  <si>
    <t>Motorola Speaker Phone, Cordless</t>
  </si>
  <si>
    <t>IN-2014-36200</t>
  </si>
  <si>
    <t>PC-19000</t>
  </si>
  <si>
    <t>Pauline Chand</t>
  </si>
  <si>
    <t>IN-2014-73545</t>
  </si>
  <si>
    <t>GG-14650</t>
  </si>
  <si>
    <t>Greg Guthrie</t>
  </si>
  <si>
    <t>OFF-BI-10000389</t>
  </si>
  <si>
    <t>Ibico Binding Machine, Clear</t>
  </si>
  <si>
    <t>IN-2014-63206</t>
  </si>
  <si>
    <t>FUR-BO-10000210</t>
  </si>
  <si>
    <t>Ikea Library with Doors, Pine</t>
  </si>
  <si>
    <t>IN-2014-29116</t>
  </si>
  <si>
    <t>IN-2014-44138</t>
  </si>
  <si>
    <t>Guntur</t>
  </si>
  <si>
    <t>FUR-CH-10000025</t>
  </si>
  <si>
    <t>Office Star Rocking Chair, Set of Two</t>
  </si>
  <si>
    <t>IN-2013-70381</t>
  </si>
  <si>
    <t>OFF-AR-10001850</t>
  </si>
  <si>
    <t>BIC Highlighters, Fluorescent</t>
  </si>
  <si>
    <t>IN-2014-53427</t>
  </si>
  <si>
    <t>LT-16765</t>
  </si>
  <si>
    <t>Larry Tron</t>
  </si>
  <si>
    <t>IN-2011-22368</t>
  </si>
  <si>
    <t>JM-15250</t>
  </si>
  <si>
    <t>Janet Martin</t>
  </si>
  <si>
    <t>IN-2014-49815</t>
  </si>
  <si>
    <t>RB-19330</t>
  </si>
  <si>
    <t>Randy Bradley</t>
  </si>
  <si>
    <t>FUR-TA-10004711</t>
  </si>
  <si>
    <t>Lesro Conference Table, Adjustable Height</t>
  </si>
  <si>
    <t>IN-2011-62016</t>
  </si>
  <si>
    <t>NM-18520</t>
  </si>
  <si>
    <t>Neoma Murray</t>
  </si>
  <si>
    <t>FUR-TA-10000558</t>
  </si>
  <si>
    <t>Hon Wood Table, Rectangular</t>
  </si>
  <si>
    <t>IN-2012-63500</t>
  </si>
  <si>
    <t>SM-20005</t>
  </si>
  <si>
    <t>Sally Matthias</t>
  </si>
  <si>
    <t>Rohtak</t>
  </si>
  <si>
    <t>OFF-BI-10003646</t>
  </si>
  <si>
    <t>Avery Index Tab, Economy</t>
  </si>
  <si>
    <t>IN-2013-55184</t>
  </si>
  <si>
    <t>RH-19555</t>
  </si>
  <si>
    <t>Ritsa Hightower</t>
  </si>
  <si>
    <t>IN-2013-59552</t>
  </si>
  <si>
    <t>NP-18325</t>
  </si>
  <si>
    <t>Naresj Patel</t>
  </si>
  <si>
    <t>OFF-BI-10004869</t>
  </si>
  <si>
    <t>Avery 3-Hole Punch, Recycled</t>
  </si>
  <si>
    <t>IN-2014-27954</t>
  </si>
  <si>
    <t>OFF-BI-10001399</t>
  </si>
  <si>
    <t>Avery Binder Covers, Clear</t>
  </si>
  <si>
    <t>IN-2011-47533</t>
  </si>
  <si>
    <t>OFF-SU-10001709</t>
  </si>
  <si>
    <t>Kleencut Scissors, High Speed</t>
  </si>
  <si>
    <t>OFF-PA-10004124</t>
  </si>
  <si>
    <t>SanDisk Message Books, 8.5 x 11</t>
  </si>
  <si>
    <t>IN-2011-76198</t>
  </si>
  <si>
    <t>OFF-AR-10002256</t>
  </si>
  <si>
    <t>BIC Sketch Pad, Easy-Erase</t>
  </si>
  <si>
    <t>IN-2014-39434</t>
  </si>
  <si>
    <t>JB-15925</t>
  </si>
  <si>
    <t>Joni Blumstein</t>
  </si>
  <si>
    <t>IN-2012-66727</t>
  </si>
  <si>
    <t>EC-14050</t>
  </si>
  <si>
    <t>Erin Creighton</t>
  </si>
  <si>
    <t>TEC-AC-10002244</t>
  </si>
  <si>
    <t>Enermax Router, Erganomic</t>
  </si>
  <si>
    <t>IN-2014-23124</t>
  </si>
  <si>
    <t>AJ-10780</t>
  </si>
  <si>
    <t>Anthony Jacobs</t>
  </si>
  <si>
    <t>IN-2014-52412</t>
  </si>
  <si>
    <t>Second Class</t>
  </si>
  <si>
    <t>Dehra Dun</t>
  </si>
  <si>
    <t>TEC-MA-10000776</t>
  </si>
  <si>
    <t>Okidata Calculator, Wireless</t>
  </si>
  <si>
    <t>IN-2011-45993</t>
  </si>
  <si>
    <t>LR-17035</t>
  </si>
  <si>
    <t>Lisa Ryan</t>
  </si>
  <si>
    <t>TEC-MA-10002468</t>
  </si>
  <si>
    <t>Panasonic Inkjet, White</t>
  </si>
  <si>
    <t>IN-2012-44278</t>
  </si>
  <si>
    <t>TEC-CO-10003102</t>
  </si>
  <si>
    <t>Canon Copy Machine, Color</t>
  </si>
  <si>
    <t>IN-2014-16887</t>
  </si>
  <si>
    <t>CC-12475</t>
  </si>
  <si>
    <t>Cindy Chapman</t>
  </si>
  <si>
    <t>IN-2012-40211</t>
  </si>
  <si>
    <t>DP-13165</t>
  </si>
  <si>
    <t>David Philippe</t>
  </si>
  <si>
    <t>TEC-CO-10004897</t>
  </si>
  <si>
    <t>Sharp Fax Machine, High-Speed</t>
  </si>
  <si>
    <t>IN-2014-57984</t>
  </si>
  <si>
    <t>IN-2014-76016</t>
  </si>
  <si>
    <t>Thiruvananthapuram</t>
  </si>
  <si>
    <t>TEC-AC-10000639</t>
  </si>
  <si>
    <t>Belkin Router, Bluetooth</t>
  </si>
  <si>
    <t>IN-2014-75603</t>
  </si>
  <si>
    <t>BS-11365</t>
  </si>
  <si>
    <t>Bill Shonely</t>
  </si>
  <si>
    <t>IN-2012-70836</t>
  </si>
  <si>
    <t>IN-2014-65194</t>
  </si>
  <si>
    <t>TEC-AC-10003640</t>
  </si>
  <si>
    <t>SanDisk Mouse, Programmable</t>
  </si>
  <si>
    <t>IN-2014-19120</t>
  </si>
  <si>
    <t>AW-10840</t>
  </si>
  <si>
    <t>Anthony Witt</t>
  </si>
  <si>
    <t>Ganganagar</t>
  </si>
  <si>
    <t>TEC-AC-10001600</t>
  </si>
  <si>
    <t>Belkin Numeric Keypad, Bluetooth</t>
  </si>
  <si>
    <t>IN-2014-34576</t>
  </si>
  <si>
    <t>CC-12100</t>
  </si>
  <si>
    <t>Chad Cunningham</t>
  </si>
  <si>
    <t>IN-2012-48240</t>
  </si>
  <si>
    <t>GP-14740</t>
  </si>
  <si>
    <t>Guy Phonely</t>
  </si>
  <si>
    <t>Critical</t>
  </si>
  <si>
    <t>IN-2013-61841</t>
  </si>
  <si>
    <t>CM-12385</t>
  </si>
  <si>
    <t>Christopher Martinez</t>
  </si>
  <si>
    <t>TEC-PH-10003430</t>
  </si>
  <si>
    <t>Cisco Speaker Phone, VoIP</t>
  </si>
  <si>
    <t>FUR-CH-10003950</t>
  </si>
  <si>
    <t>Novimex Executive Leather Armchair, Black</t>
  </si>
  <si>
    <t>IN-2014-10657</t>
  </si>
  <si>
    <t>DB-13615</t>
  </si>
  <si>
    <t>Doug Bickford</t>
  </si>
  <si>
    <t>FUR-CH-10001415</t>
  </si>
  <si>
    <t>Office Star Executive Leather Armchair, Red</t>
  </si>
  <si>
    <t>IN-2014-65243</t>
  </si>
  <si>
    <t>BE-11455</t>
  </si>
  <si>
    <t>Brad Eason</t>
  </si>
  <si>
    <t>IN-2014-42276</t>
  </si>
  <si>
    <t>FUR-CH-10004065</t>
  </si>
  <si>
    <t>SAFCO Bag Chairs, Adjustable</t>
  </si>
  <si>
    <t>IN-2014-18532</t>
  </si>
  <si>
    <t>AP-10915</t>
  </si>
  <si>
    <t>Arthur Prichep</t>
  </si>
  <si>
    <t>IN-2014-76555</t>
  </si>
  <si>
    <t>IN-2013-53742</t>
  </si>
  <si>
    <t>AH-10030</t>
  </si>
  <si>
    <t>Aaron Hawkins</t>
  </si>
  <si>
    <t>IN-2013-12729</t>
  </si>
  <si>
    <t>KT-16480</t>
  </si>
  <si>
    <t>Kean Thornton</t>
  </si>
  <si>
    <t>FUR-CH-10001695</t>
  </si>
  <si>
    <t>Harbour Creations Chairmat, Set of Two</t>
  </si>
  <si>
    <t>IN-2014-71907</t>
  </si>
  <si>
    <t>BT-11485</t>
  </si>
  <si>
    <t>Brad Thomas</t>
  </si>
  <si>
    <t>FUR-CH-10002412</t>
  </si>
  <si>
    <t>Hon Bag Chairs, Black</t>
  </si>
  <si>
    <t>FUR-CH-10003354</t>
  </si>
  <si>
    <t>Novimex Bag Chairs, Black</t>
  </si>
  <si>
    <t>IN-2013-49857</t>
  </si>
  <si>
    <t>SF-20200</t>
  </si>
  <si>
    <t>Sarah Foster</t>
  </si>
  <si>
    <t>IN-2014-62156</t>
  </si>
  <si>
    <t>GM-14455</t>
  </si>
  <si>
    <t>Gary Mitchum</t>
  </si>
  <si>
    <t>IN-2013-73342</t>
  </si>
  <si>
    <t>FUR-FU-10000394</t>
  </si>
  <si>
    <t>Rubbermaid Photo Frame, Durable</t>
  </si>
  <si>
    <t>IN-2011-77479</t>
  </si>
  <si>
    <t>CW-11905</t>
  </si>
  <si>
    <t>Carl Weiss</t>
  </si>
  <si>
    <t>FUR-FU-10000815</t>
  </si>
  <si>
    <t>Eldon Door Stop, Black</t>
  </si>
  <si>
    <t>IN-2012-24783</t>
  </si>
  <si>
    <t>FUR-FU-10001343</t>
  </si>
  <si>
    <t>Eldon Stacking Tray, Erganomic</t>
  </si>
  <si>
    <t>IN-2013-53819</t>
  </si>
  <si>
    <t>TB-21595</t>
  </si>
  <si>
    <t>Troy Blackwell</t>
  </si>
  <si>
    <t>FUR-FU-10004509</t>
  </si>
  <si>
    <t>Advantus Door Stop, Duo Pack</t>
  </si>
  <si>
    <t>IN-2013-60700</t>
  </si>
  <si>
    <t>FUR-TA-10001889</t>
  </si>
  <si>
    <t>Bevis Conference Table, Fully Assembled</t>
  </si>
  <si>
    <t>IN-2012-10720</t>
  </si>
  <si>
    <t>TEC-MA-10002340</t>
  </si>
  <si>
    <t>Konica Receipt Printer, White</t>
  </si>
  <si>
    <t>IN-2012-35143</t>
  </si>
  <si>
    <t>RO-19780</t>
  </si>
  <si>
    <t>Rose O'Brian</t>
  </si>
  <si>
    <t>TEC-MA-10000555</t>
  </si>
  <si>
    <t>Panasonic Card Printer, Red</t>
  </si>
  <si>
    <t>IN-2014-47274</t>
  </si>
  <si>
    <t>CC-12670</t>
  </si>
  <si>
    <t>Craig Carreira</t>
  </si>
  <si>
    <t>TEC-MA-10002134</t>
  </si>
  <si>
    <t>IN-2013-60007</t>
  </si>
  <si>
    <t>HG-15025</t>
  </si>
  <si>
    <t>Hunter Glantz</t>
  </si>
  <si>
    <t>TEC-CO-10003250</t>
  </si>
  <si>
    <t>Brother Personal Copier, Digital</t>
  </si>
  <si>
    <t>IN-2014-15809</t>
  </si>
  <si>
    <t>TEC-CO-10000865</t>
  </si>
  <si>
    <t>Brother Fax Machine, High-Speed</t>
  </si>
  <si>
    <t>IN-2011-27408</t>
  </si>
  <si>
    <t>LA-16780</t>
  </si>
  <si>
    <t>Laura Armstrong</t>
  </si>
  <si>
    <t>IN-2014-75267</t>
  </si>
  <si>
    <t>IN-2014-48982</t>
  </si>
  <si>
    <t>TEC-AC-10000596</t>
  </si>
  <si>
    <t>Enermax Memory Card, Erganomic</t>
  </si>
  <si>
    <t>TEC-AC-10004478</t>
  </si>
  <si>
    <t>IN-2012-62765</t>
  </si>
  <si>
    <t>RM-19750</t>
  </si>
  <si>
    <t>Roland Murray</t>
  </si>
  <si>
    <t>IN-2013-79306</t>
  </si>
  <si>
    <t>TEC-AC-10004848</t>
  </si>
  <si>
    <t>SanDisk Memory Card, Erganomic</t>
  </si>
  <si>
    <t>TEC-AC-10004334</t>
  </si>
  <si>
    <t>Logitech Router, Erganomic</t>
  </si>
  <si>
    <t>IN-2013-15683</t>
  </si>
  <si>
    <t>TEC-AC-10000896</t>
  </si>
  <si>
    <t>Belkin Numeric Keypad, Erganomic</t>
  </si>
  <si>
    <t>IN-2012-24230</t>
  </si>
  <si>
    <t>EL-13735</t>
  </si>
  <si>
    <t>Ed Ludwig</t>
  </si>
  <si>
    <t>Mathura</t>
  </si>
  <si>
    <t>TEC-PH-10001640</t>
  </si>
  <si>
    <t>Motorola Office Telephone, Full Size</t>
  </si>
  <si>
    <t>IN-2011-51740</t>
  </si>
  <si>
    <t>IN-2012-46903</t>
  </si>
  <si>
    <t>JG-15310</t>
  </si>
  <si>
    <t>Jason Gross</t>
  </si>
  <si>
    <t>FUR-CH-10003009</t>
  </si>
  <si>
    <t>Novimex Swivel Stool, Adjustable</t>
  </si>
  <si>
    <t>FUR-CH-10000258</t>
  </si>
  <si>
    <t>Office Star Steel Folding Chair, Red</t>
  </si>
  <si>
    <t>IN-2014-32028</t>
  </si>
  <si>
    <t>JH-16180</t>
  </si>
  <si>
    <t>Justin Hirsh</t>
  </si>
  <si>
    <t>IN-2011-70584</t>
  </si>
  <si>
    <t>FUR-CH-10003965</t>
  </si>
  <si>
    <t>Hon Rocking Chair, Red</t>
  </si>
  <si>
    <t>FUR-CH-10003123</t>
  </si>
  <si>
    <t>Hon Chairmat, Black</t>
  </si>
  <si>
    <t>IN-2013-31825</t>
  </si>
  <si>
    <t>JK-15325</t>
  </si>
  <si>
    <t>Jason Klamczynski</t>
  </si>
  <si>
    <t>IN-2012-79439</t>
  </si>
  <si>
    <t>EM-13810</t>
  </si>
  <si>
    <t>Eleni McCrary</t>
  </si>
  <si>
    <t>IN-2014-11427</t>
  </si>
  <si>
    <t>ED-13885</t>
  </si>
  <si>
    <t>Emily Ducich</t>
  </si>
  <si>
    <t>IN-2011-69450</t>
  </si>
  <si>
    <t>FUR-FU-10003540</t>
  </si>
  <si>
    <t>Deflect-O Light Bulb, Erganomic</t>
  </si>
  <si>
    <t>IN-2014-47806</t>
  </si>
  <si>
    <t>DO-13435</t>
  </si>
  <si>
    <t>Denny Ordway</t>
  </si>
  <si>
    <t>FUR-TA-10001360</t>
  </si>
  <si>
    <t>Bevis Round Table, Rectangular</t>
  </si>
  <si>
    <t>FUR-TA-10000403</t>
  </si>
  <si>
    <t>Barricks Computer Table, Fully Assembled</t>
  </si>
  <si>
    <t>IN-2014-68463</t>
  </si>
  <si>
    <t>DM-13345</t>
  </si>
  <si>
    <t>Denise Monton</t>
  </si>
  <si>
    <t>TEC-MA-10001358</t>
  </si>
  <si>
    <t>StarTech Phone, Wireless</t>
  </si>
  <si>
    <t>IN-2013-22746</t>
  </si>
  <si>
    <t>GH-14410</t>
  </si>
  <si>
    <t>Gary Hansen</t>
  </si>
  <si>
    <t>TEC-MA-10002155</t>
  </si>
  <si>
    <t>Panasonic Receipt Printer, Durable</t>
  </si>
  <si>
    <t>TEC-CO-10004689</t>
  </si>
  <si>
    <t>Canon Ink, Color</t>
  </si>
  <si>
    <t>IN-2011-69751</t>
  </si>
  <si>
    <t>IN-2014-16579</t>
  </si>
  <si>
    <t>BS-11590</t>
  </si>
  <si>
    <t>Brendan Sweed</t>
  </si>
  <si>
    <t>TEC-AC-10004566</t>
  </si>
  <si>
    <t>Belkin Mouse, USB</t>
  </si>
  <si>
    <t>TEC-AC-10002833</t>
  </si>
  <si>
    <t>Logitech Mouse, USB</t>
  </si>
  <si>
    <t>TEC-AC-10001664</t>
  </si>
  <si>
    <t>SanDisk Keyboard, USB</t>
  </si>
  <si>
    <t>TEC-AC-10003276</t>
  </si>
  <si>
    <t>Enermax Router, USB</t>
  </si>
  <si>
    <t>IN-2013-22438</t>
  </si>
  <si>
    <t>TC-21475</t>
  </si>
  <si>
    <t>Tony Chapman</t>
  </si>
  <si>
    <t>TEC-PH-10003784</t>
  </si>
  <si>
    <t>Motorola Signal Booster, with Caller ID</t>
  </si>
  <si>
    <t>TEC-PH-10001619</t>
  </si>
  <si>
    <t>Cisco Signal Booster, Full Size</t>
  </si>
  <si>
    <t>IN-2014-32084</t>
  </si>
  <si>
    <t>IN-2012-29977</t>
  </si>
  <si>
    <t>JE-15715</t>
  </si>
  <si>
    <t>Joe Elijah</t>
  </si>
  <si>
    <t>IN-2013-72901</t>
  </si>
  <si>
    <t>IN-2014-45258</t>
  </si>
  <si>
    <t>EB-14170</t>
  </si>
  <si>
    <t>Evan Bailliet</t>
  </si>
  <si>
    <t>FUR-CH-10004694</t>
  </si>
  <si>
    <t>Office Star Rocking Chair, Black</t>
  </si>
  <si>
    <t>IN-2012-23957</t>
  </si>
  <si>
    <t>IN-2013-34968</t>
  </si>
  <si>
    <t>IN-2014-10083</t>
  </si>
  <si>
    <t>FUR-FU-10004811</t>
  </si>
  <si>
    <t>Eldon Door Stop, Erganomic</t>
  </si>
  <si>
    <t>IN-2011-29592</t>
  </si>
  <si>
    <t>IN-2012-55282</t>
  </si>
  <si>
    <t>AS-10240</t>
  </si>
  <si>
    <t>Alan Shonely</t>
  </si>
  <si>
    <t>FUR-TA-10000226</t>
  </si>
  <si>
    <t>Chromcraft Conference Table, with Bottom Storage</t>
  </si>
  <si>
    <t>IN-2014-23922</t>
  </si>
  <si>
    <t>JK-15730</t>
  </si>
  <si>
    <t>Joe Kamberova</t>
  </si>
  <si>
    <t>IN-2012-11476</t>
  </si>
  <si>
    <t>HH-15010</t>
  </si>
  <si>
    <t>Hilary Holden</t>
  </si>
  <si>
    <t>IN-2013-17482</t>
  </si>
  <si>
    <t>FUR-CH-10004009</t>
  </si>
  <si>
    <t>SAFCO Rocking Chair, Set of Two</t>
  </si>
  <si>
    <t>IN-2012-70619</t>
  </si>
  <si>
    <t>FUR-CH-10004572</t>
  </si>
  <si>
    <t>Harbour Creations Bag Chairs, Red</t>
  </si>
  <si>
    <t>IN-2012-67735</t>
  </si>
  <si>
    <t>MH-17455</t>
  </si>
  <si>
    <t>Mark Hamilton</t>
  </si>
  <si>
    <t>FUR-CH-10004913</t>
  </si>
  <si>
    <t>Office Star Rocking Chair, Red</t>
  </si>
  <si>
    <t>IN-2014-43872</t>
  </si>
  <si>
    <t>SR-20740</t>
  </si>
  <si>
    <t>Steven Roelle</t>
  </si>
  <si>
    <t>FUR-FU-10000556</t>
  </si>
  <si>
    <t>Tenex Light Bulb, Durable</t>
  </si>
  <si>
    <t>IN-2012-48548</t>
  </si>
  <si>
    <t>RB-19360</t>
  </si>
  <si>
    <t>Raymond Buch</t>
  </si>
  <si>
    <t>TEC-CO-10000269</t>
  </si>
  <si>
    <t>HP Ink, Laser</t>
  </si>
  <si>
    <t>IN-2014-41485</t>
  </si>
  <si>
    <t>Nizamabad</t>
  </si>
  <si>
    <t>TEC-CO-10000953</t>
  </si>
  <si>
    <t>HP Wireless Fax, Laser</t>
  </si>
  <si>
    <t>IN-2014-53707</t>
  </si>
  <si>
    <t>DJ-13630</t>
  </si>
  <si>
    <t>Doug Jacobs</t>
  </si>
  <si>
    <t>IN-2011-19421</t>
  </si>
  <si>
    <t>ST-20530</t>
  </si>
  <si>
    <t>Shui Tom</t>
  </si>
  <si>
    <t>IN-2012-74028</t>
  </si>
  <si>
    <t>JF-15490</t>
  </si>
  <si>
    <t>Jeremy Farry</t>
  </si>
  <si>
    <t>IN-2013-69331</t>
  </si>
  <si>
    <t>BO-11425</t>
  </si>
  <si>
    <t>Bobby Odegard</t>
  </si>
  <si>
    <t>IN-2014-52636</t>
  </si>
  <si>
    <t>TEC-CO-10004404</t>
  </si>
  <si>
    <t>Brother Copy Machine, High-Speed</t>
  </si>
  <si>
    <t>TEC-AC-10002243</t>
  </si>
  <si>
    <t>SanDisk Keyboard, Programmable</t>
  </si>
  <si>
    <t>IN-2011-29928</t>
  </si>
  <si>
    <t>IN-2011-62982</t>
  </si>
  <si>
    <t>TEC-AC-10001835</t>
  </si>
  <si>
    <t>Belkin Mouse, Programmable</t>
  </si>
  <si>
    <t>FUR-CH-10003861</t>
  </si>
  <si>
    <t>Novimex Rocking Chair, Set of Two</t>
  </si>
  <si>
    <t>OFF-SU-10003537</t>
  </si>
  <si>
    <t>Kleencut Scissors, Steel</t>
  </si>
  <si>
    <t>IN-2014-71256</t>
  </si>
  <si>
    <t>OFF-FA-10001297</t>
  </si>
  <si>
    <t>OIC Staples, 12 Pack</t>
  </si>
  <si>
    <t>IN-2011-22585</t>
  </si>
  <si>
    <t>Hapur</t>
  </si>
  <si>
    <t>OFF-BI-10002364</t>
  </si>
  <si>
    <t>Acco Binder, Durable</t>
  </si>
  <si>
    <t>IN-2014-44012</t>
  </si>
  <si>
    <t>PS-19045</t>
  </si>
  <si>
    <t>Penelope Sewall</t>
  </si>
  <si>
    <t>Anantapur</t>
  </si>
  <si>
    <t>OFF-BI-10003142</t>
  </si>
  <si>
    <t>Acco Binder Covers, Clear</t>
  </si>
  <si>
    <t>OFF-LA-10004894</t>
  </si>
  <si>
    <t>Hon Shipping Labels, Alphabetical</t>
  </si>
  <si>
    <t>IN-2014-51719</t>
  </si>
  <si>
    <t>DV-13045</t>
  </si>
  <si>
    <t>Darrin Van Huff</t>
  </si>
  <si>
    <t>OFF-PA-10003390</t>
  </si>
  <si>
    <t>Enermax Computer Printout Paper, Recycled</t>
  </si>
  <si>
    <t>IN-2012-43459</t>
  </si>
  <si>
    <t>OFF-LA-10004848</t>
  </si>
  <si>
    <t>Avery Legal Exhibit Labels, 5000 Label Set</t>
  </si>
  <si>
    <t>IN-2014-48632</t>
  </si>
  <si>
    <t>OFF-FA-10003161</t>
  </si>
  <si>
    <t>OIC Paper Clips, Assorted Sizes</t>
  </si>
  <si>
    <t>IN-2013-76667</t>
  </si>
  <si>
    <t>LW-16990</t>
  </si>
  <si>
    <t>Lindsay Williams</t>
  </si>
  <si>
    <t>OFF-LA-10000635</t>
  </si>
  <si>
    <t>Harbour Creations Shipping Labels, 5000 Label Set</t>
  </si>
  <si>
    <t>IN-2011-15165</t>
  </si>
  <si>
    <t>MG-17680</t>
  </si>
  <si>
    <t>Maureen Gastineau</t>
  </si>
  <si>
    <t>OFF-SU-10001618</t>
  </si>
  <si>
    <t>Kleencut Letter Opener, Easy Grip</t>
  </si>
  <si>
    <t>OFF-ST-10004365</t>
  </si>
  <si>
    <t>Fellowes Shelving, Wire Frame</t>
  </si>
  <si>
    <t>OFF-ST-10004703</t>
  </si>
  <si>
    <t>Tenex Folders, Single Width</t>
  </si>
  <si>
    <t>IN-2014-19673</t>
  </si>
  <si>
    <t>OFF-SU-10004705</t>
  </si>
  <si>
    <t>Fiskars Ruler, Serrated</t>
  </si>
  <si>
    <t>OFF-LA-10000271</t>
  </si>
  <si>
    <t>Harbour Creations Shipping Labels, Alphabetical</t>
  </si>
  <si>
    <t>OFF-LA-10002992</t>
  </si>
  <si>
    <t>Novimex Removable Labels, 5000 Label Set</t>
  </si>
  <si>
    <t>IN-2011-61176</t>
  </si>
  <si>
    <t>OFF-EN-10000383</t>
  </si>
  <si>
    <t>Ames Clasp Envelope, Recycled</t>
  </si>
  <si>
    <t>IN-2014-50151</t>
  </si>
  <si>
    <t>CS-12175</t>
  </si>
  <si>
    <t>Charles Sheldon</t>
  </si>
  <si>
    <t>OFF-AP-10002938</t>
  </si>
  <si>
    <t>KitchenAid Toaster, Black</t>
  </si>
  <si>
    <t>OFF-BI-10004589</t>
  </si>
  <si>
    <t>Avery Binding Machine, Economy</t>
  </si>
  <si>
    <t>IN-2012-49500</t>
  </si>
  <si>
    <t>KN-16390</t>
  </si>
  <si>
    <t>Katherine Nockton</t>
  </si>
  <si>
    <t>OFF-PA-10003784</t>
  </si>
  <si>
    <t>OFF-BI-10004666</t>
  </si>
  <si>
    <t>Wilson Jones Binding Machine, Durable</t>
  </si>
  <si>
    <t>IN-2013-32063</t>
  </si>
  <si>
    <t>OFF-LA-10001191</t>
  </si>
  <si>
    <t>Harbour Creations File Folder Labels, Alphabetical</t>
  </si>
  <si>
    <t>IN-2011-31496</t>
  </si>
  <si>
    <t>OFF-PA-10000070</t>
  </si>
  <si>
    <t>Eaton Computer Printout Paper, Recycled</t>
  </si>
  <si>
    <t>OFF-SU-10000283</t>
  </si>
  <si>
    <t>Stiletto Letter Opener, Easy Grip</t>
  </si>
  <si>
    <t>IN-2013-50410</t>
  </si>
  <si>
    <t>NP-18685</t>
  </si>
  <si>
    <t>Nora Pelletier</t>
  </si>
  <si>
    <t>OFF-ST-10003256</t>
  </si>
  <si>
    <t>Eldon Shelving, Wire Frame</t>
  </si>
  <si>
    <t>OFF-PA-10002022</t>
  </si>
  <si>
    <t>Xerox Message Books, 8.5 x 11</t>
  </si>
  <si>
    <t>OFF-EN-10002434</t>
  </si>
  <si>
    <t>Kraft Manila Envelope, Recycled</t>
  </si>
  <si>
    <t>OFF-SU-10004846</t>
  </si>
  <si>
    <t>Acme Box Cutter, Serrated</t>
  </si>
  <si>
    <t>OFF-PA-10001236</t>
  </si>
  <si>
    <t>Enermax Message Books, Recycled</t>
  </si>
  <si>
    <t>IN-2014-72565</t>
  </si>
  <si>
    <t>OFF-FA-10003819</t>
  </si>
  <si>
    <t>OFF-EN-10000296</t>
  </si>
  <si>
    <t>Cameo Business Envelopes, Security-Tint</t>
  </si>
  <si>
    <t>OFF-LA-10001658</t>
  </si>
  <si>
    <t>Avery Round Labels, 5000 Label Set</t>
  </si>
  <si>
    <t>IN-2012-17986</t>
  </si>
  <si>
    <t>KD-16615</t>
  </si>
  <si>
    <t>Ken Dana</t>
  </si>
  <si>
    <t>OFF-LA-10000658</t>
  </si>
  <si>
    <t>Avery Shipping Labels, 5000 Label Set</t>
  </si>
  <si>
    <t>OFF-BI-10003806</t>
  </si>
  <si>
    <t>Avery Index Tab, Clear</t>
  </si>
  <si>
    <t>OFF-EN-10002427</t>
  </si>
  <si>
    <t>Ames Manila Envelope, Recycled</t>
  </si>
  <si>
    <t>IN-2011-46581</t>
  </si>
  <si>
    <t>TA-21385</t>
  </si>
  <si>
    <t>Tom Ashbrook</t>
  </si>
  <si>
    <t>IN-2014-63374</t>
  </si>
  <si>
    <t>MH-18115</t>
  </si>
  <si>
    <t>Mick Hernandez</t>
  </si>
  <si>
    <t>OFF-LA-10004062</t>
  </si>
  <si>
    <t>Hon Removable Labels, 5000 Label Set</t>
  </si>
  <si>
    <t>IN-2014-16439</t>
  </si>
  <si>
    <t>IN-2013-61617</t>
  </si>
  <si>
    <t>OFF-AR-10000242</t>
  </si>
  <si>
    <t>BIC Pencil Sharpener, Blue</t>
  </si>
  <si>
    <t>OFF-BI-10002562</t>
  </si>
  <si>
    <t>Ibico Binding Machine, Durable</t>
  </si>
  <si>
    <t>OFF-PA-10003252</t>
  </si>
  <si>
    <t>Xerox Note Cards, 8.5 x 11</t>
  </si>
  <si>
    <t>IN-2013-30775</t>
  </si>
  <si>
    <t>AR-10405</t>
  </si>
  <si>
    <t>Allen Rosenblatt</t>
  </si>
  <si>
    <t>OFF-AP-10002312</t>
  </si>
  <si>
    <t>KitchenAid Refrigerator, Black</t>
  </si>
  <si>
    <t>IN-2013-12757</t>
  </si>
  <si>
    <t>PS-18760</t>
  </si>
  <si>
    <t>Pamela Stobb</t>
  </si>
  <si>
    <t>OFF-AP-10002186</t>
  </si>
  <si>
    <t>KitchenAid Toaster, Red</t>
  </si>
  <si>
    <t>OFF-AR-10004148</t>
  </si>
  <si>
    <t>Sanford Pens, Easy-Erase</t>
  </si>
  <si>
    <t>IN-2013-41569</t>
  </si>
  <si>
    <t>RP-19390</t>
  </si>
  <si>
    <t>Resi Pšlking</t>
  </si>
  <si>
    <t>OFF-AP-10001931</t>
  </si>
  <si>
    <t>Cuisinart Stove, Red</t>
  </si>
  <si>
    <t>IN-2014-11693</t>
  </si>
  <si>
    <t>ND-18370</t>
  </si>
  <si>
    <t>Natalie DeCherney</t>
  </si>
  <si>
    <t>OFF-ST-10002499</t>
  </si>
  <si>
    <t>Fellowes Shelving, Single Width</t>
  </si>
  <si>
    <t>IN-2011-46504</t>
  </si>
  <si>
    <t>OFF-SU-10002742</t>
  </si>
  <si>
    <t>Stiletto Trimmer, Serrated</t>
  </si>
  <si>
    <t>IN-2012-26113</t>
  </si>
  <si>
    <t>DB-13210</t>
  </si>
  <si>
    <t>Dean Braden</t>
  </si>
  <si>
    <t>OFF-PA-10003906</t>
  </si>
  <si>
    <t>Eaton Memo Slips, Premium</t>
  </si>
  <si>
    <t>OFF-FA-10002636</t>
  </si>
  <si>
    <t>Accos Staples, 12 Pack</t>
  </si>
  <si>
    <t>IN-2011-60826</t>
  </si>
  <si>
    <t>KM-16660</t>
  </si>
  <si>
    <t>Khloe Miller</t>
  </si>
  <si>
    <t>OFF-ST-10004228</t>
  </si>
  <si>
    <t>Tenex Shelving, Industrial</t>
  </si>
  <si>
    <t>OFF-BI-10003874</t>
  </si>
  <si>
    <t>IN-2014-51187</t>
  </si>
  <si>
    <t>MN-17935</t>
  </si>
  <si>
    <t>Michael Nguyen</t>
  </si>
  <si>
    <t>IN-2014-38531</t>
  </si>
  <si>
    <t>IN-2012-40897</t>
  </si>
  <si>
    <t>OFF-AR-10000851</t>
  </si>
  <si>
    <t>Sanford Sketch Pad, Blue</t>
  </si>
  <si>
    <t>IN-2013-51103</t>
  </si>
  <si>
    <t>OFF-BI-10003582</t>
  </si>
  <si>
    <t>Cardinal Index Tab, Economy</t>
  </si>
  <si>
    <t>IN-2012-31958</t>
  </si>
  <si>
    <t>JC-15775</t>
  </si>
  <si>
    <t>John Castell</t>
  </si>
  <si>
    <t>OFF-ST-10000078</t>
  </si>
  <si>
    <t>Eldon Trays, Single Width</t>
  </si>
  <si>
    <t>IN-2012-40946</t>
  </si>
  <si>
    <t>PG-18895</t>
  </si>
  <si>
    <t>Paul Gonzalez</t>
  </si>
  <si>
    <t>OFF-BI-10004868</t>
  </si>
  <si>
    <t>Wilson Jones Hole Reinforcements, Durable</t>
  </si>
  <si>
    <t>OFF-LA-10002493</t>
  </si>
  <si>
    <t>Hon Color Coded Labels, Adjustable</t>
  </si>
  <si>
    <t>OFF-EN-10004755</t>
  </si>
  <si>
    <t>Cameo Business Envelopes, Set of 50</t>
  </si>
  <si>
    <t>OFF-EN-10001528</t>
  </si>
  <si>
    <t>OFF-BI-10002881</t>
  </si>
  <si>
    <t>Wilson Jones Binding Machine, Economy</t>
  </si>
  <si>
    <t>IN-2014-78991</t>
  </si>
  <si>
    <t>JF-15355</t>
  </si>
  <si>
    <t>Jay Fein</t>
  </si>
  <si>
    <t>IN-2012-23054</t>
  </si>
  <si>
    <t>OFF-EN-10004560</t>
  </si>
  <si>
    <t>Ames Mailers, Security-Tint</t>
  </si>
  <si>
    <t>OFF-LA-10000879</t>
  </si>
  <si>
    <t>Hon File Folder Labels, Alphabetical</t>
  </si>
  <si>
    <t>OFF-LA-10000425</t>
  </si>
  <si>
    <t>Avery Shipping Labels, Alphabetical</t>
  </si>
  <si>
    <t>IN-2014-10272</t>
  </si>
  <si>
    <t>OFF-SU-10002445</t>
  </si>
  <si>
    <t>Fiskars Trimmer, High Speed</t>
  </si>
  <si>
    <t>OFF-PA-10003731</t>
  </si>
  <si>
    <t>Enermax Note Cards, Premium</t>
  </si>
  <si>
    <t>OFF-FA-10003893</t>
  </si>
  <si>
    <t>OIC Paper Clips, 12 Pack</t>
  </si>
  <si>
    <t>OFF-AP-10000904</t>
  </si>
  <si>
    <t>Cuisinart Coffee Grinder, Silver</t>
  </si>
  <si>
    <t>IN-2013-25651</t>
  </si>
  <si>
    <t>LE-16810</t>
  </si>
  <si>
    <t>Laurel Elliston</t>
  </si>
  <si>
    <t>OFF-AR-10003684</t>
  </si>
  <si>
    <t>BIC Sketch Pad, Fluorescent</t>
  </si>
  <si>
    <t>OFF-AR-10002144</t>
  </si>
  <si>
    <t>Stanley Pens, Blue</t>
  </si>
  <si>
    <t>IN-2014-34863</t>
  </si>
  <si>
    <t>IN-2014-18672</t>
  </si>
  <si>
    <t>OFF-FA-10004606</t>
  </si>
  <si>
    <t>Stockwell Staples, 12 Pack</t>
  </si>
  <si>
    <t>OFF-FA-10003604</t>
  </si>
  <si>
    <t>OFF-EN-10000947</t>
  </si>
  <si>
    <t>GlobeWeis Mailers, Security-Tint</t>
  </si>
  <si>
    <t>OFF-SU-10000649</t>
  </si>
  <si>
    <t>Fiskars Box Cutter, High Speed</t>
  </si>
  <si>
    <t>OFF-LA-10003678</t>
  </si>
  <si>
    <t>Hon Round Labels, 5000 Label Set</t>
  </si>
  <si>
    <t>IN-2014-25847</t>
  </si>
  <si>
    <t>IN-2013-74952</t>
  </si>
  <si>
    <t>OFF-PA-10003686</t>
  </si>
  <si>
    <t>SanDisk Message Books, Multicolor</t>
  </si>
  <si>
    <t>OFF-BI-10002301</t>
  </si>
  <si>
    <t>Cardinal Hole Reinforcements, Economy</t>
  </si>
  <si>
    <t>IN-2014-41898</t>
  </si>
  <si>
    <t>OFF-SU-10002961</t>
  </si>
  <si>
    <t>Kleencut Ruler, Serrated</t>
  </si>
  <si>
    <t>OFF-PA-10003943</t>
  </si>
  <si>
    <t>Green Bar Computer Printout Paper, Multicolor</t>
  </si>
  <si>
    <t>IN-2012-16166</t>
  </si>
  <si>
    <t>OFF-ST-10000287</t>
  </si>
  <si>
    <t>Rogers Box, Blue</t>
  </si>
  <si>
    <t>IN-2011-47309</t>
  </si>
  <si>
    <t>PW-19240</t>
  </si>
  <si>
    <t>Pierre Wener</t>
  </si>
  <si>
    <t>IN-2012-47757</t>
  </si>
  <si>
    <t>JF-15415</t>
  </si>
  <si>
    <t>Jennifer Ferguson</t>
  </si>
  <si>
    <t>OFF-SU-10001689</t>
  </si>
  <si>
    <t>Acme Box Cutter, Easy Grip</t>
  </si>
  <si>
    <t>IN-2011-29067</t>
  </si>
  <si>
    <t>New Delhi</t>
  </si>
  <si>
    <t>IN-2014-10475</t>
  </si>
  <si>
    <t>TH-21100</t>
  </si>
  <si>
    <t>Thea Hendricks</t>
  </si>
  <si>
    <t>OFF-LA-10000216</t>
  </si>
  <si>
    <t>Novimex Round Labels, Alphabetical</t>
  </si>
  <si>
    <t>OFF-ST-10004668</t>
  </si>
  <si>
    <t>Smead Trays, Industrial</t>
  </si>
  <si>
    <t>IN-2012-53042</t>
  </si>
  <si>
    <t>OFF-LA-10002875</t>
  </si>
  <si>
    <t>Novimex Shipping Labels, Adjustable</t>
  </si>
  <si>
    <t>IN-2012-33218</t>
  </si>
  <si>
    <t>HP-14815</t>
  </si>
  <si>
    <t>Harold Pawlan</t>
  </si>
  <si>
    <t>OFF-FA-10002539</t>
  </si>
  <si>
    <t>Stockwell Rubber Bands, Metal</t>
  </si>
  <si>
    <t>IN-2012-13919</t>
  </si>
  <si>
    <t>Jalna</t>
  </si>
  <si>
    <t>OFF-AR-10000720</t>
  </si>
  <si>
    <t>Binney &amp; Smith Markers, Fluorescent</t>
  </si>
  <si>
    <t>IN-2014-15872</t>
  </si>
  <si>
    <t>OFF-AR-10004749</t>
  </si>
  <si>
    <t>BIC Canvas, Blue</t>
  </si>
  <si>
    <t>ID-2012-32623</t>
  </si>
  <si>
    <t>IN-2012-65915</t>
  </si>
  <si>
    <t>CC-12145</t>
  </si>
  <si>
    <t>Charles Crestani</t>
  </si>
  <si>
    <t>OFF-AR-10004651</t>
  </si>
  <si>
    <t>Boston Pens, Fluorescent</t>
  </si>
  <si>
    <t>IN-2013-78809</t>
  </si>
  <si>
    <t>OFF-PA-10004335</t>
  </si>
  <si>
    <t>Green Bar Computer Printout Paper, Recycled</t>
  </si>
  <si>
    <t>IN-2011-17594</t>
  </si>
  <si>
    <t>OFF-FA-10001526</t>
  </si>
  <si>
    <t>Stockwell Rubber Bands, 12 Pack</t>
  </si>
  <si>
    <t>OFF-FA-10000549</t>
  </si>
  <si>
    <t>Advantus Staples, Metal</t>
  </si>
  <si>
    <t>IN-2011-46728</t>
  </si>
  <si>
    <t>TEC-CO-10003777</t>
  </si>
  <si>
    <t>IN-2013-20933</t>
  </si>
  <si>
    <t>NL-18310</t>
  </si>
  <si>
    <t>Nancy Lomonaco</t>
  </si>
  <si>
    <t>TEC-PH-10002683</t>
  </si>
  <si>
    <t>Apple Smart Phone, Cordless</t>
  </si>
  <si>
    <t>IN-2012-40638</t>
  </si>
  <si>
    <t>FH-14275</t>
  </si>
  <si>
    <t>Frank Hawley</t>
  </si>
  <si>
    <t>FUR-BO-10001155</t>
  </si>
  <si>
    <t>Dania 3-Shelf Cabinet, Traditional</t>
  </si>
  <si>
    <t>FUR-BO-10000087</t>
  </si>
  <si>
    <t>Dania Classic Bookcase, Mobile</t>
  </si>
  <si>
    <t>FUR-TA-10001359</t>
  </si>
  <si>
    <t>Chromcraft Training Table, with Bottom Storage</t>
  </si>
  <si>
    <t>OFF-AR-10004218</t>
  </si>
  <si>
    <t>IN-2014-74644</t>
  </si>
  <si>
    <t>PS-18970</t>
  </si>
  <si>
    <t>Paul Stevenson</t>
  </si>
  <si>
    <t>IN-2013-74350</t>
  </si>
  <si>
    <t>OFF-LA-10002575</t>
  </si>
  <si>
    <t>Smead Legal Exhibit Labels, 5000 Label Set</t>
  </si>
  <si>
    <t>ID-2011-11392</t>
  </si>
  <si>
    <t>IN-2014-70724</t>
  </si>
  <si>
    <t>IN-2012-74854</t>
  </si>
  <si>
    <t>CG-12520</t>
  </si>
  <si>
    <t>Claire Gute</t>
  </si>
  <si>
    <t>IN-2011-59286</t>
  </si>
  <si>
    <t>TD-20995</t>
  </si>
  <si>
    <t>Tamara Dahlen</t>
  </si>
  <si>
    <t>OFF-PA-10002974</t>
  </si>
  <si>
    <t>Enermax Note Cards, 8.5 x 11</t>
  </si>
  <si>
    <t>OFF-PA-10001327</t>
  </si>
  <si>
    <t>SanDisk Cards &amp; Envelopes, Recycled</t>
  </si>
  <si>
    <t>OFF-AP-10001335</t>
  </si>
  <si>
    <t>Hoover Toaster, Black</t>
  </si>
  <si>
    <t>TEC-CO-10001472</t>
  </si>
  <si>
    <t>Sharp Copy Machine, Laser</t>
  </si>
  <si>
    <t>ID-2011-41863</t>
  </si>
  <si>
    <t>BF-10975</t>
  </si>
  <si>
    <t>Barbara Fisher</t>
  </si>
  <si>
    <t>TEC-AC-10002086</t>
  </si>
  <si>
    <t>SanDisk Keyboard, Erganomic</t>
  </si>
  <si>
    <t>TEC-PH-10003823</t>
  </si>
  <si>
    <t>Apple Headset, Full Size</t>
  </si>
  <si>
    <t>TEC-PH-10001751</t>
  </si>
  <si>
    <t>Samsung Smart Phone, Cordless</t>
  </si>
  <si>
    <t>FUR-CH-10002247</t>
  </si>
  <si>
    <t>Hon Executive Leather Armchair, Adjustable</t>
  </si>
  <si>
    <t>ID-2013-48485</t>
  </si>
  <si>
    <t>FUR-BO-10003549</t>
  </si>
  <si>
    <t>Sauder Floating Shelf Set, Metal</t>
  </si>
  <si>
    <t>FUR-BO-10001461</t>
  </si>
  <si>
    <t>Safco Floating Shelf Set, Traditional</t>
  </si>
  <si>
    <t>IN-2011-57704</t>
  </si>
  <si>
    <t>FUR-FU-10002292</t>
  </si>
  <si>
    <t>Deflect-O Door Stop, Duo Pack</t>
  </si>
  <si>
    <t>IN-2013-35017</t>
  </si>
  <si>
    <t>OFF-EN-10004418</t>
  </si>
  <si>
    <t>GlobeWeis Clasp Envelope, Recycled</t>
  </si>
  <si>
    <t>OFF-FA-10003833</t>
  </si>
  <si>
    <t>OIC Thumb Tacks, Metal</t>
  </si>
  <si>
    <t>OFF-ST-10003088</t>
  </si>
  <si>
    <t>Fellowes Box, Wire Frame</t>
  </si>
  <si>
    <t>IN-2013-68449</t>
  </si>
  <si>
    <t>PC-18745</t>
  </si>
  <si>
    <t>Pamela Coakley</t>
  </si>
  <si>
    <t>IN-2011-23712</t>
  </si>
  <si>
    <t>OFF-AR-10004424</t>
  </si>
  <si>
    <t>Boston Markers, Blue</t>
  </si>
  <si>
    <t>OFF-AR-10004614</t>
  </si>
  <si>
    <t>Boston Pencil Sharpener, Water Color</t>
  </si>
  <si>
    <t>OFF-EN-10002613</t>
  </si>
  <si>
    <t>Ames Clasp Envelope, Security-Tint</t>
  </si>
  <si>
    <t>ID-2011-58726</t>
  </si>
  <si>
    <t>DL-12865</t>
  </si>
  <si>
    <t>Dan Lawera</t>
  </si>
  <si>
    <t>OFF-LA-10003848</t>
  </si>
  <si>
    <t>Avery File Folder Labels, 5000 Label Set</t>
  </si>
  <si>
    <t>OFF-SU-10003085</t>
  </si>
  <si>
    <t>Stiletto Ruler, Easy Grip</t>
  </si>
  <si>
    <t>OFF-ST-10000622</t>
  </si>
  <si>
    <t>Rogers File Cart, Single Width</t>
  </si>
  <si>
    <t>IN-2013-34030</t>
  </si>
  <si>
    <t>OFF-FA-10000757</t>
  </si>
  <si>
    <t>OFF-FA-10001272</t>
  </si>
  <si>
    <t>OIC Thumb Tacks, Assorted Sizes</t>
  </si>
  <si>
    <t>ID-2014-17314</t>
  </si>
  <si>
    <t>OFF-SU-10001343</t>
  </si>
  <si>
    <t>Elite Scissors, High Speed</t>
  </si>
  <si>
    <t>TEC-CO-10000791</t>
  </si>
  <si>
    <t>Sharp Personal Copier, Laser</t>
  </si>
  <si>
    <t>IN-2013-26743</t>
  </si>
  <si>
    <t>TEC-AC-10002884</t>
  </si>
  <si>
    <t>Belkin Keyboard, USB</t>
  </si>
  <si>
    <t>IN-2014-32651</t>
  </si>
  <si>
    <t>JO-15280</t>
  </si>
  <si>
    <t>Jas O'Carroll</t>
  </si>
  <si>
    <t>TEC-AC-10001500</t>
  </si>
  <si>
    <t>Logitech Memory Card, Erganomic</t>
  </si>
  <si>
    <t>FUR-BO-10004537</t>
  </si>
  <si>
    <t>Dania Floating Shelf Set, Mobile</t>
  </si>
  <si>
    <t>ID-2014-23642</t>
  </si>
  <si>
    <t>OFF-ST-10003411</t>
  </si>
  <si>
    <t>Eldon Trays, Wire Frame</t>
  </si>
  <si>
    <t>ID-2013-69464</t>
  </si>
  <si>
    <t>OFF-LA-10001383</t>
  </si>
  <si>
    <t>Smead Shipping Labels, Adjustable</t>
  </si>
  <si>
    <t>IN-2012-53420</t>
  </si>
  <si>
    <t>TEC-CO-10004961</t>
  </si>
  <si>
    <t>HP Wireless Fax, Color</t>
  </si>
  <si>
    <t>IN-2013-54757</t>
  </si>
  <si>
    <t>AR-10825</t>
  </si>
  <si>
    <t>Anthony Rawles</t>
  </si>
  <si>
    <t>OFF-AR-10000058</t>
  </si>
  <si>
    <t>Stanley Canvas, Water Color</t>
  </si>
  <si>
    <t>IN-2012-59874</t>
  </si>
  <si>
    <t>BG-11695</t>
  </si>
  <si>
    <t>Brooke Gillingham</t>
  </si>
  <si>
    <t>OFF-ST-10000892</t>
  </si>
  <si>
    <t>Tenex Trays, Wire Frame</t>
  </si>
  <si>
    <t>TEC-MA-10003682</t>
  </si>
  <si>
    <t>Panasonic Phone, White</t>
  </si>
  <si>
    <t>FUR-CH-10004580</t>
  </si>
  <si>
    <t>Office Star Bag Chairs, Adjustable</t>
  </si>
  <si>
    <t>OFF-EN-10003601</t>
  </si>
  <si>
    <t>GlobeWeis Clasp Envelope, Set of 50</t>
  </si>
  <si>
    <t>FUR-FU-10000735</t>
  </si>
  <si>
    <t>Tenex Frame, Erganomic</t>
  </si>
  <si>
    <t>IN-2012-75904</t>
  </si>
  <si>
    <t>First Class</t>
  </si>
  <si>
    <t>BW-11110</t>
  </si>
  <si>
    <t>Bart Watters</t>
  </si>
  <si>
    <t>TEC-MA-10001752</t>
  </si>
  <si>
    <t>Konica Printer, Durable</t>
  </si>
  <si>
    <t>IN-2012-64221</t>
  </si>
  <si>
    <t>IN-2014-77689</t>
  </si>
  <si>
    <t>SC-20050</t>
  </si>
  <si>
    <t>Sample Company A</t>
  </si>
  <si>
    <t>IN-2011-73335</t>
  </si>
  <si>
    <t>EH-14125</t>
  </si>
  <si>
    <t>Eugene Hildebrand</t>
  </si>
  <si>
    <t>TEC-CO-10001531</t>
  </si>
  <si>
    <t>Hewlett Fax and Copier, Color</t>
  </si>
  <si>
    <t>IN-2013-30663</t>
  </si>
  <si>
    <t>IN-2014-14003</t>
  </si>
  <si>
    <t>TEC-CO-10004929</t>
  </si>
  <si>
    <t>Canon Personal Copier, Color</t>
  </si>
  <si>
    <t>IN-2014-28192</t>
  </si>
  <si>
    <t>TEC-CO-10003448</t>
  </si>
  <si>
    <t>Canon Ink, Laser</t>
  </si>
  <si>
    <t>IN-2011-53203</t>
  </si>
  <si>
    <t>AH-10195</t>
  </si>
  <si>
    <t>Alan Haines</t>
  </si>
  <si>
    <t>IN-2011-51964</t>
  </si>
  <si>
    <t>AB-10105</t>
  </si>
  <si>
    <t>Adrian Barton</t>
  </si>
  <si>
    <t>Kochi</t>
  </si>
  <si>
    <t>TEC-AC-10000642</t>
  </si>
  <si>
    <t>Logitech Flash Drive, Bluetooth</t>
  </si>
  <si>
    <t>IN-2014-16852</t>
  </si>
  <si>
    <t>IN-2013-10811</t>
  </si>
  <si>
    <t>TEC-PH-10003713</t>
  </si>
  <si>
    <t>Nokia Smart Phone, Cordless</t>
  </si>
  <si>
    <t>IN-2011-55268</t>
  </si>
  <si>
    <t>GT-14710</t>
  </si>
  <si>
    <t>Greg Tran</t>
  </si>
  <si>
    <t>IN-2012-38132</t>
  </si>
  <si>
    <t>NC-18340</t>
  </si>
  <si>
    <t>Nat Carroll</t>
  </si>
  <si>
    <t>TEC-PH-10004350</t>
  </si>
  <si>
    <t>Samsung Headset, Cordless</t>
  </si>
  <si>
    <t>IN-2013-40806</t>
  </si>
  <si>
    <t>TEC-PH-10001990</t>
  </si>
  <si>
    <t>IN-2012-79012</t>
  </si>
  <si>
    <t>TEC-PH-10003752</t>
  </si>
  <si>
    <t>Nokia Office Telephone, VoIP</t>
  </si>
  <si>
    <t>IN-2014-40526</t>
  </si>
  <si>
    <t>TEC-PH-10000297</t>
  </si>
  <si>
    <t>Apple Office Telephone, with Caller ID</t>
  </si>
  <si>
    <t>IN-2011-23530</t>
  </si>
  <si>
    <t>IN-2013-37761</t>
  </si>
  <si>
    <t>KB-16240</t>
  </si>
  <si>
    <t>Karen Bern</t>
  </si>
  <si>
    <t>FUR-CH-10002944</t>
  </si>
  <si>
    <t>Office Star Steel Folding Chair, Black</t>
  </si>
  <si>
    <t>IN-2013-12183</t>
  </si>
  <si>
    <t>IN-2012-15137</t>
  </si>
  <si>
    <t>IN-2014-72838</t>
  </si>
  <si>
    <t>Cuttack</t>
  </si>
  <si>
    <t>IN-2012-11749</t>
  </si>
  <si>
    <t>FUR-CH-10004584</t>
  </si>
  <si>
    <t>Office Star Steel Folding Chair, Set of Two</t>
  </si>
  <si>
    <t>IN-2014-16320</t>
  </si>
  <si>
    <t>IN-2011-44901</t>
  </si>
  <si>
    <t>IN-2013-29578</t>
  </si>
  <si>
    <t>FUR-BO-10002277</t>
  </si>
  <si>
    <t>Bush Floating Shelf Set, Mobile</t>
  </si>
  <si>
    <t>IN-2014-11231</t>
  </si>
  <si>
    <t>CS-11845</t>
  </si>
  <si>
    <t>Cari Sayre</t>
  </si>
  <si>
    <t>IN-2014-14150</t>
  </si>
  <si>
    <t>FUR-BO-10002032</t>
  </si>
  <si>
    <t>Ikea Stackable Bookrack, Pine</t>
  </si>
  <si>
    <t>IN-2014-58957</t>
  </si>
  <si>
    <t>IN-2012-69695</t>
  </si>
  <si>
    <t>DK-13225</t>
  </si>
  <si>
    <t>Dean Katz</t>
  </si>
  <si>
    <t>IN-2013-74231</t>
  </si>
  <si>
    <t>KT-16465</t>
  </si>
  <si>
    <t>Kean Takahito</t>
  </si>
  <si>
    <t>FUR-FU-10000889</t>
  </si>
  <si>
    <t>Rubbermaid Clock, Black</t>
  </si>
  <si>
    <t>FUR-TA-10001205</t>
  </si>
  <si>
    <t>Chromcraft Wood Table, Rectangular</t>
  </si>
  <si>
    <t>IN-2014-75918</t>
  </si>
  <si>
    <t>BS-11665</t>
  </si>
  <si>
    <t>Brian Stugart</t>
  </si>
  <si>
    <t>TEC-MA-10003314</t>
  </si>
  <si>
    <t>Epson Phone, White</t>
  </si>
  <si>
    <t>IN-2014-48261</t>
  </si>
  <si>
    <t>CY-12745</t>
  </si>
  <si>
    <t>Craig Yedwab</t>
  </si>
  <si>
    <t>TEC-CO-10000679</t>
  </si>
  <si>
    <t>Hewlett Personal Copier, High-Speed</t>
  </si>
  <si>
    <t>IN-2012-66342</t>
  </si>
  <si>
    <t>TEC-CO-10004997</t>
  </si>
  <si>
    <t>Hewlett Wireless Fax, Color</t>
  </si>
  <si>
    <t>TEC-CO-10001407</t>
  </si>
  <si>
    <t>Canon Ink, Digital</t>
  </si>
  <si>
    <t>TEC-CO-10002526</t>
  </si>
  <si>
    <t>Sharp Wireless Fax, Digital</t>
  </si>
  <si>
    <t>TEC-AC-10003217</t>
  </si>
  <si>
    <t>Enermax Keyboard, USB</t>
  </si>
  <si>
    <t>IN-2014-69688</t>
  </si>
  <si>
    <t>TEC-AC-10001840</t>
  </si>
  <si>
    <t>SanDisk Mouse, Erganomic</t>
  </si>
  <si>
    <t>IN-2014-47505</t>
  </si>
  <si>
    <t>TEC-AC-10003889</t>
  </si>
  <si>
    <t>Enermax Mouse, USB</t>
  </si>
  <si>
    <t>IN-2014-54421</t>
  </si>
  <si>
    <t>TEC-AC-10001792</t>
  </si>
  <si>
    <t>Logitech Mouse, Programmable</t>
  </si>
  <si>
    <t>IN-2012-47750</t>
  </si>
  <si>
    <t>IN-2013-62205</t>
  </si>
  <si>
    <t>TP-21415</t>
  </si>
  <si>
    <t>Tom Prescott</t>
  </si>
  <si>
    <t>ID-2011-52937</t>
  </si>
  <si>
    <t>TEC-PH-10001614</t>
  </si>
  <si>
    <t>Motorola Audio Dock, VoIP</t>
  </si>
  <si>
    <t>IN-2013-74203</t>
  </si>
  <si>
    <t>IN-2012-49801</t>
  </si>
  <si>
    <t>FUR-CH-10003760</t>
  </si>
  <si>
    <t>Office Star Bag Chairs, Set of Two</t>
  </si>
  <si>
    <t>IN-2012-46112</t>
  </si>
  <si>
    <t>IN-2014-21990</t>
  </si>
  <si>
    <t>SM-20320</t>
  </si>
  <si>
    <t>Sean Miller</t>
  </si>
  <si>
    <t>IN-2013-58915</t>
  </si>
  <si>
    <t>FUR-CH-10001203</t>
  </si>
  <si>
    <t>Novimex Steel Folding Chair, Set of Two</t>
  </si>
  <si>
    <t>IN-2014-28157</t>
  </si>
  <si>
    <t>FUR-CH-10003692</t>
  </si>
  <si>
    <t>SAFCO Swivel Stool, Set of Two</t>
  </si>
  <si>
    <t>IN-2014-23761</t>
  </si>
  <si>
    <t>IN-2014-65334</t>
  </si>
  <si>
    <t>IN-2014-61218</t>
  </si>
  <si>
    <t>ID-2013-13422</t>
  </si>
  <si>
    <t>AG-10765</t>
  </si>
  <si>
    <t>Anthony Garverick</t>
  </si>
  <si>
    <t>FUR-TA-10004416</t>
  </si>
  <si>
    <t>Bevis Wood Table, Adjustable Height</t>
  </si>
  <si>
    <t>IN-2011-52783</t>
  </si>
  <si>
    <t>SP-20920</t>
  </si>
  <si>
    <t>Susan Pistek</t>
  </si>
  <si>
    <t>TEC-MA-10001267</t>
  </si>
  <si>
    <t>Epson Calculator, Red</t>
  </si>
  <si>
    <t>IN-2014-65488</t>
  </si>
  <si>
    <t>TEC-MA-10004997</t>
  </si>
  <si>
    <t>Konica Receipt Printer, Red</t>
  </si>
  <si>
    <t>IN-2011-46322</t>
  </si>
  <si>
    <t>JD-16015</t>
  </si>
  <si>
    <t>Joy Daniels</t>
  </si>
  <si>
    <t>TEC-CO-10000560</t>
  </si>
  <si>
    <t>Hewlett Ink, High-Speed</t>
  </si>
  <si>
    <t>TEC-AC-10003895</t>
  </si>
  <si>
    <t>Enermax Mouse, Bluetooth</t>
  </si>
  <si>
    <t>IN-2012-13828</t>
  </si>
  <si>
    <t>LS-17200</t>
  </si>
  <si>
    <t>Luke Schmidt</t>
  </si>
  <si>
    <t>TEC-PH-10001585</t>
  </si>
  <si>
    <t>Nokia Signal Booster, Cordless</t>
  </si>
  <si>
    <t>IN-2014-28416</t>
  </si>
  <si>
    <t>IN-2014-46875</t>
  </si>
  <si>
    <t>IN-2013-18973</t>
  </si>
  <si>
    <t>GT-14635</t>
  </si>
  <si>
    <t>Grant Thornton</t>
  </si>
  <si>
    <t>FUR-CH-10004810</t>
  </si>
  <si>
    <t>Hon Swivel Stool, Set of Two</t>
  </si>
  <si>
    <t>IN-2012-54729</t>
  </si>
  <si>
    <t>FUR-FU-10001557</t>
  </si>
  <si>
    <t>Advantus Clock, Duo Pack</t>
  </si>
  <si>
    <t>FUR-FU-10000606</t>
  </si>
  <si>
    <t>Deflect-O Photo Frame, Durable</t>
  </si>
  <si>
    <t>FUR-FU-10003414</t>
  </si>
  <si>
    <t>Tenex Clock, Duo Pack</t>
  </si>
  <si>
    <t>IN-2014-40400</t>
  </si>
  <si>
    <t>FUR-FU-10002829</t>
  </si>
  <si>
    <t>Deflect-O Clock, Black</t>
  </si>
  <si>
    <t>IN-2014-72313</t>
  </si>
  <si>
    <t>CM-12715</t>
  </si>
  <si>
    <t>Craig Molinari</t>
  </si>
  <si>
    <t>IN-2011-25035</t>
  </si>
  <si>
    <t>TEC-AC-10000284</t>
  </si>
  <si>
    <t>Belkin Flash Drive, Bluetooth</t>
  </si>
  <si>
    <t>IN-2013-47393</t>
  </si>
  <si>
    <t>TEC-PH-10001884</t>
  </si>
  <si>
    <t>Nokia Office Telephone, Full Size</t>
  </si>
  <si>
    <t>IN-2014-47449</t>
  </si>
  <si>
    <t>IN-2014-69527</t>
  </si>
  <si>
    <t>FUR-BO-10000288</t>
  </si>
  <si>
    <t>Safco Classic Bookcase, Traditional</t>
  </si>
  <si>
    <t>TEC-MA-10002039</t>
  </si>
  <si>
    <t>Panasonic Calculator, Wireless</t>
  </si>
  <si>
    <t>ID-2011-71851</t>
  </si>
  <si>
    <t>MK-17905</t>
  </si>
  <si>
    <t>Michael Kennedy</t>
  </si>
  <si>
    <t>IN-2014-26561</t>
  </si>
  <si>
    <t>IN-2014-64669</t>
  </si>
  <si>
    <t>OFF-LA-10000506</t>
  </si>
  <si>
    <t>Harbour Creations Legal Exhibit Labels, Laser Printer Compatible</t>
  </si>
  <si>
    <t>IN-2011-50445</t>
  </si>
  <si>
    <t>OFF-BI-10000340</t>
  </si>
  <si>
    <t>Avery Binding Machine, Clear</t>
  </si>
  <si>
    <t>IN-2014-45188</t>
  </si>
  <si>
    <t>OFF-ST-10000016</t>
  </si>
  <si>
    <t>Eldon Folders, Blue</t>
  </si>
  <si>
    <t>IN-2014-59650</t>
  </si>
  <si>
    <t>OFF-BI-10002853</t>
  </si>
  <si>
    <t>Avery Binder Covers, Recycled</t>
  </si>
  <si>
    <t>IN-2014-36795</t>
  </si>
  <si>
    <t>CV-12805</t>
  </si>
  <si>
    <t>Cynthia Voltz</t>
  </si>
  <si>
    <t>IN-2014-77339</t>
  </si>
  <si>
    <t>JC-16105</t>
  </si>
  <si>
    <t>Julie Creighton</t>
  </si>
  <si>
    <t>OFF-SU-10004008</t>
  </si>
  <si>
    <t>Kleencut Letter Opener, Steel</t>
  </si>
  <si>
    <t>IN-2013-26540</t>
  </si>
  <si>
    <t>DJ-13510</t>
  </si>
  <si>
    <t>Don Jones</t>
  </si>
  <si>
    <t>OFF-LA-10000984</t>
  </si>
  <si>
    <t>Hon Round Labels, Alphabetical</t>
  </si>
  <si>
    <t>IN-2013-13387</t>
  </si>
  <si>
    <t>AG-10525</t>
  </si>
  <si>
    <t>Andy Gerbode</t>
  </si>
  <si>
    <t>IN-2012-22431</t>
  </si>
  <si>
    <t>OFF-LA-10003778</t>
  </si>
  <si>
    <t>Novimex File Folder Labels, Alphabetical</t>
  </si>
  <si>
    <t>IN-2014-56360</t>
  </si>
  <si>
    <t>OFF-PA-10001720</t>
  </si>
  <si>
    <t>Xerox Parchment Paper, Multicolor</t>
  </si>
  <si>
    <t>IN-2012-24797</t>
  </si>
  <si>
    <t>SS-20410</t>
  </si>
  <si>
    <t>Shahid Shariari</t>
  </si>
  <si>
    <t>Karimnagar</t>
  </si>
  <si>
    <t>IN-2011-74609</t>
  </si>
  <si>
    <t>EN-13780</t>
  </si>
  <si>
    <t>Edward Nazzal</t>
  </si>
  <si>
    <t>OFF-FA-10003186</t>
  </si>
  <si>
    <t>Accos Push Pins, Bulk Pack</t>
  </si>
  <si>
    <t>OFF-BI-10004454</t>
  </si>
  <si>
    <t>Cardinal Binder Covers, Clear</t>
  </si>
  <si>
    <t>IN-2011-55275</t>
  </si>
  <si>
    <t>Sonipat</t>
  </si>
  <si>
    <t>OFF-EN-10002540</t>
  </si>
  <si>
    <t>GlobeWeis Clasp Envelope, with clear poly window</t>
  </si>
  <si>
    <t>OFF-PA-10004260</t>
  </si>
  <si>
    <t>Xerox Memo Slips, Recycled</t>
  </si>
  <si>
    <t>IN-2013-29018</t>
  </si>
  <si>
    <t>Etawah</t>
  </si>
  <si>
    <t>OFF-BI-10002287</t>
  </si>
  <si>
    <t>OFF-AP-10002326</t>
  </si>
  <si>
    <t>Hamilton Beach Microwave, White</t>
  </si>
  <si>
    <t>IN-2012-44943</t>
  </si>
  <si>
    <t>BE-11410</t>
  </si>
  <si>
    <t>Bobby Elias</t>
  </si>
  <si>
    <t>OFF-BI-10002712</t>
  </si>
  <si>
    <t>Acco Hole Reinforcements, Durable</t>
  </si>
  <si>
    <t>OFF-FA-10004684</t>
  </si>
  <si>
    <t>Advantus Thumb Tacks, Metal</t>
  </si>
  <si>
    <t>IN-2014-76576</t>
  </si>
  <si>
    <t>NW-18400</t>
  </si>
  <si>
    <t>Natalie Webber</t>
  </si>
  <si>
    <t>OFF-BI-10004098</t>
  </si>
  <si>
    <t>Acco 3-Hole Punch, Durable</t>
  </si>
  <si>
    <t>OFF-FA-10002459</t>
  </si>
  <si>
    <t>Advantus Clamps, Bulk Pack</t>
  </si>
  <si>
    <t>OFF-PA-10003407</t>
  </si>
  <si>
    <t>Enermax Memo Slips, Recycled</t>
  </si>
  <si>
    <t>OFF-PA-10000579</t>
  </si>
  <si>
    <t>Xerox Computer Printout Paper, Recycled</t>
  </si>
  <si>
    <t>OFF-LA-10002765</t>
  </si>
  <si>
    <t>Harbour Creations Legal Exhibit Labels, Adjustable</t>
  </si>
  <si>
    <t>OFF-AP-10002090</t>
  </si>
  <si>
    <t>Hamilton Beach Refrigerator, Red</t>
  </si>
  <si>
    <t>IN-2013-22179</t>
  </si>
  <si>
    <t>OFF-PA-10001968</t>
  </si>
  <si>
    <t>Eaton Computer Printout Paper, 8.5 x 11</t>
  </si>
  <si>
    <t>OFF-SU-10002566</t>
  </si>
  <si>
    <t>Stiletto Trimmer, Steel</t>
  </si>
  <si>
    <t>OFF-AR-10004656</t>
  </si>
  <si>
    <t>Boston Sketch Pad, Easy-Erase</t>
  </si>
  <si>
    <t>IN-2013-26785</t>
  </si>
  <si>
    <t>IN-2012-41415</t>
  </si>
  <si>
    <t>IN-2012-28171</t>
  </si>
  <si>
    <t>IN-2012-40918</t>
  </si>
  <si>
    <t>LH-17155</t>
  </si>
  <si>
    <t>Logan Haushalter</t>
  </si>
  <si>
    <t>OFF-EN-10002581</t>
  </si>
  <si>
    <t>GlobeWeis Peel and Seal, Set of 50</t>
  </si>
  <si>
    <t>IN-2012-71340</t>
  </si>
  <si>
    <t>IN-2012-19078</t>
  </si>
  <si>
    <t>OFF-FA-10004298</t>
  </si>
  <si>
    <t>Stockwell Staples, Bulk Pack</t>
  </si>
  <si>
    <t>IN-2013-15732</t>
  </si>
  <si>
    <t>RK-19300</t>
  </si>
  <si>
    <t>Ralph Kennedy</t>
  </si>
  <si>
    <t>IN-2014-35619</t>
  </si>
  <si>
    <t>IN-2013-50018</t>
  </si>
  <si>
    <t>JH-15820</t>
  </si>
  <si>
    <t>John Huston</t>
  </si>
  <si>
    <t>OFF-EN-10002679</t>
  </si>
  <si>
    <t>Kraft Mailers, with clear poly window</t>
  </si>
  <si>
    <t>IN-2012-66580</t>
  </si>
  <si>
    <t>OFF-AP-10002963</t>
  </si>
  <si>
    <t>Hoover Toaster, Red</t>
  </si>
  <si>
    <t>IN-2012-28367</t>
  </si>
  <si>
    <t>CS-11950</t>
  </si>
  <si>
    <t>Carlos Soltero</t>
  </si>
  <si>
    <t>OFF-FA-10002635</t>
  </si>
  <si>
    <t>Accos Thumb Tacks, Metal</t>
  </si>
  <si>
    <t>OFF-FA-10003817</t>
  </si>
  <si>
    <t>Stockwell Clamps, Metal</t>
  </si>
  <si>
    <t>OFF-SU-10000207</t>
  </si>
  <si>
    <t>Kleencut Box Cutter, High Speed</t>
  </si>
  <si>
    <t>IN-2013-60308</t>
  </si>
  <si>
    <t>PO-19195</t>
  </si>
  <si>
    <t>Phillina Ober</t>
  </si>
  <si>
    <t>OFF-LA-10000615</t>
  </si>
  <si>
    <t>Hon Removable Labels, Adjustable</t>
  </si>
  <si>
    <t>OFF-PA-10003115</t>
  </si>
  <si>
    <t>IN-2011-10426</t>
  </si>
  <si>
    <t>OFF-ST-10004331</t>
  </si>
  <si>
    <t>Eldon Folders, Single Width</t>
  </si>
  <si>
    <t>OFF-PA-10004648</t>
  </si>
  <si>
    <t>Xerox Message Books, Recycled</t>
  </si>
  <si>
    <t>OFF-EN-10000328</t>
  </si>
  <si>
    <t>Kraft Business Envelopes, Set of 50</t>
  </si>
  <si>
    <t>OFF-AR-10002022</t>
  </si>
  <si>
    <t>Stanley Sketch Pad, Water Color</t>
  </si>
  <si>
    <t>IN-2014-19981</t>
  </si>
  <si>
    <t>CA-12310</t>
  </si>
  <si>
    <t>Christine Abelman</t>
  </si>
  <si>
    <t>OFF-AR-10004780</t>
  </si>
  <si>
    <t>Stanley Markers, Blue</t>
  </si>
  <si>
    <t>OFF-SU-10004236</t>
  </si>
  <si>
    <t>Stiletto Letter Opener, Steel</t>
  </si>
  <si>
    <t>IN-2013-48807</t>
  </si>
  <si>
    <t>IN-2014-71998</t>
  </si>
  <si>
    <t>IN-2014-19820</t>
  </si>
  <si>
    <t>OFF-LA-10004398</t>
  </si>
  <si>
    <t>Hon Color Coded Labels, Alphabetical</t>
  </si>
  <si>
    <t>OFF-SU-10000375</t>
  </si>
  <si>
    <t>Kleencut Box Cutter, Steel</t>
  </si>
  <si>
    <t>IN-2014-47946</t>
  </si>
  <si>
    <t>OFF-PA-10000924</t>
  </si>
  <si>
    <t>Green Bar Message Books, Multicolor</t>
  </si>
  <si>
    <t>ID-2012-18938</t>
  </si>
  <si>
    <t>IN-2012-66090</t>
  </si>
  <si>
    <t>SH-20635</t>
  </si>
  <si>
    <t>Stefanie Holloman</t>
  </si>
  <si>
    <t>OFF-AP-10000043</t>
  </si>
  <si>
    <t>Cuisinart Toaster, Silver</t>
  </si>
  <si>
    <t>IN-2011-73244</t>
  </si>
  <si>
    <t>IN-2014-38664</t>
  </si>
  <si>
    <t>IN-2014-13737</t>
  </si>
  <si>
    <t>IN-2014-25840</t>
  </si>
  <si>
    <t>BD-11320</t>
  </si>
  <si>
    <t>Bill Donatelli</t>
  </si>
  <si>
    <t>IN-2014-23488</t>
  </si>
  <si>
    <t>IN-2011-42570</t>
  </si>
  <si>
    <t>MH-17785</t>
  </si>
  <si>
    <t>Maya Herman</t>
  </si>
  <si>
    <t>OFF-EN-10004590</t>
  </si>
  <si>
    <t>Ames Peel and Seal, with clear poly window</t>
  </si>
  <si>
    <t>IN-2013-71333</t>
  </si>
  <si>
    <t>Same Day</t>
  </si>
  <si>
    <t>JE-15610</t>
  </si>
  <si>
    <t>Jim Epp</t>
  </si>
  <si>
    <t>OFF-ST-10002292</t>
  </si>
  <si>
    <t>Fellowes Lockers, Single Width</t>
  </si>
  <si>
    <t>IN-2014-72327</t>
  </si>
  <si>
    <t>IN-2014-35731</t>
  </si>
  <si>
    <t>OFF-ST-10004847</t>
  </si>
  <si>
    <t>Tenex File Cart, Blue</t>
  </si>
  <si>
    <t>IN-2013-35787</t>
  </si>
  <si>
    <t>KE-16420</t>
  </si>
  <si>
    <t>Katrina Edelman</t>
  </si>
  <si>
    <t>OFF-LA-10001292</t>
  </si>
  <si>
    <t>Smead File Folder Labels, Adjustable</t>
  </si>
  <si>
    <t>IN-2013-26029</t>
  </si>
  <si>
    <t>OFF-SU-10004401</t>
  </si>
  <si>
    <t>Acme Shears, High Speed</t>
  </si>
  <si>
    <t>IN-2013-25532</t>
  </si>
  <si>
    <t>IN-2014-63710</t>
  </si>
  <si>
    <t>IN-2012-52314</t>
  </si>
  <si>
    <t>IN-2011-29935</t>
  </si>
  <si>
    <t>OFF-BI-10000006</t>
  </si>
  <si>
    <t>Ibico Binder, Durable</t>
  </si>
  <si>
    <t>IN-2013-62723</t>
  </si>
  <si>
    <t>SJ-20500</t>
  </si>
  <si>
    <t>Shirley Jackson</t>
  </si>
  <si>
    <t>IN-2012-52111</t>
  </si>
  <si>
    <t>IN-2011-75218</t>
  </si>
  <si>
    <t>AH-10465</t>
  </si>
  <si>
    <t>Amy Hunt</t>
  </si>
  <si>
    <t>IN-2014-71837</t>
  </si>
  <si>
    <t>IN-2012-46448</t>
  </si>
  <si>
    <t>SW-20245</t>
  </si>
  <si>
    <t>Scot Wooten</t>
  </si>
  <si>
    <t>TEC-PH-10000358</t>
  </si>
  <si>
    <t>Samsung Headset, with Caller ID</t>
  </si>
  <si>
    <t>IN-2012-44810</t>
  </si>
  <si>
    <t>BP-11230</t>
  </si>
  <si>
    <t>Benjamin Patterson</t>
  </si>
  <si>
    <t>FUR-CH-10002510</t>
  </si>
  <si>
    <t>Office Star Steel Folding Chair, Adjustable</t>
  </si>
  <si>
    <t>IN-2013-59027</t>
  </si>
  <si>
    <t>SS-20875</t>
  </si>
  <si>
    <t>Sung Shariari</t>
  </si>
  <si>
    <t>FUR-CH-10004306</t>
  </si>
  <si>
    <t>SAFCO Bag Chairs, Red</t>
  </si>
  <si>
    <t>IN-2012-13345</t>
  </si>
  <si>
    <t>BN-11470</t>
  </si>
  <si>
    <t>Brad Norvell</t>
  </si>
  <si>
    <t>IN-2014-76114</t>
  </si>
  <si>
    <t>IN-2013-72355</t>
  </si>
  <si>
    <t>ML-17755</t>
  </si>
  <si>
    <t>Max Ludwig</t>
  </si>
  <si>
    <t>IN-2014-42402</t>
  </si>
  <si>
    <t>FUR-FU-10002699</t>
  </si>
  <si>
    <t>Eldon Photo Frame, Erganomic</t>
  </si>
  <si>
    <t>IN-2014-73762</t>
  </si>
  <si>
    <t>IN-2012-33708</t>
  </si>
  <si>
    <t>JS-15940</t>
  </si>
  <si>
    <t>Joni Sundaresam</t>
  </si>
  <si>
    <t>IN-2014-15543</t>
  </si>
  <si>
    <t>LO-17170</t>
  </si>
  <si>
    <t>Lori Olson</t>
  </si>
  <si>
    <t>OFF-AR-10001208</t>
  </si>
  <si>
    <t>Binney &amp; Smith Canvas, Water Color</t>
  </si>
  <si>
    <t>IN-2014-48940</t>
  </si>
  <si>
    <t>OFF-BI-10001645</t>
  </si>
  <si>
    <t>Ibico Binding Machine, Recycled</t>
  </si>
  <si>
    <t>IN-2011-44593</t>
  </si>
  <si>
    <t>OFF-AP-10000304</t>
  </si>
  <si>
    <t>Hoover Microwave, White</t>
  </si>
  <si>
    <t>OFF-ST-10003243</t>
  </si>
  <si>
    <t>Fellowes Folders, Blue</t>
  </si>
  <si>
    <t>IN-2011-32371</t>
  </si>
  <si>
    <t>IN-2014-35983</t>
  </si>
  <si>
    <t>SW-20275</t>
  </si>
  <si>
    <t>Scott Williamson</t>
  </si>
  <si>
    <t>IN-2013-17671</t>
  </si>
  <si>
    <t>TEC-MA-10002148</t>
  </si>
  <si>
    <t>Epson Printer, Durable</t>
  </si>
  <si>
    <t>TEC-PH-10004006</t>
  </si>
  <si>
    <t>Nokia Audio Dock, Full Size</t>
  </si>
  <si>
    <t>IN-2013-15277</t>
  </si>
  <si>
    <t>MR-17545</t>
  </si>
  <si>
    <t>Mathew Reese</t>
  </si>
  <si>
    <t>TEC-PH-10002152</t>
  </si>
  <si>
    <t>Apple Headset, Cordless</t>
  </si>
  <si>
    <t>IN-2011-46413</t>
  </si>
  <si>
    <t>FUR-CH-10000602</t>
  </si>
  <si>
    <t>Novimex Executive Leather Armchair, Red</t>
  </si>
  <si>
    <t>FUR-CH-10004387</t>
  </si>
  <si>
    <t>Office Star Bag Chairs, Red</t>
  </si>
  <si>
    <t>IN-2011-15984</t>
  </si>
  <si>
    <t>Safco 3-Shelf Cabinet, Traditional</t>
  </si>
  <si>
    <t>IN-2013-33302</t>
  </si>
  <si>
    <t>SZ-20035</t>
  </si>
  <si>
    <t>Sam Zeldin</t>
  </si>
  <si>
    <t>FUR-FU-10003960</t>
  </si>
  <si>
    <t>Deflect-O Stacking Tray, Erganomic</t>
  </si>
  <si>
    <t>IN-2013-22102</t>
  </si>
  <si>
    <t>OFF-ST-10001534</t>
  </si>
  <si>
    <t>Smead Folders, Industrial</t>
  </si>
  <si>
    <t>OFF-EN-10000657</t>
  </si>
  <si>
    <t>Jiffy Peel and Seal, with clear poly window</t>
  </si>
  <si>
    <t>IN-2013-22879</t>
  </si>
  <si>
    <t>ID-2014-67602</t>
  </si>
  <si>
    <t>OFF-PA-10000302</t>
  </si>
  <si>
    <t>Eaton Computer Printout Paper, Multicolor</t>
  </si>
  <si>
    <t>OFF-EN-10004144</t>
  </si>
  <si>
    <t>Cameo Clasp Envelope, Security-Tint</t>
  </si>
  <si>
    <t>IN-2014-22207</t>
  </si>
  <si>
    <t>TEC-CO-10002150</t>
  </si>
  <si>
    <t>Canon Fax and Copier, Digital</t>
  </si>
  <si>
    <t>TEC-CO-10002788</t>
  </si>
  <si>
    <t>Hewlett Personal Copier, Digital</t>
  </si>
  <si>
    <t>IN-2014-74672</t>
  </si>
  <si>
    <t>TEC-AC-10003989</t>
  </si>
  <si>
    <t>IN-2014-32168</t>
  </si>
  <si>
    <t>Eldon Light Bulb, Erganomic</t>
  </si>
  <si>
    <t>IN-2012-76121</t>
  </si>
  <si>
    <t>FUR-FU-10004797</t>
  </si>
  <si>
    <t>Please solve all the questions and create a dashboard that presents the results in a visual format.</t>
  </si>
  <si>
    <r>
      <t xml:space="preserve">1. What are </t>
    </r>
    <r>
      <rPr>
        <b/>
        <sz val="15"/>
        <color theme="1"/>
        <rFont val="Cambria"/>
        <family val="2"/>
      </rPr>
      <t>total Sales, Profit, Quantity and Shipping Cost</t>
    </r>
    <r>
      <rPr>
        <sz val="15"/>
        <color theme="1"/>
        <rFont val="Cambria"/>
        <family val="2"/>
      </rPr>
      <t xml:space="preserve"> for the entire data set?</t>
    </r>
  </si>
  <si>
    <r>
      <t xml:space="preserve">2. Which </t>
    </r>
    <r>
      <rPr>
        <b/>
        <sz val="15"/>
        <color theme="1"/>
        <rFont val="Cambria"/>
        <family val="2"/>
      </rPr>
      <t>Category → Sub‑Category</t>
    </r>
    <r>
      <rPr>
        <sz val="15"/>
        <color theme="1"/>
        <rFont val="Cambria"/>
        <family val="2"/>
      </rPr>
      <t xml:space="preserve"> combination contributes the most (and least) profit?</t>
    </r>
  </si>
  <si>
    <r>
      <t xml:space="preserve">3. Show the </t>
    </r>
    <r>
      <rPr>
        <b/>
        <sz val="15"/>
        <color theme="1"/>
        <rFont val="Cambria"/>
        <family val="2"/>
      </rPr>
      <t>top‑10 and bottom‑10 cities</t>
    </r>
    <r>
      <rPr>
        <sz val="15"/>
        <color theme="1"/>
        <rFont val="Cambria"/>
        <family val="2"/>
      </rPr>
      <t xml:space="preserve"> by total sales.</t>
    </r>
  </si>
  <si>
    <r>
      <t xml:space="preserve">4. Compute </t>
    </r>
    <r>
      <rPr>
        <b/>
        <sz val="15"/>
        <color theme="1"/>
        <rFont val="Cambria"/>
        <family val="2"/>
      </rPr>
      <t>average profit per order</t>
    </r>
    <r>
      <rPr>
        <sz val="15"/>
        <color theme="1"/>
        <rFont val="Cambria"/>
        <family val="2"/>
      </rPr>
      <t xml:space="preserve"> for each Ship Mode.</t>
    </r>
  </si>
  <si>
    <r>
      <t xml:space="preserve">5. How many orders were shipped </t>
    </r>
    <r>
      <rPr>
        <b/>
        <sz val="15"/>
        <color theme="1"/>
        <rFont val="Cambria"/>
        <family val="2"/>
      </rPr>
      <t>on the same day</t>
    </r>
    <r>
      <rPr>
        <sz val="15"/>
        <color theme="1"/>
        <rFont val="Cambria"/>
        <family val="2"/>
      </rPr>
      <t xml:space="preserve"> they were placed? </t>
    </r>
    <r>
      <rPr>
        <i/>
        <sz val="15"/>
        <color theme="1"/>
        <rFont val="Cambria"/>
        <family val="2"/>
      </rPr>
      <t>(Ship Date – Order Date = 0)</t>
    </r>
  </si>
  <si>
    <r>
      <t xml:space="preserve">6. What percentage of orders met or exceeded their </t>
    </r>
    <r>
      <rPr>
        <b/>
        <sz val="15"/>
        <color theme="1"/>
        <rFont val="Cambria"/>
        <family val="2"/>
      </rPr>
      <t>Target</t>
    </r>
    <r>
      <rPr>
        <sz val="15"/>
        <color theme="1"/>
        <rFont val="Cambria"/>
        <family val="2"/>
      </rPr>
      <t xml:space="preserve"> value?</t>
    </r>
  </si>
  <si>
    <r>
      <t xml:space="preserve">7. Build a table of </t>
    </r>
    <r>
      <rPr>
        <b/>
        <sz val="15"/>
        <color theme="1"/>
        <rFont val="Cambria"/>
        <family val="2"/>
      </rPr>
      <t>Manager ⇢ Team Lead ⇢ Gender</t>
    </r>
    <r>
      <rPr>
        <sz val="15"/>
        <color theme="1"/>
        <rFont val="Cambria"/>
        <family val="2"/>
      </rPr>
      <t xml:space="preserve"> and count orders handled by each trio.</t>
    </r>
  </si>
  <si>
    <t>2 – Diagnostic / slice‑and‑dice questions</t>
  </si>
  <si>
    <t>(requires calculated columns/measures, pivot charts, Power Query, etc.)</t>
  </si>
  <si>
    <r>
      <t xml:space="preserve">8. Create a </t>
    </r>
    <r>
      <rPr>
        <b/>
        <sz val="15"/>
        <color theme="1"/>
        <rFont val="Cambria"/>
        <family val="2"/>
      </rPr>
      <t>variance column</t>
    </r>
    <r>
      <rPr>
        <sz val="15"/>
        <color theme="1"/>
        <rFont val="Cambria"/>
        <family val="2"/>
      </rPr>
      <t xml:space="preserve">: </t>
    </r>
    <r>
      <rPr>
        <sz val="10"/>
        <color theme="1"/>
        <rFont val="Arial Unicode MS"/>
      </rPr>
      <t>(Sales – Target)</t>
    </r>
    <r>
      <rPr>
        <sz val="15"/>
        <color theme="1"/>
        <rFont val="Cambria"/>
        <family val="2"/>
      </rPr>
      <t xml:space="preserve"> and rank states from largest positive to largest negative variance.</t>
    </r>
  </si>
  <si>
    <r>
      <t xml:space="preserve">9. Analyze </t>
    </r>
    <r>
      <rPr>
        <b/>
        <sz val="15"/>
        <color theme="1"/>
        <rFont val="Cambria"/>
        <family val="2"/>
      </rPr>
      <t>shipping delays</t>
    </r>
    <r>
      <rPr>
        <sz val="15"/>
        <color theme="1"/>
        <rFont val="Cambria"/>
        <family val="2"/>
      </rPr>
      <t>: average number of days between Order Date and Ship Date for each Region; flag any &gt;5 days.</t>
    </r>
  </si>
  <si>
    <r>
      <t xml:space="preserve">10. Does </t>
    </r>
    <r>
      <rPr>
        <b/>
        <sz val="15"/>
        <color theme="1"/>
        <rFont val="Cambria"/>
        <family val="2"/>
      </rPr>
      <t>Profit Margin</t>
    </r>
    <r>
      <rPr>
        <sz val="15"/>
        <color theme="1"/>
        <rFont val="Cambria"/>
        <family val="2"/>
      </rPr>
      <t xml:space="preserve"> differ by Ship Mode? </t>
    </r>
    <r>
      <rPr>
        <i/>
        <sz val="15"/>
        <color theme="1"/>
        <rFont val="Cambria"/>
        <family val="2"/>
      </rPr>
      <t>(Profit ÷ Sales)</t>
    </r>
  </si>
  <si>
    <r>
      <t xml:space="preserve">11. Compare </t>
    </r>
    <r>
      <rPr>
        <b/>
        <sz val="15"/>
        <color theme="1"/>
        <rFont val="Cambria"/>
        <family val="2"/>
      </rPr>
      <t>profitability of male vs. female customers</t>
    </r>
    <r>
      <rPr>
        <sz val="15"/>
        <color theme="1"/>
        <rFont val="Cambria"/>
        <family val="2"/>
      </rPr>
      <t xml:space="preserve"> (Gender field) at the national and regional level.</t>
    </r>
  </si>
  <si>
    <r>
      <t xml:space="preserve">12. Which </t>
    </r>
    <r>
      <rPr>
        <b/>
        <sz val="15"/>
        <color theme="1"/>
        <rFont val="Cambria"/>
        <family val="2"/>
      </rPr>
      <t>Team Lead consistently beats targets</t>
    </r>
    <r>
      <rPr>
        <sz val="15"/>
        <color theme="1"/>
        <rFont val="Cambria"/>
        <family val="2"/>
      </rPr>
      <t xml:space="preserve"> by ≥10 % on average?</t>
    </r>
  </si>
  <si>
    <r>
      <t xml:space="preserve">13. Plot </t>
    </r>
    <r>
      <rPr>
        <b/>
        <sz val="15"/>
        <color theme="1"/>
        <rFont val="Cambria"/>
        <family val="2"/>
      </rPr>
      <t>Sales vs. Shipping Cost</t>
    </r>
    <r>
      <rPr>
        <sz val="15"/>
        <color theme="1"/>
        <rFont val="Cambria"/>
        <family val="2"/>
      </rPr>
      <t>; highlight orders where shipping &gt;10 % of sales. Are these usually low‑profit orders?</t>
    </r>
  </si>
  <si>
    <r>
      <t xml:space="preserve">14. Find products with </t>
    </r>
    <r>
      <rPr>
        <b/>
        <sz val="15"/>
        <color theme="1"/>
        <rFont val="Cambria"/>
        <family val="2"/>
      </rPr>
      <t>negative total profit</t>
    </r>
    <r>
      <rPr>
        <sz val="15"/>
        <color theme="1"/>
        <rFont val="Cambria"/>
        <family val="2"/>
      </rPr>
      <t xml:space="preserve"> but still decent sales volume. Hypothesize why.</t>
    </r>
  </si>
  <si>
    <r>
      <t xml:space="preserve">15. Calculate </t>
    </r>
    <r>
      <rPr>
        <b/>
        <sz val="15"/>
        <color theme="1"/>
        <rFont val="Cambria"/>
        <family val="2"/>
      </rPr>
      <t>year‑over‑year (YoY) growth</t>
    </r>
    <r>
      <rPr>
        <sz val="15"/>
        <color theme="1"/>
        <rFont val="Cambria"/>
        <family val="2"/>
      </rPr>
      <t xml:space="preserve"> in total sales and profit.</t>
    </r>
  </si>
  <si>
    <r>
      <t xml:space="preserve">16. Segment customers into </t>
    </r>
    <r>
      <rPr>
        <b/>
        <sz val="15"/>
        <color theme="1"/>
        <rFont val="Cambria"/>
        <family val="2"/>
      </rPr>
      <t>RFM</t>
    </r>
    <r>
      <rPr>
        <sz val="15"/>
        <color theme="1"/>
        <rFont val="Cambria"/>
        <family val="2"/>
      </rPr>
      <t xml:space="preserve"> (Recency, Frequency, Monetary) quartiles and label them (Platinum, Gold, Silver, Bronze).</t>
    </r>
  </si>
  <si>
    <t>Dashboard creation challenges</t>
  </si>
  <si>
    <t>(Excel, Power BI, Tableau—take your pick)</t>
  </si>
  <si>
    <t>Section</t>
  </si>
  <si>
    <t>Must‑have visuals / features</t>
  </si>
  <si>
    <t>Hints</t>
  </si>
  <si>
    <t>Header KPI cards</t>
  </si>
  <si>
    <t>Total Sales, Total Profit, Avg Profit Margin, Orders vs Target Attained</t>
  </si>
  <si>
    <t>Use conditional formatting: turn card red if Profit Margin &lt; 10 %</t>
  </si>
  <si>
    <t>Geography</t>
  </si>
  <si>
    <r>
      <t xml:space="preserve">Filled map/choropleth of </t>
    </r>
    <r>
      <rPr>
        <b/>
        <sz val="15"/>
        <color theme="1"/>
        <rFont val="Cambria"/>
        <family val="2"/>
      </rPr>
      <t>Sales &amp; Profit by State</t>
    </r>
  </si>
  <si>
    <t>Add drill‑through to city‑level table</t>
  </si>
  <si>
    <t>Trend</t>
  </si>
  <si>
    <r>
      <t xml:space="preserve">Line chart: </t>
    </r>
    <r>
      <rPr>
        <b/>
        <sz val="15"/>
        <color theme="1"/>
        <rFont val="Cambria"/>
        <family val="2"/>
      </rPr>
      <t>Monthly Sales &amp; Profit</t>
    </r>
    <r>
      <rPr>
        <sz val="15"/>
        <color theme="1"/>
        <rFont val="Cambria"/>
        <family val="2"/>
      </rPr>
      <t xml:space="preserve"> (dual‑axis)</t>
    </r>
  </si>
  <si>
    <t>Include a slicer for Segment or Region</t>
  </si>
  <si>
    <t>Category mix</t>
  </si>
  <si>
    <r>
      <t xml:space="preserve">Stacked bar or tree‑map: </t>
    </r>
    <r>
      <rPr>
        <b/>
        <sz val="15"/>
        <color theme="1"/>
        <rFont val="Cambria"/>
        <family val="2"/>
      </rPr>
      <t>Category → Sub‑Category sales</t>
    </r>
  </si>
  <si>
    <t>Tooltip: show profit margin, quantity</t>
  </si>
  <si>
    <t>Shipping analysis</t>
  </si>
  <si>
    <r>
      <t xml:space="preserve">Scatter plot: </t>
    </r>
    <r>
      <rPr>
        <b/>
        <sz val="15"/>
        <color theme="1"/>
        <rFont val="Cambria"/>
        <family val="2"/>
      </rPr>
      <t>Sales vs. Shipping Cost</t>
    </r>
    <r>
      <rPr>
        <sz val="15"/>
        <color theme="1"/>
        <rFont val="Cambria"/>
        <family val="2"/>
      </rPr>
      <t xml:space="preserve"> with bubble size = Profit</t>
    </r>
  </si>
  <si>
    <t>Add reference line at Shipping Cost = 10 % of Sales</t>
  </si>
  <si>
    <t>Targets</t>
  </si>
  <si>
    <r>
      <t xml:space="preserve">Gauge or bullet chart: </t>
    </r>
    <r>
      <rPr>
        <b/>
        <sz val="15"/>
        <color theme="1"/>
        <rFont val="Cambria"/>
        <family val="2"/>
      </rPr>
      <t>Actual Sales vs. Target</t>
    </r>
  </si>
  <si>
    <r>
      <t xml:space="preserve">Create a measure </t>
    </r>
    <r>
      <rPr>
        <sz val="10"/>
        <color theme="1"/>
        <rFont val="Arial Unicode MS"/>
      </rPr>
      <t>Target Achievement %</t>
    </r>
  </si>
  <si>
    <t>Top/Bottom performers</t>
  </si>
  <si>
    <r>
      <t xml:space="preserve">Table or matrix: </t>
    </r>
    <r>
      <rPr>
        <b/>
        <sz val="15"/>
        <color theme="1"/>
        <rFont val="Cambria"/>
        <family val="2"/>
      </rPr>
      <t>Manager → Team Lead</t>
    </r>
    <r>
      <rPr>
        <sz val="15"/>
        <color theme="1"/>
        <rFont val="Cambria"/>
        <family val="2"/>
      </rPr>
      <t xml:space="preserve"> ranked by variance to target</t>
    </r>
  </si>
  <si>
    <t>Conditional icons ↑ ↓ for trend</t>
  </si>
  <si>
    <t>Filters / slicers</t>
  </si>
  <si>
    <t>Region, Order Priority, Date range, Gender</t>
  </si>
  <si>
    <t>Use a date timeline plus a checkbox slicer for Priority</t>
  </si>
  <si>
    <t>Advanced</t>
  </si>
  <si>
    <r>
      <t xml:space="preserve">What‑if parameter slider: </t>
    </r>
    <r>
      <rPr>
        <b/>
        <sz val="15"/>
        <color theme="1"/>
        <rFont val="Cambria"/>
        <family val="2"/>
      </rPr>
      <t>Discount on Shipping Cost</t>
    </r>
  </si>
  <si>
    <t>Bind to recalculated Profit card</t>
  </si>
  <si>
    <t>Sum of Sales</t>
  </si>
  <si>
    <t>Sum of Profit</t>
  </si>
  <si>
    <t>Sum of Quantity</t>
  </si>
  <si>
    <t>Sum of Shipping Cost</t>
  </si>
  <si>
    <t>Row Labels</t>
  </si>
  <si>
    <t>Grand Total</t>
  </si>
  <si>
    <t>Average of Profit</t>
  </si>
  <si>
    <t>Count of Order ID</t>
  </si>
  <si>
    <t>day</t>
  </si>
  <si>
    <t>Q10</t>
  </si>
  <si>
    <t>2021</t>
  </si>
  <si>
    <t>2022</t>
  </si>
  <si>
    <t>2023</t>
  </si>
  <si>
    <t>2024</t>
  </si>
  <si>
    <t>Q5same day shipping</t>
  </si>
  <si>
    <t>Q11</t>
  </si>
  <si>
    <t>Q12</t>
  </si>
  <si>
    <t>&gt;10%Q13</t>
  </si>
  <si>
    <t>10profit margin</t>
  </si>
  <si>
    <t>12%ABOVE TARGET VALUE</t>
  </si>
  <si>
    <t>flag9</t>
  </si>
  <si>
    <t>Q8TARGET-SALES</t>
  </si>
  <si>
    <t>Q6</t>
  </si>
  <si>
    <t>Sum of Q8TARGET-SALES</t>
  </si>
  <si>
    <t>Q5</t>
  </si>
  <si>
    <t>Count of 10profit margin</t>
  </si>
  <si>
    <t>Average of 12%ABOVE TARGET VALUE</t>
  </si>
  <si>
    <t>HIGH SHIPPING COST</t>
  </si>
  <si>
    <t>Q1</t>
  </si>
  <si>
    <t>Q2</t>
  </si>
  <si>
    <t>Q3</t>
  </si>
  <si>
    <t>Q4</t>
  </si>
  <si>
    <t>Q7</t>
  </si>
  <si>
    <t>Q8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</si>
</sst>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 \K"/>
  </numFmts>
  <fonts count="9">
    <font>
      <sz val="15"/>
      <color theme="1"/>
      <name val="Cambria"/>
      <family val="2"/>
    </font>
    <font>
      <b/>
      <sz val="15"/>
      <color theme="0"/>
      <name val="Cambria"/>
      <family val="2"/>
    </font>
    <font>
      <b/>
      <sz val="15"/>
      <color theme="1"/>
      <name val="Cambria"/>
      <family val="2"/>
    </font>
    <font>
      <b/>
      <sz val="13.5"/>
      <color theme="1"/>
      <name val="Cambria"/>
      <family val="2"/>
    </font>
    <font>
      <sz val="8"/>
      <name val="Cambria"/>
      <family val="2"/>
    </font>
    <font>
      <i/>
      <sz val="15"/>
      <color theme="1"/>
      <name val="Cambria"/>
      <family val="2"/>
    </font>
    <font>
      <sz val="10"/>
      <color theme="1"/>
      <name val="Arial Unicode MS"/>
    </font>
    <font>
      <sz val="11"/>
      <color theme="1"/>
      <name val="Cambria"/>
      <family val="2"/>
    </font>
    <font>
      <sz val="15"/>
      <color theme="1"/>
      <name val="Cambria"/>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9" fontId="8" fillId="0" borderId="0" applyFont="0" applyFill="0" applyBorder="0" applyAlignment="0" applyProtection="0"/>
  </cellStyleXfs>
  <cellXfs count="46">
    <xf numFmtId="0" fontId="0" fillId="0" borderId="0" xfId="0"/>
    <xf numFmtId="0" fontId="0" fillId="0" borderId="3" xfId="0" applyBorder="1"/>
    <xf numFmtId="0" fontId="0" fillId="0" borderId="4" xfId="0" applyBorder="1"/>
    <xf numFmtId="0" fontId="1" fillId="0" borderId="0" xfId="0" applyFont="1"/>
    <xf numFmtId="0" fontId="1" fillId="0" borderId="8" xfId="0" applyFont="1" applyBorder="1"/>
    <xf numFmtId="0" fontId="1" fillId="0" borderId="9" xfId="0" applyFont="1" applyBorder="1"/>
    <xf numFmtId="0" fontId="3" fillId="0" borderId="0" xfId="0" applyFont="1" applyAlignment="1">
      <alignment vertical="center"/>
    </xf>
    <xf numFmtId="0" fontId="0" fillId="0" borderId="0" xfId="0" applyAlignment="1">
      <alignment horizontal="left" vertical="center" indent="1"/>
    </xf>
    <xf numFmtId="0" fontId="0" fillId="2" borderId="0" xfId="0" applyFill="1"/>
    <xf numFmtId="165" fontId="0" fillId="0" borderId="0" xfId="0" applyNumberFormat="1"/>
    <xf numFmtId="1" fontId="0" fillId="0" borderId="0" xfId="0" applyNumberFormat="1"/>
    <xf numFmtId="0" fontId="0" fillId="0" borderId="0" xfId="0" applyFill="1"/>
    <xf numFmtId="0" fontId="5" fillId="0" borderId="0" xfId="0" applyFont="1"/>
    <xf numFmtId="0" fontId="0" fillId="0" borderId="0" xfId="0" applyAlignment="1"/>
    <xf numFmtId="0" fontId="5" fillId="0" borderId="0" xfId="0" applyFont="1" applyAlignment="1"/>
    <xf numFmtId="0" fontId="2" fillId="0" borderId="1" xfId="0" applyFont="1" applyBorder="1" applyAlignment="1">
      <alignment horizontal="center" vertical="center"/>
    </xf>
    <xf numFmtId="0" fontId="0" fillId="0" borderId="1" xfId="0" applyBorder="1"/>
    <xf numFmtId="0" fontId="2" fillId="0" borderId="1" xfId="0" applyFont="1" applyBorder="1" applyAlignment="1">
      <alignment vertical="center"/>
    </xf>
    <xf numFmtId="0" fontId="0" fillId="0" borderId="1" xfId="0" applyBorder="1" applyAlignment="1">
      <alignment vertical="center"/>
    </xf>
    <xf numFmtId="0" fontId="7" fillId="0" borderId="7" xfId="0" applyFont="1" applyBorder="1"/>
    <xf numFmtId="0" fontId="7" fillId="0" borderId="6" xfId="0" applyFont="1" applyBorder="1"/>
    <xf numFmtId="0" fontId="7" fillId="0" borderId="5" xfId="0" applyFont="1" applyBorder="1"/>
    <xf numFmtId="15" fontId="7" fillId="0" borderId="1" xfId="0" applyNumberFormat="1" applyFont="1" applyBorder="1"/>
    <xf numFmtId="15" fontId="7" fillId="0" borderId="2" xfId="0" applyNumberFormat="1" applyFont="1" applyBorder="1"/>
    <xf numFmtId="15" fontId="7" fillId="0" borderId="5" xfId="0" applyNumberFormat="1" applyFont="1" applyBorder="1"/>
    <xf numFmtId="15" fontId="7" fillId="0" borderId="6" xfId="0" applyNumberFormat="1" applyFont="1" applyBorder="1"/>
    <xf numFmtId="164" fontId="7" fillId="0" borderId="1" xfId="0" applyNumberFormat="1" applyFont="1" applyBorder="1"/>
    <xf numFmtId="164" fontId="7" fillId="0" borderId="2" xfId="0" applyNumberFormat="1" applyFont="1" applyBorder="1"/>
    <xf numFmtId="164" fontId="7" fillId="0" borderId="5" xfId="0" applyNumberFormat="1" applyFont="1" applyBorder="1"/>
    <xf numFmtId="164" fontId="7" fillId="0" borderId="6" xfId="0" applyNumberFormat="1" applyFont="1"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7" fillId="0" borderId="0" xfId="0" applyFont="1"/>
    <xf numFmtId="0" fontId="0" fillId="3" borderId="0" xfId="0" applyFill="1"/>
    <xf numFmtId="0" fontId="7" fillId="0" borderId="0" xfId="0" applyFont="1" applyFill="1"/>
    <xf numFmtId="0" fontId="1" fillId="0" borderId="9" xfId="0" applyFont="1" applyFill="1" applyBorder="1"/>
    <xf numFmtId="9" fontId="0" fillId="0" borderId="0" xfId="1" applyFont="1"/>
    <xf numFmtId="0" fontId="7" fillId="0" borderId="0" xfId="0" applyNumberFormat="1" applyFont="1"/>
    <xf numFmtId="9" fontId="7" fillId="0" borderId="0" xfId="1" applyFont="1"/>
    <xf numFmtId="9" fontId="0" fillId="0" borderId="0" xfId="0" applyNumberFormat="1"/>
    <xf numFmtId="9" fontId="0" fillId="3" borderId="0" xfId="1" applyFont="1" applyFill="1"/>
    <xf numFmtId="0" fontId="0" fillId="4" borderId="0" xfId="0" applyFill="1"/>
    <xf numFmtId="0" fontId="0" fillId="5" borderId="0" xfId="0" applyFill="1"/>
  </cellXfs>
  <cellStyles count="2">
    <cellStyle name="Normal" xfId="0" builtinId="0"/>
    <cellStyle name="Percent" xfId="1" builtinId="5"/>
  </cellStyles>
  <dxfs count="39">
    <dxf>
      <numFmt numFmtId="13" formatCode="0%"/>
    </dxf>
    <dxf>
      <font>
        <strike val="0"/>
        <outline val="0"/>
        <shadow val="0"/>
        <u val="none"/>
        <vertAlign val="baseline"/>
        <sz val="11"/>
        <color theme="1"/>
        <name val="Cambria"/>
        <family val="2"/>
        <scheme val="none"/>
      </font>
      <numFmt numFmtId="0" formatCode="General"/>
    </dxf>
    <dxf>
      <font>
        <strike val="0"/>
        <outline val="0"/>
        <shadow val="0"/>
        <u val="none"/>
        <vertAlign val="baseline"/>
        <sz val="11"/>
        <color theme="1"/>
        <name val="Cambria"/>
        <family val="2"/>
        <scheme val="none"/>
      </font>
      <numFmt numFmtId="0" formatCode="General"/>
    </dxf>
    <dxf>
      <font>
        <strike val="0"/>
        <outline val="0"/>
        <shadow val="0"/>
        <u val="none"/>
        <vertAlign val="baseline"/>
        <sz val="11"/>
        <color theme="1"/>
        <name val="Cambria"/>
        <family val="2"/>
        <scheme val="none"/>
      </font>
      <numFmt numFmtId="0" formatCode="General"/>
    </dxf>
    <dxf>
      <font>
        <strike val="0"/>
        <outline val="0"/>
        <shadow val="0"/>
        <u val="none"/>
        <vertAlign val="baseline"/>
        <sz val="11"/>
        <color theme="1"/>
        <name val="Cambria"/>
        <family val="2"/>
        <scheme val="none"/>
      </font>
      <numFmt numFmtId="0" formatCode="General"/>
    </dxf>
    <dxf>
      <font>
        <strike val="0"/>
        <outline val="0"/>
        <shadow val="0"/>
        <u val="none"/>
        <vertAlign val="baseline"/>
        <sz val="11"/>
        <color theme="1"/>
        <name val="Cambria"/>
        <family val="2"/>
        <scheme val="none"/>
      </font>
    </dxf>
    <dxf>
      <font>
        <strike val="0"/>
        <outline val="0"/>
        <shadow val="0"/>
        <u val="none"/>
        <vertAlign val="baseline"/>
        <sz val="11"/>
        <color theme="1"/>
        <name val="Cambria"/>
        <family val="2"/>
        <scheme val="none"/>
      </font>
      <numFmt numFmtId="0" formatCode="General"/>
    </dxf>
    <dxf>
      <font>
        <b val="0"/>
        <i val="0"/>
        <strike val="0"/>
        <condense val="0"/>
        <extend val="0"/>
        <outline val="0"/>
        <shadow val="0"/>
        <u val="none"/>
        <vertAlign val="baseline"/>
        <sz val="11"/>
        <color theme="1"/>
        <name val="Cambria"/>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mbria"/>
        <family val="2"/>
        <scheme val="none"/>
      </font>
      <numFmt numFmtId="0" formatCode="General"/>
      <fill>
        <patternFill patternType="none">
          <fgColor indexed="64"/>
          <bgColor indexed="65"/>
        </patternFill>
      </fill>
    </dxf>
    <dxf>
      <font>
        <strike val="0"/>
        <outline val="0"/>
        <shadow val="0"/>
        <u val="none"/>
        <vertAlign val="baseline"/>
        <sz val="11"/>
        <color theme="1"/>
        <name val="Cambria"/>
        <family val="2"/>
        <scheme val="none"/>
      </font>
      <numFmt numFmtId="0" formatCode="General"/>
    </dxf>
    <dxf>
      <font>
        <strike val="0"/>
        <outline val="0"/>
        <shadow val="0"/>
        <u val="none"/>
        <vertAlign val="baseline"/>
        <sz val="11"/>
        <color theme="1"/>
        <name val="Cambria"/>
        <family val="2"/>
        <scheme val="none"/>
      </font>
      <numFmt numFmtId="164" formatCode="dd\-mmm\-yy"/>
      <border diagonalUp="0" diagonalDown="0" outline="0">
        <left style="thin">
          <color indexed="64"/>
        </left>
        <right/>
        <top style="thin">
          <color indexed="64"/>
        </top>
        <bottom style="thin">
          <color indexed="64"/>
        </bottom>
      </border>
    </dxf>
    <dxf>
      <font>
        <strike val="0"/>
        <outline val="0"/>
        <shadow val="0"/>
        <u val="none"/>
        <vertAlign val="baseline"/>
        <sz val="11"/>
        <color theme="1"/>
        <name val="Cambria"/>
        <family val="2"/>
        <scheme val="none"/>
      </font>
      <numFmt numFmtId="164" formatCode="dd\-mmm\-yy"/>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mbria"/>
        <family val="2"/>
        <scheme val="none"/>
      </font>
      <fill>
        <patternFill patternType="none">
          <fgColor indexed="64"/>
          <bgColor indexed="65"/>
        </patternFill>
      </fill>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name val="Cambria"/>
        <family val="2"/>
        <scheme val="none"/>
      </font>
    </dxf>
    <dxf>
      <font>
        <b/>
        <i val="0"/>
        <strike val="0"/>
        <condense val="0"/>
        <extend val="0"/>
        <outline val="0"/>
        <shadow val="0"/>
        <u val="none"/>
        <vertAlign val="baseline"/>
        <sz val="15"/>
        <color theme="0"/>
        <name val="Cambria"/>
        <family val="2"/>
        <scheme val="none"/>
      </font>
      <fill>
        <patternFill patternType="none">
          <fgColor indexed="64"/>
          <bgColor indexed="65"/>
        </patternFill>
      </fill>
      <border diagonalUp="0" diagonalDown="0" outline="0">
        <left style="thin">
          <color indexed="64"/>
        </left>
        <right style="thin">
          <color indexed="64"/>
        </right>
        <top/>
        <bottom/>
      </border>
    </dxf>
    <dxf>
      <font>
        <color rgb="FF9C0006"/>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Mini Project – Sales and Shipping Insights.xlsx]pivot!PivotTable2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ln>
                <a:solidFill>
                  <a:schemeClr val="bg1"/>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FF00"/>
          </a:solidFill>
          <a:ln>
            <a:noFill/>
          </a:ln>
          <a:effectLst/>
        </c:spPr>
        <c:marker>
          <c:symbol val="none"/>
        </c:marker>
      </c:pivotFmt>
    </c:pivotFmts>
    <c:plotArea>
      <c:layout>
        <c:manualLayout>
          <c:layoutTarget val="inner"/>
          <c:xMode val="edge"/>
          <c:yMode val="edge"/>
          <c:x val="4.8511837799480359E-2"/>
          <c:y val="0.1770001303623141"/>
          <c:w val="0.87392188572695784"/>
          <c:h val="0.6554409970854711"/>
        </c:manualLayout>
      </c:layout>
      <c:barChart>
        <c:barDir val="col"/>
        <c:grouping val="clustered"/>
        <c:varyColors val="0"/>
        <c:ser>
          <c:idx val="0"/>
          <c:order val="0"/>
          <c:tx>
            <c:strRef>
              <c:f>pivot!$B$7</c:f>
              <c:strCache>
                <c:ptCount val="1"/>
                <c:pt idx="0">
                  <c:v>Total</c:v>
                </c:pt>
              </c:strCache>
            </c:strRef>
          </c:tx>
          <c:spPr>
            <a:solidFill>
              <a:srgbClr val="FFFF00"/>
            </a:solidFill>
            <a:ln>
              <a:noFill/>
            </a:ln>
            <a:effectLst/>
          </c:spPr>
          <c:invertIfNegative val="0"/>
          <c:cat>
            <c:multiLvlStrRef>
              <c:f>pivot!$A$8:$A$19</c:f>
              <c:multiLvlStrCache>
                <c:ptCount val="8"/>
                <c:lvl>
                  <c:pt idx="0">
                    <c:v>Bookcases</c:v>
                  </c:pt>
                  <c:pt idx="1">
                    <c:v>Chairs</c:v>
                  </c:pt>
                  <c:pt idx="2">
                    <c:v>Furnishings</c:v>
                  </c:pt>
                  <c:pt idx="3">
                    <c:v>Art</c:v>
                  </c:pt>
                  <c:pt idx="4">
                    <c:v>Binders</c:v>
                  </c:pt>
                  <c:pt idx="5">
                    <c:v>Envelopes</c:v>
                  </c:pt>
                  <c:pt idx="6">
                    <c:v>Storage</c:v>
                  </c:pt>
                  <c:pt idx="7">
                    <c:v>Phones</c:v>
                  </c:pt>
                </c:lvl>
                <c:lvl>
                  <c:pt idx="0">
                    <c:v>Furniture</c:v>
                  </c:pt>
                  <c:pt idx="3">
                    <c:v>Office Supplies</c:v>
                  </c:pt>
                  <c:pt idx="7">
                    <c:v>Technology</c:v>
                  </c:pt>
                </c:lvl>
              </c:multiLvlStrCache>
            </c:multiLvlStrRef>
          </c:cat>
          <c:val>
            <c:numRef>
              <c:f>pivot!$B$8:$B$19</c:f>
              <c:numCache>
                <c:formatCode>General</c:formatCode>
                <c:ptCount val="8"/>
                <c:pt idx="0">
                  <c:v>206.85000000000002</c:v>
                </c:pt>
                <c:pt idx="1">
                  <c:v>49.14</c:v>
                </c:pt>
                <c:pt idx="2">
                  <c:v>9.33</c:v>
                </c:pt>
                <c:pt idx="3">
                  <c:v>42.03</c:v>
                </c:pt>
                <c:pt idx="4">
                  <c:v>68.34</c:v>
                </c:pt>
                <c:pt idx="5">
                  <c:v>3.7800000000000002</c:v>
                </c:pt>
                <c:pt idx="6">
                  <c:v>287.52</c:v>
                </c:pt>
                <c:pt idx="7">
                  <c:v>8.76</c:v>
                </c:pt>
              </c:numCache>
            </c:numRef>
          </c:val>
          <c:extLst>
            <c:ext xmlns:c16="http://schemas.microsoft.com/office/drawing/2014/chart" uri="{C3380CC4-5D6E-409C-BE32-E72D297353CC}">
              <c16:uniqueId val="{00000000-F8AC-48AA-ABF9-241C4E007AC3}"/>
            </c:ext>
          </c:extLst>
        </c:ser>
        <c:dLbls>
          <c:showLegendKey val="0"/>
          <c:showVal val="0"/>
          <c:showCatName val="0"/>
          <c:showSerName val="0"/>
          <c:showPercent val="0"/>
          <c:showBubbleSize val="0"/>
        </c:dLbls>
        <c:gapWidth val="219"/>
        <c:overlap val="-27"/>
        <c:axId val="227164048"/>
        <c:axId val="268007968"/>
      </c:barChart>
      <c:catAx>
        <c:axId val="22716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tx1"/>
                </a:solidFill>
                <a:latin typeface="+mn-lt"/>
                <a:ea typeface="+mn-ea"/>
                <a:cs typeface="+mn-cs"/>
              </a:defRPr>
            </a:pPr>
            <a:endParaRPr lang="en-US"/>
          </a:p>
        </c:txPr>
        <c:crossAx val="268007968"/>
        <c:crosses val="autoZero"/>
        <c:auto val="1"/>
        <c:lblAlgn val="ctr"/>
        <c:lblOffset val="100"/>
        <c:noMultiLvlLbl val="0"/>
      </c:catAx>
      <c:valAx>
        <c:axId val="268007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tx1"/>
                </a:solidFill>
                <a:latin typeface="+mn-lt"/>
                <a:ea typeface="+mn-ea"/>
                <a:cs typeface="+mn-cs"/>
              </a:defRPr>
            </a:pPr>
            <a:endParaRPr lang="en-US"/>
          </a:p>
        </c:txPr>
        <c:crossAx val="22716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rgbClr val="FFFF00"/>
      </a:solidFill>
      <a:round/>
    </a:ln>
    <a:effectLst>
      <a:glow rad="304800">
        <a:srgbClr val="FFFF00">
          <a:alpha val="40000"/>
        </a:srgbClr>
      </a:glow>
      <a:outerShdw blurRad="50800" dist="38100" dir="9000000" algn="tl" rotWithShape="0">
        <a:prstClr val="black">
          <a:alpha val="40000"/>
        </a:prstClr>
      </a:outerShdw>
    </a:effectLst>
    <a:scene3d>
      <a:camera prst="orthographicFront"/>
      <a:lightRig rig="threePt" dir="t"/>
    </a:scene3d>
    <a:sp3d prstMaterial="matte">
      <a:bevelT w="127000" h="63500"/>
    </a:sp3d>
  </c:spPr>
  <c:txPr>
    <a:bodyPr/>
    <a:lstStyle/>
    <a:p>
      <a:pPr>
        <a:defRPr>
          <a:ln>
            <a:solidFill>
              <a:schemeClr val="bg1"/>
            </a:solid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Mini Project – Sales and Shipping Insights.xlsx]pivot!PivotTable5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pivot!$B$61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FF-4AEC-B12C-4FD97D09BC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FF-4AEC-B12C-4FD97D09BC6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1FF-4AEC-B12C-4FD97D09BC6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1FF-4AEC-B12C-4FD97D09BC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pivot!$A$62:$A$66</c:f>
              <c:strCache>
                <c:ptCount val="4"/>
                <c:pt idx="0">
                  <c:v>First Class</c:v>
                </c:pt>
                <c:pt idx="1">
                  <c:v>Same Day</c:v>
                </c:pt>
                <c:pt idx="2">
                  <c:v>Second Class</c:v>
                </c:pt>
                <c:pt idx="3">
                  <c:v>Standard Class</c:v>
                </c:pt>
              </c:strCache>
            </c:strRef>
          </c:cat>
          <c:val>
            <c:numRef>
              <c:f>pivot!$B$62:$B$66</c:f>
              <c:numCache>
                <c:formatCode>General</c:formatCode>
                <c:ptCount val="4"/>
                <c:pt idx="0">
                  <c:v>9.33</c:v>
                </c:pt>
                <c:pt idx="1">
                  <c:v>56.300000000000004</c:v>
                </c:pt>
                <c:pt idx="2">
                  <c:v>58.05</c:v>
                </c:pt>
                <c:pt idx="3">
                  <c:v>45.585000000000001</c:v>
                </c:pt>
              </c:numCache>
            </c:numRef>
          </c:val>
          <c:extLst>
            <c:ext xmlns:c16="http://schemas.microsoft.com/office/drawing/2014/chart" uri="{C3380CC4-5D6E-409C-BE32-E72D297353CC}">
              <c16:uniqueId val="{00000008-B1FF-4AEC-B12C-4FD97D09BC6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rgbClr val="FFFF00"/>
      </a:solidFill>
      <a:round/>
    </a:ln>
    <a:effectLst>
      <a:glow rad="330200">
        <a:srgbClr val="FFFF00">
          <a:alpha val="40000"/>
        </a:srgbClr>
      </a:glow>
      <a:outerShdw blurRad="50800" dist="38100" dir="84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Mini Project – Sales and Shipping Insights.xlsx]pivot!PivotTable6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FF00"/>
          </a:solidFill>
          <a:ln>
            <a:noFill/>
          </a:ln>
          <a:effectLst/>
        </c:spPr>
        <c:marker>
          <c:symbol val="none"/>
        </c:marker>
      </c:pivotFmt>
    </c:pivotFmts>
    <c:plotArea>
      <c:layout/>
      <c:barChart>
        <c:barDir val="col"/>
        <c:grouping val="clustered"/>
        <c:varyColors val="0"/>
        <c:ser>
          <c:idx val="0"/>
          <c:order val="0"/>
          <c:tx>
            <c:strRef>
              <c:f>pivot!$B$77</c:f>
              <c:strCache>
                <c:ptCount val="1"/>
                <c:pt idx="0">
                  <c:v>Total</c:v>
                </c:pt>
              </c:strCache>
            </c:strRef>
          </c:tx>
          <c:spPr>
            <a:solidFill>
              <a:srgbClr val="FFFF00"/>
            </a:solidFill>
            <a:ln>
              <a:noFill/>
            </a:ln>
            <a:effectLst/>
          </c:spPr>
          <c:invertIfNegative val="0"/>
          <c:cat>
            <c:multiLvlStrRef>
              <c:f>pivot!$A$78:$A$97</c:f>
              <c:multiLvlStrCache>
                <c:ptCount val="8"/>
                <c:lvl>
                  <c:pt idx="0">
                    <c:v>Female</c:v>
                  </c:pt>
                  <c:pt idx="1">
                    <c:v>Female</c:v>
                  </c:pt>
                  <c:pt idx="2">
                    <c:v>Female</c:v>
                  </c:pt>
                  <c:pt idx="3">
                    <c:v>Female</c:v>
                  </c:pt>
                  <c:pt idx="4">
                    <c:v>Female</c:v>
                  </c:pt>
                  <c:pt idx="5">
                    <c:v>Female</c:v>
                  </c:pt>
                  <c:pt idx="6">
                    <c:v>Female</c:v>
                  </c:pt>
                  <c:pt idx="7">
                    <c:v>Female</c:v>
                  </c:pt>
                </c:lvl>
                <c:lvl>
                  <c:pt idx="0">
                    <c:v>Manu</c:v>
                  </c:pt>
                  <c:pt idx="1">
                    <c:v>Meena</c:v>
                  </c:pt>
                  <c:pt idx="2">
                    <c:v>Radha</c:v>
                  </c:pt>
                  <c:pt idx="3">
                    <c:v>Ram</c:v>
                  </c:pt>
                  <c:pt idx="4">
                    <c:v>Renuka</c:v>
                  </c:pt>
                  <c:pt idx="5">
                    <c:v>Rohit</c:v>
                  </c:pt>
                  <c:pt idx="6">
                    <c:v>Sumita</c:v>
                  </c:pt>
                  <c:pt idx="7">
                    <c:v>Sunil</c:v>
                  </c:pt>
                </c:lvl>
                <c:lvl>
                  <c:pt idx="0">
                    <c:v>Mahesh</c:v>
                  </c:pt>
                  <c:pt idx="2">
                    <c:v>Ramesh</c:v>
                  </c:pt>
                  <c:pt idx="6">
                    <c:v>Suresh</c:v>
                  </c:pt>
                </c:lvl>
              </c:multiLvlStrCache>
            </c:multiLvlStrRef>
          </c:cat>
          <c:val>
            <c:numRef>
              <c:f>pivot!$B$78:$B$97</c:f>
              <c:numCache>
                <c:formatCode>General</c:formatCode>
                <c:ptCount val="8"/>
                <c:pt idx="0">
                  <c:v>2</c:v>
                </c:pt>
                <c:pt idx="1">
                  <c:v>3</c:v>
                </c:pt>
                <c:pt idx="2">
                  <c:v>2</c:v>
                </c:pt>
                <c:pt idx="3">
                  <c:v>1</c:v>
                </c:pt>
                <c:pt idx="4">
                  <c:v>1</c:v>
                </c:pt>
                <c:pt idx="5">
                  <c:v>1</c:v>
                </c:pt>
                <c:pt idx="6">
                  <c:v>2</c:v>
                </c:pt>
                <c:pt idx="7">
                  <c:v>1</c:v>
                </c:pt>
              </c:numCache>
            </c:numRef>
          </c:val>
          <c:extLst>
            <c:ext xmlns:c16="http://schemas.microsoft.com/office/drawing/2014/chart" uri="{C3380CC4-5D6E-409C-BE32-E72D297353CC}">
              <c16:uniqueId val="{00000000-6C32-48F5-8EC4-E81736CDB193}"/>
            </c:ext>
          </c:extLst>
        </c:ser>
        <c:dLbls>
          <c:showLegendKey val="0"/>
          <c:showVal val="0"/>
          <c:showCatName val="0"/>
          <c:showSerName val="0"/>
          <c:showPercent val="0"/>
          <c:showBubbleSize val="0"/>
        </c:dLbls>
        <c:gapWidth val="219"/>
        <c:overlap val="-27"/>
        <c:axId val="368905520"/>
        <c:axId val="358779280"/>
      </c:barChart>
      <c:catAx>
        <c:axId val="36890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8779280"/>
        <c:crosses val="autoZero"/>
        <c:auto val="1"/>
        <c:lblAlgn val="ctr"/>
        <c:lblOffset val="100"/>
        <c:noMultiLvlLbl val="0"/>
      </c:catAx>
      <c:valAx>
        <c:axId val="358779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890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rgbClr val="FFFF00"/>
      </a:solidFill>
      <a:round/>
    </a:ln>
    <a:effectLst>
      <a:glow rad="330200">
        <a:srgbClr val="FFFF00">
          <a:alpha val="40000"/>
        </a:srgbClr>
      </a:glow>
      <a:outerShdw blurRad="50800" dist="38100" dir="84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Mini Project – Sales and Shipping Insights.xlsx]pivot!PivotTable7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0000"/>
          </a:solidFill>
          <a:ln>
            <a:noFill/>
          </a:ln>
          <a:effectLst/>
        </c:spPr>
        <c:marker>
          <c:symbol val="none"/>
        </c:marker>
      </c:pivotFmt>
    </c:pivotFmts>
    <c:plotArea>
      <c:layout/>
      <c:barChart>
        <c:barDir val="col"/>
        <c:grouping val="clustered"/>
        <c:varyColors val="0"/>
        <c:ser>
          <c:idx val="0"/>
          <c:order val="0"/>
          <c:tx>
            <c:strRef>
              <c:f>pivot!$B$119</c:f>
              <c:strCache>
                <c:ptCount val="1"/>
                <c:pt idx="0">
                  <c:v>Total</c:v>
                </c:pt>
              </c:strCache>
            </c:strRef>
          </c:tx>
          <c:spPr>
            <a:solidFill>
              <a:srgbClr val="FF0000"/>
            </a:solidFill>
            <a:ln>
              <a:noFill/>
            </a:ln>
            <a:effectLst/>
          </c:spPr>
          <c:invertIfNegative val="0"/>
          <c:cat>
            <c:strRef>
              <c:f>pivot!$A$120:$A$121</c:f>
              <c:strCache>
                <c:ptCount val="1"/>
                <c:pt idx="0">
                  <c:v>Kerala</c:v>
                </c:pt>
              </c:strCache>
            </c:strRef>
          </c:cat>
          <c:val>
            <c:numRef>
              <c:f>pivot!$B$120:$B$121</c:f>
              <c:numCache>
                <c:formatCode>General</c:formatCode>
                <c:ptCount val="1"/>
                <c:pt idx="0">
                  <c:v>-727.1</c:v>
                </c:pt>
              </c:numCache>
            </c:numRef>
          </c:val>
          <c:extLst>
            <c:ext xmlns:c16="http://schemas.microsoft.com/office/drawing/2014/chart" uri="{C3380CC4-5D6E-409C-BE32-E72D297353CC}">
              <c16:uniqueId val="{00000000-E774-43DC-8F0A-68B48F076287}"/>
            </c:ext>
          </c:extLst>
        </c:ser>
        <c:dLbls>
          <c:showLegendKey val="0"/>
          <c:showVal val="0"/>
          <c:showCatName val="0"/>
          <c:showSerName val="0"/>
          <c:showPercent val="0"/>
          <c:showBubbleSize val="0"/>
        </c:dLbls>
        <c:gapWidth val="219"/>
        <c:overlap val="-27"/>
        <c:axId val="409233376"/>
        <c:axId val="264768112"/>
      </c:barChart>
      <c:catAx>
        <c:axId val="40923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4768112"/>
        <c:crosses val="autoZero"/>
        <c:auto val="1"/>
        <c:lblAlgn val="ctr"/>
        <c:lblOffset val="100"/>
        <c:noMultiLvlLbl val="0"/>
      </c:catAx>
      <c:valAx>
        <c:axId val="264768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9233376"/>
        <c:crosses val="autoZero"/>
        <c:crossBetween val="between"/>
      </c:valAx>
      <c:spPr>
        <a:noFill/>
        <a:ln>
          <a:noFill/>
        </a:ln>
        <a:effectLst>
          <a:glow rad="330200">
            <a:srgbClr val="FFFF00">
              <a:alpha val="37000"/>
            </a:srgb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rgbClr val="FFFF00"/>
      </a:solidFill>
      <a:round/>
    </a:ln>
    <a:effectLst>
      <a:glow rad="330200">
        <a:srgbClr val="FFFF00">
          <a:alpha val="40000"/>
        </a:srgbClr>
      </a:glow>
      <a:outerShdw blurRad="50800" dist="38100" dir="84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Mini Project – Sales and Shipping Insights.xlsx]pivot!PivotTable8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FF00"/>
          </a:solidFill>
          <a:ln>
            <a:noFill/>
          </a:ln>
          <a:effectLst/>
        </c:spPr>
        <c:marker>
          <c:symbol val="none"/>
        </c:marker>
      </c:pivotFmt>
    </c:pivotFmts>
    <c:plotArea>
      <c:layout>
        <c:manualLayout>
          <c:layoutTarget val="inner"/>
          <c:xMode val="edge"/>
          <c:yMode val="edge"/>
          <c:x val="5.6603352735213795E-2"/>
          <c:y val="0.18686659909734993"/>
          <c:w val="0.87190048596108061"/>
          <c:h val="0.68835348452213718"/>
        </c:manualLayout>
      </c:layout>
      <c:barChart>
        <c:barDir val="col"/>
        <c:grouping val="clustered"/>
        <c:varyColors val="0"/>
        <c:ser>
          <c:idx val="0"/>
          <c:order val="0"/>
          <c:tx>
            <c:strRef>
              <c:f>pivot!$B$149</c:f>
              <c:strCache>
                <c:ptCount val="1"/>
                <c:pt idx="0">
                  <c:v>Total</c:v>
                </c:pt>
              </c:strCache>
            </c:strRef>
          </c:tx>
          <c:spPr>
            <a:solidFill>
              <a:srgbClr val="FFFF00"/>
            </a:solidFill>
            <a:ln>
              <a:noFill/>
            </a:ln>
            <a:effectLst/>
          </c:spPr>
          <c:invertIfNegative val="0"/>
          <c:cat>
            <c:strRef>
              <c:f>pivot!$A$150:$A$154</c:f>
              <c:strCache>
                <c:ptCount val="4"/>
                <c:pt idx="0">
                  <c:v>First Class</c:v>
                </c:pt>
                <c:pt idx="1">
                  <c:v>Same Day</c:v>
                </c:pt>
                <c:pt idx="2">
                  <c:v>Second Class</c:v>
                </c:pt>
                <c:pt idx="3">
                  <c:v>Standard Class</c:v>
                </c:pt>
              </c:strCache>
            </c:strRef>
          </c:cat>
          <c:val>
            <c:numRef>
              <c:f>pivot!$B$150:$B$154</c:f>
              <c:numCache>
                <c:formatCode>General</c:formatCode>
                <c:ptCount val="4"/>
                <c:pt idx="0">
                  <c:v>1</c:v>
                </c:pt>
                <c:pt idx="1">
                  <c:v>3</c:v>
                </c:pt>
                <c:pt idx="2">
                  <c:v>7</c:v>
                </c:pt>
                <c:pt idx="3">
                  <c:v>2</c:v>
                </c:pt>
              </c:numCache>
            </c:numRef>
          </c:val>
          <c:extLst>
            <c:ext xmlns:c16="http://schemas.microsoft.com/office/drawing/2014/chart" uri="{C3380CC4-5D6E-409C-BE32-E72D297353CC}">
              <c16:uniqueId val="{00000000-1013-4457-BCA6-511E685E3D3C}"/>
            </c:ext>
          </c:extLst>
        </c:ser>
        <c:dLbls>
          <c:showLegendKey val="0"/>
          <c:showVal val="0"/>
          <c:showCatName val="0"/>
          <c:showSerName val="0"/>
          <c:showPercent val="0"/>
          <c:showBubbleSize val="0"/>
        </c:dLbls>
        <c:gapWidth val="219"/>
        <c:overlap val="-27"/>
        <c:axId val="358628480"/>
        <c:axId val="494408480"/>
      </c:barChart>
      <c:catAx>
        <c:axId val="35862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4408480"/>
        <c:crosses val="autoZero"/>
        <c:auto val="1"/>
        <c:lblAlgn val="ctr"/>
        <c:lblOffset val="100"/>
        <c:noMultiLvlLbl val="0"/>
      </c:catAx>
      <c:valAx>
        <c:axId val="494408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862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rgbClr val="FFFF00"/>
      </a:solidFill>
      <a:round/>
    </a:ln>
    <a:effectLst>
      <a:glow rad="330200">
        <a:srgbClr val="FFFF00">
          <a:alpha val="40000"/>
        </a:srgbClr>
      </a:glow>
      <a:outerShdw blurRad="50800" dist="38100" dir="84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Mini Project – Sales and Shipping Insights.xlsx]pivot!PivotTable11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0000"/>
          </a:solidFill>
          <a:ln>
            <a:solidFill>
              <a:srgbClr val="FFFF00"/>
            </a:solidFill>
          </a:ln>
          <a:effectLst/>
        </c:spPr>
        <c:marker>
          <c:symbol val="none"/>
        </c:marker>
      </c:pivotFmt>
    </c:pivotFmts>
    <c:plotArea>
      <c:layout/>
      <c:barChart>
        <c:barDir val="col"/>
        <c:grouping val="clustered"/>
        <c:varyColors val="0"/>
        <c:ser>
          <c:idx val="0"/>
          <c:order val="0"/>
          <c:tx>
            <c:strRef>
              <c:f>pivot!$E$155</c:f>
              <c:strCache>
                <c:ptCount val="1"/>
                <c:pt idx="0">
                  <c:v>Total</c:v>
                </c:pt>
              </c:strCache>
            </c:strRef>
          </c:tx>
          <c:spPr>
            <a:solidFill>
              <a:srgbClr val="FF0000"/>
            </a:solidFill>
            <a:ln>
              <a:solidFill>
                <a:srgbClr val="FFFF00"/>
              </a:solidFill>
            </a:ln>
            <a:effectLst/>
          </c:spPr>
          <c:invertIfNegative val="0"/>
          <c:cat>
            <c:multiLvlStrRef>
              <c:f>pivot!$D$156:$D$158</c:f>
              <c:multiLvlStrCache>
                <c:ptCount val="1"/>
                <c:lvl>
                  <c:pt idx="0">
                    <c:v>South</c:v>
                  </c:pt>
                </c:lvl>
                <c:lvl>
                  <c:pt idx="0">
                    <c:v>Female</c:v>
                  </c:pt>
                </c:lvl>
              </c:multiLvlStrCache>
            </c:multiLvlStrRef>
          </c:cat>
          <c:val>
            <c:numRef>
              <c:f>pivot!$E$156:$E$158</c:f>
              <c:numCache>
                <c:formatCode>General</c:formatCode>
                <c:ptCount val="1"/>
                <c:pt idx="0">
                  <c:v>675.75</c:v>
                </c:pt>
              </c:numCache>
            </c:numRef>
          </c:val>
          <c:extLst>
            <c:ext xmlns:c16="http://schemas.microsoft.com/office/drawing/2014/chart" uri="{C3380CC4-5D6E-409C-BE32-E72D297353CC}">
              <c16:uniqueId val="{00000000-3DCB-4E0A-8356-2EE5DA623CA4}"/>
            </c:ext>
          </c:extLst>
        </c:ser>
        <c:dLbls>
          <c:showLegendKey val="0"/>
          <c:showVal val="0"/>
          <c:showCatName val="0"/>
          <c:showSerName val="0"/>
          <c:showPercent val="0"/>
          <c:showBubbleSize val="0"/>
        </c:dLbls>
        <c:gapWidth val="219"/>
        <c:overlap val="-27"/>
        <c:axId val="409234976"/>
        <c:axId val="480812784"/>
      </c:barChart>
      <c:catAx>
        <c:axId val="40923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80812784"/>
        <c:crosses val="autoZero"/>
        <c:auto val="1"/>
        <c:lblAlgn val="ctr"/>
        <c:lblOffset val="100"/>
        <c:noMultiLvlLbl val="0"/>
      </c:catAx>
      <c:valAx>
        <c:axId val="48081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923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solidFill>
        <a:schemeClr val="tx1">
          <a:lumMod val="15000"/>
          <a:lumOff val="85000"/>
        </a:schemeClr>
      </a:solidFill>
      <a:round/>
    </a:ln>
    <a:effectLst>
      <a:glow rad="317500">
        <a:srgbClr val="FFFF00">
          <a:alpha val="40000"/>
        </a:srgbClr>
      </a:glow>
      <a:outerShdw blurRad="50800" dist="38100" dir="90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Chart Title</cx:v>
        </cx:txData>
      </cx:tx>
      <cx:txPr>
        <a:bodyPr vertOverflow="overflow" horzOverflow="overflow" wrap="square" lIns="0" tIns="0" rIns="0" bIns="0"/>
        <a:lstStyle/>
        <a:p>
          <a:pPr algn="ctr" rtl="0">
            <a:defRPr sz="1400" b="0">
              <a:solidFill>
                <a:schemeClr val="bg1"/>
              </a:solidFill>
              <a:latin typeface="Aptos Narrow" panose="02110004020202020204"/>
              <a:ea typeface="Aptos Narrow" panose="02110004020202020204"/>
              <a:cs typeface="Aptos Narrow" panose="02110004020202020204"/>
            </a:defRPr>
          </a:pPr>
          <a:r>
            <a:rPr lang="en-IN">
              <a:solidFill>
                <a:schemeClr val="bg1"/>
              </a:solidFill>
            </a:rPr>
            <a:t>Chart Title</a:t>
          </a:r>
        </a:p>
      </cx:txPr>
    </cx:title>
    <cx:plotArea>
      <cx:plotAreaRegion>
        <cx:series layoutId="funnel" uniqueId="{1C7668EE-00E8-40DB-906C-2F6C837B304D}">
          <cx:tx>
            <cx:txData>
              <cx:f>_xlchart.v2.1</cx:f>
              <cx:v>Sum of Sales</cx:v>
            </cx:txData>
          </cx:tx>
          <cx:spPr>
            <a:solidFill>
              <a:srgbClr val="00B050"/>
            </a:solidFill>
          </cx:spPr>
          <cx:dataLabels>
            <cx:txPr>
              <a:bodyPr vertOverflow="overflow" horzOverflow="overflow" wrap="square" lIns="0" tIns="0" rIns="0" bIns="0"/>
              <a:lstStyle/>
              <a:p>
                <a:pPr algn="ctr" rtl="0">
                  <a:defRPr sz="900" b="0">
                    <a:solidFill>
                      <a:schemeClr val="bg1"/>
                    </a:solidFill>
                    <a:latin typeface="Aptos Narrow" panose="02110004020202020204"/>
                    <a:ea typeface="Aptos Narrow" panose="02110004020202020204"/>
                    <a:cs typeface="Aptos Narrow" panose="02110004020202020204"/>
                  </a:defRPr>
                </a:pPr>
                <a:endParaRPr lang="en-IN">
                  <a:solidFill>
                    <a:schemeClr val="bg1"/>
                  </a:solidFill>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900" b="0">
                <a:solidFill>
                  <a:schemeClr val="bg1"/>
                </a:solidFill>
                <a:latin typeface="Aptos Narrow" panose="02110004020202020204"/>
                <a:ea typeface="Aptos Narrow" panose="02110004020202020204"/>
                <a:cs typeface="Aptos Narrow" panose="02110004020202020204"/>
              </a:defRPr>
            </a:pPr>
            <a:endParaRPr lang="en-IN">
              <a:solidFill>
                <a:schemeClr val="bg1"/>
              </a:solidFill>
            </a:endParaRPr>
          </a:p>
        </cx:txPr>
      </cx:axis>
    </cx:plotArea>
  </cx:chart>
  <cx:spPr>
    <a:solidFill>
      <a:schemeClr val="tx2">
        <a:lumMod val="75000"/>
        <a:lumOff val="25000"/>
      </a:schemeClr>
    </a:solidFill>
    <a:ln>
      <a:solidFill>
        <a:srgbClr val="FFFF00"/>
      </a:solidFill>
    </a:ln>
    <a:effectLst>
      <a:glow rad="330200">
        <a:srgbClr val="FFFF00">
          <a:alpha val="40000"/>
        </a:srgbClr>
      </a:glow>
      <a:outerShdw blurRad="50800" dist="38100" dir="9000000" algn="tl"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Chart Title</cx:v>
        </cx:txData>
      </cx:tx>
      <cx:txPr>
        <a:bodyPr vertOverflow="overflow" horzOverflow="overflow" wrap="square" lIns="0" tIns="0" rIns="0" bIns="0"/>
        <a:lstStyle/>
        <a:p>
          <a:pPr algn="ctr" rtl="0">
            <a:defRPr sz="1400" b="0">
              <a:solidFill>
                <a:schemeClr val="bg1"/>
              </a:solidFill>
              <a:latin typeface="Aptos Narrow" panose="02110004020202020204"/>
              <a:ea typeface="Aptos Narrow" panose="02110004020202020204"/>
              <a:cs typeface="Aptos Narrow" panose="02110004020202020204"/>
            </a:defRPr>
          </a:pPr>
          <a:r>
            <a:rPr lang="en-IN">
              <a:solidFill>
                <a:schemeClr val="bg1"/>
              </a:solidFill>
            </a:rPr>
            <a:t>Chart Title</a:t>
          </a:r>
        </a:p>
      </cx:txPr>
    </cx:title>
    <cx:plotArea>
      <cx:plotAreaRegion>
        <cx:series layoutId="funnel" uniqueId="{CCA320F4-F60A-4EC3-A1DC-2746153BD803}">
          <cx:tx>
            <cx:txData>
              <cx:f>_xlchart.v2.4</cx:f>
              <cx:v>Sum of Sales</cx:v>
            </cx:txData>
          </cx:tx>
          <cx:spPr>
            <a:solidFill>
              <a:srgbClr val="00B050"/>
            </a:solidFill>
          </cx:spPr>
          <cx:dataLabels>
            <cx:txPr>
              <a:bodyPr vertOverflow="overflow" horzOverflow="overflow" wrap="square" lIns="0" tIns="0" rIns="0" bIns="0"/>
              <a:lstStyle/>
              <a:p>
                <a:pPr algn="ctr" rtl="0">
                  <a:defRPr sz="900" b="0">
                    <a:solidFill>
                      <a:schemeClr val="bg1"/>
                    </a:solidFill>
                    <a:latin typeface="Aptos Narrow" panose="02110004020202020204"/>
                    <a:ea typeface="Aptos Narrow" panose="02110004020202020204"/>
                    <a:cs typeface="Aptos Narrow" panose="02110004020202020204"/>
                  </a:defRPr>
                </a:pPr>
                <a:endParaRPr lang="en-IN">
                  <a:solidFill>
                    <a:schemeClr val="bg1"/>
                  </a:solidFill>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900" b="0">
                <a:solidFill>
                  <a:schemeClr val="bg1"/>
                </a:solidFill>
                <a:latin typeface="Aptos Narrow" panose="02110004020202020204"/>
                <a:ea typeface="Aptos Narrow" panose="02110004020202020204"/>
                <a:cs typeface="Aptos Narrow" panose="02110004020202020204"/>
              </a:defRPr>
            </a:pPr>
            <a:endParaRPr lang="en-IN">
              <a:solidFill>
                <a:schemeClr val="bg1"/>
              </a:solidFill>
            </a:endParaRPr>
          </a:p>
        </cx:txPr>
      </cx:axis>
    </cx:plotArea>
  </cx:chart>
  <cx:spPr>
    <a:solidFill>
      <a:schemeClr val="tx2">
        <a:lumMod val="75000"/>
        <a:lumOff val="25000"/>
      </a:schemeClr>
    </a:solidFill>
    <a:ln>
      <a:solidFill>
        <a:srgbClr val="FFFF00"/>
      </a:solidFill>
    </a:ln>
    <a:effectLst>
      <a:glow rad="330200">
        <a:srgbClr val="FFFF00">
          <a:alpha val="40000"/>
        </a:srgbClr>
      </a:glow>
      <a:outerShdw blurRad="50800" dist="38100" dir="90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microsoft.com/office/2014/relationships/chartEx" Target="../charts/chartEx1.xml"/><Relationship Id="rId7" Type="http://schemas.openxmlformats.org/officeDocument/2006/relationships/chart" Target="../charts/chart4.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3.xml"/><Relationship Id="rId5" Type="http://schemas.openxmlformats.org/officeDocument/2006/relationships/chart" Target="../charts/chart2.xml"/><Relationship Id="rId4" Type="http://schemas.microsoft.com/office/2014/relationships/chartEx" Target="../charts/chartEx2.xml"/><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770634</xdr:colOff>
      <xdr:row>3</xdr:row>
      <xdr:rowOff>144970</xdr:rowOff>
    </xdr:from>
    <xdr:to>
      <xdr:col>4</xdr:col>
      <xdr:colOff>587005</xdr:colOff>
      <xdr:row>16</xdr:row>
      <xdr:rowOff>104563</xdr:rowOff>
    </xdr:to>
    <xdr:pic>
      <xdr:nvPicPr>
        <xdr:cNvPr id="3" name="Picture 2">
          <a:extLst>
            <a:ext uri="{FF2B5EF4-FFF2-40B4-BE49-F238E27FC236}">
              <a16:creationId xmlns:a16="http://schemas.microsoft.com/office/drawing/2014/main" id="{C5B42845-C822-4903-BFB0-CCD3954446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0634" y="853807"/>
          <a:ext cx="3655906" cy="3031221"/>
        </a:xfrm>
        <a:prstGeom prst="rect">
          <a:avLst/>
        </a:prstGeom>
        <a:ln>
          <a:solidFill>
            <a:srgbClr val="FF0000"/>
          </a:solidFill>
        </a:ln>
        <a:effectLst>
          <a:glow rad="228600">
            <a:schemeClr val="accent5">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pic>
    <xdr:clientData/>
  </xdr:twoCellAnchor>
  <xdr:twoCellAnchor>
    <xdr:from>
      <xdr:col>15</xdr:col>
      <xdr:colOff>532581</xdr:colOff>
      <xdr:row>3</xdr:row>
      <xdr:rowOff>31750</xdr:rowOff>
    </xdr:from>
    <xdr:to>
      <xdr:col>31</xdr:col>
      <xdr:colOff>901290</xdr:colOff>
      <xdr:row>8</xdr:row>
      <xdr:rowOff>8355</xdr:rowOff>
    </xdr:to>
    <xdr:sp macro="" textlink="">
      <xdr:nvSpPr>
        <xdr:cNvPr id="5" name="TextBox 4">
          <a:extLst>
            <a:ext uri="{FF2B5EF4-FFF2-40B4-BE49-F238E27FC236}">
              <a16:creationId xmlns:a16="http://schemas.microsoft.com/office/drawing/2014/main" id="{25C77D65-7127-47E4-9303-1770A49E1F93}"/>
            </a:ext>
          </a:extLst>
        </xdr:cNvPr>
        <xdr:cNvSpPr txBox="1"/>
      </xdr:nvSpPr>
      <xdr:spPr>
        <a:xfrm>
          <a:off x="15070739" y="758658"/>
          <a:ext cx="15876077" cy="1188118"/>
        </a:xfrm>
        <a:prstGeom prst="rect">
          <a:avLst/>
        </a:prstGeom>
        <a:solidFill>
          <a:schemeClr val="tx2">
            <a:lumMod val="75000"/>
            <a:lumOff val="25000"/>
          </a:schemeClr>
        </a:solidFill>
        <a:ln w="9525" cmpd="sng">
          <a:solidFill>
            <a:srgbClr val="FFFF00"/>
          </a:solidFill>
        </a:ln>
        <a:effectLst>
          <a:glow rad="228600">
            <a:schemeClr val="accent2">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0" cap="none" spc="0">
              <a:ln w="0"/>
              <a:solidFill>
                <a:srgbClr val="FF0000"/>
              </a:solidFill>
              <a:effectLst>
                <a:outerShdw blurRad="38100" dist="19050" dir="2700000" algn="tl" rotWithShape="0">
                  <a:schemeClr val="dk1">
                    <a:alpha val="40000"/>
                  </a:schemeClr>
                </a:outerShdw>
              </a:effectLst>
              <a:latin typeface="Snap ITC" panose="04040A07060A02020202" pitchFamily="82" charset="0"/>
            </a:rPr>
            <a:t>SHIPPING</a:t>
          </a:r>
          <a:r>
            <a:rPr lang="en-IN" sz="4400" b="0" cap="none" spc="0" baseline="0">
              <a:ln w="0"/>
              <a:solidFill>
                <a:srgbClr val="FF0000"/>
              </a:solidFill>
              <a:effectLst>
                <a:outerShdw blurRad="38100" dist="19050" dir="2700000" algn="tl" rotWithShape="0">
                  <a:schemeClr val="dk1">
                    <a:alpha val="40000"/>
                  </a:schemeClr>
                </a:outerShdw>
              </a:effectLst>
              <a:latin typeface="Snap ITC" panose="04040A07060A02020202" pitchFamily="82" charset="0"/>
            </a:rPr>
            <a:t> SALES ANALYSIS..</a:t>
          </a:r>
          <a:endParaRPr lang="en-IN" sz="4400" b="0" cap="none" spc="0">
            <a:ln w="0"/>
            <a:solidFill>
              <a:srgbClr val="FF0000"/>
            </a:solidFill>
            <a:effectLst>
              <a:outerShdw blurRad="38100" dist="19050" dir="2700000" algn="tl" rotWithShape="0">
                <a:schemeClr val="dk1">
                  <a:alpha val="40000"/>
                </a:schemeClr>
              </a:outerShdw>
            </a:effectLst>
            <a:latin typeface="Snap ITC" panose="04040A07060A02020202" pitchFamily="82" charset="0"/>
          </a:endParaRPr>
        </a:p>
      </xdr:txBody>
    </xdr:sp>
    <xdr:clientData/>
  </xdr:twoCellAnchor>
  <xdr:twoCellAnchor>
    <xdr:from>
      <xdr:col>5</xdr:col>
      <xdr:colOff>167138</xdr:colOff>
      <xdr:row>11</xdr:row>
      <xdr:rowOff>76566</xdr:rowOff>
    </xdr:from>
    <xdr:to>
      <xdr:col>9</xdr:col>
      <xdr:colOff>634402</xdr:colOff>
      <xdr:row>17</xdr:row>
      <xdr:rowOff>77107</xdr:rowOff>
    </xdr:to>
    <xdr:sp macro="" textlink="">
      <xdr:nvSpPr>
        <xdr:cNvPr id="6" name="Rectangle: Rounded Corners 5">
          <a:extLst>
            <a:ext uri="{FF2B5EF4-FFF2-40B4-BE49-F238E27FC236}">
              <a16:creationId xmlns:a16="http://schemas.microsoft.com/office/drawing/2014/main" id="{0E4EA49E-6EEB-459E-B842-A4F6AC900E98}"/>
            </a:ext>
          </a:extLst>
        </xdr:cNvPr>
        <xdr:cNvSpPr/>
      </xdr:nvSpPr>
      <xdr:spPr>
        <a:xfrm>
          <a:off x="4929638" y="2870566"/>
          <a:ext cx="4277264" cy="1524541"/>
        </a:xfrm>
        <a:prstGeom prst="roundRect">
          <a:avLst/>
        </a:prstGeom>
        <a:solidFill>
          <a:schemeClr val="accent3">
            <a:lumMod val="50000"/>
          </a:schemeClr>
        </a:solidFill>
        <a:ln>
          <a:solidFill>
            <a:schemeClr val="bg1"/>
          </a:solidFill>
        </a:ln>
        <a:effectLst>
          <a:glow rad="228600">
            <a:schemeClr val="accent6">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a:solidFill>
                <a:srgbClr val="FFFF00"/>
              </a:solidFill>
              <a:latin typeface="Algerian" panose="04020705040A02060702" pitchFamily="82" charset="0"/>
            </a:rPr>
            <a:t>total</a:t>
          </a:r>
          <a:r>
            <a:rPr lang="en-IN" sz="2800" b="1" baseline="0">
              <a:solidFill>
                <a:srgbClr val="FFFF00"/>
              </a:solidFill>
              <a:latin typeface="Algerian" panose="04020705040A02060702" pitchFamily="82" charset="0"/>
            </a:rPr>
            <a:t> sales</a:t>
          </a:r>
        </a:p>
        <a:p>
          <a:pPr algn="ctr"/>
          <a:r>
            <a:rPr lang="en-IN" sz="2400" b="1" i="0" u="none" strike="noStrike">
              <a:solidFill>
                <a:srgbClr val="FF0000"/>
              </a:solidFill>
              <a:effectLst/>
              <a:latin typeface="+mn-lt"/>
              <a:ea typeface="+mn-ea"/>
              <a:cs typeface="+mn-cs"/>
            </a:rPr>
            <a:t>589650.105</a:t>
          </a:r>
          <a:r>
            <a:rPr lang="en-IN" sz="2400" b="1">
              <a:solidFill>
                <a:srgbClr val="FF0000"/>
              </a:solidFill>
            </a:rPr>
            <a:t> </a:t>
          </a:r>
          <a:endParaRPr lang="en-IN" sz="2400" b="1" baseline="0">
            <a:solidFill>
              <a:srgbClr val="FF0000"/>
            </a:solidFill>
            <a:latin typeface="Algerian" panose="04020705040A02060702" pitchFamily="82" charset="0"/>
          </a:endParaRPr>
        </a:p>
        <a:p>
          <a:pPr algn="ctr"/>
          <a:endParaRPr lang="en-IN" sz="2800" b="1">
            <a:solidFill>
              <a:srgbClr val="FFFF00"/>
            </a:solidFill>
            <a:latin typeface="Algerian" panose="04020705040A02060702" pitchFamily="82" charset="0"/>
          </a:endParaRPr>
        </a:p>
      </xdr:txBody>
    </xdr:sp>
    <xdr:clientData/>
  </xdr:twoCellAnchor>
  <xdr:twoCellAnchor>
    <xdr:from>
      <xdr:col>10</xdr:col>
      <xdr:colOff>788956</xdr:colOff>
      <xdr:row>11</xdr:row>
      <xdr:rowOff>5274</xdr:rowOff>
    </xdr:from>
    <xdr:to>
      <xdr:col>16</xdr:col>
      <xdr:colOff>297371</xdr:colOff>
      <xdr:row>17</xdr:row>
      <xdr:rowOff>63500</xdr:rowOff>
    </xdr:to>
    <xdr:sp macro="" textlink="">
      <xdr:nvSpPr>
        <xdr:cNvPr id="7" name="Rectangle: Rounded Corners 6">
          <a:extLst>
            <a:ext uri="{FF2B5EF4-FFF2-40B4-BE49-F238E27FC236}">
              <a16:creationId xmlns:a16="http://schemas.microsoft.com/office/drawing/2014/main" id="{B1EBDB29-0B2B-4E03-884D-2A4E6262DF1E}"/>
            </a:ext>
          </a:extLst>
        </xdr:cNvPr>
        <xdr:cNvSpPr/>
      </xdr:nvSpPr>
      <xdr:spPr>
        <a:xfrm>
          <a:off x="10313956" y="2799274"/>
          <a:ext cx="5223415" cy="1582226"/>
        </a:xfrm>
        <a:prstGeom prst="roundRect">
          <a:avLst/>
        </a:prstGeom>
        <a:solidFill>
          <a:schemeClr val="accent3">
            <a:lumMod val="50000"/>
          </a:schemeClr>
        </a:solidFill>
        <a:ln>
          <a:solidFill>
            <a:schemeClr val="bg1"/>
          </a:solidFill>
        </a:ln>
        <a:effectLst>
          <a:glow rad="228600">
            <a:schemeClr val="accent6">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rgbClr val="FFFF00"/>
              </a:solidFill>
              <a:latin typeface="Algerian" panose="04020705040A02060702" pitchFamily="82" charset="0"/>
            </a:rPr>
            <a:t>total profit</a:t>
          </a:r>
        </a:p>
        <a:p>
          <a:pPr algn="ctr"/>
          <a:r>
            <a:rPr lang="en-IN" sz="2800" b="1" i="0" u="none" strike="noStrike">
              <a:solidFill>
                <a:srgbClr val="FF0000"/>
              </a:solidFill>
              <a:effectLst/>
              <a:latin typeface="+mn-lt"/>
              <a:ea typeface="+mn-ea"/>
              <a:cs typeface="+mn-cs"/>
            </a:rPr>
            <a:t>129071.835</a:t>
          </a:r>
          <a:r>
            <a:rPr lang="en-IN" sz="2400">
              <a:solidFill>
                <a:srgbClr val="FF0000"/>
              </a:solidFill>
            </a:rPr>
            <a:t> </a:t>
          </a:r>
          <a:endParaRPr lang="en-IN" sz="2400" b="0" i="0" u="none" strike="noStrike">
            <a:solidFill>
              <a:srgbClr val="FF0000"/>
            </a:solidFill>
            <a:effectLst/>
            <a:latin typeface="+mn-lt"/>
            <a:ea typeface="+mn-ea"/>
            <a:cs typeface="+mn-cs"/>
          </a:endParaRPr>
        </a:p>
        <a:p>
          <a:pPr algn="ctr"/>
          <a:endParaRPr lang="en-IN" sz="2800"/>
        </a:p>
      </xdr:txBody>
    </xdr:sp>
    <xdr:clientData/>
  </xdr:twoCellAnchor>
  <xdr:twoCellAnchor>
    <xdr:from>
      <xdr:col>17</xdr:col>
      <xdr:colOff>604284</xdr:colOff>
      <xdr:row>11</xdr:row>
      <xdr:rowOff>79771</xdr:rowOff>
    </xdr:from>
    <xdr:to>
      <xdr:col>21</xdr:col>
      <xdr:colOff>921949</xdr:colOff>
      <xdr:row>17</xdr:row>
      <xdr:rowOff>49893</xdr:rowOff>
    </xdr:to>
    <xdr:sp macro="" textlink="">
      <xdr:nvSpPr>
        <xdr:cNvPr id="8" name="Rectangle: Rounded Corners 7">
          <a:extLst>
            <a:ext uri="{FF2B5EF4-FFF2-40B4-BE49-F238E27FC236}">
              <a16:creationId xmlns:a16="http://schemas.microsoft.com/office/drawing/2014/main" id="{1F65C70F-0467-414B-B803-162354A7F436}"/>
            </a:ext>
          </a:extLst>
        </xdr:cNvPr>
        <xdr:cNvSpPr/>
      </xdr:nvSpPr>
      <xdr:spPr>
        <a:xfrm>
          <a:off x="16796784" y="2873771"/>
          <a:ext cx="4127665" cy="1494122"/>
        </a:xfrm>
        <a:prstGeom prst="roundRect">
          <a:avLst/>
        </a:prstGeom>
        <a:solidFill>
          <a:schemeClr val="accent3">
            <a:lumMod val="50000"/>
          </a:schemeClr>
        </a:solidFill>
        <a:ln>
          <a:solidFill>
            <a:schemeClr val="bg1"/>
          </a:solidFill>
        </a:ln>
        <a:effectLst>
          <a:glow rad="228600">
            <a:schemeClr val="accent6">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rgbClr val="FFFF00"/>
              </a:solidFill>
              <a:latin typeface="Algerian" panose="04020705040A02060702" pitchFamily="82" charset="0"/>
            </a:rPr>
            <a:t>profit</a:t>
          </a:r>
          <a:r>
            <a:rPr lang="en-IN" sz="2800" baseline="0">
              <a:solidFill>
                <a:srgbClr val="FFFF00"/>
              </a:solidFill>
              <a:latin typeface="Algerian" panose="04020705040A02060702" pitchFamily="82" charset="0"/>
            </a:rPr>
            <a:t> margin</a:t>
          </a:r>
        </a:p>
        <a:p>
          <a:pPr algn="ctr"/>
          <a:r>
            <a:rPr lang="en-IN" sz="2800" b="1" i="0" u="none" strike="noStrike">
              <a:solidFill>
                <a:srgbClr val="FF0000"/>
              </a:solidFill>
              <a:effectLst/>
              <a:latin typeface="+mn-lt"/>
              <a:ea typeface="+mn-ea"/>
              <a:cs typeface="+mn-cs"/>
            </a:rPr>
            <a:t>22%</a:t>
          </a:r>
          <a:r>
            <a:rPr lang="en-IN" sz="2400"/>
            <a:t> </a:t>
          </a:r>
          <a:endParaRPr lang="en-IN" sz="2400" b="0" i="0" u="none" strike="noStrike" baseline="0">
            <a:solidFill>
              <a:schemeClr val="lt1"/>
            </a:solidFill>
            <a:effectLst/>
            <a:latin typeface="+mn-lt"/>
            <a:ea typeface="+mn-ea"/>
            <a:cs typeface="+mn-cs"/>
          </a:endParaRPr>
        </a:p>
        <a:p>
          <a:pPr algn="ctr"/>
          <a:endParaRPr lang="en-IN" sz="2800">
            <a:solidFill>
              <a:srgbClr val="FFFF00"/>
            </a:solidFill>
            <a:latin typeface="Algerian" panose="04020705040A02060702" pitchFamily="82" charset="0"/>
          </a:endParaRPr>
        </a:p>
      </xdr:txBody>
    </xdr:sp>
    <xdr:clientData/>
  </xdr:twoCellAnchor>
  <xdr:twoCellAnchor>
    <xdr:from>
      <xdr:col>23</xdr:col>
      <xdr:colOff>690130</xdr:colOff>
      <xdr:row>10</xdr:row>
      <xdr:rowOff>227642</xdr:rowOff>
    </xdr:from>
    <xdr:to>
      <xdr:col>27</xdr:col>
      <xdr:colOff>685921</xdr:colOff>
      <xdr:row>17</xdr:row>
      <xdr:rowOff>21167</xdr:rowOff>
    </xdr:to>
    <xdr:sp macro="" textlink="">
      <xdr:nvSpPr>
        <xdr:cNvPr id="9" name="Rectangle: Rounded Corners 8">
          <a:extLst>
            <a:ext uri="{FF2B5EF4-FFF2-40B4-BE49-F238E27FC236}">
              <a16:creationId xmlns:a16="http://schemas.microsoft.com/office/drawing/2014/main" id="{7C05D970-000F-4E8C-AC05-26189ED6F741}"/>
            </a:ext>
          </a:extLst>
        </xdr:cNvPr>
        <xdr:cNvSpPr/>
      </xdr:nvSpPr>
      <xdr:spPr>
        <a:xfrm>
          <a:off x="22597630" y="2767642"/>
          <a:ext cx="3805791" cy="1571525"/>
        </a:xfrm>
        <a:prstGeom prst="roundRect">
          <a:avLst/>
        </a:prstGeom>
        <a:solidFill>
          <a:schemeClr val="accent3">
            <a:lumMod val="50000"/>
          </a:schemeClr>
        </a:solidFill>
        <a:ln>
          <a:solidFill>
            <a:schemeClr val="bg1"/>
          </a:solidFill>
        </a:ln>
        <a:effectLst>
          <a:glow rad="228600">
            <a:schemeClr val="accent6">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rgbClr val="FFFF00"/>
              </a:solidFill>
              <a:latin typeface="Algerian" panose="04020705040A02060702" pitchFamily="82" charset="0"/>
            </a:rPr>
            <a:t>total quantitty</a:t>
          </a:r>
        </a:p>
        <a:p>
          <a:pPr algn="ctr"/>
          <a:r>
            <a:rPr lang="en-IN" sz="2800" b="1" i="0" u="none" strike="noStrike">
              <a:solidFill>
                <a:srgbClr val="FF0000"/>
              </a:solidFill>
              <a:effectLst/>
              <a:latin typeface="+mn-lt"/>
              <a:ea typeface="+mn-ea"/>
              <a:cs typeface="+mn-cs"/>
            </a:rPr>
            <a:t>5758</a:t>
          </a:r>
          <a:r>
            <a:rPr lang="en-IN" sz="2800" b="1">
              <a:solidFill>
                <a:srgbClr val="FF0000"/>
              </a:solidFill>
            </a:rPr>
            <a:t> </a:t>
          </a:r>
          <a:endParaRPr lang="en-IN" sz="2800" b="1" i="0" u="none" strike="noStrike">
            <a:solidFill>
              <a:srgbClr val="FF0000"/>
            </a:solidFill>
            <a:effectLst/>
            <a:latin typeface="+mn-lt"/>
            <a:ea typeface="+mn-ea"/>
            <a:cs typeface="+mn-cs"/>
          </a:endParaRPr>
        </a:p>
        <a:p>
          <a:pPr algn="ctr"/>
          <a:endParaRPr lang="en-IN" sz="2800">
            <a:solidFill>
              <a:srgbClr val="FFFF00"/>
            </a:solidFill>
            <a:latin typeface="Algerian" panose="04020705040A02060702" pitchFamily="82" charset="0"/>
          </a:endParaRPr>
        </a:p>
      </xdr:txBody>
    </xdr:sp>
    <xdr:clientData/>
  </xdr:twoCellAnchor>
  <xdr:twoCellAnchor>
    <xdr:from>
      <xdr:col>29</xdr:col>
      <xdr:colOff>440063</xdr:colOff>
      <xdr:row>11</xdr:row>
      <xdr:rowOff>52439</xdr:rowOff>
    </xdr:from>
    <xdr:to>
      <xdr:col>34</xdr:col>
      <xdr:colOff>762000</xdr:colOff>
      <xdr:row>16</xdr:row>
      <xdr:rowOff>243417</xdr:rowOff>
    </xdr:to>
    <xdr:sp macro="" textlink="">
      <xdr:nvSpPr>
        <xdr:cNvPr id="10" name="Rectangle: Rounded Corners 9">
          <a:extLst>
            <a:ext uri="{FF2B5EF4-FFF2-40B4-BE49-F238E27FC236}">
              <a16:creationId xmlns:a16="http://schemas.microsoft.com/office/drawing/2014/main" id="{680A8B78-5CB4-4CAF-84F2-4F7A18364A7E}"/>
            </a:ext>
          </a:extLst>
        </xdr:cNvPr>
        <xdr:cNvSpPr/>
      </xdr:nvSpPr>
      <xdr:spPr>
        <a:xfrm>
          <a:off x="28062563" y="2846439"/>
          <a:ext cx="5084437" cy="1460978"/>
        </a:xfrm>
        <a:prstGeom prst="roundRect">
          <a:avLst/>
        </a:prstGeom>
        <a:solidFill>
          <a:schemeClr val="accent3">
            <a:lumMod val="50000"/>
          </a:schemeClr>
        </a:solidFill>
        <a:ln>
          <a:solidFill>
            <a:schemeClr val="bg1"/>
          </a:solidFill>
        </a:ln>
        <a:effectLst>
          <a:glow rad="228600">
            <a:schemeClr val="accent6">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rgbClr val="FFFF00"/>
              </a:solidFill>
              <a:latin typeface="Algerian" panose="04020705040A02060702" pitchFamily="82" charset="0"/>
            </a:rPr>
            <a:t>total shipping cost</a:t>
          </a:r>
          <a:endParaRPr lang="en-IN" sz="1100" b="0" i="0" u="none" strike="noStrike">
            <a:solidFill>
              <a:schemeClr val="lt1"/>
            </a:solidFill>
            <a:effectLst/>
            <a:latin typeface="+mn-lt"/>
            <a:ea typeface="+mn-ea"/>
            <a:cs typeface="+mn-cs"/>
          </a:endParaRPr>
        </a:p>
        <a:p>
          <a:pPr algn="ctr"/>
          <a:r>
            <a:rPr lang="en-IN" sz="2800" b="1" i="0" u="none" strike="noStrike">
              <a:solidFill>
                <a:srgbClr val="FF0000"/>
              </a:solidFill>
              <a:effectLst/>
              <a:latin typeface="+mn-lt"/>
              <a:ea typeface="+mn-ea"/>
              <a:cs typeface="+mn-cs"/>
            </a:rPr>
            <a:t>61780.72</a:t>
          </a:r>
          <a:r>
            <a:rPr lang="en-IN" sz="2800" b="1">
              <a:solidFill>
                <a:srgbClr val="FF0000"/>
              </a:solidFill>
            </a:rPr>
            <a:t> </a:t>
          </a:r>
          <a:endParaRPr lang="en-IN" sz="2800" b="1">
            <a:solidFill>
              <a:srgbClr val="FF0000"/>
            </a:solidFill>
            <a:latin typeface="Algerian" panose="04020705040A02060702" pitchFamily="82" charset="0"/>
          </a:endParaRPr>
        </a:p>
      </xdr:txBody>
    </xdr:sp>
    <xdr:clientData/>
  </xdr:twoCellAnchor>
  <xdr:twoCellAnchor>
    <xdr:from>
      <xdr:col>1</xdr:col>
      <xdr:colOff>367631</xdr:colOff>
      <xdr:row>28</xdr:row>
      <xdr:rowOff>21166</xdr:rowOff>
    </xdr:from>
    <xdr:to>
      <xdr:col>10</xdr:col>
      <xdr:colOff>307200</xdr:colOff>
      <xdr:row>49</xdr:row>
      <xdr:rowOff>217237</xdr:rowOff>
    </xdr:to>
    <xdr:graphicFrame macro="">
      <xdr:nvGraphicFramePr>
        <xdr:cNvPr id="11" name="Chart 10">
          <a:extLst>
            <a:ext uri="{FF2B5EF4-FFF2-40B4-BE49-F238E27FC236}">
              <a16:creationId xmlns:a16="http://schemas.microsoft.com/office/drawing/2014/main" id="{7957A468-11A9-43A0-B774-02781A0CE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952500</xdr:colOff>
      <xdr:row>28</xdr:row>
      <xdr:rowOff>105834</xdr:rowOff>
    </xdr:from>
    <xdr:to>
      <xdr:col>20</xdr:col>
      <xdr:colOff>714066</xdr:colOff>
      <xdr:row>50</xdr:row>
      <xdr:rowOff>33421</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D39E78D8-3CE2-4976-BEF2-885CA89876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569700" y="6862234"/>
              <a:ext cx="8448366" cy="52361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785394</xdr:colOff>
      <xdr:row>28</xdr:row>
      <xdr:rowOff>148167</xdr:rowOff>
    </xdr:from>
    <xdr:to>
      <xdr:col>33</xdr:col>
      <xdr:colOff>412872</xdr:colOff>
      <xdr:row>50</xdr:row>
      <xdr:rowOff>66843</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81B71F1D-1F03-468D-8A2C-8476641889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3950194" y="6904567"/>
              <a:ext cx="8314278" cy="52272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34</xdr:col>
      <xdr:colOff>919079</xdr:colOff>
      <xdr:row>28</xdr:row>
      <xdr:rowOff>100264</xdr:rowOff>
    </xdr:from>
    <xdr:to>
      <xdr:col>43</xdr:col>
      <xdr:colOff>766790</xdr:colOff>
      <xdr:row>50</xdr:row>
      <xdr:rowOff>66844</xdr:rowOff>
    </xdr:to>
    <xdr:graphicFrame macro="">
      <xdr:nvGraphicFramePr>
        <xdr:cNvPr id="14" name="Chart 13">
          <a:extLst>
            <a:ext uri="{FF2B5EF4-FFF2-40B4-BE49-F238E27FC236}">
              <a16:creationId xmlns:a16="http://schemas.microsoft.com/office/drawing/2014/main" id="{4248BDA6-EB3E-471C-B24D-7A55B49A7E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267368</xdr:colOff>
      <xdr:row>59</xdr:row>
      <xdr:rowOff>74796</xdr:rowOff>
    </xdr:from>
    <xdr:to>
      <xdr:col>10</xdr:col>
      <xdr:colOff>375600</xdr:colOff>
      <xdr:row>79</xdr:row>
      <xdr:rowOff>66843</xdr:rowOff>
    </xdr:to>
    <xdr:graphicFrame macro="">
      <xdr:nvGraphicFramePr>
        <xdr:cNvPr id="15" name="Chart 14">
          <a:extLst>
            <a:ext uri="{FF2B5EF4-FFF2-40B4-BE49-F238E27FC236}">
              <a16:creationId xmlns:a16="http://schemas.microsoft.com/office/drawing/2014/main" id="{153649B5-F2B5-4C33-AAB7-7CEB1F42B3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262444</xdr:colOff>
      <xdr:row>59</xdr:row>
      <xdr:rowOff>20562</xdr:rowOff>
    </xdr:from>
    <xdr:to>
      <xdr:col>20</xdr:col>
      <xdr:colOff>850600</xdr:colOff>
      <xdr:row>79</xdr:row>
      <xdr:rowOff>66842</xdr:rowOff>
    </xdr:to>
    <xdr:graphicFrame macro="">
      <xdr:nvGraphicFramePr>
        <xdr:cNvPr id="16" name="Chart 15">
          <a:extLst>
            <a:ext uri="{FF2B5EF4-FFF2-40B4-BE49-F238E27FC236}">
              <a16:creationId xmlns:a16="http://schemas.microsoft.com/office/drawing/2014/main" id="{56A7FB7A-6380-4D53-883B-713371379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835526</xdr:colOff>
      <xdr:row>59</xdr:row>
      <xdr:rowOff>4873</xdr:rowOff>
    </xdr:from>
    <xdr:to>
      <xdr:col>33</xdr:col>
      <xdr:colOff>282459</xdr:colOff>
      <xdr:row>78</xdr:row>
      <xdr:rowOff>66842</xdr:rowOff>
    </xdr:to>
    <xdr:graphicFrame macro="">
      <xdr:nvGraphicFramePr>
        <xdr:cNvPr id="17" name="Chart 16">
          <a:extLst>
            <a:ext uri="{FF2B5EF4-FFF2-40B4-BE49-F238E27FC236}">
              <a16:creationId xmlns:a16="http://schemas.microsoft.com/office/drawing/2014/main" id="{F55ACE53-3296-41B4-AB13-02B08AC42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34</xdr:col>
      <xdr:colOff>895615</xdr:colOff>
      <xdr:row>59</xdr:row>
      <xdr:rowOff>54238</xdr:rowOff>
    </xdr:from>
    <xdr:to>
      <xdr:col>43</xdr:col>
      <xdr:colOff>935789</xdr:colOff>
      <xdr:row>78</xdr:row>
      <xdr:rowOff>16709</xdr:rowOff>
    </xdr:to>
    <xdr:graphicFrame macro="">
      <xdr:nvGraphicFramePr>
        <xdr:cNvPr id="18" name="Chart 17">
          <a:extLst>
            <a:ext uri="{FF2B5EF4-FFF2-40B4-BE49-F238E27FC236}">
              <a16:creationId xmlns:a16="http://schemas.microsoft.com/office/drawing/2014/main" id="{942FC1AB-20D2-4148-8C5C-1F0567FB9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347678</xdr:colOff>
      <xdr:row>30</xdr:row>
      <xdr:rowOff>46184</xdr:rowOff>
    </xdr:from>
    <xdr:to>
      <xdr:col>24</xdr:col>
      <xdr:colOff>33421</xdr:colOff>
      <xdr:row>49</xdr:row>
      <xdr:rowOff>46183</xdr:rowOff>
    </xdr:to>
    <mc:AlternateContent xmlns:mc="http://schemas.openxmlformats.org/markup-compatibility/2006" xmlns:a14="http://schemas.microsoft.com/office/drawing/2010/main">
      <mc:Choice Requires="a14">
        <xdr:graphicFrame macro="">
          <xdr:nvGraphicFramePr>
            <xdr:cNvPr id="22" name="State">
              <a:extLst>
                <a:ext uri="{FF2B5EF4-FFF2-40B4-BE49-F238E27FC236}">
                  <a16:creationId xmlns:a16="http://schemas.microsoft.com/office/drawing/2014/main" id="{1137BE00-27D1-47F5-9295-95EAFE3D523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0701099" y="7064605"/>
              <a:ext cx="2593375" cy="4444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656167</xdr:colOff>
      <xdr:row>58</xdr:row>
      <xdr:rowOff>169334</xdr:rowOff>
    </xdr:from>
    <xdr:to>
      <xdr:col>23</xdr:col>
      <xdr:colOff>546100</xdr:colOff>
      <xdr:row>71</xdr:row>
      <xdr:rowOff>174619</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4450A1EC-9B9B-4666-A06F-288C79EA833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0896792" y="13980584"/>
              <a:ext cx="1817612" cy="31009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86591</xdr:colOff>
      <xdr:row>18</xdr:row>
      <xdr:rowOff>57728</xdr:rowOff>
    </xdr:from>
    <xdr:to>
      <xdr:col>5</xdr:col>
      <xdr:colOff>57727</xdr:colOff>
      <xdr:row>23</xdr:row>
      <xdr:rowOff>101023</xdr:rowOff>
    </xdr:to>
    <xdr:sp macro="" textlink="">
      <xdr:nvSpPr>
        <xdr:cNvPr id="2" name="Rectangle 1">
          <a:extLst>
            <a:ext uri="{FF2B5EF4-FFF2-40B4-BE49-F238E27FC236}">
              <a16:creationId xmlns:a16="http://schemas.microsoft.com/office/drawing/2014/main" id="{4ADB5FB8-DA6A-41DF-8075-C457662060AE}"/>
            </a:ext>
          </a:extLst>
        </xdr:cNvPr>
        <xdr:cNvSpPr/>
      </xdr:nvSpPr>
      <xdr:spPr>
        <a:xfrm>
          <a:off x="1053523" y="4473864"/>
          <a:ext cx="3838863" cy="1270000"/>
        </a:xfrm>
        <a:prstGeom prst="rect">
          <a:avLst/>
        </a:prstGeom>
        <a:solidFill>
          <a:schemeClr val="tx1"/>
        </a:solidFill>
        <a:ln>
          <a:solidFill>
            <a:srgbClr val="FFFF00"/>
          </a:solidFill>
        </a:ln>
        <a:effectLst>
          <a:glow rad="228600">
            <a:schemeClr val="accent6">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chemeClr val="tx1"/>
              </a:solidFill>
              <a:latin typeface="Algerian" panose="04020705040A02060702" pitchFamily="82" charset="0"/>
            </a:rPr>
            <a:t>(</a:t>
          </a:r>
          <a:r>
            <a:rPr lang="en-IN" sz="2800">
              <a:solidFill>
                <a:srgbClr val="FFFF00"/>
              </a:solidFill>
              <a:latin typeface="Algerian" panose="04020705040A02060702" pitchFamily="82" charset="0"/>
            </a:rPr>
            <a:t>YOY)</a:t>
          </a:r>
          <a:r>
            <a:rPr lang="en-IN" sz="2800" baseline="0">
              <a:solidFill>
                <a:srgbClr val="FFFF00"/>
              </a:solidFill>
              <a:latin typeface="Algerian" panose="04020705040A02060702" pitchFamily="82" charset="0"/>
            </a:rPr>
            <a:t> GROWTH</a:t>
          </a:r>
        </a:p>
        <a:p>
          <a:pPr algn="ctr"/>
          <a:r>
            <a:rPr lang="en-IN" sz="2800" baseline="0">
              <a:solidFill>
                <a:srgbClr val="FFFF00"/>
              </a:solidFill>
              <a:latin typeface="Algerian" panose="04020705040A02060702" pitchFamily="82" charset="0"/>
            </a:rPr>
            <a:t>2023-2024</a:t>
          </a:r>
          <a:endParaRPr lang="en-IN" sz="2800">
            <a:solidFill>
              <a:srgbClr val="FFFF00"/>
            </a:solidFill>
            <a:latin typeface="Algerian" panose="04020705040A02060702" pitchFamily="82" charset="0"/>
          </a:endParaRPr>
        </a:p>
      </xdr:txBody>
    </xdr:sp>
    <xdr:clientData/>
  </xdr:twoCellAnchor>
  <xdr:twoCellAnchor>
    <xdr:from>
      <xdr:col>5</xdr:col>
      <xdr:colOff>822614</xdr:colOff>
      <xdr:row>19</xdr:row>
      <xdr:rowOff>129887</xdr:rowOff>
    </xdr:from>
    <xdr:to>
      <xdr:col>7</xdr:col>
      <xdr:colOff>115454</xdr:colOff>
      <xdr:row>22</xdr:row>
      <xdr:rowOff>14432</xdr:rowOff>
    </xdr:to>
    <xdr:sp macro="" textlink="">
      <xdr:nvSpPr>
        <xdr:cNvPr id="21" name="Rectangle: Rounded Corners 20">
          <a:extLst>
            <a:ext uri="{FF2B5EF4-FFF2-40B4-BE49-F238E27FC236}">
              <a16:creationId xmlns:a16="http://schemas.microsoft.com/office/drawing/2014/main" id="{0412A161-D5DF-4212-807A-1E582CBE63B3}"/>
            </a:ext>
          </a:extLst>
        </xdr:cNvPr>
        <xdr:cNvSpPr/>
      </xdr:nvSpPr>
      <xdr:spPr>
        <a:xfrm>
          <a:off x="5657273" y="4791364"/>
          <a:ext cx="1226704" cy="62056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41777</xdr:colOff>
      <xdr:row>19</xdr:row>
      <xdr:rowOff>175461</xdr:rowOff>
    </xdr:from>
    <xdr:to>
      <xdr:col>8</xdr:col>
      <xdr:colOff>375987</xdr:colOff>
      <xdr:row>22</xdr:row>
      <xdr:rowOff>192171</xdr:rowOff>
    </xdr:to>
    <xdr:sp macro="" textlink="">
      <xdr:nvSpPr>
        <xdr:cNvPr id="4" name="Rectangle: Rounded Corners 3">
          <a:extLst>
            <a:ext uri="{FF2B5EF4-FFF2-40B4-BE49-F238E27FC236}">
              <a16:creationId xmlns:a16="http://schemas.microsoft.com/office/drawing/2014/main" id="{43076F70-D6EA-43E9-A35A-F2B221EB53E7}"/>
            </a:ext>
          </a:extLst>
        </xdr:cNvPr>
        <xdr:cNvSpPr/>
      </xdr:nvSpPr>
      <xdr:spPr>
        <a:xfrm>
          <a:off x="5857040" y="4779211"/>
          <a:ext cx="2272631" cy="743618"/>
        </a:xfrm>
        <a:prstGeom prst="roundRect">
          <a:avLst/>
        </a:prstGeom>
        <a:solidFill>
          <a:schemeClr val="tx2">
            <a:lumMod val="50000"/>
            <a:lumOff val="50000"/>
          </a:schemeClr>
        </a:solidFill>
        <a:ln>
          <a:solidFill>
            <a:srgbClr val="FFFF00"/>
          </a:solidFill>
        </a:ln>
        <a:effectLst>
          <a:glow rad="228600">
            <a:schemeClr val="accent6">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800">
              <a:solidFill>
                <a:schemeClr val="tx1"/>
              </a:solidFill>
              <a:latin typeface="Algerian" panose="04020705040A02060702" pitchFamily="82" charset="0"/>
              <a:ea typeface="+mn-ea"/>
              <a:cs typeface="+mn-cs"/>
            </a:rPr>
            <a:t>65%</a:t>
          </a:r>
        </a:p>
      </xdr:txBody>
    </xdr:sp>
    <xdr:clientData/>
  </xdr:twoCellAnchor>
  <xdr:twoCellAnchor>
    <xdr:from>
      <xdr:col>7</xdr:col>
      <xdr:colOff>651709</xdr:colOff>
      <xdr:row>20</xdr:row>
      <xdr:rowOff>25066</xdr:rowOff>
    </xdr:from>
    <xdr:to>
      <xdr:col>8</xdr:col>
      <xdr:colOff>167131</xdr:colOff>
      <xdr:row>22</xdr:row>
      <xdr:rowOff>50132</xdr:rowOff>
    </xdr:to>
    <xdr:sp macro="" textlink="">
      <xdr:nvSpPr>
        <xdr:cNvPr id="24" name="Arrow: Up 23">
          <a:extLst>
            <a:ext uri="{FF2B5EF4-FFF2-40B4-BE49-F238E27FC236}">
              <a16:creationId xmlns:a16="http://schemas.microsoft.com/office/drawing/2014/main" id="{5A31F6F8-ABDB-4926-8E54-477A21F09A31}"/>
            </a:ext>
          </a:extLst>
        </xdr:cNvPr>
        <xdr:cNvSpPr/>
      </xdr:nvSpPr>
      <xdr:spPr>
        <a:xfrm>
          <a:off x="7436183" y="4871119"/>
          <a:ext cx="484632" cy="509671"/>
        </a:xfrm>
        <a:prstGeom prst="upArrow">
          <a:avLst/>
        </a:prstGeom>
        <a:solidFill>
          <a:schemeClr val="tx2">
            <a:lumMod val="50000"/>
            <a:lumOff val="50000"/>
          </a:schemeClr>
        </a:solidFill>
        <a:ln>
          <a:solidFill>
            <a:srgbClr val="FFFF00"/>
          </a:solidFill>
        </a:ln>
        <a:effectLst>
          <a:glow rad="228600">
            <a:schemeClr val="accent6">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IN" sz="2800">
            <a:solidFill>
              <a:schemeClr val="tx1"/>
            </a:solidFill>
            <a:latin typeface="Algerian" panose="04020705040A02060702" pitchFamily="82" charset="0"/>
            <a:ea typeface="+mn-ea"/>
            <a:cs typeface="+mn-cs"/>
          </a:endParaRPr>
        </a:p>
      </xdr:txBody>
    </xdr:sp>
    <xdr:clientData/>
  </xdr:twoCellAnchor>
  <xdr:twoCellAnchor>
    <xdr:from>
      <xdr:col>11</xdr:col>
      <xdr:colOff>27071</xdr:colOff>
      <xdr:row>19</xdr:row>
      <xdr:rowOff>235954</xdr:rowOff>
    </xdr:from>
    <xdr:to>
      <xdr:col>13</xdr:col>
      <xdr:colOff>361281</xdr:colOff>
      <xdr:row>23</xdr:row>
      <xdr:rowOff>10361</xdr:rowOff>
    </xdr:to>
    <xdr:sp macro="" textlink="">
      <xdr:nvSpPr>
        <xdr:cNvPr id="25" name="Rectangle: Rounded Corners 24">
          <a:extLst>
            <a:ext uri="{FF2B5EF4-FFF2-40B4-BE49-F238E27FC236}">
              <a16:creationId xmlns:a16="http://schemas.microsoft.com/office/drawing/2014/main" id="{289F1BFC-2AF1-4B0C-BD69-3C93EF070C16}"/>
            </a:ext>
          </a:extLst>
        </xdr:cNvPr>
        <xdr:cNvSpPr/>
      </xdr:nvSpPr>
      <xdr:spPr>
        <a:xfrm>
          <a:off x="10688387" y="4839704"/>
          <a:ext cx="2272631" cy="743618"/>
        </a:xfrm>
        <a:prstGeom prst="roundRect">
          <a:avLst/>
        </a:prstGeom>
        <a:solidFill>
          <a:schemeClr val="tx2">
            <a:lumMod val="50000"/>
            <a:lumOff val="50000"/>
          </a:schemeClr>
        </a:solidFill>
        <a:ln>
          <a:solidFill>
            <a:srgbClr val="FFFF00"/>
          </a:solidFill>
        </a:ln>
        <a:effectLst>
          <a:glow rad="228600">
            <a:schemeClr val="accent6">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800">
              <a:solidFill>
                <a:schemeClr val="tx1"/>
              </a:solidFill>
              <a:latin typeface="Algerian" panose="04020705040A02060702" pitchFamily="82" charset="0"/>
              <a:ea typeface="+mn-ea"/>
              <a:cs typeface="+mn-cs"/>
            </a:rPr>
            <a:t>48% </a:t>
          </a:r>
        </a:p>
      </xdr:txBody>
    </xdr:sp>
    <xdr:clientData/>
  </xdr:twoCellAnchor>
  <xdr:twoCellAnchor>
    <xdr:from>
      <xdr:col>12</xdr:col>
      <xdr:colOff>601579</xdr:colOff>
      <xdr:row>20</xdr:row>
      <xdr:rowOff>108618</xdr:rowOff>
    </xdr:from>
    <xdr:to>
      <xdr:col>13</xdr:col>
      <xdr:colOff>117000</xdr:colOff>
      <xdr:row>22</xdr:row>
      <xdr:rowOff>183816</xdr:rowOff>
    </xdr:to>
    <xdr:sp macro="" textlink="">
      <xdr:nvSpPr>
        <xdr:cNvPr id="26" name="Arrow: Down 25">
          <a:extLst>
            <a:ext uri="{FF2B5EF4-FFF2-40B4-BE49-F238E27FC236}">
              <a16:creationId xmlns:a16="http://schemas.microsoft.com/office/drawing/2014/main" id="{C11F9F06-22CC-48BE-9EFB-6A46C2DA229E}"/>
            </a:ext>
          </a:extLst>
        </xdr:cNvPr>
        <xdr:cNvSpPr/>
      </xdr:nvSpPr>
      <xdr:spPr>
        <a:xfrm>
          <a:off x="12232105" y="4954671"/>
          <a:ext cx="484632" cy="559803"/>
        </a:xfrm>
        <a:prstGeom prst="downArrow">
          <a:avLst/>
        </a:prstGeom>
        <a:solidFill>
          <a:schemeClr val="tx2">
            <a:lumMod val="50000"/>
            <a:lumOff val="50000"/>
          </a:schemeClr>
        </a:solidFill>
        <a:ln>
          <a:solidFill>
            <a:srgbClr val="FFFF00"/>
          </a:solidFill>
        </a:ln>
        <a:effectLst>
          <a:glow rad="228600">
            <a:schemeClr val="accent6">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IN" sz="2800">
            <a:solidFill>
              <a:schemeClr val="tx1"/>
            </a:solidFill>
            <a:latin typeface="Algerian" panose="04020705040A02060702" pitchFamily="82" charset="0"/>
            <a:ea typeface="+mn-ea"/>
            <a:cs typeface="+mn-cs"/>
          </a:endParaRPr>
        </a:p>
      </xdr:txBody>
    </xdr:sp>
    <xdr:clientData/>
  </xdr:twoCellAnchor>
  <xdr:twoCellAnchor>
    <xdr:from>
      <xdr:col>15</xdr:col>
      <xdr:colOff>455195</xdr:colOff>
      <xdr:row>19</xdr:row>
      <xdr:rowOff>229604</xdr:rowOff>
    </xdr:from>
    <xdr:to>
      <xdr:col>17</xdr:col>
      <xdr:colOff>789405</xdr:colOff>
      <xdr:row>23</xdr:row>
      <xdr:rowOff>4011</xdr:rowOff>
    </xdr:to>
    <xdr:sp macro="" textlink="">
      <xdr:nvSpPr>
        <xdr:cNvPr id="27" name="Rectangle: Rounded Corners 26">
          <a:extLst>
            <a:ext uri="{FF2B5EF4-FFF2-40B4-BE49-F238E27FC236}">
              <a16:creationId xmlns:a16="http://schemas.microsoft.com/office/drawing/2014/main" id="{B442F596-0032-4F30-A091-08BE472EEBF8}"/>
            </a:ext>
          </a:extLst>
        </xdr:cNvPr>
        <xdr:cNvSpPr/>
      </xdr:nvSpPr>
      <xdr:spPr>
        <a:xfrm>
          <a:off x="14993353" y="4833354"/>
          <a:ext cx="2272631" cy="743618"/>
        </a:xfrm>
        <a:prstGeom prst="roundRect">
          <a:avLst/>
        </a:prstGeom>
        <a:solidFill>
          <a:schemeClr val="tx2">
            <a:lumMod val="50000"/>
            <a:lumOff val="50000"/>
          </a:schemeClr>
        </a:solidFill>
        <a:ln>
          <a:solidFill>
            <a:srgbClr val="FFFF00"/>
          </a:solidFill>
        </a:ln>
        <a:effectLst>
          <a:glow rad="228600">
            <a:schemeClr val="accent6">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800">
              <a:solidFill>
                <a:schemeClr val="tx1"/>
              </a:solidFill>
              <a:latin typeface="Algerian" panose="04020705040A02060702" pitchFamily="82" charset="0"/>
              <a:ea typeface="+mn-ea"/>
              <a:cs typeface="+mn-cs"/>
            </a:rPr>
            <a:t>41%</a:t>
          </a:r>
        </a:p>
      </xdr:txBody>
    </xdr:sp>
    <xdr:clientData/>
  </xdr:twoCellAnchor>
  <xdr:twoCellAnchor>
    <xdr:from>
      <xdr:col>17</xdr:col>
      <xdr:colOff>83552</xdr:colOff>
      <xdr:row>20</xdr:row>
      <xdr:rowOff>108618</xdr:rowOff>
    </xdr:from>
    <xdr:to>
      <xdr:col>17</xdr:col>
      <xdr:colOff>568184</xdr:colOff>
      <xdr:row>22</xdr:row>
      <xdr:rowOff>200526</xdr:rowOff>
    </xdr:to>
    <xdr:sp macro="" textlink="">
      <xdr:nvSpPr>
        <xdr:cNvPr id="28" name="Arrow: Down 27">
          <a:extLst>
            <a:ext uri="{FF2B5EF4-FFF2-40B4-BE49-F238E27FC236}">
              <a16:creationId xmlns:a16="http://schemas.microsoft.com/office/drawing/2014/main" id="{A3FE4BC8-7132-4C4D-B82A-27A5EFB8F86D}"/>
            </a:ext>
          </a:extLst>
        </xdr:cNvPr>
        <xdr:cNvSpPr/>
      </xdr:nvSpPr>
      <xdr:spPr>
        <a:xfrm>
          <a:off x="16560131" y="4954671"/>
          <a:ext cx="484632" cy="576513"/>
        </a:xfrm>
        <a:prstGeom prst="downArrow">
          <a:avLst/>
        </a:prstGeom>
        <a:solidFill>
          <a:schemeClr val="tx2">
            <a:lumMod val="50000"/>
            <a:lumOff val="50000"/>
          </a:schemeClr>
        </a:solidFill>
        <a:ln>
          <a:solidFill>
            <a:srgbClr val="FFFF00"/>
          </a:solidFill>
        </a:ln>
        <a:effectLst>
          <a:glow rad="228600">
            <a:schemeClr val="accent6">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IN" sz="2800">
            <a:solidFill>
              <a:schemeClr val="tx1"/>
            </a:solidFill>
            <a:latin typeface="Algerian" panose="04020705040A02060702" pitchFamily="82" charset="0"/>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3.296316087966" createdVersion="6" refreshedVersion="6" minRefreshableVersion="3" recordCount="1557" xr:uid="{B7A000FA-1FAF-4E01-8207-E66E480CA84C}">
  <cacheSource type="worksheet">
    <worksheetSource name="India_Data"/>
  </cacheSource>
  <cacheFields count="36">
    <cacheField name="Row ID" numFmtId="0">
      <sharedItems containsString="0" containsBlank="1" containsNumber="1" containsInteger="1" minValue="1" maxValue="1555"/>
    </cacheField>
    <cacheField name="Order ID" numFmtId="0">
      <sharedItems containsBlank="1" count="786">
        <s v="IN-2014-54694"/>
        <s v="IN-2013-53763"/>
        <s v="IN-2014-15473"/>
        <s v="IN-2014-24622"/>
        <s v="IN-2012-29130"/>
        <s v="IN-2013-22648"/>
        <s v="IN-2011-24769"/>
        <s v="IN-2012-43165"/>
        <s v="IN-2012-32882"/>
        <s v="IN-2011-59510"/>
        <s v="IN-2014-63766"/>
        <s v="IN-2011-78823"/>
        <s v="IN-2013-18707"/>
        <s v="IN-2013-46252"/>
        <s v="IN-2011-16831"/>
        <s v="IN-2014-16082"/>
        <s v="IN-2013-11448"/>
        <s v="IN-2014-46777"/>
        <s v="IN-2011-29998"/>
        <s v="IN-2014-55191"/>
        <s v="IN-2011-39392"/>
        <s v="IN-2012-39763"/>
        <s v="IN-2013-46091"/>
        <s v="IN-2014-17244"/>
        <s v="IN-2014-61414"/>
        <s v="IN-2014-21143"/>
        <s v="IN-2011-12890"/>
        <s v="IN-2013-58747"/>
        <s v="IN-2013-65075"/>
        <s v="IN-2014-41723"/>
        <s v="IN-2013-51502"/>
        <s v="IN-2014-69205"/>
        <s v="IN-2014-75785"/>
        <s v="IN-2011-18959"/>
        <s v="IN-2014-65992"/>
        <s v="IN-2012-28528"/>
        <s v="IN-2013-59748"/>
        <s v="IN-2012-35752"/>
        <s v="IN-2014-54967"/>
        <s v="IN-2013-52972"/>
        <s v="IN-2012-25231"/>
        <s v="IN-2012-43081"/>
        <s v="IN-2014-29074"/>
        <s v="IN-2014-48534"/>
        <s v="IN-2013-18483"/>
        <s v="IN-2013-79390"/>
        <s v="IN-2011-10055"/>
        <s v="IN-2011-12554"/>
        <s v="IN-2012-56857"/>
        <s v="IN-2014-34128"/>
        <s v="IN-2011-14983"/>
        <s v="IN-2012-26204"/>
        <s v="IN-2011-67840"/>
        <s v="IN-2012-57844"/>
        <s v="IN-2013-44432"/>
        <s v="IN-2014-53000"/>
        <s v="IN-2012-61918"/>
        <s v="IN-2014-19463"/>
        <s v="IN-2012-13037"/>
        <s v="IN-2012-38713"/>
        <s v="IN-2013-28094"/>
        <s v="IN-2014-13331"/>
        <s v="IN-2014-75911"/>
        <s v="IN-2014-39826"/>
        <s v="IN-2011-40155"/>
        <s v="IN-2011-78263"/>
        <s v="IN-2013-71193"/>
        <s v="IN-2011-14941"/>
        <s v="IN-2014-55513"/>
        <s v="IN-2013-27492"/>
        <s v="IN-2013-22760"/>
        <s v="IN-2011-62499"/>
        <s v="IN-2014-14227"/>
        <s v="IN-2011-62450"/>
        <s v="IN-2014-31811"/>
        <s v="IN-2014-14780"/>
        <s v="IN-2014-32665"/>
        <s v="IN-2014-14374"/>
        <s v="IN-2012-40596"/>
        <s v="IN-2012-32805"/>
        <s v="IN-2014-71102"/>
        <s v="IN-2012-31076"/>
        <s v="IN-2012-45951"/>
        <s v="IN-2013-50515"/>
        <s v="ID-2012-43963"/>
        <s v="IN-2011-49129"/>
        <s v="IN-2012-49766"/>
        <s v="IN-2013-11301"/>
        <s v="ID-2012-41520"/>
        <s v="IN-2011-38307"/>
        <s v="IN-2011-76961"/>
        <s v="IN-2011-23131"/>
        <s v="IN-2012-53105"/>
        <s v="IN-2012-47008"/>
        <s v="IN-2013-54078"/>
        <s v="IN-2012-53042"/>
        <s v="IN-2014-71907"/>
        <s v="IN-2014-64669"/>
        <s v="IN-2012-33218"/>
        <s v="IN-2014-71256"/>
        <s v="IN-2011-50445"/>
        <s v="IN-2011-22585"/>
        <s v="IN-2012-44278"/>
        <s v="IN-2014-44012"/>
        <s v="IN-2014-45188"/>
        <s v="IN-2014-59650"/>
        <s v="IN-2012-13919"/>
        <s v="IN-2013-71333"/>
        <s v="IN-2014-72327"/>
        <s v="IN-2014-35731"/>
        <s v="IN-2013-35787"/>
        <s v="IN-2013-30663"/>
        <s v="IN-2014-36795"/>
        <s v="IN-2014-77339"/>
        <s v="IN-2013-26540"/>
        <s v="IN-2014-65488"/>
        <s v="IN-2013-13387"/>
        <s v="IN-2012-75904"/>
        <s v="IN-2012-22431"/>
        <s v="IN-2014-75603"/>
        <s v="IN-2011-45993"/>
        <s v="IN-2014-76016"/>
        <s v="IN-2014-51719"/>
        <s v="IN-2012-24783"/>
        <s v="IN-2012-43459"/>
        <s v="IN-2014-48632"/>
        <s v="IN-2013-76667"/>
        <s v="IN-2012-55282"/>
        <s v="IN-2012-35143"/>
        <s v="IN-2013-12757"/>
        <s v="IN-2014-15872"/>
        <s v="IN-2014-45258"/>
        <s v="IN-2014-76555"/>
        <s v="IN-2014-72838"/>
        <s v="IN-2014-56360"/>
        <s v="IN-2012-24797"/>
        <s v="IN-2013-26029"/>
        <s v="IN-2011-74609"/>
        <s v="IN-2014-75918"/>
        <s v="IN-2012-49801"/>
        <s v="IN-2013-41569"/>
        <s v="IN-2013-25532"/>
        <s v="IN-2014-63710"/>
        <s v="IN-2011-55275"/>
        <s v="IN-2013-40806"/>
        <s v="IN-2014-47806"/>
        <s v="ID-2012-32623"/>
        <s v="IN-2014-11693"/>
        <s v="IN-2011-46504"/>
        <s v="IN-2012-26113"/>
        <s v="IN-2013-72901"/>
        <s v="IN-2012-65915"/>
        <s v="IN-2012-52314"/>
        <s v="IN-2011-29935"/>
        <s v="IN-2013-29018"/>
        <s v="IN-2014-14003"/>
        <s v="IN-2012-44943"/>
        <s v="IN-2011-60826"/>
        <s v="IN-2013-62723"/>
        <s v="IN-2013-10811"/>
        <s v="IN-2014-28192"/>
        <s v="IN-2014-76576"/>
        <s v="IN-2013-61841"/>
        <s v="IN-2013-78809"/>
        <s v="IN-2012-62765"/>
        <s v="IN-2011-17594"/>
        <s v="IN-2013-79306"/>
        <s v="IN-2013-53819"/>
        <s v="IN-2014-52412"/>
        <s v="IN-2012-64221"/>
        <s v="IN-2014-77689"/>
        <s v="IN-2011-73335"/>
        <s v="IN-2011-46728"/>
        <s v="IN-2014-16887"/>
        <s v="IN-2012-40211"/>
        <s v="IN-2014-57984"/>
        <s v="IN-2011-53203"/>
        <s v="IN-2012-52111"/>
        <s v="IN-2011-75218"/>
        <s v="IN-2011-51964"/>
        <s v="IN-2014-16852"/>
        <s v="IN-2012-70836"/>
        <s v="IN-2014-65194"/>
        <s v="IN-2014-19120"/>
        <s v="IN-2011-55268"/>
        <s v="IN-2012-38132"/>
        <s v="IN-2012-79012"/>
        <s v="IN-2014-40526"/>
        <s v="IN-2014-71837"/>
        <s v="IN-2012-46448"/>
        <s v="IN-2013-20933"/>
        <s v="IN-2014-34576"/>
        <s v="IN-2012-48240"/>
        <s v="IN-2012-40638"/>
        <s v="IN-2012-44810"/>
        <s v="IN-2011-23530"/>
        <s v="IN-2013-37761"/>
        <s v="IN-2013-12183"/>
        <s v="IN-2012-15137"/>
        <s v="IN-2014-10657"/>
        <s v="IN-2012-11749"/>
        <s v="IN-2014-65243"/>
        <s v="IN-2014-42276"/>
        <s v="IN-2014-18532"/>
        <s v="IN-2013-53742"/>
        <s v="IN-2014-16320"/>
        <s v="IN-2013-12729"/>
        <s v="IN-2013-49857"/>
        <s v="IN-2013-59027"/>
        <s v="IN-2014-62156"/>
        <s v="IN-2011-44901"/>
        <s v="IN-2013-29578"/>
        <s v="IN-2014-11231"/>
        <s v="IN-2012-13345"/>
        <s v="IN-2014-76114"/>
        <s v="IN-2014-14150"/>
        <s v="IN-2013-72355"/>
        <s v="IN-2014-42402"/>
        <s v="IN-2014-58957"/>
        <s v="IN-2012-69695"/>
        <s v="IN-2013-74231"/>
        <s v="IN-2013-73342"/>
        <s v="IN-2011-77479"/>
        <s v="IN-2013-60700"/>
        <s v="IN-2013-26659"/>
        <s v="IN-2014-14458"/>
        <s v="IN-2014-17426"/>
        <s v="IN-2013-70297"/>
        <s v="IN-2014-32770"/>
        <s v="IN-2012-33813"/>
        <s v="IN-2014-46616"/>
        <s v="IN-2012-64494"/>
        <s v="IN-2012-55653"/>
        <s v="IN-2012-21206"/>
        <s v="IN-2012-68358"/>
        <s v="IN-2012-18518"/>
        <s v="IN-2011-30341"/>
        <s v="IN-2011-51271"/>
        <s v="IN-2014-54197"/>
        <s v="IN-2013-79530"/>
        <s v="ID-2013-69345"/>
        <s v="IN-2014-26981"/>
        <s v="IN-2012-33820"/>
        <s v="IN-2013-31601"/>
        <s v="IN-2014-42808"/>
        <s v="IN-2013-63829"/>
        <s v="IN-2014-37166"/>
        <s v="IN-2012-68918"/>
        <s v="IN-2014-23173"/>
        <s v="ID-2012-61659"/>
        <s v="IN-2011-16362"/>
        <s v="IN-2014-70738"/>
        <s v="IN-2013-50753"/>
        <s v="IN-2012-29459"/>
        <s v="IN-2012-64424"/>
        <s v="IN-2012-53357"/>
        <s v="ID-2013-38776"/>
        <s v="IN-2013-41037"/>
        <s v="IN-2011-51117"/>
        <s v="IN-2011-26176"/>
        <s v="IN-2014-44264"/>
        <s v="IN-2014-28038"/>
        <s v="IN-2013-34471"/>
        <s v="IN-2014-71928"/>
        <s v="IN-2013-32945"/>
        <s v="IN-2011-43599"/>
        <s v="IN-2014-78368"/>
        <s v="IN-2012-40799"/>
        <s v="IN-2014-35479"/>
        <s v="IN-2012-40848"/>
        <s v="IN-2013-11357"/>
        <s v="IN-2011-59685"/>
        <s v="IN-2013-34268"/>
        <s v="IN-2014-49472"/>
        <s v="IN-2014-69856"/>
        <s v="IN-2014-45426"/>
        <s v="IN-2013-73748"/>
        <s v="IN-2012-27583"/>
        <s v="IN-2014-12365"/>
        <s v="IN-2012-77234"/>
        <s v="IN-2013-66776"/>
        <s v="IN-2012-24209"/>
        <s v="IN-2013-42080"/>
        <s v="IN-2013-24300"/>
        <s v="IN-2012-56395"/>
        <s v="ID-2013-62177"/>
        <s v="IN-2011-69177"/>
        <s v="IN-2012-40148"/>
        <s v="IN-2014-31622"/>
        <s v="IN-2013-51621"/>
        <s v="IN-2012-34324"/>
        <s v="IN-2013-63927"/>
        <s v="IN-2014-36627"/>
        <s v="IN-2013-49577"/>
        <s v="IN-2014-28675"/>
        <s v="IN-2014-50179"/>
        <s v="IN-2013-21024"/>
        <s v="IN-2013-64956"/>
        <s v="IN-2011-24986"/>
        <s v="IN-2013-11721"/>
        <s v="IN-2012-36123"/>
        <s v="IN-2013-11518"/>
        <s v="IN-2014-52818"/>
        <s v="IN-2014-67959"/>
        <s v="IN-2014-46203"/>
        <s v="ID-2012-59041"/>
        <s v="IN-2011-48009"/>
        <s v="IN-2013-12407"/>
        <s v="IN-2011-36879"/>
        <s v="IN-2012-70731"/>
        <s v="IN-2012-55618"/>
        <s v="IN-2013-59006"/>
        <s v="IN-2012-74168"/>
        <s v="ID-2013-11777"/>
        <s v="IN-2012-57424"/>
        <s v="IN-2014-64501"/>
        <s v="IN-2013-55604"/>
        <s v="IN-2012-55485"/>
        <s v="IN-2012-22900"/>
        <s v="IN-2014-41891"/>
        <s v="IN-2014-74224"/>
        <s v="IN-2012-63759"/>
        <s v="IN-2014-61211"/>
        <s v="IN-2011-68904"/>
        <s v="IN-2013-62443"/>
        <s v="IN-2014-46343"/>
        <s v="IN-2011-71634"/>
        <s v="IN-2013-18357"/>
        <s v="IN-2011-29781"/>
        <s v="IN-2014-18238"/>
        <s v="IN-2013-28297"/>
        <s v="IN-2012-31867"/>
        <s v="IN-2013-36081"/>
        <s v="IN-2013-41240"/>
        <s v="IN-2012-10209"/>
        <s v="IN-2011-36620"/>
        <s v="IN-2013-77437"/>
        <s v="IN-2014-62716"/>
        <s v="IN-2014-18777"/>
        <s v="IN-2012-31762"/>
        <s v="IN-2013-35969"/>
        <s v="IN-2014-49675"/>
        <s v="IN-2014-21241"/>
        <s v="IN-2014-23236"/>
        <s v="IN-2011-49241"/>
        <s v="IN-2011-53770"/>
        <s v="IN-2012-36410"/>
        <s v="IN-2014-33792"/>
        <s v="IN-2014-34842"/>
        <s v="IN-2014-14059"/>
        <s v="IN-2014-40428"/>
        <s v="IN-2012-45909"/>
        <s v="IN-2014-29893"/>
        <s v="IN-2013-53861"/>
        <s v="IN-2013-31055"/>
        <s v="IN-2014-37320"/>
        <s v="IN-2013-33372"/>
        <s v="IN-2014-29291"/>
        <s v="IN-2014-40932"/>
        <s v="IN-2013-59496"/>
        <s v="IN-2014-64753"/>
        <s v="IN-2014-17349"/>
        <s v="IN-2013-55933"/>
        <s v="IN-2012-69765"/>
        <s v="IN-2012-78914"/>
        <s v="IN-2013-17524"/>
        <s v="IN-2011-45489"/>
        <s v="IN-2014-50480"/>
        <s v="IN-2014-74644"/>
        <s v="IN-2011-15165"/>
        <s v="IN-2014-73762"/>
        <s v="IN-2012-33708"/>
        <s v="IN-2014-11427"/>
        <s v="IN-2014-15543"/>
        <s v="IN-2014-48940"/>
        <s v="IN-2012-13828"/>
        <s v="IN-2013-22179"/>
        <s v="IN-2013-26785"/>
        <s v="IN-2013-74350"/>
        <s v="IN-2014-19673"/>
        <s v="IN-2013-31825"/>
        <s v="IN-2012-46903"/>
        <s v="IN-2011-69450"/>
        <s v="IN-2011-61176"/>
        <s v="IN-2014-68463"/>
        <s v="IN-2014-50151"/>
        <s v="IN-2012-49500"/>
        <s v="IN-2013-32063"/>
        <s v="IN-2011-46322"/>
        <s v="IN-2014-51187"/>
        <s v="IN-2014-38531"/>
        <s v="IN-2012-40897"/>
        <s v="IN-2011-44593"/>
        <s v="IN-2012-41415"/>
        <s v="IN-2012-28171"/>
        <s v="IN-2013-51103"/>
        <s v="IN-2012-40918"/>
        <s v="IN-2012-31958"/>
        <s v="IN-2012-40946"/>
        <s v="ID-2011-11392"/>
        <s v="IN-2014-70724"/>
        <s v="IN-2014-32028"/>
        <s v="IN-2012-74854"/>
        <s v="IN-2012-71340"/>
        <s v="IN-2012-19078"/>
        <s v="IN-2011-59286"/>
        <s v="IN-2013-60007"/>
        <s v="IN-2014-32084"/>
        <s v="IN-2013-15732"/>
        <s v="IN-2014-35619"/>
        <s v="IN-2014-78991"/>
        <s v="IN-2011-32371"/>
        <s v="IN-2013-50018"/>
        <s v="IN-2012-66580"/>
        <s v="IN-2014-35983"/>
        <s v="IN-2013-17671"/>
        <s v="IN-2012-28367"/>
        <s v="IN-2012-23054"/>
        <s v="IN-2012-10720"/>
        <s v="IN-2014-47274"/>
        <s v="IN-2014-48261"/>
        <s v="IN-2012-66342"/>
        <s v="IN-2014-15809"/>
        <s v="IN-2011-27408"/>
        <s v="ID-2011-41863"/>
        <s v="IN-2014-75267"/>
        <s v="IN-2014-48982"/>
        <s v="IN-2014-69688"/>
        <s v="IN-2014-47505"/>
        <s v="IN-2014-54421"/>
        <s v="IN-2013-15683"/>
        <s v="IN-2012-47750"/>
        <s v="IN-2013-62205"/>
        <s v="ID-2011-52937"/>
        <s v="IN-2013-74203"/>
        <s v="IN-2013-15277"/>
        <s v="IN-2012-24230"/>
        <s v="IN-2011-51740"/>
        <s v="IN-2011-46413"/>
        <s v="IN-2012-46112"/>
        <s v="IN-2014-21990"/>
        <s v="IN-2011-70584"/>
        <s v="IN-2013-58915"/>
        <s v="IN-2014-28157"/>
        <s v="ID-2013-48485"/>
        <s v="IN-2012-79439"/>
        <s v="IN-2014-23761"/>
        <s v="IN-2014-65334"/>
        <s v="IN-2011-15984"/>
        <s v="IN-2013-33302"/>
        <s v="IN-2014-61218"/>
        <s v="IN-2011-57704"/>
        <s v="ID-2013-13422"/>
        <s v="IN-2011-37999"/>
        <s v="IN-2014-66076"/>
        <s v="IN-2012-21892"/>
        <s v="IN-2014-62660"/>
        <s v="IN-2014-72054"/>
        <s v="IN-2014-47218"/>
        <s v="IN-2013-46854"/>
        <s v="IN-2013-78935"/>
        <s v="IN-2013-76590"/>
        <s v="ID-2013-38748"/>
        <s v="IN-2014-62135"/>
        <s v="IN-2012-26274"/>
        <s v="IN-2013-20107"/>
        <s v="IN-2014-15662"/>
        <s v="IN-2014-71067"/>
        <s v="IN-2013-27772"/>
        <s v="IN-2011-70850"/>
        <s v="ID-2014-59517"/>
        <s v="IN-2011-39175"/>
        <s v="IN-2014-11672"/>
        <s v="IN-2014-51572"/>
        <s v="IN-2013-30831"/>
        <s v="IN-2013-67014"/>
        <s v="IN-2012-20597"/>
        <s v="IN-2012-68883"/>
        <s v="IN-2013-58152"/>
        <s v="IN-2013-58873"/>
        <s v="IN-2013-10097"/>
        <s v="IN-2012-48317"/>
        <s v="IN-2014-34877"/>
        <s v="IN-2014-24377"/>
        <s v="ID-2013-26806"/>
        <s v="IN-2013-71753"/>
        <s v="IN-2014-32728"/>
        <s v="IN-2013-29326"/>
        <s v="IN-2011-37614"/>
        <s v="IN-2012-32280"/>
        <s v="IN-2014-38223"/>
        <s v="IN-2013-53455"/>
        <s v="IN-2012-39651"/>
        <s v="IN-2011-33904"/>
        <s v="IN-2014-13597"/>
        <s v="IN-2014-48163"/>
        <s v="IN-2012-17727"/>
        <s v="IN-2014-39693"/>
        <s v="ID-2011-45272"/>
        <s v="IN-2012-45979"/>
        <s v="IN-2012-42367"/>
        <s v="IN-2013-55772"/>
        <s v="IN-2013-65950"/>
        <s v="IN-2012-73930"/>
        <s v="IN-2014-30845"/>
        <s v="IN-2011-45041"/>
        <s v="IN-2013-76296"/>
        <s v="IN-2014-52272"/>
        <s v="ID-2014-52923"/>
        <s v="IN-2013-61127"/>
        <s v="IN-2011-74994"/>
        <s v="IN-2013-34457"/>
        <s v="IN-2013-27639"/>
        <s v="IN-2012-58817"/>
        <s v="IN-2012-18273"/>
        <s v="IN-2011-75526"/>
        <s v="IN-2011-41254"/>
        <s v="IN-2014-74504"/>
        <s v="IN-2011-72411"/>
        <s v="IN-2012-56647"/>
        <s v="ID-2012-58201"/>
        <s v="IN-2012-26757"/>
        <s v="IN-2014-41954"/>
        <s v="ID-2014-21640"/>
        <s v="IN-2011-44558"/>
        <s v="IN-2011-16033"/>
        <s v="IN-2014-58173"/>
        <s v="IN-2011-10552"/>
        <s v="IN-2014-63619"/>
        <s v="IN-2012-57823"/>
        <s v="IN-2014-26918"/>
        <s v="IN-2013-48471"/>
        <s v="IN-2014-61974"/>
        <s v="IN-2014-31587"/>
        <s v="IN-2012-79103"/>
        <s v="IN-2013-66216"/>
        <s v="IN-2014-36200"/>
        <s v="IN-2014-73545"/>
        <s v="IN-2013-60308"/>
        <s v="IN-2013-35017"/>
        <s v="IN-2011-31496"/>
        <s v="IN-2011-10426"/>
        <s v="IN-2013-50410"/>
        <s v="IN-2013-22102"/>
        <s v="IN-2014-72313"/>
        <s v="IN-2014-19981"/>
        <s v="IN-2013-48807"/>
        <s v="IN-2014-71998"/>
        <s v="IN-2014-72565"/>
        <s v="IN-2013-68449"/>
        <s v="IN-2011-23712"/>
        <s v="IN-2012-17986"/>
        <s v="IN-2013-22879"/>
        <s v="ID-2011-58726"/>
        <s v="ID-2014-67602"/>
        <s v="IN-2014-10272"/>
        <s v="IN-2014-19820"/>
        <s v="IN-2013-34030"/>
        <s v="IN-2013-25651"/>
        <s v="IN-2014-47946"/>
        <s v="ID-2012-18938"/>
        <s v="IN-2014-34863"/>
        <s v="IN-2014-18672"/>
        <s v="ID-2014-17314"/>
        <s v="IN-2011-52783"/>
        <s v="IN-2014-22207"/>
        <s v="IN-2013-22746"/>
        <s v="IN-2011-69751"/>
        <s v="IN-2013-26743"/>
        <s v="IN-2014-16579"/>
        <s v="IN-2014-74672"/>
        <s v="IN-2014-32651"/>
        <s v="IN-2014-28416"/>
        <s v="IN-2013-22438"/>
        <s v="IN-2012-29977"/>
        <s v="IN-2014-46875"/>
        <s v="IN-2013-18973"/>
        <s v="IN-2012-23957"/>
        <s v="IN-2013-34968"/>
        <s v="IN-2012-54729"/>
        <s v="IN-2014-32168"/>
        <s v="IN-2012-76121"/>
        <s v="IN-2014-40400"/>
        <s v="IN-2014-10083"/>
        <s v="IN-2011-29592"/>
        <s v="IN-2014-63206"/>
        <s v="IN-2014-29116"/>
        <s v="IN-2014-44138"/>
        <s v="IN-2012-57123"/>
        <s v="IN-2011-16341"/>
        <s v="IN-2012-77773"/>
        <s v="IN-2013-12771"/>
        <s v="IN-2013-52398"/>
        <s v="IN-2013-51285"/>
        <s v="IN-2014-12323"/>
        <s v="IN-2013-73412"/>
        <s v="IN-2013-61232"/>
        <s v="IN-2011-16418"/>
        <s v="IN-2012-17335"/>
        <s v="IN-2014-62247"/>
        <s v="IN-2011-49087"/>
        <s v="IN-2012-79817"/>
        <s v="IN-2013-61001"/>
        <s v="IN-2014-78396"/>
        <s v="IN-2011-31895"/>
        <s v="IN-2012-59538"/>
        <s v="IN-2013-33428"/>
        <s v="IN-2012-31111"/>
        <s v="ID-2013-77836"/>
        <s v="IN-2013-10027"/>
        <s v="IN-2014-56241"/>
        <s v="IN-2014-15585"/>
        <s v="IN-2014-31902"/>
        <s v="IN-2012-26337"/>
        <s v="IN-2012-48520"/>
        <s v="ID-2011-29389"/>
        <s v="IN-2013-52230"/>
        <s v="IN-2011-19953"/>
        <s v="IN-2013-19337"/>
        <s v="IN-2014-55912"/>
        <s v="IN-2014-78116"/>
        <s v="IN-2012-43291"/>
        <s v="IN-2013-54736"/>
        <s v="IN-2011-43109"/>
        <s v="IN-2012-35668"/>
        <s v="IN-2013-21192"/>
        <s v="IN-2013-64452"/>
        <s v="IN-2012-32343"/>
        <s v="IN-2012-37957"/>
        <s v="IN-2013-77766"/>
        <s v="IN-2013-29683"/>
        <s v="IN-2013-34506"/>
        <s v="IN-2014-55471"/>
        <s v="IN-2011-29438"/>
        <s v="IN-2013-49423"/>
        <s v="IN-2011-73734"/>
        <s v="IN-2014-34653"/>
        <s v="IN-2013-60049"/>
        <s v="IN-2014-68218"/>
        <s v="ID-2013-74882"/>
        <s v="IN-2012-57116"/>
        <s v="IN-2013-55016"/>
        <s v="IN-2014-13051"/>
        <s v="IN-2012-70472"/>
        <s v="IN-2014-65712"/>
        <s v="IN-2012-41926"/>
        <s v="IN-2012-42045"/>
        <s v="IN-2013-70381"/>
        <s v="IN-2014-53427"/>
        <s v="IN-2011-22368"/>
        <s v="IN-2011-46581"/>
        <s v="IN-2014-63374"/>
        <s v="IN-2012-66090"/>
        <s v="ID-2014-23642"/>
        <s v="IN-2012-11476"/>
        <s v="ID-2013-69464"/>
        <s v="IN-2014-16439"/>
        <s v="IN-2013-61617"/>
        <s v="IN-2012-48548"/>
        <s v="IN-2014-53707"/>
        <s v="IN-2014-25847"/>
        <s v="IN-2013-74952"/>
        <s v="IN-2011-29928"/>
        <s v="IN-2014-41898"/>
        <s v="IN-2014-23922"/>
        <s v="IN-2012-53420"/>
        <s v="IN-2011-25035"/>
        <s v="IN-2013-47393"/>
        <s v="IN-2013-17482"/>
        <s v="IN-2014-47449"/>
        <s v="IN-2012-70619"/>
        <s v="IN-2014-69527"/>
        <s v="IN-2012-67735"/>
        <s v="IN-2014-43872"/>
        <s v="IN-2014-49815"/>
        <s v="IN-2011-62016"/>
        <s v="IN-2014-60623"/>
        <s v="IN-2012-65397"/>
        <s v="IN-2011-78284"/>
        <s v="ID-2012-46210"/>
        <s v="IN-2013-76835"/>
        <s v="IN-2011-56710"/>
        <s v="IN-2013-64865"/>
        <s v="IN-2013-33596"/>
        <s v="IN-2014-39371"/>
        <s v="IN-2014-42801"/>
        <s v="IN-2012-46259"/>
        <s v="IN-2013-19176"/>
        <s v="IN-2012-29571"/>
        <s v="IN-2013-30257"/>
        <s v="IN-2013-25042"/>
        <s v="IN-2012-30117"/>
        <s v="IN-2014-57172"/>
        <s v="IN-2012-74210"/>
        <s v="IN-2014-19967"/>
        <s v="IN-2013-46798"/>
        <s v="IN-2014-40764"/>
        <s v="IN-2013-64515"/>
        <s v="IN-2013-12092"/>
        <s v="ID-2014-59489"/>
        <s v="IN-2012-70325"/>
        <s v="IN-2013-13583"/>
        <s v="IN-2011-70402"/>
        <s v="IN-2013-63633"/>
        <s v="IN-2011-61372"/>
        <s v="IN-2013-71774"/>
        <s v="IN-2014-52048"/>
        <s v="IN-2012-52076"/>
        <s v="IN-2014-30264"/>
        <s v="IN-2014-15011"/>
        <s v="IN-2011-13534"/>
        <s v="IN-2012-53490"/>
        <s v="IN-2013-19400"/>
        <s v="IN-2012-50823"/>
        <s v="IN-2012-58432"/>
        <s v="ID-2011-65152"/>
        <s v="IN-2011-60917"/>
        <s v="IN-2014-21920"/>
        <s v="IN-2014-20870"/>
        <s v="IN-2012-32826"/>
        <s v="IN-2013-79292"/>
        <s v="IN-2011-60063"/>
        <s v="IN-2012-63500"/>
        <s v="IN-2013-55184"/>
        <s v="IN-2013-59552"/>
        <s v="IN-2014-27954"/>
        <s v="IN-2011-47533"/>
        <s v="IN-2011-73244"/>
        <s v="IN-2014-38664"/>
        <s v="IN-2014-13737"/>
        <s v="IN-2013-54757"/>
        <s v="IN-2012-59874"/>
        <s v="IN-2014-25840"/>
        <s v="IN-2012-16166"/>
        <s v="IN-2011-47309"/>
        <s v="IN-2012-47757"/>
        <s v="IN-2011-29067"/>
        <s v="IN-2014-41485"/>
        <s v="IN-2011-19421"/>
        <s v="IN-2012-74028"/>
        <s v="IN-2013-69331"/>
        <s v="IN-2014-17230"/>
        <s v="IN-2013-55170"/>
        <s v="IN-2014-44089"/>
        <s v="IN-2011-29872"/>
        <s v="IN-2013-27247"/>
        <s v="IN-2014-59706"/>
        <s v="IN-2012-65894"/>
        <s v="IN-2012-54134"/>
        <s v="IN-2011-12288"/>
        <s v="ID-2012-65236"/>
        <s v="IN-2013-50809"/>
        <s v="ID-2013-35094"/>
        <s v="IN-2014-10377"/>
        <s v="IN-2014-45734"/>
        <s v="IN-2014-39546"/>
        <s v="IN-2012-52496"/>
        <s v="IN-2013-59867"/>
        <s v="IN-2012-28269"/>
        <s v="IN-2013-40134"/>
        <s v="IN-2012-37362"/>
        <s v="IN-2014-10020"/>
        <s v="IN-2013-49024"/>
        <s v="IN-2013-42087"/>
        <s v="IN-2012-26624"/>
        <s v="IN-2011-31713"/>
        <s v="IN-2011-76198"/>
        <s v="IN-2014-39434"/>
        <s v="IN-2014-23488"/>
        <s v="IN-2011-42570"/>
        <s v="IN-2013-30775"/>
        <s v="IN-2014-10475"/>
        <s v="IN-2014-52636"/>
        <s v="ID-2011-71851"/>
        <s v="IN-2011-62982"/>
        <s v="IN-2014-26561"/>
        <s v="IN-2012-66727"/>
        <s v="IN-2014-23124"/>
        <s v="IN-2011-21983"/>
        <s v="IN-2011-69835"/>
        <s v="IN-2012-67609"/>
        <s v="IN-2014-50088"/>
        <s v="IN-2014-66510"/>
        <s v="IN-2014-63325"/>
        <s v="IN-2013-14675"/>
        <m/>
      </sharedItems>
    </cacheField>
    <cacheField name="Ship Mode" numFmtId="0">
      <sharedItems containsBlank="1" count="5">
        <s v="Standard Class"/>
        <s v="Second Class"/>
        <s v="First Class"/>
        <s v="Same Day"/>
        <m/>
      </sharedItems>
    </cacheField>
    <cacheField name="Customer ID" numFmtId="0">
      <sharedItems containsBlank="1"/>
    </cacheField>
    <cacheField name="Customer Name" numFmtId="0">
      <sharedItems containsBlank="1"/>
    </cacheField>
    <cacheField name="Segment" numFmtId="0">
      <sharedItems containsBlank="1"/>
    </cacheField>
    <cacheField name="City" numFmtId="0">
      <sharedItems containsBlank="1" count="147">
        <s v="Rajkot"/>
        <s v="Durg"/>
        <s v="Mangalore"/>
        <s v="Bijapur"/>
        <s v="Kollam"/>
        <s v="Ratlam"/>
        <s v="Solapur"/>
        <s v="Puducherry"/>
        <s v="Kanpur"/>
        <s v="Meerut"/>
        <s v="Raipur"/>
        <s v="Indore"/>
        <s v="Tiruppur"/>
        <s v="Kota"/>
        <s v="Dhule"/>
        <s v="Hubli"/>
        <s v="Surat"/>
        <s v="Bilaspur"/>
        <s v="Chennai"/>
        <s v="Ajmer"/>
        <s v="Sangli"/>
        <s v="Durgapur"/>
        <s v="Kolhapur"/>
        <s v="Bharatpur"/>
        <s v="Gorakhpur"/>
        <s v="Ludhiana"/>
        <s v="Bhilai"/>
        <s v="Guwahati"/>
        <s v="Satna"/>
        <s v="Bangalore"/>
        <s v="Delhi"/>
        <s v="Malegaon"/>
        <s v="Mysore"/>
        <s v="Visakhapatnam"/>
        <s v="Ambattur"/>
        <s v="Panipat"/>
        <s v="Avadi"/>
        <s v="Kozhikode"/>
        <s v="Faridabad"/>
        <s v="Kamarhati"/>
        <s v="Nagercoil"/>
        <s v="Ujjain"/>
        <s v="Jodhpur"/>
        <s v="Kulti"/>
        <s v="Pune"/>
        <s v="Nagpur"/>
        <s v="Amritsar"/>
        <s v="Bareilly"/>
        <s v="Patna"/>
        <s v="Mumbai"/>
        <s v="Vadodara"/>
        <s v="Patiala"/>
        <s v="Hyderabad"/>
        <s v="Bhopal"/>
        <s v="Tirunelveli"/>
        <s v="Nellore"/>
        <s v="Latur"/>
        <s v="Jaipur"/>
        <s v="Coimbatore"/>
        <s v="Jabalpur"/>
        <s v="Aurangabad"/>
        <s v="Lucknow"/>
        <s v="Hapur"/>
        <s v="Anantapur"/>
        <s v="Jalna"/>
        <s v="Amravati"/>
        <s v="Thane"/>
        <s v="Jhansi"/>
        <s v="Jammu"/>
        <s v="Vijayawada"/>
        <s v="Agra"/>
        <s v="Thiruvananthapuram"/>
        <s v="Madurai"/>
        <s v="Saharanpur"/>
        <s v="Bhubaneswar"/>
        <s v="Aligarh"/>
        <s v="Srinagar"/>
        <s v="Kalyan"/>
        <s v="Allahabad"/>
        <s v="Cuttack"/>
        <s v="Ranchi"/>
        <s v="Karimnagar"/>
        <s v="Bhavnagar"/>
        <s v="Sonipat"/>
        <s v="Jamshedpur"/>
        <s v="Warangal"/>
        <s v="Bikaner"/>
        <s v="Pimpri"/>
        <s v="Etawah"/>
        <s v="Dewas"/>
        <s v="Bhatpara"/>
        <s v="Dehra Dun"/>
        <s v="Asansol"/>
        <s v="Ichalkaranji"/>
        <s v="Nizamabad"/>
        <s v="Belgaum"/>
        <s v="Kochi"/>
        <s v="Baranagar"/>
        <s v="Ganganagar"/>
        <s v="Fatehpur"/>
        <s v="Moradabad"/>
        <s v="Mirzapur"/>
        <s v="Guntur"/>
        <s v="Gwalior"/>
        <s v="Brahmapur"/>
        <s v="Imphal"/>
        <s v="Bellary"/>
        <s v="Ulhasnagar"/>
        <s v="Bhiwandi"/>
        <s v="Shimoga"/>
        <s v="Bihar Sharif"/>
        <s v="Tiruchchirappalli"/>
        <s v="Kukatpalli"/>
        <s v="Firozabad"/>
        <s v="Tirupati"/>
        <s v="Korba"/>
        <s v="Udaipur"/>
        <s v="Bhatinda"/>
        <s v="Naihati"/>
        <s v="Gulbarga"/>
        <s v="Barddhaman"/>
        <s v="Nasik"/>
        <s v="Chandigarh"/>
        <s v="Varanasi"/>
        <s v="Akola"/>
        <s v="Parbhani"/>
        <s v="Bokaro"/>
        <s v="Mau"/>
        <s v="Salem"/>
        <s v="Mathura"/>
        <s v="Muzaffarpur"/>
        <s v="Panihati"/>
        <s v="Jamnagar"/>
        <s v="Ghaziabad"/>
        <s v="Kakinada"/>
        <s v="Shahjahanpur"/>
        <s v="Gaya"/>
        <s v="Bhilwara"/>
        <s v="Hisar"/>
        <s v="Darbhanga"/>
        <s v="Tumkur"/>
        <s v="Barasat"/>
        <s v="Karnal"/>
        <s v="Rohtak"/>
        <s v="New Delhi"/>
        <s v="Thanjavur"/>
        <m/>
      </sharedItems>
    </cacheField>
    <cacheField name="State" numFmtId="0">
      <sharedItems containsBlank="1" count="26">
        <s v="Gujarat"/>
        <s v="Chhattisgarh"/>
        <s v="Karnataka"/>
        <s v="Kerala"/>
        <s v="Madhya Pradesh"/>
        <s v="Maharashtra"/>
        <s v="Puducherry"/>
        <s v="Uttar Pradesh"/>
        <s v="Rajasthan"/>
        <s v="Tamil Nadu"/>
        <s v="Haryana"/>
        <s v="Punjab"/>
        <s v="Uttarakhand"/>
        <s v="Assam"/>
        <s v="Delhi"/>
        <s v="West Bengal"/>
        <s v="Andhra Pradesh"/>
        <s v="Bihar"/>
        <s v="Telangana"/>
        <s v="Jammu and Kashmir"/>
        <s v="Odisha"/>
        <s v="Jharkhand"/>
        <s v="Manipur"/>
        <s v="Tripura"/>
        <s v="Chandigarh"/>
        <m/>
      </sharedItems>
    </cacheField>
    <cacheField name="Country" numFmtId="0">
      <sharedItems containsBlank="1"/>
    </cacheField>
    <cacheField name="Region" numFmtId="0">
      <sharedItems containsBlank="1" count="5">
        <s v="West"/>
        <s v="East"/>
        <s v="South"/>
        <s v="North"/>
        <m/>
      </sharedItems>
    </cacheField>
    <cacheField name="Product ID" numFmtId="0">
      <sharedItems containsBlank="1"/>
    </cacheField>
    <cacheField name="Category" numFmtId="0">
      <sharedItems containsBlank="1" count="4">
        <s v="Office Supplies"/>
        <s v="Technology"/>
        <s v="Furniture"/>
        <m/>
      </sharedItems>
    </cacheField>
    <cacheField name="Sub-Category" numFmtId="0">
      <sharedItems containsBlank="1" count="18">
        <s v="Binders"/>
        <s v="Storage"/>
        <s v="Envelopes"/>
        <s v="Labels"/>
        <s v="Fasteners"/>
        <s v="Supplies"/>
        <s v="Paper"/>
        <s v="Art"/>
        <s v="Appliances"/>
        <s v="Machines"/>
        <s v="Copiers"/>
        <s v="Accessories"/>
        <s v="Phones"/>
        <s v="Chairs"/>
        <s v="Bookcases"/>
        <s v="Furnishings"/>
        <s v="Tables"/>
        <m/>
      </sharedItems>
    </cacheField>
    <cacheField name="Product Name" numFmtId="0">
      <sharedItems containsBlank="1"/>
    </cacheField>
    <cacheField name="Sales" numFmtId="0">
      <sharedItems containsString="0" containsBlank="1" containsNumber="1" minValue="4.53" maxValue="5751.54"/>
    </cacheField>
    <cacheField name="Quantity" numFmtId="0">
      <sharedItems containsString="0" containsBlank="1" containsNumber="1" containsInteger="1" minValue="1" maxValue="14"/>
    </cacheField>
    <cacheField name="Profit" numFmtId="0">
      <sharedItems containsString="0" containsBlank="1" containsNumber="1" minValue="-522.09" maxValue="2817.99"/>
    </cacheField>
    <cacheField name="Shipping Cost" numFmtId="0">
      <sharedItems containsString="0" containsBlank="1" containsNumber="1" minValue="0.01" maxValue="704.08"/>
    </cacheField>
    <cacheField name="Order Priority" numFmtId="0">
      <sharedItems containsBlank="1"/>
    </cacheField>
    <cacheField name="Target" numFmtId="0">
      <sharedItems containsString="0" containsBlank="1" containsNumber="1" containsInteger="1" minValue="5" maxValue="800"/>
    </cacheField>
    <cacheField name="Manager" numFmtId="0">
      <sharedItems containsBlank="1" count="4">
        <s v="Mahesh"/>
        <s v="Ramesh"/>
        <s v="Suresh"/>
        <m/>
      </sharedItems>
    </cacheField>
    <cacheField name="Team lead" numFmtId="0">
      <sharedItems containsBlank="1" count="13">
        <s v="Mohit"/>
        <s v="Mohan"/>
        <s v="Manu"/>
        <s v="Meena"/>
        <s v="Radha"/>
        <s v="Renuka"/>
        <s v="Ram"/>
        <s v="Rohit"/>
        <s v="Sunil"/>
        <s v="Sumita"/>
        <s v="Suma"/>
        <s v="Suraj"/>
        <m/>
      </sharedItems>
    </cacheField>
    <cacheField name="Gender" numFmtId="0">
      <sharedItems containsBlank="1" count="3">
        <s v="Male"/>
        <s v="Female"/>
        <m/>
      </sharedItems>
    </cacheField>
    <cacheField name="Order Date" numFmtId="0">
      <sharedItems containsNonDate="0" containsDate="1" containsString="0" containsBlank="1" minDate="2021-01-06T00:00:00" maxDate="2025-01-01T00:00:00" count="554">
        <d v="2024-01-12T00:00:00"/>
        <d v="2023-12-27T00:00:00"/>
        <d v="2024-02-12T00:00:00"/>
        <d v="2024-10-22T00:00:00"/>
        <d v="2021-09-27T00:00:00"/>
        <d v="2022-06-16T00:00:00"/>
        <d v="2023-05-14T00:00:00"/>
        <d v="2021-05-09T00:00:00"/>
        <d v="2022-01-24T00:00:00"/>
        <d v="2022-08-17T00:00:00"/>
        <d v="2021-03-18T00:00:00"/>
        <d v="2024-11-22T00:00:00"/>
        <d v="2021-09-15T00:00:00"/>
        <d v="2023-09-18T00:00:00"/>
        <d v="2023-01-05T00:00:00"/>
        <d v="2023-09-08T00:00:00"/>
        <d v="2021-06-12T00:00:00"/>
        <d v="2021-07-29T00:00:00"/>
        <d v="2024-06-10T00:00:00"/>
        <d v="2023-06-02T00:00:00"/>
        <d v="2024-01-25T00:00:00"/>
        <d v="2023-12-06T00:00:00"/>
        <d v="2024-09-08T00:00:00"/>
        <d v="2021-12-30T00:00:00"/>
        <d v="2024-12-23T00:00:00"/>
        <d v="2024-12-06T00:00:00"/>
        <d v="2021-03-30T00:00:00"/>
        <d v="2022-10-12T00:00:00"/>
        <d v="2023-01-07T00:00:00"/>
        <d v="2024-01-22T00:00:00"/>
        <d v="2024-01-16T00:00:00"/>
        <d v="2022-11-27T00:00:00"/>
        <d v="2024-09-25T00:00:00"/>
        <d v="2023-05-31T00:00:00"/>
        <d v="2021-06-21T00:00:00"/>
        <d v="2023-07-02T00:00:00"/>
        <d v="2023-03-23T00:00:00"/>
        <d v="2024-07-08T00:00:00"/>
        <d v="2023-09-12T00:00:00"/>
        <d v="2024-08-13T00:00:00"/>
        <d v="2024-03-20T00:00:00"/>
        <d v="2021-02-11T00:00:00"/>
        <d v="2024-11-18T00:00:00"/>
        <d v="2022-01-10T00:00:00"/>
        <d v="2023-06-14T00:00:00"/>
        <d v="2022-09-05T00:00:00"/>
        <d v="2022-07-07T00:00:00"/>
        <d v="2024-09-09T00:00:00"/>
        <d v="2023-08-30T00:00:00"/>
        <d v="2023-12-31T00:00:00"/>
        <d v="2022-05-16T00:00:00"/>
        <d v="2022-07-04T00:00:00"/>
        <d v="2024-07-11T00:00:00"/>
        <d v="2024-12-19T00:00:00"/>
        <d v="2023-05-24T00:00:00"/>
        <d v="2023-07-05T00:00:00"/>
        <d v="2023-08-07T00:00:00"/>
        <d v="2022-08-29T00:00:00"/>
        <d v="2021-06-10T00:00:00"/>
        <d v="2022-10-03T00:00:00"/>
        <d v="2022-08-10T00:00:00"/>
        <d v="2024-04-15T00:00:00"/>
        <d v="2021-10-10T00:00:00"/>
        <d v="2022-08-12T00:00:00"/>
        <d v="2021-02-08T00:00:00"/>
        <d v="2023-07-01T00:00:00"/>
        <d v="2022-12-28T00:00:00"/>
        <d v="2023-06-08T00:00:00"/>
        <d v="2023-10-05T00:00:00"/>
        <d v="2023-12-10T00:00:00"/>
        <d v="2022-07-19T00:00:00"/>
        <d v="2022-09-21T00:00:00"/>
        <d v="2024-12-09T00:00:00"/>
        <d v="2023-06-18T00:00:00"/>
        <d v="2021-11-28T00:00:00"/>
        <d v="2024-11-17T00:00:00"/>
        <d v="2024-04-17T00:00:00"/>
        <d v="2024-06-24T00:00:00"/>
        <d v="2021-12-02T00:00:00"/>
        <d v="2024-05-30T00:00:00"/>
        <d v="2021-11-14T00:00:00"/>
        <d v="2021-02-16T00:00:00"/>
        <d v="2023-09-11T00:00:00"/>
        <d v="2021-12-22T00:00:00"/>
        <d v="2024-09-12T00:00:00"/>
        <d v="2023-10-23T00:00:00"/>
        <d v="2023-07-30T00:00:00"/>
        <d v="2021-05-18T00:00:00"/>
        <d v="2024-10-30T00:00:00"/>
        <d v="2024-08-05T00:00:00"/>
        <d v="2021-06-13T00:00:00"/>
        <d v="2023-12-01T00:00:00"/>
        <d v="2024-10-17T00:00:00"/>
        <d v="2022-11-09T00:00:00"/>
        <d v="2024-06-08T00:00:00"/>
        <d v="2023-12-11T00:00:00"/>
        <d v="2024-12-15T00:00:00"/>
        <d v="2022-01-14T00:00:00"/>
        <d v="2022-12-19T00:00:00"/>
        <d v="2024-12-11T00:00:00"/>
        <d v="2024-06-01T00:00:00"/>
        <d v="2022-12-07T00:00:00"/>
        <d v="2022-05-09T00:00:00"/>
        <d v="2022-02-11T00:00:00"/>
        <d v="2023-11-11T00:00:00"/>
        <d v="2022-05-11T00:00:00"/>
        <d v="2021-03-21T00:00:00"/>
        <d v="2022-09-22T00:00:00"/>
        <d v="2023-05-19T00:00:00"/>
        <d v="2022-12-09T00:00:00"/>
        <d v="2022-06-27T00:00:00"/>
        <d v="2022-11-13T00:00:00"/>
        <d v="2021-07-12T00:00:00"/>
        <d v="2021-06-17T00:00:00"/>
        <d v="2021-12-21T00:00:00"/>
        <d v="2022-03-03T00:00:00"/>
        <d v="2022-08-23T00:00:00"/>
        <d v="2023-07-12T00:00:00"/>
        <d v="2023-09-30T00:00:00"/>
        <d v="2024-09-05T00:00:00"/>
        <d v="2021-11-08T00:00:00"/>
        <d v="2022-04-14T00:00:00"/>
        <d v="2024-05-05T00:00:00"/>
        <d v="2024-01-20T00:00:00"/>
        <d v="2021-06-28T00:00:00"/>
        <d v="2022-02-03T00:00:00"/>
        <d v="2024-06-30T00:00:00"/>
        <d v="2024-01-05T00:00:00"/>
        <d v="2021-12-26T00:00:00"/>
        <d v="2021-08-20T00:00:00"/>
        <d v="2022-04-05T00:00:00"/>
        <d v="2024-03-11T00:00:00"/>
        <d v="2022-10-09T00:00:00"/>
        <d v="2023-09-13T00:00:00"/>
        <d v="2024-12-26T00:00:00"/>
        <d v="2023-12-24T00:00:00"/>
        <d v="2023-11-25T00:00:00"/>
        <d v="2024-12-27T00:00:00"/>
        <d v="2024-10-06T00:00:00"/>
        <d v="2023-02-09T00:00:00"/>
        <d v="2024-07-17T00:00:00"/>
        <d v="2023-10-24T00:00:00"/>
        <d v="2022-10-05T00:00:00"/>
        <d v="2022-03-21T00:00:00"/>
        <d v="2022-08-31T00:00:00"/>
        <d v="2024-12-31T00:00:00"/>
        <d v="2024-10-31T00:00:00"/>
        <d v="2021-10-14T00:00:00"/>
        <d v="2024-09-26T00:00:00"/>
        <d v="2024-11-21T00:00:00"/>
        <d v="2022-10-29T00:00:00"/>
        <d v="2022-12-17T00:00:00"/>
        <d v="2022-09-08T00:00:00"/>
        <d v="2024-01-14T00:00:00"/>
        <d v="2023-11-02T00:00:00"/>
        <d v="2024-11-10T00:00:00"/>
        <d v="2023-04-06T00:00:00"/>
        <d v="2023-06-27T00:00:00"/>
        <d v="2022-11-05T00:00:00"/>
        <d v="2022-01-23T00:00:00"/>
        <d v="2023-07-06T00:00:00"/>
        <d v="2024-01-10T00:00:00"/>
        <d v="2024-05-29T00:00:00"/>
        <d v="2024-08-22T00:00:00"/>
        <d v="2024-09-17T00:00:00"/>
        <d v="2024-08-10T00:00:00"/>
        <d v="2023-12-20T00:00:00"/>
        <d v="2021-04-08T00:00:00"/>
        <d v="2024-03-09T00:00:00"/>
        <d v="2022-06-06T00:00:00"/>
        <d v="2023-12-03T00:00:00"/>
        <d v="2021-08-11T00:00:00"/>
        <d v="2023-06-24T00:00:00"/>
        <d v="2024-05-17T00:00:00"/>
        <d v="2022-11-15T00:00:00"/>
        <d v="2024-09-15T00:00:00"/>
        <d v="2021-02-19T00:00:00"/>
        <d v="2023-11-09T00:00:00"/>
        <d v="2022-02-15T00:00:00"/>
        <d v="2022-04-06T00:00:00"/>
        <d v="2022-10-18T00:00:00"/>
        <d v="2021-10-06T00:00:00"/>
        <d v="2023-10-29T00:00:00"/>
        <d v="2024-05-26T00:00:00"/>
        <d v="2022-09-27T00:00:00"/>
        <d v="2024-12-03T00:00:00"/>
        <d v="2021-09-17T00:00:00"/>
        <d v="2023-09-15T00:00:00"/>
        <d v="2023-09-17T00:00:00"/>
        <d v="2024-09-01T00:00:00"/>
        <d v="2024-10-05T00:00:00"/>
        <d v="2023-04-26T00:00:00"/>
        <d v="2023-01-22T00:00:00"/>
        <d v="2024-04-28T00:00:00"/>
        <d v="2022-06-19T00:00:00"/>
        <d v="2021-09-22T00:00:00"/>
        <d v="2023-01-11T00:00:00"/>
        <d v="2024-02-10T00:00:00"/>
        <d v="2022-05-07T00:00:00"/>
        <d v="2024-06-28T00:00:00"/>
        <d v="2021-07-06T00:00:00"/>
        <d v="2022-12-04T00:00:00"/>
        <d v="2022-12-15T00:00:00"/>
        <d v="2024-06-18T00:00:00"/>
        <d v="2021-12-08T00:00:00"/>
        <d v="2022-11-30T00:00:00"/>
        <d v="2021-05-31T00:00:00"/>
        <d v="2021-12-28T00:00:00"/>
        <d v="2022-03-10T00:00:00"/>
        <d v="2024-03-27T00:00:00"/>
        <d v="2021-07-09T00:00:00"/>
        <d v="2022-04-21T00:00:00"/>
        <d v="2022-03-27T00:00:00"/>
        <d v="2024-03-30T00:00:00"/>
        <d v="2022-05-31T00:00:00"/>
        <d v="2023-10-15T00:00:00"/>
        <d v="2024-08-21T00:00:00"/>
        <d v="2022-05-25T00:00:00"/>
        <d v="2022-10-19T00:00:00"/>
        <d v="2022-02-25T00:00:00"/>
        <d v="2021-09-11T00:00:00"/>
        <d v="2022-10-04T00:00:00"/>
        <d v="2024-11-25T00:00:00"/>
        <d v="2023-03-29T00:00:00"/>
        <d v="2022-03-12T00:00:00"/>
        <d v="2024-04-12T00:00:00"/>
        <d v="2024-10-16T00:00:00"/>
        <d v="2024-12-07T00:00:00"/>
        <d v="2023-03-25T00:00:00"/>
        <d v="2024-10-27T00:00:00"/>
        <d v="2023-03-05T00:00:00"/>
        <d v="2023-07-10T00:00:00"/>
        <d v="2022-07-31T00:00:00"/>
        <d v="2023-04-12T00:00:00"/>
        <d v="2022-12-11T00:00:00"/>
        <d v="2021-02-23T00:00:00"/>
        <d v="2023-08-24T00:00:00"/>
        <d v="2024-12-16T00:00:00"/>
        <d v="2022-06-28T00:00:00"/>
        <d v="2024-08-08T00:00:00"/>
        <d v="2024-04-21T00:00:00"/>
        <d v="2022-07-14T00:00:00"/>
        <d v="2023-09-20T00:00:00"/>
        <d v="2024-01-29T00:00:00"/>
        <d v="2023-11-13T00:00:00"/>
        <d v="2021-08-25T00:00:00"/>
        <d v="2023-11-28T00:00:00"/>
        <d v="2024-09-06T00:00:00"/>
        <d v="2023-07-08T00:00:00"/>
        <d v="2021-12-07T00:00:00"/>
        <d v="2024-01-24T00:00:00"/>
        <d v="2023-12-16T00:00:00"/>
        <d v="2024-07-10T00:00:00"/>
        <d v="2024-03-22T00:00:00"/>
        <d v="2024-12-08T00:00:00"/>
        <d v="2022-02-01T00:00:00"/>
        <d v="2022-11-29T00:00:00"/>
        <d v="2021-08-29T00:00:00"/>
        <d v="2022-09-15T00:00:00"/>
        <d v="2022-06-02T00:00:00"/>
        <d v="2022-07-06T00:00:00"/>
        <d v="2022-04-10T00:00:00"/>
        <d v="2021-01-11T00:00:00"/>
        <d v="2024-03-31T00:00:00"/>
        <d v="2023-12-08T00:00:00"/>
        <d v="2023-05-20T00:00:00"/>
        <d v="2023-09-19T00:00:00"/>
        <d v="2024-10-24T00:00:00"/>
        <d v="2022-11-12T00:00:00"/>
        <d v="2021-10-09T00:00:00"/>
        <d v="2023-06-17T00:00:00"/>
        <d v="2024-06-11T00:00:00"/>
        <d v="2023-01-08T00:00:00"/>
        <d v="2024-04-24T00:00:00"/>
        <d v="2021-02-22T00:00:00"/>
        <d v="2024-12-17T00:00:00"/>
        <d v="2022-10-25T00:00:00"/>
        <d v="2022-02-08T00:00:00"/>
        <d v="2022-02-06T00:00:00"/>
        <d v="2023-08-19T00:00:00"/>
        <d v="2023-10-08T00:00:00"/>
        <d v="2023-12-30T00:00:00"/>
        <d v="2021-12-15T00:00:00"/>
        <d v="2021-08-16T00:00:00"/>
        <d v="2024-10-18T00:00:00"/>
        <d v="2024-05-06T00:00:00"/>
        <d v="2024-11-09T00:00:00"/>
        <d v="2023-11-06T00:00:00"/>
        <d v="2024-04-03T00:00:00"/>
        <d v="2023-12-26T00:00:00"/>
        <d v="2021-02-06T00:00:00"/>
        <d v="2022-09-14T00:00:00"/>
        <d v="2022-03-29T00:00:00"/>
        <d v="2024-01-17T00:00:00"/>
        <d v="2024-10-03T00:00:00"/>
        <d v="2022-07-01T00:00:00"/>
        <d v="2022-11-08T00:00:00"/>
        <d v="2023-04-03T00:00:00"/>
        <d v="2024-06-17T00:00:00"/>
        <d v="2024-07-04T00:00:00"/>
        <d v="2023-12-13T00:00:00"/>
        <d v="2022-02-24T00:00:00"/>
        <d v="2024-06-09T00:00:00"/>
        <d v="2023-12-23T00:00:00"/>
        <d v="2022-12-24T00:00:00"/>
        <d v="2023-03-26T00:00:00"/>
        <d v="2023-10-18T00:00:00"/>
        <d v="2023-07-31T00:00:00"/>
        <d v="2022-01-12T00:00:00"/>
        <d v="2023-10-17T00:00:00"/>
        <d v="2021-10-27T00:00:00"/>
        <d v="2022-11-23T00:00:00"/>
        <d v="2023-09-21T00:00:00"/>
        <d v="2022-11-01T00:00:00"/>
        <d v="2023-07-22T00:00:00"/>
        <d v="2024-10-13T00:00:00"/>
        <d v="2023-07-23T00:00:00"/>
        <d v="2021-06-22T00:00:00"/>
        <d v="2023-04-22T00:00:00"/>
        <d v="2022-10-26T00:00:00"/>
        <d v="2024-12-13T00:00:00"/>
        <d v="2023-09-05T00:00:00"/>
        <d v="2024-05-16T00:00:00"/>
        <d v="2021-07-28T00:00:00"/>
        <d v="2024-05-08T00:00:00"/>
        <d v="2021-12-17T00:00:00"/>
        <d v="2023-03-18T00:00:00"/>
        <d v="2021-02-09T00:00:00"/>
        <d v="2022-12-12T00:00:00"/>
        <d v="2021-09-28T00:00:00"/>
        <d v="2023-05-15T00:00:00"/>
        <d v="2022-10-20T00:00:00"/>
        <d v="2023-12-19T00:00:00"/>
        <d v="2024-12-29T00:00:00"/>
        <d v="2023-05-08T00:00:00"/>
        <d v="2022-03-05T00:00:00"/>
        <d v="2022-08-14T00:00:00"/>
        <d v="2024-07-03T00:00:00"/>
        <d v="2024-04-06T00:00:00"/>
        <d v="2024-08-18T00:00:00"/>
        <d v="2023-08-05T00:00:00"/>
        <d v="2021-09-26T00:00:00"/>
        <d v="2024-09-23T00:00:00"/>
        <d v="2021-01-06T00:00:00"/>
        <d v="2021-03-10T00:00:00"/>
        <d v="2024-02-05T00:00:00"/>
        <d v="2022-01-08T00:00:00"/>
        <d v="2023-11-18T00:00:00"/>
        <d v="2023-09-22T00:00:00"/>
        <d v="2024-08-28T00:00:00"/>
        <d v="2023-03-15T00:00:00"/>
        <d v="2024-11-26T00:00:00"/>
        <d v="2024-10-19T00:00:00"/>
        <d v="2024-04-09T00:00:00"/>
        <d v="2022-05-12T00:00:00"/>
        <d v="2023-08-23T00:00:00"/>
        <d v="2024-01-03T00:00:00"/>
        <d v="2024-05-27T00:00:00"/>
        <d v="2024-03-10T00:00:00"/>
        <d v="2021-08-26T00:00:00"/>
        <d v="2023-08-29T00:00:00"/>
        <d v="2022-12-31T00:00:00"/>
        <d v="2024-07-18T00:00:00"/>
        <d v="2022-05-10T00:00:00"/>
        <d v="2022-10-08T00:00:00"/>
        <d v="2023-06-25T00:00:00"/>
        <d v="2021-11-02T00:00:00"/>
        <d v="2024-11-11T00:00:00"/>
        <d v="2024-05-31T00:00:00"/>
        <d v="2024-09-07T00:00:00"/>
        <d v="2024-08-26T00:00:00"/>
        <d v="2023-04-04T00:00:00"/>
        <d v="2024-07-21T00:00:00"/>
        <d v="2023-07-18T00:00:00"/>
        <d v="2021-08-30T00:00:00"/>
        <d v="2023-10-12T00:00:00"/>
        <d v="2023-08-06T00:00:00"/>
        <d v="2023-10-01T00:00:00"/>
        <d v="2024-12-05T00:00:00"/>
        <d v="2024-10-10T00:00:00"/>
        <d v="2021-05-26T00:00:00"/>
        <d v="2024-04-23T00:00:00"/>
        <d v="2021-10-17T00:00:00"/>
        <d v="2022-01-17T00:00:00"/>
        <d v="2024-06-13T00:00:00"/>
        <d v="2024-11-15T00:00:00"/>
        <d v="2024-08-19T00:00:00"/>
        <d v="2022-01-13T00:00:00"/>
        <d v="2023-05-23T00:00:00"/>
        <d v="2023-08-16T00:00:00"/>
        <d v="2024-03-21T00:00:00"/>
        <d v="2022-06-22T00:00:00"/>
        <d v="2022-11-06T00:00:00"/>
        <d v="2021-09-24T00:00:00"/>
        <d v="2021-11-23T00:00:00"/>
        <d v="2024-05-22T00:00:00"/>
        <d v="2024-01-11T00:00:00"/>
        <d v="2022-01-05T00:00:00"/>
        <d v="2021-06-27T00:00:00"/>
        <d v="2024-05-20T00:00:00"/>
        <d v="2024-08-20T00:00:00"/>
        <d v="2022-06-29T00:00:00"/>
        <d v="2022-06-04T00:00:00"/>
        <d v="2021-04-14T00:00:00"/>
        <d v="2022-08-06T00:00:00"/>
        <d v="2023-09-04T00:00:00"/>
        <d v="2022-06-21T00:00:00"/>
        <d v="2022-07-25T00:00:00"/>
        <d v="2021-08-31T00:00:00"/>
        <d v="2022-08-16T00:00:00"/>
        <d v="2022-06-25T00:00:00"/>
        <d v="2022-06-15T00:00:00"/>
        <d v="2023-02-22T00:00:00"/>
        <d v="2023-01-10T00:00:00"/>
        <d v="2024-11-27T00:00:00"/>
        <d v="2021-11-22T00:00:00"/>
        <d v="2023-02-20T00:00:00"/>
        <d v="2022-05-24T00:00:00"/>
        <d v="2022-11-28T00:00:00"/>
        <d v="2021-05-30T00:00:00"/>
        <d v="2024-10-23T00:00:00"/>
        <d v="2022-05-30T00:00:00"/>
        <d v="2024-09-30T00:00:00"/>
        <d v="2024-11-13T00:00:00"/>
        <d v="2021-05-12T00:00:00"/>
        <d v="2021-09-23T00:00:00"/>
        <d v="2024-03-07T00:00:00"/>
        <d v="2024-02-13T00:00:00"/>
        <d v="2023-10-28T00:00:00"/>
        <d v="2023-02-01T00:00:00"/>
        <d v="2021-07-11T00:00:00"/>
        <d v="2023-08-14T00:00:00"/>
        <d v="2022-05-15T00:00:00"/>
        <d v="2021-03-08T00:00:00"/>
        <d v="2022-12-10T00:00:00"/>
        <d v="2021-10-28T00:00:00"/>
        <d v="2022-03-09T00:00:00"/>
        <d v="2021-04-15T00:00:00"/>
        <d v="2023-08-08T00:00:00"/>
        <d v="2022-04-02T00:00:00"/>
        <d v="2024-02-06T00:00:00"/>
        <d v="2021-11-16T00:00:00"/>
        <d v="2023-05-17T00:00:00"/>
        <d v="2021-04-19T00:00:00"/>
        <d v="2021-06-30T00:00:00"/>
        <d v="2022-03-22T00:00:00"/>
        <d v="2024-05-28T00:00:00"/>
        <d v="2024-01-15T00:00:00"/>
        <d v="2024-11-06T00:00:00"/>
        <d v="2023-09-14T00:00:00"/>
        <d v="2023-08-26T00:00:00"/>
        <d v="2021-11-01T00:00:00"/>
        <d v="2022-02-27T00:00:00"/>
        <d v="2023-04-18T00:00:00"/>
        <d v="2024-05-13T00:00:00"/>
        <d v="2023-10-14T00:00:00"/>
        <d v="2021-11-21T00:00:00"/>
        <d v="2024-05-11T00:00:00"/>
        <d v="2021-10-18T00:00:00"/>
        <d v="2024-11-16T00:00:00"/>
        <d v="2023-08-11T00:00:00"/>
        <d v="2022-11-14T00:00:00"/>
        <d v="2022-11-26T00:00:00"/>
        <d v="2022-08-28T00:00:00"/>
        <d v="2023-11-21T00:00:00"/>
        <d v="2023-06-22T00:00:00"/>
        <d v="2024-08-07T00:00:00"/>
        <d v="2022-10-15T00:00:00"/>
        <d v="2024-02-08T00:00:00"/>
        <d v="2023-06-19T00:00:00"/>
        <d v="2022-11-19T00:00:00"/>
        <d v="2021-10-13T00:00:00"/>
        <d v="2024-11-28T00:00:00"/>
        <d v="2022-04-16T00:00:00"/>
        <d v="2022-07-02T00:00:00"/>
        <d v="2021-06-05T00:00:00"/>
        <d v="2023-05-28T00:00:00"/>
        <d v="2023-09-26T00:00:00"/>
        <d v="2023-12-21T00:00:00"/>
        <d v="2023-05-16T00:00:00"/>
        <d v="2024-11-30T00:00:00"/>
        <d v="2022-08-26T00:00:00"/>
        <d v="2021-08-22T00:00:00"/>
        <d v="2021-04-10T00:00:00"/>
        <d v="2023-10-30T00:00:00"/>
        <d v="2022-01-25T00:00:00"/>
        <d v="2024-11-23T00:00:00"/>
        <d v="2021-10-11T00:00:00"/>
        <d v="2021-01-24T00:00:00"/>
        <d v="2021-09-06T00:00:00"/>
        <d v="2023-02-13T00:00:00"/>
        <d v="2024-11-19T00:00:00"/>
        <d v="2023-02-02T00:00:00"/>
        <d v="2024-10-15T00:00:00"/>
        <d v="2021-01-26T00:00:00"/>
        <d v="2023-02-11T00:00:00"/>
        <d v="2024-11-29T00:00:00"/>
        <d v="2021-06-07T00:00:00"/>
        <d v="2023-01-01T00:00:00"/>
        <d v="2024-07-23T00:00:00"/>
        <d v="2024-02-04T00:00:00"/>
        <d v="2023-05-12T00:00:00"/>
        <d v="2024-07-27T00:00:00"/>
        <d v="2023-01-28T00:00:00"/>
        <d v="2021-12-14T00:00:00"/>
        <d v="2022-03-19T00:00:00"/>
        <d v="2023-05-29T00:00:00"/>
        <d v="2024-11-07T00:00:00"/>
        <d v="2021-07-20T00:00:00"/>
        <d v="2024-10-12T00:00:00"/>
        <d v="2023-03-27T00:00:00"/>
        <d v="2023-09-16T00:00:00"/>
        <d v="2022-10-17T00:00:00"/>
        <d v="2024-03-18T00:00:00"/>
        <d v="2024-05-23T00:00:00"/>
        <d v="2024-08-11T00:00:00"/>
        <d v="2024-08-12T00:00:00"/>
        <d v="2024-06-27T00:00:00"/>
        <d v="2021-10-19T00:00:00"/>
        <d v="2021-10-05T00:00:00"/>
        <d v="2023-02-08T00:00:00"/>
        <d v="2024-02-09T00:00:00"/>
        <d v="2023-04-24T00:00:00"/>
        <d v="2022-02-09T00:00:00"/>
        <d v="2022-09-20T00:00:00"/>
        <d v="2023-10-27T00:00:00"/>
        <d v="2022-12-20T00:00:00"/>
        <d v="2024-09-24T00:00:00"/>
        <d v="2024-06-20T00:00:00"/>
        <d v="2024-08-29T00:00:00"/>
        <d v="2021-12-29T00:00:00"/>
        <d v="2022-06-12T00:00:00"/>
        <d v="2023-06-04T00:00:00"/>
        <d v="2021-11-29T00:00:00"/>
        <d v="2024-04-25T00:00:00"/>
        <d v="2023-01-25T00:00:00"/>
        <d v="2023-05-07T00:00:00"/>
        <d v="2021-03-11T00:00:00"/>
        <d v="2022-09-10T00:00:00"/>
        <d v="2024-08-23T00:00:00"/>
        <d v="2021-09-20T00:00:00"/>
        <d v="2022-09-26T00:00:00"/>
        <d v="2023-12-17T00:00:00"/>
        <d v="2022-09-28T00:00:00"/>
        <d v="2024-03-24T00:00:00"/>
        <d v="2021-02-18T00:00:00"/>
        <d v="2024-08-27T00:00:00"/>
        <d v="2024-11-03T00:00:00"/>
        <d v="2022-11-21T00:00:00"/>
        <d v="2024-12-18T00:00:00"/>
        <d v="2022-05-06T00:00:00"/>
        <d v="2023-06-26T00:00:00"/>
        <d v="2022-01-26T00:00:00"/>
        <m/>
      </sharedItems>
      <fieldGroup par="35" base="23">
        <rangePr groupBy="months" startDate="2021-01-06T00:00:00" endDate="2025-01-01T00:00:00"/>
        <groupItems count="14">
          <s v="(blank)"/>
          <s v="Jan"/>
          <s v="Feb"/>
          <s v="Mar"/>
          <s v="Apr"/>
          <s v="May"/>
          <s v="Jun"/>
          <s v="Jul"/>
          <s v="Aug"/>
          <s v="Sep"/>
          <s v="Oct"/>
          <s v="Nov"/>
          <s v="Dec"/>
          <s v="&gt;1/1/2025"/>
        </groupItems>
      </fieldGroup>
    </cacheField>
    <cacheField name="Ship Date" numFmtId="0">
      <sharedItems containsNonDate="0" containsDate="1" containsString="0" containsBlank="1" minDate="2021-01-02T00:00:00" maxDate="2025-05-02T00:00:00"/>
    </cacheField>
    <cacheField name="Q5same day shipping" numFmtId="0">
      <sharedItems/>
    </cacheField>
    <cacheField name="Q6" numFmtId="0">
      <sharedItems/>
    </cacheField>
    <cacheField name="Q8TARGET-SALES" numFmtId="0">
      <sharedItems containsSemiMixedTypes="0" containsString="0" containsNumber="1" minValue="-792.73" maxValue="5468.54"/>
    </cacheField>
    <cacheField name="day" numFmtId="0">
      <sharedItems containsSemiMixedTypes="0" containsString="0" containsNumber="1" containsInteger="1" minValue="-320" maxValue="214"/>
    </cacheField>
    <cacheField name="flag9" numFmtId="0">
      <sharedItems containsBlank="1"/>
    </cacheField>
    <cacheField name="10profit margin" numFmtId="0">
      <sharedItems containsMixedTypes="1" containsNumber="1" minValue="-0.98421052631578954" maxValue="0.5" count="1154">
        <n v="0.41932059447983011"/>
        <n v="0.11888111888111888"/>
        <n v="1.7094017094017096E-2"/>
        <n v="0.4654088050314466"/>
        <n v="0.43967181467181465"/>
        <n v="0.13949275362318841"/>
        <n v="0.1492910758965805"/>
        <n v="0.15789473684210528"/>
        <n v="5.8333333333333327E-2"/>
        <n v="7.9310344827586213E-2"/>
        <n v="0.48717948717948717"/>
        <n v="0.49888143176733785"/>
        <n v="0.25933609958506221"/>
        <n v="0.12982744453574366"/>
        <n v="0.46964643095396935"/>
        <n v="0.21864951768488747"/>
        <n v="0.46966292134831461"/>
        <n v="1.8421052631578946E-2"/>
        <n v="0.36877076411960136"/>
        <n v="0.12826086956521737"/>
        <n v="3.8684719535783368E-2"/>
        <n v="0.28962818003913893"/>
        <n v="0.35918367346938773"/>
        <n v="0.47286821705426363"/>
        <n v="0.24736842105263157"/>
        <n v="0.44961240310077522"/>
        <n v="0.3899721448467966"/>
        <n v="0.24863883847549909"/>
        <n v="0.35980861244019141"/>
        <n v="0.20959147424511543"/>
        <n v="0.40971766250820746"/>
        <n v="0.20886075949367089"/>
        <n v="0.45947592931139553"/>
        <n v="0.17963721474546518"/>
        <n v="0.48994708994708996"/>
        <n v="0.42961165048543692"/>
        <n v="2.6936026936026938E-2"/>
        <n v="0.18974358974358974"/>
        <n v="0.19855595667870038"/>
        <n v="5.8690744920993222E-2"/>
        <n v="0.11827956989247312"/>
        <n v="0.13857677902621723"/>
        <n v="0.24886191198786042"/>
        <n v="0.41894977168949765"/>
        <n v="0.19961240310077519"/>
        <n v="7.9556898288016112E-2"/>
        <n v="8.8942307692307682E-2"/>
        <n v="0.38825757575757575"/>
        <n v="0.25"/>
        <n v="0.13993634873179669"/>
        <n v="8.9759036144578322E-2"/>
        <n v="0.34916201117318435"/>
        <n v="0.11935483870967742"/>
        <n v="3.9892424921559838E-2"/>
        <n v="1.9689119170984457E-2"/>
        <n v="0.17880794701986755"/>
        <n v="0.27999537866096696"/>
        <n v="0.42994212610417304"/>
        <n v="0.3397790055248619"/>
        <n v="0.22900763358778628"/>
        <n v="0.36920529801324503"/>
        <n v="0.11967921036397287"/>
        <n v="0.1196247068021892"/>
        <n v="3.8869257950530041E-2"/>
        <n v="0.27855153203342614"/>
        <n v="0.29974326059050066"/>
        <n v="3.553299492385787E-2"/>
        <n v="8.9086859688195977E-2"/>
        <n v="0"/>
        <n v="0.13952020202020202"/>
        <n v="3.9426523297491044E-2"/>
        <n v="0.45945945945945948"/>
        <n v="0.34874759152215795"/>
        <n v="0.42929806714140389"/>
        <n v="8.7378640776699046E-2"/>
        <n v="0.48799999999999999"/>
        <n v="0.21896162528216706"/>
        <n v="8.130081300813009E-3"/>
        <n v="0.27868852459016391"/>
        <n v="0.34889434889434884"/>
        <n v="4.9961270333075139E-2"/>
        <n v="0.33917197452229297"/>
        <n v="0.17"/>
        <n v="0.39828693790149888"/>
        <n v="0.34845735027223235"/>
        <n v="0.11993146773272417"/>
        <n v="0.49868073878627972"/>
        <n v="0.32980599647266312"/>
        <n v="0.28994874080677513"/>
        <n v="0.41993044004234087"/>
        <n v="-0.70270270270270263"/>
        <n v="0.36993822923816061"/>
        <n v="0.22988505747126436"/>
        <n v="0.14996670097475329"/>
        <n v="0.10976837865055389"/>
        <n v="0.1388888888888889"/>
        <n v="0.18984962406015035"/>
        <n v="-0.84187408491947291"/>
        <n v="0.45939243645381278"/>
        <n v="0.33919156414762741"/>
        <n v="0.27994955863808324"/>
        <n v="-0.90092879256965952"/>
        <n v="3.8543897216274096E-2"/>
        <n v="-1.0214504596527069E-3"/>
        <n v="0.17735849056603772"/>
        <n v="0.33750000000000002"/>
        <n v="0.11967921036397286"/>
        <n v="0.16934046345811052"/>
        <n v="0.26968503937007876"/>
        <n v="0.36988968202465927"/>
        <n v="0.3074324324324324"/>
        <n v="0.27939142461964039"/>
        <n v="0.28767123287671231"/>
        <n v="0.13837638376383762"/>
        <n v="0.1894150417827298"/>
        <n v="9.9999999999999992E-2"/>
        <n v="4.9535603715170282E-2"/>
        <n v="0.26846846846846845"/>
        <n v="0.30918727915194344"/>
        <n v="0.4698162729658793"/>
        <n v="0.2"/>
        <n v="1.9965277777777776E-2"/>
        <n v="6.9042316258351888E-2"/>
        <n v="0.45990990990990993"/>
        <n v="0.31985515992757996"/>
        <n v="0.48672566371681414"/>
        <n v="0.5"/>
        <n v="0.48611111111111105"/>
        <n v="2.6936026936026935E-2"/>
        <n v="2.9726516052318668E-2"/>
        <n v="0.31818181818181818"/>
        <n v="0.25650557620817843"/>
        <n v="6.0000000000000005E-2"/>
        <n v="0.43835616438356168"/>
        <n v="0.4477211796246649"/>
        <n v="4.965753424657534E-2"/>
        <n v="0.31903945111492282"/>
        <n v="5.9196617336152217E-2"/>
        <n v="0.42966751918158569"/>
        <n v="0.40909090909090912"/>
        <n v="0.13987657948868645"/>
        <n v="0.4"/>
        <n v="7.8947368421052634E-3"/>
        <n v="0.21997838329825359"/>
        <n v="7.9817158931082974E-2"/>
        <n v="0.19886363636363638"/>
        <n v="0.18997361477572561"/>
        <n v="0.13943488943488944"/>
        <n v="0.36744186046511629"/>
        <n v="0.37832310838445804"/>
        <n v="0.34975961538461536"/>
        <n v="0.32851239669421489"/>
        <n v="1.8421052631578949E-2"/>
        <n v="1.9553072625698324E-2"/>
        <n v="0.43979057591623039"/>
        <n v="0.34941967012828345"/>
        <n v="0.27990654205607474"/>
        <n v="0.34971428571428576"/>
        <n v="0.44642857142857145"/>
        <n v="0.328125"/>
        <n v="0.36830357142857145"/>
        <n v="0.39998885359193004"/>
        <n v="-0.98421052631578954"/>
        <n v="0.12960082944530846"/>
        <n v="0.30950570342205325"/>
        <n v="0.44978165938864628"/>
        <n v="7.8034682080924858E-2"/>
        <n v="0.11958762886597937"/>
        <n v="0.13953488372093026"/>
        <n v="0.39999999999999997"/>
        <n v="0.20848056537102472"/>
        <n v="0.35820895522388063"/>
        <n v="0.14864864864864866"/>
        <n v="0.2389705882352941"/>
        <n v="0.30957562568008706"/>
        <n v="0.12910284463894967"/>
        <n v="2.8892455858747994E-2"/>
        <n v="9.4876660341555973E-3"/>
        <n v="0.17990300090936648"/>
        <n v="0.27939142461964034"/>
        <n v="0.27906976744186041"/>
        <n v="0.31964285714285712"/>
        <n v="0.31954887218045108"/>
        <n v="0.11748633879781421"/>
        <n v="0.17616580310880831"/>
        <n v="0.24956970740103268"/>
        <n v="0.29993282579489478"/>
        <n v="0.12"/>
        <n v="0.38984621085788401"/>
        <n v="0.37"/>
        <n v="0.46997066543152688"/>
        <n v="0.35995850622406639"/>
        <n v="0.19990835147210448"/>
        <n v="0.41995097114840657"/>
        <n v="0.41990811638591119"/>
        <n v="0.15994020926756353"/>
        <n v="0.12983770287141072"/>
        <n v="0.45993883792048934"/>
        <n v="0.28997101449275364"/>
        <n v="0.37960954446854661"/>
        <n v="0.45985870263326911"/>
        <n v="0.1794228356336261"/>
        <n v="0.38938053097345132"/>
        <n v="0.15994764397905759"/>
        <n v="3.9748953974895397E-2"/>
        <n v="1.9593067068575734E-2"/>
        <n v="0.42961038961038961"/>
        <n v="0.27998113652440465"/>
        <n v="0.27992675669489586"/>
        <n v="0.37988165680473374"/>
        <n v="0.31995771281485569"/>
        <n v="0.34958601655933763"/>
        <n v="0.38970588235294118"/>
        <n v="2.9856850715746421E-2"/>
        <n v="6.9672131147540978E-2"/>
        <n v="0.36996699669966998"/>
        <n v="0.37999280316660666"/>
        <n v="0.25998966990655958"/>
        <n v="0.30983636036684048"/>
        <n v="0.13985711192898895"/>
        <n v="3.9998133109306451E-2"/>
        <n v="-0.28026261797291752"/>
        <n v="0.30997700562084823"/>
        <n v="0.35983535528596189"/>
        <n v="5.981182795698925E-2"/>
        <n v="2.9937766131673763E-2"/>
        <n v="0.36968766001024067"/>
        <n v="0.24990879241152864"/>
        <n v="8.9591567852437423E-2"/>
        <n v="7.963446475195822E-2"/>
        <n v="3.9963874463761567E-2"/>
        <n v="0.15944540727902945"/>
        <n v="0.42975734355044704"/>
        <n v="3.9855072463768119E-2"/>
        <n v="0.34992750120831317"/>
        <n v="0.45987261146496816"/>
        <n v="2.9980013324450369E-2"/>
        <n v="0.25986026594545863"/>
        <n v="0.42976688583383149"/>
        <n v="9.696969696969697E-3"/>
        <n v="9.8314606741573031E-3"/>
        <n v="9.6485182632667123E-3"/>
        <n v="0.21966019417475727"/>
        <n v="1.9964896884598508E-2"/>
        <n v="0.4499760651029201"/>
        <n v="1.9970951343500364E-2"/>
        <n v="4.9887795615397891E-2"/>
        <n v="4.998809807188765E-2"/>
        <n v="5.980911983032873E-2"/>
        <n v="8.9954526663910697E-2"/>
        <n v="4.9941927990708485E-2"/>
        <n v="0.23989348825950133"/>
        <n v="2.9209621993127148E-2"/>
        <n v="0.24960338445267055"/>
        <n v="1.9645120405576678E-2"/>
        <n v="8.9347079037800689E-2"/>
        <n v="0.28942115768463073"/>
        <n v="0.41886792452830185"/>
        <n v="0.33971291866028708"/>
        <n v="0.46986469864698643"/>
        <n v="0.18959330143540673"/>
        <n v="0.2091633466135458"/>
        <n v="0.33999875023433107"/>
        <n v="0.13997600596608409"/>
        <n v="8.992919792877524E-2"/>
        <n v="0.13963963963963966"/>
        <n v="0.28995512599240592"/>
        <n v="0.47985422150232843"/>
        <n v="0.35987780040733192"/>
        <n v="0.44939271255060731"/>
        <n v="-4.0291556995343189E-2"/>
        <n v="0.33985852936338212"/>
        <n v="0.13997583418533321"/>
        <n v="0.28995966886011465"/>
        <n v="0.26901874310915103"/>
        <n v="0.48987746403835908"/>
        <n v="0.41996069010701031"/>
        <n v="0.14991796554552914"/>
        <n v="0.14993796120942987"/>
        <n v="0.42960489705064003"/>
        <n v="-0.52011095700416088"/>
        <n v="0.37962962962962959"/>
        <n v="0.30992034757422154"/>
        <n v="0.35989865253944486"/>
        <n v="0.37996545768566492"/>
        <n v="2.9799914857386124E-2"/>
        <n v="0.13998894824092833"/>
        <n v="0.38995215311004783"/>
        <n v="0.22996766079770034"/>
        <n v="0.10996119016817593"/>
        <n v="7.9634464751958234E-2"/>
        <n v="0.38992201559688061"/>
        <n v="7.9775555013417918E-2"/>
        <n v="0.40996354799513973"/>
        <n v="0.34998265695456121"/>
        <n v="0.40995179063360881"/>
        <n v="0.46995790279372374"/>
        <n v="0.23987375065754865"/>
        <n v="-0.9200634417129262"/>
        <n v="0.29978813559322037"/>
        <n v="0.20996235157833767"/>
        <n v="0.23963599595551061"/>
        <n v="0.08"/>
        <n v="0.34979323765507181"/>
        <n v="0.37990720913633119"/>
        <n v="0.35953757225433525"/>
        <n v="0.14896988906497624"/>
        <n v="0.21998902455755251"/>
        <n v="0.16983894582723277"/>
        <n v="0.16998341625207294"/>
        <n v="-0.90002380385622471"/>
        <n v="0.37988209285187918"/>
        <n v="0.21990341497067953"/>
        <n v="0.4599450045829514"/>
        <n v="0.16"/>
        <n v="0.16990177736202061"/>
        <n v="0.47992530345471518"/>
        <n v="0.34979323765507175"/>
        <n v="0.16999246987951805"/>
        <n v="0.30966143682906688"/>
        <n v="0.13927781871775977"/>
        <n v="0.20991629104958143"/>
        <n v="8.9757914338919928E-2"/>
        <n v="0.43994653427534847"/>
        <n v="0.39993086761147595"/>
        <n v="0.46998965160400141"/>
        <n v="0.3199819576003608"/>
        <n v="6.9963625106415905E-2"/>
        <n v="0.30993761140819964"/>
        <n v="9.9879663056558363E-2"/>
        <n v="0.40983033059296836"/>
        <n v="0.37999280316660672"/>
        <n v="3.9769754055468336E-2"/>
        <n v="7.9993402605970654E-2"/>
        <n v="0.28996814251349068"/>
        <n v="2.999478351591028E-2"/>
        <n v="0.23982715160244869"/>
        <n v="0.43977154724818279"/>
        <n v="0.16999246987951808"/>
        <n v="0.48997225525168447"/>
        <n v="3.9924927486777007E-2"/>
        <n v="0.34989043097151212"/>
        <n v="0.40990606319385142"/>
        <n v="0.41952707856598015"/>
        <n v="0.33984992101105843"/>
        <n v="0.33949191685912244"/>
        <n v="0.21904761904761905"/>
        <n v="0.37995264404104179"/>
        <n v="-0.16020735620834362"/>
        <n v="0.43982356647763071"/>
        <n v="0.42990033222591362"/>
        <n v="0.24982935153583616"/>
        <n v="0.33949191685912239"/>
        <n v="0.4099871606749817"/>
        <n v="9.9373944151843387E-3"/>
        <n v="0.34979774324036622"/>
        <n v="3.9978865797816128E-2"/>
        <n v="0.12996092946740698"/>
        <n v="0.4296511627906977"/>
        <n v="0.11969904240766074"/>
        <n v="0.46999550734869389"/>
        <n v="0.37997192325690221"/>
        <n v="9.9736147757255936E-2"/>
        <n v="0.23980582524271846"/>
        <n v="0.4098482043687523"/>
        <n v="9.985885673959069E-2"/>
        <n v="0.2198724926139014"/>
        <n v="0.27952755905511811"/>
        <n v="0.33996383363471971"/>
        <n v="0.30909090909090908"/>
        <n v="0.34851485148514855"/>
        <n v="0.42384105960264895"/>
        <n v="0.28957528957528961"/>
        <n v="2.962150301700494E-2"/>
        <n v="0.42957198443579764"/>
        <n v="0.12956204379562042"/>
        <n v="0.34707903780068727"/>
        <n v="4.7619047619047616E-2"/>
        <n v="0.43939393939393945"/>
        <n v="0.2197875166002656"/>
        <n v="0.31840796019900497"/>
        <n v="0.15"/>
        <n v="0.40981082270127589"/>
        <n v="-0.92226148409893993"/>
        <n v="0.43946188340807174"/>
        <n v="0.32894736842105265"/>
        <n v="0.18834080717488788"/>
        <n v="0.19905956112852663"/>
        <n v="0.17968375658840441"/>
        <n v="0.48812664907651709"/>
        <n v="0.40909090909090906"/>
        <n v="3.9106145251396648E-2"/>
        <n v="1.9059720457433291E-2"/>
        <n v="0.22984942426926483"/>
        <n v="0.3195926285160039"/>
        <n v="0.38995317156236697"/>
        <n v="-0.16171617161716173"/>
        <n v="0.1499909425759314"/>
        <n v="0.29955947136563876"/>
        <n v="7.8504672897196259E-2"/>
        <n v="0.4198516828294353"/>
        <n v="0.17768595041322316"/>
        <n v="0.12956204379562045"/>
        <n v="0.17892156862745096"/>
        <n v="9.9534342258440045E-2"/>
        <n v="0.25925925925925924"/>
        <n v="0.15993121238177127"/>
        <n v="0.43973941368078173"/>
        <n v="0.37991266375545851"/>
        <n v="0.21996466431095407"/>
        <n v="0.27981651376146788"/>
        <n v="6.962663975782038E-2"/>
        <n v="0.11969696969696969"/>
        <n v="0.18912529550827423"/>
        <n v="0.32854578096947934"/>
        <n v="0.21896162528216703"/>
        <n v="0.15789473684210525"/>
        <n v="0.48888888888888887"/>
        <n v="0.17880794701986757"/>
        <n v="7.2727272727272727E-3"/>
        <n v="4.9938347718865607E-2"/>
        <n v="0.12999555950266428"/>
        <n v="2.9090909090909091E-2"/>
        <n v="0.26865671641791045"/>
        <n v="1.7064846416382253E-2"/>
        <n v="0.49890109890109885"/>
        <n v="0.31858407079646017"/>
        <n v="0.24947145877378432"/>
        <n v="0.20814479638009048"/>
        <n v="3.9431157078215907E-2"/>
        <n v="5.9803001876172608E-2"/>
        <n v="0.31944444444444442"/>
        <n v="0.21957671957671959"/>
        <n v="0.26451612903225802"/>
        <n v="0.37991266375545846"/>
        <n v="0.3895685769478428"/>
        <n v="0.34955489614243329"/>
        <n v="0.30992978936810428"/>
        <n v="6.8749999999999992E-2"/>
        <n v="3.9949337695920628E-2"/>
        <n v="0.11948204826368453"/>
        <n v="0.35977011494252875"/>
        <n v="0.3994845360824742"/>
        <n v="0.3888888888888889"/>
        <n v="0.40820734341252701"/>
        <n v="0.26934984520123839"/>
        <n v="0.17957904164800717"/>
        <n v="0.30952380952380953"/>
        <n v="0.24984539270253556"/>
        <n v="0.46964064436183395"/>
        <n v="0.38983050847457629"/>
        <n v="0.4393592677345538"/>
        <n v="0.16934046345811055"/>
        <n v="-0.1210762331838565"/>
        <n v="-0.6401939981812671"/>
        <n v="0.42989437129214292"/>
        <n v="9.8726114649681521E-2"/>
        <n v="0.2391304347826087"/>
        <n v="0.49845201238390091"/>
        <n v="0.34999130384370108"/>
        <n v="9.9983994024435793E-2"/>
        <n v="0.31981981981981983"/>
        <n v="0.31850533807829184"/>
        <n v="0.12941176470588234"/>
        <n v="0.44849445324881143"/>
        <n v="0.17990300090936645"/>
        <n v="2.9836381135707409E-2"/>
        <n v="0.14840989399293286"/>
        <n v="0.10980622431004111"/>
        <n v="0.47286821705426357"/>
        <n v="0.33976833976833981"/>
        <n v="0.33791208791208788"/>
        <n v="0.21957671957671956"/>
        <n v="2.8490028490028491E-2"/>
        <n v="0.14993726474278543"/>
        <n v="0.20992761116856254"/>
        <n v="0.35983263598326359"/>
        <n v="0.39968895800933124"/>
        <n v="0.13996983408748112"/>
        <n v="0.46968898260411179"/>
        <n v="0.41811175337186901"/>
        <n v="0.27999999999999997"/>
        <n v="0.41874084919472915"/>
        <n v="0.49862258953168037"/>
        <n v="0.47964796479647964"/>
        <n v="9.9652375434530704E-2"/>
        <n v="0.11864406779661016"/>
        <n v="0.35996640873372926"/>
        <n v="0.3499511241446725"/>
        <n v="0.41992882562277578"/>
        <n v="0.21"/>
        <n v="0.21976672805402089"/>
        <n v="1.9093078758949878E-2"/>
        <n v="3.91644908616188E-2"/>
        <n v="0.28859060402684567"/>
        <n v="0.1293800539083558"/>
        <n v="0.46808510638297879"/>
        <n v="0.42994212610417298"/>
        <n v="9.11854103343465E-3"/>
        <n v="8.9911504424778757E-2"/>
        <n v="0.13943488943488941"/>
        <n v="0.49946409431939981"/>
        <n v="0.44946492271105826"/>
        <n v="0.13976377952755906"/>
        <n v="0.48988764044943822"/>
        <n v="0.26451612903225807"/>
        <n v="7.9646017699115043E-2"/>
        <n v="2.9836381135707413E-2"/>
        <n v="0.21965699208443273"/>
        <n v="0.45990612165069428"/>
        <n v="0.42957746478873243"/>
        <n v="0.35958904109589035"/>
        <n v="0.26928471248246849"/>
        <n v="6.9999999999999993E-2"/>
        <n v="0.37975391498881433"/>
        <n v="2.9850746268656719E-2"/>
        <n v="-0.92167101827676245"/>
        <n v="0.36931818181818182"/>
        <n v="0.40913705583756343"/>
        <n v="0.2795643153526971"/>
        <n v="0.36944444444444446"/>
        <n v="0.18901795142555436"/>
        <n v="8.9385474860335198E-2"/>
        <n v="0.1176470588235294"/>
        <n v="0.26939970717423134"/>
        <n v="0.18973561430793154"/>
        <n v="1.9607843137254902E-2"/>
        <n v="0.22818791946308725"/>
        <n v="0.47997086671522216"/>
        <n v="0.28871391076115482"/>
        <n v="0.21839080459770113"/>
        <n v="0.41965566714490676"/>
        <n v="0.22826086956521738"/>
        <n v="5.8544303797468354E-2"/>
        <n v="0.23982683982683986"/>
        <n v="0.27988443481401232"/>
        <n v="0.48"/>
        <n v="0.33988065638985576"/>
        <n v="0.2299816478315464"/>
        <n v="0.12993834208723454"/>
        <n v="0.42970521541950113"/>
        <n v="0.14998085758039817"/>
        <n v="0.47993248312078018"/>
        <n v="9.8968203832385769E-3"/>
        <n v="0.48995983935742971"/>
        <n v="2.9987552336765869E-2"/>
        <n v="0.47999371118622752"/>
        <n v="0.24994890660126712"/>
        <n v="0.41989330579934603"/>
        <n v="0.3699797502531218"/>
        <n v="0.29993685539886339"/>
        <n v="0.10996400833491191"/>
        <n v="0.24991036213696666"/>
        <n v="-4.0484298146046163E-2"/>
        <n v="0.13962108731466227"/>
        <n v="0.4197860962566845"/>
        <n v="0.46976241900647947"/>
        <n v="0.13927781871775979"/>
        <n v="0.26993355481727577"/>
        <n v="0.24000000000000002"/>
        <n v="7.9922027290448339E-2"/>
        <n v="2.9890579129970642E-2"/>
        <n v="8.9820359281437126E-2"/>
        <n v="0.34989597356504709"/>
        <n v="0.16962025316455695"/>
        <n v="0.10989010989010989"/>
        <n v="0.22996345919610231"/>
        <n v="-0.44033206502940153"/>
        <n v="0.27999129109514481"/>
        <n v="0.38993963782696178"/>
        <n v="0.30994465274058203"/>
        <n v="0.30981474182104846"/>
        <n v="0.4098562628336756"/>
        <n v="0.28995966886011459"/>
        <n v="0.36"/>
        <n v="0.16999780364594771"/>
        <n v="3.9960886571056065E-2"/>
        <n v="0.16984653670676067"/>
        <n v="0.1899353828079107"/>
        <n v="0.45969838793551743"/>
        <n v="0.2499550763701707"/>
        <n v="5.9862610402355257E-2"/>
        <n v="0.1997167138810198"/>
        <n v="0.21990341497067956"/>
        <n v="0.16949152542372881"/>
        <n v="0.28997109183900377"/>
        <n v="0.14989177489177491"/>
        <n v="0.30968410150181258"/>
        <n v="0.38998621956821311"/>
        <n v="3.9772727272727272E-2"/>
        <n v="9.9879663056558349E-2"/>
        <n v="0.10999471179270227"/>
        <n v="-0.60016764459346184"/>
        <n v="6.9965870307167236E-2"/>
        <n v="0.14996907854050712"/>
        <n v="0.29996709985194936"/>
        <n v="0.3698725781113632"/>
        <n v="0.44998194293968946"/>
        <n v="0.18994314143567875"/>
        <n v="7.9301075268817203E-2"/>
        <n v="0.36979785969084422"/>
        <n v="0.46977730646871679"/>
        <n v="0.35945485519591142"/>
        <n v="0.40967961826857535"/>
        <n v="0.45998138669148442"/>
        <n v="2.9947262682069313E-2"/>
        <n v="-0.18006718924972007"/>
        <n v="0.24911032028469748"/>
        <n v="0.44970142397795126"/>
        <n v="3.9968279143536872E-2"/>
        <n v="0.18993135011441645"/>
        <n v="0.47000000000000003"/>
        <n v="4.9988690341551685E-2"/>
        <n v="0.35997904662126773"/>
        <n v="9.9603349493168791E-2"/>
        <n v="0.41994289479464086"/>
        <n v="0.21999261356641636"/>
        <n v="0.46992882562277583"/>
        <n v="6.9601677148846963E-2"/>
        <n v="0.34986398828206738"/>
        <n v="0.22991191802984001"/>
        <n v="0.17981836528758829"/>
        <n v="0.1094850948509485"/>
        <n v="0.23971631205673763"/>
        <n v="-0.58007394434714921"/>
        <n v="0.11995658835546477"/>
        <n v="0.48978128361419865"/>
        <n v="0.36968766001024062"/>
        <n v="0.46977730646871685"/>
        <n v="0.48989898989898989"/>
        <n v="0.46958981612446959"/>
        <n v="0.1698389458272328"/>
        <n v="0.04"/>
        <n v="3.9909995262908567E-2"/>
        <n v="0.31998607242339833"/>
        <n v="0.40995179063360876"/>
        <n v="0.34977862112586972"/>
        <n v="0.44"/>
        <n v="0.16959064327485379"/>
        <n v="0.45995893223819301"/>
        <n v="0.14997899453858005"/>
        <n v="0.15999631557131672"/>
        <n v="0.44967242406194169"/>
        <n v="0.42952380952380959"/>
        <n v="0.3799678843837816"/>
        <n v="0.16986899563318777"/>
        <n v="0.12990987927223263"/>
        <n v="0.42972136222910218"/>
        <n v="0.35967818267865592"/>
        <n v="0.36992869436931397"/>
        <n v="0.21962616822429906"/>
        <n v="8.9964199099203154E-2"/>
        <n v="-0.90035118525021951"/>
        <n v="6.9951447581370257E-2"/>
        <n v="0.30997411905235916"/>
        <n v="0.49969343960760271"/>
        <n v="0.30999736564805058"/>
        <n v="0.1698465367067607"/>
        <n v="0.13"/>
        <n v="0.34965034965034969"/>
        <n v="0.39904988123515439"/>
        <n v="0.45987874465049927"/>
        <n v="0.12992414974308783"/>
        <n v="0.15993862134088763"/>
        <n v="0.19999999999999998"/>
        <n v="0.35992311388755405"/>
        <n v="0.48992805755395685"/>
        <n v="0.38992201559688067"/>
        <n v="0.4195270785659802"/>
        <n v="0.18997107039537128"/>
        <n v="7.9847908745247137E-2"/>
        <n v="0.23987375065754862"/>
        <n v="-0.38023369036027266"/>
        <n v="0.27955271565495204"/>
        <n v="0.46972789115646257"/>
        <n v="0.19985999299964996"/>
        <n v="9.996970614965163E-3"/>
        <n v="0.40997029200782559"/>
        <n v="0.34986398828206733"/>
        <n v="0.44997606510292004"/>
        <n v="3.9960039960039967E-2"/>
        <n v="1.9919373962532606E-2"/>
        <n v="0.42992874109263651"/>
        <n v="7.9667063020214021E-2"/>
        <n v="0.38982531412810295"/>
        <n v="0.19971671388101986"/>
        <n v="0.49979296066252588"/>
        <n v="0.34998216196931858"/>
        <n v="0.23971915747241726"/>
        <n v="0.31798245614035087"/>
        <n v="5.9228650137741048E-2"/>
        <n v="0.29962073324905186"/>
        <n v="0.24997366480564623"/>
        <n v="0.14782608695652175"/>
        <n v="0.46889952153110048"/>
        <n v="6.7385444743935305E-2"/>
        <n v="6.8592057761732841E-2"/>
        <n v="0.42929806714140384"/>
        <n v="0.4396497811131958"/>
        <n v="0.44999999999999996"/>
        <n v="4.99383477188656E-2"/>
        <n v="7.9062957540263545E-2"/>
        <n v="0.42857142857142855"/>
        <n v="0.19974473516273133"/>
        <n v="0.1990521327014218"/>
        <n v="0.30891089108910885"/>
        <n v="0.24948168624740846"/>
        <n v="0.10988372093023256"/>
        <n v="-6.0707138092061373E-2"/>
        <n v="0.2696411251212415"/>
        <n v="0.18947368421052629"/>
        <n v="0.28982300884955753"/>
        <n v="0.35918367346938779"/>
        <n v="0.28991596638655465"/>
        <n v="0.40913921360255046"/>
        <n v="7.8160919540229884E-2"/>
        <n v="0.1"/>
        <n v="0.4689655172413793"/>
        <n v="0.1889400921658986"/>
        <n v="0.1497005988023952"/>
        <n v="7.8778135048231501E-2"/>
        <n v="0.29946524064171121"/>
        <n v="0.42974203338391503"/>
        <n v="0.45983554712207464"/>
        <n v="-0.74025974025974017"/>
        <n v="0.32865168539325845"/>
        <n v="0.31850533807829179"/>
        <n v="7.6142131979695434E-3"/>
        <n v="0.28933333333333333"/>
        <n v="0.10976837865055387"/>
        <n v="8.8942307692307696E-2"/>
        <n v="0.43835616438356162"/>
        <n v="0.2785515320334262"/>
        <n v="0.21955403087478559"/>
        <n v="0.47998210691120552"/>
        <n v="0.39941690962099125"/>
        <n v="6.9948186528497408E-2"/>
        <n v="0.41982182628062359"/>
        <n v="8.9759036144578308E-2"/>
        <n v="0.49928876244665715"/>
        <n v="0.34958382877526756"/>
        <n v="0.48988764044943828"/>
        <n v="0.23943661971830987"/>
        <n v="0.18976071229827493"/>
        <n v="0.13933547695605575"/>
        <n v="0.18987341772151897"/>
        <n v="0.42878787878787877"/>
        <n v="7.855973813420622E-2"/>
        <n v="0.36989795918367346"/>
        <n v="4.990076552310746E-2"/>
        <n v="5.9674502712477394E-2"/>
        <n v="0.47905759162303663"/>
        <n v="0.3682310469314079"/>
        <n v="0.44964028776978415"/>
        <n v="9.9878197320341047E-2"/>
        <n v="-6.0498220640569401E-2"/>
        <n v="0.29931972789115646"/>
        <n v="0.12945693911135492"/>
        <n v="0.2197092084006462"/>
        <n v="0.22928490351872868"/>
        <n v="0.20973154362416108"/>
        <n v="0.28981723237597912"/>
        <n v="-0.80042065903248416"/>
        <n v="0.2899746192893401"/>
        <n v="0.13960280373831777"/>
        <n v="0.299097065462754"/>
        <n v="0.46835443037974683"/>
        <n v="0.27913279132791324"/>
        <n v="0.33917197452229303"/>
        <n v="0.05"/>
        <n v="0.2881002087682672"/>
        <n v="0.28925619834710747"/>
        <n v="0.10857142857142857"/>
        <n v="0.1797909407665505"/>
        <n v="0.32988165680473369"/>
        <n v="7.8350515463917525E-2"/>
        <n v="0.37985436893203889"/>
        <n v="0.2298362644026683"/>
        <n v="0.1897607122982749"/>
        <n v="0.27966101694915252"/>
        <n v="0.4296962879640045"/>
        <n v="0.23983050847457629"/>
        <n v="0.13996983408748115"/>
        <n v="0.34845735027223229"/>
        <n v="0.38973162193698951"/>
        <n v="0.13987730061349693"/>
        <n v="0.2394366197183099"/>
        <n v="0.13793103448275862"/>
        <n v="0.11993146773272415"/>
        <n v="0.36842105263157893"/>
        <n v="6.9767441860465115E-2"/>
        <n v="0.28911138923654567"/>
        <n v="0.31972789115646261"/>
        <n v="0.15961945031712474"/>
        <n v="9.8765432098765413E-2"/>
        <n v="6.9526627218934905E-2"/>
        <n v="2.9375764993880046E-2"/>
        <n v="0.30960854092526691"/>
        <n v="0.28000000000000003"/>
        <n v="5.8902275769745653E-2"/>
        <n v="0.45909849749582643"/>
        <n v="0.37987987987987992"/>
        <n v="0.16809116809116809"/>
        <n v="0.16950220541902963"/>
        <n v="0.47972972972972977"/>
        <n v="0.33960113960113958"/>
        <n v="0.19855595667870035"/>
        <n v="0.33978494623655914"/>
        <n v="0.17837837837837842"/>
        <n v="-0.4408713692946058"/>
        <n v="0.38973162193698946"/>
        <n v="0.12749003984063745"/>
        <n v="0.35784313725490191"/>
        <n v="0.47867298578199052"/>
        <n v="0.41932059447983017"/>
        <n v="0.17768595041322313"/>
        <n v="6.8965517241379323E-2"/>
        <n v="4.8919226393629126E-2"/>
        <n v="0.32956878850102672"/>
        <n v="-0.76250000000000007"/>
        <n v="0.32993630573248411"/>
        <n v="0.16883116883116883"/>
        <n v="0.45744680851063835"/>
        <n v="0.39845758354755784"/>
        <n v="0.43946188340807169"/>
        <n v="-0.90536277602523663"/>
        <n v="9.9810486418193303E-2"/>
        <n v="3.9949337695920621E-2"/>
        <n v="0.2893617021276596"/>
        <n v="0.47867298578199047"/>
        <n v="0.399197592778335"/>
        <n v="7.9814189189189186E-2"/>
        <n v="0.46964064436183389"/>
        <n v="0.16916299559471365"/>
        <n v="0.40821917808219177"/>
        <n v="6.8592057761732855E-2"/>
        <n v="0.21951219512195125"/>
        <n v="0.35997596153846156"/>
        <n v="0.44776119402985076"/>
        <n v="0.40986394557823125"/>
        <n v="0.47815533980582525"/>
        <n v="0.36909871244635195"/>
        <n v="0.35768261964735515"/>
        <n v="5.9523809523809527E-2"/>
        <n v="-0.241917502787068"/>
        <n v="4.9853372434017593E-2"/>
        <n v="0.13756613756613759"/>
        <n v="0.40952380952380951"/>
        <n v="-0.76031957390146465"/>
        <n v="-0.72284644194756553"/>
        <n v="0.2596418732782369"/>
        <n v="0.12989949748743718"/>
        <n v="0.43961352657004832"/>
        <n v="8.998512642538424E-2"/>
        <n v="6.9930069930069921E-2"/>
        <n v="0.46987700646237235"/>
        <n v="0.18998586715122148"/>
        <n v="1.9812091503267976E-2"/>
        <n v="0.16990177736202058"/>
        <n v="0.36996075633250086"/>
        <n v="0.33944281524926684"/>
        <n v="0.21973550356052901"/>
        <n v="0.27983841351450606"/>
        <n v="0.33993743482794575"/>
        <n v="0.43931496649292628"/>
        <n v="5.9887340646308927E-2"/>
        <n v="0.28997447203527499"/>
        <n v="0.18988159311087191"/>
        <n v="6.9796688325298686E-2"/>
        <n v="9.9921630094043895E-2"/>
        <n v="0.10997647058823529"/>
        <n v="0.16999999999999998"/>
        <n v="0.20994575045207955"/>
        <n v="0.42960489705063998"/>
        <n v="0.19985999299964999"/>
        <n v="0.38966900702106316"/>
        <n v="0.36998555012729656"/>
        <n v="-0.28015377222489191"/>
        <n v="0.10998619420156466"/>
        <n v="0.41989632189582821"/>
        <n v="0.40931989924433249"/>
        <n v="0.16981132075471697"/>
        <n v="0.14985422740524781"/>
        <n v="0.37952176578786023"/>
        <n v="0.38998211091234342"/>
        <n v="0.23985239852398524"/>
        <n v="0.26999726999727003"/>
        <n v="0.14896988906497621"/>
        <n v="0.12998040496407579"/>
        <n v="0.11997857525441885"/>
        <n v="2.9799914857386121E-2"/>
        <n v="0.19991617770326908"/>
        <n v="0.25988402741170269"/>
        <n v="0.46987522281639926"/>
        <n v="0.16955223880597015"/>
        <n v="4.9824407374890252E-2"/>
        <n v="0.35986869101354124"/>
        <n v="0.1099764705882353"/>
        <n v="0.10998619420156465"/>
        <n v="0.16992765537652088"/>
        <n v="0.419849931787176"/>
        <n v="0.13972286374133949"/>
        <n v="6.9847856154910098E-2"/>
        <n v="0.40987868284228768"/>
        <n v="0.27999129109514476"/>
        <n v="0.30994729907773388"/>
        <n v="7.9999999999999988E-2"/>
        <n v="0.23982663135083071"/>
        <n v="9.9850968703427717E-2"/>
        <n v="0.10994621825856082"/>
        <n v="0.44998194293968941"/>
        <n v="0.3699855501272965"/>
        <n v="5.9996698035331017E-2"/>
        <n v="0.48998060762766643"/>
        <n v="0.29959839357429718"/>
        <n v="0.38985244628527049"/>
        <n v="0.11969532100108815"/>
        <n v="0.3399669889177081"/>
        <n v="0.30967741935483867"/>
        <n v="7.999340260597064E-2"/>
        <n v="0.25988187187641981"/>
        <n v="7.9929148677072945E-2"/>
        <n v="0.32996599319863973"/>
        <n v="9.9864381703858949E-3"/>
        <n v="0.14989024772656007"/>
        <n v="0.26997864448690573"/>
        <n v="6.9982930992440864E-2"/>
        <n v="8.990175919579621E-2"/>
        <n v="0.4199457259158752"/>
        <n v="0.44986617253448624"/>
        <n v="0.2895033860045147"/>
        <n v="0.12965050732807215"/>
        <n v="0.41999580214090815"/>
        <n v="0.41992786293958517"/>
        <n v="5.9916117435590173E-2"/>
        <n v="0.37952488687782804"/>
        <n v="0.26919032597266035"/>
        <n v="0.44985394352482955"/>
        <n v="0.46993471538197229"/>
        <n v="9.9858856739590676E-2"/>
        <n v="0.38997183098591548"/>
        <n v="3.9760914760914763E-2"/>
        <n v="0.16988950276243095"/>
        <n v="-0.88007228519796277"/>
        <n v="6.9921583271097834E-2"/>
        <n v="1.9984478075281333E-2"/>
        <n v="0.38975672215108831"/>
        <n v="0.33997747747747747"/>
        <n v="0.43949044585987257"/>
        <n v="0.42926434923201295"/>
        <n v="0.31993961212402738"/>
        <n v="0.31993627344485481"/>
        <n v="9.9984688409125722E-2"/>
        <n v="7.9908901871472426E-2"/>
        <n v="0.15984947643979056"/>
        <n v="0.41989330579934608"/>
        <n v="0.21994452337460252"/>
        <n v="0.15998197386210006"/>
        <n v="0.34989043097151201"/>
        <n v="0.33970276008492567"/>
        <n v="0.31998566693541164"/>
        <n v="0.21998902455755248"/>
        <n v="8.9983022071307289E-2"/>
        <n v="9.3970242756460445E-3"/>
        <n v="7.9886885825379991E-2"/>
        <n v="-0.94042056074766356"/>
        <n v="0.13991163475699558"/>
        <n v="0.33999332146037403"/>
        <n v="0.01"/>
        <n v="0.40999057492931196"/>
        <n v="0.26997084548104955"/>
        <n v="0.17735849056603775"/>
        <n v="4.8275862068965517E-2"/>
        <n v="0.48934010152284263"/>
        <n v="0.43960760269773147"/>
        <n v="0.23861171366594358"/>
        <n v="0.37904124860646599"/>
        <n v="8.5972850678733045E-2"/>
        <n v="0.12964930924548354"/>
        <n v="0.2498390212491951"/>
        <n v="-0.32894736842105265"/>
        <n v="0.1282608695652174"/>
        <n v="7.8350515463917511E-2"/>
        <n v="0.19780219780219782"/>
        <n v="0.12927191679049035"/>
        <n v="0.45906432748538012"/>
        <n v="0.39955727725511897"/>
        <n v="-0.7002551020408162"/>
        <n v="-2.2082018927444793E-2"/>
        <n v="9.2905405405405411E-3"/>
        <n v="0.45947592931139547"/>
        <n v="0.34831460674157305"/>
        <n v="0.26900584795321636"/>
        <n v="0.21944177093358996"/>
        <n v="0.4599751140605558"/>
        <n v="0.28969957081545067"/>
        <n v="3.9747064137308032E-2"/>
        <n v="0.2298775153105862"/>
        <n v="0.37974683544303794"/>
        <n v="0.10985735575899509"/>
        <n v="2.9989729544676481E-2"/>
        <n v="0.14849624060150377"/>
        <n v="6.9995463903136879E-2"/>
        <n v="0.31996596710153147"/>
        <n v="0.12982966348151226"/>
        <n v="-6.0337332637802124E-2"/>
        <n v="0.31958762886597941"/>
        <n v="0.12993890020366597"/>
        <n v="-0.46143437077131255"/>
        <n v="0.31999665187913284"/>
        <n v="0.18997418244406195"/>
        <n v="8.992416034669555E-2"/>
        <n v="4.9839228295819944E-2"/>
        <n v="8.996602766318855E-2"/>
        <n v="0.42999672881910372"/>
        <n v="0.46997750475860872"/>
        <n v="0.119988680313178"/>
        <n v="0.14993058769088385"/>
        <n v="0.20995615166365747"/>
        <n v="0.13927781871775974"/>
        <n v="-0.72047094568932779"/>
        <n v="0.24959481361426256"/>
        <n v="0.31959629941126999"/>
        <n v="0.11908646003262642"/>
        <n v="9.9457504520795659E-2"/>
        <n v="0.13999999999999999"/>
        <n v="0.47905759162303657"/>
        <n v="0.29920364050056886"/>
        <n v="0.26934523809523808"/>
        <n v="0.25997340425531917"/>
        <n v="0.41874084919472909"/>
        <n v="0.17857142857142858"/>
        <n v="0.26845637583892618"/>
        <n v="0.40921409214092136"/>
        <n v="0.4282511210762332"/>
        <n v="0.20833333333333331"/>
        <n v="0.34969325153374237"/>
        <n v="0.33999999999999997"/>
        <n v="0.31995133819951338"/>
        <n v="0.10986964618249535"/>
        <n v="0.20963172804532579"/>
        <n v="0.38915470494417864"/>
        <n v="-0.64324324324324322"/>
        <n v="0.43927355278093072"/>
        <n v="0.4591368227731864"/>
        <n v="-2.0224719101123598E-2"/>
        <n v="0.19886363636363635"/>
        <n v="0.21839080459770119"/>
        <n v="0.4464285714285714"/>
        <n v="0.47927736450584491"/>
        <n v="0.48800000000000004"/>
        <n v="0.42934051144010771"/>
        <n v="0.33960113960113963"/>
        <n v="0.44988738738738737"/>
        <n v="0.40821917808219182"/>
        <n v="0.46975088967971529"/>
        <n v="1.9786910197869101E-2"/>
        <n v="0.12000000000000001"/>
        <n v="0.13961813842482099"/>
        <n v="6.9930069930069935E-2"/>
        <n v="0.27992004663946035"/>
        <n v="0.20991629104958145"/>
        <n v="0.46983707617789522"/>
        <n v="-0.380631796996375"/>
        <n v="0.11969904240766073"/>
        <n v="0.46934460887949259"/>
        <n v="0.42978723404255315"/>
        <n v="6.9968960165545782E-2"/>
        <n v="0.38966900702106322"/>
        <n v="-4.005800253761102E-2"/>
        <n v="0.36999364272091551"/>
        <n v="0.42999044890162369"/>
        <n v="0.27985367128298932"/>
        <n v="0.27992675669489581"/>
        <n v="0.26972666322846828"/>
        <n v="0.24990879241152866"/>
        <n v="0.17969924812030075"/>
        <n v="0.23997917751171266"/>
        <n v="0.43985828166519042"/>
        <n v="3.9825422804146207E-2"/>
        <n v="8.9595375722543349E-2"/>
        <n v="0.4499199095448978"/>
        <n v="0.4297872340425532"/>
        <n v="-0.44036920087442311"/>
        <n v="-0.96022498995580552"/>
        <n v="0.28992033252511257"/>
        <n v="0.48995399493005348"/>
        <n v="0.47998622115053391"/>
        <n v="-0.14000326424024809"/>
        <n v="2.7777777777777776E-2"/>
        <n v="-0.54001839926402939"/>
        <n v="0.14969325153374236"/>
        <n v="7.8911564625850333E-2"/>
        <n v="0.45990823683635568"/>
        <n v="0.10976948408342481"/>
        <n v="0.38904899135446686"/>
        <n v="6.9875776397515521E-2"/>
        <n v="0.20922746781115881"/>
        <n v="0.48948019801980203"/>
        <n v="6.9819819819819828E-2"/>
        <n v="0.45814977973568277"/>
        <n v="0.35997998999499753"/>
        <n v="0.10950173812282736"/>
        <n v="0.31985515992758001"/>
        <n v="0.12981904012588513"/>
        <n v="0.19905213270142183"/>
        <n v="0.30923076923076925"/>
        <n v="2.9593094944512951E-2"/>
        <n v="0.41906474820143885"/>
        <n v="0.44975053456878117"/>
        <n v="-0.30083234244946488"/>
        <n v="0.33914053426248547"/>
        <n v="1.9689119170984454E-2"/>
        <n v="2.8969957081545067E-2"/>
        <n v="0.15941140404659718"/>
        <n v="0.32851239669421495"/>
        <n v="0.17993795243019647"/>
        <n v="0.4098639455782313"/>
        <n v="0.25910931174089069"/>
        <n v="3.8543897216274089E-2"/>
        <n v="-0.94032723772858506"/>
        <n v="0.14778325123152711"/>
        <n v="0.15992647058823528"/>
        <n v="0.40992794235388308"/>
        <n v="-0.16094584286803965"/>
        <n v="0.29971077368040494"/>
        <n v="0.13930348258706468"/>
        <n v="0.43985637342908435"/>
        <n v="0.42972136222910212"/>
        <n v="0.21995783555867884"/>
        <n v="0.19992891416385283"/>
        <n v="1.979982593559617E-2"/>
        <n v="0.48960973137354286"/>
        <n v="-4.013503375843961E-2"/>
        <n v="-2.0008166598611678E-2"/>
        <n v="0.22990825688073396"/>
        <n v="9.8092643051771108E-3"/>
        <n v="0.17992394232292822"/>
        <n v="0.29997420686097498"/>
        <n v="0.24911032028469751"/>
        <n v="0.15958904109589042"/>
        <n v="0.17995876288659793"/>
        <n v="8.9862879529872666E-2"/>
        <n v="0.1596931659693166"/>
        <n v="0.23982715160244866"/>
        <n v="0.24983534577387487"/>
        <n v="3.9855072463768113E-2"/>
        <n v="0.40995607613469986"/>
        <n v="0.18988342224856747"/>
        <n v="0.49967762733720178"/>
        <n v="2.9598308668076109E-2"/>
        <n v="3.9978865797816135E-2"/>
        <n v="7.99235790479223E-2"/>
        <e v="#DIV/0!"/>
      </sharedItems>
    </cacheField>
    <cacheField name="12%ABOVE TARGET VALUE" numFmtId="9">
      <sharedItems containsMixedTypes="1" containsNumber="1" minValue="7.8473091364205244E-3" maxValue="150.626"/>
    </cacheField>
    <cacheField name="&gt;10%Q13" numFmtId="9">
      <sharedItems containsMixedTypes="1" containsNumber="1" minValue="3.7119524870081661E-4" maxValue="0.46153846153846156"/>
    </cacheField>
    <cacheField name="HIGH SHIPPING COST" numFmtId="0">
      <sharedItems count="3">
        <s v=""/>
        <s v="HIGH"/>
        <e v="#DIV/0!"/>
      </sharedItems>
    </cacheField>
    <cacheField name="Quarters" numFmtId="0" databaseField="0">
      <fieldGroup base="23">
        <rangePr groupBy="quarters" startDate="2021-01-06T00:00:00" endDate="2025-01-01T00:00:00"/>
        <groupItems count="6">
          <s v="&lt;1/6/2021"/>
          <s v="Qtr1"/>
          <s v="Qtr2"/>
          <s v="Qtr3"/>
          <s v="Qtr4"/>
          <s v="&gt;1/1/2025"/>
        </groupItems>
      </fieldGroup>
    </cacheField>
    <cacheField name="Years" numFmtId="0" databaseField="0">
      <fieldGroup base="23">
        <rangePr groupBy="years" startDate="2021-01-06T00:00:00" endDate="2025-01-01T00:00:00"/>
        <groupItems count="7">
          <s v="&lt;1/6/2021"/>
          <s v="2021"/>
          <s v="2022"/>
          <s v="2023"/>
          <s v="2024"/>
          <s v="2025"/>
          <s v="&gt;1/1/2025"/>
        </groupItems>
      </fieldGroup>
    </cacheField>
  </cacheFields>
  <extLst>
    <ext xmlns:x14="http://schemas.microsoft.com/office/spreadsheetml/2009/9/main" uri="{725AE2AE-9491-48be-B2B4-4EB974FC3084}">
      <x14:pivotCacheDefinition pivotCacheId="665493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n v="1"/>
    <x v="0"/>
    <x v="0"/>
    <s v="HG-14845"/>
    <s v="Harry Greene"/>
    <s v="Consumer"/>
    <x v="0"/>
    <x v="0"/>
    <s v="India"/>
    <x v="0"/>
    <s v="OFF-BI-10001312"/>
    <x v="0"/>
    <x v="0"/>
    <s v="Cardinal 3-Hole Punch, Clear"/>
    <n v="56.52"/>
    <n v="2"/>
    <n v="23.7"/>
    <n v="2.15"/>
    <s v="Medium"/>
    <n v="386"/>
    <x v="0"/>
    <x v="0"/>
    <x v="0"/>
    <x v="0"/>
    <d v="2024-05-12T00:00:00"/>
    <s v="1"/>
    <s v="NO"/>
    <n v="-329.48"/>
    <n v="121"/>
    <s v="flag"/>
    <x v="0"/>
    <n v="0.14642487046632124"/>
    <n v="3.8039631988676569E-2"/>
    <x v="0"/>
  </r>
  <r>
    <n v="2"/>
    <x v="1"/>
    <x v="0"/>
    <s v="AR-10510"/>
    <s v="Andrew Roberts"/>
    <s v="Consumer"/>
    <x v="1"/>
    <x v="1"/>
    <s v="India"/>
    <x v="1"/>
    <s v="OFF-BI-10002386"/>
    <x v="0"/>
    <x v="0"/>
    <s v="Acco Index Tab, Clear"/>
    <n v="17.16"/>
    <n v="2"/>
    <n v="2.04"/>
    <n v="1.5"/>
    <s v="Medium"/>
    <n v="401"/>
    <x v="0"/>
    <x v="1"/>
    <x v="1"/>
    <x v="1"/>
    <d v="2023-12-31T00:00:00"/>
    <s v="1"/>
    <s v="NO"/>
    <n v="-383.84"/>
    <n v="4"/>
    <s v="no"/>
    <x v="1"/>
    <n v="4.2793017456359106E-2"/>
    <n v="8.7412587412587409E-2"/>
    <x v="0"/>
  </r>
  <r>
    <n v="3"/>
    <x v="2"/>
    <x v="0"/>
    <s v="TP-21130"/>
    <s v="Theone Pippenger"/>
    <s v="Consumer"/>
    <x v="2"/>
    <x v="2"/>
    <s v="India"/>
    <x v="2"/>
    <s v="OFF-BI-10004436"/>
    <x v="0"/>
    <x v="0"/>
    <s v="Acco Hole Reinforcements, Recycled"/>
    <n v="14.04"/>
    <n v="2"/>
    <n v="0.24"/>
    <n v="0.79"/>
    <s v="Medium"/>
    <n v="293"/>
    <x v="0"/>
    <x v="2"/>
    <x v="1"/>
    <x v="2"/>
    <d v="2024-07-12T00:00:00"/>
    <s v="1"/>
    <s v="NO"/>
    <n v="-278.95999999999998"/>
    <n v="151"/>
    <s v="flag"/>
    <x v="2"/>
    <n v="4.791808873720136E-2"/>
    <n v="5.6267806267806274E-2"/>
    <x v="0"/>
  </r>
  <r>
    <n v="4"/>
    <x v="3"/>
    <x v="0"/>
    <s v="MM-17920"/>
    <s v="Michael Moore"/>
    <s v="Consumer"/>
    <x v="3"/>
    <x v="2"/>
    <s v="India"/>
    <x v="2"/>
    <s v="OFF-BI-10002885"/>
    <x v="0"/>
    <x v="0"/>
    <s v="Avery Hole Reinforcements, Recycled"/>
    <n v="9.5399999999999991"/>
    <n v="2"/>
    <n v="4.4400000000000004"/>
    <n v="0.14000000000000001"/>
    <s v="Medium"/>
    <n v="609"/>
    <x v="0"/>
    <x v="3"/>
    <x v="1"/>
    <x v="3"/>
    <d v="2024-10-28T00:00:00"/>
    <s v="1"/>
    <s v="NO"/>
    <n v="-599.46"/>
    <n v="6"/>
    <s v="flag"/>
    <x v="3"/>
    <n v="1.5665024630541872E-2"/>
    <n v="1.467505241090147E-2"/>
    <x v="0"/>
  </r>
  <r>
    <n v="5"/>
    <x v="4"/>
    <x v="0"/>
    <s v="JR-15700"/>
    <s v="Jocasta Rupert"/>
    <s v="Consumer"/>
    <x v="4"/>
    <x v="3"/>
    <s v="India"/>
    <x v="2"/>
    <s v="OFF-ST-10001290"/>
    <x v="0"/>
    <x v="1"/>
    <s v="Rogers Shelving, Single Width"/>
    <n v="124.32"/>
    <n v="2"/>
    <n v="54.66"/>
    <n v="11.12"/>
    <s v="Medium"/>
    <n v="750"/>
    <x v="0"/>
    <x v="1"/>
    <x v="0"/>
    <x v="4"/>
    <d v="2021-01-10T00:00:00"/>
    <s v="1"/>
    <s v="NO"/>
    <n v="-625.68000000000006"/>
    <n v="-260"/>
    <s v="no"/>
    <x v="4"/>
    <n v="0.16575999999999999"/>
    <n v="8.9446589446589439E-2"/>
    <x v="0"/>
  </r>
  <r>
    <n v="6"/>
    <x v="5"/>
    <x v="0"/>
    <s v="SF-20065"/>
    <s v="Sandra Flanagan"/>
    <s v="Consumer"/>
    <x v="5"/>
    <x v="4"/>
    <s v="India"/>
    <x v="0"/>
    <s v="OFF-ST-10000327"/>
    <x v="0"/>
    <x v="1"/>
    <s v="Smead Folders, Wire Frame"/>
    <n v="33.119999999999997"/>
    <n v="2"/>
    <n v="4.62"/>
    <n v="0.91"/>
    <s v="Medium"/>
    <n v="647"/>
    <x v="0"/>
    <x v="2"/>
    <x v="1"/>
    <x v="5"/>
    <d v="2022-06-22T00:00:00"/>
    <s v="1"/>
    <s v="NO"/>
    <n v="-613.88"/>
    <n v="6"/>
    <s v="flag"/>
    <x v="5"/>
    <n v="5.1190108191653781E-2"/>
    <n v="2.7475845410628023E-2"/>
    <x v="0"/>
  </r>
  <r>
    <n v="7"/>
    <x v="6"/>
    <x v="0"/>
    <s v="JM-15535"/>
    <s v="Jessica Myrick"/>
    <s v="Consumer"/>
    <x v="6"/>
    <x v="5"/>
    <s v="India"/>
    <x v="0"/>
    <s v="OFF-EN-10003632"/>
    <x v="0"/>
    <x v="2"/>
    <s v="Jiffy Mailers, Recycled"/>
    <n v="71.94"/>
    <n v="2"/>
    <n v="10.74"/>
    <n v="8.4600000000000009"/>
    <s v="Medium"/>
    <n v="167"/>
    <x v="0"/>
    <x v="3"/>
    <x v="1"/>
    <x v="6"/>
    <d v="2023-05-20T00:00:00"/>
    <s v="1"/>
    <s v="NO"/>
    <n v="-95.06"/>
    <n v="6"/>
    <s v="flag"/>
    <x v="6"/>
    <n v="0.43077844311377245"/>
    <n v="0.1175979983319433"/>
    <x v="1"/>
  </r>
  <r>
    <n v="8"/>
    <x v="7"/>
    <x v="0"/>
    <s v="MM-17260"/>
    <s v="Magdelene Morse"/>
    <s v="Consumer"/>
    <x v="7"/>
    <x v="6"/>
    <s v="India"/>
    <x v="2"/>
    <s v="OFF-EN-10002007"/>
    <x v="0"/>
    <x v="2"/>
    <s v="Kraft Clasp Envelope, with clear poly window"/>
    <n v="25.08"/>
    <n v="2"/>
    <n v="3.96"/>
    <n v="1.88"/>
    <s v="Medium"/>
    <n v="189"/>
    <x v="0"/>
    <x v="0"/>
    <x v="1"/>
    <x v="7"/>
    <d v="2021-11-09T00:00:00"/>
    <s v="1"/>
    <s v="NO"/>
    <n v="-163.92000000000002"/>
    <n v="184"/>
    <s v="flag"/>
    <x v="7"/>
    <n v="0.13269841269841268"/>
    <n v="7.4960127591706546E-2"/>
    <x v="0"/>
  </r>
  <r>
    <n v="9"/>
    <x v="8"/>
    <x v="0"/>
    <s v="TR-21325"/>
    <s v="Toby Ritter"/>
    <s v="Consumer"/>
    <x v="8"/>
    <x v="7"/>
    <s v="India"/>
    <x v="3"/>
    <s v="OFF-LA-10003273"/>
    <x v="0"/>
    <x v="3"/>
    <s v="Harbour Creations Color Coded Labels, Adjustable"/>
    <n v="21.6"/>
    <n v="2"/>
    <n v="1.26"/>
    <n v="1.38"/>
    <s v="Medium"/>
    <n v="774"/>
    <x v="0"/>
    <x v="1"/>
    <x v="0"/>
    <x v="8"/>
    <d v="2022-01-30T00:00:00"/>
    <s v="1"/>
    <s v="NO"/>
    <n v="-752.4"/>
    <n v="6"/>
    <s v="flag"/>
    <x v="8"/>
    <n v="2.790697674418605E-2"/>
    <n v="6.3888888888888884E-2"/>
    <x v="0"/>
  </r>
  <r>
    <n v="10"/>
    <x v="9"/>
    <x v="0"/>
    <s v="DK-12985"/>
    <s v="Darren Koutras"/>
    <s v="Consumer"/>
    <x v="9"/>
    <x v="7"/>
    <s v="India"/>
    <x v="3"/>
    <s v="OFF-LA-10002272"/>
    <x v="0"/>
    <x v="3"/>
    <s v="Smead File Folder Labels, Alphabetical"/>
    <n v="17.399999999999999"/>
    <n v="2"/>
    <n v="1.38"/>
    <n v="1.36"/>
    <s v="Medium"/>
    <n v="389"/>
    <x v="0"/>
    <x v="2"/>
    <x v="1"/>
    <x v="9"/>
    <d v="2022-08-22T00:00:00"/>
    <s v="1"/>
    <s v="NO"/>
    <n v="-371.6"/>
    <n v="5"/>
    <s v="no"/>
    <x v="9"/>
    <n v="4.4730077120822616E-2"/>
    <n v="7.8160919540229898E-2"/>
    <x v="0"/>
  </r>
  <r>
    <n v="11"/>
    <x v="10"/>
    <x v="0"/>
    <s v="MK-18160"/>
    <s v="Mike Kennedy"/>
    <s v="Consumer"/>
    <x v="2"/>
    <x v="2"/>
    <s v="India"/>
    <x v="2"/>
    <s v="OFF-LA-10004745"/>
    <x v="0"/>
    <x v="3"/>
    <s v="Harbour Creations Shipping Labels, Adjustable"/>
    <n v="18.72"/>
    <n v="2"/>
    <n v="9.1199999999999992"/>
    <n v="1.26"/>
    <s v="Medium"/>
    <n v="585"/>
    <x v="0"/>
    <x v="3"/>
    <x v="0"/>
    <x v="10"/>
    <d v="2021-03-23T00:00:00"/>
    <s v="1"/>
    <s v="NO"/>
    <n v="-566.28"/>
    <n v="5"/>
    <s v="no"/>
    <x v="10"/>
    <n v="3.2000000000000001E-2"/>
    <n v="6.7307692307692318E-2"/>
    <x v="0"/>
  </r>
  <r>
    <n v="12"/>
    <x v="11"/>
    <x v="0"/>
    <s v="ME-17725"/>
    <s v="Max Engle"/>
    <s v="Consumer"/>
    <x v="10"/>
    <x v="8"/>
    <s v="India"/>
    <x v="0"/>
    <s v="OFF-FA-10000577"/>
    <x v="0"/>
    <x v="4"/>
    <s v="Stockwell Push Pins, 12 Pack"/>
    <n v="26.82"/>
    <n v="2"/>
    <n v="13.38"/>
    <n v="2.4900000000000002"/>
    <s v="Medium"/>
    <n v="146"/>
    <x v="0"/>
    <x v="0"/>
    <x v="0"/>
    <x v="11"/>
    <d v="2024-11-26T00:00:00"/>
    <s v="1"/>
    <s v="NO"/>
    <n v="-119.18"/>
    <n v="4"/>
    <s v="no"/>
    <x v="11"/>
    <n v="0.18369863013698631"/>
    <n v="9.2841163310961969E-2"/>
    <x v="0"/>
  </r>
  <r>
    <n v="13"/>
    <x v="12"/>
    <x v="0"/>
    <s v="JF-15190"/>
    <s v="Jamie Frazer"/>
    <s v="Consumer"/>
    <x v="11"/>
    <x v="4"/>
    <s v="India"/>
    <x v="0"/>
    <s v="OFF-SU-10004872"/>
    <x v="0"/>
    <x v="5"/>
    <s v="Elite Letter Opener, Easy Grip"/>
    <n v="57.84"/>
    <n v="2"/>
    <n v="15"/>
    <n v="5.33"/>
    <s v="Medium"/>
    <n v="671"/>
    <x v="0"/>
    <x v="1"/>
    <x v="0"/>
    <x v="12"/>
    <d v="2021-09-20T00:00:00"/>
    <s v="1"/>
    <s v="NO"/>
    <n v="-613.16"/>
    <n v="5"/>
    <s v="no"/>
    <x v="12"/>
    <n v="8.6199701937406864E-2"/>
    <n v="9.2150760719225441E-2"/>
    <x v="0"/>
  </r>
  <r>
    <n v="14"/>
    <x v="7"/>
    <x v="0"/>
    <s v="MM-17260"/>
    <s v="Magdelene Morse"/>
    <s v="Consumer"/>
    <x v="7"/>
    <x v="6"/>
    <s v="India"/>
    <x v="2"/>
    <s v="OFF-SU-10000970"/>
    <x v="0"/>
    <x v="5"/>
    <s v="Elite Box Cutter, Easy Grip"/>
    <n v="73.02"/>
    <n v="2"/>
    <n v="9.48"/>
    <n v="2.75"/>
    <s v="Medium"/>
    <n v="399"/>
    <x v="0"/>
    <x v="2"/>
    <x v="0"/>
    <x v="13"/>
    <d v="2023-09-24T00:00:00"/>
    <s v="1"/>
    <s v="NO"/>
    <n v="-325.98"/>
    <n v="6"/>
    <s v="flag"/>
    <x v="13"/>
    <n v="0.18300751879699248"/>
    <n v="3.7660914817858125E-2"/>
    <x v="0"/>
  </r>
  <r>
    <n v="15"/>
    <x v="13"/>
    <x v="0"/>
    <s v="ZC-21910"/>
    <s v="Zuschuss Carroll"/>
    <s v="Consumer"/>
    <x v="12"/>
    <x v="9"/>
    <s v="India"/>
    <x v="2"/>
    <s v="OFF-PA-10000776"/>
    <x v="0"/>
    <x v="6"/>
    <s v="Xerox Cards &amp; Envelopes, Premium"/>
    <n v="89.94"/>
    <n v="2"/>
    <n v="42.24"/>
    <n v="5.51"/>
    <s v="Medium"/>
    <n v="256"/>
    <x v="0"/>
    <x v="3"/>
    <x v="0"/>
    <x v="8"/>
    <d v="2022-01-30T00:00:00"/>
    <s v="1"/>
    <s v="NO"/>
    <n v="-166.06"/>
    <n v="6"/>
    <s v="flag"/>
    <x v="14"/>
    <n v="0.35132812499999999"/>
    <n v="6.12630642650656E-2"/>
    <x v="0"/>
  </r>
  <r>
    <n v="16"/>
    <x v="14"/>
    <x v="0"/>
    <s v="VM-21835"/>
    <s v="Vivian Mathis"/>
    <s v="Consumer"/>
    <x v="13"/>
    <x v="8"/>
    <s v="India"/>
    <x v="0"/>
    <s v="OFF-ST-10003274"/>
    <x v="0"/>
    <x v="1"/>
    <s v="Eldon Box, Wire Frame"/>
    <n v="9.33"/>
    <n v="1"/>
    <n v="2.04"/>
    <n v="0.49"/>
    <s v="Medium"/>
    <n v="25"/>
    <x v="0"/>
    <x v="1"/>
    <x v="1"/>
    <x v="14"/>
    <d v="2023-05-05T00:00:00"/>
    <s v="1"/>
    <s v="NO"/>
    <n v="-15.67"/>
    <n v="120"/>
    <s v="flag"/>
    <x v="15"/>
    <n v="0.37319999999999998"/>
    <n v="5.2518756698821008E-2"/>
    <x v="0"/>
  </r>
  <r>
    <n v="17"/>
    <x v="15"/>
    <x v="0"/>
    <s v="SC-20305"/>
    <s v="Sean Christensen"/>
    <s v="Consumer"/>
    <x v="14"/>
    <x v="5"/>
    <s v="India"/>
    <x v="0"/>
    <s v="OFF-EN-10001946"/>
    <x v="0"/>
    <x v="2"/>
    <s v="Kraft Mailers, Security-Tint"/>
    <n v="40.049999999999997"/>
    <n v="1"/>
    <n v="18.809999999999999"/>
    <n v="1.1200000000000001"/>
    <s v="Medium"/>
    <n v="495"/>
    <x v="0"/>
    <x v="3"/>
    <x v="1"/>
    <x v="15"/>
    <d v="2023-08-15T00:00:00"/>
    <s v="1"/>
    <s v="NO"/>
    <n v="-454.95"/>
    <n v="-24"/>
    <s v="no"/>
    <x v="16"/>
    <n v="8.0909090909090903E-2"/>
    <n v="2.7965043695380779E-2"/>
    <x v="0"/>
  </r>
  <r>
    <n v="18"/>
    <x v="16"/>
    <x v="0"/>
    <s v="TC-21295"/>
    <s v="Toby Carlisle"/>
    <s v="Consumer"/>
    <x v="15"/>
    <x v="2"/>
    <s v="India"/>
    <x v="2"/>
    <s v="OFF-EN-10000114"/>
    <x v="0"/>
    <x v="2"/>
    <s v="Kraft Clasp Envelope, Security-Tint"/>
    <n v="11.4"/>
    <n v="1"/>
    <n v="0.21"/>
    <n v="0.28000000000000003"/>
    <s v="Medium"/>
    <n v="411"/>
    <x v="0"/>
    <x v="0"/>
    <x v="1"/>
    <x v="16"/>
    <d v="2021-11-12T00:00:00"/>
    <s v="1"/>
    <s v="NO"/>
    <n v="-399.6"/>
    <n v="153"/>
    <s v="flag"/>
    <x v="17"/>
    <n v="2.7737226277372264E-2"/>
    <n v="2.456140350877193E-2"/>
    <x v="0"/>
  </r>
  <r>
    <n v="19"/>
    <x v="17"/>
    <x v="0"/>
    <s v="KD-16345"/>
    <s v="Katherine Ducich"/>
    <s v="Consumer"/>
    <x v="16"/>
    <x v="0"/>
    <s v="India"/>
    <x v="0"/>
    <s v="OFF-LA-10000624"/>
    <x v="0"/>
    <x v="3"/>
    <s v="Hon File Folder Labels, 5000 Label Set"/>
    <n v="9.0299999999999994"/>
    <n v="1"/>
    <n v="3.33"/>
    <n v="0.79"/>
    <s v="Medium"/>
    <n v="30"/>
    <x v="0"/>
    <x v="1"/>
    <x v="0"/>
    <x v="17"/>
    <d v="2021-03-08T00:00:00"/>
    <s v="1"/>
    <s v="NO"/>
    <n v="-20.97"/>
    <n v="-143"/>
    <s v="no"/>
    <x v="18"/>
    <n v="0.30099999999999999"/>
    <n v="8.7486157253599123E-2"/>
    <x v="0"/>
  </r>
  <r>
    <n v="20"/>
    <x v="8"/>
    <x v="0"/>
    <s v="TR-21325"/>
    <s v="Toby Ritter"/>
    <s v="Consumer"/>
    <x v="8"/>
    <x v="7"/>
    <s v="India"/>
    <x v="3"/>
    <s v="OFF-FA-10002015"/>
    <x v="0"/>
    <x v="4"/>
    <s v="Stockwell Push Pins, 12 Pack"/>
    <n v="13.8"/>
    <n v="1"/>
    <n v="1.77"/>
    <n v="0.85"/>
    <s v="Medium"/>
    <n v="332"/>
    <x v="0"/>
    <x v="2"/>
    <x v="1"/>
    <x v="18"/>
    <d v="2024-10-10T00:00:00"/>
    <s v="1"/>
    <s v="NO"/>
    <n v="-318.2"/>
    <n v="122"/>
    <s v="flag"/>
    <x v="19"/>
    <n v="4.1566265060240963E-2"/>
    <n v="6.1594202898550721E-2"/>
    <x v="0"/>
  </r>
  <r>
    <n v="21"/>
    <x v="18"/>
    <x v="0"/>
    <s v="GT-14755"/>
    <s v="Guy Thornton"/>
    <s v="Consumer"/>
    <x v="17"/>
    <x v="7"/>
    <s v="India"/>
    <x v="3"/>
    <s v="OFF-BI-10001967"/>
    <x v="0"/>
    <x v="0"/>
    <s v="Acco Binder, Recycled"/>
    <n v="46.53"/>
    <n v="3"/>
    <n v="1.8"/>
    <n v="3.9"/>
    <s v="Medium"/>
    <n v="597"/>
    <x v="0"/>
    <x v="1"/>
    <x v="1"/>
    <x v="19"/>
    <d v="2023-11-02T00:00:00"/>
    <s v="1"/>
    <s v="NO"/>
    <n v="-550.47"/>
    <n v="153"/>
    <s v="flag"/>
    <x v="20"/>
    <n v="7.7939698492462309E-2"/>
    <n v="8.3816892327530618E-2"/>
    <x v="0"/>
  </r>
  <r>
    <n v="22"/>
    <x v="19"/>
    <x v="0"/>
    <s v="AA-10315"/>
    <s v="Alex Avila"/>
    <s v="Consumer"/>
    <x v="18"/>
    <x v="9"/>
    <s v="India"/>
    <x v="2"/>
    <s v="OFF-BI-10004700"/>
    <x v="0"/>
    <x v="0"/>
    <s v="Cardinal Binder, Durable"/>
    <n v="45.99"/>
    <n v="3"/>
    <n v="13.32"/>
    <n v="2.57"/>
    <s v="Medium"/>
    <n v="367"/>
    <x v="0"/>
    <x v="2"/>
    <x v="1"/>
    <x v="20"/>
    <d v="2024-01-29T00:00:00"/>
    <s v="1"/>
    <s v="NO"/>
    <n v="-321.01"/>
    <n v="4"/>
    <s v="no"/>
    <x v="21"/>
    <n v="0.12531335149863762"/>
    <n v="5.5881713415959988E-2"/>
    <x v="0"/>
  </r>
  <r>
    <n v="23"/>
    <x v="20"/>
    <x v="0"/>
    <s v="GT-14755"/>
    <s v="Guy Thornton"/>
    <s v="Consumer"/>
    <x v="19"/>
    <x v="8"/>
    <s v="India"/>
    <x v="0"/>
    <s v="OFF-BI-10004369"/>
    <x v="0"/>
    <x v="0"/>
    <s v="Ibico Hole Reinforcements, Recycled"/>
    <n v="22.05"/>
    <n v="3"/>
    <n v="7.92"/>
    <n v="1.19"/>
    <s v="Medium"/>
    <n v="327"/>
    <x v="0"/>
    <x v="0"/>
    <x v="0"/>
    <x v="9"/>
    <d v="2022-08-22T00:00:00"/>
    <s v="1"/>
    <s v="NO"/>
    <n v="-304.95"/>
    <n v="5"/>
    <s v="no"/>
    <x v="22"/>
    <n v="6.7431192660550462E-2"/>
    <n v="5.3968253968253964E-2"/>
    <x v="0"/>
  </r>
  <r>
    <n v="24"/>
    <x v="21"/>
    <x v="0"/>
    <s v="MM-17260"/>
    <s v="Magdelene Morse"/>
    <s v="Consumer"/>
    <x v="20"/>
    <x v="5"/>
    <s v="India"/>
    <x v="0"/>
    <s v="OFF-BI-10002684"/>
    <x v="0"/>
    <x v="0"/>
    <s v="Avery Hole Reinforcements, Clear"/>
    <n v="11.61"/>
    <n v="3"/>
    <n v="5.49"/>
    <n v="0.86"/>
    <s v="Medium"/>
    <n v="677"/>
    <x v="0"/>
    <x v="1"/>
    <x v="0"/>
    <x v="21"/>
    <d v="2023-06-16T00:00:00"/>
    <s v="1"/>
    <s v="NO"/>
    <n v="-665.39"/>
    <n v="-173"/>
    <s v="no"/>
    <x v="23"/>
    <n v="1.7149187592319055E-2"/>
    <n v="7.407407407407407E-2"/>
    <x v="0"/>
  </r>
  <r>
    <n v="25"/>
    <x v="22"/>
    <x v="0"/>
    <s v="KH-16360"/>
    <s v="Katherine Hughes"/>
    <s v="Consumer"/>
    <x v="18"/>
    <x v="9"/>
    <s v="India"/>
    <x v="2"/>
    <s v="OFF-BI-10000168"/>
    <x v="0"/>
    <x v="0"/>
    <s v="Cardinal Hole Reinforcements, Recycled"/>
    <n v="17.100000000000001"/>
    <n v="3"/>
    <n v="4.2300000000000004"/>
    <n v="0.67"/>
    <s v="Medium"/>
    <n v="294"/>
    <x v="0"/>
    <x v="2"/>
    <x v="1"/>
    <x v="22"/>
    <d v="2024-08-13T00:00:00"/>
    <s v="1"/>
    <s v="NO"/>
    <n v="-276.89999999999998"/>
    <n v="-26"/>
    <s v="no"/>
    <x v="24"/>
    <n v="5.8163265306122452E-2"/>
    <n v="3.9181286549707602E-2"/>
    <x v="0"/>
  </r>
  <r>
    <n v="26"/>
    <x v="23"/>
    <x v="0"/>
    <s v="TM-21490"/>
    <s v="Tony Molinari"/>
    <s v="Consumer"/>
    <x v="21"/>
    <x v="5"/>
    <s v="India"/>
    <x v="0"/>
    <s v="OFF-EN-10002119"/>
    <x v="0"/>
    <x v="2"/>
    <s v="Ames Manila Envelope, Security-Tint"/>
    <n v="81.27"/>
    <n v="3"/>
    <n v="36.54"/>
    <n v="4.1900000000000004"/>
    <s v="Medium"/>
    <n v="18"/>
    <x v="0"/>
    <x v="3"/>
    <x v="1"/>
    <x v="23"/>
    <d v="2022-03-01T00:00:00"/>
    <s v="1"/>
    <s v="YES"/>
    <n v="63.269999999999996"/>
    <n v="61"/>
    <s v="flag"/>
    <x v="25"/>
    <n v="4.5149999999999997"/>
    <n v="5.1556539928632961E-2"/>
    <x v="0"/>
  </r>
  <r>
    <n v="27"/>
    <x v="24"/>
    <x v="0"/>
    <s v="JJ-15445"/>
    <s v="Jennifer Jackson"/>
    <s v="Consumer"/>
    <x v="22"/>
    <x v="5"/>
    <s v="India"/>
    <x v="0"/>
    <s v="OFF-LA-10004738"/>
    <x v="0"/>
    <x v="3"/>
    <s v="Harbour Creations Legal Exhibit Labels, Alphabetical"/>
    <n v="32.31"/>
    <n v="3"/>
    <n v="12.6"/>
    <n v="3.33"/>
    <s v="Medium"/>
    <n v="744"/>
    <x v="0"/>
    <x v="0"/>
    <x v="1"/>
    <x v="24"/>
    <d v="2024-12-29T00:00:00"/>
    <s v="1"/>
    <s v="NO"/>
    <n v="-711.69"/>
    <n v="6"/>
    <s v="flag"/>
    <x v="26"/>
    <n v="4.3427419354838716E-2"/>
    <n v="0.10306406685236769"/>
    <x v="1"/>
  </r>
  <r>
    <n v="28"/>
    <x v="11"/>
    <x v="0"/>
    <s v="ME-17725"/>
    <s v="Max Engle"/>
    <s v="Consumer"/>
    <x v="10"/>
    <x v="8"/>
    <s v="India"/>
    <x v="0"/>
    <s v="OFF-FA-10004813"/>
    <x v="0"/>
    <x v="4"/>
    <s v="Stockwell Rubber Bands, Bulk Pack"/>
    <n v="49.59"/>
    <n v="3"/>
    <n v="12.33"/>
    <n v="3"/>
    <s v="Medium"/>
    <n v="484"/>
    <x v="0"/>
    <x v="1"/>
    <x v="0"/>
    <x v="25"/>
    <d v="2024-06-18T00:00:00"/>
    <s v="1"/>
    <s v="NO"/>
    <n v="-434.40999999999997"/>
    <n v="-171"/>
    <s v="no"/>
    <x v="27"/>
    <n v="0.10245867768595042"/>
    <n v="6.0496067755595885E-2"/>
    <x v="0"/>
  </r>
  <r>
    <n v="29"/>
    <x v="25"/>
    <x v="0"/>
    <s v="DC-12850"/>
    <s v="Dan Campbell"/>
    <s v="Consumer"/>
    <x v="8"/>
    <x v="7"/>
    <s v="India"/>
    <x v="3"/>
    <s v="OFF-SU-10000789"/>
    <x v="0"/>
    <x v="5"/>
    <s v="Kleencut Box Cutter, Serrated"/>
    <n v="94.05"/>
    <n v="3"/>
    <n v="33.840000000000003"/>
    <n v="8.3699999999999992"/>
    <s v="Medium"/>
    <n v="247"/>
    <x v="0"/>
    <x v="3"/>
    <x v="1"/>
    <x v="26"/>
    <d v="2021-06-04T00:00:00"/>
    <s v="1"/>
    <s v="NO"/>
    <n v="-152.94999999999999"/>
    <n v="66"/>
    <s v="flag"/>
    <x v="28"/>
    <n v="0.38076923076923075"/>
    <n v="8.899521531100478E-2"/>
    <x v="0"/>
  </r>
  <r>
    <n v="30"/>
    <x v="26"/>
    <x v="0"/>
    <s v="CT-11995"/>
    <s v="Carol Triggs"/>
    <s v="Consumer"/>
    <x v="23"/>
    <x v="8"/>
    <s v="India"/>
    <x v="0"/>
    <s v="OFF-PA-10003654"/>
    <x v="0"/>
    <x v="6"/>
    <s v="SanDisk Memo Slips, Recycled"/>
    <n v="50.67"/>
    <n v="3"/>
    <n v="10.62"/>
    <n v="3.35"/>
    <s v="Medium"/>
    <n v="555"/>
    <x v="0"/>
    <x v="1"/>
    <x v="0"/>
    <x v="27"/>
    <d v="2022-12-16T00:00:00"/>
    <s v="1"/>
    <s v="NO"/>
    <n v="-504.33"/>
    <n v="65"/>
    <s v="flag"/>
    <x v="29"/>
    <n v="9.1297297297297297E-2"/>
    <n v="6.6114071442668246E-2"/>
    <x v="0"/>
  </r>
  <r>
    <n v="31"/>
    <x v="27"/>
    <x v="0"/>
    <s v="LR-16915"/>
    <s v="Lena Radford"/>
    <s v="Consumer"/>
    <x v="24"/>
    <x v="10"/>
    <s v="India"/>
    <x v="3"/>
    <s v="OFF-AR-10003774"/>
    <x v="0"/>
    <x v="7"/>
    <s v="Stanley Sketch Pad, Fluorescent"/>
    <n v="182.76"/>
    <n v="4"/>
    <n v="74.88"/>
    <n v="7.39"/>
    <s v="Medium"/>
    <n v="236"/>
    <x v="0"/>
    <x v="2"/>
    <x v="0"/>
    <x v="28"/>
    <d v="2023-06-07T00:00:00"/>
    <s v="1"/>
    <s v="NO"/>
    <n v="-53.240000000000009"/>
    <n v="151"/>
    <s v="flag"/>
    <x v="30"/>
    <n v="0.7744067796610169"/>
    <n v="4.0435543882687677E-2"/>
    <x v="0"/>
  </r>
  <r>
    <n v="32"/>
    <x v="28"/>
    <x v="0"/>
    <s v="GZ-14470"/>
    <s v="Gary Zandusky"/>
    <s v="Consumer"/>
    <x v="25"/>
    <x v="11"/>
    <s v="India"/>
    <x v="3"/>
    <s v="OFF-ST-10004382"/>
    <x v="0"/>
    <x v="1"/>
    <s v="Tenex Folders, Industrial"/>
    <n v="94.8"/>
    <n v="4"/>
    <n v="19.8"/>
    <n v="5.41"/>
    <s v="Medium"/>
    <n v="421"/>
    <x v="0"/>
    <x v="3"/>
    <x v="1"/>
    <x v="29"/>
    <d v="2024-01-26T00:00:00"/>
    <s v="1"/>
    <s v="NO"/>
    <n v="-326.2"/>
    <n v="4"/>
    <s v="no"/>
    <x v="31"/>
    <n v="0.22517814726840854"/>
    <n v="5.7067510548523208E-2"/>
    <x v="0"/>
  </r>
  <r>
    <n v="33"/>
    <x v="29"/>
    <x v="0"/>
    <s v="IL-15100"/>
    <s v="Ivan Liston"/>
    <s v="Consumer"/>
    <x v="26"/>
    <x v="1"/>
    <s v="India"/>
    <x v="1"/>
    <s v="OFF-BI-10004651"/>
    <x v="0"/>
    <x v="0"/>
    <s v="Cardinal Binding Machine, Clear"/>
    <n v="196.92"/>
    <n v="4"/>
    <n v="90.48"/>
    <n v="13.96"/>
    <s v="Medium"/>
    <n v="394"/>
    <x v="0"/>
    <x v="0"/>
    <x v="0"/>
    <x v="30"/>
    <d v="2024-01-23T00:00:00"/>
    <s v="1"/>
    <s v="NO"/>
    <n v="-197.08"/>
    <n v="7"/>
    <s v="flag"/>
    <x v="32"/>
    <n v="0.49979695431472076"/>
    <n v="7.0891732683323189E-2"/>
    <x v="0"/>
  </r>
  <r>
    <n v="34"/>
    <x v="3"/>
    <x v="0"/>
    <s v="MM-17920"/>
    <s v="Michael Moore"/>
    <s v="Consumer"/>
    <x v="3"/>
    <x v="2"/>
    <s v="India"/>
    <x v="2"/>
    <s v="OFF-BI-10003025"/>
    <x v="0"/>
    <x v="0"/>
    <s v="Cardinal Binding Machine, Durable"/>
    <n v="205.08"/>
    <n v="4"/>
    <n v="36.840000000000003"/>
    <n v="13.11"/>
    <s v="Medium"/>
    <n v="586"/>
    <x v="0"/>
    <x v="1"/>
    <x v="0"/>
    <x v="12"/>
    <d v="2021-09-20T00:00:00"/>
    <s v="1"/>
    <s v="NO"/>
    <n v="-380.91999999999996"/>
    <n v="5"/>
    <s v="no"/>
    <x v="33"/>
    <n v="0.34996587030716725"/>
    <n v="6.3926272674078397E-2"/>
    <x v="0"/>
  </r>
  <r>
    <n v="35"/>
    <x v="30"/>
    <x v="0"/>
    <s v="CC-12370"/>
    <s v="Christopher Conant"/>
    <s v="Consumer"/>
    <x v="10"/>
    <x v="12"/>
    <s v="India"/>
    <x v="3"/>
    <s v="OFF-BI-10000089"/>
    <x v="0"/>
    <x v="0"/>
    <s v="Wilson Jones 3-Hole Punch, Recycled"/>
    <n v="141.75"/>
    <n v="5"/>
    <n v="69.45"/>
    <n v="7.79"/>
    <s v="Medium"/>
    <n v="362"/>
    <x v="0"/>
    <x v="2"/>
    <x v="0"/>
    <x v="31"/>
    <d v="2022-03-12T00:00:00"/>
    <s v="1"/>
    <s v="NO"/>
    <n v="-220.25"/>
    <n v="-260"/>
    <s v="no"/>
    <x v="34"/>
    <n v="0.39157458563535913"/>
    <n v="5.4955908289241621E-2"/>
    <x v="0"/>
  </r>
  <r>
    <n v="36"/>
    <x v="31"/>
    <x v="0"/>
    <s v="LC-16885"/>
    <s v="Lena Creighton"/>
    <s v="Consumer"/>
    <x v="27"/>
    <x v="13"/>
    <s v="India"/>
    <x v="1"/>
    <s v="OFF-BI-10002594"/>
    <x v="0"/>
    <x v="0"/>
    <s v="Cardinal Binder Covers, Recycled"/>
    <n v="61.8"/>
    <n v="5"/>
    <n v="26.55"/>
    <n v="4.21"/>
    <s v="Medium"/>
    <n v="671"/>
    <x v="0"/>
    <x v="3"/>
    <x v="1"/>
    <x v="32"/>
    <d v="2024-09-29T00:00:00"/>
    <s v="1"/>
    <s v="NO"/>
    <n v="-609.20000000000005"/>
    <n v="4"/>
    <s v="no"/>
    <x v="35"/>
    <n v="9.210134128166915E-2"/>
    <n v="6.8122977346278313E-2"/>
    <x v="0"/>
  </r>
  <r>
    <n v="37"/>
    <x v="13"/>
    <x v="0"/>
    <s v="ZC-21910"/>
    <s v="Zuschuss Carroll"/>
    <s v="Consumer"/>
    <x v="12"/>
    <x v="9"/>
    <s v="India"/>
    <x v="2"/>
    <s v="OFF-BI-10001808"/>
    <x v="0"/>
    <x v="0"/>
    <s v="Ibico Index Tab, Clear"/>
    <n v="44.55"/>
    <n v="5"/>
    <n v="1.2"/>
    <n v="2.09"/>
    <s v="Medium"/>
    <n v="494"/>
    <x v="0"/>
    <x v="0"/>
    <x v="0"/>
    <x v="33"/>
    <d v="2023-05-06T00:00:00"/>
    <s v="1"/>
    <s v="NO"/>
    <n v="-449.45"/>
    <n v="-25"/>
    <s v="no"/>
    <x v="36"/>
    <n v="9.0182186234817802E-2"/>
    <n v="4.6913580246913583E-2"/>
    <x v="0"/>
  </r>
  <r>
    <n v="38"/>
    <x v="13"/>
    <x v="0"/>
    <s v="ZC-21910"/>
    <s v="Zuschuss Carroll"/>
    <s v="Consumer"/>
    <x v="12"/>
    <x v="9"/>
    <s v="India"/>
    <x v="2"/>
    <s v="OFF-EN-10002464"/>
    <x v="0"/>
    <x v="2"/>
    <s v="Cameo Peel and Seal, Security-Tint"/>
    <n v="117"/>
    <n v="5"/>
    <n v="22.2"/>
    <n v="8.7899999999999991"/>
    <s v="Medium"/>
    <n v="743"/>
    <x v="0"/>
    <x v="2"/>
    <x v="0"/>
    <x v="34"/>
    <d v="2021-06-25T00:00:00"/>
    <s v="1"/>
    <s v="NO"/>
    <n v="-626"/>
    <n v="4"/>
    <s v="no"/>
    <x v="37"/>
    <n v="0.15746971736204576"/>
    <n v="7.5128205128205117E-2"/>
    <x v="0"/>
  </r>
  <r>
    <n v="39"/>
    <x v="32"/>
    <x v="0"/>
    <s v="KW-16570"/>
    <s v="Kelly Williams"/>
    <s v="Consumer"/>
    <x v="9"/>
    <x v="7"/>
    <s v="India"/>
    <x v="3"/>
    <s v="OFF-EN-10000224"/>
    <x v="0"/>
    <x v="2"/>
    <s v="Cameo Clasp Envelope, Recycled"/>
    <n v="41.55"/>
    <n v="5"/>
    <n v="8.25"/>
    <n v="2.6"/>
    <s v="Medium"/>
    <n v="142"/>
    <x v="0"/>
    <x v="3"/>
    <x v="0"/>
    <x v="35"/>
    <d v="2023-11-02T00:00:00"/>
    <s v="1"/>
    <s v="NO"/>
    <n v="-100.45"/>
    <n v="123"/>
    <s v="flag"/>
    <x v="38"/>
    <n v="0.2926056338028169"/>
    <n v="6.2575210589651029E-2"/>
    <x v="0"/>
  </r>
  <r>
    <n v="40"/>
    <x v="33"/>
    <x v="0"/>
    <s v="CA-12775"/>
    <s v="Cynthia Arntzen"/>
    <s v="Consumer"/>
    <x v="28"/>
    <x v="4"/>
    <s v="India"/>
    <x v="0"/>
    <s v="OFF-LA-10002674"/>
    <x v="0"/>
    <x v="3"/>
    <s v="Harbour Creations Color Coded Labels, 5000 Label Set"/>
    <n v="66.45"/>
    <n v="5"/>
    <n v="3.9"/>
    <n v="4.88"/>
    <s v="Medium"/>
    <n v="452"/>
    <x v="0"/>
    <x v="0"/>
    <x v="1"/>
    <x v="36"/>
    <d v="2023-03-27T00:00:00"/>
    <s v="1"/>
    <s v="NO"/>
    <n v="-385.55"/>
    <n v="4"/>
    <s v="no"/>
    <x v="39"/>
    <n v="0.1470132743362832"/>
    <n v="7.3438675696012035E-2"/>
    <x v="0"/>
  </r>
  <r>
    <n v="41"/>
    <x v="34"/>
    <x v="0"/>
    <s v="Co-12640"/>
    <s v="Corey-Lock"/>
    <s v="Consumer"/>
    <x v="29"/>
    <x v="2"/>
    <s v="India"/>
    <x v="2"/>
    <s v="OFF-LA-10001672"/>
    <x v="0"/>
    <x v="3"/>
    <s v="Avery Legal Exhibit Labels, Alphabetical"/>
    <n v="55.8"/>
    <n v="5"/>
    <n v="6.6"/>
    <n v="3.48"/>
    <s v="Medium"/>
    <n v="137"/>
    <x v="0"/>
    <x v="1"/>
    <x v="0"/>
    <x v="37"/>
    <d v="2024-12-08T00:00:00"/>
    <s v="1"/>
    <s v="NO"/>
    <n v="-81.2"/>
    <n v="153"/>
    <s v="flag"/>
    <x v="40"/>
    <n v="0.40729927007299266"/>
    <n v="6.2365591397849467E-2"/>
    <x v="0"/>
  </r>
  <r>
    <n v="42"/>
    <x v="13"/>
    <x v="0"/>
    <s v="ZC-21910"/>
    <s v="Zuschuss Carroll"/>
    <s v="Consumer"/>
    <x v="12"/>
    <x v="9"/>
    <s v="India"/>
    <x v="2"/>
    <s v="OFF-FA-10000697"/>
    <x v="0"/>
    <x v="4"/>
    <s v="Advantus Rubber Bands, 12 Pack"/>
    <n v="80.099999999999994"/>
    <n v="5"/>
    <n v="11.1"/>
    <n v="5.89"/>
    <s v="Medium"/>
    <n v="555"/>
    <x v="0"/>
    <x v="2"/>
    <x v="0"/>
    <x v="3"/>
    <d v="2024-10-28T00:00:00"/>
    <s v="1"/>
    <s v="NO"/>
    <n v="-474.9"/>
    <n v="6"/>
    <s v="flag"/>
    <x v="41"/>
    <n v="0.14432432432432432"/>
    <n v="7.3533083645443198E-2"/>
    <x v="0"/>
  </r>
  <r>
    <n v="43"/>
    <x v="8"/>
    <x v="0"/>
    <s v="TR-21325"/>
    <s v="Toby Ritter"/>
    <s v="Consumer"/>
    <x v="8"/>
    <x v="7"/>
    <s v="India"/>
    <x v="3"/>
    <s v="OFF-FA-10003530"/>
    <x v="0"/>
    <x v="4"/>
    <s v="OIC Clamps, Bulk Pack"/>
    <n v="98.85"/>
    <n v="5"/>
    <n v="24.6"/>
    <n v="3.72"/>
    <s v="Medium"/>
    <n v="474"/>
    <x v="0"/>
    <x v="3"/>
    <x v="0"/>
    <x v="38"/>
    <d v="2023-12-14T00:00:00"/>
    <s v="1"/>
    <s v="NO"/>
    <n v="-375.15"/>
    <n v="93"/>
    <s v="flag"/>
    <x v="42"/>
    <n v="0.20854430379746836"/>
    <n v="3.7632776934749625E-2"/>
    <x v="0"/>
  </r>
  <r>
    <n v="44"/>
    <x v="35"/>
    <x v="0"/>
    <s v="CA-12775"/>
    <s v="Cynthia Arntzen"/>
    <s v="Consumer"/>
    <x v="30"/>
    <x v="14"/>
    <s v="India"/>
    <x v="3"/>
    <s v="OFF-PA-10004930"/>
    <x v="0"/>
    <x v="6"/>
    <s v="Xerox Note Cards, Recycled"/>
    <n v="131.4"/>
    <n v="5"/>
    <n v="55.05"/>
    <n v="3.58"/>
    <s v="Medium"/>
    <n v="705"/>
    <x v="0"/>
    <x v="0"/>
    <x v="0"/>
    <x v="39"/>
    <d v="2024-08-19T00:00:00"/>
    <s v="1"/>
    <s v="NO"/>
    <n v="-573.6"/>
    <n v="6"/>
    <s v="flag"/>
    <x v="43"/>
    <n v="0.18638297872340426"/>
    <n v="2.7245053272450533E-2"/>
    <x v="0"/>
  </r>
  <r>
    <n v="45"/>
    <x v="36"/>
    <x v="0"/>
    <s v="TR-21325"/>
    <s v="Toby Ritter"/>
    <s v="Consumer"/>
    <x v="21"/>
    <x v="15"/>
    <s v="India"/>
    <x v="1"/>
    <s v="OFF-EN-10001491"/>
    <x v="0"/>
    <x v="2"/>
    <s v="Jiffy Interoffice Envelope, Set of 50"/>
    <n v="278.64"/>
    <n v="6"/>
    <n v="55.62"/>
    <n v="20.91"/>
    <s v="Medium"/>
    <n v="291"/>
    <x v="0"/>
    <x v="1"/>
    <x v="1"/>
    <x v="14"/>
    <d v="2023-05-05T00:00:00"/>
    <s v="1"/>
    <s v="NO"/>
    <n v="-12.360000000000014"/>
    <n v="120"/>
    <s v="flag"/>
    <x v="44"/>
    <n v="0.95752577319587628"/>
    <n v="7.5043066322136087E-2"/>
    <x v="0"/>
  </r>
  <r>
    <n v="46"/>
    <x v="37"/>
    <x v="0"/>
    <s v="OT-18730"/>
    <s v="Olvera Toch"/>
    <s v="Consumer"/>
    <x v="10"/>
    <x v="1"/>
    <s v="India"/>
    <x v="1"/>
    <s v="OFF-PA-10001944"/>
    <x v="0"/>
    <x v="6"/>
    <s v="SanDisk Computer Printout Paper, Premium"/>
    <n v="178.74"/>
    <n v="6"/>
    <n v="14.22"/>
    <n v="11.09"/>
    <s v="Medium"/>
    <n v="752"/>
    <x v="0"/>
    <x v="3"/>
    <x v="0"/>
    <x v="4"/>
    <d v="2021-03-10T00:00:00"/>
    <s v="1"/>
    <s v="NO"/>
    <n v="-573.26"/>
    <n v="-201"/>
    <s v="no"/>
    <x v="45"/>
    <n v="0.23768617021276597"/>
    <n v="6.2045429114915514E-2"/>
    <x v="0"/>
  </r>
  <r>
    <n v="47"/>
    <x v="10"/>
    <x v="0"/>
    <s v="MK-18160"/>
    <s v="Mike Kennedy"/>
    <s v="Consumer"/>
    <x v="2"/>
    <x v="2"/>
    <s v="India"/>
    <x v="2"/>
    <s v="OFF-BI-10003265"/>
    <x v="0"/>
    <x v="0"/>
    <s v="Wilson Jones Binder, Clear"/>
    <n v="87.36"/>
    <n v="7"/>
    <n v="7.77"/>
    <n v="7.72"/>
    <s v="Medium"/>
    <n v="364"/>
    <x v="0"/>
    <x v="0"/>
    <x v="1"/>
    <x v="14"/>
    <d v="2023-05-05T00:00:00"/>
    <s v="1"/>
    <s v="NO"/>
    <n v="-276.64"/>
    <n v="120"/>
    <s v="flag"/>
    <x v="46"/>
    <n v="0.24"/>
    <n v="8.8369963369963361E-2"/>
    <x v="0"/>
  </r>
  <r>
    <n v="48"/>
    <x v="38"/>
    <x v="0"/>
    <s v="KW-16570"/>
    <s v="Kelly Williams"/>
    <s v="Consumer"/>
    <x v="18"/>
    <x v="9"/>
    <s v="India"/>
    <x v="2"/>
    <s v="OFF-BI-10002432"/>
    <x v="0"/>
    <x v="0"/>
    <s v="Ibico Binder, Recycled"/>
    <n v="110.88"/>
    <n v="7"/>
    <n v="43.05"/>
    <n v="5.7"/>
    <s v="Medium"/>
    <n v="353"/>
    <x v="0"/>
    <x v="1"/>
    <x v="0"/>
    <x v="40"/>
    <d v="2024-03-24T00:00:00"/>
    <s v="1"/>
    <s v="NO"/>
    <n v="-242.12"/>
    <n v="4"/>
    <s v="no"/>
    <x v="47"/>
    <n v="0.31410764872521246"/>
    <n v="5.1406926406926408E-2"/>
    <x v="0"/>
  </r>
  <r>
    <n v="49"/>
    <x v="36"/>
    <x v="0"/>
    <s v="TR-21325"/>
    <s v="Toby Ritter"/>
    <s v="Consumer"/>
    <x v="21"/>
    <x v="15"/>
    <s v="India"/>
    <x v="1"/>
    <s v="OFF-PA-10003805"/>
    <x v="0"/>
    <x v="6"/>
    <s v="Eaton Note Cards, Multicolor"/>
    <n v="215.04"/>
    <n v="7"/>
    <n v="53.76"/>
    <n v="20.39"/>
    <s v="Medium"/>
    <n v="525"/>
    <x v="0"/>
    <x v="2"/>
    <x v="1"/>
    <x v="41"/>
    <d v="2021-07-11T00:00:00"/>
    <s v="1"/>
    <s v="NO"/>
    <n v="-309.96000000000004"/>
    <n v="150"/>
    <s v="flag"/>
    <x v="48"/>
    <n v="0.40959999999999996"/>
    <n v="9.4819568452380959E-2"/>
    <x v="0"/>
  </r>
  <r>
    <n v="50"/>
    <x v="4"/>
    <x v="0"/>
    <s v="JR-15700"/>
    <s v="Jocasta Rupert"/>
    <s v="Consumer"/>
    <x v="4"/>
    <x v="3"/>
    <s v="India"/>
    <x v="2"/>
    <s v="OFF-AP-10003275"/>
    <x v="0"/>
    <x v="8"/>
    <s v="KitchenAid Microwave, Silver"/>
    <n v="2799.63"/>
    <n v="9"/>
    <n v="391.77"/>
    <n v="265.45999999999998"/>
    <s v="Medium"/>
    <n v="550"/>
    <x v="0"/>
    <x v="0"/>
    <x v="0"/>
    <x v="42"/>
    <d v="2024-11-22T00:00:00"/>
    <s v="1"/>
    <s v="YES"/>
    <n v="2249.63"/>
    <n v="4"/>
    <s v="no"/>
    <x v="49"/>
    <n v="5.0902363636363637"/>
    <n v="9.4819672599593507E-2"/>
    <x v="0"/>
  </r>
  <r>
    <n v="51"/>
    <x v="39"/>
    <x v="0"/>
    <s v="BD-11620"/>
    <s v="Brian DeCherney"/>
    <s v="Consumer"/>
    <x v="31"/>
    <x v="5"/>
    <s v="India"/>
    <x v="0"/>
    <s v="OFF-PA-10001258"/>
    <x v="0"/>
    <x v="6"/>
    <s v="Green Bar Cards &amp; Envelopes, Multicolor"/>
    <n v="498"/>
    <n v="10"/>
    <n v="44.7"/>
    <n v="41.18"/>
    <s v="Medium"/>
    <n v="695"/>
    <x v="0"/>
    <x v="1"/>
    <x v="0"/>
    <x v="14"/>
    <d v="2023-05-05T00:00:00"/>
    <s v="1"/>
    <s v="NO"/>
    <n v="-197"/>
    <n v="120"/>
    <s v="flag"/>
    <x v="50"/>
    <n v="0.71654676258992811"/>
    <n v="8.2690763052208835E-2"/>
    <x v="0"/>
  </r>
  <r>
    <n v="52"/>
    <x v="40"/>
    <x v="0"/>
    <s v="SC-20695"/>
    <s v="Steve Chapman"/>
    <s v="Corporate"/>
    <x v="1"/>
    <x v="1"/>
    <s v="India"/>
    <x v="1"/>
    <s v="OFF-LA-10000869"/>
    <x v="0"/>
    <x v="3"/>
    <s v="Harbour Creations Removable Labels, Adjustable"/>
    <n v="85.92"/>
    <n v="8"/>
    <n v="30"/>
    <n v="5.38"/>
    <s v="Medium"/>
    <n v="109"/>
    <x v="0"/>
    <x v="2"/>
    <x v="1"/>
    <x v="9"/>
    <d v="2022-08-22T00:00:00"/>
    <s v="1"/>
    <s v="NO"/>
    <n v="-23.08"/>
    <n v="5"/>
    <s v="no"/>
    <x v="51"/>
    <n v="0.78825688073394495"/>
    <n v="6.2616387337057725E-2"/>
    <x v="0"/>
  </r>
  <r>
    <n v="53"/>
    <x v="41"/>
    <x v="0"/>
    <s v="JS-15685"/>
    <s v="Jim Sink"/>
    <s v="Corporate"/>
    <x v="30"/>
    <x v="14"/>
    <s v="India"/>
    <x v="3"/>
    <s v="OFF-SU-10000835"/>
    <x v="0"/>
    <x v="5"/>
    <s v="Acme Box Cutter, Steel"/>
    <n v="260.39999999999998"/>
    <n v="7"/>
    <n v="31.08"/>
    <n v="21.26"/>
    <s v="Medium"/>
    <n v="273"/>
    <x v="0"/>
    <x v="3"/>
    <x v="0"/>
    <x v="43"/>
    <d v="2022-07-10T00:00:00"/>
    <s v="1"/>
    <s v="NO"/>
    <n v="-12.600000000000023"/>
    <n v="181"/>
    <s v="flag"/>
    <x v="52"/>
    <n v="0.95384615384615379"/>
    <n v="8.1643625192012306E-2"/>
    <x v="0"/>
  </r>
  <r>
    <n v="54"/>
    <x v="42"/>
    <x v="0"/>
    <s v="CS-12250"/>
    <s v="Chris Selesnick"/>
    <s v="Corporate"/>
    <x v="19"/>
    <x v="8"/>
    <s v="India"/>
    <x v="0"/>
    <s v="OFF-AP-10001670"/>
    <x v="0"/>
    <x v="8"/>
    <s v="Hoover Coffee Grinder, White"/>
    <n v="401.58"/>
    <n v="6"/>
    <n v="16.02"/>
    <n v="35.28"/>
    <s v="Medium"/>
    <n v="774"/>
    <x v="0"/>
    <x v="0"/>
    <x v="0"/>
    <x v="44"/>
    <d v="2023-06-19T00:00:00"/>
    <s v="1"/>
    <s v="NO"/>
    <n v="-372.42"/>
    <n v="5"/>
    <s v="no"/>
    <x v="53"/>
    <n v="0.51883720930232557"/>
    <n v="8.7852980726131791E-2"/>
    <x v="0"/>
  </r>
  <r>
    <n v="55"/>
    <x v="43"/>
    <x v="0"/>
    <s v="AC-10615"/>
    <s v="Ann Chong"/>
    <s v="Corporate"/>
    <x v="21"/>
    <x v="5"/>
    <s v="India"/>
    <x v="0"/>
    <s v="OFF-EN-10002007"/>
    <x v="0"/>
    <x v="2"/>
    <s v="Kraft Clasp Envelope, with clear poly window"/>
    <n v="75.239999999999995"/>
    <n v="6"/>
    <n v="11.88"/>
    <n v="7.34"/>
    <s v="Medium"/>
    <n v="235"/>
    <x v="0"/>
    <x v="1"/>
    <x v="1"/>
    <x v="45"/>
    <d v="2022-05-14T00:00:00"/>
    <s v="1"/>
    <s v="NO"/>
    <n v="-159.76"/>
    <n v="-114"/>
    <s v="no"/>
    <x v="7"/>
    <n v="0.32017021276595742"/>
    <n v="9.7554492291334408E-2"/>
    <x v="0"/>
  </r>
  <r>
    <n v="56"/>
    <x v="44"/>
    <x v="0"/>
    <s v="ND-18460"/>
    <s v="Neil Ducich"/>
    <s v="Corporate"/>
    <x v="10"/>
    <x v="12"/>
    <s v="India"/>
    <x v="3"/>
    <s v="OFF-AR-10001226"/>
    <x v="0"/>
    <x v="7"/>
    <s v="Boston Pencil Sharpener, Fluorescent"/>
    <n v="173.7"/>
    <n v="6"/>
    <n v="3.42"/>
    <n v="11.37"/>
    <s v="Medium"/>
    <n v="97"/>
    <x v="0"/>
    <x v="2"/>
    <x v="1"/>
    <x v="46"/>
    <d v="2022-12-07T00:00:00"/>
    <s v="1"/>
    <s v="YES"/>
    <n v="76.699999999999989"/>
    <n v="153"/>
    <s v="flag"/>
    <x v="54"/>
    <n v="1.7907216494845359"/>
    <n v="6.5457685664939549E-2"/>
    <x v="0"/>
  </r>
  <r>
    <n v="57"/>
    <x v="45"/>
    <x v="0"/>
    <s v="SC-20695"/>
    <s v="Steve Chapman"/>
    <s v="Corporate"/>
    <x v="32"/>
    <x v="2"/>
    <s v="India"/>
    <x v="2"/>
    <s v="OFF-FA-10003838"/>
    <x v="0"/>
    <x v="4"/>
    <s v="Stockwell Rubber Bands, Assorted Sizes"/>
    <n v="67.95"/>
    <n v="5"/>
    <n v="12.15"/>
    <n v="2.62"/>
    <s v="Medium"/>
    <n v="353"/>
    <x v="0"/>
    <x v="3"/>
    <x v="1"/>
    <x v="11"/>
    <d v="2024-11-26T00:00:00"/>
    <s v="1"/>
    <s v="NO"/>
    <n v="-285.05"/>
    <n v="4"/>
    <s v="no"/>
    <x v="55"/>
    <n v="0.19249291784702549"/>
    <n v="3.8557763061074321E-2"/>
    <x v="0"/>
  </r>
  <r>
    <n v="58"/>
    <x v="46"/>
    <x v="0"/>
    <s v="TS-21370"/>
    <s v="Todd Sumrall"/>
    <s v="Corporate"/>
    <x v="33"/>
    <x v="16"/>
    <s v="India"/>
    <x v="2"/>
    <s v="OFF-AP-10003598"/>
    <x v="0"/>
    <x v="8"/>
    <s v="Breville Refrigerator, Red"/>
    <n v="2077.3200000000002"/>
    <n v="4"/>
    <n v="581.64"/>
    <n v="269.89"/>
    <s v="Medium"/>
    <n v="604"/>
    <x v="0"/>
    <x v="2"/>
    <x v="0"/>
    <x v="47"/>
    <d v="2024-09-16T00:00:00"/>
    <s v="1"/>
    <s v="YES"/>
    <n v="1473.3200000000002"/>
    <n v="7"/>
    <s v="flag"/>
    <x v="56"/>
    <n v="3.439271523178808"/>
    <n v="0.12992220745961142"/>
    <x v="1"/>
  </r>
  <r>
    <n v="59"/>
    <x v="47"/>
    <x v="0"/>
    <s v="YC-21895"/>
    <s v="Yoseph Carroll"/>
    <s v="Corporate"/>
    <x v="29"/>
    <x v="2"/>
    <s v="India"/>
    <x v="2"/>
    <s v="OFF-ST-10003203"/>
    <x v="0"/>
    <x v="1"/>
    <s v="Eldon Lockers, Wire Frame"/>
    <n v="787.92"/>
    <n v="4"/>
    <n v="338.76"/>
    <n v="40.840000000000003"/>
    <s v="Medium"/>
    <n v="758"/>
    <x v="0"/>
    <x v="0"/>
    <x v="0"/>
    <x v="44"/>
    <d v="2023-06-19T00:00:00"/>
    <s v="1"/>
    <s v="YES"/>
    <n v="29.919999999999959"/>
    <n v="5"/>
    <s v="no"/>
    <x v="57"/>
    <n v="1.0394722955145119"/>
    <n v="5.1832673367854611E-2"/>
    <x v="0"/>
  </r>
  <r>
    <n v="60"/>
    <x v="45"/>
    <x v="0"/>
    <s v="SC-20695"/>
    <s v="Steve Chapman"/>
    <s v="Corporate"/>
    <x v="32"/>
    <x v="2"/>
    <s v="India"/>
    <x v="2"/>
    <s v="OFF-ST-10001290"/>
    <x v="0"/>
    <x v="1"/>
    <s v="Rogers Shelving, Single Width"/>
    <n v="248.64"/>
    <n v="4"/>
    <n v="109.32"/>
    <n v="15.39"/>
    <s v="Medium"/>
    <n v="431"/>
    <x v="0"/>
    <x v="1"/>
    <x v="1"/>
    <x v="48"/>
    <d v="2023-05-09T00:00:00"/>
    <s v="1"/>
    <s v="NO"/>
    <n v="-182.36"/>
    <n v="-113"/>
    <s v="no"/>
    <x v="4"/>
    <n v="0.57689095127610202"/>
    <n v="6.1896718146718155E-2"/>
    <x v="0"/>
  </r>
  <r>
    <n v="61"/>
    <x v="48"/>
    <x v="0"/>
    <s v="GB-14530"/>
    <s v="George Bell"/>
    <s v="Corporate"/>
    <x v="34"/>
    <x v="9"/>
    <s v="India"/>
    <x v="2"/>
    <s v="OFF-FA-10002360"/>
    <x v="0"/>
    <x v="4"/>
    <s v="Advantus Staples, Bulk Pack"/>
    <n v="32.58"/>
    <n v="3"/>
    <n v="11.07"/>
    <n v="1.01"/>
    <s v="Medium"/>
    <n v="643"/>
    <x v="0"/>
    <x v="2"/>
    <x v="1"/>
    <x v="5"/>
    <d v="2022-06-22T00:00:00"/>
    <s v="1"/>
    <s v="NO"/>
    <n v="-610.41999999999996"/>
    <n v="6"/>
    <s v="flag"/>
    <x v="58"/>
    <n v="5.0668740279937792E-2"/>
    <n v="3.1000613873542051E-2"/>
    <x v="0"/>
  </r>
  <r>
    <n v="62"/>
    <x v="49"/>
    <x v="0"/>
    <s v="KN-16450"/>
    <s v="Kean Nguyen"/>
    <s v="Corporate"/>
    <x v="24"/>
    <x v="7"/>
    <s v="India"/>
    <x v="3"/>
    <s v="OFF-FA-10003615"/>
    <x v="0"/>
    <x v="4"/>
    <s v="Stockwell Staples, Assorted Sizes"/>
    <n v="23.58"/>
    <n v="3"/>
    <n v="5.4"/>
    <n v="0.64"/>
    <s v="Medium"/>
    <n v="13"/>
    <x v="0"/>
    <x v="3"/>
    <x v="1"/>
    <x v="49"/>
    <d v="2024-04-01T00:00:00"/>
    <s v="1"/>
    <s v="YES"/>
    <n v="10.579999999999998"/>
    <n v="92"/>
    <s v="flag"/>
    <x v="59"/>
    <n v="1.8138461538461537"/>
    <n v="2.7141645462256152E-2"/>
    <x v="0"/>
  </r>
  <r>
    <n v="63"/>
    <x v="50"/>
    <x v="0"/>
    <s v="GH-14485"/>
    <s v="Gene Hale"/>
    <s v="Corporate"/>
    <x v="33"/>
    <x v="16"/>
    <s v="India"/>
    <x v="2"/>
    <s v="OFF-PA-10000127"/>
    <x v="0"/>
    <x v="6"/>
    <s v="SanDisk Parchment Paper, Multicolor"/>
    <n v="54.36"/>
    <n v="3"/>
    <n v="20.07"/>
    <n v="3.29"/>
    <s v="Medium"/>
    <n v="771"/>
    <x v="0"/>
    <x v="0"/>
    <x v="0"/>
    <x v="50"/>
    <d v="2022-05-21T00:00:00"/>
    <s v="1"/>
    <s v="NO"/>
    <n v="-716.64"/>
    <n v="5"/>
    <s v="no"/>
    <x v="60"/>
    <n v="7.0505836575875488E-2"/>
    <n v="6.05224429727741E-2"/>
    <x v="0"/>
  </r>
  <r>
    <n v="64"/>
    <x v="51"/>
    <x v="0"/>
    <s v="DB-13555"/>
    <s v="Dorothy Badders"/>
    <s v="Corporate"/>
    <x v="18"/>
    <x v="9"/>
    <s v="India"/>
    <x v="2"/>
    <s v="OFF-SU-10002388"/>
    <x v="0"/>
    <x v="5"/>
    <s v="Elite Shears, Easy Grip"/>
    <n v="145.88999999999999"/>
    <n v="3"/>
    <n v="17.46"/>
    <n v="15.08"/>
    <s v="Medium"/>
    <n v="727"/>
    <x v="0"/>
    <x v="1"/>
    <x v="0"/>
    <x v="51"/>
    <d v="2022-12-04T00:00:00"/>
    <s v="1"/>
    <s v="NO"/>
    <n v="-581.11"/>
    <n v="153"/>
    <s v="flag"/>
    <x v="61"/>
    <n v="0.20067400275103162"/>
    <n v="0.10336554938652411"/>
    <x v="1"/>
  </r>
  <r>
    <n v="65"/>
    <x v="52"/>
    <x v="0"/>
    <s v="VG-21805"/>
    <s v="Vivek Grady"/>
    <s v="Corporate"/>
    <x v="16"/>
    <x v="0"/>
    <s v="India"/>
    <x v="0"/>
    <s v="OFF-SU-10000866"/>
    <x v="0"/>
    <x v="5"/>
    <s v="Elite Trimmer, Serrated"/>
    <n v="115.11"/>
    <n v="3"/>
    <n v="13.77"/>
    <n v="7.61"/>
    <s v="Medium"/>
    <n v="120"/>
    <x v="0"/>
    <x v="2"/>
    <x v="0"/>
    <x v="52"/>
    <d v="2024-12-11T00:00:00"/>
    <s v="1"/>
    <s v="NO"/>
    <n v="-4.8900000000000006"/>
    <n v="153"/>
    <s v="flag"/>
    <x v="62"/>
    <n v="0.95925000000000005"/>
    <n v="6.611067674398402E-2"/>
    <x v="0"/>
  </r>
  <r>
    <n v="66"/>
    <x v="53"/>
    <x v="0"/>
    <s v="CS-12490"/>
    <s v="Cindy Schnelling"/>
    <s v="Corporate"/>
    <x v="35"/>
    <x v="10"/>
    <s v="India"/>
    <x v="3"/>
    <s v="OFF-ST-10003528"/>
    <x v="0"/>
    <x v="1"/>
    <s v="Fellowes Folders, Wire Frame"/>
    <n v="76.41"/>
    <n v="3"/>
    <n v="2.97"/>
    <n v="1.36"/>
    <s v="Medium"/>
    <n v="134"/>
    <x v="0"/>
    <x v="0"/>
    <x v="1"/>
    <x v="53"/>
    <d v="2024-12-25T00:00:00"/>
    <s v="1"/>
    <s v="NO"/>
    <n v="-57.59"/>
    <n v="6"/>
    <s v="flag"/>
    <x v="63"/>
    <n v="0.5702238805970149"/>
    <n v="1.7798717445360556E-2"/>
    <x v="0"/>
  </r>
  <r>
    <n v="67"/>
    <x v="54"/>
    <x v="0"/>
    <s v="DW-13195"/>
    <s v="David Wiener"/>
    <s v="Corporate"/>
    <x v="36"/>
    <x v="9"/>
    <s v="India"/>
    <x v="2"/>
    <s v="OFF-ST-10000268"/>
    <x v="0"/>
    <x v="1"/>
    <s v="Smead Box, Blue"/>
    <n v="32.31"/>
    <n v="3"/>
    <n v="9"/>
    <n v="0.76"/>
    <s v="Medium"/>
    <n v="692"/>
    <x v="0"/>
    <x v="1"/>
    <x v="0"/>
    <x v="54"/>
    <d v="2023-05-29T00:00:00"/>
    <s v="1"/>
    <s v="NO"/>
    <n v="-659.69"/>
    <n v="5"/>
    <s v="no"/>
    <x v="64"/>
    <n v="4.6690751445086706E-2"/>
    <n v="2.3522129371711543E-2"/>
    <x v="0"/>
  </r>
  <r>
    <n v="68"/>
    <x v="55"/>
    <x v="0"/>
    <s v="JO-15145"/>
    <s v="Jack O'Briant"/>
    <s v="Corporate"/>
    <x v="37"/>
    <x v="3"/>
    <s v="India"/>
    <x v="2"/>
    <s v="OFF-AR-10003046"/>
    <x v="0"/>
    <x v="7"/>
    <s v="Sanford Sketch Pad, Fluorescent"/>
    <n v="140.22"/>
    <n v="3"/>
    <n v="42.03"/>
    <n v="11.86"/>
    <s v="Medium"/>
    <n v="637"/>
    <x v="0"/>
    <x v="2"/>
    <x v="1"/>
    <x v="55"/>
    <d v="2023-12-05T00:00:00"/>
    <s v="1"/>
    <s v="NO"/>
    <n v="-496.78"/>
    <n v="153"/>
    <s v="flag"/>
    <x v="65"/>
    <n v="0.22012558869701726"/>
    <n v="8.4581372129510765E-2"/>
    <x v="0"/>
  </r>
  <r>
    <n v="69"/>
    <x v="56"/>
    <x v="0"/>
    <s v="ON-18715"/>
    <s v="Odella Nelson"/>
    <s v="Corporate"/>
    <x v="29"/>
    <x v="2"/>
    <s v="India"/>
    <x v="2"/>
    <s v="OFF-BI-10000518"/>
    <x v="0"/>
    <x v="0"/>
    <s v="Wilson Jones Index Tab, Clear"/>
    <n v="17.73"/>
    <n v="3"/>
    <n v="0.63"/>
    <n v="0.86"/>
    <s v="Medium"/>
    <n v="72"/>
    <x v="0"/>
    <x v="0"/>
    <x v="1"/>
    <x v="56"/>
    <d v="2023-07-13T00:00:00"/>
    <s v="1"/>
    <s v="NO"/>
    <n v="-54.269999999999996"/>
    <n v="-25"/>
    <s v="no"/>
    <x v="66"/>
    <n v="0.24625"/>
    <n v="4.8505358150028197E-2"/>
    <x v="0"/>
  </r>
  <r>
    <n v="70"/>
    <x v="57"/>
    <x v="0"/>
    <s v="LW-16825"/>
    <s v="Laurel Workman"/>
    <s v="Corporate"/>
    <x v="32"/>
    <x v="2"/>
    <s v="India"/>
    <x v="2"/>
    <s v="OFF-FA-10001126"/>
    <x v="0"/>
    <x v="4"/>
    <s v="Accos Paper Clips, Metal"/>
    <n v="13.47"/>
    <n v="1"/>
    <n v="1.2"/>
    <n v="0.62"/>
    <s v="Medium"/>
    <n v="691"/>
    <x v="0"/>
    <x v="1"/>
    <x v="0"/>
    <x v="57"/>
    <d v="2022-02-09T00:00:00"/>
    <s v="1"/>
    <s v="NO"/>
    <n v="-677.53"/>
    <n v="-201"/>
    <s v="no"/>
    <x v="67"/>
    <n v="1.9493487698986976E-2"/>
    <n v="4.6028210838901261E-2"/>
    <x v="0"/>
  </r>
  <r>
    <n v="71"/>
    <x v="58"/>
    <x v="0"/>
    <s v="AH-10075"/>
    <s v="Adam Hart"/>
    <s v="Corporate"/>
    <x v="38"/>
    <x v="10"/>
    <s v="India"/>
    <x v="3"/>
    <s v="OFF-PA-10001835"/>
    <x v="0"/>
    <x v="6"/>
    <s v="SanDisk Computer Printout Paper, 8.5 x 11"/>
    <n v="67.86"/>
    <n v="2"/>
    <n v="0"/>
    <n v="1.91"/>
    <s v="Medium"/>
    <n v="84"/>
    <x v="0"/>
    <x v="0"/>
    <x v="1"/>
    <x v="58"/>
    <d v="2021-10-10T00:00:00"/>
    <s v="1"/>
    <s v="NO"/>
    <n v="-16.14"/>
    <n v="122"/>
    <s v="flag"/>
    <x v="68"/>
    <n v="0.80785714285714283"/>
    <n v="2.8146183318597112E-2"/>
    <x v="0"/>
  </r>
  <r>
    <n v="72"/>
    <x v="59"/>
    <x v="0"/>
    <s v="SC-20770"/>
    <s v="Stewart Carmichael"/>
    <s v="Corporate"/>
    <x v="39"/>
    <x v="15"/>
    <s v="India"/>
    <x v="1"/>
    <s v="OFF-EN-10002757"/>
    <x v="0"/>
    <x v="2"/>
    <s v="Ames Interoffice Envelope, Security-Tint"/>
    <n v="95.04"/>
    <n v="2"/>
    <n v="13.26"/>
    <n v="5.15"/>
    <s v="Medium"/>
    <n v="560"/>
    <x v="0"/>
    <x v="1"/>
    <x v="0"/>
    <x v="59"/>
    <d v="2022-03-16T00:00:00"/>
    <s v="1"/>
    <s v="NO"/>
    <n v="-464.96"/>
    <n v="-201"/>
    <s v="no"/>
    <x v="69"/>
    <n v="0.16971428571428573"/>
    <n v="5.4187710437710437E-2"/>
    <x v="0"/>
  </r>
  <r>
    <n v="73"/>
    <x v="56"/>
    <x v="0"/>
    <s v="ON-18715"/>
    <s v="Odella Nelson"/>
    <s v="Corporate"/>
    <x v="29"/>
    <x v="2"/>
    <s v="India"/>
    <x v="2"/>
    <s v="OFF-BI-10003588"/>
    <x v="0"/>
    <x v="0"/>
    <s v="Ibico Binder, Economy"/>
    <n v="30.96"/>
    <n v="2"/>
    <n v="7.74"/>
    <n v="2.97"/>
    <s v="Medium"/>
    <n v="590"/>
    <x v="0"/>
    <x v="3"/>
    <x v="1"/>
    <x v="23"/>
    <d v="2022-06-01T00:00:00"/>
    <s v="1"/>
    <s v="NO"/>
    <n v="-559.04"/>
    <n v="153"/>
    <s v="flag"/>
    <x v="48"/>
    <n v="5.2474576271186443E-2"/>
    <n v="9.5930232558139539E-2"/>
    <x v="0"/>
  </r>
  <r>
    <n v="74"/>
    <x v="60"/>
    <x v="0"/>
    <s v="AC-10615"/>
    <s v="Ann Chong"/>
    <s v="Corporate"/>
    <x v="25"/>
    <x v="11"/>
    <s v="India"/>
    <x v="3"/>
    <s v="OFF-BI-10004483"/>
    <x v="0"/>
    <x v="0"/>
    <s v="Ibico Index Tab, Clear"/>
    <n v="16.739999999999998"/>
    <n v="2"/>
    <n v="0.66"/>
    <n v="1.1399999999999999"/>
    <s v="Medium"/>
    <n v="441"/>
    <x v="0"/>
    <x v="0"/>
    <x v="0"/>
    <x v="55"/>
    <d v="2023-12-05T00:00:00"/>
    <s v="1"/>
    <s v="NO"/>
    <n v="-424.26"/>
    <n v="153"/>
    <s v="flag"/>
    <x v="70"/>
    <n v="3.7959183673469385E-2"/>
    <n v="6.8100358422939072E-2"/>
    <x v="0"/>
  </r>
  <r>
    <n v="75"/>
    <x v="61"/>
    <x v="0"/>
    <s v="BD-11560"/>
    <s v="Brendan Dodson"/>
    <s v="Home Office"/>
    <x v="40"/>
    <x v="9"/>
    <s v="India"/>
    <x v="2"/>
    <s v="OFF-PA-10003303"/>
    <x v="0"/>
    <x v="6"/>
    <s v="Xerox Computer Printout Paper, Multicolor"/>
    <n v="55.5"/>
    <n v="2"/>
    <n v="25.5"/>
    <n v="4.9800000000000004"/>
    <s v="Medium"/>
    <n v="699"/>
    <x v="0"/>
    <x v="2"/>
    <x v="0"/>
    <x v="60"/>
    <d v="2022-10-13T00:00:00"/>
    <s v="1"/>
    <s v="NO"/>
    <n v="-643.5"/>
    <n v="64"/>
    <s v="flag"/>
    <x v="71"/>
    <n v="7.9399141630901282E-2"/>
    <n v="8.9729729729729743E-2"/>
    <x v="0"/>
  </r>
  <r>
    <n v="76"/>
    <x v="62"/>
    <x v="0"/>
    <s v="CG-12040"/>
    <s v="Catherine Glotzbach"/>
    <s v="Home Office"/>
    <x v="41"/>
    <x v="4"/>
    <s v="India"/>
    <x v="0"/>
    <s v="OFF-ST-10002505"/>
    <x v="0"/>
    <x v="1"/>
    <s v="Tenex Box, Wire Frame"/>
    <n v="31.14"/>
    <n v="2"/>
    <n v="10.86"/>
    <n v="1.58"/>
    <s v="Medium"/>
    <n v="731"/>
    <x v="0"/>
    <x v="3"/>
    <x v="0"/>
    <x v="61"/>
    <d v="2024-04-19T00:00:00"/>
    <s v="1"/>
    <s v="NO"/>
    <n v="-699.86"/>
    <n v="4"/>
    <s v="no"/>
    <x v="72"/>
    <n v="4.2599179206566348E-2"/>
    <n v="5.073859987154785E-2"/>
    <x v="0"/>
  </r>
  <r>
    <n v="77"/>
    <x v="63"/>
    <x v="0"/>
    <s v="RS-19870"/>
    <s v="Roy Skaria"/>
    <s v="Home Office"/>
    <x v="42"/>
    <x v="8"/>
    <s v="India"/>
    <x v="0"/>
    <s v="OFF-BI-10002243"/>
    <x v="0"/>
    <x v="0"/>
    <s v="Wilson Jones 3-Hole Punch, Durable"/>
    <n v="29.49"/>
    <n v="1"/>
    <n v="12.66"/>
    <n v="3.1"/>
    <s v="Medium"/>
    <n v="620"/>
    <x v="0"/>
    <x v="0"/>
    <x v="1"/>
    <x v="62"/>
    <d v="2021-10-16T00:00:00"/>
    <s v="1"/>
    <s v="NO"/>
    <n v="-590.51"/>
    <n v="6"/>
    <s v="flag"/>
    <x v="73"/>
    <n v="4.7564516129032258E-2"/>
    <n v="0.10512037978975924"/>
    <x v="1"/>
  </r>
  <r>
    <n v="78"/>
    <x v="63"/>
    <x v="0"/>
    <s v="RS-19870"/>
    <s v="Roy Skaria"/>
    <s v="Home Office"/>
    <x v="42"/>
    <x v="8"/>
    <s v="India"/>
    <x v="0"/>
    <s v="OFF-BI-10003588"/>
    <x v="0"/>
    <x v="0"/>
    <s v="Ibico Binder, Economy"/>
    <n v="15.48"/>
    <n v="1"/>
    <n v="3.87"/>
    <n v="0.47"/>
    <s v="Medium"/>
    <n v="777"/>
    <x v="0"/>
    <x v="3"/>
    <x v="1"/>
    <x v="63"/>
    <d v="2022-12-13T00:00:00"/>
    <s v="1"/>
    <s v="NO"/>
    <n v="-761.52"/>
    <n v="123"/>
    <s v="flag"/>
    <x v="48"/>
    <n v="1.9922779922779923E-2"/>
    <n v="3.036175710594315E-2"/>
    <x v="0"/>
  </r>
  <r>
    <n v="79"/>
    <x v="63"/>
    <x v="0"/>
    <s v="RS-19870"/>
    <s v="Roy Skaria"/>
    <s v="Home Office"/>
    <x v="42"/>
    <x v="8"/>
    <s v="India"/>
    <x v="0"/>
    <s v="OFF-LA-10002289"/>
    <x v="0"/>
    <x v="3"/>
    <s v="Hon Shipping Labels, Adjustable"/>
    <n v="27.81"/>
    <n v="3"/>
    <n v="2.4300000000000002"/>
    <n v="2.77"/>
    <s v="Medium"/>
    <n v="331"/>
    <x v="0"/>
    <x v="1"/>
    <x v="0"/>
    <x v="64"/>
    <d v="2021-07-08T00:00:00"/>
    <s v="1"/>
    <s v="NO"/>
    <n v="-303.19"/>
    <n v="150"/>
    <s v="flag"/>
    <x v="74"/>
    <n v="8.4018126888217512E-2"/>
    <n v="9.9604458827759798E-2"/>
    <x v="0"/>
  </r>
  <r>
    <n v="80"/>
    <x v="64"/>
    <x v="0"/>
    <s v="CL-12700"/>
    <s v="Craig Leslie"/>
    <s v="Home Office"/>
    <x v="43"/>
    <x v="15"/>
    <s v="India"/>
    <x v="1"/>
    <s v="OFF-ST-10001214"/>
    <x v="0"/>
    <x v="1"/>
    <s v="Smead Box, Industrial"/>
    <n v="33.75"/>
    <n v="3"/>
    <n v="16.47"/>
    <n v="2.5"/>
    <s v="Medium"/>
    <n v="545"/>
    <x v="0"/>
    <x v="2"/>
    <x v="0"/>
    <x v="65"/>
    <d v="2023-01-13T00:00:00"/>
    <s v="1"/>
    <s v="NO"/>
    <n v="-511.25"/>
    <n v="-169"/>
    <s v="no"/>
    <x v="75"/>
    <n v="6.1926605504587159E-2"/>
    <n v="7.407407407407407E-2"/>
    <x v="0"/>
  </r>
  <r>
    <n v="81"/>
    <x v="65"/>
    <x v="0"/>
    <s v="BF-11215"/>
    <s v="Benjamin Farhat"/>
    <s v="Home Office"/>
    <x v="8"/>
    <x v="7"/>
    <s v="India"/>
    <x v="3"/>
    <s v="OFF-LA-10003396"/>
    <x v="0"/>
    <x v="3"/>
    <s v="Avery Color Coded Labels, Laser Printer Compatible"/>
    <n v="39.869999999999997"/>
    <n v="3"/>
    <n v="8.73"/>
    <n v="2.35"/>
    <s v="Medium"/>
    <n v="255"/>
    <x v="0"/>
    <x v="3"/>
    <x v="1"/>
    <x v="66"/>
    <d v="2023-02-01T00:00:00"/>
    <s v="1"/>
    <s v="NO"/>
    <n v="-215.13"/>
    <n v="35"/>
    <s v="flag"/>
    <x v="76"/>
    <n v="0.15635294117647058"/>
    <n v="5.8941560070228251E-2"/>
    <x v="0"/>
  </r>
  <r>
    <n v="82"/>
    <x v="66"/>
    <x v="0"/>
    <s v="BT-11530"/>
    <s v="Bradley Talbott"/>
    <s v="Home Office"/>
    <x v="44"/>
    <x v="5"/>
    <s v="India"/>
    <x v="0"/>
    <s v="OFF-FA-10000353"/>
    <x v="0"/>
    <x v="4"/>
    <s v="Accos Staples, Metal"/>
    <n v="33.21"/>
    <n v="3"/>
    <n v="0.27"/>
    <n v="1.68"/>
    <s v="Medium"/>
    <n v="318"/>
    <x v="0"/>
    <x v="0"/>
    <x v="1"/>
    <x v="67"/>
    <d v="2023-08-13T00:00:00"/>
    <s v="1"/>
    <s v="NO"/>
    <n v="-284.79000000000002"/>
    <n v="66"/>
    <s v="flag"/>
    <x v="77"/>
    <n v="0.10443396226415094"/>
    <n v="5.0587172538392046E-2"/>
    <x v="0"/>
  </r>
  <r>
    <n v="83"/>
    <x v="61"/>
    <x v="0"/>
    <s v="BD-11560"/>
    <s v="Brendan Dodson"/>
    <s v="Home Office"/>
    <x v="40"/>
    <x v="9"/>
    <s v="India"/>
    <x v="2"/>
    <s v="OFF-EN-10000219"/>
    <x v="0"/>
    <x v="2"/>
    <s v="Jiffy Clasp Envelope, Recycled"/>
    <n v="21.96"/>
    <n v="3"/>
    <n v="6.12"/>
    <n v="1.1599999999999999"/>
    <s v="Medium"/>
    <n v="716"/>
    <x v="0"/>
    <x v="1"/>
    <x v="0"/>
    <x v="37"/>
    <d v="2024-12-08T00:00:00"/>
    <s v="1"/>
    <s v="NO"/>
    <n v="-694.04"/>
    <n v="153"/>
    <s v="flag"/>
    <x v="78"/>
    <n v="3.0670391061452515E-2"/>
    <n v="5.2823315118397079E-2"/>
    <x v="0"/>
  </r>
  <r>
    <n v="84"/>
    <x v="67"/>
    <x v="0"/>
    <s v="DA-13450"/>
    <s v="Dianna Arnett"/>
    <s v="Home Office"/>
    <x v="27"/>
    <x v="13"/>
    <s v="India"/>
    <x v="1"/>
    <s v="OFF-AR-10001228"/>
    <x v="0"/>
    <x v="7"/>
    <s v="Binney &amp; Smith Pens, Easy-Erase"/>
    <n v="48.84"/>
    <n v="4"/>
    <n v="17.04"/>
    <n v="2.77"/>
    <s v="Medium"/>
    <n v="548"/>
    <x v="0"/>
    <x v="2"/>
    <x v="0"/>
    <x v="56"/>
    <d v="2023-07-13T00:00:00"/>
    <s v="1"/>
    <s v="NO"/>
    <n v="-499.15999999999997"/>
    <n v="-25"/>
    <s v="no"/>
    <x v="79"/>
    <n v="8.912408759124088E-2"/>
    <n v="5.6715806715806713E-2"/>
    <x v="0"/>
  </r>
  <r>
    <n v="85"/>
    <x v="68"/>
    <x v="0"/>
    <s v="CR-12580"/>
    <s v="Clay Rozendal"/>
    <s v="Home Office"/>
    <x v="8"/>
    <x v="7"/>
    <s v="India"/>
    <x v="3"/>
    <s v="OFF-EN-10000114"/>
    <x v="0"/>
    <x v="2"/>
    <s v="Kraft Clasp Envelope, Security-Tint"/>
    <n v="45.6"/>
    <n v="4"/>
    <n v="0.84"/>
    <n v="0.87"/>
    <s v="Medium"/>
    <n v="230"/>
    <x v="0"/>
    <x v="3"/>
    <x v="1"/>
    <x v="66"/>
    <d v="2023-02-01T00:00:00"/>
    <s v="1"/>
    <s v="NO"/>
    <n v="-184.4"/>
    <n v="35"/>
    <s v="flag"/>
    <x v="17"/>
    <n v="0.19826086956521741"/>
    <n v="1.9078947368421053E-2"/>
    <x v="0"/>
  </r>
  <r>
    <n v="86"/>
    <x v="63"/>
    <x v="0"/>
    <s v="RS-19870"/>
    <s v="Roy Skaria"/>
    <s v="Home Office"/>
    <x v="42"/>
    <x v="8"/>
    <s v="India"/>
    <x v="0"/>
    <s v="OFF-AP-10002899"/>
    <x v="0"/>
    <x v="8"/>
    <s v="Breville Toaster, Silver"/>
    <n v="387.3"/>
    <n v="5"/>
    <n v="19.350000000000001"/>
    <n v="23.63"/>
    <s v="Medium"/>
    <n v="755"/>
    <x v="0"/>
    <x v="0"/>
    <x v="1"/>
    <x v="47"/>
    <d v="2024-09-14T00:00:00"/>
    <s v="1"/>
    <s v="NO"/>
    <n v="-367.7"/>
    <n v="5"/>
    <s v="no"/>
    <x v="80"/>
    <n v="0.51298013245033114"/>
    <n v="6.1012135295636455E-2"/>
    <x v="0"/>
  </r>
  <r>
    <n v="87"/>
    <x v="69"/>
    <x v="0"/>
    <s v="BE-11335"/>
    <s v="Bill Eplett"/>
    <s v="Home Office"/>
    <x v="15"/>
    <x v="2"/>
    <s v="India"/>
    <x v="2"/>
    <s v="OFF-FA-10002241"/>
    <x v="0"/>
    <x v="4"/>
    <s v="Stockwell Clamps, Bulk Pack"/>
    <n v="94.2"/>
    <n v="5"/>
    <n v="31.95"/>
    <n v="3.63"/>
    <s v="Medium"/>
    <n v="611"/>
    <x v="0"/>
    <x v="1"/>
    <x v="1"/>
    <x v="68"/>
    <d v="2023-05-16T00:00:00"/>
    <s v="1"/>
    <s v="NO"/>
    <n v="-516.79999999999995"/>
    <n v="-142"/>
    <s v="no"/>
    <x v="81"/>
    <n v="0.15417348608837972"/>
    <n v="3.8535031847133756E-2"/>
    <x v="0"/>
  </r>
  <r>
    <n v="88"/>
    <x v="70"/>
    <x v="0"/>
    <s v="VT-21700"/>
    <s v="Valerie Takahito"/>
    <s v="Home Office"/>
    <x v="19"/>
    <x v="8"/>
    <s v="India"/>
    <x v="0"/>
    <s v="OFF-SU-10001308"/>
    <x v="0"/>
    <x v="5"/>
    <s v="Fiskars Trimmer, Serrated"/>
    <n v="234"/>
    <n v="6"/>
    <n v="39.78"/>
    <n v="14.32"/>
    <s v="Medium"/>
    <n v="527"/>
    <x v="0"/>
    <x v="2"/>
    <x v="1"/>
    <x v="69"/>
    <d v="2023-10-17T00:00:00"/>
    <s v="1"/>
    <s v="NO"/>
    <n v="-293"/>
    <n v="-54"/>
    <s v="no"/>
    <x v="82"/>
    <n v="0.44402277039848198"/>
    <n v="6.1196581196581196E-2"/>
    <x v="0"/>
  </r>
  <r>
    <n v="89"/>
    <x v="64"/>
    <x v="0"/>
    <s v="CL-12700"/>
    <s v="Craig Leslie"/>
    <s v="Home Office"/>
    <x v="43"/>
    <x v="15"/>
    <s v="India"/>
    <x v="1"/>
    <s v="OFF-FA-10000974"/>
    <x v="0"/>
    <x v="4"/>
    <s v="Stockwell Paper Clips, Bulk Pack"/>
    <n v="84.06"/>
    <n v="6"/>
    <n v="33.479999999999997"/>
    <n v="4.63"/>
    <s v="Medium"/>
    <n v="265"/>
    <x v="0"/>
    <x v="3"/>
    <x v="1"/>
    <x v="70"/>
    <d v="2022-07-25T00:00:00"/>
    <s v="1"/>
    <s v="NO"/>
    <n v="-180.94"/>
    <n v="6"/>
    <s v="flag"/>
    <x v="83"/>
    <n v="0.31720754716981131"/>
    <n v="5.5079704972638588E-2"/>
    <x v="0"/>
  </r>
  <r>
    <n v="90"/>
    <x v="68"/>
    <x v="0"/>
    <s v="CR-12580"/>
    <s v="Clay Rozendal"/>
    <s v="Home Office"/>
    <x v="8"/>
    <x v="7"/>
    <s v="India"/>
    <x v="3"/>
    <s v="OFF-ST-10003810"/>
    <x v="0"/>
    <x v="1"/>
    <s v="Tenex Box, Single Width"/>
    <n v="115.71"/>
    <n v="7"/>
    <n v="40.32"/>
    <n v="5.29"/>
    <s v="Medium"/>
    <n v="364"/>
    <x v="0"/>
    <x v="0"/>
    <x v="0"/>
    <x v="71"/>
    <d v="2022-09-26T00:00:00"/>
    <s v="1"/>
    <s v="NO"/>
    <n v="-248.29000000000002"/>
    <n v="5"/>
    <s v="no"/>
    <x v="84"/>
    <n v="0.31788461538461538"/>
    <n v="4.571774263244318E-2"/>
    <x v="0"/>
  </r>
  <r>
    <n v="91"/>
    <x v="71"/>
    <x v="0"/>
    <s v="MH-17440"/>
    <s v="Mark Haberlin"/>
    <s v="Corporate"/>
    <x v="45"/>
    <x v="5"/>
    <s v="India"/>
    <x v="0"/>
    <s v="OFF-PA-10002047"/>
    <x v="0"/>
    <x v="6"/>
    <s v="Green Bar Cards &amp; Envelopes, 8.5 x 11"/>
    <n v="262.64999999999998"/>
    <n v="5"/>
    <n v="31.5"/>
    <n v="24.85"/>
    <s v="High"/>
    <n v="704"/>
    <x v="0"/>
    <x v="2"/>
    <x v="0"/>
    <x v="72"/>
    <d v="2024-09-16T00:00:00"/>
    <s v="1"/>
    <s v="NO"/>
    <n v="-441.35"/>
    <n v="-84"/>
    <s v="no"/>
    <x v="85"/>
    <n v="0.37308238636363633"/>
    <n v="9.4612602322482406E-2"/>
    <x v="0"/>
  </r>
  <r>
    <n v="92"/>
    <x v="72"/>
    <x v="0"/>
    <s v="AJ-10795"/>
    <s v="Anthony Johnson"/>
    <s v="Corporate"/>
    <x v="46"/>
    <x v="11"/>
    <s v="India"/>
    <x v="3"/>
    <s v="OFF-LA-10003141"/>
    <x v="0"/>
    <x v="3"/>
    <s v="Hon Shipping Labels, Laser Printer Compatible"/>
    <n v="34.11"/>
    <n v="3"/>
    <n v="17.010000000000002"/>
    <n v="4.6900000000000004"/>
    <s v="High"/>
    <n v="564"/>
    <x v="0"/>
    <x v="0"/>
    <x v="1"/>
    <x v="66"/>
    <d v="2023-02-01T00:00:00"/>
    <s v="1"/>
    <s v="NO"/>
    <n v="-529.89"/>
    <n v="35"/>
    <s v="flag"/>
    <x v="86"/>
    <n v="6.0478723404255315E-2"/>
    <n v="0.13749633538551745"/>
    <x v="1"/>
  </r>
  <r>
    <n v="93"/>
    <x v="73"/>
    <x v="0"/>
    <s v="AY-10555"/>
    <s v="Andy Yotov"/>
    <s v="Corporate"/>
    <x v="47"/>
    <x v="7"/>
    <s v="India"/>
    <x v="3"/>
    <s v="OFF-AR-10000249"/>
    <x v="0"/>
    <x v="7"/>
    <s v="Sanford Highlighters, Fluorescent"/>
    <n v="51.03"/>
    <n v="3"/>
    <n v="16.829999999999998"/>
    <n v="4.53"/>
    <s v="High"/>
    <n v="568"/>
    <x v="0"/>
    <x v="1"/>
    <x v="0"/>
    <x v="73"/>
    <d v="2023-06-22T00:00:00"/>
    <s v="1"/>
    <s v="NO"/>
    <n v="-516.97"/>
    <n v="4"/>
    <s v="no"/>
    <x v="87"/>
    <n v="8.9841549295774648E-2"/>
    <n v="8.877131099353322E-2"/>
    <x v="0"/>
  </r>
  <r>
    <n v="94"/>
    <x v="74"/>
    <x v="0"/>
    <s v="HW-14935"/>
    <s v="Helen Wasserman"/>
    <s v="Corporate"/>
    <x v="7"/>
    <x v="6"/>
    <s v="India"/>
    <x v="2"/>
    <s v="OFF-ST-10001638"/>
    <x v="0"/>
    <x v="1"/>
    <s v="Tenex File Cart, Single Width"/>
    <n v="134.61000000000001"/>
    <n v="1"/>
    <n v="39.03"/>
    <n v="14.11"/>
    <s v="High"/>
    <n v="551"/>
    <x v="0"/>
    <x v="2"/>
    <x v="1"/>
    <x v="74"/>
    <d v="2021-03-12T00:00:00"/>
    <s v="1"/>
    <s v="NO"/>
    <n v="-416.39"/>
    <n v="-261"/>
    <s v="no"/>
    <x v="88"/>
    <n v="0.24430127041742289"/>
    <n v="0.10482133571057127"/>
    <x v="1"/>
  </r>
  <r>
    <n v="95"/>
    <x v="75"/>
    <x v="0"/>
    <s v="CR-12820"/>
    <s v="Cyra Reiten"/>
    <s v="Home Office"/>
    <x v="48"/>
    <x v="17"/>
    <s v="India"/>
    <x v="1"/>
    <s v="OFF-ST-10004768"/>
    <x v="0"/>
    <x v="1"/>
    <s v="Eldon Lockers, Industrial"/>
    <n v="595.16999999999996"/>
    <n v="3"/>
    <n v="249.93"/>
    <n v="36.15"/>
    <s v="High"/>
    <n v="529"/>
    <x v="0"/>
    <x v="1"/>
    <x v="0"/>
    <x v="75"/>
    <d v="2024-11-21T00:00:00"/>
    <s v="1"/>
    <s v="YES"/>
    <n v="66.169999999999959"/>
    <n v="4"/>
    <s v="no"/>
    <x v="89"/>
    <n v="1.1250850661625709"/>
    <n v="6.0738948535712489E-2"/>
    <x v="0"/>
  </r>
  <r>
    <n v="96"/>
    <x v="76"/>
    <x v="0"/>
    <s v="SL-20155"/>
    <s v="Sara Luxemburg"/>
    <s v="Home Office"/>
    <x v="49"/>
    <x v="5"/>
    <s v="India"/>
    <x v="0"/>
    <s v="OFF-BI-10000854"/>
    <x v="0"/>
    <x v="0"/>
    <s v="Acco Binder Covers, Economy"/>
    <n v="19.98"/>
    <n v="3"/>
    <n v="-14.04"/>
    <n v="2.15"/>
    <s v="High"/>
    <n v="128"/>
    <x v="0"/>
    <x v="3"/>
    <x v="1"/>
    <x v="76"/>
    <d v="2024-04-21T00:00:00"/>
    <s v="1"/>
    <s v="NO"/>
    <n v="-108.02"/>
    <n v="4"/>
    <s v="no"/>
    <x v="90"/>
    <n v="0.15609375"/>
    <n v="0.1076076076076076"/>
    <x v="1"/>
  </r>
  <r>
    <n v="97"/>
    <x v="77"/>
    <x v="0"/>
    <s v="EM-14065"/>
    <s v="Erin Mull"/>
    <s v="Consumer"/>
    <x v="50"/>
    <x v="0"/>
    <s v="India"/>
    <x v="0"/>
    <s v="OFF-SU-10002649"/>
    <x v="0"/>
    <x v="5"/>
    <s v="Elite Shears, Serrated"/>
    <n v="393.39"/>
    <n v="9"/>
    <n v="145.53"/>
    <n v="32.71"/>
    <s v="High"/>
    <n v="730"/>
    <x v="0"/>
    <x v="1"/>
    <x v="1"/>
    <x v="77"/>
    <d v="2024-06-30T00:00:00"/>
    <s v="1"/>
    <s v="NO"/>
    <n v="-336.61"/>
    <n v="6"/>
    <s v="flag"/>
    <x v="91"/>
    <n v="0.53889041095890411"/>
    <n v="8.3149037850479168E-2"/>
    <x v="0"/>
  </r>
  <r>
    <n v="98"/>
    <x v="78"/>
    <x v="0"/>
    <s v="RM-19375"/>
    <s v="Raymond Messe"/>
    <s v="Consumer"/>
    <x v="24"/>
    <x v="10"/>
    <s v="India"/>
    <x v="3"/>
    <s v="OFF-PA-10001818"/>
    <x v="0"/>
    <x v="6"/>
    <s v="Green Bar Note Cards, Multicolor"/>
    <n v="271.44"/>
    <n v="8"/>
    <n v="62.4"/>
    <n v="22.83"/>
    <s v="High"/>
    <n v="347"/>
    <x v="0"/>
    <x v="2"/>
    <x v="1"/>
    <x v="68"/>
    <d v="2023-05-15T00:00:00"/>
    <s v="1"/>
    <s v="NO"/>
    <n v="-75.56"/>
    <n v="-143"/>
    <s v="no"/>
    <x v="92"/>
    <n v="0.78224783861671465"/>
    <n v="8.410698496905393E-2"/>
    <x v="0"/>
  </r>
  <r>
    <n v="99"/>
    <x v="79"/>
    <x v="0"/>
    <s v="AF-10885"/>
    <s v="Art Foster"/>
    <s v="Consumer"/>
    <x v="6"/>
    <x v="5"/>
    <s v="India"/>
    <x v="0"/>
    <s v="OFF-AP-10002675"/>
    <x v="0"/>
    <x v="8"/>
    <s v="Cuisinart Refrigerator, Black"/>
    <n v="2973.06"/>
    <n v="6"/>
    <n v="445.86"/>
    <n v="182.54"/>
    <s v="High"/>
    <n v="47"/>
    <x v="0"/>
    <x v="3"/>
    <x v="1"/>
    <x v="78"/>
    <d v="2021-02-19T00:00:00"/>
    <s v="1"/>
    <s v="YES"/>
    <n v="2926.06"/>
    <n v="-286"/>
    <s v="no"/>
    <x v="93"/>
    <n v="63.256595744680851"/>
    <n v="6.1398020894297453E-2"/>
    <x v="0"/>
  </r>
  <r>
    <n v="100"/>
    <x v="80"/>
    <x v="0"/>
    <s v="RD-19585"/>
    <s v="Rob Dowd"/>
    <s v="Consumer"/>
    <x v="51"/>
    <x v="11"/>
    <s v="India"/>
    <x v="3"/>
    <s v="OFF-PA-10004613"/>
    <x v="0"/>
    <x v="6"/>
    <s v="Green Bar Note Cards, Premium"/>
    <n v="148.94999999999999"/>
    <n v="5"/>
    <n v="16.350000000000001"/>
    <n v="29.55"/>
    <s v="High"/>
    <n v="657"/>
    <x v="0"/>
    <x v="1"/>
    <x v="1"/>
    <x v="77"/>
    <d v="2024-06-30T00:00:00"/>
    <s v="1"/>
    <s v="NO"/>
    <n v="-508.05"/>
    <n v="6"/>
    <s v="flag"/>
    <x v="94"/>
    <n v="0.22671232876712327"/>
    <n v="0.19838872104733135"/>
    <x v="1"/>
  </r>
  <r>
    <n v="101"/>
    <x v="81"/>
    <x v="0"/>
    <s v="MB-17305"/>
    <s v="Maria Bertelson"/>
    <s v="Consumer"/>
    <x v="52"/>
    <x v="18"/>
    <s v="India"/>
    <x v="2"/>
    <s v="OFF-SU-10001442"/>
    <x v="0"/>
    <x v="5"/>
    <s v="Acme Scissors, Steel"/>
    <n v="74.52"/>
    <n v="3"/>
    <n v="10.35"/>
    <n v="9.85"/>
    <s v="High"/>
    <n v="608"/>
    <x v="0"/>
    <x v="3"/>
    <x v="0"/>
    <x v="79"/>
    <d v="2024-04-06T00:00:00"/>
    <s v="1"/>
    <s v="NO"/>
    <n v="-533.48"/>
    <n v="-54"/>
    <s v="no"/>
    <x v="95"/>
    <n v="0.1225657894736842"/>
    <n v="0.13217928073000537"/>
    <x v="1"/>
  </r>
  <r>
    <n v="102"/>
    <x v="82"/>
    <x v="0"/>
    <s v="JG-15115"/>
    <s v="Jack Garza"/>
    <s v="Consumer"/>
    <x v="53"/>
    <x v="4"/>
    <s v="India"/>
    <x v="0"/>
    <s v="OFF-EN-10000315"/>
    <x v="0"/>
    <x v="2"/>
    <s v="Jiffy Business Envelopes, Security-Tint"/>
    <n v="47.88"/>
    <n v="3"/>
    <n v="9.09"/>
    <n v="7.23"/>
    <s v="High"/>
    <n v="293"/>
    <x v="0"/>
    <x v="0"/>
    <x v="0"/>
    <x v="77"/>
    <d v="2024-06-30T00:00:00"/>
    <s v="1"/>
    <s v="NO"/>
    <n v="-245.12"/>
    <n v="6"/>
    <s v="flag"/>
    <x v="96"/>
    <n v="0.16341296928327645"/>
    <n v="0.15100250626566417"/>
    <x v="1"/>
  </r>
  <r>
    <n v="103"/>
    <x v="83"/>
    <x v="0"/>
    <s v="DK-13090"/>
    <s v="Dave Kipp"/>
    <s v="Consumer"/>
    <x v="54"/>
    <x v="9"/>
    <s v="India"/>
    <x v="2"/>
    <s v="OFF-FA-10000577"/>
    <x v="0"/>
    <x v="4"/>
    <s v="Stockwell Push Pins, 12 Pack"/>
    <n v="40.229999999999997"/>
    <n v="3"/>
    <n v="20.07"/>
    <n v="6.06"/>
    <s v="High"/>
    <n v="408"/>
    <x v="0"/>
    <x v="1"/>
    <x v="1"/>
    <x v="80"/>
    <d v="2021-11-20T00:00:00"/>
    <s v="1"/>
    <s v="NO"/>
    <n v="-367.77"/>
    <n v="6"/>
    <s v="flag"/>
    <x v="11"/>
    <n v="9.8602941176470574E-2"/>
    <n v="0.1506338553318419"/>
    <x v="1"/>
  </r>
  <r>
    <n v="104"/>
    <x v="84"/>
    <x v="0"/>
    <s v="CC-12685"/>
    <s v="Craig Carroll"/>
    <s v="Consumer"/>
    <x v="49"/>
    <x v="5"/>
    <s v="India"/>
    <x v="0"/>
    <s v="OFF-EN-10001789"/>
    <x v="0"/>
    <x v="2"/>
    <s v="Kraft Peel and Seal, Set of 50"/>
    <n v="30.734999999999999"/>
    <n v="3"/>
    <n v="-25.875"/>
    <n v="5.0999999999999996"/>
    <s v="High"/>
    <n v="29"/>
    <x v="0"/>
    <x v="2"/>
    <x v="1"/>
    <x v="81"/>
    <d v="2021-02-21T00:00:00"/>
    <s v="1"/>
    <s v="YES"/>
    <n v="1.7349999999999994"/>
    <n v="5"/>
    <s v="no"/>
    <x v="97"/>
    <n v="1.0598275862068964"/>
    <n v="0.16593460224499756"/>
    <x v="1"/>
  </r>
  <r>
    <n v="105"/>
    <x v="85"/>
    <x v="0"/>
    <s v="MV-18190"/>
    <s v="Mike Vittorini"/>
    <s v="Consumer"/>
    <x v="55"/>
    <x v="16"/>
    <s v="India"/>
    <x v="2"/>
    <s v="OFF-SU-10004766"/>
    <x v="0"/>
    <x v="5"/>
    <s v="Kleencut Shears, Easy Grip"/>
    <n v="96.78"/>
    <n v="2"/>
    <n v="44.46"/>
    <n v="12"/>
    <s v="High"/>
    <n v="85"/>
    <x v="0"/>
    <x v="3"/>
    <x v="0"/>
    <x v="82"/>
    <d v="2023-11-15T00:00:00"/>
    <s v="1"/>
    <s v="YES"/>
    <n v="11.780000000000001"/>
    <n v="65"/>
    <s v="flag"/>
    <x v="98"/>
    <n v="1.1385882352941177"/>
    <n v="0.12399256044637322"/>
    <x v="1"/>
  </r>
  <r>
    <n v="106"/>
    <x v="86"/>
    <x v="0"/>
    <s v="MC-18100"/>
    <s v="Mick Crebagga"/>
    <s v="Consumer"/>
    <x v="18"/>
    <x v="9"/>
    <s v="India"/>
    <x v="2"/>
    <s v="OFF-PA-10003418"/>
    <x v="0"/>
    <x v="6"/>
    <s v="Enermax Memo Slips, Multicolor"/>
    <n v="34.14"/>
    <n v="2"/>
    <n v="11.58"/>
    <n v="6.85"/>
    <s v="High"/>
    <n v="416"/>
    <x v="0"/>
    <x v="0"/>
    <x v="0"/>
    <x v="75"/>
    <d v="2024-11-21T00:00:00"/>
    <s v="1"/>
    <s v="NO"/>
    <n v="-381.86"/>
    <n v="4"/>
    <s v="no"/>
    <x v="99"/>
    <n v="8.2067307692307689E-2"/>
    <n v="0.20064440538957234"/>
    <x v="1"/>
  </r>
  <r>
    <n v="107"/>
    <x v="87"/>
    <x v="0"/>
    <s v="PO-18850"/>
    <s v="Patrick O'Brill"/>
    <s v="Consumer"/>
    <x v="18"/>
    <x v="9"/>
    <s v="India"/>
    <x v="2"/>
    <s v="OFF-AR-10002109"/>
    <x v="0"/>
    <x v="7"/>
    <s v="Binney &amp; Smith Sketch Pad, Fluorescent"/>
    <n v="190.32"/>
    <n v="4"/>
    <n v="53.28"/>
    <n v="23.6"/>
    <s v="High"/>
    <n v="525"/>
    <x v="0"/>
    <x v="2"/>
    <x v="1"/>
    <x v="83"/>
    <d v="2021-12-26T00:00:00"/>
    <s v="1"/>
    <s v="NO"/>
    <n v="-334.68"/>
    <n v="4"/>
    <s v="no"/>
    <x v="100"/>
    <n v="0.36251428571428568"/>
    <n v="0.12400168137873058"/>
    <x v="1"/>
  </r>
  <r>
    <n v="108"/>
    <x v="84"/>
    <x v="0"/>
    <s v="CC-12685"/>
    <s v="Craig Carroll"/>
    <s v="Consumer"/>
    <x v="49"/>
    <x v="5"/>
    <s v="India"/>
    <x v="0"/>
    <s v="OFF-ST-10004583"/>
    <x v="0"/>
    <x v="1"/>
    <s v="Eldon Shelving, Single Width"/>
    <n v="339.15"/>
    <n v="14"/>
    <n v="-305.55"/>
    <n v="61.59"/>
    <s v="High"/>
    <n v="369"/>
    <x v="0"/>
    <x v="1"/>
    <x v="1"/>
    <x v="84"/>
    <d v="2024-12-13T00:00:00"/>
    <s v="1"/>
    <s v="NO"/>
    <n v="-29.850000000000023"/>
    <n v="92"/>
    <s v="flag"/>
    <x v="101"/>
    <n v="0.91910569105691053"/>
    <n v="0.18160106147722249"/>
    <x v="1"/>
  </r>
  <r>
    <n v="109"/>
    <x v="77"/>
    <x v="0"/>
    <s v="EM-14065"/>
    <s v="Erin Mull"/>
    <s v="Consumer"/>
    <x v="50"/>
    <x v="0"/>
    <s v="India"/>
    <x v="0"/>
    <s v="OFF-BI-10000721"/>
    <x v="0"/>
    <x v="0"/>
    <s v="Ibico Binder Covers, Recycled"/>
    <n v="112.08"/>
    <n v="8"/>
    <n v="4.32"/>
    <n v="10.199999999999999"/>
    <s v="High"/>
    <n v="353"/>
    <x v="0"/>
    <x v="2"/>
    <x v="1"/>
    <x v="77"/>
    <d v="2024-06-30T00:00:00"/>
    <s v="1"/>
    <s v="NO"/>
    <n v="-240.92000000000002"/>
    <n v="6"/>
    <s v="flag"/>
    <x v="102"/>
    <n v="0.31750708215297452"/>
    <n v="9.1006423982869372E-2"/>
    <x v="0"/>
  </r>
  <r>
    <n v="110"/>
    <x v="88"/>
    <x v="0"/>
    <s v="MC-18100"/>
    <s v="Mick Crebagga"/>
    <s v="Consumer"/>
    <x v="49"/>
    <x v="5"/>
    <s v="India"/>
    <x v="0"/>
    <s v="OFF-BI-10002329"/>
    <x v="0"/>
    <x v="0"/>
    <s v="Avery 3-Hole Punch, Durable"/>
    <n v="73.424999999999997"/>
    <n v="5"/>
    <n v="-7.4999999999999997E-2"/>
    <n v="8.76"/>
    <s v="High"/>
    <n v="574"/>
    <x v="0"/>
    <x v="3"/>
    <x v="1"/>
    <x v="85"/>
    <d v="2023-10-28T00:00:00"/>
    <s v="1"/>
    <s v="NO"/>
    <n v="-500.57499999999999"/>
    <n v="5"/>
    <s v="no"/>
    <x v="103"/>
    <n v="0.12791811846689896"/>
    <n v="0.11930541368743616"/>
    <x v="1"/>
  </r>
  <r>
    <n v="111"/>
    <x v="89"/>
    <x v="0"/>
    <s v="SE-20110"/>
    <s v="Sanjit Engle"/>
    <s v="Consumer"/>
    <x v="56"/>
    <x v="5"/>
    <s v="India"/>
    <x v="0"/>
    <s v="OFF-BI-10000305"/>
    <x v="0"/>
    <x v="0"/>
    <s v="Wilson Jones Index Tab, Durable"/>
    <n v="15.9"/>
    <n v="2"/>
    <n v="2.82"/>
    <n v="2.34"/>
    <s v="High"/>
    <n v="793"/>
    <x v="0"/>
    <x v="0"/>
    <x v="0"/>
    <x v="44"/>
    <d v="2023-06-18T00:00:00"/>
    <s v="1"/>
    <s v="NO"/>
    <n v="-777.1"/>
    <n v="4"/>
    <s v="no"/>
    <x v="104"/>
    <n v="2.0050441361916773E-2"/>
    <n v="0.14716981132075471"/>
    <x v="1"/>
  </r>
  <r>
    <n v="112"/>
    <x v="90"/>
    <x v="0"/>
    <s v="RE-19450"/>
    <s v="Richard Eichhorn"/>
    <s v="Consumer"/>
    <x v="30"/>
    <x v="14"/>
    <s v="India"/>
    <x v="3"/>
    <s v="OFF-BI-10000106"/>
    <x v="0"/>
    <x v="0"/>
    <s v="Cardinal Hole Reinforcements, Clear"/>
    <n v="19.2"/>
    <n v="4"/>
    <n v="6.48"/>
    <n v="1.02"/>
    <s v="Low"/>
    <n v="59"/>
    <x v="0"/>
    <x v="1"/>
    <x v="1"/>
    <x v="80"/>
    <d v="2021-11-20T00:00:00"/>
    <s v="1"/>
    <s v="NO"/>
    <n v="-39.799999999999997"/>
    <n v="6"/>
    <s v="flag"/>
    <x v="105"/>
    <n v="0.3254237288135593"/>
    <n v="5.3125000000000006E-2"/>
    <x v="0"/>
  </r>
  <r>
    <n v="113"/>
    <x v="91"/>
    <x v="0"/>
    <s v="JG-15160"/>
    <s v="James Galang"/>
    <s v="Consumer"/>
    <x v="57"/>
    <x v="8"/>
    <s v="India"/>
    <x v="0"/>
    <s v="OFF-SU-10002388"/>
    <x v="0"/>
    <x v="5"/>
    <s v="Elite Shears, Easy Grip"/>
    <n v="243.15"/>
    <n v="5"/>
    <n v="29.1"/>
    <n v="24.55"/>
    <s v="Low"/>
    <n v="178"/>
    <x v="0"/>
    <x v="2"/>
    <x v="0"/>
    <x v="84"/>
    <d v="2024-12-13T00:00:00"/>
    <s v="1"/>
    <s v="YES"/>
    <n v="65.150000000000006"/>
    <n v="92"/>
    <s v="flag"/>
    <x v="106"/>
    <n v="1.3660112359550562"/>
    <n v="0.1009664815957228"/>
    <x v="1"/>
  </r>
  <r>
    <n v="114"/>
    <x v="92"/>
    <x v="0"/>
    <s v="JO-15145"/>
    <s v="Jack O'Briant"/>
    <s v="Corporate"/>
    <x v="58"/>
    <x v="9"/>
    <s v="India"/>
    <x v="2"/>
    <s v="OFF-FA-10001057"/>
    <x v="0"/>
    <x v="4"/>
    <s v="Accos Clamps, Assorted Sizes"/>
    <n v="84.15"/>
    <n v="5"/>
    <n v="14.25"/>
    <n v="5.62"/>
    <s v="Low"/>
    <n v="653"/>
    <x v="0"/>
    <x v="3"/>
    <x v="0"/>
    <x v="86"/>
    <d v="2023-03-08T00:00:00"/>
    <s v="1"/>
    <s v="NO"/>
    <n v="-568.85"/>
    <n v="-144"/>
    <s v="no"/>
    <x v="107"/>
    <n v="0.12886676875957123"/>
    <n v="6.6785502079619724E-2"/>
    <x v="0"/>
  </r>
  <r>
    <n v="115"/>
    <x v="93"/>
    <x v="0"/>
    <s v="FG-14260"/>
    <s v="Frank Gastineau"/>
    <s v="Home Office"/>
    <x v="59"/>
    <x v="4"/>
    <s v="India"/>
    <x v="0"/>
    <s v="OFF-PA-10004475"/>
    <x v="0"/>
    <x v="6"/>
    <s v="Xerox Computer Printout Paper, 8.5 x 11"/>
    <n v="152.4"/>
    <n v="5"/>
    <n v="41.1"/>
    <n v="5.44"/>
    <s v="Low"/>
    <n v="431"/>
    <x v="0"/>
    <x v="0"/>
    <x v="0"/>
    <x v="87"/>
    <d v="2021-05-22T00:00:00"/>
    <s v="1"/>
    <s v="NO"/>
    <n v="-278.60000000000002"/>
    <n v="4"/>
    <s v="no"/>
    <x v="108"/>
    <n v="0.35359628770301627"/>
    <n v="3.5695538057742782E-2"/>
    <x v="0"/>
  </r>
  <r>
    <n v="116"/>
    <x v="94"/>
    <x v="0"/>
    <s v="AB-10165"/>
    <s v="Alan Barnes"/>
    <s v="Consumer"/>
    <x v="18"/>
    <x v="9"/>
    <s v="India"/>
    <x v="2"/>
    <s v="OFF-EN-10003498"/>
    <x v="0"/>
    <x v="2"/>
    <s v="Cameo Interoffice Envelope, Recycled"/>
    <n v="277.38"/>
    <n v="6"/>
    <n v="102.6"/>
    <n v="26.81"/>
    <s v="Low"/>
    <n v="321"/>
    <x v="0"/>
    <x v="1"/>
    <x v="0"/>
    <x v="88"/>
    <d v="2024-03-11T00:00:00"/>
    <s v="1"/>
    <s v="NO"/>
    <n v="-43.620000000000005"/>
    <n v="-233"/>
    <s v="no"/>
    <x v="109"/>
    <n v="0.86411214953271032"/>
    <n v="9.6654409113851036E-2"/>
    <x v="0"/>
  </r>
  <r>
    <n v="117"/>
    <x v="95"/>
    <x v="1"/>
    <s v="FG-14260"/>
    <s v="Frank Gastineau"/>
    <s v="Home Office"/>
    <x v="60"/>
    <x v="5"/>
    <s v="India"/>
    <x v="0"/>
    <s v="OFF-LA-10002875"/>
    <x v="0"/>
    <x v="3"/>
    <s v="Novimex Shipping Labels, Adjustable"/>
    <n v="71.040000000000006"/>
    <n v="8"/>
    <n v="21.84"/>
    <n v="13.28"/>
    <s v="High"/>
    <n v="351"/>
    <x v="0"/>
    <x v="1"/>
    <x v="0"/>
    <x v="89"/>
    <d v="2024-12-05T00:00:00"/>
    <s v="1"/>
    <s v="NO"/>
    <n v="-279.95999999999998"/>
    <n v="122"/>
    <s v="flag"/>
    <x v="110"/>
    <n v="0.20239316239316241"/>
    <n v="0.18693693693693691"/>
    <x v="1"/>
  </r>
  <r>
    <n v="118"/>
    <x v="96"/>
    <x v="1"/>
    <s v="BT-11485"/>
    <s v="Brad Thomas"/>
    <s v="Home Office"/>
    <x v="43"/>
    <x v="15"/>
    <s v="India"/>
    <x v="1"/>
    <s v="OFF-SU-10003537"/>
    <x v="0"/>
    <x v="5"/>
    <s v="Kleencut Scissors, Steel"/>
    <n v="151.83000000000001"/>
    <n v="7"/>
    <n v="42.42"/>
    <n v="16.47"/>
    <s v="High"/>
    <n v="676"/>
    <x v="0"/>
    <x v="2"/>
    <x v="0"/>
    <x v="90"/>
    <d v="2021-06-17T00:00:00"/>
    <s v="1"/>
    <s v="NO"/>
    <n v="-524.16999999999996"/>
    <n v="4"/>
    <s v="no"/>
    <x v="111"/>
    <n v="0.22460059171597635"/>
    <n v="0.10847658565500888"/>
    <x v="1"/>
  </r>
  <r>
    <n v="119"/>
    <x v="97"/>
    <x v="2"/>
    <s v="VP-21730"/>
    <s v="Victor Preis"/>
    <s v="Home Office"/>
    <x v="61"/>
    <x v="7"/>
    <s v="India"/>
    <x v="3"/>
    <s v="OFF-LA-10000506"/>
    <x v="0"/>
    <x v="3"/>
    <s v="Harbour Creations Legal Exhibit Labels, Laser Printer Compatible"/>
    <n v="54.75"/>
    <n v="5"/>
    <n v="15.75"/>
    <n v="11.58"/>
    <s v="High"/>
    <n v="517"/>
    <x v="0"/>
    <x v="3"/>
    <x v="0"/>
    <x v="3"/>
    <d v="2024-10-27T00:00:00"/>
    <s v="1"/>
    <s v="NO"/>
    <n v="-462.25"/>
    <n v="5"/>
    <s v="no"/>
    <x v="112"/>
    <n v="0.10589941972920697"/>
    <n v="0.2115068493150685"/>
    <x v="1"/>
  </r>
  <r>
    <n v="120"/>
    <x v="98"/>
    <x v="1"/>
    <s v="HP-14815"/>
    <s v="Harold Pawlan"/>
    <s v="Home Office"/>
    <x v="44"/>
    <x v="5"/>
    <s v="India"/>
    <x v="0"/>
    <s v="OFF-FA-10002539"/>
    <x v="0"/>
    <x v="4"/>
    <s v="Stockwell Rubber Bands, Metal"/>
    <n v="65.040000000000006"/>
    <n v="4"/>
    <n v="9"/>
    <n v="6.72"/>
    <s v="Medium"/>
    <n v="201"/>
    <x v="0"/>
    <x v="1"/>
    <x v="1"/>
    <x v="88"/>
    <d v="2024-03-11T00:00:00"/>
    <s v="1"/>
    <s v="NO"/>
    <n v="-135.95999999999998"/>
    <n v="-233"/>
    <s v="no"/>
    <x v="113"/>
    <n v="0.32358208955223883"/>
    <n v="0.10332103321033209"/>
    <x v="1"/>
  </r>
  <r>
    <n v="121"/>
    <x v="99"/>
    <x v="1"/>
    <s v="NM-18445"/>
    <s v="Nathan Mautz"/>
    <s v="Home Office"/>
    <x v="27"/>
    <x v="13"/>
    <s v="India"/>
    <x v="1"/>
    <s v="OFF-FA-10001297"/>
    <x v="0"/>
    <x v="4"/>
    <s v="OIC Staples, 12 Pack"/>
    <n v="43.08"/>
    <n v="4"/>
    <n v="8.16"/>
    <n v="2.65"/>
    <s v="Medium"/>
    <n v="574"/>
    <x v="0"/>
    <x v="3"/>
    <x v="0"/>
    <x v="91"/>
    <d v="2023-01-16T00:00:00"/>
    <s v="1"/>
    <s v="NO"/>
    <n v="-530.91999999999996"/>
    <n v="-319"/>
    <s v="no"/>
    <x v="114"/>
    <n v="7.5052264808362371E-2"/>
    <n v="6.1513463324048286E-2"/>
    <x v="0"/>
  </r>
  <r>
    <n v="122"/>
    <x v="100"/>
    <x v="2"/>
    <s v="AT-10435"/>
    <s v="Alyssa Tate"/>
    <s v="Home Office"/>
    <x v="26"/>
    <x v="1"/>
    <s v="India"/>
    <x v="1"/>
    <s v="OFF-BI-10000340"/>
    <x v="0"/>
    <x v="0"/>
    <s v="Avery Binding Machine, Clear"/>
    <n v="144.9"/>
    <n v="3"/>
    <n v="14.49"/>
    <n v="28.58"/>
    <s v="High"/>
    <n v="795"/>
    <x v="0"/>
    <x v="0"/>
    <x v="0"/>
    <x v="92"/>
    <d v="2024-10-21T00:00:00"/>
    <s v="1"/>
    <s v="NO"/>
    <n v="-650.1"/>
    <n v="4"/>
    <s v="no"/>
    <x v="115"/>
    <n v="0.18226415094339624"/>
    <n v="0.19723947550034504"/>
    <x v="1"/>
  </r>
  <r>
    <n v="123"/>
    <x v="101"/>
    <x v="1"/>
    <s v="VP-21730"/>
    <s v="Victor Preis"/>
    <s v="Home Office"/>
    <x v="62"/>
    <x v="7"/>
    <s v="India"/>
    <x v="3"/>
    <s v="OFF-ST-10004583"/>
    <x v="0"/>
    <x v="1"/>
    <s v="Eldon Shelving, Single Width"/>
    <n v="145.35"/>
    <n v="3"/>
    <n v="7.2"/>
    <n v="11.09"/>
    <s v="Medium"/>
    <n v="246"/>
    <x v="0"/>
    <x v="1"/>
    <x v="1"/>
    <x v="93"/>
    <d v="2022-09-15T00:00:00"/>
    <s v="1"/>
    <s v="NO"/>
    <n v="-100.65"/>
    <n v="-55"/>
    <s v="no"/>
    <x v="116"/>
    <n v="0.59085365853658534"/>
    <n v="7.6298589611283107E-2"/>
    <x v="0"/>
  </r>
  <r>
    <n v="124"/>
    <x v="102"/>
    <x v="1"/>
    <s v="NZ-18565"/>
    <s v="Nick Zandusky"/>
    <s v="Home Office"/>
    <x v="57"/>
    <x v="8"/>
    <s v="India"/>
    <x v="0"/>
    <s v="OFF-BI-10002364"/>
    <x v="0"/>
    <x v="0"/>
    <s v="Acco Binder, Durable"/>
    <n v="49.95"/>
    <n v="3"/>
    <n v="13.41"/>
    <n v="8.7899999999999991"/>
    <s v="High"/>
    <n v="400"/>
    <x v="0"/>
    <x v="2"/>
    <x v="0"/>
    <x v="94"/>
    <d v="2024-10-08T00:00:00"/>
    <s v="1"/>
    <s v="NO"/>
    <n v="-350.05"/>
    <n v="122"/>
    <s v="flag"/>
    <x v="117"/>
    <n v="0.12487500000000001"/>
    <n v="0.17597597597597595"/>
    <x v="1"/>
  </r>
  <r>
    <n v="125"/>
    <x v="103"/>
    <x v="1"/>
    <s v="PS-19045"/>
    <s v="Penelope Sewall"/>
    <s v="Home Office"/>
    <x v="63"/>
    <x v="16"/>
    <s v="India"/>
    <x v="2"/>
    <s v="OFF-BI-10003142"/>
    <x v="0"/>
    <x v="0"/>
    <s v="Acco Binder Covers, Clear"/>
    <n v="38.340000000000003"/>
    <n v="3"/>
    <n v="0"/>
    <n v="5.27"/>
    <s v="Critical"/>
    <n v="660"/>
    <x v="0"/>
    <x v="3"/>
    <x v="1"/>
    <x v="95"/>
    <d v="2023-11-16T00:00:00"/>
    <s v="1"/>
    <s v="NO"/>
    <n v="-621.66"/>
    <n v="-25"/>
    <s v="no"/>
    <x v="68"/>
    <n v="5.8090909090909096E-2"/>
    <n v="0.13745435576421489"/>
    <x v="1"/>
  </r>
  <r>
    <n v="126"/>
    <x v="104"/>
    <x v="2"/>
    <s v="DR-12940"/>
    <s v="Daniel Raglin"/>
    <s v="Home Office"/>
    <x v="15"/>
    <x v="2"/>
    <s v="India"/>
    <x v="2"/>
    <s v="OFF-ST-10000016"/>
    <x v="0"/>
    <x v="1"/>
    <s v="Eldon Folders, Blue"/>
    <n v="33.96"/>
    <n v="2"/>
    <n v="10.5"/>
    <n v="4.55"/>
    <s v="High"/>
    <n v="778"/>
    <x v="0"/>
    <x v="1"/>
    <x v="0"/>
    <x v="96"/>
    <d v="2024-12-19T00:00:00"/>
    <s v="1"/>
    <s v="NO"/>
    <n v="-744.04"/>
    <n v="4"/>
    <s v="no"/>
    <x v="118"/>
    <n v="4.3650385604113114E-2"/>
    <n v="0.13398115429917548"/>
    <x v="1"/>
  </r>
  <r>
    <n v="127"/>
    <x v="105"/>
    <x v="2"/>
    <s v="AW-10930"/>
    <s v="Arthur Wiediger"/>
    <s v="Home Office"/>
    <x v="27"/>
    <x v="13"/>
    <s v="India"/>
    <x v="1"/>
    <s v="OFF-BI-10002853"/>
    <x v="0"/>
    <x v="0"/>
    <s v="Avery Binder Covers, Recycled"/>
    <n v="22.86"/>
    <n v="2"/>
    <n v="10.74"/>
    <n v="4.16"/>
    <s v="High"/>
    <n v="431"/>
    <x v="0"/>
    <x v="2"/>
    <x v="0"/>
    <x v="97"/>
    <d v="2022-01-18T00:00:00"/>
    <s v="1"/>
    <s v="NO"/>
    <n v="-408.14"/>
    <n v="4"/>
    <s v="no"/>
    <x v="119"/>
    <n v="5.3039443155452434E-2"/>
    <n v="0.18197725284339458"/>
    <x v="1"/>
  </r>
  <r>
    <n v="128"/>
    <x v="106"/>
    <x v="1"/>
    <s v="CW-11905"/>
    <s v="Carl Weiss"/>
    <s v="Home Office"/>
    <x v="64"/>
    <x v="5"/>
    <s v="India"/>
    <x v="0"/>
    <s v="OFF-AR-10000720"/>
    <x v="0"/>
    <x v="7"/>
    <s v="Binney &amp; Smith Markers, Fluorescent"/>
    <n v="50.7"/>
    <n v="2"/>
    <n v="10.14"/>
    <n v="5.2"/>
    <s v="Medium"/>
    <n v="274"/>
    <x v="0"/>
    <x v="3"/>
    <x v="1"/>
    <x v="98"/>
    <d v="2022-12-23T00:00:00"/>
    <s v="1"/>
    <s v="NO"/>
    <n v="-223.3"/>
    <n v="4"/>
    <s v="no"/>
    <x v="120"/>
    <n v="0.18503649635036498"/>
    <n v="0.10256410256410256"/>
    <x v="1"/>
  </r>
  <r>
    <n v="129"/>
    <x v="107"/>
    <x v="3"/>
    <s v="JE-15610"/>
    <s v="Jim Epp"/>
    <s v="Corporate"/>
    <x v="65"/>
    <x v="5"/>
    <s v="India"/>
    <x v="0"/>
    <s v="OFF-ST-10002292"/>
    <x v="0"/>
    <x v="1"/>
    <s v="Fellowes Lockers, Single Width"/>
    <n v="414.72"/>
    <n v="2"/>
    <n v="8.2799999999999994"/>
    <n v="95.56"/>
    <s v="Critical"/>
    <n v="660"/>
    <x v="0"/>
    <x v="0"/>
    <x v="0"/>
    <x v="99"/>
    <d v="2024-11-16T00:00:00"/>
    <s v="1"/>
    <s v="NO"/>
    <n v="-245.27999999999997"/>
    <n v="-25"/>
    <s v="no"/>
    <x v="121"/>
    <n v="0.62836363636363646"/>
    <n v="0.23042052469135801"/>
    <x v="1"/>
  </r>
  <r>
    <n v="130"/>
    <x v="108"/>
    <x v="3"/>
    <s v="KH-16330"/>
    <s v="Katharine Harms"/>
    <s v="Corporate"/>
    <x v="61"/>
    <x v="7"/>
    <s v="India"/>
    <x v="3"/>
    <s v="OFF-PA-10000215"/>
    <x v="0"/>
    <x v="6"/>
    <s v="Eaton Parchment Paper, Premium"/>
    <n v="26.94"/>
    <n v="2"/>
    <n v="1.86"/>
    <n v="0.01"/>
    <s v="High"/>
    <n v="534"/>
    <x v="0"/>
    <x v="1"/>
    <x v="0"/>
    <x v="100"/>
    <d v="2024-10-01T00:00:00"/>
    <s v="1"/>
    <s v="NO"/>
    <n v="-507.06"/>
    <n v="122"/>
    <s v="flag"/>
    <x v="122"/>
    <n v="5.044943820224719E-2"/>
    <n v="3.7119524870081661E-4"/>
    <x v="0"/>
  </r>
  <r>
    <n v="131"/>
    <x v="109"/>
    <x v="3"/>
    <s v="Dl-13600"/>
    <s v="Dorris liebe"/>
    <s v="Corporate"/>
    <x v="29"/>
    <x v="2"/>
    <s v="India"/>
    <x v="2"/>
    <s v="OFF-ST-10004847"/>
    <x v="0"/>
    <x v="1"/>
    <s v="Tenex File Cart, Blue"/>
    <n v="133.19999999999999"/>
    <n v="1"/>
    <n v="61.26"/>
    <n v="23.57"/>
    <s v="Critical"/>
    <n v="151"/>
    <x v="0"/>
    <x v="2"/>
    <x v="0"/>
    <x v="101"/>
    <d v="2022-07-16T00:00:00"/>
    <s v="1"/>
    <s v="NO"/>
    <n v="-17.800000000000011"/>
    <n v="-144"/>
    <s v="no"/>
    <x v="123"/>
    <n v="0.88211920529801313"/>
    <n v="0.17695195195195196"/>
    <x v="1"/>
  </r>
  <r>
    <n v="132"/>
    <x v="107"/>
    <x v="3"/>
    <s v="JE-15610"/>
    <s v="Jim Epp"/>
    <s v="Corporate"/>
    <x v="65"/>
    <x v="5"/>
    <s v="India"/>
    <x v="0"/>
    <s v="OFF-SU-10001762"/>
    <x v="0"/>
    <x v="5"/>
    <s v="Stiletto Shears, Easy Grip"/>
    <n v="49.71"/>
    <n v="1"/>
    <n v="15.9"/>
    <n v="5.12"/>
    <s v="Critical"/>
    <n v="381"/>
    <x v="0"/>
    <x v="3"/>
    <x v="1"/>
    <x v="102"/>
    <d v="2022-10-09T00:00:00"/>
    <s v="1"/>
    <s v="NO"/>
    <n v="-331.29"/>
    <n v="153"/>
    <s v="flag"/>
    <x v="124"/>
    <n v="0.13047244094488189"/>
    <n v="0.10299738483202575"/>
    <x v="1"/>
  </r>
  <r>
    <n v="133"/>
    <x v="110"/>
    <x v="3"/>
    <s v="KE-16420"/>
    <s v="Katrina Edelman"/>
    <s v="Corporate"/>
    <x v="42"/>
    <x v="8"/>
    <s v="India"/>
    <x v="0"/>
    <s v="OFF-LA-10001292"/>
    <x v="0"/>
    <x v="3"/>
    <s v="Smead File Folder Labels, Adjustable"/>
    <n v="27.12"/>
    <n v="4"/>
    <n v="13.2"/>
    <n v="3.73"/>
    <s v="Medium"/>
    <n v="430"/>
    <x v="0"/>
    <x v="0"/>
    <x v="1"/>
    <x v="103"/>
    <d v="2022-06-11T00:00:00"/>
    <s v="1"/>
    <s v="NO"/>
    <n v="-402.88"/>
    <n v="120"/>
    <s v="flag"/>
    <x v="125"/>
    <n v="6.3069767441860464E-2"/>
    <n v="0.13753687315634217"/>
    <x v="1"/>
  </r>
  <r>
    <n v="134"/>
    <x v="111"/>
    <x v="2"/>
    <s v="SV-20815"/>
    <s v="Stuart Van"/>
    <s v="Corporate"/>
    <x v="50"/>
    <x v="0"/>
    <s v="India"/>
    <x v="0"/>
    <s v="OFF-EN-10002119"/>
    <x v="0"/>
    <x v="2"/>
    <s v="Ames Manila Envelope, Security-Tint"/>
    <n v="189.63"/>
    <n v="7"/>
    <n v="85.26"/>
    <n v="30.44"/>
    <s v="Critical"/>
    <n v="476"/>
    <x v="0"/>
    <x v="1"/>
    <x v="1"/>
    <x v="104"/>
    <d v="2023-11-15T00:00:00"/>
    <s v="1"/>
    <s v="NO"/>
    <n v="-286.37"/>
    <n v="4"/>
    <s v="no"/>
    <x v="25"/>
    <n v="0.39838235294117647"/>
    <n v="0.16052312397827348"/>
    <x v="1"/>
  </r>
  <r>
    <n v="135"/>
    <x v="112"/>
    <x v="2"/>
    <s v="CV-12805"/>
    <s v="Cynthia Voltz"/>
    <s v="Corporate"/>
    <x v="44"/>
    <x v="5"/>
    <s v="India"/>
    <x v="0"/>
    <s v="OFF-PA-10000776"/>
    <x v="0"/>
    <x v="6"/>
    <s v="Xerox Cards &amp; Envelopes, Premium"/>
    <n v="179.88"/>
    <n v="4"/>
    <n v="84.48"/>
    <n v="27.91"/>
    <s v="High"/>
    <n v="329"/>
    <x v="0"/>
    <x v="2"/>
    <x v="0"/>
    <x v="105"/>
    <d v="2022-10-11T00:00:00"/>
    <s v="1"/>
    <s v="NO"/>
    <n v="-149.12"/>
    <n v="153"/>
    <s v="flag"/>
    <x v="14"/>
    <n v="0.54674772036474162"/>
    <n v="0.15515899488547921"/>
    <x v="1"/>
  </r>
  <r>
    <n v="136"/>
    <x v="113"/>
    <x v="2"/>
    <s v="JC-16105"/>
    <s v="Julie Creighton"/>
    <s v="Corporate"/>
    <x v="66"/>
    <x v="5"/>
    <s v="India"/>
    <x v="0"/>
    <s v="OFF-SU-10004008"/>
    <x v="0"/>
    <x v="5"/>
    <s v="Kleencut Letter Opener, Steel"/>
    <n v="95.04"/>
    <n v="4"/>
    <n v="47.52"/>
    <n v="8.5299999999999994"/>
    <s v="Medium"/>
    <n v="55"/>
    <x v="0"/>
    <x v="3"/>
    <x v="1"/>
    <x v="106"/>
    <d v="2021-03-25T00:00:00"/>
    <s v="1"/>
    <s v="YES"/>
    <n v="40.040000000000006"/>
    <n v="4"/>
    <s v="no"/>
    <x v="126"/>
    <n v="1.7280000000000002"/>
    <n v="8.9751683501683485E-2"/>
    <x v="0"/>
  </r>
  <r>
    <n v="137"/>
    <x v="114"/>
    <x v="2"/>
    <s v="DJ-13510"/>
    <s v="Don Jones"/>
    <s v="Corporate"/>
    <x v="29"/>
    <x v="2"/>
    <s v="India"/>
    <x v="2"/>
    <s v="OFF-LA-10000984"/>
    <x v="0"/>
    <x v="3"/>
    <s v="Hon Round Labels, Alphabetical"/>
    <n v="25.92"/>
    <n v="4"/>
    <n v="12.6"/>
    <n v="6.04"/>
    <s v="Critical"/>
    <n v="38"/>
    <x v="0"/>
    <x v="0"/>
    <x v="0"/>
    <x v="107"/>
    <d v="2022-09-26T00:00:00"/>
    <s v="1"/>
    <s v="NO"/>
    <n v="-12.079999999999998"/>
    <n v="4"/>
    <s v="no"/>
    <x v="127"/>
    <n v="0.68210526315789477"/>
    <n v="0.23302469135802467"/>
    <x v="1"/>
  </r>
  <r>
    <n v="138"/>
    <x v="115"/>
    <x v="2"/>
    <s v="CP-12340"/>
    <s v="Christine Phan"/>
    <s v="Corporate"/>
    <x v="60"/>
    <x v="17"/>
    <s v="India"/>
    <x v="1"/>
    <s v="OFF-BI-10001808"/>
    <x v="0"/>
    <x v="0"/>
    <s v="Ibico Index Tab, Clear"/>
    <n v="26.73"/>
    <n v="3"/>
    <n v="0.72"/>
    <n v="6.04"/>
    <s v="Medium"/>
    <n v="341"/>
    <x v="0"/>
    <x v="1"/>
    <x v="1"/>
    <x v="25"/>
    <d v="2024-06-17T00:00:00"/>
    <s v="1"/>
    <s v="NO"/>
    <n v="-314.27"/>
    <n v="-172"/>
    <s v="no"/>
    <x v="128"/>
    <n v="7.8387096774193546E-2"/>
    <n v="0.22596333707444818"/>
    <x v="1"/>
  </r>
  <r>
    <n v="139"/>
    <x v="116"/>
    <x v="2"/>
    <s v="AG-10525"/>
    <s v="Andy Gerbode"/>
    <s v="Corporate"/>
    <x v="55"/>
    <x v="16"/>
    <s v="India"/>
    <x v="2"/>
    <s v="OFF-PA-10003686"/>
    <x v="0"/>
    <x v="6"/>
    <s v="SanDisk Message Books, Multicolor"/>
    <n v="75.69"/>
    <n v="3"/>
    <n v="2.25"/>
    <n v="5.0599999999999996"/>
    <s v="High"/>
    <n v="758"/>
    <x v="0"/>
    <x v="2"/>
    <x v="1"/>
    <x v="108"/>
    <d v="2023-05-23T00:00:00"/>
    <s v="1"/>
    <s v="NO"/>
    <n v="-682.31"/>
    <n v="4"/>
    <s v="no"/>
    <x v="129"/>
    <n v="9.9854881266490766E-2"/>
    <n v="6.6851631655436644E-2"/>
    <x v="0"/>
  </r>
  <r>
    <n v="140"/>
    <x v="117"/>
    <x v="2"/>
    <s v="BW-11110"/>
    <s v="Bart Watters"/>
    <s v="Corporate"/>
    <x v="67"/>
    <x v="7"/>
    <s v="India"/>
    <x v="3"/>
    <s v="OFF-LA-10002180"/>
    <x v="0"/>
    <x v="3"/>
    <s v="Hon Color Coded Labels, 5000 Label Set"/>
    <n v="39.6"/>
    <n v="3"/>
    <n v="12.6"/>
    <n v="1.1599999999999999"/>
    <s v="High"/>
    <n v="466"/>
    <x v="0"/>
    <x v="3"/>
    <x v="0"/>
    <x v="109"/>
    <d v="2022-09-16T00:00:00"/>
    <s v="1"/>
    <s v="NO"/>
    <n v="-426.4"/>
    <n v="-84"/>
    <s v="no"/>
    <x v="130"/>
    <n v="8.4978540772532196E-2"/>
    <n v="2.9292929292929291E-2"/>
    <x v="0"/>
  </r>
  <r>
    <n v="141"/>
    <x v="118"/>
    <x v="2"/>
    <s v="AS-10285"/>
    <s v="Alejandro Savely"/>
    <s v="Corporate"/>
    <x v="68"/>
    <x v="19"/>
    <s v="India"/>
    <x v="3"/>
    <s v="OFF-LA-10003778"/>
    <x v="0"/>
    <x v="3"/>
    <s v="Novimex File Folder Labels, Alphabetical"/>
    <n v="8.07"/>
    <n v="1"/>
    <n v="2.0699999999999998"/>
    <n v="0.4"/>
    <s v="Medium"/>
    <n v="251"/>
    <x v="0"/>
    <x v="0"/>
    <x v="0"/>
    <x v="110"/>
    <d v="2022-02-07T00:00:00"/>
    <s v="1"/>
    <s v="NO"/>
    <n v="-242.93"/>
    <n v="-140"/>
    <s v="no"/>
    <x v="131"/>
    <n v="3.2151394422310756E-2"/>
    <n v="4.9566294919454773E-2"/>
    <x v="0"/>
  </r>
  <r>
    <n v="142"/>
    <x v="119"/>
    <x v="1"/>
    <s v="BS-11365"/>
    <s v="Bill Shonely"/>
    <s v="Corporate"/>
    <x v="69"/>
    <x v="16"/>
    <s v="India"/>
    <x v="2"/>
    <s v="OFF-ST-10001824"/>
    <x v="0"/>
    <x v="1"/>
    <s v="Rogers Box, Single Width"/>
    <n v="72"/>
    <n v="3"/>
    <n v="4.32"/>
    <n v="3.88"/>
    <s v="Medium"/>
    <n v="519"/>
    <x v="0"/>
    <x v="2"/>
    <x v="0"/>
    <x v="105"/>
    <d v="2022-10-11T00:00:00"/>
    <s v="1"/>
    <s v="NO"/>
    <n v="-447"/>
    <n v="153"/>
    <s v="flag"/>
    <x v="132"/>
    <n v="0.13872832369942195"/>
    <n v="5.3888888888888889E-2"/>
    <x v="0"/>
  </r>
  <r>
    <n v="143"/>
    <x v="119"/>
    <x v="1"/>
    <s v="BS-11365"/>
    <s v="Bill Shonely"/>
    <s v="Corporate"/>
    <x v="69"/>
    <x v="16"/>
    <s v="India"/>
    <x v="2"/>
    <s v="OFF-FA-10000263"/>
    <x v="0"/>
    <x v="4"/>
    <s v="Stockwell Thumb Tacks, Bulk Pack"/>
    <n v="39.42"/>
    <n v="3"/>
    <n v="17.28"/>
    <n v="2.97"/>
    <s v="Medium"/>
    <n v="422"/>
    <x v="0"/>
    <x v="3"/>
    <x v="0"/>
    <x v="96"/>
    <d v="2024-12-19T00:00:00"/>
    <s v="1"/>
    <s v="NO"/>
    <n v="-382.58"/>
    <n v="4"/>
    <s v="no"/>
    <x v="133"/>
    <n v="9.3412322274881526E-2"/>
    <n v="7.5342465753424653E-2"/>
    <x v="0"/>
  </r>
  <r>
    <n v="144"/>
    <x v="120"/>
    <x v="1"/>
    <s v="LR-17035"/>
    <s v="Lisa Ryan"/>
    <s v="Corporate"/>
    <x v="70"/>
    <x v="7"/>
    <s v="India"/>
    <x v="3"/>
    <s v="OFF-LA-10004894"/>
    <x v="0"/>
    <x v="3"/>
    <s v="Hon Shipping Labels, Alphabetical"/>
    <n v="44.76"/>
    <n v="4"/>
    <n v="20.04"/>
    <n v="2.69"/>
    <s v="High"/>
    <n v="682"/>
    <x v="0"/>
    <x v="1"/>
    <x v="0"/>
    <x v="111"/>
    <d v="2022-11-18T00:00:00"/>
    <s v="1"/>
    <s v="NO"/>
    <n v="-637.24"/>
    <n v="5"/>
    <s v="no"/>
    <x v="134"/>
    <n v="6.5630498533724338E-2"/>
    <n v="6.0098302055406616E-2"/>
    <x v="0"/>
  </r>
  <r>
    <n v="145"/>
    <x v="121"/>
    <x v="1"/>
    <s v="VG-21805"/>
    <s v="Vivek Grady"/>
    <s v="Corporate"/>
    <x v="71"/>
    <x v="3"/>
    <s v="India"/>
    <x v="2"/>
    <s v="OFF-PA-10004741"/>
    <x v="0"/>
    <x v="6"/>
    <s v="SanDisk Cards &amp; Envelopes, 8.5 x 11"/>
    <n v="210.24"/>
    <n v="4"/>
    <n v="10.44"/>
    <n v="12.66"/>
    <s v="Medium"/>
    <n v="19"/>
    <x v="0"/>
    <x v="2"/>
    <x v="0"/>
    <x v="112"/>
    <d v="2021-11-12T00:00:00"/>
    <s v="1"/>
    <s v="YES"/>
    <n v="191.24"/>
    <n v="123"/>
    <s v="flag"/>
    <x v="135"/>
    <n v="11.065263157894737"/>
    <n v="6.021689497716895E-2"/>
    <x v="0"/>
  </r>
  <r>
    <n v="146"/>
    <x v="122"/>
    <x v="1"/>
    <s v="DV-13045"/>
    <s v="Darrin Van Huff"/>
    <s v="Corporate"/>
    <x v="72"/>
    <x v="9"/>
    <s v="India"/>
    <x v="2"/>
    <s v="OFF-ST-10001694"/>
    <x v="0"/>
    <x v="1"/>
    <s v="Smead Folders, Blue"/>
    <n v="69.959999999999994"/>
    <n v="4"/>
    <n v="22.32"/>
    <n v="7.61"/>
    <s v="Medium"/>
    <n v="129"/>
    <x v="0"/>
    <x v="3"/>
    <x v="1"/>
    <x v="113"/>
    <d v="2021-06-23T00:00:00"/>
    <s v="1"/>
    <s v="NO"/>
    <n v="-59.040000000000006"/>
    <n v="6"/>
    <s v="flag"/>
    <x v="136"/>
    <n v="0.54232558139534881"/>
    <n v="0.10877644368210407"/>
    <x v="1"/>
  </r>
  <r>
    <n v="147"/>
    <x v="123"/>
    <x v="1"/>
    <s v="GZ-14545"/>
    <s v="George Zrebassa"/>
    <s v="Corporate"/>
    <x v="73"/>
    <x v="7"/>
    <s v="India"/>
    <x v="3"/>
    <s v="OFF-PA-10003390"/>
    <x v="0"/>
    <x v="6"/>
    <s v="Enermax Computer Printout Paper, Recycled"/>
    <n v="141.9"/>
    <n v="5"/>
    <n v="8.4"/>
    <n v="15.32"/>
    <s v="Medium"/>
    <n v="396"/>
    <x v="0"/>
    <x v="1"/>
    <x v="1"/>
    <x v="114"/>
    <d v="2021-12-28T00:00:00"/>
    <s v="1"/>
    <s v="NO"/>
    <n v="-254.1"/>
    <n v="7"/>
    <s v="flag"/>
    <x v="137"/>
    <n v="0.35833333333333334"/>
    <n v="0.10796335447498238"/>
    <x v="1"/>
  </r>
  <r>
    <n v="148"/>
    <x v="124"/>
    <x v="1"/>
    <s v="DG-13300"/>
    <s v="Deirdre Greer"/>
    <s v="Corporate"/>
    <x v="8"/>
    <x v="7"/>
    <s v="India"/>
    <x v="3"/>
    <s v="OFF-LA-10004848"/>
    <x v="0"/>
    <x v="3"/>
    <s v="Avery Legal Exhibit Labels, 5000 Label Set"/>
    <n v="58.65"/>
    <n v="5"/>
    <n v="25.2"/>
    <n v="8.3800000000000008"/>
    <s v="High"/>
    <n v="25"/>
    <x v="0"/>
    <x v="2"/>
    <x v="1"/>
    <x v="115"/>
    <d v="2022-09-03T00:00:00"/>
    <s v="1"/>
    <s v="YES"/>
    <n v="33.65"/>
    <n v="184"/>
    <s v="flag"/>
    <x v="138"/>
    <n v="2.3460000000000001"/>
    <n v="0.14288150042625747"/>
    <x v="1"/>
  </r>
  <r>
    <n v="149"/>
    <x v="125"/>
    <x v="1"/>
    <s v="EM-13810"/>
    <s v="Eleni McCrary"/>
    <s v="Corporate"/>
    <x v="74"/>
    <x v="20"/>
    <s v="India"/>
    <x v="1"/>
    <s v="OFF-FA-10003161"/>
    <x v="0"/>
    <x v="4"/>
    <s v="OIC Paper Clips, Assorted Sizes"/>
    <n v="59.4"/>
    <n v="5"/>
    <n v="24.3"/>
    <n v="5.5"/>
    <s v="High"/>
    <n v="301"/>
    <x v="0"/>
    <x v="3"/>
    <x v="0"/>
    <x v="116"/>
    <d v="2022-08-29T00:00:00"/>
    <s v="1"/>
    <s v="NO"/>
    <n v="-241.6"/>
    <n v="6"/>
    <s v="flag"/>
    <x v="139"/>
    <n v="0.1973421926910299"/>
    <n v="9.2592592592592601E-2"/>
    <x v="0"/>
  </r>
  <r>
    <n v="150"/>
    <x v="122"/>
    <x v="1"/>
    <s v="DV-13045"/>
    <s v="Darrin Van Huff"/>
    <s v="Corporate"/>
    <x v="72"/>
    <x v="9"/>
    <s v="India"/>
    <x v="2"/>
    <s v="OFF-ST-10003837"/>
    <x v="0"/>
    <x v="1"/>
    <s v="Tenex Lockers, Single Width"/>
    <n v="1429.26"/>
    <n v="7"/>
    <n v="199.92"/>
    <n v="153.76"/>
    <s v="Medium"/>
    <n v="170"/>
    <x v="0"/>
    <x v="0"/>
    <x v="0"/>
    <x v="117"/>
    <d v="2023-12-13T00:00:00"/>
    <s v="1"/>
    <s v="YES"/>
    <n v="1259.26"/>
    <n v="154"/>
    <s v="flag"/>
    <x v="140"/>
    <n v="8.4074117647058824"/>
    <n v="0.10758014636944992"/>
    <x v="1"/>
  </r>
  <r>
    <n v="151"/>
    <x v="126"/>
    <x v="1"/>
    <s v="LW-16990"/>
    <s v="Lindsay Williams"/>
    <s v="Corporate"/>
    <x v="16"/>
    <x v="0"/>
    <s v="India"/>
    <x v="0"/>
    <s v="OFF-LA-10000635"/>
    <x v="0"/>
    <x v="3"/>
    <s v="Harbour Creations Shipping Labels, 5000 Label Set"/>
    <n v="23.7"/>
    <n v="2"/>
    <n v="9.48"/>
    <n v="2.1800000000000002"/>
    <s v="Medium"/>
    <n v="261"/>
    <x v="0"/>
    <x v="3"/>
    <x v="0"/>
    <x v="118"/>
    <d v="2023-07-10T00:00:00"/>
    <s v="1"/>
    <s v="NO"/>
    <n v="-237.3"/>
    <n v="-82"/>
    <s v="no"/>
    <x v="141"/>
    <n v="9.0804597701149417E-2"/>
    <n v="9.1983122362869207E-2"/>
    <x v="0"/>
  </r>
  <r>
    <n v="152"/>
    <x v="127"/>
    <x v="1"/>
    <s v="AS-10240"/>
    <s v="Alan Shonely"/>
    <s v="Consumer"/>
    <x v="75"/>
    <x v="7"/>
    <s v="India"/>
    <x v="3"/>
    <s v="OFF-FA-10004795"/>
    <x v="0"/>
    <x v="4"/>
    <s v="Advantus Paper Clips, Assorted Sizes"/>
    <n v="57"/>
    <n v="5"/>
    <n v="0.45"/>
    <n v="5.57"/>
    <s v="Medium"/>
    <n v="769"/>
    <x v="0"/>
    <x v="2"/>
    <x v="1"/>
    <x v="119"/>
    <d v="2024-05-15T00:00:00"/>
    <s v="1"/>
    <s v="NO"/>
    <n v="-712"/>
    <n v="-113"/>
    <s v="no"/>
    <x v="142"/>
    <n v="7.4122236671001304E-2"/>
    <n v="9.7719298245614039E-2"/>
    <x v="0"/>
  </r>
  <r>
    <n v="153"/>
    <x v="128"/>
    <x v="1"/>
    <s v="RO-19780"/>
    <s v="Rose O'Brian"/>
    <s v="Consumer"/>
    <x v="4"/>
    <x v="3"/>
    <s v="India"/>
    <x v="2"/>
    <s v="OFF-AP-10002312"/>
    <x v="0"/>
    <x v="8"/>
    <s v="KitchenAid Refrigerator, Black"/>
    <n v="2636.85"/>
    <n v="5"/>
    <n v="580.04999999999995"/>
    <n v="127.71"/>
    <s v="Medium"/>
    <n v="205"/>
    <x v="0"/>
    <x v="3"/>
    <x v="0"/>
    <x v="120"/>
    <d v="2021-08-18T00:00:00"/>
    <s v="1"/>
    <s v="YES"/>
    <n v="2431.85"/>
    <n v="-82"/>
    <s v="no"/>
    <x v="143"/>
    <n v="12.862682926829267"/>
    <n v="4.8432789123385854E-2"/>
    <x v="0"/>
  </r>
  <r>
    <n v="154"/>
    <x v="129"/>
    <x v="1"/>
    <s v="PS-18760"/>
    <s v="Pamela Stobb"/>
    <s v="Consumer"/>
    <x v="76"/>
    <x v="19"/>
    <s v="India"/>
    <x v="3"/>
    <s v="OFF-AP-10002186"/>
    <x v="0"/>
    <x v="8"/>
    <s v="KitchenAid Toaster, Red"/>
    <n v="426.6"/>
    <n v="5"/>
    <n v="34.049999999999997"/>
    <n v="67.89"/>
    <s v="Critical"/>
    <n v="352"/>
    <x v="0"/>
    <x v="0"/>
    <x v="1"/>
    <x v="121"/>
    <d v="2022-04-16T00:00:00"/>
    <s v="1"/>
    <s v="YES"/>
    <n v="74.600000000000023"/>
    <n v="2"/>
    <s v="no"/>
    <x v="144"/>
    <n v="1.2119318181818182"/>
    <n v="0.15914205344585092"/>
    <x v="1"/>
  </r>
  <r>
    <n v="155"/>
    <x v="130"/>
    <x v="1"/>
    <s v="JL-15235"/>
    <s v="Janet Lee"/>
    <s v="Consumer"/>
    <x v="77"/>
    <x v="5"/>
    <s v="India"/>
    <x v="0"/>
    <s v="OFF-LA-10001731"/>
    <x v="0"/>
    <x v="3"/>
    <s v="Avery Removable Labels, Alphabetical"/>
    <n v="52.8"/>
    <n v="5"/>
    <n v="10.5"/>
    <n v="7.57"/>
    <s v="Medium"/>
    <n v="793"/>
    <x v="0"/>
    <x v="1"/>
    <x v="0"/>
    <x v="122"/>
    <d v="2024-07-05T00:00:00"/>
    <s v="1"/>
    <s v="NO"/>
    <n v="-740.2"/>
    <n v="61"/>
    <s v="flag"/>
    <x v="145"/>
    <n v="6.6582597730138707E-2"/>
    <n v="0.14337121212121212"/>
    <x v="1"/>
  </r>
  <r>
    <n v="156"/>
    <x v="131"/>
    <x v="1"/>
    <s v="EB-14170"/>
    <s v="Evan Bailliet"/>
    <s v="Consumer"/>
    <x v="78"/>
    <x v="7"/>
    <s v="India"/>
    <x v="3"/>
    <s v="OFF-AR-10004148"/>
    <x v="0"/>
    <x v="7"/>
    <s v="Sanford Pens, Easy-Erase"/>
    <n v="56.85"/>
    <n v="5"/>
    <n v="10.8"/>
    <n v="9.01"/>
    <s v="High"/>
    <n v="360"/>
    <x v="0"/>
    <x v="3"/>
    <x v="1"/>
    <x v="123"/>
    <d v="2024-01-22T00:00:00"/>
    <s v="1"/>
    <s v="NO"/>
    <n v="-303.14999999999998"/>
    <n v="2"/>
    <s v="no"/>
    <x v="146"/>
    <n v="0.15791666666666668"/>
    <n v="0.1584872471416007"/>
    <x v="1"/>
  </r>
  <r>
    <n v="157"/>
    <x v="132"/>
    <x v="1"/>
    <s v="HG-14845"/>
    <s v="Harry Greene"/>
    <s v="Consumer"/>
    <x v="19"/>
    <x v="8"/>
    <s v="India"/>
    <x v="0"/>
    <s v="OFF-BI-10004589"/>
    <x v="0"/>
    <x v="0"/>
    <s v="Avery Binding Machine, Economy"/>
    <n v="244.2"/>
    <n v="5"/>
    <n v="34.049999999999997"/>
    <n v="41.11"/>
    <s v="High"/>
    <n v="150"/>
    <x v="0"/>
    <x v="0"/>
    <x v="1"/>
    <x v="124"/>
    <d v="2021-02-07T00:00:00"/>
    <s v="1"/>
    <s v="YES"/>
    <n v="94.199999999999989"/>
    <n v="-141"/>
    <s v="no"/>
    <x v="147"/>
    <n v="1.6279999999999999"/>
    <n v="0.16834561834561834"/>
    <x v="1"/>
  </r>
  <r>
    <n v="158"/>
    <x v="133"/>
    <x v="2"/>
    <s v="RF-19840"/>
    <s v="Roy Franzšsisch"/>
    <s v="Consumer"/>
    <x v="79"/>
    <x v="20"/>
    <s v="India"/>
    <x v="1"/>
    <s v="OFF-BI-10003713"/>
    <x v="0"/>
    <x v="0"/>
    <s v="Wilson Jones Index Tab, Economy"/>
    <n v="32.25"/>
    <n v="5"/>
    <n v="11.85"/>
    <n v="4.9400000000000004"/>
    <s v="High"/>
    <n v="112"/>
    <x v="0"/>
    <x v="1"/>
    <x v="0"/>
    <x v="125"/>
    <d v="2022-04-03T00:00:00"/>
    <s v="1"/>
    <s v="NO"/>
    <n v="-79.75"/>
    <n v="59"/>
    <s v="flag"/>
    <x v="148"/>
    <n v="0.28794642857142855"/>
    <n v="0.15317829457364343"/>
    <x v="1"/>
  </r>
  <r>
    <n v="159"/>
    <x v="134"/>
    <x v="2"/>
    <s v="JC-15385"/>
    <s v="Jenna Caffey"/>
    <s v="Consumer"/>
    <x v="80"/>
    <x v="21"/>
    <s v="India"/>
    <x v="1"/>
    <s v="OFF-PA-10001720"/>
    <x v="0"/>
    <x v="6"/>
    <s v="Xerox Parchment Paper, Multicolor"/>
    <n v="88.02"/>
    <n v="6"/>
    <n v="33.299999999999997"/>
    <n v="7.67"/>
    <s v="High"/>
    <n v="120"/>
    <x v="0"/>
    <x v="2"/>
    <x v="1"/>
    <x v="126"/>
    <d v="2024-02-07T00:00:00"/>
    <s v="1"/>
    <s v="NO"/>
    <n v="-31.980000000000004"/>
    <n v="-144"/>
    <s v="no"/>
    <x v="149"/>
    <n v="0.73349999999999993"/>
    <n v="8.7139286525789603E-2"/>
    <x v="0"/>
  </r>
  <r>
    <n v="160"/>
    <x v="135"/>
    <x v="2"/>
    <s v="SS-20410"/>
    <s v="Shahid Shariari"/>
    <s v="Consumer"/>
    <x v="81"/>
    <x v="18"/>
    <s v="India"/>
    <x v="2"/>
    <s v="OFF-BI-10000089"/>
    <x v="0"/>
    <x v="0"/>
    <s v="Wilson Jones 3-Hole Punch, Recycled"/>
    <n v="170.1"/>
    <n v="6"/>
    <n v="83.34"/>
    <n v="39.729999999999997"/>
    <s v="High"/>
    <n v="434"/>
    <x v="0"/>
    <x v="3"/>
    <x v="0"/>
    <x v="127"/>
    <d v="2024-06-05T00:00:00"/>
    <s v="1"/>
    <s v="NO"/>
    <n v="-263.89999999999998"/>
    <n v="152"/>
    <s v="flag"/>
    <x v="34"/>
    <n v="0.39193548387096772"/>
    <n v="0.23356848912404468"/>
    <x v="1"/>
  </r>
  <r>
    <n v="161"/>
    <x v="136"/>
    <x v="3"/>
    <s v="KH-16510"/>
    <s v="Keith Herrera"/>
    <s v="Consumer"/>
    <x v="25"/>
    <x v="11"/>
    <s v="India"/>
    <x v="3"/>
    <s v="OFF-SU-10004401"/>
    <x v="0"/>
    <x v="5"/>
    <s v="Acme Shears, High Speed"/>
    <n v="349.44"/>
    <n v="7"/>
    <n v="122.22"/>
    <n v="43.14"/>
    <s v="Medium"/>
    <n v="280"/>
    <x v="0"/>
    <x v="0"/>
    <x v="1"/>
    <x v="128"/>
    <d v="2021-12-28T00:00:00"/>
    <s v="1"/>
    <s v="YES"/>
    <n v="69.44"/>
    <n v="2"/>
    <s v="no"/>
    <x v="150"/>
    <n v="1.248"/>
    <n v="0.12345467032967034"/>
    <x v="1"/>
  </r>
  <r>
    <n v="162"/>
    <x v="137"/>
    <x v="2"/>
    <s v="EN-13780"/>
    <s v="Edward Nazzal"/>
    <s v="Consumer"/>
    <x v="18"/>
    <x v="9"/>
    <s v="India"/>
    <x v="2"/>
    <s v="OFF-FA-10003186"/>
    <x v="0"/>
    <x v="4"/>
    <s v="Accos Push Pins, Bulk Pack"/>
    <n v="101.64"/>
    <n v="7"/>
    <n v="33.39"/>
    <n v="17.59"/>
    <s v="High"/>
    <n v="30"/>
    <x v="0"/>
    <x v="1"/>
    <x v="0"/>
    <x v="129"/>
    <d v="2021-08-23T00:00:00"/>
    <s v="1"/>
    <s v="YES"/>
    <n v="71.64"/>
    <n v="3"/>
    <s v="no"/>
    <x v="151"/>
    <n v="3.3879999999999999"/>
    <n v="0.17306178669815034"/>
    <x v="1"/>
  </r>
  <r>
    <n v="163"/>
    <x v="138"/>
    <x v="2"/>
    <s v="BS-11665"/>
    <s v="Brian Stugart"/>
    <s v="Consumer"/>
    <x v="82"/>
    <x v="0"/>
    <s v="India"/>
    <x v="0"/>
    <s v="OFF-EN-10000114"/>
    <x v="0"/>
    <x v="2"/>
    <s v="Kraft Clasp Envelope, Security-Tint"/>
    <n v="79.8"/>
    <n v="7"/>
    <n v="1.47"/>
    <n v="19.41"/>
    <s v="Critical"/>
    <n v="545"/>
    <x v="0"/>
    <x v="2"/>
    <x v="0"/>
    <x v="130"/>
    <d v="2022-06-05T00:00:00"/>
    <s v="1"/>
    <s v="NO"/>
    <n v="-465.2"/>
    <n v="61"/>
    <s v="flag"/>
    <x v="152"/>
    <n v="0.14642201834862384"/>
    <n v="0.24323308270676694"/>
    <x v="1"/>
  </r>
  <r>
    <n v="164"/>
    <x v="130"/>
    <x v="1"/>
    <s v="JL-15235"/>
    <s v="Janet Lee"/>
    <s v="Consumer"/>
    <x v="77"/>
    <x v="5"/>
    <s v="India"/>
    <x v="0"/>
    <s v="OFF-AR-10004749"/>
    <x v="0"/>
    <x v="7"/>
    <s v="BIC Canvas, Blue"/>
    <n v="375.9"/>
    <n v="7"/>
    <n v="7.35"/>
    <n v="46.57"/>
    <s v="Medium"/>
    <n v="217"/>
    <x v="0"/>
    <x v="3"/>
    <x v="1"/>
    <x v="32"/>
    <d v="2024-09-27T00:00:00"/>
    <s v="1"/>
    <s v="YES"/>
    <n v="158.89999999999998"/>
    <n v="2"/>
    <s v="no"/>
    <x v="153"/>
    <n v="1.732258064516129"/>
    <n v="0.12388933226922054"/>
    <x v="1"/>
  </r>
  <r>
    <n v="165"/>
    <x v="139"/>
    <x v="2"/>
    <s v="JS-16030"/>
    <s v="Joy Smith"/>
    <s v="Consumer"/>
    <x v="70"/>
    <x v="7"/>
    <s v="India"/>
    <x v="3"/>
    <s v="OFF-BI-10004454"/>
    <x v="0"/>
    <x v="0"/>
    <s v="Cardinal Binder Covers, Clear"/>
    <n v="80.22"/>
    <n v="7"/>
    <n v="35.28"/>
    <n v="12.65"/>
    <s v="High"/>
    <n v="370"/>
    <x v="0"/>
    <x v="0"/>
    <x v="0"/>
    <x v="126"/>
    <d v="2024-02-07T00:00:00"/>
    <s v="1"/>
    <s v="NO"/>
    <n v="-289.77999999999997"/>
    <n v="-144"/>
    <s v="no"/>
    <x v="154"/>
    <n v="0.2168108108108108"/>
    <n v="0.15769134879082525"/>
    <x v="1"/>
  </r>
  <r>
    <n v="166"/>
    <x v="130"/>
    <x v="1"/>
    <s v="JL-15235"/>
    <s v="Janet Lee"/>
    <s v="Consumer"/>
    <x v="77"/>
    <x v="5"/>
    <s v="India"/>
    <x v="0"/>
    <s v="OFF-PA-10000453"/>
    <x v="0"/>
    <x v="6"/>
    <s v="Xerox Cards &amp; Envelopes, 8.5 x 11"/>
    <n v="392.88"/>
    <n v="8"/>
    <n v="137.28"/>
    <n v="37.85"/>
    <s v="Medium"/>
    <n v="132"/>
    <x v="0"/>
    <x v="1"/>
    <x v="1"/>
    <x v="92"/>
    <d v="2024-10-18T00:00:00"/>
    <s v="1"/>
    <s v="YES"/>
    <n v="260.88"/>
    <n v="1"/>
    <s v="no"/>
    <x v="155"/>
    <n v="2.9763636363636365"/>
    <n v="9.633984931785787E-2"/>
    <x v="0"/>
  </r>
  <r>
    <n v="167"/>
    <x v="140"/>
    <x v="1"/>
    <s v="RP-19390"/>
    <s v="Resi Pšlking"/>
    <s v="Consumer"/>
    <x v="4"/>
    <x v="3"/>
    <s v="India"/>
    <x v="2"/>
    <s v="OFF-ST-10003953"/>
    <x v="0"/>
    <x v="1"/>
    <s v="Smead File Cart, Industrial"/>
    <n v="1027.2"/>
    <n v="8"/>
    <n v="287.52"/>
    <n v="117.45"/>
    <s v="Medium"/>
    <n v="412"/>
    <x v="0"/>
    <x v="3"/>
    <x v="1"/>
    <x v="131"/>
    <d v="2024-05-11T00:00:00"/>
    <s v="1"/>
    <s v="YES"/>
    <n v="615.20000000000005"/>
    <n v="61"/>
    <s v="flag"/>
    <x v="156"/>
    <n v="2.4932038834951458"/>
    <n v="0.11433995327102804"/>
    <x v="1"/>
  </r>
  <r>
    <n v="168"/>
    <x v="141"/>
    <x v="3"/>
    <s v="CC-12370"/>
    <s v="Christopher Conant"/>
    <s v="Consumer"/>
    <x v="79"/>
    <x v="20"/>
    <s v="India"/>
    <x v="1"/>
    <s v="OFF-PA-10000579"/>
    <x v="0"/>
    <x v="6"/>
    <s v="Xerox Computer Printout Paper, Recycled"/>
    <n v="236.25"/>
    <n v="9"/>
    <n v="82.62"/>
    <n v="43.32"/>
    <s v="High"/>
    <n v="347"/>
    <x v="0"/>
    <x v="0"/>
    <x v="0"/>
    <x v="132"/>
    <d v="2022-12-09T00:00:00"/>
    <s v="1"/>
    <s v="NO"/>
    <n v="-110.75"/>
    <n v="61"/>
    <s v="flag"/>
    <x v="157"/>
    <n v="0.68083573487031701"/>
    <n v="0.18336507936507937"/>
    <x v="1"/>
  </r>
  <r>
    <n v="169"/>
    <x v="142"/>
    <x v="3"/>
    <s v="AB-10015"/>
    <s v="Aaron Bergman"/>
    <s v="Consumer"/>
    <x v="15"/>
    <x v="2"/>
    <s v="India"/>
    <x v="2"/>
    <s v="OFF-BI-10004140"/>
    <x v="0"/>
    <x v="0"/>
    <s v="Cardinal Index Tab, Clear"/>
    <n v="26.88"/>
    <n v="4"/>
    <n v="12"/>
    <n v="6.55"/>
    <s v="Critical"/>
    <n v="229"/>
    <x v="0"/>
    <x v="1"/>
    <x v="1"/>
    <x v="133"/>
    <d v="2023-09-13T00:00:00"/>
    <s v="0"/>
    <s v="NO"/>
    <n v="-202.12"/>
    <n v="0"/>
    <s v="no"/>
    <x v="158"/>
    <n v="0.11737991266375546"/>
    <n v="0.24367559523809523"/>
    <x v="1"/>
  </r>
  <r>
    <n v="170"/>
    <x v="143"/>
    <x v="2"/>
    <s v="NP-18700"/>
    <s v="Nora Preis"/>
    <s v="Consumer"/>
    <x v="83"/>
    <x v="10"/>
    <s v="India"/>
    <x v="3"/>
    <s v="OFF-EN-10002540"/>
    <x v="0"/>
    <x v="2"/>
    <s v="GlobeWeis Clasp Envelope, with clear poly window"/>
    <n v="53.76"/>
    <n v="4"/>
    <n v="17.64"/>
    <n v="13.44"/>
    <s v="Medium"/>
    <n v="666"/>
    <x v="0"/>
    <x v="2"/>
    <x v="1"/>
    <x v="79"/>
    <d v="2024-05-30T00:00:00"/>
    <s v="0"/>
    <s v="NO"/>
    <n v="-612.24"/>
    <n v="0"/>
    <s v="no"/>
    <x v="159"/>
    <n v="8.0720720720720715E-2"/>
    <n v="0.25"/>
    <x v="1"/>
  </r>
  <r>
    <n v="171"/>
    <x v="144"/>
    <x v="2"/>
    <s v="AC-10450"/>
    <s v="Amy Cox"/>
    <s v="Consumer"/>
    <x v="84"/>
    <x v="21"/>
    <s v="India"/>
    <x v="1"/>
    <s v="OFF-PA-10004260"/>
    <x v="0"/>
    <x v="6"/>
    <s v="Xerox Memo Slips, Recycled"/>
    <n v="53.76"/>
    <n v="4"/>
    <n v="19.8"/>
    <n v="14.6"/>
    <s v="Critical"/>
    <n v="407"/>
    <x v="0"/>
    <x v="3"/>
    <x v="1"/>
    <x v="134"/>
    <d v="2024-12-26T00:00:00"/>
    <s v="0"/>
    <s v="NO"/>
    <n v="-353.24"/>
    <n v="0"/>
    <s v="no"/>
    <x v="160"/>
    <n v="0.13208845208845207"/>
    <n v="0.27157738095238093"/>
    <x v="1"/>
  </r>
  <r>
    <n v="172"/>
    <x v="145"/>
    <x v="1"/>
    <s v="DO-13435"/>
    <s v="Denny Ordway"/>
    <s v="Consumer"/>
    <x v="76"/>
    <x v="19"/>
    <s v="India"/>
    <x v="3"/>
    <s v="OFF-AP-10001931"/>
    <x v="0"/>
    <x v="8"/>
    <s v="Cuisinart Stove, Red"/>
    <n v="2153.16"/>
    <n v="4"/>
    <n v="861.24"/>
    <n v="149.13999999999999"/>
    <s v="Medium"/>
    <n v="342"/>
    <x v="0"/>
    <x v="0"/>
    <x v="0"/>
    <x v="133"/>
    <d v="2023-09-13T00:00:00"/>
    <s v="0"/>
    <s v="YES"/>
    <n v="1811.1599999999999"/>
    <n v="0"/>
    <s v="no"/>
    <x v="161"/>
    <n v="6.2957894736842102"/>
    <n v="6.9265637481654874E-2"/>
    <x v="0"/>
  </r>
  <r>
    <n v="173"/>
    <x v="146"/>
    <x v="1"/>
    <s v="NP-18700"/>
    <s v="Nora Preis"/>
    <s v="Consumer"/>
    <x v="49"/>
    <x v="5"/>
    <s v="India"/>
    <x v="0"/>
    <s v="OFF-FA-10004795"/>
    <x v="0"/>
    <x v="4"/>
    <s v="Advantus Paper Clips, Assorted Sizes"/>
    <n v="22.8"/>
    <n v="4"/>
    <n v="-22.44"/>
    <n v="0.84"/>
    <s v="Medium"/>
    <n v="461"/>
    <x v="0"/>
    <x v="1"/>
    <x v="0"/>
    <x v="135"/>
    <d v="2023-12-24T00:00:00"/>
    <s v="0"/>
    <s v="NO"/>
    <n v="-438.2"/>
    <n v="0"/>
    <s v="no"/>
    <x v="162"/>
    <n v="4.9457700650759218E-2"/>
    <n v="3.6842105263157891E-2"/>
    <x v="0"/>
  </r>
  <r>
    <n v="174"/>
    <x v="147"/>
    <x v="1"/>
    <s v="ND-18370"/>
    <s v="Natalie DeCherney"/>
    <s v="Consumer"/>
    <x v="38"/>
    <x v="10"/>
    <s v="India"/>
    <x v="3"/>
    <s v="OFF-ST-10002499"/>
    <x v="0"/>
    <x v="1"/>
    <s v="Fellowes Shelving, Single Width"/>
    <n v="231.48"/>
    <n v="4"/>
    <n v="30"/>
    <n v="41.07"/>
    <s v="High"/>
    <n v="796"/>
    <x v="0"/>
    <x v="2"/>
    <x v="1"/>
    <x v="136"/>
    <d v="2023-11-27T00:00:00"/>
    <s v="1"/>
    <s v="NO"/>
    <n v="-564.52"/>
    <n v="2"/>
    <s v="no"/>
    <x v="163"/>
    <n v="0.29080402010050249"/>
    <n v="0.17742353551062728"/>
    <x v="1"/>
  </r>
  <r>
    <n v="175"/>
    <x v="148"/>
    <x v="1"/>
    <s v="LT-16765"/>
    <s v="Larry Tron"/>
    <s v="Consumer"/>
    <x v="85"/>
    <x v="18"/>
    <s v="India"/>
    <x v="2"/>
    <s v="OFF-SU-10002742"/>
    <x v="0"/>
    <x v="5"/>
    <s v="Stiletto Trimmer, Serrated"/>
    <n v="118.35"/>
    <n v="3"/>
    <n v="36.630000000000003"/>
    <n v="9.8699999999999992"/>
    <s v="High"/>
    <n v="315"/>
    <x v="0"/>
    <x v="3"/>
    <x v="1"/>
    <x v="137"/>
    <d v="2024-12-29T00:00:00"/>
    <s v="1"/>
    <s v="NO"/>
    <n v="-196.65"/>
    <n v="2"/>
    <s v="no"/>
    <x v="164"/>
    <n v="0.37571428571428572"/>
    <n v="8.339670468948035E-2"/>
    <x v="0"/>
  </r>
  <r>
    <n v="176"/>
    <x v="149"/>
    <x v="1"/>
    <s v="DB-13210"/>
    <s v="Dean Braden"/>
    <s v="Consumer"/>
    <x v="76"/>
    <x v="19"/>
    <s v="India"/>
    <x v="3"/>
    <s v="OFF-PA-10003906"/>
    <x v="0"/>
    <x v="6"/>
    <s v="Eaton Memo Slips, Premium"/>
    <n v="41.22"/>
    <n v="3"/>
    <n v="18.54"/>
    <n v="3.74"/>
    <s v="Medium"/>
    <n v="376"/>
    <x v="0"/>
    <x v="1"/>
    <x v="1"/>
    <x v="138"/>
    <d v="2024-11-06T00:00:00"/>
    <s v="1"/>
    <s v="NO"/>
    <n v="-334.78"/>
    <n v="31"/>
    <s v="flag"/>
    <x v="165"/>
    <n v="0.10962765957446809"/>
    <n v="9.0732654051431355E-2"/>
    <x v="0"/>
  </r>
  <r>
    <n v="177"/>
    <x v="150"/>
    <x v="1"/>
    <s v="LT-16765"/>
    <s v="Larry Tron"/>
    <s v="Consumer"/>
    <x v="86"/>
    <x v="8"/>
    <s v="India"/>
    <x v="0"/>
    <s v="OFF-FA-10002636"/>
    <x v="0"/>
    <x v="4"/>
    <s v="Accos Staples, 12 Pack"/>
    <n v="31.14"/>
    <n v="3"/>
    <n v="2.4300000000000002"/>
    <n v="3.57"/>
    <s v="Medium"/>
    <n v="349"/>
    <x v="0"/>
    <x v="2"/>
    <x v="1"/>
    <x v="139"/>
    <d v="2023-05-09T00:00:00"/>
    <s v="1"/>
    <s v="NO"/>
    <n v="-317.86"/>
    <n v="89"/>
    <s v="flag"/>
    <x v="166"/>
    <n v="8.9226361031518625E-2"/>
    <n v="0.11464354527938342"/>
    <x v="1"/>
  </r>
  <r>
    <n v="178"/>
    <x v="149"/>
    <x v="1"/>
    <s v="DB-13210"/>
    <s v="Dean Braden"/>
    <s v="Consumer"/>
    <x v="76"/>
    <x v="19"/>
    <s v="India"/>
    <x v="3"/>
    <s v="OFF-FA-10002156"/>
    <x v="0"/>
    <x v="4"/>
    <s v="Advantus Push Pins, Metal"/>
    <n v="43.65"/>
    <n v="3"/>
    <n v="5.22"/>
    <n v="0.82"/>
    <s v="Medium"/>
    <n v="90"/>
    <x v="0"/>
    <x v="3"/>
    <x v="0"/>
    <x v="140"/>
    <d v="2024-07-20T00:00:00"/>
    <s v="1"/>
    <s v="NO"/>
    <n v="-46.35"/>
    <n v="3"/>
    <s v="no"/>
    <x v="167"/>
    <n v="0.48499999999999999"/>
    <n v="1.8785796105383733E-2"/>
    <x v="0"/>
  </r>
  <r>
    <n v="179"/>
    <x v="151"/>
    <x v="1"/>
    <s v="CC-12145"/>
    <s v="Charles Crestani"/>
    <s v="Consumer"/>
    <x v="87"/>
    <x v="5"/>
    <s v="India"/>
    <x v="0"/>
    <s v="OFF-AR-10004651"/>
    <x v="0"/>
    <x v="7"/>
    <s v="Boston Pens, Fluorescent"/>
    <n v="46.44"/>
    <n v="3"/>
    <n v="6.48"/>
    <n v="6.65"/>
    <s v="High"/>
    <n v="316"/>
    <x v="0"/>
    <x v="0"/>
    <x v="1"/>
    <x v="141"/>
    <d v="2023-10-25T00:00:00"/>
    <s v="1"/>
    <s v="NO"/>
    <n v="-269.56"/>
    <n v="1"/>
    <s v="no"/>
    <x v="168"/>
    <n v="0.14696202531645569"/>
    <n v="0.14319552110249786"/>
    <x v="1"/>
  </r>
  <r>
    <n v="180"/>
    <x v="152"/>
    <x v="3"/>
    <s v="TB-21055"/>
    <s v="Ted Butterfield"/>
    <s v="Consumer"/>
    <x v="76"/>
    <x v="12"/>
    <s v="India"/>
    <x v="3"/>
    <s v="OFF-BI-10003779"/>
    <x v="0"/>
    <x v="0"/>
    <s v="Cardinal 3-Hole Punch, Durable"/>
    <n v="90.9"/>
    <n v="3"/>
    <n v="36.36"/>
    <n v="14.44"/>
    <s v="High"/>
    <n v="656"/>
    <x v="0"/>
    <x v="1"/>
    <x v="0"/>
    <x v="142"/>
    <d v="2022-12-05T00:00:00"/>
    <s v="1"/>
    <s v="NO"/>
    <n v="-565.1"/>
    <n v="61"/>
    <s v="flag"/>
    <x v="169"/>
    <n v="0.13856707317073172"/>
    <n v="0.15885588558855884"/>
    <x v="1"/>
  </r>
  <r>
    <n v="181"/>
    <x v="153"/>
    <x v="3"/>
    <s v="JM-16195"/>
    <s v="Justin MacKendrick"/>
    <s v="Consumer"/>
    <x v="71"/>
    <x v="3"/>
    <s v="India"/>
    <x v="2"/>
    <s v="OFF-BI-10000006"/>
    <x v="0"/>
    <x v="0"/>
    <s v="Ibico Binder, Durable"/>
    <n v="50.94"/>
    <n v="3"/>
    <n v="10.62"/>
    <n v="6.16"/>
    <s v="High"/>
    <n v="658"/>
    <x v="0"/>
    <x v="3"/>
    <x v="1"/>
    <x v="143"/>
    <d v="2022-03-24T00:00:00"/>
    <s v="1"/>
    <s v="NO"/>
    <n v="-607.05999999999995"/>
    <n v="3"/>
    <s v="no"/>
    <x v="170"/>
    <n v="7.7416413373860182E-2"/>
    <n v="0.12092658029053789"/>
    <x v="1"/>
  </r>
  <r>
    <n v="182"/>
    <x v="154"/>
    <x v="2"/>
    <s v="JE-15715"/>
    <s v="Joe Elijah"/>
    <s v="Consumer"/>
    <x v="88"/>
    <x v="7"/>
    <s v="India"/>
    <x v="3"/>
    <s v="OFF-BI-10002287"/>
    <x v="0"/>
    <x v="0"/>
    <s v="Acco Index Tab, Clear"/>
    <n v="24.12"/>
    <n v="3"/>
    <n v="8.64"/>
    <n v="4.79"/>
    <s v="High"/>
    <n v="384"/>
    <x v="0"/>
    <x v="0"/>
    <x v="1"/>
    <x v="144"/>
    <d v="2022-03-09T00:00:00"/>
    <s v="1"/>
    <s v="NO"/>
    <n v="-359.88"/>
    <n v="-175"/>
    <s v="no"/>
    <x v="171"/>
    <n v="6.2812500000000007E-2"/>
    <n v="0.19859038142620231"/>
    <x v="1"/>
  </r>
  <r>
    <n v="183"/>
    <x v="155"/>
    <x v="2"/>
    <s v="GH-14425"/>
    <s v="Gary Hwang"/>
    <s v="Consumer"/>
    <x v="89"/>
    <x v="4"/>
    <s v="India"/>
    <x v="0"/>
    <s v="OFF-AP-10002326"/>
    <x v="0"/>
    <x v="8"/>
    <s v="Hamilton Beach Microwave, White"/>
    <n v="280.64999999999998"/>
    <n v="1"/>
    <n v="0"/>
    <n v="29.08"/>
    <s v="Critical"/>
    <n v="766"/>
    <x v="0"/>
    <x v="2"/>
    <x v="0"/>
    <x v="145"/>
    <d v="2025-05-01T00:00:00"/>
    <s v="1"/>
    <s v="NO"/>
    <n v="-485.35"/>
    <n v="121"/>
    <s v="flag"/>
    <x v="68"/>
    <n v="0.36638381201044384"/>
    <n v="0.10361660431141992"/>
    <x v="1"/>
  </r>
  <r>
    <n v="184"/>
    <x v="156"/>
    <x v="2"/>
    <s v="BE-11410"/>
    <s v="Bobby Elias"/>
    <s v="Consumer"/>
    <x v="38"/>
    <x v="10"/>
    <s v="India"/>
    <x v="3"/>
    <s v="OFF-BI-10000854"/>
    <x v="0"/>
    <x v="0"/>
    <s v="Acco Binder Covers, Economy"/>
    <n v="13.32"/>
    <n v="1"/>
    <n v="1.98"/>
    <n v="1.73"/>
    <s v="High"/>
    <n v="148"/>
    <x v="0"/>
    <x v="3"/>
    <x v="0"/>
    <x v="145"/>
    <d v="2025-05-01T00:00:00"/>
    <s v="1"/>
    <s v="NO"/>
    <n v="-134.68"/>
    <n v="121"/>
    <s v="flag"/>
    <x v="172"/>
    <n v="0.09"/>
    <n v="0.12987987987987987"/>
    <x v="1"/>
  </r>
  <r>
    <n v="185"/>
    <x v="133"/>
    <x v="2"/>
    <s v="RF-19840"/>
    <s v="Roy Franzšsisch"/>
    <s v="Consumer"/>
    <x v="79"/>
    <x v="20"/>
    <s v="India"/>
    <x v="1"/>
    <s v="OFF-BI-10002712"/>
    <x v="0"/>
    <x v="0"/>
    <s v="Acco Hole Reinforcements, Durable"/>
    <n v="8.16"/>
    <n v="1"/>
    <n v="1.95"/>
    <n v="0.38"/>
    <s v="High"/>
    <n v="752"/>
    <x v="0"/>
    <x v="0"/>
    <x v="0"/>
    <x v="146"/>
    <d v="2024-02-11T00:00:00"/>
    <s v="1"/>
    <s v="NO"/>
    <n v="-743.84"/>
    <n v="-263"/>
    <s v="no"/>
    <x v="173"/>
    <n v="1.0851063829787235E-2"/>
    <n v="4.6568627450980393E-2"/>
    <x v="0"/>
  </r>
  <r>
    <n v="186"/>
    <x v="157"/>
    <x v="1"/>
    <s v="KM-16660"/>
    <s v="Khloe Miller"/>
    <s v="Consumer"/>
    <x v="60"/>
    <x v="17"/>
    <s v="India"/>
    <x v="1"/>
    <s v="OFF-ST-10004228"/>
    <x v="0"/>
    <x v="1"/>
    <s v="Tenex Shelving, Industrial"/>
    <n v="55.14"/>
    <n v="1"/>
    <n v="17.07"/>
    <n v="7.99"/>
    <s v="Critical"/>
    <n v="766"/>
    <x v="0"/>
    <x v="2"/>
    <x v="0"/>
    <x v="147"/>
    <d v="2021-10-18T00:00:00"/>
    <s v="1"/>
    <s v="NO"/>
    <n v="-710.86"/>
    <n v="4"/>
    <s v="no"/>
    <x v="174"/>
    <n v="7.1984334203655354E-2"/>
    <n v="0.14490388103010518"/>
    <x v="1"/>
  </r>
  <r>
    <n v="187"/>
    <x v="158"/>
    <x v="3"/>
    <s v="SJ-20500"/>
    <s v="Shirley Jackson"/>
    <s v="Consumer"/>
    <x v="60"/>
    <x v="5"/>
    <s v="India"/>
    <x v="0"/>
    <s v="OFF-BI-10004483"/>
    <x v="0"/>
    <x v="0"/>
    <s v="Ibico Index Tab, Clear"/>
    <n v="16.739999999999998"/>
    <n v="2"/>
    <n v="0.66"/>
    <n v="3.46"/>
    <s v="High"/>
    <n v="475"/>
    <x v="0"/>
    <x v="3"/>
    <x v="1"/>
    <x v="148"/>
    <d v="2024-09-28T00:00:00"/>
    <s v="1"/>
    <s v="NO"/>
    <n v="-458.26"/>
    <n v="2"/>
    <s v="no"/>
    <x v="70"/>
    <n v="3.5242105263157894E-2"/>
    <n v="0.20669056152927123"/>
    <x v="1"/>
  </r>
  <r>
    <n v="188"/>
    <x v="159"/>
    <x v="2"/>
    <s v="LR-16915"/>
    <s v="Lena Radford"/>
    <s v="Consumer"/>
    <x v="24"/>
    <x v="10"/>
    <s v="India"/>
    <x v="3"/>
    <s v="OFF-FA-10004684"/>
    <x v="0"/>
    <x v="4"/>
    <s v="Advantus Thumb Tacks, Metal"/>
    <n v="27.42"/>
    <n v="2"/>
    <n v="3.54"/>
    <n v="4.5"/>
    <s v="High"/>
    <n v="750"/>
    <x v="0"/>
    <x v="0"/>
    <x v="0"/>
    <x v="149"/>
    <d v="2024-11-25T00:00:00"/>
    <s v="1"/>
    <s v="NO"/>
    <n v="-722.58"/>
    <n v="4"/>
    <s v="no"/>
    <x v="175"/>
    <n v="3.6560000000000002E-2"/>
    <n v="0.16411378555798686"/>
    <x v="1"/>
  </r>
  <r>
    <n v="189"/>
    <x v="160"/>
    <x v="2"/>
    <s v="JW-16075"/>
    <s v="Julia West"/>
    <s v="Consumer"/>
    <x v="19"/>
    <x v="8"/>
    <s v="India"/>
    <x v="0"/>
    <s v="OFF-EN-10002425"/>
    <x v="0"/>
    <x v="2"/>
    <s v="Ames Peel and Seal, Set of 50"/>
    <n v="37.380000000000003"/>
    <n v="2"/>
    <n v="1.08"/>
    <n v="10.08"/>
    <s v="High"/>
    <n v="106"/>
    <x v="0"/>
    <x v="1"/>
    <x v="0"/>
    <x v="150"/>
    <d v="2022-02-11T00:00:00"/>
    <s v="1"/>
    <s v="NO"/>
    <n v="-68.62"/>
    <n v="-260"/>
    <s v="no"/>
    <x v="176"/>
    <n v="0.35264150943396227"/>
    <n v="0.2696629213483146"/>
    <x v="1"/>
  </r>
  <r>
    <n v="190"/>
    <x v="161"/>
    <x v="2"/>
    <s v="NW-18400"/>
    <s v="Natalie Webber"/>
    <s v="Consumer"/>
    <x v="90"/>
    <x v="15"/>
    <s v="India"/>
    <x v="1"/>
    <s v="OFF-BI-10004098"/>
    <x v="0"/>
    <x v="0"/>
    <s v="Acco 3-Hole Punch, Durable"/>
    <n v="63.24"/>
    <n v="2"/>
    <n v="0.6"/>
    <n v="7.9"/>
    <s v="High"/>
    <n v="10"/>
    <x v="0"/>
    <x v="2"/>
    <x v="0"/>
    <x v="151"/>
    <d v="2022-12-20T00:00:00"/>
    <s v="1"/>
    <s v="YES"/>
    <n v="53.24"/>
    <n v="3"/>
    <s v="no"/>
    <x v="177"/>
    <n v="6.3239999999999998"/>
    <n v="0.12492093611638204"/>
    <x v="1"/>
  </r>
  <r>
    <n v="191"/>
    <x v="162"/>
    <x v="1"/>
    <s v="CM-12385"/>
    <s v="Christopher Martinez"/>
    <s v="Consumer"/>
    <x v="29"/>
    <x v="2"/>
    <s v="India"/>
    <x v="2"/>
    <s v="OFF-ST-10001357"/>
    <x v="0"/>
    <x v="1"/>
    <s v="Eldon Lockers, Single Width"/>
    <n v="395.88"/>
    <n v="2"/>
    <n v="71.22"/>
    <n v="61.97"/>
    <s v="High"/>
    <n v="460"/>
    <x v="0"/>
    <x v="3"/>
    <x v="1"/>
    <x v="152"/>
    <d v="2022-11-08T00:00:00"/>
    <s v="1"/>
    <s v="NO"/>
    <n v="-64.12"/>
    <n v="61"/>
    <s v="flag"/>
    <x v="178"/>
    <n v="0.86060869565217391"/>
    <n v="0.15653733454582197"/>
    <x v="1"/>
  </r>
  <r>
    <n v="192"/>
    <x v="127"/>
    <x v="1"/>
    <s v="AS-10240"/>
    <s v="Alan Shonely"/>
    <s v="Consumer"/>
    <x v="75"/>
    <x v="7"/>
    <s v="India"/>
    <x v="3"/>
    <s v="OFF-SU-10003537"/>
    <x v="0"/>
    <x v="5"/>
    <s v="Kleencut Scissors, Steel"/>
    <n v="43.38"/>
    <n v="2"/>
    <n v="12.12"/>
    <n v="1.48"/>
    <s v="Medium"/>
    <n v="196"/>
    <x v="0"/>
    <x v="0"/>
    <x v="0"/>
    <x v="153"/>
    <d v="2024-01-16T00:00:00"/>
    <s v="1"/>
    <s v="NO"/>
    <n v="-152.62"/>
    <n v="2"/>
    <s v="no"/>
    <x v="179"/>
    <n v="0.22132653061224491"/>
    <n v="3.411710465652374E-2"/>
    <x v="0"/>
  </r>
  <r>
    <n v="193"/>
    <x v="163"/>
    <x v="1"/>
    <s v="AG-10900"/>
    <s v="Arthur Gainer"/>
    <s v="Consumer"/>
    <x v="44"/>
    <x v="5"/>
    <s v="India"/>
    <x v="0"/>
    <s v="OFF-PA-10004335"/>
    <x v="0"/>
    <x v="6"/>
    <s v="Green Bar Computer Printout Paper, Recycled"/>
    <n v="59.34"/>
    <n v="2"/>
    <n v="16.559999999999999"/>
    <n v="6.41"/>
    <s v="High"/>
    <n v="424"/>
    <x v="0"/>
    <x v="1"/>
    <x v="0"/>
    <x v="149"/>
    <d v="2024-11-25T00:00:00"/>
    <s v="1"/>
    <s v="NO"/>
    <n v="-364.65999999999997"/>
    <n v="4"/>
    <s v="no"/>
    <x v="180"/>
    <n v="0.13995283018867927"/>
    <n v="0.10802157061004382"/>
    <x v="1"/>
  </r>
  <r>
    <n v="194"/>
    <x v="164"/>
    <x v="1"/>
    <s v="RM-19750"/>
    <s v="Roland Murray"/>
    <s v="Consumer"/>
    <x v="76"/>
    <x v="19"/>
    <s v="India"/>
    <x v="3"/>
    <s v="OFF-FA-10003745"/>
    <x v="0"/>
    <x v="4"/>
    <s v="Accos Rubber Bands, Metal"/>
    <n v="33.6"/>
    <n v="2"/>
    <n v="10.74"/>
    <n v="5.32"/>
    <s v="High"/>
    <n v="100"/>
    <x v="0"/>
    <x v="3"/>
    <x v="1"/>
    <x v="154"/>
    <d v="2023-02-15T00:00:00"/>
    <s v="1"/>
    <s v="NO"/>
    <n v="-66.400000000000006"/>
    <n v="-260"/>
    <s v="no"/>
    <x v="181"/>
    <n v="0.33600000000000002"/>
    <n v="0.15833333333333333"/>
    <x v="1"/>
  </r>
  <r>
    <n v="195"/>
    <x v="165"/>
    <x v="1"/>
    <s v="DP-13165"/>
    <s v="David Philippe"/>
    <s v="Consumer"/>
    <x v="66"/>
    <x v="5"/>
    <s v="India"/>
    <x v="0"/>
    <s v="OFF-FA-10001526"/>
    <x v="0"/>
    <x v="4"/>
    <s v="Stockwell Rubber Bands, 12 Pack"/>
    <n v="31.92"/>
    <n v="2"/>
    <n v="10.199999999999999"/>
    <n v="2.88"/>
    <s v="High"/>
    <n v="532"/>
    <x v="0"/>
    <x v="0"/>
    <x v="0"/>
    <x v="155"/>
    <d v="2024-10-13T00:00:00"/>
    <s v="1"/>
    <s v="NO"/>
    <n v="-500.08"/>
    <n v="-28"/>
    <s v="no"/>
    <x v="182"/>
    <n v="6.0000000000000005E-2"/>
    <n v="9.0225563909774431E-2"/>
    <x v="0"/>
  </r>
  <r>
    <n v="196"/>
    <x v="163"/>
    <x v="1"/>
    <s v="AG-10900"/>
    <s v="Arthur Gainer"/>
    <s v="Consumer"/>
    <x v="44"/>
    <x v="5"/>
    <s v="India"/>
    <x v="0"/>
    <s v="OFF-FA-10000549"/>
    <x v="0"/>
    <x v="4"/>
    <s v="Advantus Staples, Metal"/>
    <n v="21.96"/>
    <n v="2"/>
    <n v="2.58"/>
    <n v="2.71"/>
    <s v="High"/>
    <n v="509"/>
    <x v="0"/>
    <x v="1"/>
    <x v="1"/>
    <x v="156"/>
    <d v="2023-09-06T00:00:00"/>
    <s v="1"/>
    <s v="NO"/>
    <n v="-487.04"/>
    <n v="153"/>
    <s v="flag"/>
    <x v="183"/>
    <n v="4.3143418467583496E-2"/>
    <n v="0.12340619307832422"/>
    <x v="1"/>
  </r>
  <r>
    <n v="197"/>
    <x v="166"/>
    <x v="1"/>
    <s v="JF-15190"/>
    <s v="Jamie Frazer"/>
    <s v="Consumer"/>
    <x v="10"/>
    <x v="1"/>
    <s v="India"/>
    <x v="1"/>
    <s v="OFF-BI-10003874"/>
    <x v="0"/>
    <x v="0"/>
    <s v="Avery Index Tab, Clear"/>
    <n v="11.58"/>
    <n v="2"/>
    <n v="2.04"/>
    <n v="0.92"/>
    <s v="Medium"/>
    <n v="203"/>
    <x v="0"/>
    <x v="2"/>
    <x v="1"/>
    <x v="157"/>
    <d v="2023-01-07T00:00:00"/>
    <s v="1"/>
    <s v="NO"/>
    <n v="-191.42"/>
    <n v="-171"/>
    <s v="no"/>
    <x v="184"/>
    <n v="5.7044334975369461E-2"/>
    <n v="7.9447322970639042E-2"/>
    <x v="0"/>
  </r>
  <r>
    <n v="198"/>
    <x v="167"/>
    <x v="1"/>
    <s v="TB-21595"/>
    <s v="Troy Blackwell"/>
    <s v="Consumer"/>
    <x v="48"/>
    <x v="17"/>
    <s v="India"/>
    <x v="1"/>
    <s v="OFF-AR-10004148"/>
    <x v="0"/>
    <x v="7"/>
    <s v="Sanford Pens, Easy-Erase"/>
    <n v="22.74"/>
    <n v="2"/>
    <n v="4.32"/>
    <n v="1.27"/>
    <s v="High"/>
    <n v="383"/>
    <x v="0"/>
    <x v="3"/>
    <x v="0"/>
    <x v="158"/>
    <d v="2022-05-16T00:00:00"/>
    <s v="1"/>
    <s v="NO"/>
    <n v="-360.26"/>
    <n v="-173"/>
    <s v="no"/>
    <x v="146"/>
    <n v="5.9373368146214092E-2"/>
    <n v="5.5848724714160074E-2"/>
    <x v="0"/>
  </r>
  <r>
    <n v="199"/>
    <x v="168"/>
    <x v="1"/>
    <s v="SC-20020"/>
    <s v="Sam Craven"/>
    <s v="Consumer"/>
    <x v="91"/>
    <x v="12"/>
    <s v="India"/>
    <x v="3"/>
    <s v="TEC-MA-10000776"/>
    <x v="1"/>
    <x v="9"/>
    <s v="Okidata Calculator, Wireless"/>
    <n v="156.87"/>
    <n v="3"/>
    <n v="39.15"/>
    <n v="12.69"/>
    <s v="Medium"/>
    <n v="313"/>
    <x v="0"/>
    <x v="0"/>
    <x v="0"/>
    <x v="103"/>
    <d v="2022-04-11T00:00:00"/>
    <s v="1"/>
    <s v="NO"/>
    <n v="-156.13"/>
    <n v="59"/>
    <s v="flag"/>
    <x v="185"/>
    <n v="0.50118210862619805"/>
    <n v="8.089500860585197E-2"/>
    <x v="0"/>
  </r>
  <r>
    <n v="200"/>
    <x v="117"/>
    <x v="2"/>
    <s v="BW-11110"/>
    <s v="Bart Watters"/>
    <s v="Corporate"/>
    <x v="67"/>
    <x v="7"/>
    <s v="India"/>
    <x v="3"/>
    <s v="TEC-MA-10001752"/>
    <x v="1"/>
    <x v="9"/>
    <s v="Konica Printer, Durable"/>
    <n v="1607.76"/>
    <n v="6"/>
    <n v="482.22"/>
    <n v="286.74"/>
    <s v="High"/>
    <n v="174"/>
    <x v="0"/>
    <x v="1"/>
    <x v="0"/>
    <x v="159"/>
    <d v="2022-01-27T00:00:00"/>
    <s v="1"/>
    <s v="YES"/>
    <n v="1433.76"/>
    <n v="4"/>
    <s v="no"/>
    <x v="186"/>
    <n v="9.24"/>
    <n v="0.17834751455441111"/>
    <x v="1"/>
  </r>
  <r>
    <n v="201"/>
    <x v="120"/>
    <x v="1"/>
    <s v="LR-17035"/>
    <s v="Lisa Ryan"/>
    <s v="Corporate"/>
    <x v="70"/>
    <x v="7"/>
    <s v="India"/>
    <x v="3"/>
    <s v="TEC-MA-10002468"/>
    <x v="1"/>
    <x v="9"/>
    <s v="Panasonic Inkjet, White"/>
    <n v="2173.5"/>
    <n v="7"/>
    <n v="260.82"/>
    <n v="154.18"/>
    <s v="High"/>
    <n v="569"/>
    <x v="0"/>
    <x v="2"/>
    <x v="0"/>
    <x v="160"/>
    <d v="2023-09-06T00:00:00"/>
    <s v="1"/>
    <s v="YES"/>
    <n v="1604.5"/>
    <n v="62"/>
    <s v="flag"/>
    <x v="187"/>
    <n v="3.8198594024604571"/>
    <n v="7.0936277892799632E-2"/>
    <x v="0"/>
  </r>
  <r>
    <n v="202"/>
    <x v="169"/>
    <x v="2"/>
    <s v="AO-10810"/>
    <s v="Anthony O'Donnell"/>
    <s v="Corporate"/>
    <x v="25"/>
    <x v="11"/>
    <s v="India"/>
    <x v="3"/>
    <s v="TEC-MA-10004423"/>
    <x v="1"/>
    <x v="9"/>
    <s v="StarTech Card Printer, White"/>
    <n v="485.73"/>
    <n v="3"/>
    <n v="189.36"/>
    <n v="42.53"/>
    <s v="Medium"/>
    <n v="702"/>
    <x v="0"/>
    <x v="3"/>
    <x v="0"/>
    <x v="161"/>
    <d v="2024-03-10T00:00:00"/>
    <s v="1"/>
    <s v="NO"/>
    <n v="-216.26999999999998"/>
    <n v="60"/>
    <s v="flag"/>
    <x v="188"/>
    <n v="0.69192307692307697"/>
    <n v="8.7558931916908569E-2"/>
    <x v="0"/>
  </r>
  <r>
    <n v="203"/>
    <x v="170"/>
    <x v="2"/>
    <s v="SC-20050"/>
    <s v="Sample Company A"/>
    <s v="Home Office"/>
    <x v="92"/>
    <x v="15"/>
    <s v="India"/>
    <x v="1"/>
    <s v="TEC-CO-10000791"/>
    <x v="1"/>
    <x v="10"/>
    <s v="Sharp Personal Copier, Laser"/>
    <n v="240"/>
    <n v="2"/>
    <n v="88.8"/>
    <n v="106.35"/>
    <s v="Critical"/>
    <n v="667"/>
    <x v="0"/>
    <x v="0"/>
    <x v="1"/>
    <x v="162"/>
    <d v="2024-02-06T00:00:00"/>
    <s v="1"/>
    <s v="NO"/>
    <n v="-427"/>
    <n v="-113"/>
    <s v="no"/>
    <x v="189"/>
    <n v="0.35982008995502252"/>
    <n v="0.44312499999999999"/>
    <x v="1"/>
  </r>
  <r>
    <n v="204"/>
    <x v="171"/>
    <x v="2"/>
    <s v="EH-14125"/>
    <s v="Eugene Hildebrand"/>
    <s v="Home Office"/>
    <x v="17"/>
    <x v="7"/>
    <s v="India"/>
    <x v="3"/>
    <s v="TEC-CO-10001531"/>
    <x v="1"/>
    <x v="10"/>
    <s v="Hewlett Fax and Copier, Color"/>
    <n v="194.31"/>
    <n v="1"/>
    <n v="91.32"/>
    <n v="56.71"/>
    <s v="High"/>
    <n v="626"/>
    <x v="0"/>
    <x v="1"/>
    <x v="1"/>
    <x v="163"/>
    <d v="2024-08-24T00:00:00"/>
    <s v="1"/>
    <s v="NO"/>
    <n v="-431.69"/>
    <n v="2"/>
    <s v="no"/>
    <x v="190"/>
    <n v="0.31039936102236421"/>
    <n v="0.2918532242293243"/>
    <x v="1"/>
  </r>
  <r>
    <n v="205"/>
    <x v="102"/>
    <x v="1"/>
    <s v="NZ-18565"/>
    <s v="Nick Zandusky"/>
    <s v="Home Office"/>
    <x v="57"/>
    <x v="8"/>
    <s v="India"/>
    <x v="0"/>
    <s v="TEC-CO-10003102"/>
    <x v="1"/>
    <x v="10"/>
    <s v="Canon Copy Machine, Color"/>
    <n v="2372.2199999999998"/>
    <n v="9"/>
    <n v="0"/>
    <n v="302.82"/>
    <s v="High"/>
    <n v="268"/>
    <x v="0"/>
    <x v="2"/>
    <x v="0"/>
    <x v="164"/>
    <d v="2024-09-19T00:00:00"/>
    <s v="1"/>
    <s v="YES"/>
    <n v="2104.2199999999998"/>
    <n v="2"/>
    <s v="no"/>
    <x v="68"/>
    <n v="8.8515671641791034"/>
    <n v="0.12765257859726334"/>
    <x v="1"/>
  </r>
  <r>
    <n v="206"/>
    <x v="111"/>
    <x v="2"/>
    <s v="SV-20815"/>
    <s v="Stuart Van"/>
    <s v="Corporate"/>
    <x v="50"/>
    <x v="0"/>
    <s v="India"/>
    <x v="0"/>
    <s v="TEC-CO-10004535"/>
    <x v="1"/>
    <x v="10"/>
    <s v="Hewlett Fax Machine, High-Speed"/>
    <n v="1590.6"/>
    <n v="5"/>
    <n v="572.54999999999995"/>
    <n v="493.2"/>
    <s v="Critical"/>
    <n v="412"/>
    <x v="0"/>
    <x v="3"/>
    <x v="1"/>
    <x v="148"/>
    <d v="2024-09-28T00:00:00"/>
    <s v="1"/>
    <s v="YES"/>
    <n v="1178.5999999999999"/>
    <n v="2"/>
    <s v="no"/>
    <x v="191"/>
    <n v="3.8606796116504851"/>
    <n v="0.3100716710675217"/>
    <x v="1"/>
  </r>
  <r>
    <n v="207"/>
    <x v="172"/>
    <x v="1"/>
    <s v="KB-16600"/>
    <s v="Ken Brennan"/>
    <s v="Corporate"/>
    <x v="93"/>
    <x v="5"/>
    <s v="India"/>
    <x v="0"/>
    <s v="TEC-CO-10003777"/>
    <x v="1"/>
    <x v="10"/>
    <s v="Hewlett Copy Machine, Color"/>
    <n v="785.61"/>
    <n v="3"/>
    <n v="157.05000000000001"/>
    <n v="108.6"/>
    <s v="High"/>
    <n v="472"/>
    <x v="0"/>
    <x v="1"/>
    <x v="1"/>
    <x v="165"/>
    <d v="2024-10-10T00:00:00"/>
    <s v="1"/>
    <s v="YES"/>
    <n v="313.61"/>
    <n v="61"/>
    <s v="flag"/>
    <x v="192"/>
    <n v="1.664427966101695"/>
    <n v="0.13823652957574367"/>
    <x v="1"/>
  </r>
  <r>
    <n v="208"/>
    <x v="173"/>
    <x v="1"/>
    <s v="CC-12475"/>
    <s v="Cindy Chapman"/>
    <s v="Consumer"/>
    <x v="82"/>
    <x v="0"/>
    <s v="India"/>
    <x v="0"/>
    <s v="TEC-CO-10002040"/>
    <x v="1"/>
    <x v="10"/>
    <s v="Brother Fax Machine, Digital"/>
    <n v="1272.72"/>
    <n v="4"/>
    <n v="534.48"/>
    <n v="305.27"/>
    <s v="High"/>
    <n v="48"/>
    <x v="0"/>
    <x v="2"/>
    <x v="0"/>
    <x v="150"/>
    <d v="2022-10-31T00:00:00"/>
    <s v="1"/>
    <s v="YES"/>
    <n v="1224.72"/>
    <n v="2"/>
    <s v="no"/>
    <x v="193"/>
    <n v="26.515000000000001"/>
    <n v="0.23985637060783202"/>
    <x v="1"/>
  </r>
  <r>
    <n v="209"/>
    <x v="174"/>
    <x v="1"/>
    <s v="DP-13165"/>
    <s v="David Philippe"/>
    <s v="Consumer"/>
    <x v="28"/>
    <x v="4"/>
    <s v="India"/>
    <x v="0"/>
    <s v="TEC-CO-10004897"/>
    <x v="1"/>
    <x v="10"/>
    <s v="Sharp Fax Machine, High-Speed"/>
    <n v="1469.25"/>
    <n v="5"/>
    <n v="616.95000000000005"/>
    <n v="127.72"/>
    <s v="High"/>
    <n v="615"/>
    <x v="0"/>
    <x v="3"/>
    <x v="1"/>
    <x v="166"/>
    <d v="2023-12-20T00:00:00"/>
    <s v="0"/>
    <s v="YES"/>
    <n v="854.25"/>
    <n v="0"/>
    <s v="no"/>
    <x v="194"/>
    <n v="2.3890243902439026"/>
    <n v="8.6928705121660704E-2"/>
    <x v="0"/>
  </r>
  <r>
    <n v="210"/>
    <x v="175"/>
    <x v="1"/>
    <s v="CS-12505"/>
    <s v="Cindy Stewart"/>
    <s v="Consumer"/>
    <x v="24"/>
    <x v="10"/>
    <s v="India"/>
    <x v="3"/>
    <s v="TEC-CO-10001204"/>
    <x v="1"/>
    <x v="10"/>
    <s v="Sharp Copy Machine, Color"/>
    <n v="963.36"/>
    <n v="4"/>
    <n v="154.08000000000001"/>
    <n v="60.59"/>
    <s v="Medium"/>
    <n v="103"/>
    <x v="0"/>
    <x v="0"/>
    <x v="0"/>
    <x v="167"/>
    <d v="2021-07-08T00:00:00"/>
    <s v="1"/>
    <s v="YES"/>
    <n v="860.36"/>
    <n v="91"/>
    <s v="flag"/>
    <x v="195"/>
    <n v="9.353009708737865"/>
    <n v="6.2894452748712845E-2"/>
    <x v="0"/>
  </r>
  <r>
    <n v="211"/>
    <x v="155"/>
    <x v="2"/>
    <s v="GH-14425"/>
    <s v="Gary Hwang"/>
    <s v="Consumer"/>
    <x v="89"/>
    <x v="4"/>
    <s v="India"/>
    <x v="0"/>
    <s v="TEC-CO-10004929"/>
    <x v="1"/>
    <x v="10"/>
    <s v="Canon Personal Copier, Color"/>
    <n v="144.18"/>
    <n v="1"/>
    <n v="18.72"/>
    <n v="27.01"/>
    <s v="Critical"/>
    <n v="651"/>
    <x v="0"/>
    <x v="1"/>
    <x v="1"/>
    <x v="168"/>
    <d v="2024-06-09T00:00:00"/>
    <s v="1"/>
    <s v="NO"/>
    <n v="-506.82"/>
    <n v="92"/>
    <s v="flag"/>
    <x v="196"/>
    <n v="0.22147465437788019"/>
    <n v="0.18733527535025662"/>
    <x v="1"/>
  </r>
  <r>
    <n v="212"/>
    <x v="160"/>
    <x v="2"/>
    <s v="JW-16075"/>
    <s v="Julia West"/>
    <s v="Consumer"/>
    <x v="19"/>
    <x v="8"/>
    <s v="India"/>
    <x v="0"/>
    <s v="TEC-CO-10003448"/>
    <x v="1"/>
    <x v="10"/>
    <s v="Canon Ink, Laser"/>
    <n v="294.3"/>
    <n v="2"/>
    <n v="135.36000000000001"/>
    <n v="49.84"/>
    <s v="High"/>
    <n v="544"/>
    <x v="0"/>
    <x v="3"/>
    <x v="0"/>
    <x v="161"/>
    <d v="2024-03-10T00:00:00"/>
    <s v="1"/>
    <s v="NO"/>
    <n v="-249.7"/>
    <n v="60"/>
    <s v="flag"/>
    <x v="197"/>
    <n v="0.54099264705882355"/>
    <n v="0.16935100237852532"/>
    <x v="1"/>
  </r>
  <r>
    <n v="213"/>
    <x v="176"/>
    <x v="2"/>
    <s v="AH-10195"/>
    <s v="Alan Haines"/>
    <s v="Corporate"/>
    <x v="30"/>
    <x v="14"/>
    <s v="India"/>
    <x v="3"/>
    <s v="TEC-AC-10000111"/>
    <x v="1"/>
    <x v="11"/>
    <s v="SanDisk Mouse, USB"/>
    <n v="77.040000000000006"/>
    <n v="2"/>
    <n v="0"/>
    <n v="22.53"/>
    <s v="Critical"/>
    <n v="77"/>
    <x v="0"/>
    <x v="0"/>
    <x v="1"/>
    <x v="169"/>
    <d v="2022-09-06T00:00:00"/>
    <s v="1"/>
    <s v="YES"/>
    <n v="4.0000000000006253E-2"/>
    <n v="92"/>
    <s v="flag"/>
    <x v="68"/>
    <n v="1.0005194805194806"/>
    <n v="0.2924454828660436"/>
    <x v="1"/>
  </r>
  <r>
    <n v="214"/>
    <x v="121"/>
    <x v="1"/>
    <s v="VG-21805"/>
    <s v="Vivek Grady"/>
    <s v="Corporate"/>
    <x v="71"/>
    <x v="3"/>
    <s v="India"/>
    <x v="2"/>
    <s v="TEC-AC-10000639"/>
    <x v="1"/>
    <x v="11"/>
    <s v="Belkin Router, Bluetooth"/>
    <n v="258.75"/>
    <n v="1"/>
    <n v="75.03"/>
    <n v="27.23"/>
    <s v="Medium"/>
    <n v="110"/>
    <x v="0"/>
    <x v="2"/>
    <x v="0"/>
    <x v="161"/>
    <d v="2024-03-10T00:00:00"/>
    <s v="1"/>
    <s v="YES"/>
    <n v="148.75"/>
    <n v="60"/>
    <s v="flag"/>
    <x v="198"/>
    <n v="2.3522727272727271"/>
    <n v="0.10523671497584541"/>
    <x v="1"/>
  </r>
  <r>
    <n v="215"/>
    <x v="119"/>
    <x v="1"/>
    <s v="BS-11365"/>
    <s v="Bill Shonely"/>
    <s v="Corporate"/>
    <x v="69"/>
    <x v="16"/>
    <s v="India"/>
    <x v="2"/>
    <s v="TEC-AC-10002255"/>
    <x v="1"/>
    <x v="11"/>
    <s v="Memorex Keyboard, Erganomic"/>
    <n v="276.60000000000002"/>
    <n v="4"/>
    <n v="105"/>
    <n v="21.84"/>
    <s v="Medium"/>
    <n v="491"/>
    <x v="0"/>
    <x v="3"/>
    <x v="0"/>
    <x v="155"/>
    <d v="2024-10-14T00:00:00"/>
    <s v="1"/>
    <s v="NO"/>
    <n v="-214.39999999999998"/>
    <n v="-27"/>
    <s v="no"/>
    <x v="199"/>
    <n v="0.56334012219959273"/>
    <n v="7.8958785249457694E-2"/>
    <x v="0"/>
  </r>
  <r>
    <n v="216"/>
    <x v="177"/>
    <x v="3"/>
    <s v="JH-16180"/>
    <s v="Justin Hirsh"/>
    <s v="Consumer"/>
    <x v="94"/>
    <x v="18"/>
    <s v="India"/>
    <x v="2"/>
    <s v="TEC-AC-10003734"/>
    <x v="1"/>
    <x v="11"/>
    <s v="Memorex Numeric Keypad, Erganomic"/>
    <n v="280.26"/>
    <n v="6"/>
    <n v="128.88"/>
    <n v="66.98"/>
    <s v="Critical"/>
    <n v="368"/>
    <x v="0"/>
    <x v="1"/>
    <x v="1"/>
    <x v="166"/>
    <d v="2023-12-25T00:00:00"/>
    <s v="1"/>
    <s v="NO"/>
    <n v="-87.740000000000009"/>
    <n v="5"/>
    <s v="no"/>
    <x v="200"/>
    <n v="0.76157608695652168"/>
    <n v="0.23899236423321205"/>
    <x v="1"/>
  </r>
  <r>
    <n v="217"/>
    <x v="178"/>
    <x v="3"/>
    <s v="AH-10465"/>
    <s v="Amy Hunt"/>
    <s v="Consumer"/>
    <x v="95"/>
    <x v="2"/>
    <s v="India"/>
    <x v="2"/>
    <s v="TEC-AC-10001463"/>
    <x v="1"/>
    <x v="11"/>
    <s v="Logitech Numeric Keypad, Programmable"/>
    <n v="382.56"/>
    <n v="8"/>
    <n v="68.64"/>
    <n v="65.040000000000006"/>
    <s v="Medium"/>
    <n v="177"/>
    <x v="0"/>
    <x v="2"/>
    <x v="0"/>
    <x v="170"/>
    <d v="2023-12-03T00:00:00"/>
    <s v="0"/>
    <s v="YES"/>
    <n v="205.56"/>
    <n v="0"/>
    <s v="no"/>
    <x v="201"/>
    <n v="2.16135593220339"/>
    <n v="0.17001254705144292"/>
    <x v="1"/>
  </r>
  <r>
    <n v="218"/>
    <x v="179"/>
    <x v="2"/>
    <s v="AB-10105"/>
    <s v="Adrian Barton"/>
    <s v="Consumer"/>
    <x v="96"/>
    <x v="3"/>
    <s v="India"/>
    <x v="2"/>
    <s v="TEC-AC-10000642"/>
    <x v="1"/>
    <x v="11"/>
    <s v="Logitech Flash Drive, Bluetooth"/>
    <n v="61.02"/>
    <n v="2"/>
    <n v="23.76"/>
    <n v="17.52"/>
    <s v="Critical"/>
    <n v="79"/>
    <x v="0"/>
    <x v="3"/>
    <x v="0"/>
    <x v="47"/>
    <d v="2024-09-09T00:00:00"/>
    <s v="0"/>
    <s v="NO"/>
    <n v="-17.979999999999997"/>
    <n v="0"/>
    <s v="no"/>
    <x v="202"/>
    <n v="0.77240506329113923"/>
    <n v="0.28711897738446407"/>
    <x v="1"/>
  </r>
  <r>
    <n v="219"/>
    <x v="180"/>
    <x v="2"/>
    <s v="GW-14605"/>
    <s v="Giulietta Weimer"/>
    <s v="Consumer"/>
    <x v="18"/>
    <x v="9"/>
    <s v="India"/>
    <x v="2"/>
    <s v="TEC-AC-10002533"/>
    <x v="1"/>
    <x v="11"/>
    <s v="Enermax Memory Card, USB"/>
    <n v="458.4"/>
    <n v="4"/>
    <n v="73.319999999999993"/>
    <n v="87.4"/>
    <s v="High"/>
    <n v="728"/>
    <x v="0"/>
    <x v="0"/>
    <x v="0"/>
    <x v="171"/>
    <d v="2021-11-11T00:00:00"/>
    <s v="1"/>
    <s v="NO"/>
    <n v="-269.60000000000002"/>
    <n v="92"/>
    <s v="flag"/>
    <x v="203"/>
    <n v="0.62967032967032965"/>
    <n v="0.19066317626527052"/>
    <x v="1"/>
  </r>
  <r>
    <n v="220"/>
    <x v="181"/>
    <x v="1"/>
    <s v="AR-10540"/>
    <s v="Andy Reiter"/>
    <s v="Consumer"/>
    <x v="97"/>
    <x v="15"/>
    <s v="India"/>
    <x v="1"/>
    <s v="TEC-AC-10004562"/>
    <x v="1"/>
    <x v="11"/>
    <s v="Enermax Flash Drive, Programmable"/>
    <n v="172.08"/>
    <n v="4"/>
    <n v="6.84"/>
    <n v="18.23"/>
    <s v="High"/>
    <n v="347"/>
    <x v="0"/>
    <x v="1"/>
    <x v="0"/>
    <x v="172"/>
    <d v="2023-06-26T00:00:00"/>
    <s v="1"/>
    <s v="NO"/>
    <n v="-174.92"/>
    <n v="2"/>
    <s v="no"/>
    <x v="204"/>
    <n v="0.49590778097982713"/>
    <n v="0.10593909809390981"/>
    <x v="1"/>
  </r>
  <r>
    <n v="221"/>
    <x v="182"/>
    <x v="1"/>
    <s v="AF-10870"/>
    <s v="Art Ferguson"/>
    <s v="Consumer"/>
    <x v="60"/>
    <x v="17"/>
    <s v="India"/>
    <x v="1"/>
    <s v="TEC-AC-10003640"/>
    <x v="1"/>
    <x v="11"/>
    <s v="SanDisk Mouse, Programmable"/>
    <n v="318.48"/>
    <n v="8"/>
    <n v="6.24"/>
    <n v="43.88"/>
    <s v="Medium"/>
    <n v="46"/>
    <x v="0"/>
    <x v="2"/>
    <x v="0"/>
    <x v="173"/>
    <d v="2024-05-22T00:00:00"/>
    <s v="1"/>
    <s v="YES"/>
    <n v="272.48"/>
    <n v="5"/>
    <s v="no"/>
    <x v="205"/>
    <n v="6.9234782608695653"/>
    <n v="0.13777945239889475"/>
    <x v="1"/>
  </r>
  <r>
    <n v="222"/>
    <x v="183"/>
    <x v="1"/>
    <s v="AW-10840"/>
    <s v="Anthony Witt"/>
    <s v="Consumer"/>
    <x v="98"/>
    <x v="8"/>
    <s v="India"/>
    <x v="0"/>
    <s v="TEC-AC-10001600"/>
    <x v="1"/>
    <x v="11"/>
    <s v="Belkin Numeric Keypad, Bluetooth"/>
    <n v="115.5"/>
    <n v="2"/>
    <n v="49.62"/>
    <n v="10.69"/>
    <s v="Medium"/>
    <n v="471"/>
    <x v="0"/>
    <x v="3"/>
    <x v="1"/>
    <x v="174"/>
    <d v="2022-11-20T00:00:00"/>
    <s v="1"/>
    <s v="NO"/>
    <n v="-355.5"/>
    <n v="5"/>
    <s v="no"/>
    <x v="206"/>
    <n v="0.24522292993630573"/>
    <n v="9.2554112554112555E-2"/>
    <x v="0"/>
  </r>
  <r>
    <n v="223"/>
    <x v="159"/>
    <x v="2"/>
    <s v="LR-16915"/>
    <s v="Lena Radford"/>
    <s v="Consumer"/>
    <x v="24"/>
    <x v="10"/>
    <s v="India"/>
    <x v="3"/>
    <s v="TEC-PH-10003713"/>
    <x v="1"/>
    <x v="12"/>
    <s v="Nokia Smart Phone, Cordless"/>
    <n v="1908.45"/>
    <n v="3"/>
    <n v="534.33000000000004"/>
    <n v="225.58"/>
    <s v="High"/>
    <n v="324"/>
    <x v="0"/>
    <x v="0"/>
    <x v="1"/>
    <x v="175"/>
    <d v="2024-09-17T00:00:00"/>
    <s v="1"/>
    <s v="YES"/>
    <n v="1584.45"/>
    <n v="2"/>
    <s v="no"/>
    <x v="207"/>
    <n v="5.8902777777777775"/>
    <n v="0.11820063402237418"/>
    <x v="1"/>
  </r>
  <r>
    <n v="224"/>
    <x v="184"/>
    <x v="2"/>
    <s v="GT-14710"/>
    <s v="Greg Tran"/>
    <s v="Consumer"/>
    <x v="50"/>
    <x v="0"/>
    <s v="India"/>
    <x v="0"/>
    <s v="TEC-PH-10001354"/>
    <x v="1"/>
    <x v="12"/>
    <s v="Motorola Speaker Phone, Full Size"/>
    <n v="524.28"/>
    <n v="4"/>
    <n v="146.76"/>
    <n v="148.44999999999999"/>
    <s v="High"/>
    <n v="160"/>
    <x v="0"/>
    <x v="1"/>
    <x v="1"/>
    <x v="176"/>
    <d v="2021-02-21T00:00:00"/>
    <s v="1"/>
    <s v="YES"/>
    <n v="364.28"/>
    <n v="2"/>
    <s v="no"/>
    <x v="208"/>
    <n v="3.2767499999999998"/>
    <n v="0.28315022507057297"/>
    <x v="1"/>
  </r>
  <r>
    <n v="225"/>
    <x v="185"/>
    <x v="2"/>
    <s v="NC-18340"/>
    <s v="Nat Carroll"/>
    <s v="Consumer"/>
    <x v="70"/>
    <x v="7"/>
    <s v="India"/>
    <x v="3"/>
    <s v="TEC-PH-10004350"/>
    <x v="1"/>
    <x v="12"/>
    <s v="Samsung Headset, Cordless"/>
    <n v="228.15"/>
    <n v="3"/>
    <n v="86.67"/>
    <n v="61.93"/>
    <s v="High"/>
    <n v="715"/>
    <x v="0"/>
    <x v="3"/>
    <x v="0"/>
    <x v="177"/>
    <d v="2023-09-13T00:00:00"/>
    <s v="1"/>
    <s v="NO"/>
    <n v="-486.85"/>
    <n v="-57"/>
    <s v="no"/>
    <x v="209"/>
    <n v="0.31909090909090909"/>
    <n v="0.27144422529037915"/>
    <x v="1"/>
  </r>
  <r>
    <n v="226"/>
    <x v="144"/>
    <x v="2"/>
    <s v="AC-10450"/>
    <s v="Amy Cox"/>
    <s v="Consumer"/>
    <x v="84"/>
    <x v="21"/>
    <s v="India"/>
    <x v="1"/>
    <s v="TEC-PH-10001990"/>
    <x v="1"/>
    <x v="12"/>
    <s v="Cisco Smart Phone, Full Size"/>
    <n v="3916.08"/>
    <n v="6"/>
    <n v="1252.98"/>
    <n v="25.3"/>
    <s v="Critical"/>
    <n v="653"/>
    <x v="0"/>
    <x v="0"/>
    <x v="1"/>
    <x v="178"/>
    <d v="2022-02-18T00:00:00"/>
    <s v="1"/>
    <s v="YES"/>
    <n v="3263.08"/>
    <n v="3"/>
    <s v="no"/>
    <x v="210"/>
    <n v="5.9970597243491577"/>
    <n v="6.4605421748278897E-3"/>
    <x v="0"/>
  </r>
  <r>
    <n v="227"/>
    <x v="186"/>
    <x v="2"/>
    <s v="JF-15490"/>
    <s v="Jeremy Farry"/>
    <s v="Consumer"/>
    <x v="52"/>
    <x v="18"/>
    <s v="India"/>
    <x v="2"/>
    <s v="TEC-PH-10003752"/>
    <x v="1"/>
    <x v="12"/>
    <s v="Nokia Office Telephone, VoIP"/>
    <n v="130.44"/>
    <n v="2"/>
    <n v="45.6"/>
    <n v="33.19"/>
    <s v="High"/>
    <n v="357"/>
    <x v="0"/>
    <x v="1"/>
    <x v="1"/>
    <x v="104"/>
    <d v="2023-11-15T00:00:00"/>
    <s v="1"/>
    <s v="NO"/>
    <n v="-226.56"/>
    <n v="4"/>
    <s v="no"/>
    <x v="211"/>
    <n v="0.36537815126050421"/>
    <n v="0.25444648880711435"/>
    <x v="1"/>
  </r>
  <r>
    <n v="228"/>
    <x v="187"/>
    <x v="2"/>
    <s v="PF-19165"/>
    <s v="Philip Fox"/>
    <s v="Consumer"/>
    <x v="45"/>
    <x v="5"/>
    <s v="India"/>
    <x v="0"/>
    <s v="TEC-PH-10000297"/>
    <x v="1"/>
    <x v="12"/>
    <s v="Apple Office Telephone, with Caller ID"/>
    <n v="130.56"/>
    <n v="2"/>
    <n v="50.88"/>
    <n v="18.09"/>
    <s v="High"/>
    <n v="721"/>
    <x v="0"/>
    <x v="2"/>
    <x v="0"/>
    <x v="178"/>
    <d v="2022-02-18T00:00:00"/>
    <s v="1"/>
    <s v="NO"/>
    <n v="-590.44000000000005"/>
    <n v="3"/>
    <s v="no"/>
    <x v="212"/>
    <n v="0.18108183079056867"/>
    <n v="0.13855698529411764"/>
    <x v="1"/>
  </r>
  <r>
    <n v="229"/>
    <x v="188"/>
    <x v="3"/>
    <s v="AJ-10795"/>
    <s v="Anthony Johnson"/>
    <s v="Corporate"/>
    <x v="96"/>
    <x v="3"/>
    <s v="India"/>
    <x v="2"/>
    <s v="TEC-PH-10002428"/>
    <x v="1"/>
    <x v="12"/>
    <s v="Apple Headset, VoIP"/>
    <n v="293.39999999999998"/>
    <n v="4"/>
    <n v="8.76"/>
    <n v="6.64"/>
    <s v="High"/>
    <n v="736"/>
    <x v="0"/>
    <x v="3"/>
    <x v="1"/>
    <x v="179"/>
    <d v="2022-06-06T00:00:00"/>
    <s v="1"/>
    <s v="NO"/>
    <n v="-442.6"/>
    <n v="61"/>
    <s v="flag"/>
    <x v="213"/>
    <n v="0.39864130434782608"/>
    <n v="2.2631220177232448E-2"/>
    <x v="0"/>
  </r>
  <r>
    <n v="230"/>
    <x v="189"/>
    <x v="3"/>
    <s v="SW-20245"/>
    <s v="Scot Wooten"/>
    <s v="Consumer"/>
    <x v="99"/>
    <x v="8"/>
    <s v="India"/>
    <x v="0"/>
    <s v="TEC-PH-10000358"/>
    <x v="1"/>
    <x v="12"/>
    <s v="Samsung Headset, with Caller ID"/>
    <n v="951.6"/>
    <n v="13"/>
    <n v="66.3"/>
    <n v="154.11000000000001"/>
    <s v="High"/>
    <n v="643"/>
    <x v="0"/>
    <x v="0"/>
    <x v="0"/>
    <x v="180"/>
    <d v="2022-10-19T00:00:00"/>
    <s v="1"/>
    <s v="YES"/>
    <n v="308.60000000000002"/>
    <n v="1"/>
    <s v="no"/>
    <x v="214"/>
    <n v="1.4799377916018663"/>
    <n v="0.16194829760403531"/>
    <x v="1"/>
  </r>
  <r>
    <n v="231"/>
    <x v="190"/>
    <x v="1"/>
    <s v="NL-18310"/>
    <s v="Nancy Lomonaco"/>
    <s v="Home Office"/>
    <x v="44"/>
    <x v="5"/>
    <s v="India"/>
    <x v="0"/>
    <s v="TEC-PH-10002683"/>
    <x v="1"/>
    <x v="12"/>
    <s v="Apple Smart Phone, Cordless"/>
    <n v="636.29999999999995"/>
    <n v="1"/>
    <n v="235.41"/>
    <n v="91.33"/>
    <s v="High"/>
    <n v="503"/>
    <x v="0"/>
    <x v="1"/>
    <x v="0"/>
    <x v="74"/>
    <d v="2021-03-12T00:00:00"/>
    <s v="1"/>
    <s v="YES"/>
    <n v="133.29999999999995"/>
    <n v="-261"/>
    <s v="no"/>
    <x v="215"/>
    <n v="1.2650099403578527"/>
    <n v="0.14353292472104354"/>
    <x v="1"/>
  </r>
  <r>
    <n v="232"/>
    <x v="191"/>
    <x v="1"/>
    <s v="CC-12100"/>
    <s v="Chad Cunningham"/>
    <s v="Home Office"/>
    <x v="74"/>
    <x v="20"/>
    <s v="India"/>
    <x v="1"/>
    <s v="TEC-PH-10003927"/>
    <x v="1"/>
    <x v="12"/>
    <s v="Nokia Audio Dock, with Caller ID"/>
    <n v="833.7"/>
    <n v="5"/>
    <n v="316.8"/>
    <n v="70.84"/>
    <s v="High"/>
    <n v="114"/>
    <x v="0"/>
    <x v="2"/>
    <x v="1"/>
    <x v="181"/>
    <d v="2021-10-06T00:00:00"/>
    <s v="0"/>
    <s v="YES"/>
    <n v="719.7"/>
    <n v="0"/>
    <s v="no"/>
    <x v="216"/>
    <n v="7.3131578947368423"/>
    <n v="8.4970612930310663E-2"/>
    <x v="0"/>
  </r>
  <r>
    <n v="233"/>
    <x v="192"/>
    <x v="1"/>
    <s v="GP-14740"/>
    <s v="Guy Phonely"/>
    <s v="Corporate"/>
    <x v="30"/>
    <x v="14"/>
    <s v="India"/>
    <x v="3"/>
    <s v="TEC-PH-10004664"/>
    <x v="1"/>
    <x v="12"/>
    <s v="Nokia Smart Phone, with Caller ID"/>
    <n v="1916.73"/>
    <n v="3"/>
    <n v="498.33"/>
    <n v="548.4"/>
    <s v="Critical"/>
    <n v="116"/>
    <x v="0"/>
    <x v="3"/>
    <x v="1"/>
    <x v="182"/>
    <d v="2023-10-30T00:00:00"/>
    <s v="1"/>
    <s v="YES"/>
    <n v="1800.73"/>
    <n v="1"/>
    <s v="no"/>
    <x v="217"/>
    <n v="16.52353448275862"/>
    <n v="0.28611228498536567"/>
    <x v="1"/>
  </r>
  <r>
    <n v="234"/>
    <x v="193"/>
    <x v="1"/>
    <s v="FH-14275"/>
    <s v="Frank Hawley"/>
    <s v="Corporate"/>
    <x v="21"/>
    <x v="5"/>
    <s v="India"/>
    <x v="0"/>
    <s v="TEC-PH-10004675"/>
    <x v="1"/>
    <x v="12"/>
    <s v="Nokia Audio Dock, VoIP"/>
    <n v="333.66"/>
    <n v="2"/>
    <n v="103.38"/>
    <n v="42.29"/>
    <s v="Medium"/>
    <n v="591"/>
    <x v="0"/>
    <x v="0"/>
    <x v="1"/>
    <x v="74"/>
    <d v="2021-03-12T00:00:00"/>
    <s v="1"/>
    <s v="NO"/>
    <n v="-257.33999999999997"/>
    <n v="-261"/>
    <s v="no"/>
    <x v="218"/>
    <n v="0.56456852791878176"/>
    <n v="0.12674578912665588"/>
    <x v="1"/>
  </r>
  <r>
    <n v="235"/>
    <x v="162"/>
    <x v="1"/>
    <s v="CM-12385"/>
    <s v="Christopher Martinez"/>
    <s v="Consumer"/>
    <x v="29"/>
    <x v="2"/>
    <s v="India"/>
    <x v="2"/>
    <s v="TEC-PH-10003430"/>
    <x v="1"/>
    <x v="12"/>
    <s v="Cisco Speaker Phone, VoIP"/>
    <n v="277.14"/>
    <n v="2"/>
    <n v="38.76"/>
    <n v="13.96"/>
    <s v="High"/>
    <n v="639"/>
    <x v="0"/>
    <x v="1"/>
    <x v="1"/>
    <x v="183"/>
    <d v="2024-05-28T00:00:00"/>
    <s v="1"/>
    <s v="NO"/>
    <n v="-361.86"/>
    <n v="2"/>
    <s v="no"/>
    <x v="219"/>
    <n v="0.43370892018779339"/>
    <n v="5.0371653316013572E-2"/>
    <x v="0"/>
  </r>
  <r>
    <n v="236"/>
    <x v="165"/>
    <x v="1"/>
    <s v="DP-13165"/>
    <s v="David Philippe"/>
    <s v="Consumer"/>
    <x v="66"/>
    <x v="5"/>
    <s v="India"/>
    <x v="0"/>
    <s v="TEC-PH-10002601"/>
    <x v="1"/>
    <x v="12"/>
    <s v="Motorola Smart Phone, Cordless"/>
    <n v="642.78"/>
    <n v="1"/>
    <n v="25.71"/>
    <n v="8.68"/>
    <s v="High"/>
    <n v="571"/>
    <x v="0"/>
    <x v="2"/>
    <x v="1"/>
    <x v="184"/>
    <d v="2022-09-29T00:00:00"/>
    <s v="1"/>
    <s v="YES"/>
    <n v="71.779999999999973"/>
    <n v="2"/>
    <s v="no"/>
    <x v="220"/>
    <n v="1.1257092819614711"/>
    <n v="1.3503842683344223E-2"/>
    <x v="0"/>
  </r>
  <r>
    <n v="237"/>
    <x v="146"/>
    <x v="1"/>
    <s v="NP-18700"/>
    <s v="Nora Preis"/>
    <s v="Consumer"/>
    <x v="49"/>
    <x v="5"/>
    <s v="India"/>
    <x v="0"/>
    <s v="TEC-PH-10000922"/>
    <x v="1"/>
    <x v="12"/>
    <s v="Nokia Headset, with Caller ID"/>
    <n v="109.66500000000001"/>
    <n v="3"/>
    <n v="-30.734999999999999"/>
    <n v="9.34"/>
    <s v="Medium"/>
    <n v="96"/>
    <x v="0"/>
    <x v="3"/>
    <x v="1"/>
    <x v="148"/>
    <d v="2024-09-28T00:00:00"/>
    <s v="1"/>
    <s v="YES"/>
    <n v="13.665000000000006"/>
    <n v="2"/>
    <s v="no"/>
    <x v="221"/>
    <n v="1.14234375"/>
    <n v="8.5168467605890655E-2"/>
    <x v="0"/>
  </r>
  <r>
    <n v="238"/>
    <x v="194"/>
    <x v="3"/>
    <s v="BP-11230"/>
    <s v="Benjamin Patterson"/>
    <s v="Consumer"/>
    <x v="16"/>
    <x v="0"/>
    <s v="India"/>
    <x v="0"/>
    <s v="FUR-CH-10001415"/>
    <x v="2"/>
    <x v="13"/>
    <s v="Office Star Executive Leather Armchair, Red"/>
    <n v="1878.72"/>
    <n v="4"/>
    <n v="582.36"/>
    <n v="704.08"/>
    <s v="Critical"/>
    <n v="208"/>
    <x v="0"/>
    <x v="0"/>
    <x v="1"/>
    <x v="185"/>
    <d v="2024-03-14T00:00:00"/>
    <s v="1"/>
    <s v="YES"/>
    <n v="1670.72"/>
    <n v="-264"/>
    <s v="no"/>
    <x v="222"/>
    <n v="9.0323076923076933"/>
    <n v="0.37476579799012094"/>
    <x v="1"/>
  </r>
  <r>
    <n v="239"/>
    <x v="195"/>
    <x v="2"/>
    <s v="AS-10285"/>
    <s v="Alejandro Savely"/>
    <s v="Corporate"/>
    <x v="8"/>
    <x v="7"/>
    <s v="India"/>
    <x v="3"/>
    <s v="FUR-CH-10004694"/>
    <x v="2"/>
    <x v="13"/>
    <s v="Office Star Rocking Chair, Black"/>
    <n v="969.36"/>
    <n v="7"/>
    <n v="348.81"/>
    <n v="330.01"/>
    <s v="Critical"/>
    <n v="52"/>
    <x v="0"/>
    <x v="1"/>
    <x v="1"/>
    <x v="186"/>
    <d v="2021-09-19T00:00:00"/>
    <s v="1"/>
    <s v="YES"/>
    <n v="917.36"/>
    <n v="2"/>
    <s v="no"/>
    <x v="223"/>
    <n v="18.641538461538463"/>
    <n v="0.34044111578773623"/>
    <x v="1"/>
  </r>
  <r>
    <n v="240"/>
    <x v="196"/>
    <x v="2"/>
    <s v="KB-16240"/>
    <s v="Karen Bern"/>
    <s v="Corporate"/>
    <x v="77"/>
    <x v="5"/>
    <s v="India"/>
    <x v="0"/>
    <s v="FUR-CH-10002944"/>
    <x v="2"/>
    <x v="13"/>
    <s v="Office Star Steel Folding Chair, Black"/>
    <n v="803.52"/>
    <n v="9"/>
    <n v="48.06"/>
    <n v="202.06"/>
    <s v="Medium"/>
    <n v="669"/>
    <x v="0"/>
    <x v="2"/>
    <x v="1"/>
    <x v="187"/>
    <d v="2023-09-15T00:00:00"/>
    <s v="0"/>
    <s v="YES"/>
    <n v="134.51999999999998"/>
    <n v="0"/>
    <s v="no"/>
    <x v="224"/>
    <n v="1.2010762331838565"/>
    <n v="0.25146853843090405"/>
    <x v="1"/>
  </r>
  <r>
    <n v="241"/>
    <x v="182"/>
    <x v="1"/>
    <s v="AF-10870"/>
    <s v="Art Ferguson"/>
    <s v="Consumer"/>
    <x v="60"/>
    <x v="17"/>
    <s v="India"/>
    <x v="1"/>
    <s v="FUR-CH-10003950"/>
    <x v="2"/>
    <x v="13"/>
    <s v="Novimex Executive Leather Armchair, Black"/>
    <n v="2289.75"/>
    <n v="5"/>
    <n v="68.55"/>
    <n v="185.11"/>
    <s v="Medium"/>
    <n v="133"/>
    <x v="0"/>
    <x v="3"/>
    <x v="0"/>
    <x v="188"/>
    <d v="2023-09-20T00:00:00"/>
    <s v="1"/>
    <s v="YES"/>
    <n v="2156.75"/>
    <n v="3"/>
    <s v="no"/>
    <x v="225"/>
    <n v="17.216165413533833"/>
    <n v="8.0842886778032544E-2"/>
    <x v="0"/>
  </r>
  <r>
    <n v="242"/>
    <x v="197"/>
    <x v="2"/>
    <s v="HH-15010"/>
    <s v="Hilary Holden"/>
    <s v="Corporate"/>
    <x v="45"/>
    <x v="5"/>
    <s v="India"/>
    <x v="0"/>
    <s v="FUR-CH-10002573"/>
    <x v="2"/>
    <x v="13"/>
    <s v="Office Star Executive Leather Armchair, Adjustable"/>
    <n v="1395"/>
    <n v="3"/>
    <n v="237.15"/>
    <n v="164.14"/>
    <s v="Medium"/>
    <n v="110"/>
    <x v="0"/>
    <x v="0"/>
    <x v="0"/>
    <x v="189"/>
    <d v="2024-12-01T00:00:00"/>
    <s v="1"/>
    <s v="YES"/>
    <n v="1285"/>
    <n v="91"/>
    <s v="flag"/>
    <x v="82"/>
    <n v="12.681818181818182"/>
    <n v="0.11766308243727598"/>
    <x v="1"/>
  </r>
  <r>
    <n v="243"/>
    <x v="198"/>
    <x v="2"/>
    <s v="CS-12175"/>
    <s v="Charles Sheldon"/>
    <s v="Corporate"/>
    <x v="78"/>
    <x v="7"/>
    <s v="India"/>
    <x v="3"/>
    <s v="FUR-CH-10000351"/>
    <x v="2"/>
    <x v="13"/>
    <s v="Novimex Chairmat, Set of Two"/>
    <n v="527.30999999999995"/>
    <n v="9"/>
    <n v="194.94"/>
    <n v="155.97999999999999"/>
    <s v="High"/>
    <n v="270"/>
    <x v="0"/>
    <x v="1"/>
    <x v="1"/>
    <x v="190"/>
    <d v="2024-12-05T00:00:00"/>
    <s v="1"/>
    <s v="YES"/>
    <n v="257.30999999999995"/>
    <n v="61"/>
    <s v="flag"/>
    <x v="226"/>
    <n v="1.9529999999999998"/>
    <n v="0.29580322770286926"/>
    <x v="1"/>
  </r>
  <r>
    <n v="244"/>
    <x v="133"/>
    <x v="2"/>
    <s v="RF-19840"/>
    <s v="Roy Franzšsisch"/>
    <s v="Consumer"/>
    <x v="79"/>
    <x v="20"/>
    <s v="India"/>
    <x v="1"/>
    <s v="FUR-CH-10004196"/>
    <x v="2"/>
    <x v="13"/>
    <s v="Novimex Swivel Stool, Red"/>
    <n v="1315.68"/>
    <n v="8"/>
    <n v="328.8"/>
    <n v="153.16"/>
    <s v="High"/>
    <n v="535"/>
    <x v="0"/>
    <x v="2"/>
    <x v="1"/>
    <x v="191"/>
    <d v="2023-04-28T00:00:00"/>
    <s v="1"/>
    <s v="YES"/>
    <n v="780.68000000000006"/>
    <n v="2"/>
    <s v="no"/>
    <x v="227"/>
    <n v="2.4592149532710281"/>
    <n v="0.11641128541894685"/>
    <x v="1"/>
  </r>
  <r>
    <n v="245"/>
    <x v="199"/>
    <x v="1"/>
    <s v="DB-13615"/>
    <s v="Doug Bickford"/>
    <s v="Consumer"/>
    <x v="52"/>
    <x v="18"/>
    <s v="India"/>
    <x v="2"/>
    <s v="FUR-CH-10001415"/>
    <x v="2"/>
    <x v="13"/>
    <s v="Office Star Executive Leather Armchair, Red"/>
    <n v="1409.04"/>
    <n v="3"/>
    <n v="436.77"/>
    <n v="150.11000000000001"/>
    <s v="Medium"/>
    <n v="729"/>
    <x v="0"/>
    <x v="3"/>
    <x v="1"/>
    <x v="103"/>
    <d v="2022-04-11T00:00:00"/>
    <s v="1"/>
    <s v="YES"/>
    <n v="680.04"/>
    <n v="59"/>
    <s v="flag"/>
    <x v="222"/>
    <n v="1.9328395061728394"/>
    <n v="0.10653352637256573"/>
    <x v="1"/>
  </r>
  <r>
    <n v="246"/>
    <x v="155"/>
    <x v="2"/>
    <s v="GH-14425"/>
    <s v="Gary Hwang"/>
    <s v="Consumer"/>
    <x v="89"/>
    <x v="4"/>
    <s v="India"/>
    <x v="0"/>
    <s v="FUR-CH-10002890"/>
    <x v="2"/>
    <x v="13"/>
    <s v="Office Star Chairmat, Adjustable"/>
    <n v="341.55"/>
    <n v="5"/>
    <n v="30.6"/>
    <n v="81.92"/>
    <s v="Critical"/>
    <n v="349"/>
    <x v="0"/>
    <x v="1"/>
    <x v="1"/>
    <x v="192"/>
    <d v="2023-01-24T00:00:00"/>
    <s v="1"/>
    <s v="NO"/>
    <n v="-7.4499999999999886"/>
    <n v="2"/>
    <s v="no"/>
    <x v="228"/>
    <n v="0.97865329512893984"/>
    <n v="0.23984775289123114"/>
    <x v="1"/>
  </r>
  <r>
    <n v="247"/>
    <x v="176"/>
    <x v="2"/>
    <s v="AH-10195"/>
    <s v="Alan Haines"/>
    <s v="Corporate"/>
    <x v="30"/>
    <x v="14"/>
    <s v="India"/>
    <x v="3"/>
    <s v="FUR-CH-10000391"/>
    <x v="2"/>
    <x v="13"/>
    <s v="Novimex Bag Chairs, Red"/>
    <n v="183.84"/>
    <n v="4"/>
    <n v="14.64"/>
    <n v="68.59"/>
    <s v="Critical"/>
    <n v="226"/>
    <x v="0"/>
    <x v="2"/>
    <x v="0"/>
    <x v="193"/>
    <d v="2024-01-05T00:00:00"/>
    <s v="1"/>
    <s v="NO"/>
    <n v="-42.16"/>
    <n v="-114"/>
    <s v="no"/>
    <x v="229"/>
    <n v="0.81345132743362836"/>
    <n v="0.37309617058311578"/>
    <x v="1"/>
  </r>
  <r>
    <n v="248"/>
    <x v="200"/>
    <x v="2"/>
    <s v="SM-20905"/>
    <s v="Susan MacKendrick"/>
    <s v="Consumer"/>
    <x v="52"/>
    <x v="18"/>
    <s v="India"/>
    <x v="2"/>
    <s v="FUR-CH-10001415"/>
    <x v="2"/>
    <x v="13"/>
    <s v="Office Star Executive Leather Armchair, Red"/>
    <n v="1409.04"/>
    <n v="3"/>
    <n v="436.77"/>
    <n v="62.27"/>
    <s v="High"/>
    <n v="599"/>
    <x v="0"/>
    <x v="3"/>
    <x v="0"/>
    <x v="194"/>
    <d v="2022-06-21T00:00:00"/>
    <s v="1"/>
    <s v="YES"/>
    <n v="810.04"/>
    <n v="2"/>
    <s v="no"/>
    <x v="222"/>
    <n v="2.3523205342237059"/>
    <n v="4.4193209561119634E-2"/>
    <x v="0"/>
  </r>
  <r>
    <n v="249"/>
    <x v="201"/>
    <x v="1"/>
    <s v="BE-11455"/>
    <s v="Brad Eason"/>
    <s v="Home Office"/>
    <x v="100"/>
    <x v="7"/>
    <s v="India"/>
    <x v="3"/>
    <s v="FUR-CH-10002224"/>
    <x v="2"/>
    <x v="13"/>
    <s v="Hon Rocking Chair, Set of Two"/>
    <n v="398.61"/>
    <n v="3"/>
    <n v="15.93"/>
    <n v="58.35"/>
    <s v="High"/>
    <n v="511"/>
    <x v="0"/>
    <x v="0"/>
    <x v="1"/>
    <x v="195"/>
    <d v="2021-09-27T00:00:00"/>
    <s v="1"/>
    <s v="NO"/>
    <n v="-112.38999999999999"/>
    <n v="5"/>
    <s v="no"/>
    <x v="230"/>
    <n v="0.78005870841487279"/>
    <n v="0.14638368329946563"/>
    <x v="1"/>
  </r>
  <r>
    <n v="250"/>
    <x v="202"/>
    <x v="1"/>
    <s v="EH-13990"/>
    <s v="Erica Hackney"/>
    <s v="Consumer"/>
    <x v="68"/>
    <x v="19"/>
    <s v="India"/>
    <x v="3"/>
    <s v="FUR-CH-10004065"/>
    <x v="2"/>
    <x v="13"/>
    <s v="SAFCO Bag Chairs, Adjustable"/>
    <n v="415.44"/>
    <n v="8"/>
    <n v="66.239999999999995"/>
    <n v="54.52"/>
    <s v="Medium"/>
    <n v="543"/>
    <x v="0"/>
    <x v="1"/>
    <x v="0"/>
    <x v="192"/>
    <d v="2023-01-24T00:00:00"/>
    <s v="1"/>
    <s v="NO"/>
    <n v="-127.56"/>
    <n v="2"/>
    <s v="no"/>
    <x v="231"/>
    <n v="0.76508287292817678"/>
    <n v="0.13123435393799346"/>
    <x v="1"/>
  </r>
  <r>
    <n v="251"/>
    <x v="111"/>
    <x v="2"/>
    <s v="SV-20815"/>
    <s v="Stuart Van"/>
    <s v="Corporate"/>
    <x v="50"/>
    <x v="0"/>
    <s v="India"/>
    <x v="0"/>
    <s v="FUR-CH-10004584"/>
    <x v="2"/>
    <x v="13"/>
    <s v="Office Star Steel Folding Chair, Set of Two"/>
    <n v="281.88"/>
    <n v="3"/>
    <n v="121.14"/>
    <n v="50.43"/>
    <s v="Critical"/>
    <n v="522"/>
    <x v="0"/>
    <x v="2"/>
    <x v="0"/>
    <x v="196"/>
    <d v="2023-05-11T00:00:00"/>
    <s v="1"/>
    <s v="NO"/>
    <n v="-240.12"/>
    <n v="120"/>
    <s v="flag"/>
    <x v="232"/>
    <n v="0.54"/>
    <n v="0.17890591741166453"/>
    <x v="1"/>
  </r>
  <r>
    <n v="252"/>
    <x v="203"/>
    <x v="1"/>
    <s v="AP-10915"/>
    <s v="Arthur Prichep"/>
    <s v="Consumer"/>
    <x v="27"/>
    <x v="13"/>
    <s v="India"/>
    <x v="1"/>
    <s v="FUR-CH-10000026"/>
    <x v="2"/>
    <x v="13"/>
    <s v="SAFCO Rocking Chair, Black"/>
    <n v="264.95999999999998"/>
    <n v="2"/>
    <n v="10.56"/>
    <n v="40.369999999999997"/>
    <s v="High"/>
    <n v="297"/>
    <x v="0"/>
    <x v="3"/>
    <x v="1"/>
    <x v="136"/>
    <d v="2023-11-29T00:00:00"/>
    <s v="1"/>
    <s v="NO"/>
    <n v="-32.04000000000002"/>
    <n v="4"/>
    <s v="no"/>
    <x v="233"/>
    <n v="0.89212121212121209"/>
    <n v="0.15236262077294685"/>
    <x v="1"/>
  </r>
  <r>
    <n v="253"/>
    <x v="132"/>
    <x v="1"/>
    <s v="HG-14845"/>
    <s v="Harry Greene"/>
    <s v="Consumer"/>
    <x v="19"/>
    <x v="8"/>
    <s v="India"/>
    <x v="0"/>
    <s v="FUR-CH-10001397"/>
    <x v="2"/>
    <x v="13"/>
    <s v="SAFCO Chairmat, Set of Two"/>
    <n v="310.35000000000002"/>
    <n v="5"/>
    <n v="108.6"/>
    <n v="40.19"/>
    <s v="High"/>
    <n v="621"/>
    <x v="0"/>
    <x v="1"/>
    <x v="0"/>
    <x v="197"/>
    <d v="2024-06-10T00:00:00"/>
    <s v="1"/>
    <s v="NO"/>
    <n v="-310.64999999999998"/>
    <n v="121"/>
    <s v="flag"/>
    <x v="234"/>
    <n v="0.49975845410628023"/>
    <n v="0.12949895279523119"/>
    <x v="1"/>
  </r>
  <r>
    <n v="254"/>
    <x v="107"/>
    <x v="3"/>
    <s v="JE-15610"/>
    <s v="Jim Epp"/>
    <s v="Corporate"/>
    <x v="65"/>
    <x v="5"/>
    <s v="India"/>
    <x v="0"/>
    <s v="FUR-CH-10002510"/>
    <x v="2"/>
    <x v="13"/>
    <s v="Office Star Steel Folding Chair, Adjustable"/>
    <n v="282.60000000000002"/>
    <n v="3"/>
    <n v="129.96"/>
    <n v="38.56"/>
    <s v="Critical"/>
    <n v="204"/>
    <x v="0"/>
    <x v="2"/>
    <x v="1"/>
    <x v="142"/>
    <d v="2022-12-05T00:00:00"/>
    <s v="1"/>
    <s v="YES"/>
    <n v="78.600000000000023"/>
    <n v="61"/>
    <s v="flag"/>
    <x v="235"/>
    <n v="1.385294117647059"/>
    <n v="0.13644727530077849"/>
    <x v="1"/>
  </r>
  <r>
    <n v="255"/>
    <x v="204"/>
    <x v="1"/>
    <s v="AH-10030"/>
    <s v="Aaron Hawkins"/>
    <s v="Corporate"/>
    <x v="85"/>
    <x v="18"/>
    <s v="India"/>
    <x v="2"/>
    <s v="FUR-CH-10002966"/>
    <x v="2"/>
    <x v="13"/>
    <s v="Harbour Creations Swivel Stool, Red"/>
    <n v="360.24"/>
    <n v="2"/>
    <n v="10.8"/>
    <n v="38.14"/>
    <s v="Medium"/>
    <n v="769"/>
    <x v="0"/>
    <x v="3"/>
    <x v="0"/>
    <x v="147"/>
    <d v="2021-10-18T00:00:00"/>
    <s v="1"/>
    <s v="NO"/>
    <n v="-408.76"/>
    <n v="4"/>
    <s v="no"/>
    <x v="236"/>
    <n v="0.46845253576072821"/>
    <n v="0.10587386186986453"/>
    <x v="1"/>
  </r>
  <r>
    <n v="256"/>
    <x v="205"/>
    <x v="2"/>
    <s v="DW-13480"/>
    <s v="Dianna Wilson"/>
    <s v="Home Office"/>
    <x v="101"/>
    <x v="7"/>
    <s v="India"/>
    <x v="3"/>
    <s v="FUR-CH-10002468"/>
    <x v="2"/>
    <x v="13"/>
    <s v="Hon Rocking Chair, Adjustable"/>
    <n v="266.22000000000003"/>
    <n v="2"/>
    <n v="69.180000000000007"/>
    <n v="31.44"/>
    <s v="Critical"/>
    <n v="568"/>
    <x v="0"/>
    <x v="0"/>
    <x v="1"/>
    <x v="198"/>
    <d v="2022-07-07T00:00:00"/>
    <s v="1"/>
    <s v="NO"/>
    <n v="-301.77999999999997"/>
    <n v="61"/>
    <s v="flag"/>
    <x v="237"/>
    <n v="0.4686971830985916"/>
    <n v="0.11809781383817894"/>
    <x v="1"/>
  </r>
  <r>
    <n v="257"/>
    <x v="206"/>
    <x v="1"/>
    <s v="KT-16480"/>
    <s v="Kean Thornton"/>
    <s v="Consumer"/>
    <x v="2"/>
    <x v="2"/>
    <s v="India"/>
    <x v="2"/>
    <s v="FUR-CH-10004609"/>
    <x v="2"/>
    <x v="13"/>
    <s v="Harbour Creations Steel Folding Chair, Adjustable"/>
    <n v="200.76"/>
    <n v="2"/>
    <n v="86.28"/>
    <n v="31.12"/>
    <s v="Medium"/>
    <n v="338"/>
    <x v="0"/>
    <x v="1"/>
    <x v="0"/>
    <x v="199"/>
    <d v="2024-06-29T00:00:00"/>
    <s v="1"/>
    <s v="NO"/>
    <n v="-137.24"/>
    <n v="1"/>
    <s v="no"/>
    <x v="238"/>
    <n v="0.59396449704142007"/>
    <n v="0.15501095835823869"/>
    <x v="1"/>
  </r>
  <r>
    <n v="258"/>
    <x v="201"/>
    <x v="1"/>
    <s v="BE-11455"/>
    <s v="Brad Eason"/>
    <s v="Home Office"/>
    <x v="100"/>
    <x v="7"/>
    <s v="India"/>
    <x v="3"/>
    <s v="FUR-CH-10001695"/>
    <x v="2"/>
    <x v="13"/>
    <s v="Harbour Creations Chairmat, Set of Two"/>
    <n v="148.5"/>
    <n v="2"/>
    <n v="1.44"/>
    <n v="25.44"/>
    <s v="High"/>
    <n v="193"/>
    <x v="0"/>
    <x v="2"/>
    <x v="0"/>
    <x v="200"/>
    <d v="2021-10-06T00:00:00"/>
    <s v="1"/>
    <s v="NO"/>
    <n v="-44.5"/>
    <n v="92"/>
    <s v="flag"/>
    <x v="239"/>
    <n v="0.76943005181347146"/>
    <n v="0.17131313131313133"/>
    <x v="1"/>
  </r>
  <r>
    <n v="259"/>
    <x v="96"/>
    <x v="1"/>
    <s v="BT-11485"/>
    <s v="Brad Thomas"/>
    <s v="Home Office"/>
    <x v="43"/>
    <x v="15"/>
    <s v="India"/>
    <x v="1"/>
    <s v="FUR-CH-10002412"/>
    <x v="2"/>
    <x v="13"/>
    <s v="Hon Bag Chairs, Black"/>
    <n v="85.44"/>
    <n v="2"/>
    <n v="0.84"/>
    <n v="15.28"/>
    <s v="High"/>
    <n v="780"/>
    <x v="0"/>
    <x v="3"/>
    <x v="1"/>
    <x v="130"/>
    <d v="2022-06-05T00:00:00"/>
    <s v="1"/>
    <s v="NO"/>
    <n v="-694.56"/>
    <n v="61"/>
    <s v="flag"/>
    <x v="240"/>
    <n v="0.10953846153846153"/>
    <n v="0.17883895131086142"/>
    <x v="1"/>
  </r>
  <r>
    <n v="260"/>
    <x v="132"/>
    <x v="1"/>
    <s v="HG-14845"/>
    <s v="Harry Greene"/>
    <s v="Consumer"/>
    <x v="19"/>
    <x v="8"/>
    <s v="India"/>
    <x v="0"/>
    <s v="FUR-CH-10003354"/>
    <x v="2"/>
    <x v="13"/>
    <s v="Novimex Bag Chairs, Black"/>
    <n v="87.06"/>
    <n v="2"/>
    <n v="0.84"/>
    <n v="15.09"/>
    <s v="High"/>
    <n v="456"/>
    <x v="0"/>
    <x v="0"/>
    <x v="1"/>
    <x v="136"/>
    <d v="2023-11-27T00:00:00"/>
    <s v="1"/>
    <s v="NO"/>
    <n v="-368.94"/>
    <n v="2"/>
    <s v="no"/>
    <x v="241"/>
    <n v="0.19092105263157896"/>
    <n v="0.173328738800827"/>
    <x v="1"/>
  </r>
  <r>
    <n v="261"/>
    <x v="207"/>
    <x v="1"/>
    <s v="SF-20200"/>
    <s v="Sarah Foster"/>
    <s v="Consumer"/>
    <x v="8"/>
    <x v="7"/>
    <s v="India"/>
    <x v="3"/>
    <s v="FUR-CH-10000351"/>
    <x v="2"/>
    <x v="13"/>
    <s v="Novimex Chairmat, Set of Two"/>
    <n v="175.77"/>
    <n v="3"/>
    <n v="64.98"/>
    <n v="10.56"/>
    <s v="Medium"/>
    <n v="81"/>
    <x v="0"/>
    <x v="1"/>
    <x v="0"/>
    <x v="201"/>
    <d v="2022-04-14T00:00:00"/>
    <s v="1"/>
    <s v="YES"/>
    <n v="94.77000000000001"/>
    <n v="-234"/>
    <s v="no"/>
    <x v="226"/>
    <n v="2.17"/>
    <n v="6.0078511691414919E-2"/>
    <x v="0"/>
  </r>
  <r>
    <n v="262"/>
    <x v="208"/>
    <x v="3"/>
    <s v="SS-20875"/>
    <s v="Sung Shariari"/>
    <s v="Consumer"/>
    <x v="61"/>
    <x v="7"/>
    <s v="India"/>
    <x v="3"/>
    <s v="FUR-CH-10004306"/>
    <x v="2"/>
    <x v="13"/>
    <s v="SAFCO Bag Chairs, Red"/>
    <n v="148.32"/>
    <n v="3"/>
    <n v="32.58"/>
    <n v="5.2"/>
    <s v="Medium"/>
    <n v="484"/>
    <x v="0"/>
    <x v="3"/>
    <x v="1"/>
    <x v="87"/>
    <d v="2021-05-20T00:00:00"/>
    <s v="1"/>
    <s v="NO"/>
    <n v="-335.68"/>
    <n v="2"/>
    <s v="no"/>
    <x v="242"/>
    <n v="0.30644628099173554"/>
    <n v="3.5059331175836032E-2"/>
    <x v="0"/>
  </r>
  <r>
    <n v="263"/>
    <x v="121"/>
    <x v="1"/>
    <s v="VG-21805"/>
    <s v="Vivek Grady"/>
    <s v="Corporate"/>
    <x v="71"/>
    <x v="3"/>
    <s v="India"/>
    <x v="2"/>
    <s v="FUR-BO-10004043"/>
    <x v="2"/>
    <x v="14"/>
    <s v="Dania Classic Bookcase, Metal"/>
    <n v="2871.54"/>
    <n v="7"/>
    <n v="57.33"/>
    <n v="227.14"/>
    <s v="Medium"/>
    <n v="612"/>
    <x v="0"/>
    <x v="2"/>
    <x v="1"/>
    <x v="122"/>
    <d v="2024-07-05T00:00:00"/>
    <s v="1"/>
    <s v="YES"/>
    <n v="2259.54"/>
    <n v="61"/>
    <s v="flag"/>
    <x v="243"/>
    <n v="4.6920588235294121"/>
    <n v="7.9100413018798277E-2"/>
    <x v="0"/>
  </r>
  <r>
    <n v="264"/>
    <x v="209"/>
    <x v="1"/>
    <s v="GM-14455"/>
    <s v="Gary Mitchum"/>
    <s v="Home Office"/>
    <x v="80"/>
    <x v="21"/>
    <s v="India"/>
    <x v="1"/>
    <s v="FUR-BO-10001598"/>
    <x v="2"/>
    <x v="14"/>
    <s v="Bush Corner Shelving, Pine"/>
    <n v="877.38"/>
    <n v="7"/>
    <n v="394.8"/>
    <n v="116.78"/>
    <s v="Medium"/>
    <n v="621"/>
    <x v="0"/>
    <x v="3"/>
    <x v="0"/>
    <x v="202"/>
    <d v="2022-12-19T00:00:00"/>
    <s v="1"/>
    <s v="YES"/>
    <n v="256.38"/>
    <n v="4"/>
    <s v="no"/>
    <x v="244"/>
    <n v="1.4128502415458937"/>
    <n v="0.13310082290455674"/>
    <x v="1"/>
  </r>
  <r>
    <n v="265"/>
    <x v="210"/>
    <x v="2"/>
    <s v="MG-18205"/>
    <s v="Mitch Gastineau"/>
    <s v="Corporate"/>
    <x v="66"/>
    <x v="5"/>
    <s v="India"/>
    <x v="0"/>
    <s v="FUR-BO-10002462"/>
    <x v="2"/>
    <x v="14"/>
    <s v="Ikea Classic Bookcase, Pine"/>
    <n v="2065.5"/>
    <n v="5"/>
    <n v="41.25"/>
    <n v="248.81"/>
    <s v="High"/>
    <n v="65"/>
    <x v="0"/>
    <x v="1"/>
    <x v="0"/>
    <x v="203"/>
    <d v="2024-06-23T00:00:00"/>
    <s v="1"/>
    <s v="YES"/>
    <n v="2000.5"/>
    <n v="5"/>
    <s v="no"/>
    <x v="245"/>
    <n v="31.776923076923076"/>
    <n v="0.12045993706124425"/>
    <x v="1"/>
  </r>
  <r>
    <n v="266"/>
    <x v="211"/>
    <x v="2"/>
    <s v="JO-15280"/>
    <s v="Jas O'Carroll"/>
    <s v="Consumer"/>
    <x v="52"/>
    <x v="18"/>
    <s v="India"/>
    <x v="2"/>
    <s v="FUR-BO-10002277"/>
    <x v="2"/>
    <x v="14"/>
    <s v="Bush Floating Shelf Set, Mobile"/>
    <n v="868.95"/>
    <n v="5"/>
    <n v="43.35"/>
    <n v="186.83"/>
    <s v="High"/>
    <n v="89"/>
    <x v="0"/>
    <x v="2"/>
    <x v="1"/>
    <x v="183"/>
    <d v="2024-05-28T00:00:00"/>
    <s v="1"/>
    <s v="YES"/>
    <n v="779.95"/>
    <n v="2"/>
    <s v="no"/>
    <x v="246"/>
    <n v="9.7634831460674167"/>
    <n v="0.21500661718165603"/>
    <x v="1"/>
  </r>
  <r>
    <n v="267"/>
    <x v="212"/>
    <x v="2"/>
    <s v="CS-11845"/>
    <s v="Cari Sayre"/>
    <s v="Corporate"/>
    <x v="10"/>
    <x v="12"/>
    <s v="India"/>
    <x v="3"/>
    <s v="FUR-BO-10000676"/>
    <x v="2"/>
    <x v="14"/>
    <s v="Bush Stackable Bookrack, Pine"/>
    <n v="630.15"/>
    <n v="5"/>
    <n v="31.5"/>
    <n v="181.05"/>
    <s v="Critical"/>
    <n v="557"/>
    <x v="0"/>
    <x v="3"/>
    <x v="1"/>
    <x v="193"/>
    <d v="2024-01-05T00:00:00"/>
    <s v="1"/>
    <s v="YES"/>
    <n v="73.149999999999977"/>
    <n v="-114"/>
    <s v="no"/>
    <x v="247"/>
    <n v="1.1313285457809694"/>
    <n v="0.28731254463223044"/>
    <x v="1"/>
  </r>
  <r>
    <n v="268"/>
    <x v="163"/>
    <x v="1"/>
    <s v="AG-10900"/>
    <s v="Arthur Gainer"/>
    <s v="Consumer"/>
    <x v="44"/>
    <x v="5"/>
    <s v="India"/>
    <x v="0"/>
    <s v="FUR-BO-10001155"/>
    <x v="2"/>
    <x v="14"/>
    <s v="Dania 3-Shelf Cabinet, Traditional"/>
    <n v="424.35"/>
    <n v="3"/>
    <n v="25.38"/>
    <n v="47.59"/>
    <s v="High"/>
    <n v="434"/>
    <x v="0"/>
    <x v="0"/>
    <x v="0"/>
    <x v="189"/>
    <d v="2024-12-01T00:00:00"/>
    <s v="1"/>
    <s v="NO"/>
    <n v="-9.6499999999999773"/>
    <n v="91"/>
    <s v="flag"/>
    <x v="248"/>
    <n v="0.97776497695852538"/>
    <n v="0.11214799104512785"/>
    <x v="1"/>
  </r>
  <r>
    <n v="269"/>
    <x v="213"/>
    <x v="3"/>
    <s v="BN-11470"/>
    <s v="Brad Norvell"/>
    <s v="Corporate"/>
    <x v="9"/>
    <x v="7"/>
    <s v="India"/>
    <x v="3"/>
    <s v="FUR-BO-10002390"/>
    <x v="2"/>
    <x v="14"/>
    <s v="Ikea Library with Doors, Metal"/>
    <n v="725.7"/>
    <n v="2"/>
    <n v="65.28"/>
    <n v="37.39"/>
    <s v="High"/>
    <n v="250"/>
    <x v="0"/>
    <x v="1"/>
    <x v="1"/>
    <x v="114"/>
    <d v="2021-12-23T00:00:00"/>
    <s v="1"/>
    <s v="YES"/>
    <n v="475.70000000000005"/>
    <n v="2"/>
    <s v="no"/>
    <x v="249"/>
    <n v="2.9028"/>
    <n v="5.1522667769050567E-2"/>
    <x v="0"/>
  </r>
  <r>
    <n v="270"/>
    <x v="151"/>
    <x v="1"/>
    <s v="CC-12145"/>
    <s v="Charles Crestani"/>
    <s v="Consumer"/>
    <x v="87"/>
    <x v="5"/>
    <s v="India"/>
    <x v="0"/>
    <s v="FUR-BO-10000087"/>
    <x v="2"/>
    <x v="14"/>
    <s v="Dania Classic Bookcase, Mobile"/>
    <n v="826.56"/>
    <n v="2"/>
    <n v="41.28"/>
    <n v="72.14"/>
    <s v="High"/>
    <n v="191"/>
    <x v="0"/>
    <x v="2"/>
    <x v="1"/>
    <x v="150"/>
    <d v="2022-02-11T00:00:00"/>
    <s v="1"/>
    <s v="YES"/>
    <n v="635.55999999999995"/>
    <n v="-260"/>
    <s v="no"/>
    <x v="250"/>
    <n v="4.3275392670157062"/>
    <n v="8.7277390631049168E-2"/>
    <x v="0"/>
  </r>
  <r>
    <n v="271"/>
    <x v="214"/>
    <x v="3"/>
    <s v="DB-13615"/>
    <s v="Doug Bickford"/>
    <s v="Consumer"/>
    <x v="70"/>
    <x v="7"/>
    <s v="India"/>
    <x v="3"/>
    <s v="FUR-BO-10004699"/>
    <x v="2"/>
    <x v="14"/>
    <s v="Dania 3-Shelf Cabinet, Mobile"/>
    <n v="287.94"/>
    <n v="2"/>
    <n v="0"/>
    <n v="55.6"/>
    <s v="High"/>
    <n v="525"/>
    <x v="0"/>
    <x v="3"/>
    <x v="1"/>
    <x v="148"/>
    <d v="2024-09-28T00:00:00"/>
    <s v="1"/>
    <s v="NO"/>
    <n v="-237.06"/>
    <n v="2"/>
    <s v="no"/>
    <x v="68"/>
    <n v="0.54845714285714287"/>
    <n v="0.19309578384385637"/>
    <x v="1"/>
  </r>
  <r>
    <n v="272"/>
    <x v="215"/>
    <x v="2"/>
    <s v="LD-17005"/>
    <s v="Lisa DeCherney"/>
    <s v="Consumer"/>
    <x v="80"/>
    <x v="21"/>
    <s v="India"/>
    <x v="1"/>
    <s v="FUR-BO-10002032"/>
    <x v="2"/>
    <x v="14"/>
    <s v="Ikea Stackable Bookrack, Pine"/>
    <n v="247.86"/>
    <n v="2"/>
    <n v="59.46"/>
    <n v="24.84"/>
    <s v="High"/>
    <n v="217"/>
    <x v="0"/>
    <x v="0"/>
    <x v="1"/>
    <x v="145"/>
    <d v="2025-05-01T00:00:00"/>
    <s v="1"/>
    <s v="YES"/>
    <n v="30.860000000000014"/>
    <n v="121"/>
    <s v="flag"/>
    <x v="251"/>
    <n v="1.1422119815668204"/>
    <n v="0.10021786492374728"/>
    <x v="1"/>
  </r>
  <r>
    <n v="273"/>
    <x v="216"/>
    <x v="3"/>
    <s v="ML-17755"/>
    <s v="Max Ludwig"/>
    <s v="Home Office"/>
    <x v="45"/>
    <x v="5"/>
    <s v="India"/>
    <x v="0"/>
    <s v="FUR-FU-10004730"/>
    <x v="2"/>
    <x v="15"/>
    <s v="Rubbermaid Light Bulb, Erganomic"/>
    <n v="17.46"/>
    <n v="1"/>
    <n v="0.51"/>
    <n v="3.65"/>
    <s v="Medium"/>
    <n v="47"/>
    <x v="0"/>
    <x v="1"/>
    <x v="1"/>
    <x v="204"/>
    <d v="2021-08-14T00:00:00"/>
    <s v="1"/>
    <s v="NO"/>
    <n v="-29.54"/>
    <n v="-116"/>
    <s v="no"/>
    <x v="252"/>
    <n v="0.37148936170212765"/>
    <n v="0.209049255441008"/>
    <x v="1"/>
  </r>
  <r>
    <n v="274"/>
    <x v="217"/>
    <x v="3"/>
    <s v="TM-21010"/>
    <s v="Tamara Manning"/>
    <s v="Consumer"/>
    <x v="90"/>
    <x v="15"/>
    <s v="India"/>
    <x v="1"/>
    <s v="FUR-FU-10002699"/>
    <x v="2"/>
    <x v="15"/>
    <s v="Eldon Photo Frame, Erganomic"/>
    <n v="113.46"/>
    <n v="2"/>
    <n v="28.32"/>
    <n v="8.15"/>
    <s v="Medium"/>
    <n v="206"/>
    <x v="0"/>
    <x v="2"/>
    <x v="1"/>
    <x v="205"/>
    <d v="2022-11-30T00:00:00"/>
    <s v="0"/>
    <s v="NO"/>
    <n v="-92.54"/>
    <n v="0"/>
    <s v="no"/>
    <x v="253"/>
    <n v="0.55077669902912618"/>
    <n v="7.1831482460779139E-2"/>
    <x v="0"/>
  </r>
  <r>
    <n v="275"/>
    <x v="136"/>
    <x v="3"/>
    <s v="KH-16510"/>
    <s v="Keith Herrera"/>
    <s v="Consumer"/>
    <x v="25"/>
    <x v="11"/>
    <s v="India"/>
    <x v="3"/>
    <s v="FUR-FU-10004464"/>
    <x v="2"/>
    <x v="15"/>
    <s v="Deflect-O Clock, Durable"/>
    <n v="142.02000000000001"/>
    <n v="3"/>
    <n v="2.79"/>
    <n v="3.54"/>
    <s v="Medium"/>
    <n v="791"/>
    <x v="0"/>
    <x v="3"/>
    <x v="1"/>
    <x v="206"/>
    <d v="2021-05-31T00:00:00"/>
    <s v="0"/>
    <s v="NO"/>
    <n v="-648.98"/>
    <n v="0"/>
    <s v="no"/>
    <x v="254"/>
    <n v="0.17954487989886223"/>
    <n v="2.4926066751161807E-2"/>
    <x v="0"/>
  </r>
  <r>
    <n v="276"/>
    <x v="176"/>
    <x v="2"/>
    <s v="AH-10195"/>
    <s v="Alan Haines"/>
    <s v="Corporate"/>
    <x v="30"/>
    <x v="14"/>
    <s v="India"/>
    <x v="3"/>
    <s v="FUR-FU-10000921"/>
    <x v="2"/>
    <x v="15"/>
    <s v="Advantus Door Stop, Erganomic"/>
    <n v="43.65"/>
    <n v="1"/>
    <n v="3.9"/>
    <n v="13.44"/>
    <s v="Critical"/>
    <n v="45"/>
    <x v="0"/>
    <x v="0"/>
    <x v="0"/>
    <x v="207"/>
    <d v="2021-12-29T00:00:00"/>
    <s v="1"/>
    <s v="NO"/>
    <n v="-1.3500000000000014"/>
    <n v="1"/>
    <s v="no"/>
    <x v="255"/>
    <n v="0.97"/>
    <n v="0.30790378006872854"/>
    <x v="1"/>
  </r>
  <r>
    <n v="277"/>
    <x v="218"/>
    <x v="2"/>
    <s v="MM-17920"/>
    <s v="Michael Moore"/>
    <s v="Consumer"/>
    <x v="89"/>
    <x v="4"/>
    <s v="India"/>
    <x v="0"/>
    <s v="FUR-FU-10004509"/>
    <x v="2"/>
    <x v="15"/>
    <s v="Advantus Door Stop, Duo Pack"/>
    <n v="90.18"/>
    <n v="2"/>
    <n v="26.1"/>
    <n v="25.11"/>
    <s v="Critical"/>
    <n v="352"/>
    <x v="0"/>
    <x v="1"/>
    <x v="0"/>
    <x v="203"/>
    <d v="2024-06-21T00:00:00"/>
    <s v="1"/>
    <s v="NO"/>
    <n v="-261.82"/>
    <n v="3"/>
    <s v="no"/>
    <x v="256"/>
    <n v="0.25619318181818185"/>
    <n v="0.27844311377245506"/>
    <x v="1"/>
  </r>
  <r>
    <n v="278"/>
    <x v="219"/>
    <x v="2"/>
    <s v="DK-13225"/>
    <s v="Dean Katz"/>
    <s v="Corporate"/>
    <x v="53"/>
    <x v="4"/>
    <s v="India"/>
    <x v="0"/>
    <s v="FUR-FU-10004619"/>
    <x v="2"/>
    <x v="15"/>
    <s v="Tenex Stacking Tray, Erganomic"/>
    <n v="47.7"/>
    <n v="2"/>
    <n v="19.98"/>
    <n v="7.87"/>
    <s v="Critical"/>
    <n v="148"/>
    <x v="0"/>
    <x v="2"/>
    <x v="1"/>
    <x v="208"/>
    <d v="2022-08-10T00:00:00"/>
    <s v="1"/>
    <s v="NO"/>
    <n v="-100.3"/>
    <n v="153"/>
    <s v="flag"/>
    <x v="257"/>
    <n v="0.32229729729729734"/>
    <n v="0.1649895178197065"/>
    <x v="1"/>
  </r>
  <r>
    <n v="279"/>
    <x v="220"/>
    <x v="2"/>
    <s v="KT-16465"/>
    <s v="Kean Takahito"/>
    <s v="Consumer"/>
    <x v="95"/>
    <x v="2"/>
    <s v="India"/>
    <x v="2"/>
    <s v="FUR-FU-10000889"/>
    <x v="2"/>
    <x v="15"/>
    <s v="Rubbermaid Clock, Black"/>
    <n v="250.8"/>
    <n v="5"/>
    <n v="85.2"/>
    <n v="25.92"/>
    <s v="High"/>
    <n v="768"/>
    <x v="0"/>
    <x v="3"/>
    <x v="1"/>
    <x v="209"/>
    <d v="2024-03-30T00:00:00"/>
    <s v="1"/>
    <s v="NO"/>
    <n v="-517.20000000000005"/>
    <n v="3"/>
    <s v="no"/>
    <x v="258"/>
    <n v="0.32656250000000003"/>
    <n v="0.10334928229665072"/>
    <x v="1"/>
  </r>
  <r>
    <n v="280"/>
    <x v="169"/>
    <x v="2"/>
    <s v="AO-10810"/>
    <s v="Anthony O'Donnell"/>
    <s v="Corporate"/>
    <x v="25"/>
    <x v="11"/>
    <s v="India"/>
    <x v="3"/>
    <s v="FUR-FU-10000921"/>
    <x v="2"/>
    <x v="15"/>
    <s v="Advantus Door Stop, Erganomic"/>
    <n v="130.94999999999999"/>
    <n v="3"/>
    <n v="11.7"/>
    <n v="0.49"/>
    <s v="Medium"/>
    <n v="29"/>
    <x v="0"/>
    <x v="0"/>
    <x v="1"/>
    <x v="40"/>
    <d v="2024-03-23T00:00:00"/>
    <s v="1"/>
    <s v="YES"/>
    <n v="101.94999999999999"/>
    <n v="3"/>
    <s v="no"/>
    <x v="255"/>
    <n v="4.5155172413793103"/>
    <n v="3.7418862161130205E-3"/>
    <x v="0"/>
  </r>
  <r>
    <n v="281"/>
    <x v="221"/>
    <x v="1"/>
    <s v="MH-17290"/>
    <s v="Marc Harrigan"/>
    <s v="Home Office"/>
    <x v="54"/>
    <x v="9"/>
    <s v="India"/>
    <x v="2"/>
    <s v="FUR-FU-10000394"/>
    <x v="2"/>
    <x v="15"/>
    <s v="Rubbermaid Photo Frame, Durable"/>
    <n v="536.58000000000004"/>
    <n v="11"/>
    <n v="252.12"/>
    <n v="43.17"/>
    <s v="Medium"/>
    <n v="541"/>
    <x v="0"/>
    <x v="2"/>
    <x v="0"/>
    <x v="188"/>
    <d v="2023-09-20T00:00:00"/>
    <s v="1"/>
    <s v="NO"/>
    <n v="-4.4199999999999591"/>
    <n v="3"/>
    <s v="no"/>
    <x v="259"/>
    <n v="0.99182994454713502"/>
    <n v="8.045398635804539E-2"/>
    <x v="0"/>
  </r>
  <r>
    <n v="282"/>
    <x v="222"/>
    <x v="1"/>
    <s v="CW-11905"/>
    <s v="Carl Weiss"/>
    <s v="Home Office"/>
    <x v="102"/>
    <x v="16"/>
    <s v="India"/>
    <x v="2"/>
    <s v="FUR-FU-10000815"/>
    <x v="2"/>
    <x v="15"/>
    <s v="Eldon Door Stop, Black"/>
    <n v="150.47999999999999"/>
    <n v="3"/>
    <n v="28.53"/>
    <n v="17.940000000000001"/>
    <s v="High"/>
    <n v="715"/>
    <x v="0"/>
    <x v="3"/>
    <x v="1"/>
    <x v="210"/>
    <d v="2021-08-09T00:00:00"/>
    <s v="1"/>
    <s v="NO"/>
    <n v="-564.52"/>
    <n v="31"/>
    <s v="flag"/>
    <x v="260"/>
    <n v="0.21046153846153845"/>
    <n v="0.11921850079744818"/>
    <x v="1"/>
  </r>
  <r>
    <n v="283"/>
    <x v="123"/>
    <x v="1"/>
    <s v="GZ-14545"/>
    <s v="George Zrebassa"/>
    <s v="Corporate"/>
    <x v="73"/>
    <x v="7"/>
    <s v="India"/>
    <x v="3"/>
    <s v="FUR-FU-10001343"/>
    <x v="2"/>
    <x v="15"/>
    <s v="Eldon Stacking Tray, Erganomic"/>
    <n v="120.48"/>
    <n v="4"/>
    <n v="25.2"/>
    <n v="6.06"/>
    <s v="Medium"/>
    <n v="716"/>
    <x v="0"/>
    <x v="0"/>
    <x v="0"/>
    <x v="177"/>
    <d v="2023-09-14T00:00:00"/>
    <s v="1"/>
    <s v="NO"/>
    <n v="-595.52"/>
    <n v="-56"/>
    <s v="no"/>
    <x v="261"/>
    <n v="0.16826815642458101"/>
    <n v="5.0298804780876491E-2"/>
    <x v="0"/>
  </r>
  <r>
    <n v="284"/>
    <x v="167"/>
    <x v="1"/>
    <s v="TB-21595"/>
    <s v="Troy Blackwell"/>
    <s v="Consumer"/>
    <x v="48"/>
    <x v="17"/>
    <s v="India"/>
    <x v="1"/>
    <s v="FUR-FU-10004509"/>
    <x v="2"/>
    <x v="15"/>
    <s v="Advantus Door Stop, Duo Pack"/>
    <n v="180.36"/>
    <n v="4"/>
    <n v="52.2"/>
    <n v="35.53"/>
    <s v="High"/>
    <n v="759"/>
    <x v="0"/>
    <x v="1"/>
    <x v="1"/>
    <x v="211"/>
    <d v="2022-04-24T00:00:00"/>
    <s v="1"/>
    <s v="NO"/>
    <n v="-578.64"/>
    <n v="3"/>
    <s v="no"/>
    <x v="256"/>
    <n v="0.23762845849802372"/>
    <n v="0.19699489909070747"/>
    <x v="1"/>
  </r>
  <r>
    <n v="285"/>
    <x v="212"/>
    <x v="2"/>
    <s v="CS-11845"/>
    <s v="Cari Sayre"/>
    <s v="Corporate"/>
    <x v="10"/>
    <x v="12"/>
    <s v="India"/>
    <x v="3"/>
    <s v="FUR-TA-10001205"/>
    <x v="2"/>
    <x v="16"/>
    <s v="Chromcraft Wood Table, Rectangular"/>
    <n v="1920.36"/>
    <n v="4"/>
    <n v="652.91999999999996"/>
    <n v="592.77"/>
    <s v="Critical"/>
    <n v="200"/>
    <x v="0"/>
    <x v="2"/>
    <x v="1"/>
    <x v="172"/>
    <d v="2023-06-26T00:00:00"/>
    <s v="1"/>
    <s v="YES"/>
    <n v="1720.36"/>
    <n v="2"/>
    <s v="no"/>
    <x v="262"/>
    <n v="9.601799999999999"/>
    <n v="0.30867649815659565"/>
    <x v="1"/>
  </r>
  <r>
    <n v="286"/>
    <x v="223"/>
    <x v="1"/>
    <s v="MC-17845"/>
    <s v="Michael Chen"/>
    <s v="Consumer"/>
    <x v="103"/>
    <x v="4"/>
    <s v="India"/>
    <x v="0"/>
    <s v="FUR-TA-10001889"/>
    <x v="2"/>
    <x v="16"/>
    <s v="Bevis Conference Table, Fully Assembled"/>
    <n v="1850.46"/>
    <n v="2"/>
    <n v="259.02"/>
    <n v="228.37"/>
    <s v="High"/>
    <n v="634"/>
    <x v="0"/>
    <x v="3"/>
    <x v="0"/>
    <x v="212"/>
    <d v="2022-03-30T00:00:00"/>
    <s v="1"/>
    <s v="YES"/>
    <n v="1216.46"/>
    <n v="3"/>
    <s v="no"/>
    <x v="263"/>
    <n v="2.9187066246056781"/>
    <n v="0.12341255687774931"/>
    <x v="1"/>
  </r>
  <r>
    <n v="287"/>
    <x v="98"/>
    <x v="1"/>
    <s v="HP-14815"/>
    <s v="Harold Pawlan"/>
    <s v="Home Office"/>
    <x v="44"/>
    <x v="5"/>
    <s v="India"/>
    <x v="0"/>
    <s v="FUR-TA-10001359"/>
    <x v="2"/>
    <x v="16"/>
    <s v="Chromcraft Training Table, with Bottom Storage"/>
    <n v="851.67"/>
    <n v="3"/>
    <n v="76.59"/>
    <n v="3.78"/>
    <s v="Medium"/>
    <n v="344"/>
    <x v="0"/>
    <x v="0"/>
    <x v="1"/>
    <x v="213"/>
    <d v="2024-03-31T00:00:00"/>
    <s v="1"/>
    <s v="YES"/>
    <n v="507.66999999999996"/>
    <n v="1"/>
    <s v="no"/>
    <x v="264"/>
    <n v="2.4757848837209302"/>
    <n v="4.4383387931945474E-3"/>
    <x v="0"/>
  </r>
  <r>
    <n v="288"/>
    <x v="93"/>
    <x v="0"/>
    <s v="FG-14260"/>
    <s v="Frank Gastineau"/>
    <s v="Home Office"/>
    <x v="59"/>
    <x v="4"/>
    <s v="India"/>
    <x v="0"/>
    <s v="TEC-PH-10002070"/>
    <x v="1"/>
    <x v="12"/>
    <s v="Apple Headset, with Caller ID"/>
    <n v="439.56"/>
    <n v="6"/>
    <n v="61.38"/>
    <n v="59.64"/>
    <s v="Low"/>
    <n v="438"/>
    <x v="0"/>
    <x v="3"/>
    <x v="0"/>
    <x v="88"/>
    <d v="2024-10-30T00:00:00"/>
    <s v="0"/>
    <s v="YES"/>
    <n v="1.5600000000000023"/>
    <n v="0"/>
    <s v="no"/>
    <x v="265"/>
    <n v="1.0035616438356165"/>
    <n v="0.13568113568113568"/>
    <x v="1"/>
  </r>
  <r>
    <n v="289"/>
    <x v="224"/>
    <x v="0"/>
    <s v="AB-10600"/>
    <s v="Ann Blume"/>
    <s v="Corporate"/>
    <x v="61"/>
    <x v="7"/>
    <s v="India"/>
    <x v="3"/>
    <s v="TEC-MA-10003773"/>
    <x v="1"/>
    <x v="9"/>
    <s v="Panasonic Card Printer, Wireless"/>
    <n v="869.1"/>
    <n v="5"/>
    <n v="252"/>
    <n v="123.84"/>
    <s v="Low"/>
    <n v="204"/>
    <x v="0"/>
    <x v="0"/>
    <x v="1"/>
    <x v="214"/>
    <d v="2022-05-31T00:00:00"/>
    <s v="0"/>
    <s v="YES"/>
    <n v="665.1"/>
    <n v="0"/>
    <s v="no"/>
    <x v="266"/>
    <n v="4.2602941176470592"/>
    <n v="0.14249223334483949"/>
    <x v="1"/>
  </r>
  <r>
    <n v="290"/>
    <x v="225"/>
    <x v="0"/>
    <s v="GT-14755"/>
    <s v="Guy Thornton"/>
    <s v="Consumer"/>
    <x v="104"/>
    <x v="20"/>
    <s v="India"/>
    <x v="1"/>
    <s v="FUR-BO-10003706"/>
    <x v="2"/>
    <x v="14"/>
    <s v="Sauder Stackable Bookrack, Pine"/>
    <n v="296.33999999999997"/>
    <n v="2"/>
    <n v="142.19999999999999"/>
    <n v="34.81"/>
    <s v="Low"/>
    <n v="639"/>
    <x v="0"/>
    <x v="2"/>
    <x v="1"/>
    <x v="215"/>
    <d v="2023-10-17T00:00:00"/>
    <s v="1"/>
    <s v="NO"/>
    <n v="-342.66"/>
    <n v="2"/>
    <s v="no"/>
    <x v="267"/>
    <n v="0.46375586854460088"/>
    <n v="0.1174664237025039"/>
    <x v="1"/>
  </r>
  <r>
    <n v="291"/>
    <x v="226"/>
    <x v="0"/>
    <s v="DS-13030"/>
    <s v="Darrin Sayre"/>
    <s v="Home Office"/>
    <x v="105"/>
    <x v="22"/>
    <s v="India"/>
    <x v="1"/>
    <s v="FUR-BO-10004699"/>
    <x v="2"/>
    <x v="14"/>
    <s v="Dania 3-Shelf Cabinet, Mobile"/>
    <n v="863.82"/>
    <n v="6"/>
    <n v="0"/>
    <n v="76.989999999999995"/>
    <s v="High"/>
    <n v="634"/>
    <x v="0"/>
    <x v="3"/>
    <x v="0"/>
    <x v="216"/>
    <d v="2024-08-23T00:00:00"/>
    <s v="1"/>
    <s v="YES"/>
    <n v="229.82000000000005"/>
    <n v="2"/>
    <s v="no"/>
    <x v="68"/>
    <n v="1.3624921135646688"/>
    <n v="8.9127364497233214E-2"/>
    <x v="0"/>
  </r>
  <r>
    <n v="292"/>
    <x v="227"/>
    <x v="0"/>
    <s v="LS-16975"/>
    <s v="Lindsay Shagiari"/>
    <s v="Home Office"/>
    <x v="41"/>
    <x v="4"/>
    <s v="India"/>
    <x v="0"/>
    <s v="FUR-BO-10001860"/>
    <x v="2"/>
    <x v="14"/>
    <s v="Sauder Corner Shelving, Traditional"/>
    <n v="589.20000000000005"/>
    <n v="4"/>
    <n v="212.04"/>
    <n v="58.21"/>
    <s v="High"/>
    <n v="473"/>
    <x v="0"/>
    <x v="0"/>
    <x v="0"/>
    <x v="217"/>
    <d v="2022-05-28T00:00:00"/>
    <s v="1"/>
    <s v="YES"/>
    <n v="116.20000000000005"/>
    <n v="3"/>
    <s v="no"/>
    <x v="268"/>
    <n v="1.2456659619450319"/>
    <n v="9.8794976238968088E-2"/>
    <x v="0"/>
  </r>
  <r>
    <n v="293"/>
    <x v="228"/>
    <x v="0"/>
    <s v="AP-10720"/>
    <s v="Anne Pryor"/>
    <s v="Home Office"/>
    <x v="59"/>
    <x v="4"/>
    <s v="India"/>
    <x v="0"/>
    <s v="FUR-FU-10003605"/>
    <x v="2"/>
    <x v="15"/>
    <s v="Eldon Light Bulb, Durable"/>
    <n v="66.69"/>
    <n v="3"/>
    <n v="29.97"/>
    <n v="3.71"/>
    <s v="High"/>
    <n v="379"/>
    <x v="0"/>
    <x v="1"/>
    <x v="1"/>
    <x v="218"/>
    <d v="2022-10-21T00:00:00"/>
    <s v="1"/>
    <s v="NO"/>
    <n v="-312.31"/>
    <n v="2"/>
    <s v="no"/>
    <x v="269"/>
    <n v="0.17596306068601583"/>
    <n v="5.5630529314739843E-2"/>
    <x v="0"/>
  </r>
  <r>
    <n v="294"/>
    <x v="76"/>
    <x v="0"/>
    <s v="SL-20155"/>
    <s v="Sara Luxemburg"/>
    <s v="Home Office"/>
    <x v="49"/>
    <x v="5"/>
    <s v="India"/>
    <x v="0"/>
    <s v="FUR-BO-10003706"/>
    <x v="2"/>
    <x v="14"/>
    <s v="Sauder Stackable Bookrack, Pine"/>
    <n v="148.16999999999999"/>
    <n v="2"/>
    <n v="-5.97"/>
    <n v="7.92"/>
    <s v="High"/>
    <n v="605"/>
    <x v="0"/>
    <x v="2"/>
    <x v="1"/>
    <x v="191"/>
    <d v="2023-04-28T00:00:00"/>
    <s v="1"/>
    <s v="NO"/>
    <n v="-456.83000000000004"/>
    <n v="2"/>
    <s v="no"/>
    <x v="270"/>
    <n v="0.24490909090909088"/>
    <n v="5.3452115812917596E-2"/>
    <x v="0"/>
  </r>
  <r>
    <n v="295"/>
    <x v="229"/>
    <x v="0"/>
    <s v="CA-12055"/>
    <s v="Cathy Armstrong"/>
    <s v="Home Office"/>
    <x v="11"/>
    <x v="4"/>
    <s v="India"/>
    <x v="0"/>
    <s v="FUR-CH-10000026"/>
    <x v="2"/>
    <x v="13"/>
    <s v="SAFCO Rocking Chair, Black"/>
    <n v="529.91999999999996"/>
    <n v="4"/>
    <n v="21.12"/>
    <n v="64.92"/>
    <s v="High"/>
    <n v="20"/>
    <x v="0"/>
    <x v="3"/>
    <x v="0"/>
    <x v="195"/>
    <d v="2021-09-27T00:00:00"/>
    <s v="1"/>
    <s v="YES"/>
    <n v="509.91999999999996"/>
    <n v="5"/>
    <s v="no"/>
    <x v="233"/>
    <n v="26.495999999999999"/>
    <n v="0.12250905797101451"/>
    <x v="1"/>
  </r>
  <r>
    <n v="296"/>
    <x v="230"/>
    <x v="0"/>
    <s v="VP-21730"/>
    <s v="Victor Preis"/>
    <s v="Home Office"/>
    <x v="38"/>
    <x v="10"/>
    <s v="India"/>
    <x v="3"/>
    <s v="FUR-CH-10002091"/>
    <x v="2"/>
    <x v="13"/>
    <s v="Harbour Creations Swivel Stool, Set of Two"/>
    <n v="364.74"/>
    <n v="2"/>
    <n v="123.96"/>
    <n v="40.950000000000003"/>
    <s v="High"/>
    <n v="9"/>
    <x v="0"/>
    <x v="0"/>
    <x v="0"/>
    <x v="174"/>
    <d v="2022-11-20T00:00:00"/>
    <s v="1"/>
    <s v="YES"/>
    <n v="355.74"/>
    <n v="5"/>
    <s v="no"/>
    <x v="271"/>
    <n v="40.526666666666671"/>
    <n v="0.11227175522289851"/>
    <x v="1"/>
  </r>
  <r>
    <n v="297"/>
    <x v="228"/>
    <x v="0"/>
    <s v="AP-10720"/>
    <s v="Anne Pryor"/>
    <s v="Home Office"/>
    <x v="59"/>
    <x v="4"/>
    <s v="India"/>
    <x v="0"/>
    <s v="TEC-PH-10003856"/>
    <x v="1"/>
    <x v="12"/>
    <s v="Motorola Smart Phone, with Caller ID"/>
    <n v="2582.16"/>
    <n v="4"/>
    <n v="361.44"/>
    <n v="404.08"/>
    <s v="High"/>
    <n v="115"/>
    <x v="0"/>
    <x v="1"/>
    <x v="0"/>
    <x v="219"/>
    <d v="2022-02-25T00:00:00"/>
    <s v="0"/>
    <s v="YES"/>
    <n v="2467.16"/>
    <n v="0"/>
    <s v="no"/>
    <x v="272"/>
    <n v="22.453565217391304"/>
    <n v="0.15648914087430679"/>
    <x v="1"/>
  </r>
  <r>
    <n v="298"/>
    <x v="230"/>
    <x v="0"/>
    <s v="VP-21730"/>
    <s v="Victor Preis"/>
    <s v="Home Office"/>
    <x v="38"/>
    <x v="10"/>
    <s v="India"/>
    <x v="3"/>
    <s v="TEC-PH-10002104"/>
    <x v="1"/>
    <x v="12"/>
    <s v="Cisco Speaker Phone, Cordless"/>
    <n v="706.65"/>
    <n v="5"/>
    <n v="204.9"/>
    <n v="91.65"/>
    <s v="High"/>
    <n v="506"/>
    <x v="0"/>
    <x v="2"/>
    <x v="0"/>
    <x v="220"/>
    <d v="2021-11-11T00:00:00"/>
    <s v="1"/>
    <s v="YES"/>
    <n v="200.64999999999998"/>
    <n v="61"/>
    <s v="flag"/>
    <x v="273"/>
    <n v="1.3965415019762846"/>
    <n v="0.12969645510507324"/>
    <x v="1"/>
  </r>
  <r>
    <n v="299"/>
    <x v="231"/>
    <x v="0"/>
    <s v="MA-17560"/>
    <s v="Matt Abelman"/>
    <s v="Home Office"/>
    <x v="106"/>
    <x v="2"/>
    <s v="India"/>
    <x v="2"/>
    <s v="TEC-AC-10003570"/>
    <x v="1"/>
    <x v="11"/>
    <s v="Memorex Flash Drive, Erganomic"/>
    <n v="244.89"/>
    <n v="9"/>
    <n v="65.88"/>
    <n v="24.56"/>
    <s v="High"/>
    <n v="768"/>
    <x v="0"/>
    <x v="1"/>
    <x v="1"/>
    <x v="14"/>
    <d v="2023-04-05T00:00:00"/>
    <s v="1"/>
    <s v="NO"/>
    <n v="-523.11"/>
    <n v="90"/>
    <s v="flag"/>
    <x v="274"/>
    <n v="0.31886718749999998"/>
    <n v="0.10028992608926457"/>
    <x v="1"/>
  </r>
  <r>
    <n v="300"/>
    <x v="232"/>
    <x v="0"/>
    <s v="DW-13585"/>
    <s v="Dorothy Wardle"/>
    <s v="Corporate"/>
    <x v="8"/>
    <x v="7"/>
    <s v="India"/>
    <x v="3"/>
    <s v="TEC-AC-10003969"/>
    <x v="1"/>
    <x v="11"/>
    <s v="SanDisk Memory Card, USB"/>
    <n v="225.24"/>
    <n v="2"/>
    <n v="110.34"/>
    <n v="41.68"/>
    <s v="High"/>
    <n v="451"/>
    <x v="0"/>
    <x v="0"/>
    <x v="0"/>
    <x v="209"/>
    <d v="2024-03-30T00:00:00"/>
    <s v="1"/>
    <s v="NO"/>
    <n v="-225.76"/>
    <n v="3"/>
    <s v="no"/>
    <x v="275"/>
    <n v="0.49942350332594238"/>
    <n v="0.18504706091280412"/>
    <x v="1"/>
  </r>
  <r>
    <n v="301"/>
    <x v="233"/>
    <x v="0"/>
    <s v="SC-20800"/>
    <s v="Stuart Calhoun"/>
    <s v="Consumer"/>
    <x v="26"/>
    <x v="1"/>
    <s v="India"/>
    <x v="1"/>
    <s v="FUR-BO-10000035"/>
    <x v="2"/>
    <x v="14"/>
    <s v="Dania Classic Bookcase, Pine"/>
    <n v="1236.33"/>
    <n v="3"/>
    <n v="519.21"/>
    <n v="207.44"/>
    <s v="High"/>
    <n v="410"/>
    <x v="0"/>
    <x v="1"/>
    <x v="1"/>
    <x v="6"/>
    <d v="2023-05-17T00:00:00"/>
    <s v="1"/>
    <s v="YES"/>
    <n v="826.32999999999993"/>
    <n v="3"/>
    <s v="no"/>
    <x v="276"/>
    <n v="3.0154390243902438"/>
    <n v="0.16778691773232066"/>
    <x v="1"/>
  </r>
  <r>
    <n v="302"/>
    <x v="234"/>
    <x v="0"/>
    <s v="ML-18265"/>
    <s v="Muhammed Lee"/>
    <s v="Consumer"/>
    <x v="55"/>
    <x v="16"/>
    <s v="India"/>
    <x v="2"/>
    <s v="FUR-BO-10000402"/>
    <x v="2"/>
    <x v="14"/>
    <s v="Sauder Stackable Bookrack, Traditional"/>
    <n v="438.84"/>
    <n v="3"/>
    <n v="65.790000000000006"/>
    <n v="50.45"/>
    <s v="High"/>
    <n v="721"/>
    <x v="0"/>
    <x v="2"/>
    <x v="0"/>
    <x v="221"/>
    <d v="2022-12-04T00:00:00"/>
    <s v="1"/>
    <s v="NO"/>
    <n v="-282.16000000000003"/>
    <n v="61"/>
    <s v="flag"/>
    <x v="277"/>
    <n v="0.60865464632454924"/>
    <n v="0.11496217300154955"/>
    <x v="1"/>
  </r>
  <r>
    <n v="303"/>
    <x v="235"/>
    <x v="0"/>
    <s v="TT-21070"/>
    <s v="Ted Trevino"/>
    <s v="Consumer"/>
    <x v="70"/>
    <x v="7"/>
    <s v="India"/>
    <x v="3"/>
    <s v="FUR-CH-10001207"/>
    <x v="2"/>
    <x v="13"/>
    <s v="Hon Executive Leather Armchair, Red"/>
    <n v="2756.34"/>
    <n v="6"/>
    <n v="413.28"/>
    <n v="369.4"/>
    <s v="High"/>
    <n v="795"/>
    <x v="0"/>
    <x v="0"/>
    <x v="1"/>
    <x v="148"/>
    <d v="2024-09-28T00:00:00"/>
    <s v="1"/>
    <s v="YES"/>
    <n v="1961.3400000000001"/>
    <n v="2"/>
    <s v="no"/>
    <x v="278"/>
    <n v="3.4670943396226419"/>
    <n v="0.13401829962921843"/>
    <x v="1"/>
  </r>
  <r>
    <n v="304"/>
    <x v="236"/>
    <x v="0"/>
    <s v="BD-11635"/>
    <s v="Brian Derr"/>
    <s v="Consumer"/>
    <x v="25"/>
    <x v="11"/>
    <s v="India"/>
    <x v="3"/>
    <s v="FUR-CH-10001477"/>
    <x v="2"/>
    <x v="13"/>
    <s v="Novimex Chairmat, Black"/>
    <n v="323.45999999999998"/>
    <n v="6"/>
    <n v="138.96"/>
    <n v="22.45"/>
    <s v="High"/>
    <n v="619"/>
    <x v="0"/>
    <x v="1"/>
    <x v="0"/>
    <x v="222"/>
    <d v="2024-11-30T00:00:00"/>
    <s v="1"/>
    <s v="NO"/>
    <n v="-295.54000000000002"/>
    <n v="5"/>
    <s v="no"/>
    <x v="279"/>
    <n v="0.52255250403877218"/>
    <n v="6.9405799789773084E-2"/>
    <x v="0"/>
  </r>
  <r>
    <n v="305"/>
    <x v="88"/>
    <x v="0"/>
    <s v="MC-18100"/>
    <s v="Mick Crebagga"/>
    <s v="Consumer"/>
    <x v="49"/>
    <x v="5"/>
    <s v="India"/>
    <x v="0"/>
    <s v="FUR-CH-10002061"/>
    <x v="2"/>
    <x v="13"/>
    <s v="Harbour Creations Executive Leather Armchair, Red"/>
    <n v="951.72"/>
    <n v="4"/>
    <n v="-495"/>
    <n v="106.93"/>
    <s v="High"/>
    <n v="770"/>
    <x v="0"/>
    <x v="2"/>
    <x v="1"/>
    <x v="223"/>
    <d v="2023-03-04T00:00:00"/>
    <s v="1"/>
    <s v="YES"/>
    <n v="181.72000000000003"/>
    <n v="-25"/>
    <s v="no"/>
    <x v="280"/>
    <n v="1.236"/>
    <n v="0.11235447400495945"/>
    <x v="1"/>
  </r>
  <r>
    <n v="306"/>
    <x v="237"/>
    <x v="0"/>
    <s v="EH-13990"/>
    <s v="Erica Hackney"/>
    <s v="Consumer"/>
    <x v="44"/>
    <x v="5"/>
    <s v="India"/>
    <x v="0"/>
    <s v="FUR-FU-10004503"/>
    <x v="2"/>
    <x v="15"/>
    <s v="Tenex Photo Frame, Black"/>
    <n v="207.36"/>
    <n v="4"/>
    <n v="78.72"/>
    <n v="29.41"/>
    <s v="High"/>
    <n v="677"/>
    <x v="0"/>
    <x v="3"/>
    <x v="0"/>
    <x v="183"/>
    <d v="2024-05-28T00:00:00"/>
    <s v="1"/>
    <s v="NO"/>
    <n v="-469.64"/>
    <n v="2"/>
    <s v="no"/>
    <x v="281"/>
    <n v="0.30629246676514033"/>
    <n v="0.14183063271604937"/>
    <x v="1"/>
  </r>
  <r>
    <n v="307"/>
    <x v="238"/>
    <x v="0"/>
    <s v="DB-13405"/>
    <s v="Denny Blanton"/>
    <s v="Consumer"/>
    <x v="57"/>
    <x v="8"/>
    <s v="India"/>
    <x v="0"/>
    <s v="FUR-FU-10004619"/>
    <x v="2"/>
    <x v="15"/>
    <s v="Tenex Stacking Tray, Erganomic"/>
    <n v="47.7"/>
    <n v="2"/>
    <n v="19.98"/>
    <n v="5.51"/>
    <s v="High"/>
    <n v="302"/>
    <x v="0"/>
    <x v="0"/>
    <x v="0"/>
    <x v="114"/>
    <d v="2021-12-23T00:00:00"/>
    <s v="1"/>
    <s v="NO"/>
    <n v="-254.3"/>
    <n v="2"/>
    <s v="no"/>
    <x v="257"/>
    <n v="0.15794701986754967"/>
    <n v="0.11551362683438154"/>
    <x v="1"/>
  </r>
  <r>
    <n v="308"/>
    <x v="239"/>
    <x v="0"/>
    <s v="AA-10645"/>
    <s v="Anna Andreadi"/>
    <s v="Consumer"/>
    <x v="18"/>
    <x v="9"/>
    <s v="India"/>
    <x v="2"/>
    <s v="TEC-CO-10001382"/>
    <x v="1"/>
    <x v="10"/>
    <s v="HP Personal Copier, Laser"/>
    <n v="621.45000000000005"/>
    <n v="5"/>
    <n v="192.6"/>
    <n v="112.46"/>
    <s v="High"/>
    <n v="211"/>
    <x v="0"/>
    <x v="3"/>
    <x v="0"/>
    <x v="224"/>
    <d v="2022-05-12T00:00:00"/>
    <s v="1"/>
    <s v="YES"/>
    <n v="410.45000000000005"/>
    <n v="61"/>
    <s v="flag"/>
    <x v="282"/>
    <n v="2.945260663507109"/>
    <n v="0.1809638748089146"/>
    <x v="1"/>
  </r>
  <r>
    <n v="309"/>
    <x v="240"/>
    <x v="0"/>
    <s v="EM-13960"/>
    <s v="Eric Murdock"/>
    <s v="Consumer"/>
    <x v="45"/>
    <x v="5"/>
    <s v="India"/>
    <x v="0"/>
    <s v="TEC-CO-10002283"/>
    <x v="1"/>
    <x v="10"/>
    <s v="Brother Copy Machine, Color"/>
    <n v="781.47"/>
    <n v="3"/>
    <n v="281.25"/>
    <n v="108.2"/>
    <s v="High"/>
    <n v="197"/>
    <x v="0"/>
    <x v="0"/>
    <x v="1"/>
    <x v="225"/>
    <d v="2024-06-12T00:00:00"/>
    <s v="1"/>
    <s v="YES"/>
    <n v="584.47"/>
    <n v="61"/>
    <s v="flag"/>
    <x v="283"/>
    <n v="3.9668527918781726"/>
    <n v="0.13845701050584155"/>
    <x v="1"/>
  </r>
  <r>
    <n v="310"/>
    <x v="238"/>
    <x v="0"/>
    <s v="DB-13405"/>
    <s v="Denny Blanton"/>
    <s v="Consumer"/>
    <x v="57"/>
    <x v="8"/>
    <s v="India"/>
    <x v="0"/>
    <s v="TEC-CO-10002197"/>
    <x v="1"/>
    <x v="10"/>
    <s v="Hewlett Fax and Copier, High-Speed"/>
    <n v="382.14"/>
    <n v="2"/>
    <n v="145.19999999999999"/>
    <n v="45.47"/>
    <s v="High"/>
    <n v="216"/>
    <x v="0"/>
    <x v="1"/>
    <x v="1"/>
    <x v="75"/>
    <d v="2024-11-22T00:00:00"/>
    <s v="1"/>
    <s v="YES"/>
    <n v="166.14"/>
    <n v="5"/>
    <s v="no"/>
    <x v="284"/>
    <n v="1.7691666666666666"/>
    <n v="0.11898780551630293"/>
    <x v="1"/>
  </r>
  <r>
    <n v="311"/>
    <x v="241"/>
    <x v="0"/>
    <s v="JM-15865"/>
    <s v="John Murray"/>
    <s v="Consumer"/>
    <x v="66"/>
    <x v="5"/>
    <s v="India"/>
    <x v="0"/>
    <s v="TEC-CO-10001410"/>
    <x v="1"/>
    <x v="10"/>
    <s v="Canon Personal Copier, High-Speed"/>
    <n v="140.94"/>
    <n v="1"/>
    <n v="4.2"/>
    <n v="29.06"/>
    <s v="High"/>
    <n v="376"/>
    <x v="0"/>
    <x v="2"/>
    <x v="0"/>
    <x v="136"/>
    <d v="2023-11-27T00:00:00"/>
    <s v="1"/>
    <s v="NO"/>
    <n v="-235.06"/>
    <n v="2"/>
    <s v="no"/>
    <x v="285"/>
    <n v="0.37484042553191488"/>
    <n v="0.2061870299418192"/>
    <x v="1"/>
  </r>
  <r>
    <n v="312"/>
    <x v="242"/>
    <x v="0"/>
    <s v="CC-12685"/>
    <s v="Craig Carroll"/>
    <s v="Consumer"/>
    <x v="69"/>
    <x v="16"/>
    <s v="India"/>
    <x v="2"/>
    <s v="TEC-PH-10002652"/>
    <x v="1"/>
    <x v="12"/>
    <s v="Cisco Smart Phone, Cordless"/>
    <n v="1302.96"/>
    <n v="2"/>
    <n v="182.4"/>
    <n v="234.15"/>
    <s v="High"/>
    <n v="736"/>
    <x v="0"/>
    <x v="3"/>
    <x v="1"/>
    <x v="226"/>
    <d v="2024-10-19T00:00:00"/>
    <s v="1"/>
    <s v="YES"/>
    <n v="566.96"/>
    <n v="3"/>
    <s v="no"/>
    <x v="286"/>
    <n v="1.7703260869565218"/>
    <n v="0.17970620740467858"/>
    <x v="1"/>
  </r>
  <r>
    <n v="313"/>
    <x v="237"/>
    <x v="0"/>
    <s v="EH-13990"/>
    <s v="Erica Hackney"/>
    <s v="Consumer"/>
    <x v="44"/>
    <x v="5"/>
    <s v="India"/>
    <x v="0"/>
    <s v="TEC-PH-10001002"/>
    <x v="1"/>
    <x v="12"/>
    <s v="Apple Signal Booster, Full Size"/>
    <n v="965.58"/>
    <n v="7"/>
    <n v="376.53"/>
    <n v="107.06"/>
    <s v="High"/>
    <n v="46"/>
    <x v="0"/>
    <x v="0"/>
    <x v="1"/>
    <x v="227"/>
    <d v="2024-07-13T00:00:00"/>
    <s v="1"/>
    <s v="YES"/>
    <n v="919.58"/>
    <n v="-147"/>
    <s v="no"/>
    <x v="287"/>
    <n v="20.990869565217391"/>
    <n v="0.11087636446488121"/>
    <x v="1"/>
  </r>
  <r>
    <n v="314"/>
    <x v="237"/>
    <x v="0"/>
    <s v="EH-13990"/>
    <s v="Erica Hackney"/>
    <s v="Consumer"/>
    <x v="44"/>
    <x v="5"/>
    <s v="India"/>
    <x v="0"/>
    <s v="TEC-PH-10002806"/>
    <x v="1"/>
    <x v="12"/>
    <s v="Apple Audio Dock, VoIP"/>
    <n v="667.92"/>
    <n v="4"/>
    <n v="153.6"/>
    <n v="88.22"/>
    <s v="High"/>
    <n v="147"/>
    <x v="0"/>
    <x v="1"/>
    <x v="1"/>
    <x v="164"/>
    <d v="2024-09-19T00:00:00"/>
    <s v="1"/>
    <s v="YES"/>
    <n v="520.91999999999996"/>
    <n v="2"/>
    <s v="no"/>
    <x v="288"/>
    <n v="4.5436734693877545"/>
    <n v="0.13208168642951251"/>
    <x v="1"/>
  </r>
  <r>
    <n v="315"/>
    <x v="243"/>
    <x v="0"/>
    <s v="KB-16405"/>
    <s v="Katrina Bavinger"/>
    <s v="Home Office"/>
    <x v="44"/>
    <x v="5"/>
    <s v="India"/>
    <x v="0"/>
    <s v="FUR-CH-10002940"/>
    <x v="2"/>
    <x v="13"/>
    <s v="Harbour Creations Chairmat, Black"/>
    <n v="417.42"/>
    <n v="6"/>
    <n v="45.9"/>
    <n v="40.409999999999997"/>
    <s v="Medium"/>
    <n v="560"/>
    <x v="0"/>
    <x v="0"/>
    <x v="1"/>
    <x v="133"/>
    <d v="2023-09-13T00:00:00"/>
    <s v="0"/>
    <s v="NO"/>
    <n v="-142.57999999999998"/>
    <n v="0"/>
    <s v="no"/>
    <x v="289"/>
    <n v="0.74539285714285719"/>
    <n v="9.6808969383354884E-2"/>
    <x v="0"/>
  </r>
  <r>
    <n v="316"/>
    <x v="244"/>
    <x v="0"/>
    <s v="PB-18805"/>
    <s v="Patrick Bzostek"/>
    <s v="Home Office"/>
    <x v="67"/>
    <x v="7"/>
    <s v="India"/>
    <x v="3"/>
    <s v="FUR-CH-10002743"/>
    <x v="2"/>
    <x v="13"/>
    <s v="Novimex Chairmat, Adjustable"/>
    <n v="235.32"/>
    <n v="4"/>
    <n v="0"/>
    <n v="10.61"/>
    <s v="Medium"/>
    <n v="126"/>
    <x v="0"/>
    <x v="1"/>
    <x v="0"/>
    <x v="228"/>
    <d v="2023-03-29T00:00:00"/>
    <s v="1"/>
    <s v="YES"/>
    <n v="109.32"/>
    <n v="4"/>
    <s v="no"/>
    <x v="68"/>
    <n v="1.8676190476190475"/>
    <n v="4.5087540370559238E-2"/>
    <x v="0"/>
  </r>
  <r>
    <n v="317"/>
    <x v="245"/>
    <x v="0"/>
    <s v="DW-13480"/>
    <s v="Dianna Wilson"/>
    <s v="Home Office"/>
    <x v="107"/>
    <x v="5"/>
    <s v="India"/>
    <x v="0"/>
    <s v="FUR-CH-10000391"/>
    <x v="2"/>
    <x v="13"/>
    <s v="Novimex Bag Chairs, Red"/>
    <n v="137.88"/>
    <n v="3"/>
    <n v="10.98"/>
    <n v="6.59"/>
    <s v="Medium"/>
    <n v="745"/>
    <x v="0"/>
    <x v="2"/>
    <x v="1"/>
    <x v="229"/>
    <d v="2024-10-30T00:00:00"/>
    <s v="1"/>
    <s v="NO"/>
    <n v="-607.12"/>
    <n v="3"/>
    <s v="no"/>
    <x v="290"/>
    <n v="0.18507382550335569"/>
    <n v="4.7795184218160723E-2"/>
    <x v="0"/>
  </r>
  <r>
    <n v="318"/>
    <x v="65"/>
    <x v="0"/>
    <s v="BF-11215"/>
    <s v="Benjamin Farhat"/>
    <s v="Home Office"/>
    <x v="8"/>
    <x v="7"/>
    <s v="India"/>
    <x v="3"/>
    <s v="FUR-FU-10001619"/>
    <x v="2"/>
    <x v="15"/>
    <s v="Advantus Clock, Erganomic"/>
    <n v="150.03"/>
    <n v="3"/>
    <n v="58.5"/>
    <n v="8.48"/>
    <s v="Medium"/>
    <n v="418"/>
    <x v="0"/>
    <x v="3"/>
    <x v="1"/>
    <x v="230"/>
    <d v="2023-07-05T00:00:00"/>
    <s v="1"/>
    <s v="NO"/>
    <n v="-267.97000000000003"/>
    <n v="122"/>
    <s v="flag"/>
    <x v="291"/>
    <n v="0.35892344497607653"/>
    <n v="5.6522028927547825E-2"/>
    <x v="0"/>
  </r>
  <r>
    <n v="319"/>
    <x v="246"/>
    <x v="0"/>
    <s v="Dp-13240"/>
    <s v="Dean percer"/>
    <s v="Home Office"/>
    <x v="58"/>
    <x v="9"/>
    <s v="India"/>
    <x v="2"/>
    <s v="FUR-BO-10001541"/>
    <x v="2"/>
    <x v="14"/>
    <s v="Bush Stackable Bookrack, Traditional"/>
    <n v="860.79"/>
    <n v="7"/>
    <n v="68.67"/>
    <n v="35.01"/>
    <s v="Medium"/>
    <n v="686"/>
    <x v="0"/>
    <x v="0"/>
    <x v="0"/>
    <x v="225"/>
    <d v="2024-06-12T00:00:00"/>
    <s v="1"/>
    <s v="YES"/>
    <n v="174.78999999999996"/>
    <n v="61"/>
    <s v="flag"/>
    <x v="292"/>
    <n v="1.2547959183673469"/>
    <n v="4.0671940891506636E-2"/>
    <x v="0"/>
  </r>
  <r>
    <n v="320"/>
    <x v="65"/>
    <x v="0"/>
    <s v="BF-11215"/>
    <s v="Benjamin Farhat"/>
    <s v="Home Office"/>
    <x v="8"/>
    <x v="7"/>
    <s v="India"/>
    <x v="3"/>
    <s v="FUR-BO-10004230"/>
    <x v="2"/>
    <x v="14"/>
    <s v="Bush Corner Shelving, Metal"/>
    <n v="123.45"/>
    <n v="1"/>
    <n v="50.61"/>
    <n v="1.34"/>
    <s v="Medium"/>
    <n v="689"/>
    <x v="0"/>
    <x v="1"/>
    <x v="1"/>
    <x v="122"/>
    <d v="2024-07-05T00:00:00"/>
    <s v="1"/>
    <s v="NO"/>
    <n v="-565.54999999999995"/>
    <n v="61"/>
    <s v="flag"/>
    <x v="293"/>
    <n v="0.17917271407837446"/>
    <n v="1.0854597002835156E-2"/>
    <x v="0"/>
  </r>
  <r>
    <n v="321"/>
    <x v="65"/>
    <x v="0"/>
    <s v="BF-11215"/>
    <s v="Benjamin Farhat"/>
    <s v="Home Office"/>
    <x v="8"/>
    <x v="7"/>
    <s v="India"/>
    <x v="3"/>
    <s v="TEC-MA-10002941"/>
    <x v="1"/>
    <x v="9"/>
    <s v="Okidata Card Printer, Red"/>
    <n v="1210.8599999999999"/>
    <n v="7"/>
    <n v="423.78"/>
    <n v="113.03"/>
    <s v="Medium"/>
    <n v="143"/>
    <x v="0"/>
    <x v="3"/>
    <x v="0"/>
    <x v="164"/>
    <d v="2024-09-19T00:00:00"/>
    <s v="1"/>
    <s v="YES"/>
    <n v="1067.8599999999999"/>
    <n v="2"/>
    <s v="no"/>
    <x v="294"/>
    <n v="8.4675524475524462"/>
    <n v="9.3346877425961719E-2"/>
    <x v="0"/>
  </r>
  <r>
    <n v="322"/>
    <x v="244"/>
    <x v="0"/>
    <s v="PB-18805"/>
    <s v="Patrick Bzostek"/>
    <s v="Home Office"/>
    <x v="67"/>
    <x v="7"/>
    <s v="India"/>
    <x v="3"/>
    <s v="TEC-MA-10003351"/>
    <x v="1"/>
    <x v="9"/>
    <s v="Okidata Card Printer, White"/>
    <n v="348.48"/>
    <n v="2"/>
    <n v="142.86000000000001"/>
    <n v="30.85"/>
    <s v="Medium"/>
    <n v="297"/>
    <x v="0"/>
    <x v="0"/>
    <x v="1"/>
    <x v="231"/>
    <d v="2023-12-10T00:00:00"/>
    <s v="1"/>
    <s v="YES"/>
    <n v="51.480000000000018"/>
    <n v="153"/>
    <s v="flag"/>
    <x v="295"/>
    <n v="1.1733333333333333"/>
    <n v="8.8527318640955005E-2"/>
    <x v="0"/>
  </r>
  <r>
    <n v="323"/>
    <x v="247"/>
    <x v="0"/>
    <s v="MA-17995"/>
    <s v="Michelle Arnett"/>
    <s v="Home Office"/>
    <x v="87"/>
    <x v="5"/>
    <s v="India"/>
    <x v="0"/>
    <s v="TEC-MA-10004421"/>
    <x v="1"/>
    <x v="9"/>
    <s v="Konica Inkjet, Wireless"/>
    <n v="313.56"/>
    <n v="1"/>
    <n v="147.36000000000001"/>
    <n v="10.75"/>
    <s v="Medium"/>
    <n v="256"/>
    <x v="0"/>
    <x v="1"/>
    <x v="0"/>
    <x v="232"/>
    <d v="2022-04-08T00:00:00"/>
    <s v="1"/>
    <s v="YES"/>
    <n v="57.56"/>
    <n v="-114"/>
    <s v="no"/>
    <x v="296"/>
    <n v="1.22484375"/>
    <n v="3.4283709656843984E-2"/>
    <x v="0"/>
  </r>
  <r>
    <n v="324"/>
    <x v="248"/>
    <x v="0"/>
    <s v="HD-14785"/>
    <s v="Harold Dahlen"/>
    <s v="Home Office"/>
    <x v="38"/>
    <x v="10"/>
    <s v="India"/>
    <x v="3"/>
    <s v="TEC-CO-10001726"/>
    <x v="1"/>
    <x v="10"/>
    <s v="HP Fax and Copier, High-Speed"/>
    <n v="342.18"/>
    <n v="2"/>
    <n v="82.08"/>
    <n v="29.93"/>
    <s v="Medium"/>
    <n v="706"/>
    <x v="0"/>
    <x v="2"/>
    <x v="1"/>
    <x v="233"/>
    <d v="2023-04-12T00:00:00"/>
    <s v="0"/>
    <s v="NO"/>
    <n v="-363.82"/>
    <n v="0"/>
    <s v="no"/>
    <x v="297"/>
    <n v="0.48467422096317281"/>
    <n v="8.7468583786311296E-2"/>
    <x v="0"/>
  </r>
  <r>
    <n v="325"/>
    <x v="249"/>
    <x v="0"/>
    <s v="VF-21715"/>
    <s v="Vicky Freymann"/>
    <s v="Home Office"/>
    <x v="49"/>
    <x v="5"/>
    <s v="India"/>
    <x v="0"/>
    <s v="TEC-CO-10002350"/>
    <x v="1"/>
    <x v="10"/>
    <s v="Canon Wireless Fax, Digital"/>
    <n v="567.45000000000005"/>
    <n v="3"/>
    <n v="-522.09"/>
    <n v="24.98"/>
    <s v="Medium"/>
    <n v="104"/>
    <x v="0"/>
    <x v="3"/>
    <x v="1"/>
    <x v="146"/>
    <d v="2024-02-11T00:00:00"/>
    <s v="1"/>
    <s v="YES"/>
    <n v="463.45000000000005"/>
    <n v="-263"/>
    <s v="no"/>
    <x v="298"/>
    <n v="5.4562500000000007"/>
    <n v="4.4021499691602781E-2"/>
    <x v="0"/>
  </r>
  <r>
    <n v="326"/>
    <x v="64"/>
    <x v="0"/>
    <s v="CL-12700"/>
    <s v="Craig Leslie"/>
    <s v="Home Office"/>
    <x v="43"/>
    <x v="15"/>
    <s v="India"/>
    <x v="1"/>
    <s v="TEC-AC-10003408"/>
    <x v="1"/>
    <x v="11"/>
    <s v="Enermax Keyboard, Programmable"/>
    <n v="84.96"/>
    <n v="1"/>
    <n v="25.47"/>
    <n v="7.69"/>
    <s v="Medium"/>
    <n v="66"/>
    <x v="0"/>
    <x v="0"/>
    <x v="0"/>
    <x v="234"/>
    <d v="2022-11-17T00:00:00"/>
    <s v="1"/>
    <s v="YES"/>
    <n v="18.959999999999994"/>
    <n v="-24"/>
    <s v="no"/>
    <x v="299"/>
    <n v="1.2872727272727271"/>
    <n v="9.0513182674199638E-2"/>
    <x v="0"/>
  </r>
  <r>
    <n v="327"/>
    <x v="250"/>
    <x v="0"/>
    <s v="RH-19510"/>
    <s v="Rick Huthwaite"/>
    <s v="Home Office"/>
    <x v="13"/>
    <x v="8"/>
    <s v="India"/>
    <x v="0"/>
    <s v="TEC-AC-10000051"/>
    <x v="1"/>
    <x v="11"/>
    <s v="Logitech Memory Card, USB"/>
    <n v="207.18"/>
    <n v="2"/>
    <n v="43.5"/>
    <n v="5.99"/>
    <s v="Medium"/>
    <n v="253"/>
    <x v="0"/>
    <x v="1"/>
    <x v="0"/>
    <x v="148"/>
    <d v="2024-09-28T00:00:00"/>
    <s v="1"/>
    <s v="NO"/>
    <n v="-45.819999999999993"/>
    <n v="2"/>
    <s v="no"/>
    <x v="300"/>
    <n v="0.81889328063241107"/>
    <n v="2.8912057148373395E-2"/>
    <x v="0"/>
  </r>
  <r>
    <n v="328"/>
    <x v="70"/>
    <x v="0"/>
    <s v="VT-21700"/>
    <s v="Valerie Takahito"/>
    <s v="Home Office"/>
    <x v="19"/>
    <x v="8"/>
    <s v="India"/>
    <x v="0"/>
    <s v="TEC-AC-10002795"/>
    <x v="1"/>
    <x v="11"/>
    <s v="Memorex Mouse, Programmable"/>
    <n v="59.34"/>
    <n v="2"/>
    <n v="14.22"/>
    <n v="3.92"/>
    <s v="Medium"/>
    <n v="168"/>
    <x v="0"/>
    <x v="2"/>
    <x v="0"/>
    <x v="148"/>
    <d v="2024-09-30T00:00:00"/>
    <s v="1"/>
    <s v="NO"/>
    <n v="-108.66"/>
    <n v="4"/>
    <s v="no"/>
    <x v="301"/>
    <n v="0.35321428571428576"/>
    <n v="6.6059993259184352E-2"/>
    <x v="0"/>
  </r>
  <r>
    <n v="329"/>
    <x v="251"/>
    <x v="0"/>
    <s v="RB-19465"/>
    <s v="Rick Bensley"/>
    <s v="Home Office"/>
    <x v="54"/>
    <x v="9"/>
    <s v="India"/>
    <x v="2"/>
    <s v="TEC-PH-10001917"/>
    <x v="1"/>
    <x v="12"/>
    <s v="Apple Signal Booster, Cordless"/>
    <n v="1813.5"/>
    <n v="13"/>
    <n v="145.08000000000001"/>
    <n v="109.95"/>
    <s v="Medium"/>
    <n v="669"/>
    <x v="0"/>
    <x v="3"/>
    <x v="1"/>
    <x v="227"/>
    <d v="2024-07-13T00:00:00"/>
    <s v="1"/>
    <s v="YES"/>
    <n v="1144.5"/>
    <n v="-147"/>
    <s v="no"/>
    <x v="302"/>
    <n v="2.710762331838565"/>
    <n v="6.0628618693134823E-2"/>
    <x v="0"/>
  </r>
  <r>
    <n v="330"/>
    <x v="245"/>
    <x v="0"/>
    <s v="DW-13480"/>
    <s v="Dianna Wilson"/>
    <s v="Home Office"/>
    <x v="107"/>
    <x v="5"/>
    <s v="India"/>
    <x v="0"/>
    <s v="TEC-PH-10003556"/>
    <x v="1"/>
    <x v="12"/>
    <s v="Samsung Speaker Phone, VoIP"/>
    <n v="863.31"/>
    <n v="7"/>
    <n v="301.98"/>
    <n v="95.58"/>
    <s v="Medium"/>
    <n v="43"/>
    <x v="0"/>
    <x v="0"/>
    <x v="0"/>
    <x v="235"/>
    <d v="2021-02-26T00:00:00"/>
    <s v="1"/>
    <s v="YES"/>
    <n v="820.31"/>
    <n v="3"/>
    <s v="no"/>
    <x v="303"/>
    <n v="20.076976744186044"/>
    <n v="0.11071341696493728"/>
    <x v="1"/>
  </r>
  <r>
    <n v="331"/>
    <x v="247"/>
    <x v="0"/>
    <s v="MA-17995"/>
    <s v="Michelle Arnett"/>
    <s v="Home Office"/>
    <x v="87"/>
    <x v="5"/>
    <s v="India"/>
    <x v="0"/>
    <s v="TEC-PH-10000720"/>
    <x v="1"/>
    <x v="12"/>
    <s v="Samsung Audio Dock, Full Size"/>
    <n v="504.36"/>
    <n v="3"/>
    <n v="191.61"/>
    <n v="9.49"/>
    <s v="Medium"/>
    <n v="590"/>
    <x v="0"/>
    <x v="1"/>
    <x v="0"/>
    <x v="236"/>
    <d v="2023-08-25T00:00:00"/>
    <s v="1"/>
    <s v="NO"/>
    <n v="-85.639999999999986"/>
    <n v="1"/>
    <s v="no"/>
    <x v="304"/>
    <n v="0.85484745762711867"/>
    <n v="1.881592513284162E-2"/>
    <x v="0"/>
  </r>
  <r>
    <n v="332"/>
    <x v="57"/>
    <x v="0"/>
    <s v="LW-16825"/>
    <s v="Laurel Workman"/>
    <s v="Corporate"/>
    <x v="32"/>
    <x v="2"/>
    <s v="India"/>
    <x v="2"/>
    <s v="FUR-FU-10003939"/>
    <x v="2"/>
    <x v="15"/>
    <s v="Tenex Photo Frame, Duo Pack"/>
    <n v="155.69999999999999"/>
    <n v="3"/>
    <n v="55.98"/>
    <n v="9.98"/>
    <s v="Medium"/>
    <n v="606"/>
    <x v="0"/>
    <x v="2"/>
    <x v="1"/>
    <x v="237"/>
    <d v="2024-12-19T00:00:00"/>
    <s v="1"/>
    <s v="NO"/>
    <n v="-450.3"/>
    <n v="3"/>
    <s v="no"/>
    <x v="305"/>
    <n v="0.25693069306930694"/>
    <n v="6.4097623635195902E-2"/>
    <x v="0"/>
  </r>
  <r>
    <n v="333"/>
    <x v="252"/>
    <x v="0"/>
    <s v="TS-21430"/>
    <s v="Tom Stivers"/>
    <s v="Corporate"/>
    <x v="69"/>
    <x v="16"/>
    <s v="India"/>
    <x v="2"/>
    <s v="FUR-FU-10000714"/>
    <x v="2"/>
    <x v="15"/>
    <s v="Tenex Light Bulb, Black"/>
    <n v="56.79"/>
    <n v="3"/>
    <n v="8.4600000000000009"/>
    <n v="3.15"/>
    <s v="Medium"/>
    <n v="330"/>
    <x v="0"/>
    <x v="3"/>
    <x v="0"/>
    <x v="192"/>
    <d v="2023-01-24T00:00:00"/>
    <s v="1"/>
    <s v="NO"/>
    <n v="-273.20999999999998"/>
    <n v="2"/>
    <s v="no"/>
    <x v="306"/>
    <n v="0.1720909090909091"/>
    <n v="5.5467511885895403E-2"/>
    <x v="0"/>
  </r>
  <r>
    <n v="334"/>
    <x v="253"/>
    <x v="0"/>
    <s v="DW-13195"/>
    <s v="David Wiener"/>
    <s v="Corporate"/>
    <x v="108"/>
    <x v="5"/>
    <s v="India"/>
    <x v="0"/>
    <s v="FUR-BO-10002031"/>
    <x v="2"/>
    <x v="14"/>
    <s v="Sauder Classic Bookcase, Pine"/>
    <n v="2186.6999999999998"/>
    <n v="5"/>
    <n v="481.05"/>
    <n v="178.04"/>
    <s v="Medium"/>
    <n v="145"/>
    <x v="0"/>
    <x v="0"/>
    <x v="1"/>
    <x v="238"/>
    <d v="2022-06-28T00:00:00"/>
    <s v="0"/>
    <s v="YES"/>
    <n v="2041.6999999999998"/>
    <n v="0"/>
    <s v="no"/>
    <x v="307"/>
    <n v="15.080689655172412"/>
    <n v="8.1419490556546403E-2"/>
    <x v="0"/>
  </r>
  <r>
    <n v="335"/>
    <x v="254"/>
    <x v="0"/>
    <s v="TH-21115"/>
    <s v="Thea Hudgings"/>
    <s v="Corporate"/>
    <x v="107"/>
    <x v="5"/>
    <s v="India"/>
    <x v="0"/>
    <s v="FUR-BO-10001580"/>
    <x v="2"/>
    <x v="14"/>
    <s v="Dania Stackable Bookrack, Pine"/>
    <n v="1106.46"/>
    <n v="9"/>
    <n v="187.92"/>
    <n v="83.06"/>
    <s v="Medium"/>
    <n v="509"/>
    <x v="0"/>
    <x v="1"/>
    <x v="1"/>
    <x v="179"/>
    <d v="2022-06-06T00:00:00"/>
    <s v="1"/>
    <s v="YES"/>
    <n v="597.46"/>
    <n v="61"/>
    <s v="flag"/>
    <x v="308"/>
    <n v="2.1737917485265226"/>
    <n v="7.506823563436546E-2"/>
    <x v="0"/>
  </r>
  <r>
    <n v="336"/>
    <x v="255"/>
    <x v="0"/>
    <s v="RA-19885"/>
    <s v="Ruben Ausman"/>
    <s v="Corporate"/>
    <x v="87"/>
    <x v="5"/>
    <s v="India"/>
    <x v="0"/>
    <s v="FUR-BO-10001326"/>
    <x v="2"/>
    <x v="14"/>
    <s v="Bush 3-Shelf Cabinet, Pine"/>
    <n v="434.16"/>
    <n v="3"/>
    <n v="73.8"/>
    <n v="35.81"/>
    <s v="Medium"/>
    <n v="419"/>
    <x v="0"/>
    <x v="2"/>
    <x v="1"/>
    <x v="239"/>
    <d v="2024-08-08T00:00:00"/>
    <s v="0"/>
    <s v="YES"/>
    <n v="15.160000000000025"/>
    <n v="0"/>
    <s v="no"/>
    <x v="309"/>
    <n v="1.0361813842482102"/>
    <n v="8.2481112953749769E-2"/>
    <x v="0"/>
  </r>
  <r>
    <n v="337"/>
    <x v="256"/>
    <x v="0"/>
    <s v="DR-12880"/>
    <s v="Dan Reichenbach"/>
    <s v="Corporate"/>
    <x v="49"/>
    <x v="5"/>
    <s v="India"/>
    <x v="0"/>
    <s v="FUR-BO-10000676"/>
    <x v="2"/>
    <x v="14"/>
    <s v="Bush Stackable Bookrack, Pine"/>
    <n v="567.13499999999999"/>
    <n v="9"/>
    <n v="-510.435"/>
    <n v="51.6"/>
    <s v="Medium"/>
    <n v="48"/>
    <x v="0"/>
    <x v="3"/>
    <x v="0"/>
    <x v="165"/>
    <d v="2024-10-10T00:00:00"/>
    <s v="1"/>
    <s v="YES"/>
    <n v="519.13499999999999"/>
    <n v="61"/>
    <s v="flag"/>
    <x v="310"/>
    <n v="11.815312499999999"/>
    <n v="9.0983628236663228E-2"/>
    <x v="0"/>
  </r>
  <r>
    <n v="338"/>
    <x v="257"/>
    <x v="0"/>
    <s v="SP-20545"/>
    <s v="Sibella Parks"/>
    <s v="Corporate"/>
    <x v="16"/>
    <x v="0"/>
    <s v="India"/>
    <x v="0"/>
    <s v="FUR-CH-10002117"/>
    <x v="2"/>
    <x v="13"/>
    <s v="Hon Steel Folding Chair, Red"/>
    <n v="732.78"/>
    <n v="9"/>
    <n v="278.37"/>
    <n v="53.53"/>
    <s v="Medium"/>
    <n v="230"/>
    <x v="0"/>
    <x v="2"/>
    <x v="1"/>
    <x v="33"/>
    <d v="2023-05-31T00:00:00"/>
    <s v="0"/>
    <s v="YES"/>
    <n v="502.78"/>
    <n v="0"/>
    <s v="no"/>
    <x v="311"/>
    <n v="3.1859999999999999"/>
    <n v="7.305057452441388E-2"/>
    <x v="0"/>
  </r>
  <r>
    <n v="339"/>
    <x v="258"/>
    <x v="0"/>
    <s v="DM-13525"/>
    <s v="Don Miller"/>
    <s v="Corporate"/>
    <x v="69"/>
    <x v="16"/>
    <s v="India"/>
    <x v="2"/>
    <s v="FUR-CH-10000294"/>
    <x v="2"/>
    <x v="13"/>
    <s v="Office Star Swivel Stool, Red"/>
    <n v="869.7"/>
    <n v="5"/>
    <n v="191.25"/>
    <n v="43.04"/>
    <s v="Medium"/>
    <n v="141"/>
    <x v="0"/>
    <x v="0"/>
    <x v="1"/>
    <x v="240"/>
    <d v="2024-04-21T00:00:00"/>
    <s v="0"/>
    <s v="YES"/>
    <n v="728.7"/>
    <n v="0"/>
    <s v="no"/>
    <x v="312"/>
    <n v="6.1680851063829794"/>
    <n v="4.9488329308957107E-2"/>
    <x v="0"/>
  </r>
  <r>
    <n v="340"/>
    <x v="259"/>
    <x v="0"/>
    <s v="KB-16600"/>
    <s v="Ken Brennan"/>
    <s v="Corporate"/>
    <x v="61"/>
    <x v="7"/>
    <s v="India"/>
    <x v="3"/>
    <s v="FUR-CH-10002966"/>
    <x v="2"/>
    <x v="13"/>
    <s v="Harbour Creations Swivel Stool, Red"/>
    <n v="180.12"/>
    <n v="1"/>
    <n v="5.4"/>
    <n v="15.88"/>
    <s v="Medium"/>
    <n v="492"/>
    <x v="0"/>
    <x v="1"/>
    <x v="0"/>
    <x v="166"/>
    <d v="2023-12-20T00:00:00"/>
    <s v="0"/>
    <s v="NO"/>
    <n v="-311.88"/>
    <n v="0"/>
    <s v="no"/>
    <x v="236"/>
    <n v="0.36609756097560975"/>
    <n v="8.8163446591161446E-2"/>
    <x v="0"/>
  </r>
  <r>
    <n v="341"/>
    <x v="260"/>
    <x v="0"/>
    <s v="SW-20755"/>
    <s v="Steven Ward"/>
    <s v="Corporate"/>
    <x v="29"/>
    <x v="2"/>
    <s v="India"/>
    <x v="2"/>
    <s v="FUR-CH-10001465"/>
    <x v="2"/>
    <x v="13"/>
    <s v="Hon Swivel Stool, Red"/>
    <n v="163.65"/>
    <n v="1"/>
    <n v="75.27"/>
    <n v="12.05"/>
    <s v="Medium"/>
    <n v="128"/>
    <x v="0"/>
    <x v="2"/>
    <x v="1"/>
    <x v="114"/>
    <d v="2021-12-23T00:00:00"/>
    <s v="1"/>
    <s v="YES"/>
    <n v="35.650000000000006"/>
    <n v="2"/>
    <s v="no"/>
    <x v="313"/>
    <n v="1.278515625"/>
    <n v="7.3632752826153378E-2"/>
    <x v="0"/>
  </r>
  <r>
    <n v="342"/>
    <x v="261"/>
    <x v="0"/>
    <s v="DH-13075"/>
    <s v="Dave Hallsten"/>
    <s v="Corporate"/>
    <x v="2"/>
    <x v="2"/>
    <s v="India"/>
    <x v="2"/>
    <s v="FUR-CH-10004365"/>
    <x v="2"/>
    <x v="13"/>
    <s v="Novimex Rocking Chair, Black"/>
    <n v="129"/>
    <n v="1"/>
    <n v="20.64"/>
    <n v="7.77"/>
    <s v="Medium"/>
    <n v="100"/>
    <x v="0"/>
    <x v="3"/>
    <x v="1"/>
    <x v="75"/>
    <d v="2024-11-20T00:00:00"/>
    <s v="1"/>
    <s v="YES"/>
    <n v="29"/>
    <n v="3"/>
    <s v="no"/>
    <x v="314"/>
    <n v="1.29"/>
    <n v="6.0232558139534882E-2"/>
    <x v="0"/>
  </r>
  <r>
    <n v="343"/>
    <x v="262"/>
    <x v="0"/>
    <s v="FA-14230"/>
    <s v="Frank Atkinson"/>
    <s v="Corporate"/>
    <x v="18"/>
    <x v="9"/>
    <s v="India"/>
    <x v="2"/>
    <s v="FUR-CH-10001895"/>
    <x v="2"/>
    <x v="13"/>
    <s v="Hon Chairmat, Adjustable"/>
    <n v="58.02"/>
    <n v="1"/>
    <n v="29.01"/>
    <n v="1.93"/>
    <s v="Medium"/>
    <n v="210"/>
    <x v="0"/>
    <x v="0"/>
    <x v="0"/>
    <x v="241"/>
    <d v="2022-07-16T00:00:00"/>
    <s v="1"/>
    <s v="NO"/>
    <n v="-151.97999999999999"/>
    <n v="2"/>
    <s v="no"/>
    <x v="126"/>
    <n v="0.2762857142857143"/>
    <n v="3.3264391589107205E-2"/>
    <x v="0"/>
  </r>
  <r>
    <n v="344"/>
    <x v="54"/>
    <x v="0"/>
    <s v="DW-13195"/>
    <s v="David Wiener"/>
    <s v="Corporate"/>
    <x v="36"/>
    <x v="9"/>
    <s v="India"/>
    <x v="2"/>
    <s v="TEC-AC-10000866"/>
    <x v="1"/>
    <x v="11"/>
    <s v="Belkin Router, Erganomic"/>
    <n v="769.68"/>
    <n v="3"/>
    <n v="130.77000000000001"/>
    <n v="27.67"/>
    <s v="Medium"/>
    <n v="664"/>
    <x v="0"/>
    <x v="1"/>
    <x v="1"/>
    <x v="242"/>
    <d v="2023-09-22T00:00:00"/>
    <s v="1"/>
    <s v="YES"/>
    <n v="105.67999999999995"/>
    <n v="2"/>
    <s v="no"/>
    <x v="315"/>
    <n v="1.159156626506024"/>
    <n v="3.5950005196964979E-2"/>
    <x v="0"/>
  </r>
  <r>
    <n v="345"/>
    <x v="41"/>
    <x v="0"/>
    <s v="JS-15685"/>
    <s v="Jim Sink"/>
    <s v="Corporate"/>
    <x v="30"/>
    <x v="14"/>
    <s v="India"/>
    <x v="3"/>
    <s v="TEC-CO-10000565"/>
    <x v="1"/>
    <x v="10"/>
    <s v="Canon Fax and Copier, Color"/>
    <n v="192.78"/>
    <n v="1"/>
    <n v="92.52"/>
    <n v="13.49"/>
    <s v="Medium"/>
    <n v="61"/>
    <x v="0"/>
    <x v="3"/>
    <x v="0"/>
    <x v="198"/>
    <d v="2022-07-07T00:00:00"/>
    <s v="1"/>
    <s v="YES"/>
    <n v="131.78"/>
    <n v="61"/>
    <s v="flag"/>
    <x v="316"/>
    <n v="3.160327868852459"/>
    <n v="6.9976138603589588E-2"/>
    <x v="0"/>
  </r>
  <r>
    <n v="346"/>
    <x v="263"/>
    <x v="0"/>
    <s v="AC-10615"/>
    <s v="Ann Chong"/>
    <s v="Corporate"/>
    <x v="19"/>
    <x v="8"/>
    <s v="India"/>
    <x v="0"/>
    <s v="TEC-PH-10003556"/>
    <x v="1"/>
    <x v="12"/>
    <s v="Samsung Speaker Phone, VoIP"/>
    <n v="493.32"/>
    <n v="4"/>
    <n v="172.56"/>
    <n v="46.01"/>
    <s v="Medium"/>
    <n v="338"/>
    <x v="0"/>
    <x v="3"/>
    <x v="1"/>
    <x v="243"/>
    <d v="2024-01-02T00:00:00"/>
    <s v="1"/>
    <s v="YES"/>
    <n v="155.32"/>
    <n v="-27"/>
    <s v="no"/>
    <x v="317"/>
    <n v="1.4595266272189349"/>
    <n v="9.3266034217140997E-2"/>
    <x v="0"/>
  </r>
  <r>
    <n v="347"/>
    <x v="41"/>
    <x v="0"/>
    <s v="JS-15685"/>
    <s v="Jim Sink"/>
    <s v="Corporate"/>
    <x v="30"/>
    <x v="14"/>
    <s v="India"/>
    <x v="3"/>
    <s v="TEC-PH-10001699"/>
    <x v="1"/>
    <x v="12"/>
    <s v="Samsung Smart Phone, Full Size"/>
    <n v="637.44000000000005"/>
    <n v="1"/>
    <n v="108.36"/>
    <n v="3.32"/>
    <s v="Medium"/>
    <n v="311"/>
    <x v="0"/>
    <x v="0"/>
    <x v="1"/>
    <x v="244"/>
    <d v="2023-11-15T00:00:00"/>
    <s v="1"/>
    <s v="YES"/>
    <n v="326.44000000000005"/>
    <n v="2"/>
    <s v="no"/>
    <x v="318"/>
    <n v="2.049646302250804"/>
    <n v="5.208333333333333E-3"/>
    <x v="0"/>
  </r>
  <r>
    <n v="348"/>
    <x v="264"/>
    <x v="0"/>
    <s v="PW-19030"/>
    <s v="Pauline Webber"/>
    <s v="Corporate"/>
    <x v="109"/>
    <x v="2"/>
    <s v="India"/>
    <x v="2"/>
    <s v="TEC-AC-10000332"/>
    <x v="1"/>
    <x v="11"/>
    <s v="Logitech Keyboard, USB"/>
    <n v="145.32"/>
    <n v="2"/>
    <n v="45"/>
    <n v="11"/>
    <s v="Medium"/>
    <n v="195"/>
    <x v="0"/>
    <x v="1"/>
    <x v="0"/>
    <x v="245"/>
    <d v="2021-08-27T00:00:00"/>
    <s v="1"/>
    <s v="NO"/>
    <n v="-49.680000000000007"/>
    <n v="2"/>
    <s v="no"/>
    <x v="319"/>
    <n v="0.74523076923076914"/>
    <n v="7.5695017891549685E-2"/>
    <x v="0"/>
  </r>
  <r>
    <n v="349"/>
    <x v="265"/>
    <x v="0"/>
    <s v="JG-15805"/>
    <s v="John Grady"/>
    <s v="Corporate"/>
    <x v="70"/>
    <x v="7"/>
    <s v="India"/>
    <x v="3"/>
    <s v="TEC-AC-10004938"/>
    <x v="1"/>
    <x v="11"/>
    <s v="Belkin Mouse, Bluetooth"/>
    <n v="81.42"/>
    <n v="2"/>
    <n v="11.34"/>
    <n v="4.78"/>
    <s v="Medium"/>
    <n v="5"/>
    <x v="0"/>
    <x v="3"/>
    <x v="1"/>
    <x v="151"/>
    <d v="2022-12-20T00:00:00"/>
    <s v="1"/>
    <s v="YES"/>
    <n v="76.42"/>
    <n v="3"/>
    <s v="no"/>
    <x v="320"/>
    <n v="16.283999999999999"/>
    <n v="5.8707934168508967E-2"/>
    <x v="0"/>
  </r>
  <r>
    <n v="350"/>
    <x v="262"/>
    <x v="0"/>
    <s v="FA-14230"/>
    <s v="Frank Atkinson"/>
    <s v="Corporate"/>
    <x v="18"/>
    <x v="9"/>
    <s v="India"/>
    <x v="2"/>
    <s v="TEC-PH-10001321"/>
    <x v="1"/>
    <x v="12"/>
    <s v="Cisco Speaker Phone, Full Size"/>
    <n v="279.54000000000002"/>
    <n v="2"/>
    <n v="58.68"/>
    <n v="22.04"/>
    <s v="Medium"/>
    <n v="426"/>
    <x v="0"/>
    <x v="0"/>
    <x v="0"/>
    <x v="136"/>
    <d v="2023-11-29T00:00:00"/>
    <s v="1"/>
    <s v="NO"/>
    <n v="-146.45999999999998"/>
    <n v="4"/>
    <s v="no"/>
    <x v="321"/>
    <n v="0.65619718309859165"/>
    <n v="7.8843814838663512E-2"/>
    <x v="0"/>
  </r>
  <r>
    <n v="351"/>
    <x v="266"/>
    <x v="0"/>
    <s v="DW-13585"/>
    <s v="Dorothy Wardle"/>
    <s v="Corporate"/>
    <x v="16"/>
    <x v="0"/>
    <s v="India"/>
    <x v="0"/>
    <s v="TEC-PH-10003946"/>
    <x v="1"/>
    <x v="12"/>
    <s v="Cisco Office Telephone, VoIP"/>
    <n v="161.1"/>
    <n v="2"/>
    <n v="14.46"/>
    <n v="4.26"/>
    <s v="Medium"/>
    <n v="373"/>
    <x v="0"/>
    <x v="2"/>
    <x v="0"/>
    <x v="237"/>
    <d v="2024-12-19T00:00:00"/>
    <s v="1"/>
    <s v="NO"/>
    <n v="-211.9"/>
    <n v="3"/>
    <s v="no"/>
    <x v="322"/>
    <n v="0.43190348525469169"/>
    <n v="2.6443202979515829E-2"/>
    <x v="0"/>
  </r>
  <r>
    <n v="352"/>
    <x v="267"/>
    <x v="0"/>
    <s v="AR-10345"/>
    <s v="Alex Russell"/>
    <s v="Corporate"/>
    <x v="13"/>
    <x v="1"/>
    <s v="India"/>
    <x v="1"/>
    <s v="TEC-MA-10002780"/>
    <x v="1"/>
    <x v="9"/>
    <s v="Okidata Inkjet, Wireless"/>
    <n v="628.44000000000005"/>
    <n v="2"/>
    <n v="276.48"/>
    <n v="81.27"/>
    <s v="Medium"/>
    <n v="739"/>
    <x v="0"/>
    <x v="3"/>
    <x v="0"/>
    <x v="246"/>
    <d v="2023-11-30T00:00:00"/>
    <s v="1"/>
    <s v="NO"/>
    <n v="-110.55999999999995"/>
    <n v="2"/>
    <s v="no"/>
    <x v="323"/>
    <n v="0.85039242219215161"/>
    <n v="0.12932022150085926"/>
    <x v="1"/>
  </r>
  <r>
    <n v="353"/>
    <x v="263"/>
    <x v="0"/>
    <s v="AC-10615"/>
    <s v="Ann Chong"/>
    <s v="Corporate"/>
    <x v="19"/>
    <x v="8"/>
    <s v="India"/>
    <x v="0"/>
    <s v="TEC-MA-10001372"/>
    <x v="1"/>
    <x v="9"/>
    <s v="Konica Card Printer, White"/>
    <n v="347.16"/>
    <n v="2"/>
    <n v="138.84"/>
    <n v="28.68"/>
    <s v="Medium"/>
    <n v="162"/>
    <x v="0"/>
    <x v="0"/>
    <x v="1"/>
    <x v="125"/>
    <d v="2022-04-03T00:00:00"/>
    <s v="1"/>
    <s v="YES"/>
    <n v="185.16000000000003"/>
    <n v="59"/>
    <s v="flag"/>
    <x v="324"/>
    <n v="2.142962962962963"/>
    <n v="8.2613204286208081E-2"/>
    <x v="0"/>
  </r>
  <r>
    <n v="354"/>
    <x v="56"/>
    <x v="0"/>
    <s v="ON-18715"/>
    <s v="Odella Nelson"/>
    <s v="Corporate"/>
    <x v="29"/>
    <x v="2"/>
    <s v="India"/>
    <x v="2"/>
    <s v="TEC-MA-10004428"/>
    <x v="1"/>
    <x v="9"/>
    <s v="Panasonic Card Printer, Durable"/>
    <n v="347.88"/>
    <n v="2"/>
    <n v="163.5"/>
    <n v="16.53"/>
    <s v="Medium"/>
    <n v="542"/>
    <x v="0"/>
    <x v="1"/>
    <x v="0"/>
    <x v="247"/>
    <d v="2024-06-16T00:00:00"/>
    <s v="1"/>
    <s v="NO"/>
    <n v="-194.12"/>
    <n v="-82"/>
    <s v="no"/>
    <x v="325"/>
    <n v="0.64184501845018449"/>
    <n v="4.751638496033115E-2"/>
    <x v="0"/>
  </r>
  <r>
    <n v="355"/>
    <x v="252"/>
    <x v="0"/>
    <s v="TS-21430"/>
    <s v="Tom Stivers"/>
    <s v="Corporate"/>
    <x v="69"/>
    <x v="16"/>
    <s v="India"/>
    <x v="2"/>
    <s v="FUR-TA-10004826"/>
    <x v="2"/>
    <x v="16"/>
    <s v="Bevis Training Table, Rectangular"/>
    <n v="665.1"/>
    <n v="2"/>
    <n v="212.82"/>
    <n v="31.56"/>
    <s v="Medium"/>
    <n v="156"/>
    <x v="0"/>
    <x v="3"/>
    <x v="0"/>
    <x v="119"/>
    <d v="2024-05-15T00:00:00"/>
    <s v="1"/>
    <s v="YES"/>
    <n v="509.1"/>
    <n v="-113"/>
    <s v="no"/>
    <x v="326"/>
    <n v="4.2634615384615389"/>
    <n v="4.7451511050969779E-2"/>
    <x v="0"/>
  </r>
  <r>
    <n v="356"/>
    <x v="268"/>
    <x v="0"/>
    <s v="DJ-13420"/>
    <s v="Denny Joy"/>
    <s v="Corporate"/>
    <x v="9"/>
    <x v="7"/>
    <s v="India"/>
    <x v="3"/>
    <s v="FUR-FU-10000921"/>
    <x v="2"/>
    <x v="15"/>
    <s v="Advantus Door Stop, Erganomic"/>
    <n v="87.3"/>
    <n v="2"/>
    <n v="7.8"/>
    <n v="7.62"/>
    <s v="Medium"/>
    <n v="303"/>
    <x v="0"/>
    <x v="1"/>
    <x v="0"/>
    <x v="116"/>
    <d v="2022-08-29T00:00:00"/>
    <s v="1"/>
    <s v="NO"/>
    <n v="-215.7"/>
    <n v="6"/>
    <s v="flag"/>
    <x v="255"/>
    <n v="0.2881188118811881"/>
    <n v="8.7285223367697604E-2"/>
    <x v="0"/>
  </r>
  <r>
    <n v="357"/>
    <x v="10"/>
    <x v="0"/>
    <s v="MK-18160"/>
    <s v="Mike Kennedy"/>
    <s v="Consumer"/>
    <x v="2"/>
    <x v="2"/>
    <s v="India"/>
    <x v="2"/>
    <s v="FUR-BO-10003029"/>
    <x v="2"/>
    <x v="14"/>
    <s v="Sauder Library with Doors, Traditional"/>
    <n v="1162.8900000000001"/>
    <n v="3"/>
    <n v="81.36"/>
    <n v="83.9"/>
    <s v="Medium"/>
    <n v="753"/>
    <x v="0"/>
    <x v="2"/>
    <x v="0"/>
    <x v="248"/>
    <d v="2023-08-14T00:00:00"/>
    <s v="1"/>
    <s v="YES"/>
    <n v="409.8900000000001"/>
    <n v="37"/>
    <s v="flag"/>
    <x v="327"/>
    <n v="1.5443426294820719"/>
    <n v="7.2147838574585732E-2"/>
    <x v="0"/>
  </r>
  <r>
    <n v="358"/>
    <x v="269"/>
    <x v="0"/>
    <s v="LR-16915"/>
    <s v="Lena Radford"/>
    <s v="Consumer"/>
    <x v="19"/>
    <x v="8"/>
    <s v="India"/>
    <x v="0"/>
    <s v="FUR-TA-10003893"/>
    <x v="2"/>
    <x v="16"/>
    <s v="Lesro Wood Table, with Bottom Storage"/>
    <n v="1402.29"/>
    <n v="3"/>
    <n v="0"/>
    <n v="96.6"/>
    <s v="Medium"/>
    <n v="795"/>
    <x v="0"/>
    <x v="1"/>
    <x v="1"/>
    <x v="249"/>
    <d v="2021-07-19T00:00:00"/>
    <s v="1"/>
    <s v="YES"/>
    <n v="607.29"/>
    <n v="-141"/>
    <s v="no"/>
    <x v="68"/>
    <n v="1.7638867924528301"/>
    <n v="6.8887320026528032E-2"/>
    <x v="0"/>
  </r>
  <r>
    <n v="359"/>
    <x v="31"/>
    <x v="0"/>
    <s v="LC-16885"/>
    <s v="Lena Creighton"/>
    <s v="Consumer"/>
    <x v="27"/>
    <x v="13"/>
    <s v="India"/>
    <x v="1"/>
    <s v="FUR-TA-10002571"/>
    <x v="2"/>
    <x v="16"/>
    <s v="Chromcraft Coffee Table, Adjustable Height"/>
    <n v="807.84"/>
    <n v="3"/>
    <n v="250.38"/>
    <n v="31.63"/>
    <s v="Medium"/>
    <n v="538"/>
    <x v="0"/>
    <x v="2"/>
    <x v="1"/>
    <x v="250"/>
    <d v="2024-01-31T00:00:00"/>
    <s v="1"/>
    <s v="YES"/>
    <n v="269.84000000000003"/>
    <n v="7"/>
    <s v="flag"/>
    <x v="328"/>
    <n v="1.5015613382899629"/>
    <n v="3.9153792830263413E-2"/>
    <x v="0"/>
  </r>
  <r>
    <n v="360"/>
    <x v="31"/>
    <x v="0"/>
    <s v="LC-16885"/>
    <s v="Lena Creighton"/>
    <s v="Consumer"/>
    <x v="27"/>
    <x v="13"/>
    <s v="India"/>
    <x v="1"/>
    <s v="FUR-CH-10002932"/>
    <x v="2"/>
    <x v="13"/>
    <s v="Harbour Creations Rocking Chair, Adjustable"/>
    <n v="448.74"/>
    <n v="3"/>
    <n v="44.82"/>
    <n v="56.78"/>
    <s v="Medium"/>
    <n v="382"/>
    <x v="0"/>
    <x v="3"/>
    <x v="1"/>
    <x v="203"/>
    <d v="2024-06-22T00:00:00"/>
    <s v="1"/>
    <s v="YES"/>
    <n v="66.740000000000009"/>
    <n v="4"/>
    <s v="no"/>
    <x v="329"/>
    <n v="1.1747120418848167"/>
    <n v="0.12653206756696528"/>
    <x v="1"/>
  </r>
  <r>
    <n v="361"/>
    <x v="270"/>
    <x v="0"/>
    <s v="JH-15910"/>
    <s v="Jonathan Howell"/>
    <s v="Consumer"/>
    <x v="110"/>
    <x v="17"/>
    <s v="India"/>
    <x v="1"/>
    <s v="FUR-CH-10001138"/>
    <x v="2"/>
    <x v="13"/>
    <s v="Office Star Swivel Stool, Black"/>
    <n v="514.53"/>
    <n v="3"/>
    <n v="210.87"/>
    <n v="27.87"/>
    <s v="Medium"/>
    <n v="519"/>
    <x v="0"/>
    <x v="0"/>
    <x v="1"/>
    <x v="251"/>
    <d v="2023-12-20T00:00:00"/>
    <s v="1"/>
    <s v="NO"/>
    <n v="-4.4700000000000273"/>
    <n v="4"/>
    <s v="no"/>
    <x v="330"/>
    <n v="0.99138728323699421"/>
    <n v="5.4165937846189734E-2"/>
    <x v="0"/>
  </r>
  <r>
    <n v="362"/>
    <x v="0"/>
    <x v="0"/>
    <s v="HG-14845"/>
    <s v="Harry Greene"/>
    <s v="Consumer"/>
    <x v="0"/>
    <x v="0"/>
    <s v="India"/>
    <x v="0"/>
    <s v="TEC-PH-10003927"/>
    <x v="1"/>
    <x v="12"/>
    <s v="Nokia Audio Dock, with Caller ID"/>
    <n v="500.22"/>
    <n v="3"/>
    <n v="190.08"/>
    <n v="19.28"/>
    <s v="Medium"/>
    <n v="707"/>
    <x v="0"/>
    <x v="0"/>
    <x v="1"/>
    <x v="252"/>
    <d v="2024-11-10T00:00:00"/>
    <s v="1"/>
    <s v="NO"/>
    <n v="-206.77999999999997"/>
    <n v="123"/>
    <s v="flag"/>
    <x v="331"/>
    <n v="0.7075247524752476"/>
    <n v="3.8543041061932751E-2"/>
    <x v="0"/>
  </r>
  <r>
    <n v="363"/>
    <x v="23"/>
    <x v="0"/>
    <s v="TM-21490"/>
    <s v="Tony Molinari"/>
    <s v="Consumer"/>
    <x v="21"/>
    <x v="5"/>
    <s v="India"/>
    <x v="0"/>
    <s v="TEC-AC-10002324"/>
    <x v="1"/>
    <x v="11"/>
    <s v="Enermax Numeric Keypad, Bluetooth"/>
    <n v="171.99"/>
    <n v="3"/>
    <n v="6.84"/>
    <n v="7.3"/>
    <s v="Medium"/>
    <n v="405"/>
    <x v="0"/>
    <x v="2"/>
    <x v="0"/>
    <x v="94"/>
    <d v="2024-10-08T00:00:00"/>
    <s v="1"/>
    <s v="NO"/>
    <n v="-233.01"/>
    <n v="122"/>
    <s v="flag"/>
    <x v="332"/>
    <n v="0.42466666666666669"/>
    <n v="4.2444328158613868E-2"/>
    <x v="0"/>
  </r>
  <r>
    <n v="364"/>
    <x v="271"/>
    <x v="0"/>
    <s v="BM-11785"/>
    <s v="Bryan Mills"/>
    <s v="Consumer"/>
    <x v="111"/>
    <x v="9"/>
    <s v="India"/>
    <x v="2"/>
    <s v="FUR-BO-10001934"/>
    <x v="2"/>
    <x v="14"/>
    <s v="Bush Library with Doors, Metal"/>
    <n v="1455.12"/>
    <n v="4"/>
    <n v="116.4"/>
    <n v="179.62"/>
    <s v="Medium"/>
    <n v="229"/>
    <x v="0"/>
    <x v="3"/>
    <x v="1"/>
    <x v="194"/>
    <d v="2022-06-23T00:00:00"/>
    <s v="1"/>
    <s v="YES"/>
    <n v="1226.1199999999999"/>
    <n v="4"/>
    <s v="no"/>
    <x v="333"/>
    <n v="6.3542358078602614"/>
    <n v="0.12343999120347464"/>
    <x v="1"/>
  </r>
  <r>
    <n v="365"/>
    <x v="9"/>
    <x v="0"/>
    <s v="DK-12985"/>
    <s v="Darren Koutras"/>
    <s v="Consumer"/>
    <x v="9"/>
    <x v="7"/>
    <s v="India"/>
    <x v="3"/>
    <s v="FUR-BO-10001342"/>
    <x v="2"/>
    <x v="14"/>
    <s v="Safco Corner Shelving, Metal"/>
    <n v="595.67999999999995"/>
    <n v="4"/>
    <n v="0"/>
    <n v="29.23"/>
    <s v="Medium"/>
    <n v="167"/>
    <x v="0"/>
    <x v="0"/>
    <x v="1"/>
    <x v="253"/>
    <d v="2024-03-26T00:00:00"/>
    <s v="1"/>
    <s v="YES"/>
    <n v="428.67999999999995"/>
    <n v="4"/>
    <s v="no"/>
    <x v="68"/>
    <n v="3.5669461077844309"/>
    <n v="4.9069970453935005E-2"/>
    <x v="0"/>
  </r>
  <r>
    <n v="366"/>
    <x v="272"/>
    <x v="0"/>
    <s v="LC-16870"/>
    <s v="Lena Cacioppo"/>
    <s v="Consumer"/>
    <x v="42"/>
    <x v="8"/>
    <s v="India"/>
    <x v="0"/>
    <s v="FUR-CH-10001271"/>
    <x v="2"/>
    <x v="13"/>
    <s v="SAFCO Executive Leather Armchair, Red"/>
    <n v="1845.72"/>
    <n v="4"/>
    <n v="535.20000000000005"/>
    <n v="109.52"/>
    <s v="Medium"/>
    <n v="32"/>
    <x v="0"/>
    <x v="1"/>
    <x v="1"/>
    <x v="252"/>
    <d v="2024-11-10T00:00:00"/>
    <s v="1"/>
    <s v="YES"/>
    <n v="1813.72"/>
    <n v="123"/>
    <s v="flag"/>
    <x v="334"/>
    <n v="57.678750000000001"/>
    <n v="5.9337277593567821E-2"/>
    <x v="0"/>
  </r>
  <r>
    <n v="367"/>
    <x v="273"/>
    <x v="0"/>
    <s v="RF-19840"/>
    <s v="Roy Franzšsisch"/>
    <s v="Consumer"/>
    <x v="77"/>
    <x v="5"/>
    <s v="India"/>
    <x v="0"/>
    <s v="FUR-CH-10002224"/>
    <x v="2"/>
    <x v="13"/>
    <s v="Hon Rocking Chair, Set of Two"/>
    <n v="531.48"/>
    <n v="4"/>
    <n v="21.24"/>
    <n v="53.55"/>
    <s v="Medium"/>
    <n v="693"/>
    <x v="0"/>
    <x v="2"/>
    <x v="0"/>
    <x v="253"/>
    <d v="2024-03-26T00:00:00"/>
    <s v="1"/>
    <s v="NO"/>
    <n v="-161.51999999999998"/>
    <n v="4"/>
    <s v="no"/>
    <x v="230"/>
    <n v="0.7669264069264069"/>
    <n v="0.10075637841499209"/>
    <x v="1"/>
  </r>
  <r>
    <n v="368"/>
    <x v="274"/>
    <x v="0"/>
    <s v="AG-10900"/>
    <s v="Arthur Gainer"/>
    <s v="Consumer"/>
    <x v="61"/>
    <x v="7"/>
    <s v="India"/>
    <x v="3"/>
    <s v="TEC-AC-10002335"/>
    <x v="1"/>
    <x v="11"/>
    <s v="Belkin Memory Card, USB"/>
    <n v="460.08"/>
    <n v="4"/>
    <n v="13.8"/>
    <n v="19.05"/>
    <s v="Medium"/>
    <n v="199"/>
    <x v="0"/>
    <x v="3"/>
    <x v="0"/>
    <x v="254"/>
    <d v="2024-08-17T00:00:00"/>
    <s v="1"/>
    <s v="YES"/>
    <n v="261.08"/>
    <n v="-113"/>
    <s v="no"/>
    <x v="335"/>
    <n v="2.3119597989949749"/>
    <n v="4.1405842462180494E-2"/>
    <x v="0"/>
  </r>
  <r>
    <n v="369"/>
    <x v="275"/>
    <x v="0"/>
    <s v="LD-17005"/>
    <s v="Lisa DeCherney"/>
    <s v="Consumer"/>
    <x v="112"/>
    <x v="18"/>
    <s v="India"/>
    <x v="2"/>
    <s v="TEC-AC-10000111"/>
    <x v="1"/>
    <x v="11"/>
    <s v="SanDisk Mouse, USB"/>
    <n v="154.08000000000001"/>
    <n v="4"/>
    <n v="0"/>
    <n v="5.86"/>
    <s v="Medium"/>
    <n v="134"/>
    <x v="0"/>
    <x v="0"/>
    <x v="1"/>
    <x v="91"/>
    <d v="2023-01-16T00:00:00"/>
    <s v="1"/>
    <s v="YES"/>
    <n v="20.080000000000013"/>
    <n v="-319"/>
    <s v="no"/>
    <x v="68"/>
    <n v="1.1498507462686569"/>
    <n v="3.8032191069574249E-2"/>
    <x v="0"/>
  </r>
  <r>
    <n v="370"/>
    <x v="15"/>
    <x v="0"/>
    <s v="SC-20305"/>
    <s v="Sean Christensen"/>
    <s v="Consumer"/>
    <x v="14"/>
    <x v="5"/>
    <s v="India"/>
    <x v="0"/>
    <s v="TEC-PH-10001362"/>
    <x v="1"/>
    <x v="12"/>
    <s v="Cisco Office Telephone, Cordless"/>
    <n v="333.24"/>
    <n v="4"/>
    <n v="79.92"/>
    <n v="35.700000000000003"/>
    <s v="Medium"/>
    <n v="591"/>
    <x v="0"/>
    <x v="1"/>
    <x v="0"/>
    <x v="255"/>
    <d v="2022-07-01T00:00:00"/>
    <s v="1"/>
    <s v="NO"/>
    <n v="-257.76"/>
    <n v="150"/>
    <s v="flag"/>
    <x v="336"/>
    <n v="0.56385786802030458"/>
    <n v="0.10712999639899172"/>
    <x v="1"/>
  </r>
  <r>
    <n v="371"/>
    <x v="276"/>
    <x v="0"/>
    <s v="SG-20470"/>
    <s v="Sheri Gordon"/>
    <s v="Consumer"/>
    <x v="58"/>
    <x v="9"/>
    <s v="India"/>
    <x v="2"/>
    <s v="FUR-CH-10002207"/>
    <x v="2"/>
    <x v="13"/>
    <s v="Hon Chairmat, Set of Two"/>
    <n v="288.89999999999998"/>
    <n v="5"/>
    <n v="127.05"/>
    <n v="30.69"/>
    <s v="Medium"/>
    <n v="512"/>
    <x v="0"/>
    <x v="2"/>
    <x v="0"/>
    <x v="256"/>
    <d v="2022-03-12T00:00:00"/>
    <s v="1"/>
    <s v="NO"/>
    <n v="-223.10000000000002"/>
    <n v="-262"/>
    <s v="no"/>
    <x v="337"/>
    <n v="0.56425781249999996"/>
    <n v="0.10623052959501558"/>
    <x v="1"/>
  </r>
  <r>
    <n v="372"/>
    <x v="277"/>
    <x v="0"/>
    <s v="DL-13330"/>
    <s v="Denise Leinenbach"/>
    <s v="Consumer"/>
    <x v="45"/>
    <x v="5"/>
    <s v="India"/>
    <x v="0"/>
    <s v="TEC-PH-10001699"/>
    <x v="1"/>
    <x v="12"/>
    <s v="Samsung Smart Phone, Full Size"/>
    <n v="3187.2"/>
    <n v="5"/>
    <n v="541.79999999999995"/>
    <n v="289.17"/>
    <s v="Medium"/>
    <n v="115"/>
    <x v="0"/>
    <x v="3"/>
    <x v="0"/>
    <x v="257"/>
    <d v="2021-02-09T00:00:00"/>
    <s v="1"/>
    <s v="YES"/>
    <n v="3072.2"/>
    <n v="-201"/>
    <s v="no"/>
    <x v="338"/>
    <n v="27.71478260869565"/>
    <n v="9.0728539156626514E-2"/>
    <x v="0"/>
  </r>
  <r>
    <n v="373"/>
    <x v="278"/>
    <x v="0"/>
    <s v="BG-11035"/>
    <s v="Barry Gonzalez"/>
    <s v="Consumer"/>
    <x v="66"/>
    <x v="5"/>
    <s v="India"/>
    <x v="0"/>
    <s v="TEC-PH-10003946"/>
    <x v="1"/>
    <x v="12"/>
    <s v="Cisco Office Telephone, VoIP"/>
    <n v="402.75"/>
    <n v="5"/>
    <n v="36.15"/>
    <n v="30.2"/>
    <s v="Medium"/>
    <n v="399"/>
    <x v="0"/>
    <x v="1"/>
    <x v="1"/>
    <x v="258"/>
    <d v="2022-09-19T00:00:00"/>
    <s v="1"/>
    <s v="YES"/>
    <n v="3.75"/>
    <n v="4"/>
    <s v="no"/>
    <x v="322"/>
    <n v="1.0093984962406015"/>
    <n v="7.4984481688392307E-2"/>
    <x v="0"/>
  </r>
  <r>
    <n v="374"/>
    <x v="10"/>
    <x v="0"/>
    <s v="MK-18160"/>
    <s v="Mike Kennedy"/>
    <s v="Consumer"/>
    <x v="2"/>
    <x v="2"/>
    <s v="India"/>
    <x v="2"/>
    <s v="TEC-CO-10003496"/>
    <x v="1"/>
    <x v="10"/>
    <s v="Brother Wireless Fax, Digital"/>
    <n v="1892.25"/>
    <n v="5"/>
    <n v="927.15"/>
    <n v="66.3"/>
    <s v="Medium"/>
    <n v="730"/>
    <x v="0"/>
    <x v="2"/>
    <x v="1"/>
    <x v="259"/>
    <d v="2022-11-02T00:00:00"/>
    <s v="1"/>
    <s v="YES"/>
    <n v="1162.25"/>
    <n v="153"/>
    <s v="flag"/>
    <x v="339"/>
    <n v="2.592123287671233"/>
    <n v="3.5037653586999604E-2"/>
    <x v="0"/>
  </r>
  <r>
    <n v="375"/>
    <x v="279"/>
    <x v="0"/>
    <s v="MC-17275"/>
    <s v="Marc Crier"/>
    <s v="Consumer"/>
    <x v="14"/>
    <x v="5"/>
    <s v="India"/>
    <x v="0"/>
    <s v="TEC-MA-10003631"/>
    <x v="1"/>
    <x v="9"/>
    <s v="Okidata Card Printer, Wireless"/>
    <n v="879.15"/>
    <n v="5"/>
    <n v="35.1"/>
    <n v="38.01"/>
    <s v="Medium"/>
    <n v="748"/>
    <x v="0"/>
    <x v="3"/>
    <x v="1"/>
    <x v="260"/>
    <d v="2022-11-06T00:00:00"/>
    <s v="1"/>
    <s v="YES"/>
    <n v="131.14999999999998"/>
    <n v="123"/>
    <s v="flag"/>
    <x v="340"/>
    <n v="1.1753342245989304"/>
    <n v="4.3234942842518338E-2"/>
    <x v="0"/>
  </r>
  <r>
    <n v="376"/>
    <x v="280"/>
    <x v="0"/>
    <s v="NG-18430"/>
    <s v="Nathan Gelder"/>
    <s v="Consumer"/>
    <x v="113"/>
    <x v="7"/>
    <s v="India"/>
    <x v="3"/>
    <s v="TEC-AC-10004108"/>
    <x v="1"/>
    <x v="11"/>
    <s v="Memorex Router, USB"/>
    <n v="1232.0999999999999"/>
    <n v="5"/>
    <n v="431.1"/>
    <n v="108.16"/>
    <s v="Medium"/>
    <n v="593"/>
    <x v="0"/>
    <x v="0"/>
    <x v="1"/>
    <x v="110"/>
    <d v="2022-02-07T00:00:00"/>
    <s v="1"/>
    <s v="YES"/>
    <n v="639.09999999999991"/>
    <n v="-140"/>
    <s v="no"/>
    <x v="341"/>
    <n v="2.0777403035413151"/>
    <n v="8.7785082379676985E-2"/>
    <x v="0"/>
  </r>
  <r>
    <n v="377"/>
    <x v="271"/>
    <x v="0"/>
    <s v="BM-11785"/>
    <s v="Bryan Mills"/>
    <s v="Consumer"/>
    <x v="111"/>
    <x v="9"/>
    <s v="India"/>
    <x v="2"/>
    <s v="TEC-AC-10002883"/>
    <x v="1"/>
    <x v="11"/>
    <s v="Logitech Keyboard, Erganomic"/>
    <n v="351.3"/>
    <n v="5"/>
    <n v="144"/>
    <n v="31.2"/>
    <s v="Medium"/>
    <n v="428"/>
    <x v="0"/>
    <x v="1"/>
    <x v="1"/>
    <x v="261"/>
    <d v="2022-09-10T00:00:00"/>
    <s v="1"/>
    <s v="NO"/>
    <n v="-76.699999999999989"/>
    <n v="153"/>
    <s v="flag"/>
    <x v="342"/>
    <n v="0.8207943925233645"/>
    <n v="8.8812980358667803E-2"/>
    <x v="0"/>
  </r>
  <r>
    <n v="378"/>
    <x v="34"/>
    <x v="0"/>
    <s v="Co-12640"/>
    <s v="Corey-Lock"/>
    <s v="Consumer"/>
    <x v="29"/>
    <x v="2"/>
    <s v="India"/>
    <x v="2"/>
    <s v="TEC-AC-10004012"/>
    <x v="1"/>
    <x v="11"/>
    <s v="Enermax Flash Drive, Erganomic"/>
    <n v="196.65"/>
    <n v="5"/>
    <n v="82.5"/>
    <n v="16.11"/>
    <s v="Medium"/>
    <n v="155"/>
    <x v="0"/>
    <x v="2"/>
    <x v="0"/>
    <x v="262"/>
    <d v="2021-06-11T00:00:00"/>
    <s v="1"/>
    <s v="YES"/>
    <n v="41.650000000000006"/>
    <n v="151"/>
    <s v="flag"/>
    <x v="343"/>
    <n v="1.2687096774193549"/>
    <n v="8.1922196796338664E-2"/>
    <x v="0"/>
  </r>
  <r>
    <n v="379"/>
    <x v="281"/>
    <x v="0"/>
    <s v="AR-10570"/>
    <s v="Anemone Ratner"/>
    <s v="Consumer"/>
    <x v="12"/>
    <x v="9"/>
    <s v="India"/>
    <x v="2"/>
    <s v="TEC-PH-10000896"/>
    <x v="1"/>
    <x v="12"/>
    <s v="Cisco Signal Booster, VoIP"/>
    <n v="911.52"/>
    <n v="6"/>
    <n v="309.77999999999997"/>
    <n v="70.92"/>
    <s v="Medium"/>
    <n v="171"/>
    <x v="0"/>
    <x v="3"/>
    <x v="1"/>
    <x v="111"/>
    <d v="2022-11-18T00:00:00"/>
    <s v="1"/>
    <s v="YES"/>
    <n v="740.52"/>
    <n v="5"/>
    <s v="no"/>
    <x v="344"/>
    <n v="5.3305263157894736"/>
    <n v="7.7804107424960509E-2"/>
    <x v="0"/>
  </r>
  <r>
    <n v="380"/>
    <x v="282"/>
    <x v="0"/>
    <s v="TB-21625"/>
    <s v="Trudy Brown"/>
    <s v="Consumer"/>
    <x v="114"/>
    <x v="16"/>
    <s v="India"/>
    <x v="2"/>
    <s v="FUR-FU-10000918"/>
    <x v="2"/>
    <x v="15"/>
    <s v="Deflect-O Photo Frame, Duo Pack"/>
    <n v="311.76"/>
    <n v="6"/>
    <n v="105.84"/>
    <n v="20.14"/>
    <s v="Medium"/>
    <n v="749"/>
    <x v="0"/>
    <x v="0"/>
    <x v="1"/>
    <x v="58"/>
    <d v="2021-10-10T00:00:00"/>
    <s v="1"/>
    <s v="NO"/>
    <n v="-437.24"/>
    <n v="122"/>
    <s v="flag"/>
    <x v="345"/>
    <n v="0.41623497997329773"/>
    <n v="6.4600975109058253E-2"/>
    <x v="0"/>
  </r>
  <r>
    <n v="381"/>
    <x v="283"/>
    <x v="0"/>
    <s v="VG-21790"/>
    <s v="Vivek Gonzalez"/>
    <s v="Consumer"/>
    <x v="30"/>
    <x v="14"/>
    <s v="India"/>
    <x v="3"/>
    <s v="FUR-FU-10001477"/>
    <x v="2"/>
    <x v="15"/>
    <s v="Rubbermaid Stacking Tray, Black"/>
    <n v="151.19999999999999"/>
    <n v="6"/>
    <n v="33.119999999999997"/>
    <n v="8.4700000000000006"/>
    <s v="Medium"/>
    <n v="696"/>
    <x v="0"/>
    <x v="1"/>
    <x v="0"/>
    <x v="263"/>
    <d v="2024-04-04T00:00:00"/>
    <s v="1"/>
    <s v="NO"/>
    <n v="-544.79999999999995"/>
    <n v="4"/>
    <s v="no"/>
    <x v="346"/>
    <n v="0.21724137931034482"/>
    <n v="5.601851851851853E-2"/>
    <x v="0"/>
  </r>
  <r>
    <n v="382"/>
    <x v="13"/>
    <x v="0"/>
    <s v="ZC-21910"/>
    <s v="Zuschuss Carroll"/>
    <s v="Consumer"/>
    <x v="12"/>
    <x v="9"/>
    <s v="India"/>
    <x v="2"/>
    <s v="TEC-CO-10000447"/>
    <x v="1"/>
    <x v="10"/>
    <s v="Canon Wireless Fax, Color"/>
    <n v="3040.8"/>
    <n v="8"/>
    <n v="1155.3599999999999"/>
    <n v="219.74"/>
    <s v="Medium"/>
    <n v="120"/>
    <x v="0"/>
    <x v="1"/>
    <x v="1"/>
    <x v="144"/>
    <d v="2022-04-09T00:00:00"/>
    <s v="1"/>
    <s v="YES"/>
    <n v="2920.8"/>
    <n v="-144"/>
    <s v="no"/>
    <x v="347"/>
    <n v="25.34"/>
    <n v="7.2263877926861356E-2"/>
    <x v="0"/>
  </r>
  <r>
    <n v="383"/>
    <x v="284"/>
    <x v="0"/>
    <s v="LP-17095"/>
    <s v="Liz Preis"/>
    <s v="Consumer"/>
    <x v="48"/>
    <x v="17"/>
    <s v="India"/>
    <x v="1"/>
    <s v="TEC-AC-10004562"/>
    <x v="1"/>
    <x v="11"/>
    <s v="Enermax Flash Drive, Programmable"/>
    <n v="344.16"/>
    <n v="8"/>
    <n v="13.68"/>
    <n v="20.41"/>
    <s v="Medium"/>
    <n v="261"/>
    <x v="0"/>
    <x v="2"/>
    <x v="1"/>
    <x v="264"/>
    <d v="2023-08-16T00:00:00"/>
    <s v="1"/>
    <s v="YES"/>
    <n v="83.160000000000025"/>
    <n v="-114"/>
    <s v="no"/>
    <x v="204"/>
    <n v="1.3186206896551724"/>
    <n v="5.9303812180381214E-2"/>
    <x v="0"/>
  </r>
  <r>
    <n v="384"/>
    <x v="285"/>
    <x v="0"/>
    <s v="JW-16075"/>
    <s v="Julia West"/>
    <s v="Consumer"/>
    <x v="49"/>
    <x v="5"/>
    <s v="India"/>
    <x v="0"/>
    <s v="FUR-BO-10000670"/>
    <x v="2"/>
    <x v="14"/>
    <s v="Dania Corner Shelving, Metal"/>
    <n v="486.12"/>
    <n v="8"/>
    <n v="-77.88"/>
    <n v="36.46"/>
    <s v="Medium"/>
    <n v="28"/>
    <x v="0"/>
    <x v="3"/>
    <x v="1"/>
    <x v="265"/>
    <d v="2023-05-24T00:00:00"/>
    <s v="1"/>
    <s v="YES"/>
    <n v="458.12"/>
    <n v="4"/>
    <s v="no"/>
    <x v="348"/>
    <n v="17.361428571428572"/>
    <n v="7.5002057105241507E-2"/>
    <x v="0"/>
  </r>
  <r>
    <n v="385"/>
    <x v="286"/>
    <x v="0"/>
    <s v="SG-20080"/>
    <s v="Sandra Glassco"/>
    <s v="Consumer"/>
    <x v="24"/>
    <x v="10"/>
    <s v="India"/>
    <x v="3"/>
    <s v="FUR-BO-10003793"/>
    <x v="2"/>
    <x v="14"/>
    <s v="Bush 3-Shelf Cabinet, Metal"/>
    <n v="1285.47"/>
    <n v="9"/>
    <n v="565.38"/>
    <n v="71.790000000000006"/>
    <s v="Medium"/>
    <n v="450"/>
    <x v="0"/>
    <x v="0"/>
    <x v="1"/>
    <x v="266"/>
    <d v="2023-09-23T00:00:00"/>
    <s v="1"/>
    <s v="YES"/>
    <n v="835.47"/>
    <n v="4"/>
    <s v="no"/>
    <x v="349"/>
    <n v="2.8566000000000003"/>
    <n v="5.584727764942006E-2"/>
    <x v="0"/>
  </r>
  <r>
    <n v="386"/>
    <x v="287"/>
    <x v="0"/>
    <s v="TB-21625"/>
    <s v="Trudy Brown"/>
    <s v="Consumer"/>
    <x v="115"/>
    <x v="1"/>
    <s v="India"/>
    <x v="1"/>
    <s v="FUR-CH-10000110"/>
    <x v="2"/>
    <x v="13"/>
    <s v="Hon Bag Chairs, Red"/>
    <n v="45.15"/>
    <n v="1"/>
    <n v="19.41"/>
    <n v="2.06"/>
    <s v="Medium"/>
    <n v="11"/>
    <x v="0"/>
    <x v="2"/>
    <x v="1"/>
    <x v="263"/>
    <d v="2024-04-04T00:00:00"/>
    <s v="1"/>
    <s v="YES"/>
    <n v="34.15"/>
    <n v="4"/>
    <s v="no"/>
    <x v="350"/>
    <n v="4.1045454545454545"/>
    <n v="4.5625692137320047E-2"/>
    <x v="0"/>
  </r>
  <r>
    <n v="387"/>
    <x v="0"/>
    <x v="0"/>
    <s v="HG-14845"/>
    <s v="Harry Greene"/>
    <s v="Consumer"/>
    <x v="0"/>
    <x v="0"/>
    <s v="India"/>
    <x v="0"/>
    <s v="FUR-FU-10004704"/>
    <x v="2"/>
    <x v="15"/>
    <s v="Deflect-O Door Stop, Black"/>
    <n v="43.95"/>
    <n v="1"/>
    <n v="10.98"/>
    <n v="3.63"/>
    <s v="Medium"/>
    <n v="429"/>
    <x v="0"/>
    <x v="3"/>
    <x v="0"/>
    <x v="267"/>
    <d v="2024-10-28T00:00:00"/>
    <s v="1"/>
    <s v="NO"/>
    <n v="-385.05"/>
    <n v="4"/>
    <s v="no"/>
    <x v="351"/>
    <n v="0.10244755244755245"/>
    <n v="8.2593856655290093E-2"/>
    <x v="0"/>
  </r>
  <r>
    <n v="388"/>
    <x v="38"/>
    <x v="0"/>
    <s v="KW-16570"/>
    <s v="Kelly Williams"/>
    <s v="Consumer"/>
    <x v="18"/>
    <x v="9"/>
    <s v="India"/>
    <x v="2"/>
    <s v="FUR-FU-10000918"/>
    <x v="2"/>
    <x v="15"/>
    <s v="Deflect-O Photo Frame, Duo Pack"/>
    <n v="51.96"/>
    <n v="1"/>
    <n v="17.64"/>
    <n v="2.3199999999999998"/>
    <s v="Medium"/>
    <n v="154"/>
    <x v="0"/>
    <x v="0"/>
    <x v="0"/>
    <x v="268"/>
    <d v="2022-12-15T00:00:00"/>
    <s v="1"/>
    <s v="NO"/>
    <n v="-102.03999999999999"/>
    <n v="33"/>
    <s v="flag"/>
    <x v="352"/>
    <n v="0.33740259740259743"/>
    <n v="4.4649730561970746E-2"/>
    <x v="0"/>
  </r>
  <r>
    <n v="389"/>
    <x v="34"/>
    <x v="0"/>
    <s v="Co-12640"/>
    <s v="Corey-Lock"/>
    <s v="Consumer"/>
    <x v="29"/>
    <x v="2"/>
    <s v="India"/>
    <x v="2"/>
    <s v="TEC-PH-10000780"/>
    <x v="1"/>
    <x v="12"/>
    <s v="Cisco Smart Phone, with Caller ID"/>
    <n v="654.24"/>
    <n v="1"/>
    <n v="268.23"/>
    <n v="60.28"/>
    <s v="Medium"/>
    <n v="303"/>
    <x v="0"/>
    <x v="1"/>
    <x v="0"/>
    <x v="58"/>
    <d v="2021-10-10T00:00:00"/>
    <s v="1"/>
    <s v="YES"/>
    <n v="351.24"/>
    <n v="122"/>
    <s v="flag"/>
    <x v="353"/>
    <n v="2.1592079207920793"/>
    <n v="9.2137441917339205E-2"/>
    <x v="0"/>
  </r>
  <r>
    <n v="390"/>
    <x v="288"/>
    <x v="0"/>
    <s v="SS-20590"/>
    <s v="Sonia Sunley"/>
    <s v="Consumer"/>
    <x v="24"/>
    <x v="7"/>
    <s v="India"/>
    <x v="3"/>
    <s v="TEC-MA-10004116"/>
    <x v="1"/>
    <x v="9"/>
    <s v="StarTech Inkjet, Wireless"/>
    <n v="301.89"/>
    <n v="1"/>
    <n v="3"/>
    <n v="20.149999999999999"/>
    <s v="Medium"/>
    <n v="430"/>
    <x v="0"/>
    <x v="2"/>
    <x v="0"/>
    <x v="58"/>
    <d v="2021-10-10T00:00:00"/>
    <s v="1"/>
    <s v="NO"/>
    <n v="-128.11000000000001"/>
    <n v="122"/>
    <s v="flag"/>
    <x v="354"/>
    <n v="0.70206976744186045"/>
    <n v="6.674616582198814E-2"/>
    <x v="0"/>
  </r>
  <r>
    <n v="391"/>
    <x v="3"/>
    <x v="0"/>
    <s v="MM-17920"/>
    <s v="Michael Moore"/>
    <s v="Consumer"/>
    <x v="3"/>
    <x v="2"/>
    <s v="India"/>
    <x v="2"/>
    <s v="FUR-BO-10003022"/>
    <x v="2"/>
    <x v="14"/>
    <s v="Dania 3-Shelf Cabinet, Metal"/>
    <n v="281.82"/>
    <n v="2"/>
    <n v="98.58"/>
    <n v="28.54"/>
    <s v="Medium"/>
    <n v="127"/>
    <x v="0"/>
    <x v="0"/>
    <x v="1"/>
    <x v="99"/>
    <d v="2024-11-16T00:00:00"/>
    <s v="1"/>
    <s v="YES"/>
    <n v="154.82"/>
    <n v="-25"/>
    <s v="no"/>
    <x v="355"/>
    <n v="2.2190551181102363"/>
    <n v="0.10127031438506848"/>
    <x v="1"/>
  </r>
  <r>
    <n v="392"/>
    <x v="289"/>
    <x v="0"/>
    <s v="SG-20080"/>
    <s v="Sandra Glassco"/>
    <s v="Consumer"/>
    <x v="54"/>
    <x v="9"/>
    <s v="India"/>
    <x v="2"/>
    <s v="FUR-BO-10003887"/>
    <x v="2"/>
    <x v="14"/>
    <s v="Ikea Floating Shelf Set, Traditional"/>
    <n v="340.68"/>
    <n v="2"/>
    <n v="13.62"/>
    <n v="28.18"/>
    <s v="Medium"/>
    <n v="536"/>
    <x v="0"/>
    <x v="1"/>
    <x v="1"/>
    <x v="269"/>
    <d v="2021-09-14T00:00:00"/>
    <s v="1"/>
    <s v="NO"/>
    <n v="-195.32"/>
    <n v="-25"/>
    <s v="no"/>
    <x v="356"/>
    <n v="0.63559701492537313"/>
    <n v="8.2716919102970521E-2"/>
    <x v="0"/>
  </r>
  <r>
    <n v="393"/>
    <x v="272"/>
    <x v="0"/>
    <s v="LC-16870"/>
    <s v="Lena Cacioppo"/>
    <s v="Consumer"/>
    <x v="42"/>
    <x v="8"/>
    <s v="India"/>
    <x v="0"/>
    <s v="FUR-BO-10002510"/>
    <x v="2"/>
    <x v="14"/>
    <s v="Bush 3-Shelf Cabinet, Mobile"/>
    <n v="291.77999999999997"/>
    <n v="2"/>
    <n v="37.92"/>
    <n v="10.82"/>
    <s v="Medium"/>
    <n v="794"/>
    <x v="0"/>
    <x v="2"/>
    <x v="0"/>
    <x v="270"/>
    <d v="2023-06-24T00:00:00"/>
    <s v="1"/>
    <s v="NO"/>
    <n v="-502.22"/>
    <n v="7"/>
    <s v="flag"/>
    <x v="357"/>
    <n v="0.36748110831234254"/>
    <n v="3.7082733566385639E-2"/>
    <x v="0"/>
  </r>
  <r>
    <n v="394"/>
    <x v="290"/>
    <x v="0"/>
    <s v="RL-19615"/>
    <s v="Rob Lucas"/>
    <s v="Consumer"/>
    <x v="24"/>
    <x v="10"/>
    <s v="India"/>
    <x v="3"/>
    <s v="FUR-FU-10004820"/>
    <x v="2"/>
    <x v="15"/>
    <s v="Advantus Photo Frame, Erganomic"/>
    <n v="103.2"/>
    <n v="2"/>
    <n v="44.34"/>
    <n v="8.3000000000000007"/>
    <s v="Medium"/>
    <n v="532"/>
    <x v="0"/>
    <x v="3"/>
    <x v="1"/>
    <x v="271"/>
    <d v="2024-11-11T00:00:00"/>
    <s v="1"/>
    <s v="NO"/>
    <n v="-428.8"/>
    <n v="153"/>
    <s v="flag"/>
    <x v="358"/>
    <n v="0.19398496240601504"/>
    <n v="8.0426356589147291E-2"/>
    <x v="0"/>
  </r>
  <r>
    <n v="395"/>
    <x v="13"/>
    <x v="0"/>
    <s v="ZC-21910"/>
    <s v="Zuschuss Carroll"/>
    <s v="Consumer"/>
    <x v="12"/>
    <x v="9"/>
    <s v="India"/>
    <x v="2"/>
    <s v="FUR-FU-10002459"/>
    <x v="2"/>
    <x v="15"/>
    <s v="Rubbermaid Door Stop, Duo Pack"/>
    <n v="87.72"/>
    <n v="2"/>
    <n v="10.5"/>
    <n v="5.26"/>
    <s v="Medium"/>
    <n v="237"/>
    <x v="0"/>
    <x v="0"/>
    <x v="0"/>
    <x v="272"/>
    <d v="2023-05-08T00:00:00"/>
    <s v="1"/>
    <s v="NO"/>
    <n v="-149.28"/>
    <n v="120"/>
    <s v="flag"/>
    <x v="359"/>
    <n v="0.370126582278481"/>
    <n v="5.9963520291837664E-2"/>
    <x v="0"/>
  </r>
  <r>
    <n v="396"/>
    <x v="291"/>
    <x v="0"/>
    <s v="EG-13900"/>
    <s v="Emily Grady"/>
    <s v="Consumer"/>
    <x v="82"/>
    <x v="0"/>
    <s v="India"/>
    <x v="0"/>
    <s v="FUR-CH-10002250"/>
    <x v="2"/>
    <x v="13"/>
    <s v="Office Star Executive Leather Armchair, Black"/>
    <n v="934.86"/>
    <n v="2"/>
    <n v="439.38"/>
    <n v="67.17"/>
    <s v="Medium"/>
    <n v="446"/>
    <x v="0"/>
    <x v="1"/>
    <x v="1"/>
    <x v="81"/>
    <d v="2021-02-21T00:00:00"/>
    <s v="1"/>
    <s v="YES"/>
    <n v="488.86"/>
    <n v="5"/>
    <s v="no"/>
    <x v="360"/>
    <n v="2.0960986547085203"/>
    <n v="7.1850330530774664E-2"/>
    <x v="0"/>
  </r>
  <r>
    <n v="397"/>
    <x v="292"/>
    <x v="0"/>
    <s v="JK-16090"/>
    <s v="Juliana Krohn"/>
    <s v="Consumer"/>
    <x v="19"/>
    <x v="8"/>
    <s v="India"/>
    <x v="0"/>
    <s v="FUR-CH-10001797"/>
    <x v="2"/>
    <x v="13"/>
    <s v="Harbour Creations Bag Chairs, Adjustable"/>
    <n v="128.22"/>
    <n v="2"/>
    <n v="48.72"/>
    <n v="11.49"/>
    <s v="Medium"/>
    <n v="635"/>
    <x v="0"/>
    <x v="2"/>
    <x v="1"/>
    <x v="273"/>
    <d v="2024-04-28T00:00:00"/>
    <s v="1"/>
    <s v="NO"/>
    <n v="-506.78"/>
    <n v="4"/>
    <s v="no"/>
    <x v="361"/>
    <n v="0.20192125984251968"/>
    <n v="8.9611605053813756E-2"/>
    <x v="0"/>
  </r>
  <r>
    <n v="398"/>
    <x v="293"/>
    <x v="0"/>
    <s v="SC-20020"/>
    <s v="Sam Craven"/>
    <s v="Consumer"/>
    <x v="30"/>
    <x v="14"/>
    <s v="India"/>
    <x v="3"/>
    <s v="TEC-AC-10001616"/>
    <x v="1"/>
    <x v="11"/>
    <s v="SanDisk Numeric Keypad, Erganomic"/>
    <n v="113.7"/>
    <n v="2"/>
    <n v="11.34"/>
    <n v="8.42"/>
    <s v="Medium"/>
    <n v="386"/>
    <x v="0"/>
    <x v="1"/>
    <x v="1"/>
    <x v="81"/>
    <d v="2021-02-21T00:00:00"/>
    <s v="1"/>
    <s v="NO"/>
    <n v="-272.3"/>
    <n v="5"/>
    <s v="no"/>
    <x v="362"/>
    <n v="0.29455958549222799"/>
    <n v="7.405452946350044E-2"/>
    <x v="0"/>
  </r>
  <r>
    <n v="399"/>
    <x v="294"/>
    <x v="0"/>
    <s v="AF-10870"/>
    <s v="Art Ferguson"/>
    <s v="Consumer"/>
    <x v="73"/>
    <x v="7"/>
    <s v="India"/>
    <x v="3"/>
    <s v="TEC-AC-10004016"/>
    <x v="1"/>
    <x v="11"/>
    <s v="Memorex Flash Drive, Programmable"/>
    <n v="61.8"/>
    <n v="2"/>
    <n v="14.82"/>
    <n v="5.53"/>
    <s v="Medium"/>
    <n v="191"/>
    <x v="0"/>
    <x v="2"/>
    <x v="1"/>
    <x v="157"/>
    <d v="2023-03-07T00:00:00"/>
    <s v="1"/>
    <s v="NO"/>
    <n v="-129.19999999999999"/>
    <n v="-112"/>
    <s v="no"/>
    <x v="363"/>
    <n v="0.32356020942408376"/>
    <n v="8.9482200647249197E-2"/>
    <x v="0"/>
  </r>
  <r>
    <n v="400"/>
    <x v="28"/>
    <x v="0"/>
    <s v="GZ-14470"/>
    <s v="Gary Zandusky"/>
    <s v="Consumer"/>
    <x v="25"/>
    <x v="11"/>
    <s v="India"/>
    <x v="3"/>
    <s v="TEC-AC-10003734"/>
    <x v="1"/>
    <x v="11"/>
    <s v="Memorex Numeric Keypad, Erganomic"/>
    <n v="93.42"/>
    <n v="2"/>
    <n v="42.96"/>
    <n v="2.1800000000000002"/>
    <s v="Medium"/>
    <n v="381"/>
    <x v="0"/>
    <x v="3"/>
    <x v="1"/>
    <x v="81"/>
    <d v="2021-02-21T00:00:00"/>
    <s v="1"/>
    <s v="NO"/>
    <n v="-287.58"/>
    <n v="5"/>
    <s v="no"/>
    <x v="200"/>
    <n v="0.24519685039370079"/>
    <n v="2.3335474202526227E-2"/>
    <x v="0"/>
  </r>
  <r>
    <n v="401"/>
    <x v="277"/>
    <x v="0"/>
    <s v="DL-13330"/>
    <s v="Denise Leinenbach"/>
    <s v="Consumer"/>
    <x v="45"/>
    <x v="5"/>
    <s v="India"/>
    <x v="0"/>
    <s v="TEC-PH-10001433"/>
    <x v="1"/>
    <x v="12"/>
    <s v="Motorola Headset, Full Size"/>
    <n v="162.06"/>
    <n v="2"/>
    <n v="66.42"/>
    <n v="7.7"/>
    <s v="Medium"/>
    <n v="90"/>
    <x v="0"/>
    <x v="0"/>
    <x v="0"/>
    <x v="271"/>
    <d v="2024-11-11T00:00:00"/>
    <s v="1"/>
    <s v="YES"/>
    <n v="72.06"/>
    <n v="153"/>
    <s v="flag"/>
    <x v="364"/>
    <n v="1.8006666666666666"/>
    <n v="4.7513266691348886E-2"/>
    <x v="0"/>
  </r>
  <r>
    <n v="402"/>
    <x v="295"/>
    <x v="0"/>
    <s v="JR-15700"/>
    <s v="Jocasta Rupert"/>
    <s v="Consumer"/>
    <x v="58"/>
    <x v="9"/>
    <s v="India"/>
    <x v="2"/>
    <s v="TEC-CO-10000778"/>
    <x v="1"/>
    <x v="10"/>
    <s v="Sharp Fax and Copier, Color"/>
    <n v="340.08"/>
    <n v="2"/>
    <n v="33.96"/>
    <n v="12.68"/>
    <s v="Medium"/>
    <n v="138"/>
    <x v="0"/>
    <x v="1"/>
    <x v="1"/>
    <x v="180"/>
    <d v="2022-10-24T00:00:00"/>
    <s v="1"/>
    <s v="YES"/>
    <n v="202.07999999999998"/>
    <n v="6"/>
    <s v="flag"/>
    <x v="365"/>
    <n v="2.4643478260869562"/>
    <n v="3.7285344624794166E-2"/>
    <x v="0"/>
  </r>
  <r>
    <n v="403"/>
    <x v="275"/>
    <x v="0"/>
    <s v="LD-17005"/>
    <s v="Lisa DeCherney"/>
    <s v="Consumer"/>
    <x v="112"/>
    <x v="18"/>
    <s v="India"/>
    <x v="2"/>
    <s v="TEC-CO-10000129"/>
    <x v="1"/>
    <x v="10"/>
    <s v="Brother Fax and Copier, Color"/>
    <n v="385.86"/>
    <n v="2"/>
    <n v="84.84"/>
    <n v="1.77"/>
    <s v="Medium"/>
    <n v="542"/>
    <x v="0"/>
    <x v="2"/>
    <x v="0"/>
    <x v="39"/>
    <d v="2024-08-18T00:00:00"/>
    <s v="1"/>
    <s v="NO"/>
    <n v="-156.13999999999999"/>
    <n v="5"/>
    <s v="no"/>
    <x v="366"/>
    <n v="0.71191881918819189"/>
    <n v="4.5871559633027525E-3"/>
    <x v="0"/>
  </r>
  <r>
    <n v="404"/>
    <x v="296"/>
    <x v="0"/>
    <s v="SC-20020"/>
    <s v="Sam Craven"/>
    <s v="Consumer"/>
    <x v="87"/>
    <x v="5"/>
    <s v="India"/>
    <x v="0"/>
    <s v="OFF-BI-10004651"/>
    <x v="0"/>
    <x v="0"/>
    <s v="Cardinal Binding Machine, Clear"/>
    <n v="98.46"/>
    <n v="2"/>
    <n v="45.24"/>
    <n v="6.02"/>
    <s v="Medium"/>
    <n v="777"/>
    <x v="1"/>
    <x v="4"/>
    <x v="0"/>
    <x v="218"/>
    <d v="2022-10-25T00:00:00"/>
    <s v="1"/>
    <s v="NO"/>
    <n v="-678.54"/>
    <n v="6"/>
    <s v="flag"/>
    <x v="32"/>
    <n v="0.12671814671814671"/>
    <n v="6.1141580337192768E-2"/>
    <x v="0"/>
  </r>
  <r>
    <n v="405"/>
    <x v="25"/>
    <x v="0"/>
    <s v="DC-12850"/>
    <s v="Dan Campbell"/>
    <s v="Consumer"/>
    <x v="8"/>
    <x v="7"/>
    <s v="India"/>
    <x v="3"/>
    <s v="OFF-BI-10004105"/>
    <x v="0"/>
    <x v="0"/>
    <s v="Acco 3-Hole Punch, Recycled"/>
    <n v="60.96"/>
    <n v="2"/>
    <n v="17.04"/>
    <n v="5.5"/>
    <s v="Medium"/>
    <n v="391"/>
    <x v="1"/>
    <x v="5"/>
    <x v="1"/>
    <x v="80"/>
    <d v="2021-11-20T00:00:00"/>
    <s v="1"/>
    <s v="NO"/>
    <n v="-330.04"/>
    <n v="6"/>
    <s v="flag"/>
    <x v="367"/>
    <n v="0.15590792838874681"/>
    <n v="9.0223097112860889E-2"/>
    <x v="0"/>
  </r>
  <r>
    <n v="406"/>
    <x v="297"/>
    <x v="0"/>
    <s v="RB-19435"/>
    <s v="Richard Bierner"/>
    <s v="Consumer"/>
    <x v="57"/>
    <x v="8"/>
    <s v="India"/>
    <x v="0"/>
    <s v="OFF-BI-10002682"/>
    <x v="0"/>
    <x v="0"/>
    <s v="Cardinal Binding Machine, Economy"/>
    <n v="99.54"/>
    <n v="2"/>
    <n v="33.840000000000003"/>
    <n v="3.69"/>
    <s v="Medium"/>
    <n v="50"/>
    <x v="1"/>
    <x v="6"/>
    <x v="1"/>
    <x v="274"/>
    <d v="2021-02-26T00:00:00"/>
    <s v="1"/>
    <s v="YES"/>
    <n v="49.540000000000006"/>
    <n v="4"/>
    <s v="no"/>
    <x v="368"/>
    <n v="1.9908000000000001"/>
    <n v="3.7070524412296559E-2"/>
    <x v="0"/>
  </r>
  <r>
    <n v="407"/>
    <x v="298"/>
    <x v="0"/>
    <s v="GW-14605"/>
    <s v="Giulietta Weimer"/>
    <s v="Consumer"/>
    <x v="45"/>
    <x v="5"/>
    <s v="India"/>
    <x v="0"/>
    <s v="OFF-BI-10000871"/>
    <x v="0"/>
    <x v="0"/>
    <s v="Wilson Jones Binder Covers, Recycled"/>
    <n v="23.1"/>
    <n v="2"/>
    <n v="7.14"/>
    <n v="2.46"/>
    <s v="Medium"/>
    <n v="86"/>
    <x v="1"/>
    <x v="7"/>
    <x v="1"/>
    <x v="44"/>
    <d v="2023-06-18T00:00:00"/>
    <s v="1"/>
    <s v="NO"/>
    <n v="-62.9"/>
    <n v="4"/>
    <s v="no"/>
    <x v="369"/>
    <n v="0.2686046511627907"/>
    <n v="0.10649350649350649"/>
    <x v="1"/>
  </r>
  <r>
    <n v="408"/>
    <x v="299"/>
    <x v="0"/>
    <s v="BG-11740"/>
    <s v="Bruce Geld"/>
    <s v="Consumer"/>
    <x v="30"/>
    <x v="14"/>
    <s v="India"/>
    <x v="3"/>
    <s v="OFF-BI-10001096"/>
    <x v="0"/>
    <x v="0"/>
    <s v="Ibico Binder Covers, Durable"/>
    <n v="30.3"/>
    <n v="2"/>
    <n v="10.56"/>
    <n v="2.27"/>
    <s v="Medium"/>
    <n v="209"/>
    <x v="1"/>
    <x v="4"/>
    <x v="0"/>
    <x v="275"/>
    <d v="2024-12-23T00:00:00"/>
    <s v="1"/>
    <s v="NO"/>
    <n v="-178.7"/>
    <n v="6"/>
    <s v="flag"/>
    <x v="370"/>
    <n v="0.14497607655502392"/>
    <n v="7.4917491749174919E-2"/>
    <x v="0"/>
  </r>
  <r>
    <n v="409"/>
    <x v="300"/>
    <x v="0"/>
    <s v="PJ-19015"/>
    <s v="Pauline Johnson"/>
    <s v="Consumer"/>
    <x v="52"/>
    <x v="18"/>
    <s v="India"/>
    <x v="2"/>
    <s v="OFF-BI-10003012"/>
    <x v="0"/>
    <x v="0"/>
    <s v="Wilson Jones Hole Reinforcements, Economy"/>
    <n v="9.06"/>
    <n v="2"/>
    <n v="3.84"/>
    <n v="0.79"/>
    <s v="Medium"/>
    <n v="347"/>
    <x v="1"/>
    <x v="5"/>
    <x v="1"/>
    <x v="272"/>
    <d v="2023-05-08T00:00:00"/>
    <s v="1"/>
    <s v="NO"/>
    <n v="-337.94"/>
    <n v="120"/>
    <s v="flag"/>
    <x v="371"/>
    <n v="2.6109510086455331E-2"/>
    <n v="8.7196467991169979E-2"/>
    <x v="0"/>
  </r>
  <r>
    <n v="410"/>
    <x v="7"/>
    <x v="0"/>
    <s v="MM-17260"/>
    <s v="Magdelene Morse"/>
    <s v="Consumer"/>
    <x v="7"/>
    <x v="6"/>
    <s v="India"/>
    <x v="2"/>
    <s v="OFF-AR-10001329"/>
    <x v="0"/>
    <x v="7"/>
    <s v="BIC Pens, Fluorescent"/>
    <n v="31.08"/>
    <n v="2"/>
    <n v="9"/>
    <n v="1.83"/>
    <s v="Medium"/>
    <n v="590"/>
    <x v="1"/>
    <x v="6"/>
    <x v="0"/>
    <x v="180"/>
    <d v="2022-10-24T00:00:00"/>
    <s v="1"/>
    <s v="NO"/>
    <n v="-558.91999999999996"/>
    <n v="6"/>
    <s v="flag"/>
    <x v="372"/>
    <n v="5.2677966101694909E-2"/>
    <n v="5.8880308880308888E-2"/>
    <x v="0"/>
  </r>
  <r>
    <n v="411"/>
    <x v="5"/>
    <x v="0"/>
    <s v="SF-20065"/>
    <s v="Sandra Flanagan"/>
    <s v="Consumer"/>
    <x v="5"/>
    <x v="4"/>
    <s v="India"/>
    <x v="0"/>
    <s v="OFF-ST-10001719"/>
    <x v="0"/>
    <x v="1"/>
    <s v="Tenex Trays, Industrial"/>
    <n v="109.38"/>
    <n v="2"/>
    <n v="3.24"/>
    <n v="4.72"/>
    <s v="Medium"/>
    <n v="756"/>
    <x v="1"/>
    <x v="7"/>
    <x v="1"/>
    <x v="47"/>
    <d v="2024-09-14T00:00:00"/>
    <s v="1"/>
    <s v="NO"/>
    <n v="-646.62"/>
    <n v="5"/>
    <s v="no"/>
    <x v="373"/>
    <n v="0.14468253968253969"/>
    <n v="4.3152313037118306E-2"/>
    <x v="0"/>
  </r>
  <r>
    <n v="412"/>
    <x v="29"/>
    <x v="0"/>
    <s v="IL-15100"/>
    <s v="Ivan Liston"/>
    <s v="Consumer"/>
    <x v="26"/>
    <x v="1"/>
    <s v="India"/>
    <x v="1"/>
    <s v="OFF-EN-10001162"/>
    <x v="0"/>
    <x v="2"/>
    <s v="GlobeWeis Mailers, Set of 50"/>
    <n v="77.099999999999994"/>
    <n v="2"/>
    <n v="33.119999999999997"/>
    <n v="6.46"/>
    <s v="Medium"/>
    <n v="389"/>
    <x v="1"/>
    <x v="5"/>
    <x v="1"/>
    <x v="73"/>
    <d v="2023-06-24T00:00:00"/>
    <s v="1"/>
    <s v="NO"/>
    <n v="-311.89999999999998"/>
    <n v="6"/>
    <s v="flag"/>
    <x v="374"/>
    <n v="0.19820051413881748"/>
    <n v="8.378728923476006E-2"/>
    <x v="0"/>
  </r>
  <r>
    <n v="413"/>
    <x v="278"/>
    <x v="0"/>
    <s v="BG-11035"/>
    <s v="Barry Gonzalez"/>
    <s v="Consumer"/>
    <x v="66"/>
    <x v="5"/>
    <s v="India"/>
    <x v="0"/>
    <s v="OFF-EN-10001975"/>
    <x v="0"/>
    <x v="2"/>
    <s v="Kraft Business Envelopes, Security-Tint"/>
    <n v="32.880000000000003"/>
    <n v="2"/>
    <n v="4.26"/>
    <n v="1.71"/>
    <s v="Medium"/>
    <n v="670"/>
    <x v="1"/>
    <x v="6"/>
    <x v="1"/>
    <x v="276"/>
    <d v="2022-10-29T00:00:00"/>
    <s v="1"/>
    <s v="NO"/>
    <n v="-637.12"/>
    <n v="4"/>
    <s v="no"/>
    <x v="375"/>
    <n v="4.9074626865671649E-2"/>
    <n v="5.2007299270072985E-2"/>
    <x v="0"/>
  </r>
  <r>
    <n v="414"/>
    <x v="294"/>
    <x v="0"/>
    <s v="AF-10870"/>
    <s v="Art Ferguson"/>
    <s v="Consumer"/>
    <x v="73"/>
    <x v="7"/>
    <s v="India"/>
    <x v="3"/>
    <s v="OFF-LA-10003435"/>
    <x v="0"/>
    <x v="3"/>
    <s v="Harbour Creations File Folder Labels, Laser Printer Compatible"/>
    <n v="17.46"/>
    <n v="2"/>
    <n v="6.06"/>
    <n v="1.06"/>
    <s v="Medium"/>
    <n v="507"/>
    <x v="1"/>
    <x v="7"/>
    <x v="1"/>
    <x v="277"/>
    <d v="2022-08-08T00:00:00"/>
    <s v="1"/>
    <s v="NO"/>
    <n v="-489.54"/>
    <n v="181"/>
    <s v="flag"/>
    <x v="376"/>
    <n v="3.4437869822485208E-2"/>
    <n v="6.0710194730813287E-2"/>
    <x v="0"/>
  </r>
  <r>
    <n v="415"/>
    <x v="26"/>
    <x v="0"/>
    <s v="CT-11995"/>
    <s v="Carol Triggs"/>
    <s v="Consumer"/>
    <x v="23"/>
    <x v="8"/>
    <s v="India"/>
    <x v="0"/>
    <s v="OFF-LA-10001764"/>
    <x v="0"/>
    <x v="3"/>
    <s v="Avery Round Labels, Adjustable"/>
    <n v="10.08"/>
    <n v="2"/>
    <n v="0.48"/>
    <n v="0.48"/>
    <s v="Medium"/>
    <n v="203"/>
    <x v="1"/>
    <x v="4"/>
    <x v="1"/>
    <x v="278"/>
    <d v="2022-07-06T00:00:00"/>
    <s v="1"/>
    <s v="NO"/>
    <n v="-192.92"/>
    <n v="150"/>
    <s v="flag"/>
    <x v="377"/>
    <n v="4.9655172413793101E-2"/>
    <n v="4.7619047619047616E-2"/>
    <x v="0"/>
  </r>
  <r>
    <n v="416"/>
    <x v="301"/>
    <x v="0"/>
    <s v="RR-19315"/>
    <s v="Ralph Ritter"/>
    <s v="Consumer"/>
    <x v="37"/>
    <x v="3"/>
    <s v="India"/>
    <x v="2"/>
    <s v="OFF-PA-10003969"/>
    <x v="0"/>
    <x v="6"/>
    <s v="Green Bar Note Cards, 8.5 x 11"/>
    <n v="59.4"/>
    <n v="2"/>
    <n v="26.1"/>
    <n v="5.17"/>
    <s v="Medium"/>
    <n v="240"/>
    <x v="1"/>
    <x v="5"/>
    <x v="0"/>
    <x v="279"/>
    <d v="2023-08-24T00:00:00"/>
    <s v="1"/>
    <s v="NO"/>
    <n v="-180.6"/>
    <n v="5"/>
    <s v="no"/>
    <x v="378"/>
    <n v="0.2475"/>
    <n v="8.7037037037037038E-2"/>
    <x v="0"/>
  </r>
  <r>
    <n v="417"/>
    <x v="302"/>
    <x v="0"/>
    <s v="JF-15565"/>
    <s v="Jill Fjeld"/>
    <s v="Consumer"/>
    <x v="44"/>
    <x v="5"/>
    <s v="India"/>
    <x v="0"/>
    <s v="OFF-PA-10003938"/>
    <x v="0"/>
    <x v="6"/>
    <s v="Eaton Cards &amp; Envelopes, Premium"/>
    <n v="90.36"/>
    <n v="2"/>
    <n v="19.86"/>
    <n v="4.13"/>
    <s v="Medium"/>
    <n v="537"/>
    <x v="1"/>
    <x v="6"/>
    <x v="1"/>
    <x v="280"/>
    <d v="2023-08-16T00:00:00"/>
    <s v="1"/>
    <s v="NO"/>
    <n v="-446.64"/>
    <n v="-53"/>
    <s v="no"/>
    <x v="379"/>
    <n v="0.16826815642458101"/>
    <n v="4.5706064630367416E-2"/>
    <x v="0"/>
  </r>
  <r>
    <n v="418"/>
    <x v="303"/>
    <x v="0"/>
    <s v="SJ-20215"/>
    <s v="Sarah Jordon"/>
    <s v="Consumer"/>
    <x v="116"/>
    <x v="23"/>
    <s v="India"/>
    <x v="1"/>
    <s v="OFF-PA-10003744"/>
    <x v="0"/>
    <x v="6"/>
    <s v="Green Bar Parchment Paper, Multicolor"/>
    <n v="36.18"/>
    <n v="2"/>
    <n v="11.52"/>
    <n v="3.25"/>
    <s v="Medium"/>
    <n v="534"/>
    <x v="1"/>
    <x v="5"/>
    <x v="0"/>
    <x v="72"/>
    <d v="2024-09-16T00:00:00"/>
    <s v="1"/>
    <s v="NO"/>
    <n v="-497.82"/>
    <n v="-84"/>
    <s v="no"/>
    <x v="380"/>
    <n v="6.7752808988764041E-2"/>
    <n v="8.9828634604754015E-2"/>
    <x v="0"/>
  </r>
  <r>
    <n v="419"/>
    <x v="17"/>
    <x v="0"/>
    <s v="KD-16345"/>
    <s v="Katherine Ducich"/>
    <s v="Consumer"/>
    <x v="16"/>
    <x v="0"/>
    <s v="India"/>
    <x v="0"/>
    <s v="OFF-BI-10001400"/>
    <x v="0"/>
    <x v="0"/>
    <s v="Cardinal 3-Hole Punch, Economy"/>
    <n v="28.8"/>
    <n v="1"/>
    <n v="4.32"/>
    <n v="2.95"/>
    <s v="Medium"/>
    <n v="536"/>
    <x v="1"/>
    <x v="7"/>
    <x v="0"/>
    <x v="281"/>
    <d v="2024-04-01T00:00:00"/>
    <s v="1"/>
    <s v="NO"/>
    <n v="-507.2"/>
    <n v="93"/>
    <s v="flag"/>
    <x v="381"/>
    <n v="5.3731343283582089E-2"/>
    <n v="0.10243055555555555"/>
    <x v="1"/>
  </r>
  <r>
    <n v="420"/>
    <x v="304"/>
    <x v="0"/>
    <s v="GZ-14470"/>
    <s v="Gary Zandusky"/>
    <s v="Consumer"/>
    <x v="41"/>
    <x v="4"/>
    <s v="India"/>
    <x v="0"/>
    <s v="OFF-AR-10001329"/>
    <x v="0"/>
    <x v="7"/>
    <s v="BIC Pens, Fluorescent"/>
    <n v="15.54"/>
    <n v="1"/>
    <n v="4.5"/>
    <n v="1.56"/>
    <s v="Medium"/>
    <n v="55"/>
    <x v="1"/>
    <x v="4"/>
    <x v="0"/>
    <x v="68"/>
    <d v="2023-05-16T00:00:00"/>
    <s v="1"/>
    <s v="NO"/>
    <n v="-39.46"/>
    <n v="-142"/>
    <s v="no"/>
    <x v="372"/>
    <n v="0.28254545454545454"/>
    <n v="0.10038610038610039"/>
    <x v="1"/>
  </r>
  <r>
    <n v="421"/>
    <x v="28"/>
    <x v="0"/>
    <s v="GZ-14470"/>
    <s v="Gary Zandusky"/>
    <s v="Consumer"/>
    <x v="25"/>
    <x v="11"/>
    <s v="India"/>
    <x v="3"/>
    <s v="OFF-ST-10000752"/>
    <x v="0"/>
    <x v="1"/>
    <s v="Fellowes File Cart, Wire Frame"/>
    <n v="136.38"/>
    <n v="1"/>
    <n v="55.89"/>
    <n v="7.8"/>
    <s v="Medium"/>
    <n v="365"/>
    <x v="1"/>
    <x v="5"/>
    <x v="0"/>
    <x v="282"/>
    <d v="2021-12-20T00:00:00"/>
    <s v="1"/>
    <s v="NO"/>
    <n v="-228.62"/>
    <n v="5"/>
    <s v="no"/>
    <x v="382"/>
    <n v="0.37364383561643832"/>
    <n v="5.7193136823581174E-2"/>
    <x v="0"/>
  </r>
  <r>
    <n v="422"/>
    <x v="305"/>
    <x v="0"/>
    <s v="CC-12370"/>
    <s v="Christopher Conant"/>
    <s v="Consumer"/>
    <x v="49"/>
    <x v="5"/>
    <s v="India"/>
    <x v="0"/>
    <s v="OFF-ST-10003528"/>
    <x v="0"/>
    <x v="1"/>
    <s v="Fellowes Folders, Wire Frame"/>
    <n v="12.734999999999999"/>
    <n v="1"/>
    <n v="-11.744999999999999"/>
    <n v="0.85"/>
    <s v="Medium"/>
    <n v="203"/>
    <x v="1"/>
    <x v="6"/>
    <x v="1"/>
    <x v="283"/>
    <d v="2021-08-20T00:00:00"/>
    <s v="1"/>
    <s v="NO"/>
    <n v="-190.26499999999999"/>
    <n v="4"/>
    <s v="no"/>
    <x v="383"/>
    <n v="6.2733990147783247E-2"/>
    <n v="6.6745190420102088E-2"/>
    <x v="0"/>
  </r>
  <r>
    <n v="423"/>
    <x v="306"/>
    <x v="0"/>
    <s v="BD-11635"/>
    <s v="Brian Derr"/>
    <s v="Consumer"/>
    <x v="57"/>
    <x v="8"/>
    <s v="India"/>
    <x v="0"/>
    <s v="OFF-BI-10003367"/>
    <x v="0"/>
    <x v="0"/>
    <s v="Wilson Jones Binder, Recycled"/>
    <n v="40.14"/>
    <n v="3"/>
    <n v="17.64"/>
    <n v="1.82"/>
    <s v="Medium"/>
    <n v="714"/>
    <x v="1"/>
    <x v="7"/>
    <x v="1"/>
    <x v="284"/>
    <d v="2024-10-23T00:00:00"/>
    <s v="1"/>
    <s v="NO"/>
    <n v="-673.86"/>
    <n v="5"/>
    <s v="no"/>
    <x v="384"/>
    <n v="5.6218487394957981E-2"/>
    <n v="4.5341305430991533E-2"/>
    <x v="0"/>
  </r>
  <r>
    <n v="424"/>
    <x v="307"/>
    <x v="0"/>
    <s v="MS-17710"/>
    <s v="Maurice Satty"/>
    <s v="Consumer"/>
    <x v="9"/>
    <x v="7"/>
    <s v="India"/>
    <x v="3"/>
    <s v="OFF-BI-10004140"/>
    <x v="0"/>
    <x v="0"/>
    <s v="Cardinal Index Tab, Clear"/>
    <n v="20.16"/>
    <n v="3"/>
    <n v="9"/>
    <n v="1.81"/>
    <s v="Medium"/>
    <n v="45"/>
    <x v="1"/>
    <x v="4"/>
    <x v="1"/>
    <x v="285"/>
    <d v="2024-12-06T00:00:00"/>
    <s v="1"/>
    <s v="NO"/>
    <n v="-24.84"/>
    <n v="214"/>
    <s v="flag"/>
    <x v="158"/>
    <n v="0.44800000000000001"/>
    <n v="8.9781746031746032E-2"/>
    <x v="0"/>
  </r>
  <r>
    <n v="425"/>
    <x v="308"/>
    <x v="0"/>
    <s v="RB-19435"/>
    <s v="Richard Bierner"/>
    <s v="Consumer"/>
    <x v="2"/>
    <x v="2"/>
    <s v="India"/>
    <x v="2"/>
    <s v="OFF-BI-10003166"/>
    <x v="0"/>
    <x v="0"/>
    <s v="Cardinal Hole Reinforcements, Durable"/>
    <n v="20.52"/>
    <n v="3"/>
    <n v="6.75"/>
    <n v="1.36"/>
    <s v="Medium"/>
    <n v="173"/>
    <x v="1"/>
    <x v="5"/>
    <x v="0"/>
    <x v="270"/>
    <d v="2023-06-21T00:00:00"/>
    <s v="1"/>
    <s v="NO"/>
    <n v="-152.47999999999999"/>
    <n v="4"/>
    <s v="no"/>
    <x v="385"/>
    <n v="0.11861271676300578"/>
    <n v="6.6276803118908392E-2"/>
    <x v="0"/>
  </r>
  <r>
    <n v="426"/>
    <x v="309"/>
    <x v="0"/>
    <s v="JW-16075"/>
    <s v="Julia West"/>
    <s v="Consumer"/>
    <x v="99"/>
    <x v="8"/>
    <s v="India"/>
    <x v="0"/>
    <s v="OFF-BI-10004224"/>
    <x v="0"/>
    <x v="0"/>
    <s v="Avery Index Tab, Durable"/>
    <n v="20.07"/>
    <n v="3"/>
    <n v="3.78"/>
    <n v="1.0900000000000001"/>
    <s v="Medium"/>
    <n v="391"/>
    <x v="1"/>
    <x v="6"/>
    <x v="1"/>
    <x v="67"/>
    <d v="2023-08-13T00:00:00"/>
    <s v="1"/>
    <s v="NO"/>
    <n v="-370.93"/>
    <n v="66"/>
    <s v="flag"/>
    <x v="386"/>
    <n v="5.1329923273657291E-2"/>
    <n v="5.4309915296462383E-2"/>
    <x v="0"/>
  </r>
  <r>
    <n v="427"/>
    <x v="23"/>
    <x v="0"/>
    <s v="TM-21490"/>
    <s v="Tony Molinari"/>
    <s v="Consumer"/>
    <x v="21"/>
    <x v="5"/>
    <s v="India"/>
    <x v="0"/>
    <s v="OFF-AR-10004009"/>
    <x v="0"/>
    <x v="7"/>
    <s v="Boston Highlighters, Easy-Erase"/>
    <n v="57.42"/>
    <n v="3"/>
    <n v="11.43"/>
    <n v="3.84"/>
    <s v="Medium"/>
    <n v="63"/>
    <x v="1"/>
    <x v="4"/>
    <x v="0"/>
    <x v="286"/>
    <d v="2024-09-16T00:00:00"/>
    <s v="1"/>
    <s v="NO"/>
    <n v="-5.5799999999999983"/>
    <n v="-54"/>
    <s v="no"/>
    <x v="387"/>
    <n v="0.91142857142857148"/>
    <n v="6.6875653082549627E-2"/>
    <x v="0"/>
  </r>
  <r>
    <n v="428"/>
    <x v="11"/>
    <x v="0"/>
    <s v="ME-17725"/>
    <s v="Max Engle"/>
    <s v="Consumer"/>
    <x v="10"/>
    <x v="8"/>
    <s v="India"/>
    <x v="0"/>
    <s v="OFF-ST-10000220"/>
    <x v="0"/>
    <x v="1"/>
    <s v="Rogers Shelving, Industrial"/>
    <n v="187.83"/>
    <n v="3"/>
    <n v="33.75"/>
    <n v="12.98"/>
    <s v="Medium"/>
    <n v="513"/>
    <x v="1"/>
    <x v="5"/>
    <x v="1"/>
    <x v="51"/>
    <d v="2022-12-04T00:00:00"/>
    <s v="1"/>
    <s v="NO"/>
    <n v="-325.16999999999996"/>
    <n v="153"/>
    <s v="flag"/>
    <x v="388"/>
    <n v="0.36614035087719299"/>
    <n v="6.9105041793110791E-2"/>
    <x v="0"/>
  </r>
  <r>
    <n v="429"/>
    <x v="310"/>
    <x v="0"/>
    <s v="MG-17695"/>
    <s v="Maureen Gnade"/>
    <s v="Consumer"/>
    <x v="95"/>
    <x v="2"/>
    <s v="India"/>
    <x v="2"/>
    <s v="OFF-ST-10000007"/>
    <x v="0"/>
    <x v="1"/>
    <s v="Fellowes File Cart, Single Width"/>
    <n v="412.02"/>
    <n v="3"/>
    <n v="206.01"/>
    <n v="11.19"/>
    <s v="Medium"/>
    <n v="421"/>
    <x v="1"/>
    <x v="6"/>
    <x v="1"/>
    <x v="158"/>
    <d v="2022-05-15T00:00:00"/>
    <s v="1"/>
    <s v="NO"/>
    <n v="-8.9800000000000182"/>
    <n v="-174"/>
    <s v="no"/>
    <x v="126"/>
    <n v="0.97866983372921612"/>
    <n v="2.7158875782728995E-2"/>
    <x v="0"/>
  </r>
  <r>
    <n v="430"/>
    <x v="31"/>
    <x v="0"/>
    <s v="LC-16885"/>
    <s v="Lena Creighton"/>
    <s v="Consumer"/>
    <x v="27"/>
    <x v="13"/>
    <s v="India"/>
    <x v="1"/>
    <s v="OFF-EN-10003498"/>
    <x v="0"/>
    <x v="2"/>
    <s v="Cameo Interoffice Envelope, Recycled"/>
    <n v="138.69"/>
    <n v="3"/>
    <n v="51.3"/>
    <n v="10.55"/>
    <s v="Medium"/>
    <n v="158"/>
    <x v="1"/>
    <x v="7"/>
    <x v="1"/>
    <x v="287"/>
    <d v="2023-06-17T00:00:00"/>
    <s v="1"/>
    <s v="NO"/>
    <n v="-19.310000000000002"/>
    <n v="-142"/>
    <s v="no"/>
    <x v="109"/>
    <n v="0.87778481012658227"/>
    <n v="7.6068930708774976E-2"/>
    <x v="0"/>
  </r>
  <r>
    <n v="431"/>
    <x v="308"/>
    <x v="0"/>
    <s v="RB-19435"/>
    <s v="Richard Bierner"/>
    <s v="Consumer"/>
    <x v="2"/>
    <x v="2"/>
    <s v="India"/>
    <x v="2"/>
    <s v="OFF-EN-10001109"/>
    <x v="0"/>
    <x v="2"/>
    <s v="Ames Interoffice Envelope, Recycled"/>
    <n v="131.76"/>
    <n v="3"/>
    <n v="0"/>
    <n v="8.7200000000000006"/>
    <s v="Medium"/>
    <n v="91"/>
    <x v="1"/>
    <x v="4"/>
    <x v="1"/>
    <x v="184"/>
    <d v="2022-03-10T00:00:00"/>
    <s v="1"/>
    <s v="YES"/>
    <n v="40.759999999999991"/>
    <n v="-201"/>
    <s v="no"/>
    <x v="68"/>
    <n v="1.4479120879120879"/>
    <n v="6.6180935033394062E-2"/>
    <x v="0"/>
  </r>
  <r>
    <n v="432"/>
    <x v="275"/>
    <x v="0"/>
    <s v="LD-17005"/>
    <s v="Lisa DeCherney"/>
    <s v="Consumer"/>
    <x v="112"/>
    <x v="18"/>
    <s v="India"/>
    <x v="2"/>
    <s v="OFF-LA-10002806"/>
    <x v="0"/>
    <x v="3"/>
    <s v="Novimex Shipping Labels, 5000 Label Set"/>
    <n v="34.11"/>
    <n v="3"/>
    <n v="16.649999999999999"/>
    <n v="3.09"/>
    <s v="Medium"/>
    <n v="463"/>
    <x v="1"/>
    <x v="5"/>
    <x v="1"/>
    <x v="288"/>
    <d v="2024-09-03T00:00:00"/>
    <s v="1"/>
    <s v="NO"/>
    <n v="-428.89"/>
    <n v="153"/>
    <s v="flag"/>
    <x v="389"/>
    <n v="7.3671706263498921E-2"/>
    <n v="9.0589270008795075E-2"/>
    <x v="0"/>
  </r>
  <r>
    <n v="433"/>
    <x v="11"/>
    <x v="0"/>
    <s v="ME-17725"/>
    <s v="Max Engle"/>
    <s v="Consumer"/>
    <x v="10"/>
    <x v="8"/>
    <s v="India"/>
    <x v="0"/>
    <s v="OFF-FA-10003218"/>
    <x v="0"/>
    <x v="4"/>
    <s v="Advantus Push Pins, Assorted Sizes"/>
    <n v="35.64"/>
    <n v="3"/>
    <n v="14.58"/>
    <n v="2.68"/>
    <s v="Medium"/>
    <n v="236"/>
    <x v="1"/>
    <x v="7"/>
    <x v="0"/>
    <x v="51"/>
    <d v="2022-12-04T00:00:00"/>
    <s v="1"/>
    <s v="NO"/>
    <n v="-200.36"/>
    <n v="153"/>
    <s v="flag"/>
    <x v="390"/>
    <n v="0.15101694915254238"/>
    <n v="7.5196408529741868E-2"/>
    <x v="0"/>
  </r>
  <r>
    <n v="434"/>
    <x v="293"/>
    <x v="0"/>
    <s v="SC-20020"/>
    <s v="Sam Craven"/>
    <s v="Consumer"/>
    <x v="30"/>
    <x v="14"/>
    <s v="India"/>
    <x v="3"/>
    <s v="OFF-FA-10004795"/>
    <x v="0"/>
    <x v="4"/>
    <s v="Advantus Paper Clips, Assorted Sizes"/>
    <n v="34.200000000000003"/>
    <n v="3"/>
    <n v="0.27"/>
    <n v="0.86"/>
    <s v="Medium"/>
    <n v="481"/>
    <x v="1"/>
    <x v="4"/>
    <x v="1"/>
    <x v="289"/>
    <d v="2023-12-30T00:00:00"/>
    <s v="1"/>
    <s v="NO"/>
    <n v="-446.8"/>
    <n v="4"/>
    <s v="no"/>
    <x v="142"/>
    <n v="7.1101871101871106E-2"/>
    <n v="2.5146198830409354E-2"/>
    <x v="0"/>
  </r>
  <r>
    <n v="435"/>
    <x v="25"/>
    <x v="0"/>
    <s v="DC-12850"/>
    <s v="Dan Campbell"/>
    <s v="Consumer"/>
    <x v="8"/>
    <x v="7"/>
    <s v="India"/>
    <x v="3"/>
    <s v="OFF-SU-10000969"/>
    <x v="0"/>
    <x v="5"/>
    <s v="Fiskars Box Cutter, Serrated"/>
    <n v="96.66"/>
    <n v="3"/>
    <n v="3.78"/>
    <n v="9.49"/>
    <s v="Medium"/>
    <n v="483"/>
    <x v="1"/>
    <x v="5"/>
    <x v="1"/>
    <x v="86"/>
    <d v="2023-03-08T00:00:00"/>
    <s v="1"/>
    <s v="NO"/>
    <n v="-386.34000000000003"/>
    <n v="-144"/>
    <s v="no"/>
    <x v="391"/>
    <n v="0.20012422360248447"/>
    <n v="9.8179184771363545E-2"/>
    <x v="0"/>
  </r>
  <r>
    <n v="436"/>
    <x v="34"/>
    <x v="0"/>
    <s v="Co-12640"/>
    <s v="Corey-Lock"/>
    <s v="Consumer"/>
    <x v="29"/>
    <x v="2"/>
    <s v="India"/>
    <x v="2"/>
    <s v="OFF-SU-10000062"/>
    <x v="0"/>
    <x v="5"/>
    <s v="Stiletto Scissors, High Speed"/>
    <n v="70.83"/>
    <n v="3"/>
    <n v="1.35"/>
    <n v="6.54"/>
    <s v="Medium"/>
    <n v="100"/>
    <x v="1"/>
    <x v="7"/>
    <x v="0"/>
    <x v="290"/>
    <d v="2021-07-06T00:00:00"/>
    <s v="1"/>
    <s v="NO"/>
    <n v="-29.17"/>
    <n v="150"/>
    <s v="flag"/>
    <x v="392"/>
    <n v="0.70829999999999993"/>
    <n v="9.2333756882676837E-2"/>
    <x v="0"/>
  </r>
  <r>
    <n v="437"/>
    <x v="311"/>
    <x v="0"/>
    <s v="SC-20845"/>
    <s v="Sung Chung"/>
    <s v="Consumer"/>
    <x v="90"/>
    <x v="15"/>
    <s v="India"/>
    <x v="1"/>
    <s v="OFF-AP-10001621"/>
    <x v="0"/>
    <x v="8"/>
    <s v="Cuisinart Blender, Silver"/>
    <n v="203.22"/>
    <n v="3"/>
    <n v="46.71"/>
    <n v="23.18"/>
    <s v="Medium"/>
    <n v="262"/>
    <x v="1"/>
    <x v="5"/>
    <x v="1"/>
    <x v="270"/>
    <d v="2023-06-21T00:00:00"/>
    <s v="1"/>
    <s v="NO"/>
    <n v="-58.78"/>
    <n v="4"/>
    <s v="no"/>
    <x v="393"/>
    <n v="0.775648854961832"/>
    <n v="0.11406357641964374"/>
    <x v="1"/>
  </r>
  <r>
    <n v="438"/>
    <x v="312"/>
    <x v="0"/>
    <s v="JM-15535"/>
    <s v="Jessica Myrick"/>
    <s v="Consumer"/>
    <x v="66"/>
    <x v="5"/>
    <s v="India"/>
    <x v="0"/>
    <s v="OFF-AP-10004972"/>
    <x v="0"/>
    <x v="8"/>
    <s v="Breville Coffee Grinder, Red"/>
    <n v="185.58"/>
    <n v="3"/>
    <n v="59.31"/>
    <n v="12.34"/>
    <s v="Medium"/>
    <n v="295"/>
    <x v="1"/>
    <x v="6"/>
    <x v="1"/>
    <x v="86"/>
    <d v="2023-03-08T00:00:00"/>
    <s v="1"/>
    <s v="NO"/>
    <n v="-109.41999999999999"/>
    <n v="-144"/>
    <s v="no"/>
    <x v="394"/>
    <n v="0.62908474576271189"/>
    <n v="6.6494234292488408E-2"/>
    <x v="0"/>
  </r>
  <r>
    <n v="439"/>
    <x v="35"/>
    <x v="0"/>
    <s v="CA-12775"/>
    <s v="Cynthia Arntzen"/>
    <s v="Consumer"/>
    <x v="30"/>
    <x v="14"/>
    <s v="India"/>
    <x v="3"/>
    <s v="OFF-AP-10001254"/>
    <x v="0"/>
    <x v="8"/>
    <s v="KitchenAid Coffee Grinder, Red"/>
    <n v="211.41"/>
    <n v="3"/>
    <n v="82.44"/>
    <n v="12.12"/>
    <s v="Medium"/>
    <n v="100"/>
    <x v="1"/>
    <x v="7"/>
    <x v="1"/>
    <x v="267"/>
    <d v="2024-10-28T00:00:00"/>
    <s v="1"/>
    <s v="YES"/>
    <n v="111.41"/>
    <n v="4"/>
    <s v="no"/>
    <x v="395"/>
    <n v="2.1141000000000001"/>
    <n v="5.7329360011352345E-2"/>
    <x v="0"/>
  </r>
  <r>
    <n v="440"/>
    <x v="313"/>
    <x v="0"/>
    <s v="PF-19165"/>
    <s v="Philip Fox"/>
    <s v="Consumer"/>
    <x v="49"/>
    <x v="5"/>
    <s v="India"/>
    <x v="0"/>
    <s v="OFF-AR-10001770"/>
    <x v="0"/>
    <x v="7"/>
    <s v="Binney &amp; Smith Markers, Water Color"/>
    <n v="40.905000000000001"/>
    <n v="3"/>
    <n v="-6.6150000000000002"/>
    <n v="4.33"/>
    <s v="Medium"/>
    <n v="117"/>
    <x v="1"/>
    <x v="4"/>
    <x v="1"/>
    <x v="291"/>
    <d v="2022-09-18T00:00:00"/>
    <s v="1"/>
    <s v="NO"/>
    <n v="-76.094999999999999"/>
    <n v="4"/>
    <s v="no"/>
    <x v="396"/>
    <n v="0.34961538461538461"/>
    <n v="0.10585502994743919"/>
    <x v="1"/>
  </r>
  <r>
    <n v="441"/>
    <x v="314"/>
    <x v="0"/>
    <s v="RW-19690"/>
    <s v="Robert Waldorf"/>
    <s v="Consumer"/>
    <x v="117"/>
    <x v="11"/>
    <s v="India"/>
    <x v="3"/>
    <s v="OFF-AP-10004295"/>
    <x v="0"/>
    <x v="8"/>
    <s v="Cuisinart Refrigerator, Silver"/>
    <n v="1987.32"/>
    <n v="4"/>
    <n v="298.08"/>
    <n v="191.29"/>
    <s v="Medium"/>
    <n v="536"/>
    <x v="1"/>
    <x v="5"/>
    <x v="0"/>
    <x v="288"/>
    <d v="2024-09-03T00:00:00"/>
    <s v="1"/>
    <s v="YES"/>
    <n v="1451.32"/>
    <n v="153"/>
    <s v="flag"/>
    <x v="397"/>
    <n v="3.707686567164179"/>
    <n v="9.625525833786204E-2"/>
    <x v="0"/>
  </r>
  <r>
    <n v="442"/>
    <x v="315"/>
    <x v="0"/>
    <s v="TB-21250"/>
    <s v="Tim Brockman"/>
    <s v="Consumer"/>
    <x v="8"/>
    <x v="7"/>
    <s v="India"/>
    <x v="3"/>
    <s v="OFF-AP-10002057"/>
    <x v="0"/>
    <x v="8"/>
    <s v="Breville Coffee Grinder, Black"/>
    <n v="245.16"/>
    <n v="4"/>
    <n v="73.44"/>
    <n v="15.13"/>
    <s v="Medium"/>
    <n v="153"/>
    <x v="1"/>
    <x v="6"/>
    <x v="1"/>
    <x v="66"/>
    <d v="2023-02-01T00:00:00"/>
    <s v="1"/>
    <s v="YES"/>
    <n v="92.16"/>
    <n v="35"/>
    <s v="flag"/>
    <x v="398"/>
    <n v="1.6023529411764705"/>
    <n v="6.1714798498939474E-2"/>
    <x v="0"/>
  </r>
  <r>
    <n v="443"/>
    <x v="316"/>
    <x v="0"/>
    <s v="AJ-10960"/>
    <s v="Astrea Jones"/>
    <s v="Consumer"/>
    <x v="34"/>
    <x v="9"/>
    <s v="India"/>
    <x v="2"/>
    <s v="OFF-SU-10002909"/>
    <x v="0"/>
    <x v="5"/>
    <s v="Fiskars Ruler, Easy Grip"/>
    <n v="64.2"/>
    <n v="4"/>
    <n v="5.04"/>
    <n v="2.13"/>
    <s v="Medium"/>
    <n v="282"/>
    <x v="1"/>
    <x v="7"/>
    <x v="1"/>
    <x v="264"/>
    <d v="2023-08-18T00:00:00"/>
    <s v="1"/>
    <s v="NO"/>
    <n v="-217.8"/>
    <n v="-112"/>
    <s v="no"/>
    <x v="399"/>
    <n v="0.22765957446808513"/>
    <n v="3.3177570093457939E-2"/>
    <x v="0"/>
  </r>
  <r>
    <n v="444"/>
    <x v="34"/>
    <x v="0"/>
    <s v="Co-12640"/>
    <s v="Corey-Lock"/>
    <s v="Consumer"/>
    <x v="29"/>
    <x v="2"/>
    <s v="India"/>
    <x v="2"/>
    <s v="OFF-BI-10000561"/>
    <x v="0"/>
    <x v="0"/>
    <s v="Acco Binding Machine, Durable"/>
    <n v="262.95"/>
    <n v="5"/>
    <n v="110.4"/>
    <n v="26.24"/>
    <s v="Medium"/>
    <n v="619"/>
    <x v="1"/>
    <x v="4"/>
    <x v="0"/>
    <x v="73"/>
    <d v="2023-06-24T00:00:00"/>
    <s v="1"/>
    <s v="NO"/>
    <n v="-356.05"/>
    <n v="6"/>
    <s v="flag"/>
    <x v="400"/>
    <n v="0.42479806138933762"/>
    <n v="9.9790834759459976E-2"/>
    <x v="0"/>
  </r>
  <r>
    <n v="445"/>
    <x v="27"/>
    <x v="0"/>
    <s v="LR-16915"/>
    <s v="Lena Radford"/>
    <s v="Consumer"/>
    <x v="24"/>
    <x v="10"/>
    <s v="India"/>
    <x v="3"/>
    <s v="OFF-BI-10001659"/>
    <x v="0"/>
    <x v="0"/>
    <s v="Cardinal Index Tab, Clear"/>
    <n v="36.299999999999997"/>
    <n v="5"/>
    <n v="6.45"/>
    <n v="0.28999999999999998"/>
    <s v="Medium"/>
    <n v="282"/>
    <x v="1"/>
    <x v="5"/>
    <x v="1"/>
    <x v="292"/>
    <d v="2022-02-04T00:00:00"/>
    <s v="1"/>
    <s v="NO"/>
    <n v="-245.7"/>
    <n v="-53"/>
    <s v="no"/>
    <x v="401"/>
    <n v="0.12872340425531914"/>
    <n v="7.9889807162534434E-3"/>
    <x v="0"/>
  </r>
  <r>
    <n v="446"/>
    <x v="275"/>
    <x v="0"/>
    <s v="LD-17005"/>
    <s v="Lisa DeCherney"/>
    <s v="Consumer"/>
    <x v="112"/>
    <x v="18"/>
    <s v="India"/>
    <x v="2"/>
    <s v="OFF-EN-10001975"/>
    <x v="0"/>
    <x v="2"/>
    <s v="Kraft Business Envelopes, Security-Tint"/>
    <n v="82.2"/>
    <n v="5"/>
    <n v="10.65"/>
    <n v="7.87"/>
    <s v="Medium"/>
    <n v="459"/>
    <x v="1"/>
    <x v="4"/>
    <x v="0"/>
    <x v="293"/>
    <d v="2024-01-22T00:00:00"/>
    <s v="1"/>
    <s v="NO"/>
    <n v="-376.8"/>
    <n v="5"/>
    <s v="no"/>
    <x v="402"/>
    <n v="0.17908496732026144"/>
    <n v="9.5742092457420921E-2"/>
    <x v="0"/>
  </r>
  <r>
    <n v="447"/>
    <x v="312"/>
    <x v="0"/>
    <s v="JM-15535"/>
    <s v="Jessica Myrick"/>
    <s v="Consumer"/>
    <x v="66"/>
    <x v="5"/>
    <s v="India"/>
    <x v="0"/>
    <s v="OFF-EN-10001975"/>
    <x v="0"/>
    <x v="2"/>
    <s v="Kraft Business Envelopes, Security-Tint"/>
    <n v="82.2"/>
    <n v="5"/>
    <n v="10.65"/>
    <n v="5.74"/>
    <s v="Medium"/>
    <n v="714"/>
    <x v="1"/>
    <x v="5"/>
    <x v="0"/>
    <x v="11"/>
    <d v="2024-11-26T00:00:00"/>
    <s v="1"/>
    <s v="NO"/>
    <n v="-631.79999999999995"/>
    <n v="4"/>
    <s v="no"/>
    <x v="402"/>
    <n v="0.11512605042016807"/>
    <n v="6.9829683698296841E-2"/>
    <x v="0"/>
  </r>
  <r>
    <n v="448"/>
    <x v="317"/>
    <x v="0"/>
    <s v="AR-10510"/>
    <s v="Andrew Roberts"/>
    <s v="Consumer"/>
    <x v="18"/>
    <x v="9"/>
    <s v="India"/>
    <x v="2"/>
    <s v="OFF-EN-10001977"/>
    <x v="0"/>
    <x v="2"/>
    <s v="Cameo Business Envelopes, Recycled"/>
    <n v="78.75"/>
    <n v="5"/>
    <n v="17.25"/>
    <n v="4.49"/>
    <s v="Medium"/>
    <n v="437"/>
    <x v="1"/>
    <x v="6"/>
    <x v="0"/>
    <x v="4"/>
    <d v="2021-03-10T00:00:00"/>
    <s v="1"/>
    <s v="NO"/>
    <n v="-358.25"/>
    <n v="-201"/>
    <s v="no"/>
    <x v="346"/>
    <n v="0.18020594965675057"/>
    <n v="5.701587301587302E-2"/>
    <x v="0"/>
  </r>
  <r>
    <n v="449"/>
    <x v="274"/>
    <x v="0"/>
    <s v="AG-10900"/>
    <s v="Arthur Gainer"/>
    <s v="Consumer"/>
    <x v="61"/>
    <x v="7"/>
    <s v="India"/>
    <x v="3"/>
    <s v="OFF-LA-10002139"/>
    <x v="0"/>
    <x v="3"/>
    <s v="Novimex Color Coded Labels, Alphabetical"/>
    <n v="61.2"/>
    <n v="5"/>
    <n v="10.95"/>
    <n v="4.57"/>
    <s v="Medium"/>
    <n v="404"/>
    <x v="1"/>
    <x v="7"/>
    <x v="1"/>
    <x v="294"/>
    <d v="2024-03-14T00:00:00"/>
    <s v="1"/>
    <s v="NO"/>
    <n v="-342.8"/>
    <n v="-203"/>
    <s v="no"/>
    <x v="403"/>
    <n v="0.15148514851485148"/>
    <n v="7.4673202614379083E-2"/>
    <x v="0"/>
  </r>
  <r>
    <n v="450"/>
    <x v="318"/>
    <x v="0"/>
    <s v="TS-21505"/>
    <s v="Tony Sayre"/>
    <s v="Consumer"/>
    <x v="6"/>
    <x v="5"/>
    <s v="India"/>
    <x v="0"/>
    <s v="OFF-SU-10004696"/>
    <x v="0"/>
    <x v="5"/>
    <s v="Acme Shears, Easy Grip"/>
    <n v="257.7"/>
    <n v="5"/>
    <n v="25.65"/>
    <n v="21.89"/>
    <s v="Medium"/>
    <n v="728"/>
    <x v="1"/>
    <x v="4"/>
    <x v="0"/>
    <x v="295"/>
    <d v="2022-11-01T00:00:00"/>
    <s v="1"/>
    <s v="NO"/>
    <n v="-470.3"/>
    <n v="123"/>
    <s v="flag"/>
    <x v="404"/>
    <n v="0.35398351648351645"/>
    <n v="8.4943733022894846E-2"/>
    <x v="0"/>
  </r>
  <r>
    <n v="451"/>
    <x v="319"/>
    <x v="0"/>
    <s v="TG-21310"/>
    <s v="Toby Gnade"/>
    <s v="Consumer"/>
    <x v="118"/>
    <x v="15"/>
    <s v="India"/>
    <x v="1"/>
    <s v="OFF-PA-10001818"/>
    <x v="0"/>
    <x v="6"/>
    <s v="Green Bar Note Cards, Multicolor"/>
    <n v="169.65"/>
    <n v="5"/>
    <n v="39"/>
    <n v="9.15"/>
    <s v="Medium"/>
    <n v="166"/>
    <x v="1"/>
    <x v="5"/>
    <x v="0"/>
    <x v="39"/>
    <d v="2024-08-19T00:00:00"/>
    <s v="1"/>
    <s v="YES"/>
    <n v="3.6500000000000057"/>
    <n v="6"/>
    <s v="flag"/>
    <x v="92"/>
    <n v="1.021987951807229"/>
    <n v="5.3934571175950484E-2"/>
    <x v="0"/>
  </r>
  <r>
    <n v="452"/>
    <x v="308"/>
    <x v="0"/>
    <s v="RB-19435"/>
    <s v="Richard Bierner"/>
    <s v="Consumer"/>
    <x v="2"/>
    <x v="2"/>
    <s v="India"/>
    <x v="2"/>
    <s v="OFF-PA-10000344"/>
    <x v="0"/>
    <x v="6"/>
    <s v="SanDisk Memo Slips, 8.5 x 11"/>
    <n v="105.6"/>
    <n v="5"/>
    <n v="52.8"/>
    <n v="7.11"/>
    <s v="Medium"/>
    <n v="370"/>
    <x v="1"/>
    <x v="6"/>
    <x v="0"/>
    <x v="39"/>
    <d v="2024-08-19T00:00:00"/>
    <s v="1"/>
    <s v="NO"/>
    <n v="-264.39999999999998"/>
    <n v="6"/>
    <s v="flag"/>
    <x v="126"/>
    <n v="0.28540540540540538"/>
    <n v="6.7329545454545461E-2"/>
    <x v="0"/>
  </r>
  <r>
    <n v="453"/>
    <x v="270"/>
    <x v="0"/>
    <s v="JH-15910"/>
    <s v="Jonathan Howell"/>
    <s v="Consumer"/>
    <x v="110"/>
    <x v="17"/>
    <s v="India"/>
    <x v="1"/>
    <s v="OFF-ST-10004382"/>
    <x v="0"/>
    <x v="1"/>
    <s v="Tenex Folders, Industrial"/>
    <n v="142.19999999999999"/>
    <n v="6"/>
    <n v="29.7"/>
    <n v="10.039999999999999"/>
    <s v="Medium"/>
    <n v="329"/>
    <x v="1"/>
    <x v="7"/>
    <x v="0"/>
    <x v="35"/>
    <d v="2023-11-02T00:00:00"/>
    <s v="1"/>
    <s v="NO"/>
    <n v="-186.8"/>
    <n v="123"/>
    <s v="flag"/>
    <x v="31"/>
    <n v="0.4322188449848024"/>
    <n v="7.060478199718706E-2"/>
    <x v="0"/>
  </r>
  <r>
    <n v="454"/>
    <x v="25"/>
    <x v="0"/>
    <s v="DC-12850"/>
    <s v="Dan Campbell"/>
    <s v="Consumer"/>
    <x v="8"/>
    <x v="7"/>
    <s v="India"/>
    <x v="3"/>
    <s v="OFF-LA-10004614"/>
    <x v="0"/>
    <x v="3"/>
    <s v="Smead Round Labels, 5000 Label Set"/>
    <n v="43.74"/>
    <n v="6"/>
    <n v="11.34"/>
    <n v="3.84"/>
    <s v="Medium"/>
    <n v="291"/>
    <x v="1"/>
    <x v="4"/>
    <x v="0"/>
    <x v="4"/>
    <d v="2021-03-10T00:00:00"/>
    <s v="1"/>
    <s v="NO"/>
    <n v="-247.26"/>
    <n v="-201"/>
    <s v="no"/>
    <x v="405"/>
    <n v="0.15030927835051547"/>
    <n v="8.77914951989026E-2"/>
    <x v="0"/>
  </r>
  <r>
    <n v="455"/>
    <x v="320"/>
    <x v="0"/>
    <s v="CM-12115"/>
    <s v="Chad McGuire"/>
    <s v="Consumer"/>
    <x v="39"/>
    <x v="15"/>
    <s v="India"/>
    <x v="1"/>
    <s v="OFF-SU-10001535"/>
    <x v="0"/>
    <x v="5"/>
    <s v="Elite Box Cutter, High Speed"/>
    <n v="209.34"/>
    <n v="6"/>
    <n v="33.479999999999997"/>
    <n v="21.15"/>
    <s v="Medium"/>
    <n v="483"/>
    <x v="1"/>
    <x v="5"/>
    <x v="0"/>
    <x v="296"/>
    <d v="2022-08-16T00:00:00"/>
    <s v="1"/>
    <s v="NO"/>
    <n v="-273.65999999999997"/>
    <n v="-84"/>
    <s v="no"/>
    <x v="406"/>
    <n v="0.43341614906832299"/>
    <n v="0.10103181427343078"/>
    <x v="1"/>
  </r>
  <r>
    <n v="456"/>
    <x v="28"/>
    <x v="0"/>
    <s v="GZ-14470"/>
    <s v="Gary Zandusky"/>
    <s v="Consumer"/>
    <x v="25"/>
    <x v="11"/>
    <s v="India"/>
    <x v="3"/>
    <s v="OFF-AR-10004068"/>
    <x v="0"/>
    <x v="7"/>
    <s v="Boston Markers, Fluorescent"/>
    <n v="193.41"/>
    <n v="7"/>
    <n v="85.05"/>
    <n v="12.03"/>
    <s v="Medium"/>
    <n v="202"/>
    <x v="1"/>
    <x v="6"/>
    <x v="0"/>
    <x v="22"/>
    <d v="2024-08-13T00:00:00"/>
    <s v="1"/>
    <s v="NO"/>
    <n v="-8.5900000000000034"/>
    <n v="-26"/>
    <s v="no"/>
    <x v="407"/>
    <n v="0.95747524752475244"/>
    <n v="6.2199472622925391E-2"/>
    <x v="0"/>
  </r>
  <r>
    <n v="457"/>
    <x v="321"/>
    <x v="0"/>
    <s v="CS-12460"/>
    <s v="Chuck Sachs"/>
    <s v="Consumer"/>
    <x v="75"/>
    <x v="7"/>
    <s v="India"/>
    <x v="3"/>
    <s v="OFF-SU-10003834"/>
    <x v="0"/>
    <x v="5"/>
    <s v="Stiletto Shears, High Speed"/>
    <n v="336.63"/>
    <n v="7"/>
    <n v="127.89"/>
    <n v="12.13"/>
    <s v="Medium"/>
    <n v="613"/>
    <x v="1"/>
    <x v="7"/>
    <x v="0"/>
    <x v="0"/>
    <d v="2024-05-12T00:00:00"/>
    <s v="1"/>
    <s v="NO"/>
    <n v="-276.37"/>
    <n v="121"/>
    <s v="flag"/>
    <x v="408"/>
    <n v="0.5491517128874388"/>
    <n v="3.6033627424769038E-2"/>
    <x v="0"/>
  </r>
  <r>
    <n v="458"/>
    <x v="0"/>
    <x v="0"/>
    <s v="HG-14845"/>
    <s v="Harry Greene"/>
    <s v="Consumer"/>
    <x v="0"/>
    <x v="0"/>
    <s v="India"/>
    <x v="0"/>
    <s v="OFF-PA-10004946"/>
    <x v="0"/>
    <x v="6"/>
    <s v="SanDisk Note Cards, Multicolor"/>
    <n v="237.72"/>
    <n v="7"/>
    <n v="52.29"/>
    <n v="16.170000000000002"/>
    <s v="Medium"/>
    <n v="767"/>
    <x v="1"/>
    <x v="4"/>
    <x v="1"/>
    <x v="254"/>
    <d v="2024-08-16T00:00:00"/>
    <s v="1"/>
    <s v="NO"/>
    <n v="-529.28"/>
    <n v="-114"/>
    <s v="no"/>
    <x v="409"/>
    <n v="0.30993481095176012"/>
    <n v="6.8021201413427573E-2"/>
    <x v="0"/>
  </r>
  <r>
    <n v="459"/>
    <x v="318"/>
    <x v="0"/>
    <s v="TS-21505"/>
    <s v="Tony Sayre"/>
    <s v="Consumer"/>
    <x v="6"/>
    <x v="5"/>
    <s v="India"/>
    <x v="0"/>
    <s v="OFF-LA-10003132"/>
    <x v="0"/>
    <x v="3"/>
    <s v="Hon File Folder Labels, Adjustable"/>
    <n v="52.32"/>
    <n v="8"/>
    <n v="14.64"/>
    <n v="2.44"/>
    <s v="Medium"/>
    <n v="415"/>
    <x v="1"/>
    <x v="5"/>
    <x v="1"/>
    <x v="29"/>
    <d v="2024-01-26T00:00:00"/>
    <s v="1"/>
    <s v="NO"/>
    <n v="-362.68"/>
    <n v="4"/>
    <s v="no"/>
    <x v="410"/>
    <n v="0.12607228915662649"/>
    <n v="4.6636085626911315E-2"/>
    <x v="0"/>
  </r>
  <r>
    <n v="460"/>
    <x v="288"/>
    <x v="0"/>
    <s v="SS-20590"/>
    <s v="Sonia Sunley"/>
    <s v="Consumer"/>
    <x v="24"/>
    <x v="7"/>
    <s v="India"/>
    <x v="3"/>
    <s v="OFF-PA-10001835"/>
    <x v="0"/>
    <x v="6"/>
    <s v="SanDisk Computer Printout Paper, 8.5 x 11"/>
    <n v="271.44"/>
    <n v="8"/>
    <n v="0"/>
    <n v="7.05"/>
    <s v="Medium"/>
    <n v="451"/>
    <x v="1"/>
    <x v="6"/>
    <x v="1"/>
    <x v="167"/>
    <d v="2021-08-08T00:00:00"/>
    <s v="1"/>
    <s v="NO"/>
    <n v="-179.56"/>
    <n v="122"/>
    <s v="flag"/>
    <x v="68"/>
    <n v="0.6018625277161862"/>
    <n v="2.597259062776304E-2"/>
    <x v="0"/>
  </r>
  <r>
    <n v="461"/>
    <x v="310"/>
    <x v="0"/>
    <s v="MG-17695"/>
    <s v="Maureen Gnade"/>
    <s v="Consumer"/>
    <x v="95"/>
    <x v="2"/>
    <s v="India"/>
    <x v="2"/>
    <s v="OFF-PA-10004268"/>
    <x v="0"/>
    <x v="6"/>
    <s v="SanDisk Note Cards, 8.5 x 11"/>
    <n v="237.84"/>
    <n v="8"/>
    <n v="16.559999999999999"/>
    <n v="4.72"/>
    <s v="Medium"/>
    <n v="763"/>
    <x v="1"/>
    <x v="7"/>
    <x v="1"/>
    <x v="10"/>
    <d v="2021-03-23T00:00:00"/>
    <s v="1"/>
    <s v="NO"/>
    <n v="-525.16"/>
    <n v="5"/>
    <s v="no"/>
    <x v="411"/>
    <n v="0.31171690694626475"/>
    <n v="1.9845274133871511E-2"/>
    <x v="0"/>
  </r>
  <r>
    <n v="462"/>
    <x v="322"/>
    <x v="0"/>
    <s v="GW-14605"/>
    <s v="Giulietta Weimer"/>
    <s v="Consumer"/>
    <x v="119"/>
    <x v="2"/>
    <s v="India"/>
    <x v="2"/>
    <s v="OFF-EN-10002985"/>
    <x v="0"/>
    <x v="2"/>
    <s v="Cameo Peel and Seal, Recycled"/>
    <n v="178.2"/>
    <n v="9"/>
    <n v="21.33"/>
    <n v="10.32"/>
    <s v="Medium"/>
    <n v="51"/>
    <x v="1"/>
    <x v="4"/>
    <x v="1"/>
    <x v="297"/>
    <d v="2023-09-03T00:00:00"/>
    <s v="1"/>
    <s v="YES"/>
    <n v="127.19999999999999"/>
    <n v="153"/>
    <s v="flag"/>
    <x v="412"/>
    <n v="3.4941176470588231"/>
    <n v="5.7912457912457915E-2"/>
    <x v="0"/>
  </r>
  <r>
    <n v="463"/>
    <x v="323"/>
    <x v="0"/>
    <s v="AH-10690"/>
    <s v="Anna HŠberlin"/>
    <s v="Corporate"/>
    <x v="10"/>
    <x v="12"/>
    <s v="India"/>
    <x v="3"/>
    <s v="OFF-PA-10003418"/>
    <x v="0"/>
    <x v="6"/>
    <s v="Enermax Memo Slips, Multicolor"/>
    <n v="102.42"/>
    <n v="6"/>
    <n v="34.74"/>
    <n v="9.9499999999999993"/>
    <s v="Medium"/>
    <n v="746"/>
    <x v="1"/>
    <x v="4"/>
    <x v="1"/>
    <x v="148"/>
    <d v="2024-09-30T00:00:00"/>
    <s v="1"/>
    <s v="NO"/>
    <n v="-643.58000000000004"/>
    <n v="4"/>
    <s v="no"/>
    <x v="99"/>
    <n v="0.1372922252010724"/>
    <n v="9.7148994337043534E-2"/>
    <x v="0"/>
  </r>
  <r>
    <n v="464"/>
    <x v="324"/>
    <x v="0"/>
    <s v="RF-19345"/>
    <s v="Randy Ferguson"/>
    <s v="Corporate"/>
    <x v="100"/>
    <x v="7"/>
    <s v="India"/>
    <x v="3"/>
    <s v="OFF-AR-10002340"/>
    <x v="0"/>
    <x v="7"/>
    <s v="Stanley Markers, Water Color"/>
    <n v="152.28"/>
    <n v="6"/>
    <n v="28.8"/>
    <n v="3.6"/>
    <s v="Medium"/>
    <n v="478"/>
    <x v="1"/>
    <x v="5"/>
    <x v="1"/>
    <x v="298"/>
    <d v="2024-06-23T00:00:00"/>
    <s v="1"/>
    <s v="NO"/>
    <n v="-325.72000000000003"/>
    <n v="6"/>
    <s v="flag"/>
    <x v="413"/>
    <n v="0.31857740585774058"/>
    <n v="2.3640661938534278E-2"/>
    <x v="0"/>
  </r>
  <r>
    <n v="465"/>
    <x v="45"/>
    <x v="0"/>
    <s v="SC-20695"/>
    <s v="Steve Chapman"/>
    <s v="Corporate"/>
    <x v="32"/>
    <x v="2"/>
    <s v="India"/>
    <x v="2"/>
    <s v="OFF-FA-10004447"/>
    <x v="0"/>
    <x v="4"/>
    <s v="Advantus Rubber Bands, Metal"/>
    <n v="83.55"/>
    <n v="5"/>
    <n v="27.45"/>
    <n v="3.58"/>
    <s v="Medium"/>
    <n v="49"/>
    <x v="1"/>
    <x v="6"/>
    <x v="0"/>
    <x v="299"/>
    <d v="2024-11-04T00:00:00"/>
    <s v="1"/>
    <s v="YES"/>
    <n v="34.549999999999997"/>
    <n v="123"/>
    <s v="flag"/>
    <x v="414"/>
    <n v="1.7051020408163264"/>
    <n v="4.2848593656493121E-2"/>
    <x v="0"/>
  </r>
  <r>
    <n v="466"/>
    <x v="325"/>
    <x v="0"/>
    <s v="JW-15220"/>
    <s v="Jane Waco"/>
    <s v="Corporate"/>
    <x v="120"/>
    <x v="15"/>
    <s v="India"/>
    <x v="1"/>
    <s v="OFF-LA-10003396"/>
    <x v="0"/>
    <x v="3"/>
    <s v="Avery Color Coded Labels, Laser Printer Compatible"/>
    <n v="66.45"/>
    <n v="5"/>
    <n v="14.55"/>
    <n v="0.71"/>
    <s v="Medium"/>
    <n v="722"/>
    <x v="1"/>
    <x v="4"/>
    <x v="0"/>
    <x v="18"/>
    <d v="2024-10-10T00:00:00"/>
    <s v="1"/>
    <s v="NO"/>
    <n v="-655.55"/>
    <n v="122"/>
    <s v="flag"/>
    <x v="415"/>
    <n v="9.2036011080332408E-2"/>
    <n v="1.0684725357411587E-2"/>
    <x v="0"/>
  </r>
  <r>
    <n v="467"/>
    <x v="326"/>
    <x v="0"/>
    <s v="MC-17425"/>
    <s v="Mark Cousins"/>
    <s v="Corporate"/>
    <x v="57"/>
    <x v="8"/>
    <s v="India"/>
    <x v="0"/>
    <s v="OFF-EN-10002007"/>
    <x v="0"/>
    <x v="2"/>
    <s v="Kraft Clasp Envelope, with clear poly window"/>
    <n v="62.7"/>
    <n v="5"/>
    <n v="9.9"/>
    <n v="4.18"/>
    <s v="Medium"/>
    <n v="775"/>
    <x v="1"/>
    <x v="5"/>
    <x v="1"/>
    <x v="300"/>
    <d v="2023-12-20T00:00:00"/>
    <s v="1"/>
    <s v="NO"/>
    <n v="-712.3"/>
    <n v="7"/>
    <s v="flag"/>
    <x v="416"/>
    <n v="8.0903225806451623E-2"/>
    <n v="6.6666666666666666E-2"/>
    <x v="0"/>
  </r>
  <r>
    <n v="468"/>
    <x v="327"/>
    <x v="0"/>
    <s v="YS-21880"/>
    <s v="Yana Sorensen"/>
    <s v="Corporate"/>
    <x v="29"/>
    <x v="2"/>
    <s v="India"/>
    <x v="2"/>
    <s v="OFF-BI-10001904"/>
    <x v="0"/>
    <x v="0"/>
    <s v="Cardinal Binder Covers, Durable"/>
    <n v="67.5"/>
    <n v="5"/>
    <n v="33"/>
    <n v="6.67"/>
    <s v="Medium"/>
    <n v="494"/>
    <x v="1"/>
    <x v="6"/>
    <x v="0"/>
    <x v="301"/>
    <d v="2022-02-28T00:00:00"/>
    <s v="1"/>
    <s v="NO"/>
    <n v="-426.5"/>
    <n v="4"/>
    <s v="no"/>
    <x v="417"/>
    <n v="0.13663967611336034"/>
    <n v="9.8814814814814814E-2"/>
    <x v="0"/>
  </r>
  <r>
    <n v="469"/>
    <x v="328"/>
    <x v="0"/>
    <s v="MC-18130"/>
    <s v="Mike Caudle"/>
    <s v="Corporate"/>
    <x v="29"/>
    <x v="2"/>
    <s v="India"/>
    <x v="2"/>
    <s v="OFF-FA-10004527"/>
    <x v="0"/>
    <x v="4"/>
    <s v="Advantus Thumb Tacks, Bulk Pack"/>
    <n v="54.36"/>
    <n v="4"/>
    <n v="9.7200000000000006"/>
    <n v="4.49"/>
    <s v="Medium"/>
    <n v="471"/>
    <x v="1"/>
    <x v="4"/>
    <x v="0"/>
    <x v="264"/>
    <d v="2023-08-17T00:00:00"/>
    <s v="1"/>
    <s v="NO"/>
    <n v="-416.64"/>
    <n v="-113"/>
    <s v="no"/>
    <x v="418"/>
    <n v="0.1154140127388535"/>
    <n v="8.2597498160412078E-2"/>
    <x v="0"/>
  </r>
  <r>
    <n v="470"/>
    <x v="252"/>
    <x v="0"/>
    <s v="TS-21430"/>
    <s v="Tom Stivers"/>
    <s v="Corporate"/>
    <x v="69"/>
    <x v="16"/>
    <s v="India"/>
    <x v="2"/>
    <s v="OFF-LA-10000195"/>
    <x v="0"/>
    <x v="3"/>
    <s v="Novimex File Folder Labels, Laser Printer Compatible"/>
    <n v="33"/>
    <n v="4"/>
    <n v="0.24"/>
    <n v="1.25"/>
    <s v="Medium"/>
    <n v="102"/>
    <x v="1"/>
    <x v="6"/>
    <x v="0"/>
    <x v="302"/>
    <d v="2024-09-13T00:00:00"/>
    <s v="1"/>
    <s v="NO"/>
    <n v="-69"/>
    <n v="96"/>
    <s v="flag"/>
    <x v="419"/>
    <n v="0.3235294117647059"/>
    <n v="3.787878787878788E-2"/>
    <x v="0"/>
  </r>
  <r>
    <n v="471"/>
    <x v="329"/>
    <x v="0"/>
    <s v="KH-16690"/>
    <s v="Kristen Hastings"/>
    <s v="Corporate"/>
    <x v="29"/>
    <x v="2"/>
    <s v="India"/>
    <x v="2"/>
    <s v="OFF-EN-10004473"/>
    <x v="0"/>
    <x v="2"/>
    <s v="Ames Interoffice Envelope, with clear poly window"/>
    <n v="194.64"/>
    <n v="4"/>
    <n v="9.7200000000000006"/>
    <n v="23.26"/>
    <s v="Medium"/>
    <n v="482"/>
    <x v="1"/>
    <x v="7"/>
    <x v="0"/>
    <x v="11"/>
    <d v="2024-11-26T00:00:00"/>
    <s v="1"/>
    <s v="NO"/>
    <n v="-287.36"/>
    <n v="4"/>
    <s v="no"/>
    <x v="420"/>
    <n v="0.4038174273858921"/>
    <n v="0.11950267159884917"/>
    <x v="1"/>
  </r>
  <r>
    <n v="472"/>
    <x v="330"/>
    <x v="0"/>
    <s v="BO-11350"/>
    <s v="Bill Overfelt"/>
    <s v="Corporate"/>
    <x v="29"/>
    <x v="2"/>
    <s v="India"/>
    <x v="2"/>
    <s v="OFF-BI-10004483"/>
    <x v="0"/>
    <x v="0"/>
    <s v="Ibico Index Tab, Clear"/>
    <n v="33.479999999999997"/>
    <n v="4"/>
    <n v="1.32"/>
    <n v="1.94"/>
    <s v="Medium"/>
    <n v="666"/>
    <x v="1"/>
    <x v="4"/>
    <x v="0"/>
    <x v="224"/>
    <d v="2022-08-12T00:00:00"/>
    <s v="1"/>
    <s v="NO"/>
    <n v="-632.52"/>
    <n v="153"/>
    <s v="flag"/>
    <x v="70"/>
    <n v="5.0270270270270263E-2"/>
    <n v="5.7945041816009561E-2"/>
    <x v="0"/>
  </r>
  <r>
    <n v="473"/>
    <x v="331"/>
    <x v="0"/>
    <s v="KD-16495"/>
    <s v="Keith Dawkins"/>
    <s v="Corporate"/>
    <x v="121"/>
    <x v="5"/>
    <s v="India"/>
    <x v="0"/>
    <s v="OFF-AP-10000675"/>
    <x v="0"/>
    <x v="8"/>
    <s v="Hamilton Beach Stove, White"/>
    <n v="1621.44"/>
    <n v="3"/>
    <n v="210.78"/>
    <n v="97.07"/>
    <s v="Medium"/>
    <n v="736"/>
    <x v="1"/>
    <x v="5"/>
    <x v="1"/>
    <x v="303"/>
    <d v="2023-12-28T00:00:00"/>
    <s v="1"/>
    <s v="YES"/>
    <n v="885.44"/>
    <n v="5"/>
    <s v="no"/>
    <x v="421"/>
    <n v="2.2030434782608697"/>
    <n v="5.9866538385632516E-2"/>
    <x v="0"/>
  </r>
  <r>
    <n v="474"/>
    <x v="44"/>
    <x v="0"/>
    <s v="ND-18460"/>
    <s v="Neil Ducich"/>
    <s v="Corporate"/>
    <x v="10"/>
    <x v="12"/>
    <s v="India"/>
    <x v="3"/>
    <s v="OFF-FA-10002481"/>
    <x v="0"/>
    <x v="4"/>
    <s v="OIC Rubber Bands, 12 Pack"/>
    <n v="49.5"/>
    <n v="3"/>
    <n v="1.44"/>
    <n v="5.37"/>
    <s v="Medium"/>
    <n v="639"/>
    <x v="1"/>
    <x v="6"/>
    <x v="1"/>
    <x v="167"/>
    <d v="2021-08-08T00:00:00"/>
    <s v="1"/>
    <s v="NO"/>
    <n v="-589.5"/>
    <n v="122"/>
    <s v="flag"/>
    <x v="422"/>
    <n v="7.746478873239436E-2"/>
    <n v="0.10848484848484849"/>
    <x v="1"/>
  </r>
  <r>
    <n v="475"/>
    <x v="48"/>
    <x v="0"/>
    <s v="GB-14530"/>
    <s v="George Bell"/>
    <s v="Corporate"/>
    <x v="34"/>
    <x v="9"/>
    <s v="India"/>
    <x v="2"/>
    <s v="OFF-FA-10004523"/>
    <x v="0"/>
    <x v="4"/>
    <s v="OIC Thumb Tacks, Bulk Pack"/>
    <n v="42.21"/>
    <n v="3"/>
    <n v="11.34"/>
    <n v="3.03"/>
    <s v="Medium"/>
    <n v="208"/>
    <x v="1"/>
    <x v="7"/>
    <x v="0"/>
    <x v="42"/>
    <d v="2024-11-22T00:00:00"/>
    <s v="1"/>
    <s v="NO"/>
    <n v="-165.79"/>
    <n v="4"/>
    <s v="no"/>
    <x v="423"/>
    <n v="0.20293269230769231"/>
    <n v="7.1783937455579247E-2"/>
    <x v="0"/>
  </r>
  <r>
    <n v="476"/>
    <x v="332"/>
    <x v="0"/>
    <s v="RA-19885"/>
    <s v="Ruben Ausman"/>
    <s v="Corporate"/>
    <x v="60"/>
    <x v="17"/>
    <s v="India"/>
    <x v="1"/>
    <s v="OFF-FA-10001082"/>
    <x v="0"/>
    <x v="4"/>
    <s v="OIC Staples, Assorted Sizes"/>
    <n v="26.37"/>
    <n v="3"/>
    <n v="0.45"/>
    <n v="1.36"/>
    <s v="Medium"/>
    <n v="409"/>
    <x v="1"/>
    <x v="4"/>
    <x v="1"/>
    <x v="304"/>
    <d v="2022-12-28T00:00:00"/>
    <s v="1"/>
    <s v="NO"/>
    <n v="-382.63"/>
    <n v="4"/>
    <s v="no"/>
    <x v="424"/>
    <n v="6.447432762836186E-2"/>
    <n v="5.1573758058399699E-2"/>
    <x v="0"/>
  </r>
  <r>
    <n v="477"/>
    <x v="333"/>
    <x v="0"/>
    <s v="CC-12610"/>
    <s v="Corey Catlett"/>
    <s v="Corporate"/>
    <x v="69"/>
    <x v="16"/>
    <s v="India"/>
    <x v="2"/>
    <s v="OFF-PA-10000357"/>
    <x v="0"/>
    <x v="6"/>
    <s v="Eaton Memo Slips, Recycled"/>
    <n v="40.950000000000003"/>
    <n v="3"/>
    <n v="20.43"/>
    <n v="2.9"/>
    <s v="Medium"/>
    <n v="67"/>
    <x v="1"/>
    <x v="5"/>
    <x v="0"/>
    <x v="305"/>
    <d v="2023-03-31T00:00:00"/>
    <s v="1"/>
    <s v="NO"/>
    <n v="-26.049999999999997"/>
    <n v="5"/>
    <s v="no"/>
    <x v="425"/>
    <n v="0.61119402985074633"/>
    <n v="7.0818070818070816E-2"/>
    <x v="0"/>
  </r>
  <r>
    <n v="478"/>
    <x v="265"/>
    <x v="0"/>
    <s v="JG-15805"/>
    <s v="John Grady"/>
    <s v="Corporate"/>
    <x v="70"/>
    <x v="7"/>
    <s v="India"/>
    <x v="3"/>
    <s v="OFF-LA-10002107"/>
    <x v="0"/>
    <x v="3"/>
    <s v="Harbour Creations Removable Labels, Laser Printer Compatible"/>
    <n v="30.51"/>
    <n v="3"/>
    <n v="9.7200000000000006"/>
    <n v="1.79"/>
    <s v="Medium"/>
    <n v="270"/>
    <x v="1"/>
    <x v="6"/>
    <x v="0"/>
    <x v="306"/>
    <d v="2023-10-25T00:00:00"/>
    <s v="1"/>
    <s v="NO"/>
    <n v="-239.49"/>
    <n v="7"/>
    <s v="flag"/>
    <x v="426"/>
    <n v="0.113"/>
    <n v="5.8669288757784328E-2"/>
    <x v="0"/>
  </r>
  <r>
    <n v="479"/>
    <x v="323"/>
    <x v="0"/>
    <s v="AH-10690"/>
    <s v="Anna HŠberlin"/>
    <s v="Corporate"/>
    <x v="10"/>
    <x v="12"/>
    <s v="India"/>
    <x v="3"/>
    <s v="OFF-BI-10001326"/>
    <x v="0"/>
    <x v="0"/>
    <s v="Cardinal Binder, Recycled"/>
    <n v="42.57"/>
    <n v="3"/>
    <n v="10.62"/>
    <n v="2.77"/>
    <s v="Medium"/>
    <n v="583"/>
    <x v="1"/>
    <x v="4"/>
    <x v="1"/>
    <x v="209"/>
    <d v="2024-02-04T00:00:00"/>
    <s v="1"/>
    <s v="NO"/>
    <n v="-540.42999999999995"/>
    <n v="-52"/>
    <s v="no"/>
    <x v="427"/>
    <n v="7.3018867924528302E-2"/>
    <n v="6.5069297627437156E-2"/>
    <x v="0"/>
  </r>
  <r>
    <n v="480"/>
    <x v="264"/>
    <x v="0"/>
    <s v="PW-19030"/>
    <s v="Pauline Webber"/>
    <s v="Corporate"/>
    <x v="109"/>
    <x v="2"/>
    <s v="India"/>
    <x v="2"/>
    <s v="OFF-PA-10000116"/>
    <x v="0"/>
    <x v="6"/>
    <s v="Xerox Parchment Paper, Premium"/>
    <n v="13.26"/>
    <n v="1"/>
    <n v="2.76"/>
    <n v="1.33"/>
    <s v="Medium"/>
    <n v="624"/>
    <x v="1"/>
    <x v="5"/>
    <x v="1"/>
    <x v="307"/>
    <d v="2023-05-08T00:00:00"/>
    <s v="1"/>
    <s v="NO"/>
    <n v="-610.74"/>
    <n v="-84"/>
    <s v="no"/>
    <x v="428"/>
    <n v="2.1249999999999998E-2"/>
    <n v="0.10030165912518854"/>
    <x v="1"/>
  </r>
  <r>
    <n v="481"/>
    <x v="334"/>
    <x v="0"/>
    <s v="MF-18250"/>
    <s v="Monica Federle"/>
    <s v="Corporate"/>
    <x v="78"/>
    <x v="7"/>
    <s v="India"/>
    <x v="3"/>
    <s v="OFF-SU-10000932"/>
    <x v="0"/>
    <x v="5"/>
    <s v="Elite Shears, Steel"/>
    <n v="46.41"/>
    <n v="1"/>
    <n v="1.83"/>
    <n v="1.26"/>
    <s v="Medium"/>
    <n v="444"/>
    <x v="1"/>
    <x v="6"/>
    <x v="0"/>
    <x v="55"/>
    <d v="2023-05-13T00:00:00"/>
    <s v="1"/>
    <s v="NO"/>
    <n v="-397.59000000000003"/>
    <n v="-53"/>
    <s v="no"/>
    <x v="429"/>
    <n v="0.10452702702702701"/>
    <n v="2.7149321266968326E-2"/>
    <x v="0"/>
  </r>
  <r>
    <n v="482"/>
    <x v="48"/>
    <x v="0"/>
    <s v="GB-14530"/>
    <s v="George Bell"/>
    <s v="Corporate"/>
    <x v="34"/>
    <x v="9"/>
    <s v="India"/>
    <x v="2"/>
    <s v="OFF-ST-10004837"/>
    <x v="0"/>
    <x v="1"/>
    <s v="Eldon File Cart, Single Width"/>
    <n v="127.92"/>
    <n v="1"/>
    <n v="7.65"/>
    <n v="4.4000000000000004"/>
    <s v="Medium"/>
    <n v="677"/>
    <x v="1"/>
    <x v="7"/>
    <x v="1"/>
    <x v="14"/>
    <d v="2023-05-05T00:00:00"/>
    <s v="1"/>
    <s v="NO"/>
    <n v="-549.08000000000004"/>
    <n v="120"/>
    <s v="flag"/>
    <x v="430"/>
    <n v="0.18895125553914327"/>
    <n v="3.4396497811131958E-2"/>
    <x v="0"/>
  </r>
  <r>
    <n v="483"/>
    <x v="331"/>
    <x v="0"/>
    <s v="KD-16495"/>
    <s v="Keith Dawkins"/>
    <s v="Corporate"/>
    <x v="121"/>
    <x v="5"/>
    <s v="India"/>
    <x v="0"/>
    <s v="OFF-FA-10004659"/>
    <x v="0"/>
    <x v="4"/>
    <s v="Stockwell Thumb Tacks, 12 Pack"/>
    <n v="25.92"/>
    <n v="2"/>
    <n v="8.2799999999999994"/>
    <n v="1.75"/>
    <s v="Medium"/>
    <n v="145"/>
    <x v="1"/>
    <x v="5"/>
    <x v="1"/>
    <x v="308"/>
    <d v="2022-07-12T00:00:00"/>
    <s v="1"/>
    <s v="NO"/>
    <n v="-119.08"/>
    <n v="181"/>
    <s v="flag"/>
    <x v="431"/>
    <n v="0.17875862068965517"/>
    <n v="6.7515432098765427E-2"/>
    <x v="0"/>
  </r>
  <r>
    <n v="484"/>
    <x v="329"/>
    <x v="0"/>
    <s v="KH-16690"/>
    <s v="Kristen Hastings"/>
    <s v="Corporate"/>
    <x v="29"/>
    <x v="2"/>
    <s v="India"/>
    <x v="2"/>
    <s v="OFF-LA-10002939"/>
    <x v="0"/>
    <x v="3"/>
    <s v="Harbour Creations Legal Exhibit Labels, 5000 Label Set"/>
    <n v="22.68"/>
    <n v="2"/>
    <n v="4.9800000000000004"/>
    <n v="1"/>
    <s v="Medium"/>
    <n v="322"/>
    <x v="1"/>
    <x v="7"/>
    <x v="0"/>
    <x v="309"/>
    <d v="2023-10-21T00:00:00"/>
    <s v="1"/>
    <s v="NO"/>
    <n v="-299.32"/>
    <n v="4"/>
    <s v="no"/>
    <x v="432"/>
    <n v="7.0434782608695651E-2"/>
    <n v="4.4091710758377423E-2"/>
    <x v="0"/>
  </r>
  <r>
    <n v="485"/>
    <x v="335"/>
    <x v="0"/>
    <s v="SC-20770"/>
    <s v="Stewart Carmichael"/>
    <s v="Corporate"/>
    <x v="53"/>
    <x v="4"/>
    <s v="India"/>
    <x v="0"/>
    <s v="OFF-LA-10000540"/>
    <x v="0"/>
    <x v="3"/>
    <s v="Harbour Creations Round Labels, Adjustable"/>
    <n v="9.3000000000000007"/>
    <n v="2"/>
    <n v="2.46"/>
    <n v="0.23"/>
    <s v="Medium"/>
    <n v="130"/>
    <x v="1"/>
    <x v="4"/>
    <x v="1"/>
    <x v="310"/>
    <d v="2021-10-31T00:00:00"/>
    <s v="1"/>
    <s v="NO"/>
    <n v="-120.7"/>
    <n v="4"/>
    <s v="no"/>
    <x v="433"/>
    <n v="7.1538461538461551E-2"/>
    <n v="2.4731182795698924E-2"/>
    <x v="0"/>
  </r>
  <r>
    <n v="486"/>
    <x v="336"/>
    <x v="0"/>
    <s v="SV-20815"/>
    <s v="Stuart Van"/>
    <s v="Corporate"/>
    <x v="121"/>
    <x v="5"/>
    <s v="India"/>
    <x v="0"/>
    <s v="OFF-SU-10003834"/>
    <x v="0"/>
    <x v="5"/>
    <s v="Stiletto Shears, High Speed"/>
    <n v="96.18"/>
    <n v="2"/>
    <n v="36.54"/>
    <n v="4.68"/>
    <s v="Medium"/>
    <n v="457"/>
    <x v="1"/>
    <x v="5"/>
    <x v="1"/>
    <x v="209"/>
    <d v="2024-02-04T00:00:00"/>
    <s v="1"/>
    <s v="NO"/>
    <n v="-360.82"/>
    <n v="-52"/>
    <s v="no"/>
    <x v="434"/>
    <n v="0.21045951859956238"/>
    <n v="4.8658764815970049E-2"/>
    <x v="0"/>
  </r>
  <r>
    <n v="487"/>
    <x v="337"/>
    <x v="0"/>
    <s v="RP-19270"/>
    <s v="Rachel Payne"/>
    <s v="Corporate"/>
    <x v="80"/>
    <x v="21"/>
    <s v="India"/>
    <x v="1"/>
    <s v="OFF-AR-10002747"/>
    <x v="0"/>
    <x v="7"/>
    <s v="Boston Canvas, Fluorescent"/>
    <n v="109.8"/>
    <n v="2"/>
    <n v="43.92"/>
    <n v="11.12"/>
    <s v="Medium"/>
    <n v="695"/>
    <x v="1"/>
    <x v="7"/>
    <x v="1"/>
    <x v="311"/>
    <d v="2022-11-29T00:00:00"/>
    <s v="1"/>
    <s v="NO"/>
    <n v="-585.20000000000005"/>
    <n v="6"/>
    <s v="flag"/>
    <x v="141"/>
    <n v="0.15798561151079135"/>
    <n v="0.10127504553734061"/>
    <x v="1"/>
  </r>
  <r>
    <n v="488"/>
    <x v="333"/>
    <x v="0"/>
    <s v="CC-12610"/>
    <s v="Corey Catlett"/>
    <s v="Corporate"/>
    <x v="69"/>
    <x v="16"/>
    <s v="India"/>
    <x v="2"/>
    <s v="OFF-AR-10003978"/>
    <x v="0"/>
    <x v="7"/>
    <s v="Binney &amp; Smith Sketch Pad, Easy-Erase"/>
    <n v="93.18"/>
    <n v="2"/>
    <n v="36.299999999999997"/>
    <n v="6.2"/>
    <s v="Medium"/>
    <n v="528"/>
    <x v="1"/>
    <x v="4"/>
    <x v="1"/>
    <x v="0"/>
    <d v="2024-05-12T00:00:00"/>
    <s v="1"/>
    <s v="NO"/>
    <n v="-434.82"/>
    <n v="121"/>
    <s v="flag"/>
    <x v="435"/>
    <n v="0.17647727272727273"/>
    <n v="6.6537883666022743E-2"/>
    <x v="0"/>
  </r>
  <r>
    <n v="489"/>
    <x v="338"/>
    <x v="0"/>
    <s v="MZ-17515"/>
    <s v="Mary Zewe"/>
    <s v="Corporate"/>
    <x v="104"/>
    <x v="20"/>
    <s v="India"/>
    <x v="1"/>
    <s v="OFF-BI-10003025"/>
    <x v="0"/>
    <x v="0"/>
    <s v="Cardinal Binding Machine, Durable"/>
    <n v="102.54"/>
    <n v="2"/>
    <n v="18.420000000000002"/>
    <n v="12.95"/>
    <s v="Medium"/>
    <n v="798"/>
    <x v="1"/>
    <x v="5"/>
    <x v="1"/>
    <x v="47"/>
    <d v="2024-09-16T00:00:00"/>
    <s v="1"/>
    <s v="NO"/>
    <n v="-695.46"/>
    <n v="7"/>
    <s v="flag"/>
    <x v="33"/>
    <n v="0.12849624060150378"/>
    <n v="0.12629217866198555"/>
    <x v="1"/>
  </r>
  <r>
    <n v="490"/>
    <x v="339"/>
    <x v="0"/>
    <s v="JD-15895"/>
    <s v="Jonathan Doherty"/>
    <s v="Corporate"/>
    <x v="57"/>
    <x v="8"/>
    <s v="India"/>
    <x v="0"/>
    <s v="OFF-BI-10000328"/>
    <x v="0"/>
    <x v="0"/>
    <s v="Acco Binding Machine, Clear"/>
    <n v="101.1"/>
    <n v="2"/>
    <n v="35.340000000000003"/>
    <n v="8.65"/>
    <s v="Medium"/>
    <n v="514"/>
    <x v="1"/>
    <x v="6"/>
    <x v="0"/>
    <x v="42"/>
    <d v="2024-11-22T00:00:00"/>
    <s v="1"/>
    <s v="NO"/>
    <n v="-412.9"/>
    <n v="4"/>
    <s v="no"/>
    <x v="436"/>
    <n v="0.19669260700389105"/>
    <n v="8.5558852621167164E-2"/>
    <x v="0"/>
  </r>
  <r>
    <n v="491"/>
    <x v="340"/>
    <x v="0"/>
    <s v="SN-20560"/>
    <s v="Skye Norling"/>
    <s v="Home Office"/>
    <x v="10"/>
    <x v="1"/>
    <s v="India"/>
    <x v="1"/>
    <s v="OFF-BI-10001028"/>
    <x v="0"/>
    <x v="0"/>
    <s v="Ibico 3-Hole Punch, Clear"/>
    <n v="59.82"/>
    <n v="2"/>
    <n v="18.54"/>
    <n v="6.75"/>
    <s v="Medium"/>
    <n v="708"/>
    <x v="1"/>
    <x v="7"/>
    <x v="0"/>
    <x v="240"/>
    <d v="2024-04-25T00:00:00"/>
    <s v="1"/>
    <s v="NO"/>
    <n v="-648.17999999999995"/>
    <n v="4"/>
    <s v="no"/>
    <x v="437"/>
    <n v="8.4491525423728814E-2"/>
    <n v="0.11283851554663991"/>
    <x v="1"/>
  </r>
  <r>
    <n v="492"/>
    <x v="341"/>
    <x v="0"/>
    <s v="LB-16795"/>
    <s v="Laurel Beltran"/>
    <s v="Home Office"/>
    <x v="5"/>
    <x v="4"/>
    <s v="India"/>
    <x v="0"/>
    <s v="OFF-BI-10001200"/>
    <x v="0"/>
    <x v="0"/>
    <s v="Avery Binder, Durable"/>
    <n v="28.8"/>
    <n v="2"/>
    <n v="1.98"/>
    <n v="2.63"/>
    <s v="Medium"/>
    <n v="385"/>
    <x v="1"/>
    <x v="4"/>
    <x v="0"/>
    <x v="254"/>
    <d v="2024-08-18T00:00:00"/>
    <s v="1"/>
    <s v="NO"/>
    <n v="-356.2"/>
    <n v="-112"/>
    <s v="no"/>
    <x v="438"/>
    <n v="7.4805194805194805E-2"/>
    <n v="9.1319444444444439E-2"/>
    <x v="0"/>
  </r>
  <r>
    <n v="493"/>
    <x v="342"/>
    <x v="0"/>
    <s v="RB-19465"/>
    <s v="Rick Bensley"/>
    <s v="Home Office"/>
    <x v="108"/>
    <x v="5"/>
    <s v="India"/>
    <x v="0"/>
    <s v="OFF-BI-10003713"/>
    <x v="0"/>
    <x v="0"/>
    <s v="Wilson Jones Index Tab, Economy"/>
    <n v="12.9"/>
    <n v="2"/>
    <n v="4.74"/>
    <n v="0.88"/>
    <s v="Medium"/>
    <n v="689"/>
    <x v="1"/>
    <x v="5"/>
    <x v="1"/>
    <x v="3"/>
    <d v="2024-10-28T00:00:00"/>
    <s v="1"/>
    <s v="NO"/>
    <n v="-676.1"/>
    <n v="6"/>
    <s v="flag"/>
    <x v="148"/>
    <n v="1.872278664731495E-2"/>
    <n v="6.8217054263565891E-2"/>
    <x v="0"/>
  </r>
  <r>
    <n v="494"/>
    <x v="67"/>
    <x v="0"/>
    <s v="DA-13450"/>
    <s v="Dianna Arnett"/>
    <s v="Home Office"/>
    <x v="27"/>
    <x v="13"/>
    <s v="India"/>
    <x v="1"/>
    <s v="OFF-AP-10003032"/>
    <x v="0"/>
    <x v="8"/>
    <s v="Hoover Stove, Red"/>
    <n v="1136.94"/>
    <n v="2"/>
    <n v="45.42"/>
    <n v="84.02"/>
    <s v="Medium"/>
    <n v="663"/>
    <x v="1"/>
    <x v="6"/>
    <x v="0"/>
    <x v="135"/>
    <d v="2023-12-29T00:00:00"/>
    <s v="1"/>
    <s v="YES"/>
    <n v="473.94000000000005"/>
    <n v="5"/>
    <s v="no"/>
    <x v="439"/>
    <n v="1.7148416289592761"/>
    <n v="7.3900117860221284E-2"/>
    <x v="0"/>
  </r>
  <r>
    <n v="495"/>
    <x v="247"/>
    <x v="0"/>
    <s v="MA-17995"/>
    <s v="Michelle Arnett"/>
    <s v="Home Office"/>
    <x v="87"/>
    <x v="5"/>
    <s v="India"/>
    <x v="0"/>
    <s v="OFF-EN-10001627"/>
    <x v="0"/>
    <x v="2"/>
    <s v="Cameo Interoffice Envelope, with clear poly window"/>
    <n v="101.94"/>
    <n v="2"/>
    <n v="12.18"/>
    <n v="7.45"/>
    <s v="Medium"/>
    <n v="684"/>
    <x v="1"/>
    <x v="7"/>
    <x v="1"/>
    <x v="297"/>
    <d v="2023-09-03T00:00:00"/>
    <s v="1"/>
    <s v="NO"/>
    <n v="-582.05999999999995"/>
    <n v="153"/>
    <s v="flag"/>
    <x v="440"/>
    <n v="0.14903508771929824"/>
    <n v="7.3082205218756136E-2"/>
    <x v="0"/>
  </r>
  <r>
    <n v="496"/>
    <x v="245"/>
    <x v="0"/>
    <s v="DW-13480"/>
    <s v="Dianna Wilson"/>
    <s v="Home Office"/>
    <x v="107"/>
    <x v="5"/>
    <s v="India"/>
    <x v="0"/>
    <s v="OFF-AR-10000054"/>
    <x v="0"/>
    <x v="7"/>
    <s v="Sanford Pencil Sharpener, Water Color"/>
    <n v="52.2"/>
    <n v="2"/>
    <n v="18.78"/>
    <n v="3.24"/>
    <s v="Medium"/>
    <n v="383"/>
    <x v="1"/>
    <x v="5"/>
    <x v="0"/>
    <x v="208"/>
    <d v="2022-07-10T00:00:00"/>
    <s v="1"/>
    <s v="NO"/>
    <n v="-330.8"/>
    <n v="122"/>
    <s v="flag"/>
    <x v="441"/>
    <n v="0.13629242819843343"/>
    <n v="6.2068965517241378E-2"/>
    <x v="0"/>
  </r>
  <r>
    <n v="497"/>
    <x v="343"/>
    <x v="0"/>
    <s v="EH-14005"/>
    <s v="Erica Hernandez"/>
    <s v="Home Office"/>
    <x v="37"/>
    <x v="3"/>
    <s v="India"/>
    <x v="2"/>
    <s v="OFF-LA-10002851"/>
    <x v="0"/>
    <x v="3"/>
    <s v="Hon Legal Exhibit Labels, 5000 Label Set"/>
    <n v="22.5"/>
    <n v="2"/>
    <n v="9"/>
    <n v="1.24"/>
    <s v="Medium"/>
    <n v="153"/>
    <x v="1"/>
    <x v="7"/>
    <x v="0"/>
    <x v="14"/>
    <d v="2023-05-05T00:00:00"/>
    <s v="1"/>
    <s v="NO"/>
    <n v="-130.5"/>
    <n v="120"/>
    <s v="flag"/>
    <x v="141"/>
    <n v="0.14705882352941177"/>
    <n v="5.5111111111111111E-2"/>
    <x v="0"/>
  </r>
  <r>
    <n v="498"/>
    <x v="344"/>
    <x v="0"/>
    <s v="MT-18070"/>
    <s v="Michelle Tran"/>
    <s v="Home Office"/>
    <x v="30"/>
    <x v="14"/>
    <s v="India"/>
    <x v="3"/>
    <s v="OFF-SU-10003789"/>
    <x v="0"/>
    <x v="5"/>
    <s v="Fiskars Box Cutter, Steel"/>
    <n v="34.92"/>
    <n v="1"/>
    <n v="13.95"/>
    <n v="3.39"/>
    <s v="Medium"/>
    <n v="408"/>
    <x v="1"/>
    <x v="4"/>
    <x v="1"/>
    <x v="312"/>
    <d v="2023-09-28T00:00:00"/>
    <s v="1"/>
    <s v="NO"/>
    <n v="-373.08"/>
    <n v="7"/>
    <s v="flag"/>
    <x v="442"/>
    <n v="8.5588235294117646E-2"/>
    <n v="9.7079037800687287E-2"/>
    <x v="0"/>
  </r>
  <r>
    <n v="499"/>
    <x v="345"/>
    <x v="0"/>
    <s v="DS-13030"/>
    <s v="Darrin Sayre"/>
    <s v="Home Office"/>
    <x v="2"/>
    <x v="2"/>
    <s v="India"/>
    <x v="2"/>
    <s v="OFF-LA-10002703"/>
    <x v="0"/>
    <x v="3"/>
    <s v="Novimex Removable Labels, Adjustable"/>
    <n v="10.26"/>
    <n v="1"/>
    <n v="3.99"/>
    <n v="0.44"/>
    <s v="Medium"/>
    <n v="195"/>
    <x v="1"/>
    <x v="5"/>
    <x v="1"/>
    <x v="163"/>
    <d v="2024-08-26T00:00:00"/>
    <s v="1"/>
    <s v="NO"/>
    <n v="-184.74"/>
    <n v="4"/>
    <s v="no"/>
    <x v="443"/>
    <n v="5.2615384615384612E-2"/>
    <n v="4.2884990253411311E-2"/>
    <x v="0"/>
  </r>
  <r>
    <n v="500"/>
    <x v="346"/>
    <x v="0"/>
    <s v="HR-14770"/>
    <s v="Hallie Redmond"/>
    <s v="Home Office"/>
    <x v="122"/>
    <x v="24"/>
    <s v="India"/>
    <x v="3"/>
    <s v="OFF-FA-10003779"/>
    <x v="0"/>
    <x v="4"/>
    <s v="Stockwell Paper Clips, Assorted Sizes"/>
    <n v="41.67"/>
    <n v="3"/>
    <n v="17.010000000000002"/>
    <n v="3.41"/>
    <s v="Medium"/>
    <n v="460"/>
    <x v="1"/>
    <x v="7"/>
    <x v="0"/>
    <x v="209"/>
    <d v="2024-02-04T00:00:00"/>
    <s v="1"/>
    <s v="NO"/>
    <n v="-418.33"/>
    <n v="-52"/>
    <s v="no"/>
    <x v="444"/>
    <n v="9.0586956521739134E-2"/>
    <n v="8.1833453323734096E-2"/>
    <x v="0"/>
  </r>
  <r>
    <n v="501"/>
    <x v="347"/>
    <x v="0"/>
    <s v="HJ-14875"/>
    <s v="Heather Jas"/>
    <s v="Home Office"/>
    <x v="74"/>
    <x v="20"/>
    <s v="India"/>
    <x v="1"/>
    <s v="OFF-FA-10003437"/>
    <x v="0"/>
    <x v="4"/>
    <s v="Accos Clamps, Bulk Pack"/>
    <n v="58.14"/>
    <n v="3"/>
    <n v="15.66"/>
    <n v="3.23"/>
    <s v="Medium"/>
    <n v="626"/>
    <x v="1"/>
    <x v="4"/>
    <x v="0"/>
    <x v="313"/>
    <d v="2022-01-15T00:00:00"/>
    <s v="1"/>
    <s v="NO"/>
    <n v="-567.86"/>
    <n v="-290"/>
    <s v="no"/>
    <x v="445"/>
    <n v="9.2875399361022362E-2"/>
    <n v="5.5555555555555552E-2"/>
    <x v="0"/>
  </r>
  <r>
    <n v="502"/>
    <x v="348"/>
    <x v="0"/>
    <s v="DS-13030"/>
    <s v="Darrin Sayre"/>
    <s v="Home Office"/>
    <x v="123"/>
    <x v="7"/>
    <s v="India"/>
    <x v="3"/>
    <s v="OFF-AP-10002017"/>
    <x v="0"/>
    <x v="8"/>
    <s v="Cuisinart Blender, Red"/>
    <n v="267.95999999999998"/>
    <n v="4"/>
    <n v="48.12"/>
    <n v="12.57"/>
    <s v="Medium"/>
    <n v="116"/>
    <x v="1"/>
    <x v="5"/>
    <x v="1"/>
    <x v="314"/>
    <d v="2023-07-26T00:00:00"/>
    <s v="1"/>
    <s v="YES"/>
    <n v="151.95999999999998"/>
    <n v="4"/>
    <s v="no"/>
    <x v="446"/>
    <n v="2.3099999999999996"/>
    <n v="4.6909986565158983E-2"/>
    <x v="0"/>
  </r>
  <r>
    <n v="503"/>
    <x v="349"/>
    <x v="0"/>
    <s v="SW-20350"/>
    <s v="Sean Wendt"/>
    <s v="Home Office"/>
    <x v="1"/>
    <x v="1"/>
    <s v="India"/>
    <x v="1"/>
    <s v="OFF-FA-10002481"/>
    <x v="0"/>
    <x v="4"/>
    <s v="OIC Rubber Bands, 12 Pack"/>
    <n v="66"/>
    <n v="4"/>
    <n v="1.92"/>
    <n v="4.03"/>
    <s v="Medium"/>
    <n v="419"/>
    <x v="1"/>
    <x v="6"/>
    <x v="0"/>
    <x v="76"/>
    <d v="2024-04-22T00:00:00"/>
    <s v="1"/>
    <s v="NO"/>
    <n v="-353"/>
    <n v="5"/>
    <s v="no"/>
    <x v="422"/>
    <n v="0.15751789976133651"/>
    <n v="6.1060606060606065E-2"/>
    <x v="0"/>
  </r>
  <r>
    <n v="504"/>
    <x v="350"/>
    <x v="0"/>
    <s v="AS-10135"/>
    <s v="Adrian Shami"/>
    <s v="Home Office"/>
    <x v="17"/>
    <x v="7"/>
    <s v="India"/>
    <x v="3"/>
    <s v="OFF-SU-10002732"/>
    <x v="0"/>
    <x v="5"/>
    <s v="Acme Box Cutter, High Speed"/>
    <n v="189"/>
    <n v="5"/>
    <n v="58.5"/>
    <n v="17.190000000000001"/>
    <s v="Medium"/>
    <n v="601"/>
    <x v="1"/>
    <x v="4"/>
    <x v="1"/>
    <x v="36"/>
    <d v="2023-03-27T00:00:00"/>
    <s v="1"/>
    <s v="NO"/>
    <n v="-412"/>
    <n v="4"/>
    <s v="no"/>
    <x v="447"/>
    <n v="0.31447587354409318"/>
    <n v="9.0952380952380965E-2"/>
    <x v="0"/>
  </r>
  <r>
    <n v="505"/>
    <x v="248"/>
    <x v="0"/>
    <s v="HD-14785"/>
    <s v="Harold Dahlen"/>
    <s v="Home Office"/>
    <x v="38"/>
    <x v="10"/>
    <s v="India"/>
    <x v="3"/>
    <s v="OFF-PA-10001086"/>
    <x v="0"/>
    <x v="6"/>
    <s v="Enermax Cards &amp; Envelopes, Multicolor"/>
    <n v="291.06"/>
    <n v="6"/>
    <n v="72.72"/>
    <n v="25.43"/>
    <s v="Medium"/>
    <n v="226"/>
    <x v="1"/>
    <x v="5"/>
    <x v="0"/>
    <x v="301"/>
    <d v="2022-02-28T00:00:00"/>
    <s v="1"/>
    <s v="YES"/>
    <n v="65.06"/>
    <n v="4"/>
    <s v="no"/>
    <x v="448"/>
    <n v="1.2878761061946902"/>
    <n v="8.7370301656015933E-2"/>
    <x v="0"/>
  </r>
  <r>
    <n v="506"/>
    <x v="351"/>
    <x v="0"/>
    <s v="TB-21190"/>
    <s v="Thomas Brumley"/>
    <s v="Home Office"/>
    <x v="78"/>
    <x v="7"/>
    <s v="India"/>
    <x v="3"/>
    <s v="OFF-ST-10003206"/>
    <x v="0"/>
    <x v="1"/>
    <s v="Eldon Shelving, Blue"/>
    <n v="290.52"/>
    <n v="6"/>
    <n v="136.44"/>
    <n v="24.09"/>
    <s v="Medium"/>
    <n v="780"/>
    <x v="1"/>
    <x v="6"/>
    <x v="1"/>
    <x v="315"/>
    <d v="2024-10-17T00:00:00"/>
    <s v="1"/>
    <s v="NO"/>
    <n v="-489.48"/>
    <n v="4"/>
    <s v="no"/>
    <x v="449"/>
    <n v="0.37246153846153846"/>
    <n v="8.2920280875671215E-2"/>
    <x v="0"/>
  </r>
  <r>
    <n v="507"/>
    <x v="70"/>
    <x v="0"/>
    <s v="VT-21700"/>
    <s v="Valerie Takahito"/>
    <s v="Home Office"/>
    <x v="19"/>
    <x v="8"/>
    <s v="India"/>
    <x v="0"/>
    <s v="OFF-EN-10002258"/>
    <x v="0"/>
    <x v="2"/>
    <s v="Jiffy Mailers, with clear poly window"/>
    <n v="244.26"/>
    <n v="6"/>
    <n v="95.22"/>
    <n v="10.89"/>
    <s v="Medium"/>
    <n v="786"/>
    <x v="1"/>
    <x v="7"/>
    <x v="1"/>
    <x v="299"/>
    <d v="2024-11-04T00:00:00"/>
    <s v="1"/>
    <s v="NO"/>
    <n v="-541.74"/>
    <n v="123"/>
    <s v="flag"/>
    <x v="450"/>
    <n v="0.31076335877862593"/>
    <n v="4.4583640383198238E-2"/>
    <x v="0"/>
  </r>
  <r>
    <n v="508"/>
    <x v="352"/>
    <x v="0"/>
    <s v="SC-20680"/>
    <s v="Steve Carroll"/>
    <s v="Home Office"/>
    <x v="119"/>
    <x v="2"/>
    <s v="India"/>
    <x v="2"/>
    <s v="OFF-LA-10000861"/>
    <x v="0"/>
    <x v="3"/>
    <s v="Avery Color Coded Labels, Alphabetical"/>
    <n v="78.66"/>
    <n v="6"/>
    <n v="34.56"/>
    <n v="7.66"/>
    <s v="Medium"/>
    <n v="697"/>
    <x v="1"/>
    <x v="4"/>
    <x v="0"/>
    <x v="19"/>
    <d v="2023-11-02T00:00:00"/>
    <s v="1"/>
    <s v="NO"/>
    <n v="-618.34"/>
    <n v="153"/>
    <s v="flag"/>
    <x v="451"/>
    <n v="0.11285509325681492"/>
    <n v="9.7381133994406316E-2"/>
    <x v="0"/>
  </r>
  <r>
    <n v="509"/>
    <x v="245"/>
    <x v="0"/>
    <s v="DW-13480"/>
    <s v="Dianna Wilson"/>
    <s v="Home Office"/>
    <x v="107"/>
    <x v="5"/>
    <s v="India"/>
    <x v="0"/>
    <s v="OFF-PA-10002047"/>
    <x v="0"/>
    <x v="6"/>
    <s v="Green Bar Cards &amp; Envelopes, 8.5 x 11"/>
    <n v="367.71"/>
    <n v="7"/>
    <n v="44.1"/>
    <n v="32.590000000000003"/>
    <s v="Medium"/>
    <n v="278"/>
    <x v="1"/>
    <x v="6"/>
    <x v="0"/>
    <x v="32"/>
    <d v="2024-09-29T00:00:00"/>
    <s v="1"/>
    <s v="YES"/>
    <n v="89.70999999999998"/>
    <n v="4"/>
    <s v="no"/>
    <x v="85"/>
    <n v="1.3226978417266186"/>
    <n v="8.8629626607924741E-2"/>
    <x v="0"/>
  </r>
  <r>
    <n v="510"/>
    <x v="353"/>
    <x v="0"/>
    <s v="SP-20620"/>
    <s v="Stefania Perrino"/>
    <s v="Corporate"/>
    <x v="18"/>
    <x v="9"/>
    <s v="India"/>
    <x v="2"/>
    <s v="OFF-FA-10001057"/>
    <x v="0"/>
    <x v="4"/>
    <s v="Accos Clamps, Assorted Sizes"/>
    <n v="67.319999999999993"/>
    <n v="4"/>
    <n v="11.4"/>
    <n v="6.05"/>
    <s v="High"/>
    <n v="674"/>
    <x v="1"/>
    <x v="4"/>
    <x v="0"/>
    <x v="316"/>
    <d v="2023-07-29T00:00:00"/>
    <s v="1"/>
    <s v="NO"/>
    <n v="-606.68000000000006"/>
    <n v="6"/>
    <s v="flag"/>
    <x v="452"/>
    <n v="9.9881305637982185E-2"/>
    <n v="8.9869281045751634E-2"/>
    <x v="0"/>
  </r>
  <r>
    <n v="511"/>
    <x v="73"/>
    <x v="0"/>
    <s v="AY-10555"/>
    <s v="Andy Yotov"/>
    <s v="Corporate"/>
    <x v="47"/>
    <x v="7"/>
    <s v="India"/>
    <x v="3"/>
    <s v="OFF-ST-10000007"/>
    <x v="0"/>
    <x v="1"/>
    <s v="Fellowes File Cart, Single Width"/>
    <n v="274.68"/>
    <n v="2"/>
    <n v="137.34"/>
    <n v="23.21"/>
    <s v="High"/>
    <n v="676"/>
    <x v="1"/>
    <x v="4"/>
    <x v="0"/>
    <x v="317"/>
    <d v="2021-06-26T00:00:00"/>
    <s v="1"/>
    <s v="NO"/>
    <n v="-401.32"/>
    <n v="4"/>
    <s v="no"/>
    <x v="126"/>
    <n v="0.40633136094674555"/>
    <n v="8.4498325324013399E-2"/>
    <x v="0"/>
  </r>
  <r>
    <n v="512"/>
    <x v="76"/>
    <x v="0"/>
    <s v="SL-20155"/>
    <s v="Sara Luxemburg"/>
    <s v="Home Office"/>
    <x v="49"/>
    <x v="5"/>
    <s v="India"/>
    <x v="0"/>
    <s v="OFF-BI-10003367"/>
    <x v="0"/>
    <x v="0"/>
    <s v="Wilson Jones Binder, Recycled"/>
    <n v="13.38"/>
    <n v="2"/>
    <n v="-1.62"/>
    <n v="1.68"/>
    <s v="High"/>
    <n v="516"/>
    <x v="1"/>
    <x v="5"/>
    <x v="1"/>
    <x v="318"/>
    <d v="2023-04-26T00:00:00"/>
    <s v="1"/>
    <s v="NO"/>
    <n v="-502.62"/>
    <n v="4"/>
    <s v="no"/>
    <x v="453"/>
    <n v="2.5930232558139536E-2"/>
    <n v="0.12556053811659193"/>
    <x v="1"/>
  </r>
  <r>
    <n v="513"/>
    <x v="76"/>
    <x v="0"/>
    <s v="SL-20155"/>
    <s v="Sara Luxemburg"/>
    <s v="Home Office"/>
    <x v="49"/>
    <x v="5"/>
    <s v="India"/>
    <x v="0"/>
    <s v="OFF-ST-10001357"/>
    <x v="0"/>
    <x v="1"/>
    <s v="Eldon Lockers, Single Width"/>
    <n v="197.94"/>
    <n v="2"/>
    <n v="-126.72"/>
    <n v="21.83"/>
    <s v="High"/>
    <n v="210"/>
    <x v="1"/>
    <x v="6"/>
    <x v="0"/>
    <x v="319"/>
    <d v="2022-10-31T00:00:00"/>
    <s v="1"/>
    <s v="NO"/>
    <n v="-12.060000000000002"/>
    <n v="5"/>
    <s v="no"/>
    <x v="454"/>
    <n v="0.94257142857142862"/>
    <n v="0.11028594523593008"/>
    <x v="1"/>
  </r>
  <r>
    <n v="514"/>
    <x v="227"/>
    <x v="0"/>
    <s v="LS-16975"/>
    <s v="Lindsay Shagiari"/>
    <s v="Home Office"/>
    <x v="41"/>
    <x v="4"/>
    <s v="India"/>
    <x v="0"/>
    <s v="OFF-ST-10004060"/>
    <x v="0"/>
    <x v="1"/>
    <s v="Fellowes Lockers, Blue"/>
    <n v="621.99"/>
    <n v="3"/>
    <n v="267.39"/>
    <n v="45.06"/>
    <s v="High"/>
    <n v="714"/>
    <x v="1"/>
    <x v="7"/>
    <x v="1"/>
    <x v="8"/>
    <d v="2022-01-30T00:00:00"/>
    <s v="1"/>
    <s v="NO"/>
    <n v="-92.009999999999991"/>
    <n v="6"/>
    <s v="flag"/>
    <x v="455"/>
    <n v="0.87113445378151266"/>
    <n v="7.2444894612453584E-2"/>
    <x v="0"/>
  </r>
  <r>
    <n v="515"/>
    <x v="75"/>
    <x v="0"/>
    <s v="CR-12820"/>
    <s v="Cyra Reiten"/>
    <s v="Home Office"/>
    <x v="48"/>
    <x v="17"/>
    <s v="India"/>
    <x v="1"/>
    <s v="OFF-EN-10004784"/>
    <x v="0"/>
    <x v="2"/>
    <s v="Kraft Business Envelopes, Recycled"/>
    <n v="56.52"/>
    <n v="3"/>
    <n v="5.58"/>
    <n v="8.6199999999999992"/>
    <s v="High"/>
    <n v="365"/>
    <x v="1"/>
    <x v="4"/>
    <x v="0"/>
    <x v="6"/>
    <d v="2023-05-20T00:00:00"/>
    <s v="1"/>
    <s v="NO"/>
    <n v="-308.48"/>
    <n v="6"/>
    <s v="flag"/>
    <x v="456"/>
    <n v="0.15484931506849317"/>
    <n v="0.15251238499646141"/>
    <x v="1"/>
  </r>
  <r>
    <n v="516"/>
    <x v="354"/>
    <x v="0"/>
    <s v="AD-10180"/>
    <s v="Alan Dominguez"/>
    <s v="Home Office"/>
    <x v="30"/>
    <x v="14"/>
    <s v="India"/>
    <x v="3"/>
    <s v="OFF-SU-10001848"/>
    <x v="0"/>
    <x v="5"/>
    <s v="Kleencut Ruler, Easy Grip"/>
    <n v="45.54"/>
    <n v="3"/>
    <n v="10.89"/>
    <n v="5.76"/>
    <s v="High"/>
    <n v="469"/>
    <x v="1"/>
    <x v="5"/>
    <x v="1"/>
    <x v="21"/>
    <d v="2023-06-16T00:00:00"/>
    <s v="1"/>
    <s v="NO"/>
    <n v="-423.46"/>
    <n v="-173"/>
    <s v="no"/>
    <x v="457"/>
    <n v="9.7100213219616205E-2"/>
    <n v="0.12648221343873517"/>
    <x v="1"/>
  </r>
  <r>
    <n v="517"/>
    <x v="355"/>
    <x v="0"/>
    <s v="BF-11005"/>
    <s v="Barry Franz"/>
    <s v="Home Office"/>
    <x v="24"/>
    <x v="10"/>
    <s v="India"/>
    <x v="3"/>
    <s v="OFF-LA-10003381"/>
    <x v="0"/>
    <x v="3"/>
    <s v="Novimex Removable Labels, Laser Printer Compatible"/>
    <n v="29.07"/>
    <n v="3"/>
    <n v="14.49"/>
    <n v="3.76"/>
    <s v="High"/>
    <n v="520"/>
    <x v="1"/>
    <x v="6"/>
    <x v="1"/>
    <x v="37"/>
    <d v="2024-12-08T00:00:00"/>
    <s v="1"/>
    <s v="NO"/>
    <n v="-490.93"/>
    <n v="153"/>
    <s v="flag"/>
    <x v="458"/>
    <n v="5.5903846153846151E-2"/>
    <n v="0.12934296525627795"/>
    <x v="1"/>
  </r>
  <r>
    <n v="518"/>
    <x v="355"/>
    <x v="0"/>
    <s v="BF-11005"/>
    <s v="Barry Franz"/>
    <s v="Home Office"/>
    <x v="24"/>
    <x v="10"/>
    <s v="India"/>
    <x v="3"/>
    <s v="OFF-AP-10002244"/>
    <x v="0"/>
    <x v="8"/>
    <s v="Breville Refrigerator, White"/>
    <n v="3622.29"/>
    <n v="7"/>
    <n v="1267.77"/>
    <n v="438.89"/>
    <s v="High"/>
    <n v="167"/>
    <x v="1"/>
    <x v="4"/>
    <x v="0"/>
    <x v="302"/>
    <d v="2024-09-13T00:00:00"/>
    <s v="1"/>
    <s v="YES"/>
    <n v="3455.29"/>
    <n v="96"/>
    <s v="flag"/>
    <x v="459"/>
    <n v="21.690359281437125"/>
    <n v="0.12116368374702191"/>
    <x v="1"/>
  </r>
  <r>
    <n v="519"/>
    <x v="356"/>
    <x v="0"/>
    <s v="NF-18475"/>
    <s v="Neil Franzšsisch"/>
    <s v="Home Office"/>
    <x v="16"/>
    <x v="0"/>
    <s v="India"/>
    <x v="0"/>
    <s v="OFF-PA-10000215"/>
    <x v="0"/>
    <x v="6"/>
    <s v="Eaton Parchment Paper, Premium"/>
    <n v="121.23"/>
    <n v="9"/>
    <n v="8.3699999999999992"/>
    <n v="7.64"/>
    <s v="High"/>
    <n v="315"/>
    <x v="1"/>
    <x v="6"/>
    <x v="0"/>
    <x v="76"/>
    <d v="2024-04-22T00:00:00"/>
    <s v="1"/>
    <s v="NO"/>
    <n v="-193.76999999999998"/>
    <n v="5"/>
    <s v="no"/>
    <x v="122"/>
    <n v="0.38485714285714284"/>
    <n v="6.30207044460942E-2"/>
    <x v="0"/>
  </r>
  <r>
    <n v="520"/>
    <x v="240"/>
    <x v="0"/>
    <s v="EM-13960"/>
    <s v="Eric Murdock"/>
    <s v="Consumer"/>
    <x v="45"/>
    <x v="5"/>
    <s v="India"/>
    <x v="0"/>
    <s v="OFF-AP-10001824"/>
    <x v="0"/>
    <x v="8"/>
    <s v="Breville Stove, Silver"/>
    <n v="2249.16"/>
    <n v="4"/>
    <n v="224.88"/>
    <n v="311.14"/>
    <s v="High"/>
    <n v="679"/>
    <x v="1"/>
    <x v="5"/>
    <x v="1"/>
    <x v="34"/>
    <d v="2021-06-25T00:00:00"/>
    <s v="1"/>
    <s v="YES"/>
    <n v="1570.1599999999999"/>
    <n v="4"/>
    <s v="no"/>
    <x v="460"/>
    <n v="3.3124594992636229"/>
    <n v="0.13833608991801383"/>
    <x v="1"/>
  </r>
  <r>
    <n v="521"/>
    <x v="357"/>
    <x v="0"/>
    <s v="HG-14845"/>
    <s v="Harry Greene"/>
    <s v="Consumer"/>
    <x v="57"/>
    <x v="8"/>
    <s v="India"/>
    <x v="0"/>
    <s v="OFF-LA-10002180"/>
    <x v="0"/>
    <x v="3"/>
    <s v="Hon Color Coded Labels, 5000 Label Set"/>
    <n v="39.6"/>
    <n v="3"/>
    <n v="12.6"/>
    <n v="7.14"/>
    <s v="High"/>
    <n v="562"/>
    <x v="1"/>
    <x v="6"/>
    <x v="1"/>
    <x v="49"/>
    <d v="2024-04-01T00:00:00"/>
    <s v="1"/>
    <s v="NO"/>
    <n v="-522.4"/>
    <n v="92"/>
    <s v="flag"/>
    <x v="130"/>
    <n v="7.0462633451957302E-2"/>
    <n v="0.1803030303030303"/>
    <x v="1"/>
  </r>
  <r>
    <n v="522"/>
    <x v="85"/>
    <x v="0"/>
    <s v="MV-18190"/>
    <s v="Mike Vittorini"/>
    <s v="Consumer"/>
    <x v="55"/>
    <x v="16"/>
    <s v="India"/>
    <x v="2"/>
    <s v="OFF-EN-10004550"/>
    <x v="0"/>
    <x v="2"/>
    <s v="GlobeWeis Interoffice Envelope, Recycled"/>
    <n v="93.24"/>
    <n v="2"/>
    <n v="29.82"/>
    <n v="11.52"/>
    <s v="High"/>
    <n v="327"/>
    <x v="1"/>
    <x v="7"/>
    <x v="1"/>
    <x v="320"/>
    <d v="2024-12-18T00:00:00"/>
    <s v="1"/>
    <s v="NO"/>
    <n v="-233.76"/>
    <n v="5"/>
    <s v="no"/>
    <x v="461"/>
    <n v="0.28513761467889909"/>
    <n v="0.12355212355212356"/>
    <x v="1"/>
  </r>
  <r>
    <n v="523"/>
    <x v="239"/>
    <x v="0"/>
    <s v="AA-10645"/>
    <s v="Anna Andreadi"/>
    <s v="Consumer"/>
    <x v="18"/>
    <x v="9"/>
    <s v="India"/>
    <x v="2"/>
    <s v="OFF-PA-10003455"/>
    <x v="0"/>
    <x v="6"/>
    <s v="Green Bar Memo Slips, Recycled"/>
    <n v="33.72"/>
    <n v="2"/>
    <n v="10.74"/>
    <n v="2.87"/>
    <s v="High"/>
    <n v="571"/>
    <x v="1"/>
    <x v="4"/>
    <x v="0"/>
    <x v="21"/>
    <d v="2023-06-16T00:00:00"/>
    <s v="1"/>
    <s v="NO"/>
    <n v="-537.28"/>
    <n v="-173"/>
    <s v="no"/>
    <x v="462"/>
    <n v="5.9054290718038527E-2"/>
    <n v="8.5112692763938319E-2"/>
    <x v="0"/>
  </r>
  <r>
    <n v="524"/>
    <x v="358"/>
    <x v="0"/>
    <s v="TG-21640"/>
    <s v="Trudy Glocke"/>
    <s v="Consumer"/>
    <x v="108"/>
    <x v="5"/>
    <s v="India"/>
    <x v="0"/>
    <s v="OFF-EN-10001975"/>
    <x v="0"/>
    <x v="2"/>
    <s v="Kraft Business Envelopes, Security-Tint"/>
    <n v="32.880000000000003"/>
    <n v="2"/>
    <n v="4.26"/>
    <n v="2.34"/>
    <s v="High"/>
    <n v="31"/>
    <x v="1"/>
    <x v="5"/>
    <x v="1"/>
    <x v="321"/>
    <d v="2023-05-16T00:00:00"/>
    <s v="1"/>
    <s v="YES"/>
    <n v="1.8800000000000026"/>
    <n v="-112"/>
    <s v="no"/>
    <x v="375"/>
    <n v="1.0606451612903227"/>
    <n v="7.1167883211678828E-2"/>
    <x v="0"/>
  </r>
  <r>
    <n v="525"/>
    <x v="359"/>
    <x v="0"/>
    <s v="LL-16840"/>
    <s v="Lauren Leatherbury"/>
    <s v="Consumer"/>
    <x v="76"/>
    <x v="19"/>
    <s v="India"/>
    <x v="3"/>
    <s v="OFF-AR-10001405"/>
    <x v="0"/>
    <x v="7"/>
    <s v="Binney &amp; Smith Highlighters, Fluorescent"/>
    <n v="35.700000000000003"/>
    <n v="2"/>
    <n v="4.62"/>
    <n v="5.51"/>
    <s v="High"/>
    <n v="682"/>
    <x v="1"/>
    <x v="4"/>
    <x v="0"/>
    <x v="322"/>
    <d v="2024-05-22T00:00:00"/>
    <s v="1"/>
    <s v="NO"/>
    <n v="-646.29999999999995"/>
    <n v="6"/>
    <s v="flag"/>
    <x v="463"/>
    <n v="5.2346041055718481E-2"/>
    <n v="0.15434173669467785"/>
    <x v="1"/>
  </r>
  <r>
    <n v="526"/>
    <x v="360"/>
    <x v="0"/>
    <s v="EB-13870"/>
    <s v="Emily Burns"/>
    <s v="Consumer"/>
    <x v="16"/>
    <x v="0"/>
    <s v="India"/>
    <x v="0"/>
    <s v="OFF-AR-10000387"/>
    <x v="0"/>
    <x v="7"/>
    <s v="Sanford Highlighters, Water Color"/>
    <n v="37.86"/>
    <n v="2"/>
    <n v="16.98"/>
    <n v="3.06"/>
    <s v="High"/>
    <n v="96"/>
    <x v="1"/>
    <x v="5"/>
    <x v="0"/>
    <x v="323"/>
    <d v="2021-02-08T00:00:00"/>
    <s v="1"/>
    <s v="NO"/>
    <n v="-58.14"/>
    <n v="-170"/>
    <s v="no"/>
    <x v="464"/>
    <n v="0.39437499999999998"/>
    <n v="8.0824088748019024E-2"/>
    <x v="0"/>
  </r>
  <r>
    <n v="527"/>
    <x v="361"/>
    <x v="0"/>
    <s v="RB-19570"/>
    <s v="Rob Beeghly"/>
    <s v="Consumer"/>
    <x v="0"/>
    <x v="0"/>
    <s v="India"/>
    <x v="0"/>
    <s v="OFF-ST-10001357"/>
    <x v="0"/>
    <x v="1"/>
    <s v="Eldon Lockers, Single Width"/>
    <n v="1187.6400000000001"/>
    <n v="6"/>
    <n v="213.66"/>
    <n v="127.81"/>
    <s v="High"/>
    <n v="703"/>
    <x v="1"/>
    <x v="6"/>
    <x v="1"/>
    <x v="20"/>
    <d v="2024-01-29T00:00:00"/>
    <s v="1"/>
    <s v="YES"/>
    <n v="484.6400000000001"/>
    <n v="4"/>
    <s v="no"/>
    <x v="465"/>
    <n v="1.6893883357041253"/>
    <n v="0.10761678623151796"/>
    <x v="1"/>
  </r>
  <r>
    <n v="528"/>
    <x v="362"/>
    <x v="0"/>
    <s v="AB-10015"/>
    <s v="Aaron Bergman"/>
    <s v="Consumer"/>
    <x v="52"/>
    <x v="18"/>
    <s v="India"/>
    <x v="2"/>
    <s v="OFF-ST-10003445"/>
    <x v="0"/>
    <x v="1"/>
    <s v="Rogers Folders, Industrial"/>
    <n v="93.51"/>
    <n v="3"/>
    <n v="2.79"/>
    <n v="12.43"/>
    <s v="High"/>
    <n v="571"/>
    <x v="1"/>
    <x v="7"/>
    <x v="0"/>
    <x v="324"/>
    <d v="2024-12-08T00:00:00"/>
    <s v="1"/>
    <s v="NO"/>
    <n v="-477.49"/>
    <n v="214"/>
    <s v="flag"/>
    <x v="466"/>
    <n v="0.16376532399299476"/>
    <n v="0.1329269596834563"/>
    <x v="1"/>
  </r>
  <r>
    <n v="529"/>
    <x v="363"/>
    <x v="0"/>
    <s v="SV-20935"/>
    <s v="Susan Vittorini"/>
    <s v="Consumer"/>
    <x v="82"/>
    <x v="0"/>
    <s v="India"/>
    <x v="0"/>
    <s v="OFF-ST-10003017"/>
    <x v="0"/>
    <x v="1"/>
    <s v="Tenex Box, Industrial"/>
    <n v="33.96"/>
    <n v="2"/>
    <n v="5.04"/>
    <n v="4.5199999999999996"/>
    <s v="High"/>
    <n v="717"/>
    <x v="1"/>
    <x v="4"/>
    <x v="1"/>
    <x v="36"/>
    <d v="2023-03-27T00:00:00"/>
    <s v="1"/>
    <s v="NO"/>
    <n v="-683.04"/>
    <n v="4"/>
    <s v="no"/>
    <x v="467"/>
    <n v="4.7364016736401678E-2"/>
    <n v="0.13309776207302706"/>
    <x v="1"/>
  </r>
  <r>
    <n v="530"/>
    <x v="236"/>
    <x v="0"/>
    <s v="BD-11635"/>
    <s v="Brian Derr"/>
    <s v="Consumer"/>
    <x v="25"/>
    <x v="11"/>
    <s v="India"/>
    <x v="3"/>
    <s v="OFF-BI-10001744"/>
    <x v="0"/>
    <x v="0"/>
    <s v="Acco Binding Machine, Economy"/>
    <n v="255.45"/>
    <n v="5"/>
    <n v="28.05"/>
    <n v="16.86"/>
    <s v="High"/>
    <n v="446"/>
    <x v="1"/>
    <x v="5"/>
    <x v="1"/>
    <x v="261"/>
    <d v="2022-09-10T00:00:00"/>
    <s v="1"/>
    <s v="NO"/>
    <n v="-190.55"/>
    <n v="153"/>
    <s v="flag"/>
    <x v="468"/>
    <n v="0.57275784753363224"/>
    <n v="6.6001174398120963E-2"/>
    <x v="0"/>
  </r>
  <r>
    <n v="531"/>
    <x v="364"/>
    <x v="0"/>
    <s v="AR-10570"/>
    <s v="Anemone Ratner"/>
    <s v="Consumer"/>
    <x v="29"/>
    <x v="2"/>
    <s v="India"/>
    <x v="2"/>
    <s v="OFF-BI-10002684"/>
    <x v="0"/>
    <x v="0"/>
    <s v="Avery Hole Reinforcements, Clear"/>
    <n v="15.48"/>
    <n v="4"/>
    <n v="7.32"/>
    <n v="1.06"/>
    <s v="High"/>
    <n v="256"/>
    <x v="1"/>
    <x v="4"/>
    <x v="0"/>
    <x v="325"/>
    <d v="2021-12-21T00:00:00"/>
    <s v="1"/>
    <s v="NO"/>
    <n v="-240.52"/>
    <n v="4"/>
    <s v="no"/>
    <x v="469"/>
    <n v="6.0468750000000002E-2"/>
    <n v="6.847545219638243E-2"/>
    <x v="0"/>
  </r>
  <r>
    <n v="532"/>
    <x v="365"/>
    <x v="0"/>
    <s v="GM-14440"/>
    <s v="Gary McGarr"/>
    <s v="Consumer"/>
    <x v="30"/>
    <x v="14"/>
    <s v="India"/>
    <x v="3"/>
    <s v="OFF-ST-10001186"/>
    <x v="0"/>
    <x v="1"/>
    <s v="Rogers Trays, Industrial"/>
    <n v="248.64"/>
    <n v="4"/>
    <n v="84.48"/>
    <n v="20.69"/>
    <s v="Low"/>
    <n v="91"/>
    <x v="1"/>
    <x v="5"/>
    <x v="0"/>
    <x v="326"/>
    <d v="2023-03-22T00:00:00"/>
    <s v="1"/>
    <s v="YES"/>
    <n v="157.63999999999999"/>
    <n v="4"/>
    <s v="no"/>
    <x v="470"/>
    <n v="2.7323076923076921"/>
    <n v="8.3212676962676979E-2"/>
    <x v="0"/>
  </r>
  <r>
    <n v="533"/>
    <x v="225"/>
    <x v="0"/>
    <s v="GT-14755"/>
    <s v="Guy Thornton"/>
    <s v="Consumer"/>
    <x v="104"/>
    <x v="20"/>
    <s v="India"/>
    <x v="1"/>
    <s v="OFF-LA-10002123"/>
    <x v="0"/>
    <x v="3"/>
    <s v="Smead Legal Exhibit Labels, Alphabetical"/>
    <n v="54.6"/>
    <n v="5"/>
    <n v="18.45"/>
    <n v="8.98"/>
    <s v="Low"/>
    <n v="719"/>
    <x v="1"/>
    <x v="6"/>
    <x v="0"/>
    <x v="327"/>
    <d v="2021-07-09T00:00:00"/>
    <s v="1"/>
    <s v="NO"/>
    <n v="-664.4"/>
    <n v="150"/>
    <s v="flag"/>
    <x v="471"/>
    <n v="7.5938803894297635E-2"/>
    <n v="0.16446886446886447"/>
    <x v="1"/>
  </r>
  <r>
    <n v="534"/>
    <x v="224"/>
    <x v="0"/>
    <s v="AB-10600"/>
    <s v="Ann Blume"/>
    <s v="Corporate"/>
    <x v="61"/>
    <x v="7"/>
    <s v="India"/>
    <x v="3"/>
    <s v="OFF-LA-10002939"/>
    <x v="0"/>
    <x v="3"/>
    <s v="Harbour Creations Legal Exhibit Labels, 5000 Label Set"/>
    <n v="56.7"/>
    <n v="5"/>
    <n v="12.45"/>
    <n v="6.79"/>
    <s v="Low"/>
    <n v="274"/>
    <x v="1"/>
    <x v="7"/>
    <x v="1"/>
    <x v="194"/>
    <d v="2022-06-25T00:00:00"/>
    <s v="1"/>
    <s v="NO"/>
    <n v="-217.3"/>
    <n v="6"/>
    <s v="flag"/>
    <x v="472"/>
    <n v="0.20693430656934308"/>
    <n v="0.11975308641975307"/>
    <x v="1"/>
  </r>
  <r>
    <n v="535"/>
    <x v="225"/>
    <x v="0"/>
    <s v="GT-14755"/>
    <s v="Guy Thornton"/>
    <s v="Consumer"/>
    <x v="104"/>
    <x v="20"/>
    <s v="India"/>
    <x v="1"/>
    <s v="OFF-EN-10004784"/>
    <x v="0"/>
    <x v="2"/>
    <s v="Kraft Business Envelopes, Recycled"/>
    <n v="56.52"/>
    <n v="3"/>
    <n v="5.58"/>
    <n v="8.42"/>
    <s v="Low"/>
    <n v="603"/>
    <x v="1"/>
    <x v="7"/>
    <x v="0"/>
    <x v="48"/>
    <d v="2023-05-09T00:00:00"/>
    <s v="1"/>
    <s v="NO"/>
    <n v="-546.48"/>
    <n v="-113"/>
    <s v="no"/>
    <x v="456"/>
    <n v="9.3731343283582097E-2"/>
    <n v="0.14897381457891012"/>
    <x v="1"/>
  </r>
  <r>
    <n v="536"/>
    <x v="366"/>
    <x v="0"/>
    <s v="GH-14425"/>
    <s v="Gary Hwang"/>
    <s v="Consumer"/>
    <x v="46"/>
    <x v="11"/>
    <s v="India"/>
    <x v="3"/>
    <s v="OFF-FA-10004698"/>
    <x v="0"/>
    <x v="4"/>
    <s v="Stockwell Staples, Metal"/>
    <n v="31.59"/>
    <n v="3"/>
    <n v="0.9"/>
    <n v="2.46"/>
    <s v="Low"/>
    <n v="798"/>
    <x v="1"/>
    <x v="5"/>
    <x v="0"/>
    <x v="29"/>
    <d v="2024-01-26T00:00:00"/>
    <s v="1"/>
    <s v="NO"/>
    <n v="-766.41"/>
    <n v="4"/>
    <s v="no"/>
    <x v="473"/>
    <n v="3.9586466165413531E-2"/>
    <n v="7.7872744539411204E-2"/>
    <x v="0"/>
  </r>
  <r>
    <n v="537"/>
    <x v="367"/>
    <x v="0"/>
    <s v="JW-15955"/>
    <s v="Joni Wasserman"/>
    <s v="Consumer"/>
    <x v="124"/>
    <x v="5"/>
    <s v="India"/>
    <x v="0"/>
    <s v="OFF-EN-10004424"/>
    <x v="0"/>
    <x v="2"/>
    <s v="GlobeWeis Interoffice Envelope, Set of 50"/>
    <n v="95.64"/>
    <n v="2"/>
    <n v="14.34"/>
    <n v="12.85"/>
    <s v="Low"/>
    <n v="127"/>
    <x v="1"/>
    <x v="7"/>
    <x v="1"/>
    <x v="12"/>
    <d v="2021-09-20T00:00:00"/>
    <s v="1"/>
    <s v="NO"/>
    <n v="-31.36"/>
    <n v="5"/>
    <s v="no"/>
    <x v="474"/>
    <n v="0.75307086614173224"/>
    <n v="0.13435800920117105"/>
    <x v="1"/>
  </r>
  <r>
    <n v="538"/>
    <x v="106"/>
    <x v="1"/>
    <s v="CW-11905"/>
    <s v="Carl Weiss"/>
    <s v="Home Office"/>
    <x v="64"/>
    <x v="5"/>
    <s v="India"/>
    <x v="0"/>
    <s v="OFF-AR-10004218"/>
    <x v="0"/>
    <x v="7"/>
    <s v="Sanford Pencil Sharpener, Water Color"/>
    <n v="232.08"/>
    <n v="8"/>
    <n v="48.72"/>
    <n v="25.86"/>
    <s v="Medium"/>
    <n v="73"/>
    <x v="1"/>
    <x v="6"/>
    <x v="0"/>
    <x v="328"/>
    <d v="2022-12-18T00:00:00"/>
    <s v="1"/>
    <s v="YES"/>
    <n v="159.08000000000001"/>
    <n v="6"/>
    <s v="flag"/>
    <x v="475"/>
    <n v="3.1791780821917808"/>
    <n v="0.11142709410548086"/>
    <x v="1"/>
  </r>
  <r>
    <n v="539"/>
    <x v="368"/>
    <x v="1"/>
    <s v="PS-18970"/>
    <s v="Paul Stevenson"/>
    <s v="Home Office"/>
    <x v="125"/>
    <x v="5"/>
    <s v="India"/>
    <x v="0"/>
    <s v="OFF-ST-10001824"/>
    <x v="0"/>
    <x v="1"/>
    <s v="Rogers Box, Single Width"/>
    <n v="120"/>
    <n v="5"/>
    <n v="7.2"/>
    <n v="28.18"/>
    <s v="High"/>
    <n v="281"/>
    <x v="1"/>
    <x v="7"/>
    <x v="1"/>
    <x v="39"/>
    <d v="2024-08-19T00:00:00"/>
    <s v="1"/>
    <s v="NO"/>
    <n v="-161"/>
    <n v="6"/>
    <s v="flag"/>
    <x v="132"/>
    <n v="0.42704626334519574"/>
    <n v="0.23483333333333334"/>
    <x v="1"/>
  </r>
  <r>
    <n v="540"/>
    <x v="369"/>
    <x v="1"/>
    <s v="MG-17680"/>
    <s v="Maureen Gastineau"/>
    <s v="Home Office"/>
    <x v="104"/>
    <x v="20"/>
    <s v="India"/>
    <x v="1"/>
    <s v="OFF-SU-10001618"/>
    <x v="0"/>
    <x v="5"/>
    <s v="Kleencut Letter Opener, Easy Grip"/>
    <n v="143.4"/>
    <n v="5"/>
    <n v="51.6"/>
    <n v="25.34"/>
    <s v="Critical"/>
    <n v="540"/>
    <x v="1"/>
    <x v="4"/>
    <x v="0"/>
    <x v="327"/>
    <d v="2021-07-09T00:00:00"/>
    <s v="1"/>
    <s v="NO"/>
    <n v="-396.6"/>
    <n v="150"/>
    <s v="flag"/>
    <x v="476"/>
    <n v="0.26555555555555554"/>
    <n v="0.17670850767085075"/>
    <x v="1"/>
  </r>
  <r>
    <n v="541"/>
    <x v="104"/>
    <x v="2"/>
    <s v="DR-12940"/>
    <s v="Daniel Raglin"/>
    <s v="Home Office"/>
    <x v="15"/>
    <x v="2"/>
    <s v="India"/>
    <x v="2"/>
    <s v="OFF-FA-10002459"/>
    <x v="0"/>
    <x v="4"/>
    <s v="Advantus Clamps, Bulk Pack"/>
    <n v="96.45"/>
    <n v="5"/>
    <n v="38.549999999999997"/>
    <n v="5.19"/>
    <s v="High"/>
    <n v="207"/>
    <x v="1"/>
    <x v="5"/>
    <x v="0"/>
    <x v="299"/>
    <d v="2024-11-04T00:00:00"/>
    <s v="1"/>
    <s v="NO"/>
    <n v="-110.55"/>
    <n v="123"/>
    <s v="flag"/>
    <x v="477"/>
    <n v="0.46594202898550724"/>
    <n v="5.3810264385692072E-2"/>
    <x v="0"/>
  </r>
  <r>
    <n v="542"/>
    <x v="99"/>
    <x v="1"/>
    <s v="NM-18445"/>
    <s v="Nathan Mautz"/>
    <s v="Home Office"/>
    <x v="27"/>
    <x v="13"/>
    <s v="India"/>
    <x v="1"/>
    <s v="OFF-EN-10004473"/>
    <x v="0"/>
    <x v="2"/>
    <s v="Ames Interoffice Envelope, with clear poly window"/>
    <n v="194.64"/>
    <n v="4"/>
    <n v="9.7200000000000006"/>
    <n v="12.73"/>
    <s v="Medium"/>
    <n v="677"/>
    <x v="1"/>
    <x v="6"/>
    <x v="0"/>
    <x v="329"/>
    <d v="2021-02-10T00:00:00"/>
    <s v="1"/>
    <s v="NO"/>
    <n v="-482.36"/>
    <n v="-230"/>
    <s v="no"/>
    <x v="420"/>
    <n v="0.28750369276218607"/>
    <n v="6.5402794903411429E-2"/>
    <x v="0"/>
  </r>
  <r>
    <n v="543"/>
    <x v="103"/>
    <x v="1"/>
    <s v="PS-19045"/>
    <s v="Penelope Sewall"/>
    <s v="Home Office"/>
    <x v="63"/>
    <x v="16"/>
    <s v="India"/>
    <x v="2"/>
    <s v="OFF-ST-10000103"/>
    <x v="0"/>
    <x v="1"/>
    <s v="Smead Lockers, Industrial"/>
    <n v="596.70000000000005"/>
    <n v="3"/>
    <n v="83.52"/>
    <n v="136.27000000000001"/>
    <s v="Critical"/>
    <n v="560"/>
    <x v="1"/>
    <x v="7"/>
    <x v="0"/>
    <x v="12"/>
    <d v="2021-09-20T00:00:00"/>
    <s v="1"/>
    <s v="YES"/>
    <n v="36.700000000000045"/>
    <n v="5"/>
    <s v="no"/>
    <x v="478"/>
    <n v="1.0655357142857145"/>
    <n v="0.22837271660801073"/>
    <x v="1"/>
  </r>
  <r>
    <n v="544"/>
    <x v="99"/>
    <x v="1"/>
    <s v="NM-18445"/>
    <s v="Nathan Mautz"/>
    <s v="Home Office"/>
    <x v="27"/>
    <x v="13"/>
    <s v="India"/>
    <x v="1"/>
    <s v="OFF-ST-10004365"/>
    <x v="0"/>
    <x v="1"/>
    <s v="Fellowes Shelving, Wire Frame"/>
    <n v="170.73"/>
    <n v="3"/>
    <n v="80.19"/>
    <n v="16.75"/>
    <s v="Medium"/>
    <n v="485"/>
    <x v="1"/>
    <x v="4"/>
    <x v="0"/>
    <x v="314"/>
    <d v="2023-07-26T00:00:00"/>
    <s v="1"/>
    <s v="NO"/>
    <n v="-314.27"/>
    <n v="4"/>
    <s v="no"/>
    <x v="479"/>
    <n v="0.35202061855670103"/>
    <n v="9.8108123938382252E-2"/>
    <x v="0"/>
  </r>
  <r>
    <n v="545"/>
    <x v="104"/>
    <x v="2"/>
    <s v="DR-12940"/>
    <s v="Daniel Raglin"/>
    <s v="Home Office"/>
    <x v="15"/>
    <x v="2"/>
    <s v="India"/>
    <x v="2"/>
    <s v="OFF-PA-10003407"/>
    <x v="0"/>
    <x v="6"/>
    <s v="Enermax Memo Slips, Recycled"/>
    <n v="46.71"/>
    <n v="3"/>
    <n v="19.53"/>
    <n v="5.24"/>
    <s v="High"/>
    <n v="191"/>
    <x v="1"/>
    <x v="6"/>
    <x v="1"/>
    <x v="32"/>
    <d v="2024-09-29T00:00:00"/>
    <s v="1"/>
    <s v="NO"/>
    <n v="-144.29"/>
    <n v="4"/>
    <s v="no"/>
    <x v="480"/>
    <n v="0.24455497382198954"/>
    <n v="0.11218154570755727"/>
    <x v="1"/>
  </r>
  <r>
    <n v="546"/>
    <x v="370"/>
    <x v="3"/>
    <s v="BF-11005"/>
    <s v="Barry Franz"/>
    <s v="Home Office"/>
    <x v="122"/>
    <x v="24"/>
    <s v="India"/>
    <x v="3"/>
    <s v="OFF-LA-10002596"/>
    <x v="0"/>
    <x v="3"/>
    <s v="Harbour Creations Round Labels, Laser Printer Compatible"/>
    <n v="20.25"/>
    <n v="3"/>
    <n v="5.67"/>
    <n v="2.66"/>
    <s v="High"/>
    <n v="749"/>
    <x v="1"/>
    <x v="7"/>
    <x v="0"/>
    <x v="209"/>
    <d v="2024-02-04T00:00:00"/>
    <s v="1"/>
    <s v="NO"/>
    <n v="-728.75"/>
    <n v="-52"/>
    <s v="no"/>
    <x v="481"/>
    <n v="2.7036048064085449E-2"/>
    <n v="0.13135802469135804"/>
    <x v="1"/>
  </r>
  <r>
    <n v="547"/>
    <x v="216"/>
    <x v="3"/>
    <s v="ML-17755"/>
    <s v="Max Ludwig"/>
    <s v="Home Office"/>
    <x v="45"/>
    <x v="5"/>
    <s v="India"/>
    <x v="0"/>
    <s v="OFF-PA-10001006"/>
    <x v="0"/>
    <x v="6"/>
    <s v="Eaton Message Books, Recycled"/>
    <n v="40.98"/>
    <n v="2"/>
    <n v="17.16"/>
    <n v="6.3"/>
    <s v="Medium"/>
    <n v="373"/>
    <x v="1"/>
    <x v="4"/>
    <x v="0"/>
    <x v="42"/>
    <d v="2024-11-22T00:00:00"/>
    <s v="1"/>
    <s v="NO"/>
    <n v="-332.02"/>
    <n v="4"/>
    <s v="no"/>
    <x v="482"/>
    <n v="0.10986595174262734"/>
    <n v="0.15373352855051245"/>
    <x v="1"/>
  </r>
  <r>
    <n v="548"/>
    <x v="371"/>
    <x v="3"/>
    <s v="JS-15940"/>
    <s v="Joni Sundaresam"/>
    <s v="Home Office"/>
    <x v="41"/>
    <x v="4"/>
    <s v="India"/>
    <x v="0"/>
    <s v="OFF-LA-10000668"/>
    <x v="0"/>
    <x v="3"/>
    <s v="Smead Removable Labels, Adjustable"/>
    <n v="21.78"/>
    <n v="2"/>
    <n v="10.86"/>
    <n v="2.4300000000000002"/>
    <s v="Critical"/>
    <n v="225"/>
    <x v="1"/>
    <x v="5"/>
    <x v="1"/>
    <x v="48"/>
    <d v="2023-05-09T00:00:00"/>
    <s v="1"/>
    <s v="NO"/>
    <n v="-203.22"/>
    <n v="-113"/>
    <s v="no"/>
    <x v="483"/>
    <n v="9.6800000000000011E-2"/>
    <n v="0.1115702479338843"/>
    <x v="1"/>
  </r>
  <r>
    <n v="549"/>
    <x v="372"/>
    <x v="1"/>
    <s v="ED-13885"/>
    <s v="Emily Ducich"/>
    <s v="Home Office"/>
    <x v="11"/>
    <x v="4"/>
    <s v="India"/>
    <x v="0"/>
    <s v="OFF-ST-10004703"/>
    <x v="0"/>
    <x v="1"/>
    <s v="Tenex Folders, Single Width"/>
    <n v="46.5"/>
    <n v="2"/>
    <n v="9.3000000000000007"/>
    <n v="5.34"/>
    <s v="Medium"/>
    <n v="370"/>
    <x v="1"/>
    <x v="6"/>
    <x v="1"/>
    <x v="330"/>
    <d v="2023-05-20T00:00:00"/>
    <s v="1"/>
    <s v="NO"/>
    <n v="-323.5"/>
    <n v="5"/>
    <s v="no"/>
    <x v="120"/>
    <n v="0.12567567567567567"/>
    <n v="0.11483870967741935"/>
    <x v="1"/>
  </r>
  <r>
    <n v="550"/>
    <x v="373"/>
    <x v="3"/>
    <s v="LO-17170"/>
    <s v="Lori Olson"/>
    <s v="Corporate"/>
    <x v="30"/>
    <x v="14"/>
    <s v="India"/>
    <x v="3"/>
    <s v="OFF-AR-10001208"/>
    <x v="0"/>
    <x v="7"/>
    <s v="Binney &amp; Smith Canvas, Water Color"/>
    <n v="163.62"/>
    <n v="3"/>
    <n v="78.48"/>
    <n v="8.1300000000000008"/>
    <s v="High"/>
    <n v="510"/>
    <x v="1"/>
    <x v="7"/>
    <x v="0"/>
    <x v="331"/>
    <d v="2022-10-24T00:00:00"/>
    <s v="1"/>
    <s v="NO"/>
    <n v="-346.38"/>
    <n v="4"/>
    <s v="no"/>
    <x v="484"/>
    <n v="0.32082352941176473"/>
    <n v="4.9688302163549691E-2"/>
    <x v="0"/>
  </r>
  <r>
    <n v="551"/>
    <x v="374"/>
    <x v="3"/>
    <s v="JK-15325"/>
    <s v="Jason Klamczynski"/>
    <s v="Corporate"/>
    <x v="74"/>
    <x v="20"/>
    <s v="India"/>
    <x v="1"/>
    <s v="OFF-BI-10001645"/>
    <x v="0"/>
    <x v="0"/>
    <s v="Ibico Binding Machine, Recycled"/>
    <n v="362.46"/>
    <n v="7"/>
    <n v="36.119999999999997"/>
    <n v="50.46"/>
    <s v="Medium"/>
    <n v="184"/>
    <x v="1"/>
    <x v="4"/>
    <x v="0"/>
    <x v="43"/>
    <d v="2022-07-10T00:00:00"/>
    <s v="1"/>
    <s v="YES"/>
    <n v="178.45999999999998"/>
    <n v="181"/>
    <s v="flag"/>
    <x v="485"/>
    <n v="1.9698913043478259"/>
    <n v="0.13921536169508361"/>
    <x v="1"/>
  </r>
  <r>
    <n v="552"/>
    <x v="195"/>
    <x v="2"/>
    <s v="AS-10285"/>
    <s v="Alejandro Savely"/>
    <s v="Corporate"/>
    <x v="8"/>
    <x v="7"/>
    <s v="India"/>
    <x v="3"/>
    <s v="OFF-PA-10000579"/>
    <x v="0"/>
    <x v="6"/>
    <s v="Xerox Computer Printout Paper, Recycled"/>
    <n v="183.75"/>
    <n v="7"/>
    <n v="64.260000000000005"/>
    <n v="34.119999999999997"/>
    <s v="Critical"/>
    <n v="212"/>
    <x v="1"/>
    <x v="5"/>
    <x v="1"/>
    <x v="332"/>
    <d v="2023-12-26T00:00:00"/>
    <s v="1"/>
    <s v="NO"/>
    <n v="-28.25"/>
    <n v="7"/>
    <s v="flag"/>
    <x v="157"/>
    <n v="0.86674528301886788"/>
    <n v="0.18568707482993196"/>
    <x v="1"/>
  </r>
  <r>
    <n v="553"/>
    <x v="113"/>
    <x v="2"/>
    <s v="JC-16105"/>
    <s v="Julie Creighton"/>
    <s v="Corporate"/>
    <x v="66"/>
    <x v="5"/>
    <s v="India"/>
    <x v="0"/>
    <s v="OFF-LA-10002765"/>
    <x v="0"/>
    <x v="3"/>
    <s v="Harbour Creations Legal Exhibit Labels, Adjustable"/>
    <n v="61.95"/>
    <n v="7"/>
    <n v="7.35"/>
    <n v="12.7"/>
    <s v="Medium"/>
    <n v="484"/>
    <x v="1"/>
    <x v="6"/>
    <x v="1"/>
    <x v="202"/>
    <d v="2022-12-19T00:00:00"/>
    <s v="1"/>
    <s v="NO"/>
    <n v="-422.05"/>
    <n v="4"/>
    <s v="no"/>
    <x v="486"/>
    <n v="0.12799586776859503"/>
    <n v="0.20500403551251006"/>
    <x v="1"/>
  </r>
  <r>
    <n v="554"/>
    <x v="115"/>
    <x v="2"/>
    <s v="CP-12340"/>
    <s v="Christine Phan"/>
    <s v="Corporate"/>
    <x v="60"/>
    <x v="17"/>
    <s v="India"/>
    <x v="1"/>
    <s v="OFF-AP-10002090"/>
    <x v="0"/>
    <x v="8"/>
    <s v="Hamilton Beach Refrigerator, Red"/>
    <n v="4001.04"/>
    <n v="8"/>
    <n v="1440.24"/>
    <n v="439.65"/>
    <s v="Medium"/>
    <n v="725"/>
    <x v="1"/>
    <x v="7"/>
    <x v="0"/>
    <x v="333"/>
    <d v="2025-02-01T00:00:00"/>
    <s v="1"/>
    <s v="YES"/>
    <n v="3276.04"/>
    <n v="34"/>
    <s v="flag"/>
    <x v="487"/>
    <n v="5.5186758620689655"/>
    <n v="0.10988393017815368"/>
    <x v="1"/>
  </r>
  <r>
    <n v="555"/>
    <x v="375"/>
    <x v="2"/>
    <s v="LS-17200"/>
    <s v="Luke Schmidt"/>
    <s v="Corporate"/>
    <x v="70"/>
    <x v="7"/>
    <s v="India"/>
    <x v="3"/>
    <s v="OFF-PA-10003654"/>
    <x v="0"/>
    <x v="6"/>
    <s v="SanDisk Memo Slips, Recycled"/>
    <n v="84.45"/>
    <n v="5"/>
    <n v="17.7"/>
    <n v="14.45"/>
    <s v="High"/>
    <n v="200"/>
    <x v="1"/>
    <x v="5"/>
    <x v="1"/>
    <x v="334"/>
    <d v="2023-09-08T00:00:00"/>
    <s v="1"/>
    <s v="NO"/>
    <n v="-115.55"/>
    <n v="123"/>
    <s v="flag"/>
    <x v="29"/>
    <n v="0.42225000000000001"/>
    <n v="0.17110716400236825"/>
    <x v="1"/>
  </r>
  <r>
    <n v="556"/>
    <x v="376"/>
    <x v="2"/>
    <s v="SP-20620"/>
    <s v="Stefania Perrino"/>
    <s v="Corporate"/>
    <x v="25"/>
    <x v="11"/>
    <s v="India"/>
    <x v="3"/>
    <s v="OFF-PA-10001968"/>
    <x v="0"/>
    <x v="6"/>
    <s v="Eaton Computer Printout Paper, 8.5 x 11"/>
    <n v="122.76"/>
    <n v="4"/>
    <n v="42.96"/>
    <n v="46.65"/>
    <s v="Critical"/>
    <n v="300"/>
    <x v="1"/>
    <x v="6"/>
    <x v="0"/>
    <x v="42"/>
    <d v="2024-11-22T00:00:00"/>
    <s v="1"/>
    <s v="NO"/>
    <n v="-177.24"/>
    <n v="4"/>
    <s v="no"/>
    <x v="488"/>
    <n v="0.40920000000000001"/>
    <n v="0.38000977517106549"/>
    <x v="1"/>
  </r>
  <r>
    <n v="557"/>
    <x v="210"/>
    <x v="2"/>
    <s v="MG-18205"/>
    <s v="Mitch Gastineau"/>
    <s v="Corporate"/>
    <x v="66"/>
    <x v="5"/>
    <s v="India"/>
    <x v="0"/>
    <s v="OFF-SU-10002566"/>
    <x v="0"/>
    <x v="5"/>
    <s v="Stiletto Trimmer, Steel"/>
    <n v="168.6"/>
    <n v="4"/>
    <n v="70.8"/>
    <n v="8.4"/>
    <s v="High"/>
    <n v="198"/>
    <x v="1"/>
    <x v="7"/>
    <x v="0"/>
    <x v="35"/>
    <d v="2023-11-02T00:00:00"/>
    <s v="1"/>
    <s v="NO"/>
    <n v="-29.400000000000006"/>
    <n v="123"/>
    <s v="flag"/>
    <x v="489"/>
    <n v="0.85151515151515145"/>
    <n v="4.9822064056939508E-2"/>
    <x v="0"/>
  </r>
  <r>
    <n v="558"/>
    <x v="197"/>
    <x v="2"/>
    <s v="HH-15010"/>
    <s v="Hilary Holden"/>
    <s v="Corporate"/>
    <x v="45"/>
    <x v="5"/>
    <s v="India"/>
    <x v="0"/>
    <s v="OFF-BI-10000389"/>
    <x v="0"/>
    <x v="0"/>
    <s v="Ibico Binding Machine, Clear"/>
    <n v="152.63999999999999"/>
    <n v="3"/>
    <n v="0"/>
    <n v="31.14"/>
    <s v="Medium"/>
    <n v="443"/>
    <x v="1"/>
    <x v="4"/>
    <x v="0"/>
    <x v="254"/>
    <d v="2024-08-16T00:00:00"/>
    <s v="1"/>
    <s v="NO"/>
    <n v="-290.36"/>
    <n v="-114"/>
    <s v="no"/>
    <x v="68"/>
    <n v="0.34455981941309249"/>
    <n v="0.20400943396226418"/>
    <x v="1"/>
  </r>
  <r>
    <n v="559"/>
    <x v="118"/>
    <x v="2"/>
    <s v="AS-10285"/>
    <s v="Alejandro Savely"/>
    <s v="Corporate"/>
    <x v="68"/>
    <x v="19"/>
    <s v="India"/>
    <x v="3"/>
    <s v="OFF-LA-10003273"/>
    <x v="0"/>
    <x v="3"/>
    <s v="Harbour Creations Color Coded Labels, Adjustable"/>
    <n v="10.8"/>
    <n v="1"/>
    <n v="0.63"/>
    <n v="1.42"/>
    <s v="Medium"/>
    <n v="163"/>
    <x v="1"/>
    <x v="5"/>
    <x v="0"/>
    <x v="55"/>
    <d v="2023-05-13T00:00:00"/>
    <s v="1"/>
    <s v="NO"/>
    <n v="-152.19999999999999"/>
    <n v="-53"/>
    <s v="no"/>
    <x v="8"/>
    <n v="6.6257668711656448E-2"/>
    <n v="0.13148148148148148"/>
    <x v="1"/>
  </r>
  <r>
    <n v="560"/>
    <x v="376"/>
    <x v="2"/>
    <s v="SP-20620"/>
    <s v="Stefania Perrino"/>
    <s v="Corporate"/>
    <x v="25"/>
    <x v="11"/>
    <s v="India"/>
    <x v="3"/>
    <s v="OFF-EN-10000383"/>
    <x v="0"/>
    <x v="2"/>
    <s v="Ames Clasp Envelope, Recycled"/>
    <n v="6"/>
    <n v="1"/>
    <n v="1.26"/>
    <n v="1.17"/>
    <s v="Critical"/>
    <n v="407"/>
    <x v="1"/>
    <x v="6"/>
    <x v="1"/>
    <x v="299"/>
    <d v="2024-11-04T00:00:00"/>
    <s v="1"/>
    <s v="NO"/>
    <n v="-401"/>
    <n v="123"/>
    <s v="flag"/>
    <x v="490"/>
    <n v="1.4742014742014743E-2"/>
    <n v="0.19499999999999998"/>
    <x v="1"/>
  </r>
  <r>
    <n v="561"/>
    <x v="176"/>
    <x v="2"/>
    <s v="AH-10195"/>
    <s v="Alan Haines"/>
    <s v="Corporate"/>
    <x v="30"/>
    <x v="14"/>
    <s v="India"/>
    <x v="3"/>
    <s v="OFF-AR-10004656"/>
    <x v="0"/>
    <x v="7"/>
    <s v="Boston Sketch Pad, Easy-Erase"/>
    <n v="97.74"/>
    <n v="2"/>
    <n v="21.48"/>
    <n v="28.31"/>
    <s v="Critical"/>
    <n v="627"/>
    <x v="1"/>
    <x v="7"/>
    <x v="1"/>
    <x v="331"/>
    <d v="2022-10-24T00:00:00"/>
    <s v="1"/>
    <s v="NO"/>
    <n v="-529.26"/>
    <n v="4"/>
    <s v="no"/>
    <x v="491"/>
    <n v="0.15588516746411482"/>
    <n v="0.28964599959075099"/>
    <x v="1"/>
  </r>
  <r>
    <n v="562"/>
    <x v="115"/>
    <x v="2"/>
    <s v="CP-12340"/>
    <s v="Christine Phan"/>
    <s v="Corporate"/>
    <x v="60"/>
    <x v="17"/>
    <s v="India"/>
    <x v="1"/>
    <s v="OFF-BI-10002335"/>
    <x v="0"/>
    <x v="0"/>
    <s v="Avery Binder Covers, Durable"/>
    <n v="25.14"/>
    <n v="2"/>
    <n v="0.48"/>
    <n v="2.31"/>
    <s v="Medium"/>
    <n v="441"/>
    <x v="1"/>
    <x v="5"/>
    <x v="1"/>
    <x v="335"/>
    <d v="2022-09-05T00:00:00"/>
    <s v="1"/>
    <s v="NO"/>
    <n v="-415.86"/>
    <n v="184"/>
    <s v="flag"/>
    <x v="492"/>
    <n v="5.7006802721088434E-2"/>
    <n v="9.1885441527446307E-2"/>
    <x v="0"/>
  </r>
  <r>
    <n v="563"/>
    <x v="377"/>
    <x v="2"/>
    <s v="RA-19885"/>
    <s v="Ruben Ausman"/>
    <s v="Corporate"/>
    <x v="50"/>
    <x v="0"/>
    <s v="India"/>
    <x v="0"/>
    <s v="OFF-SU-10000970"/>
    <x v="0"/>
    <x v="5"/>
    <s v="Elite Box Cutter, Easy Grip"/>
    <n v="73.02"/>
    <n v="2"/>
    <n v="9.48"/>
    <n v="0.95"/>
    <s v="High"/>
    <n v="7"/>
    <x v="1"/>
    <x v="6"/>
    <x v="0"/>
    <x v="298"/>
    <d v="2024-06-23T00:00:00"/>
    <s v="1"/>
    <s v="YES"/>
    <n v="66.02"/>
    <n v="6"/>
    <s v="flag"/>
    <x v="13"/>
    <n v="10.431428571428571"/>
    <n v="1.3010134209805534E-2"/>
    <x v="0"/>
  </r>
  <r>
    <n v="564"/>
    <x v="378"/>
    <x v="1"/>
    <s v="MS-17980"/>
    <s v="Michael Stewart"/>
    <s v="Corporate"/>
    <x v="45"/>
    <x v="5"/>
    <s v="India"/>
    <x v="0"/>
    <s v="OFF-LA-10002575"/>
    <x v="0"/>
    <x v="3"/>
    <s v="Smead Legal Exhibit Labels, 5000 Label Set"/>
    <n v="34.47"/>
    <n v="3"/>
    <n v="1.35"/>
    <n v="9.23"/>
    <s v="Critical"/>
    <n v="254"/>
    <x v="1"/>
    <x v="4"/>
    <x v="0"/>
    <x v="336"/>
    <d v="2022-08-19T00:00:00"/>
    <s v="1"/>
    <s v="NO"/>
    <n v="-219.53"/>
    <n v="5"/>
    <s v="no"/>
    <x v="493"/>
    <n v="0.13570866141732282"/>
    <n v="0.26776907455758631"/>
    <x v="1"/>
  </r>
  <r>
    <n v="565"/>
    <x v="379"/>
    <x v="1"/>
    <s v="NH-18610"/>
    <s v="Nicole Hansen"/>
    <s v="Corporate"/>
    <x v="71"/>
    <x v="3"/>
    <s v="India"/>
    <x v="2"/>
    <s v="OFF-LA-10004114"/>
    <x v="0"/>
    <x v="3"/>
    <s v="Avery File Folder Labels, Alphabetical"/>
    <n v="26.82"/>
    <n v="3"/>
    <n v="7.74"/>
    <n v="3.62"/>
    <s v="High"/>
    <n v="555"/>
    <x v="1"/>
    <x v="5"/>
    <x v="0"/>
    <x v="337"/>
    <d v="2024-11-03T00:00:00"/>
    <s v="1"/>
    <s v="NO"/>
    <n v="-528.17999999999995"/>
    <n v="123"/>
    <s v="flag"/>
    <x v="494"/>
    <n v="4.8324324324324326E-2"/>
    <n v="0.13497390007457122"/>
    <x v="1"/>
  </r>
  <r>
    <n v="566"/>
    <x v="380"/>
    <x v="1"/>
    <s v="JK-15325"/>
    <s v="Jason Klamczynski"/>
    <s v="Corporate"/>
    <x v="29"/>
    <x v="2"/>
    <s v="India"/>
    <x v="2"/>
    <s v="OFF-AR-10003446"/>
    <x v="0"/>
    <x v="7"/>
    <s v="BIC Highlighters, Water Color"/>
    <n v="66.33"/>
    <n v="3"/>
    <n v="0"/>
    <n v="2.65"/>
    <s v="Medium"/>
    <n v="698"/>
    <x v="1"/>
    <x v="6"/>
    <x v="0"/>
    <x v="327"/>
    <d v="2021-07-09T00:00:00"/>
    <s v="1"/>
    <s v="NO"/>
    <n v="-631.66999999999996"/>
    <n v="150"/>
    <s v="flag"/>
    <x v="68"/>
    <n v="9.502865329512894E-2"/>
    <n v="3.9951756369666816E-2"/>
    <x v="0"/>
  </r>
  <r>
    <n v="567"/>
    <x v="381"/>
    <x v="1"/>
    <s v="JG-15310"/>
    <s v="Jason Gross"/>
    <s v="Corporate"/>
    <x v="110"/>
    <x v="17"/>
    <s v="India"/>
    <x v="1"/>
    <s v="OFF-SU-10004705"/>
    <x v="0"/>
    <x v="5"/>
    <s v="Fiskars Ruler, Serrated"/>
    <n v="33.39"/>
    <n v="3"/>
    <n v="4.32"/>
    <n v="1.5"/>
    <s v="Medium"/>
    <n v="166"/>
    <x v="1"/>
    <x v="7"/>
    <x v="0"/>
    <x v="35"/>
    <d v="2023-11-02T00:00:00"/>
    <s v="1"/>
    <s v="NO"/>
    <n v="-132.61000000000001"/>
    <n v="123"/>
    <s v="flag"/>
    <x v="495"/>
    <n v="0.20114457831325303"/>
    <n v="4.4923629829290206E-2"/>
    <x v="0"/>
  </r>
  <r>
    <n v="568"/>
    <x v="382"/>
    <x v="1"/>
    <s v="GP-14740"/>
    <s v="Guy Phonely"/>
    <s v="Corporate"/>
    <x v="123"/>
    <x v="7"/>
    <s v="India"/>
    <x v="3"/>
    <s v="OFF-SU-10001762"/>
    <x v="0"/>
    <x v="5"/>
    <s v="Stiletto Shears, Easy Grip"/>
    <n v="198.84"/>
    <n v="4"/>
    <n v="63.6"/>
    <n v="19.16"/>
    <s v="Medium"/>
    <n v="330"/>
    <x v="1"/>
    <x v="5"/>
    <x v="1"/>
    <x v="32"/>
    <d v="2024-09-29T00:00:00"/>
    <s v="1"/>
    <s v="NO"/>
    <n v="-131.16"/>
    <n v="4"/>
    <s v="no"/>
    <x v="124"/>
    <n v="0.60254545454545461"/>
    <n v="9.6358881512774094E-2"/>
    <x v="0"/>
  </r>
  <r>
    <n v="569"/>
    <x v="126"/>
    <x v="1"/>
    <s v="LW-16990"/>
    <s v="Lindsay Williams"/>
    <s v="Corporate"/>
    <x v="16"/>
    <x v="0"/>
    <s v="India"/>
    <x v="0"/>
    <s v="OFF-SU-10000970"/>
    <x v="0"/>
    <x v="5"/>
    <s v="Elite Box Cutter, Easy Grip"/>
    <n v="146.04"/>
    <n v="4"/>
    <n v="18.96"/>
    <n v="15.55"/>
    <s v="Medium"/>
    <n v="323"/>
    <x v="1"/>
    <x v="6"/>
    <x v="1"/>
    <x v="338"/>
    <d v="2024-10-06T00:00:00"/>
    <s v="1"/>
    <s v="NO"/>
    <n v="-176.96"/>
    <n v="183"/>
    <s v="flag"/>
    <x v="13"/>
    <n v="0.45213622291021671"/>
    <n v="0.10647767734867161"/>
    <x v="1"/>
  </r>
  <r>
    <n v="570"/>
    <x v="126"/>
    <x v="1"/>
    <s v="LW-16990"/>
    <s v="Lindsay Williams"/>
    <s v="Corporate"/>
    <x v="16"/>
    <x v="0"/>
    <s v="India"/>
    <x v="0"/>
    <s v="OFF-LA-10000271"/>
    <x v="0"/>
    <x v="3"/>
    <s v="Harbour Creations Shipping Labels, Alphabetical"/>
    <n v="45.12"/>
    <n v="4"/>
    <n v="21.12"/>
    <n v="3.86"/>
    <s v="Medium"/>
    <n v="495"/>
    <x v="1"/>
    <x v="7"/>
    <x v="1"/>
    <x v="36"/>
    <d v="2023-03-27T00:00:00"/>
    <s v="1"/>
    <s v="NO"/>
    <n v="-449.88"/>
    <n v="4"/>
    <s v="no"/>
    <x v="496"/>
    <n v="9.115151515151515E-2"/>
    <n v="8.5549645390070927E-2"/>
    <x v="0"/>
  </r>
  <r>
    <n v="571"/>
    <x v="193"/>
    <x v="1"/>
    <s v="FH-14275"/>
    <s v="Frank Hawley"/>
    <s v="Corporate"/>
    <x v="21"/>
    <x v="5"/>
    <s v="India"/>
    <x v="0"/>
    <s v="OFF-ST-10003203"/>
    <x v="0"/>
    <x v="1"/>
    <s v="Eldon Lockers, Wire Frame"/>
    <n v="984.9"/>
    <n v="5"/>
    <n v="423.45"/>
    <n v="98.02"/>
    <s v="Medium"/>
    <n v="566"/>
    <x v="1"/>
    <x v="4"/>
    <x v="1"/>
    <x v="308"/>
    <d v="2022-07-12T00:00:00"/>
    <s v="1"/>
    <s v="YES"/>
    <n v="418.9"/>
    <n v="181"/>
    <s v="flag"/>
    <x v="497"/>
    <n v="1.7401060070671377"/>
    <n v="9.9522794192303782E-2"/>
    <x v="0"/>
  </r>
  <r>
    <n v="572"/>
    <x v="192"/>
    <x v="1"/>
    <s v="GP-14740"/>
    <s v="Guy Phonely"/>
    <s v="Corporate"/>
    <x v="30"/>
    <x v="14"/>
    <s v="India"/>
    <x v="3"/>
    <s v="OFF-LA-10002992"/>
    <x v="0"/>
    <x v="3"/>
    <s v="Novimex Removable Labels, 5000 Label Set"/>
    <n v="49.35"/>
    <n v="5"/>
    <n v="0.45"/>
    <n v="12.23"/>
    <s v="Critical"/>
    <n v="609"/>
    <x v="1"/>
    <x v="5"/>
    <x v="0"/>
    <x v="0"/>
    <d v="2024-05-12T00:00:00"/>
    <s v="1"/>
    <s v="NO"/>
    <n v="-559.65"/>
    <n v="121"/>
    <s v="flag"/>
    <x v="498"/>
    <n v="8.1034482758620685E-2"/>
    <n v="0.24782168186423506"/>
    <x v="1"/>
  </r>
  <r>
    <n v="573"/>
    <x v="383"/>
    <x v="1"/>
    <s v="SC-20770"/>
    <s v="Stewart Carmichael"/>
    <s v="Corporate"/>
    <x v="13"/>
    <x v="1"/>
    <s v="India"/>
    <x v="1"/>
    <s v="OFF-EN-10000383"/>
    <x v="0"/>
    <x v="2"/>
    <s v="Ames Clasp Envelope, Recycled"/>
    <n v="30"/>
    <n v="5"/>
    <n v="6.3"/>
    <n v="3.46"/>
    <s v="High"/>
    <n v="304"/>
    <x v="1"/>
    <x v="6"/>
    <x v="1"/>
    <x v="336"/>
    <d v="2022-08-19T00:00:00"/>
    <s v="1"/>
    <s v="NO"/>
    <n v="-274"/>
    <n v="5"/>
    <s v="no"/>
    <x v="490"/>
    <n v="9.8684210526315791E-2"/>
    <n v="0.11533333333333333"/>
    <x v="1"/>
  </r>
  <r>
    <n v="574"/>
    <x v="384"/>
    <x v="1"/>
    <s v="DM-13345"/>
    <s v="Denise Monton"/>
    <s v="Corporate"/>
    <x v="126"/>
    <x v="21"/>
    <s v="India"/>
    <x v="1"/>
    <s v="OFF-ST-10004060"/>
    <x v="0"/>
    <x v="1"/>
    <s v="Fellowes Lockers, Blue"/>
    <n v="1865.97"/>
    <n v="9"/>
    <n v="802.17"/>
    <n v="413.95"/>
    <s v="Critical"/>
    <n v="516"/>
    <x v="1"/>
    <x v="7"/>
    <x v="1"/>
    <x v="240"/>
    <d v="2024-04-25T00:00:00"/>
    <s v="1"/>
    <s v="YES"/>
    <n v="1349.97"/>
    <n v="4"/>
    <s v="no"/>
    <x v="455"/>
    <n v="3.6162209302325583"/>
    <n v="0.22184172307164637"/>
    <x v="1"/>
  </r>
  <r>
    <n v="575"/>
    <x v="385"/>
    <x v="1"/>
    <s v="CS-12175"/>
    <s v="Charles Sheldon"/>
    <s v="Corporate"/>
    <x v="50"/>
    <x v="0"/>
    <s v="India"/>
    <x v="0"/>
    <s v="OFF-AP-10002938"/>
    <x v="0"/>
    <x v="8"/>
    <s v="KitchenAid Toaster, Black"/>
    <n v="169.5"/>
    <n v="2"/>
    <n v="15.24"/>
    <n v="35.840000000000003"/>
    <s v="Critical"/>
    <n v="730"/>
    <x v="1"/>
    <x v="5"/>
    <x v="1"/>
    <x v="328"/>
    <d v="2022-12-18T00:00:00"/>
    <s v="1"/>
    <s v="NO"/>
    <n v="-560.5"/>
    <n v="6"/>
    <s v="flag"/>
    <x v="499"/>
    <n v="0.2321917808219178"/>
    <n v="0.21144542772861358"/>
    <x v="1"/>
  </r>
  <r>
    <n v="576"/>
    <x v="192"/>
    <x v="1"/>
    <s v="GP-14740"/>
    <s v="Guy Phonely"/>
    <s v="Corporate"/>
    <x v="30"/>
    <x v="14"/>
    <s v="India"/>
    <x v="3"/>
    <s v="OFF-BI-10004589"/>
    <x v="0"/>
    <x v="0"/>
    <s v="Avery Binding Machine, Economy"/>
    <n v="97.68"/>
    <n v="2"/>
    <n v="13.62"/>
    <n v="20.100000000000001"/>
    <s v="Critical"/>
    <n v="42"/>
    <x v="1"/>
    <x v="6"/>
    <x v="1"/>
    <x v="339"/>
    <d v="2024-08-23T00:00:00"/>
    <s v="1"/>
    <s v="YES"/>
    <n v="55.680000000000007"/>
    <n v="5"/>
    <s v="no"/>
    <x v="500"/>
    <n v="2.3257142857142861"/>
    <n v="0.20577395577395577"/>
    <x v="1"/>
  </r>
  <r>
    <n v="577"/>
    <x v="386"/>
    <x v="1"/>
    <s v="KN-16390"/>
    <s v="Katherine Nockton"/>
    <s v="Corporate"/>
    <x v="127"/>
    <x v="4"/>
    <s v="India"/>
    <x v="0"/>
    <s v="OFF-PA-10003784"/>
    <x v="0"/>
    <x v="6"/>
    <s v="Eaton Note Cards, Premium"/>
    <n v="55.98"/>
    <n v="2"/>
    <n v="27.96"/>
    <n v="8.5299999999999994"/>
    <s v="Critical"/>
    <n v="712"/>
    <x v="1"/>
    <x v="7"/>
    <x v="0"/>
    <x v="340"/>
    <d v="2023-05-13T00:00:00"/>
    <s v="1"/>
    <s v="NO"/>
    <n v="-656.02"/>
    <n v="-84"/>
    <s v="no"/>
    <x v="501"/>
    <n v="7.8623595505617969E-2"/>
    <n v="0.15237584851732761"/>
    <x v="1"/>
  </r>
  <r>
    <n v="578"/>
    <x v="379"/>
    <x v="1"/>
    <s v="NH-18610"/>
    <s v="Nicole Hansen"/>
    <s v="Corporate"/>
    <x v="71"/>
    <x v="3"/>
    <s v="India"/>
    <x v="2"/>
    <s v="OFF-BI-10004666"/>
    <x v="0"/>
    <x v="0"/>
    <s v="Wilson Jones Binding Machine, Durable"/>
    <n v="100.92"/>
    <n v="2"/>
    <n v="45.36"/>
    <n v="13.54"/>
    <s v="High"/>
    <n v="283"/>
    <x v="1"/>
    <x v="4"/>
    <x v="1"/>
    <x v="72"/>
    <d v="2024-09-16T00:00:00"/>
    <s v="1"/>
    <s v="NO"/>
    <n v="-182.07999999999998"/>
    <n v="-84"/>
    <s v="no"/>
    <x v="502"/>
    <n v="0.35660777385159009"/>
    <n v="0.13416567578279825"/>
    <x v="1"/>
  </r>
  <r>
    <n v="579"/>
    <x v="387"/>
    <x v="1"/>
    <s v="AC-10615"/>
    <s v="Ann Chong"/>
    <s v="Corporate"/>
    <x v="29"/>
    <x v="2"/>
    <s v="India"/>
    <x v="2"/>
    <s v="OFF-AR-10002747"/>
    <x v="0"/>
    <x v="7"/>
    <s v="Boston Canvas, Fluorescent"/>
    <n v="109.8"/>
    <n v="2"/>
    <n v="43.92"/>
    <n v="9.49"/>
    <s v="Medium"/>
    <n v="139"/>
    <x v="1"/>
    <x v="5"/>
    <x v="0"/>
    <x v="88"/>
    <d v="2024-04-11T00:00:00"/>
    <s v="1"/>
    <s v="NO"/>
    <n v="-29.200000000000003"/>
    <n v="-202"/>
    <s v="no"/>
    <x v="141"/>
    <n v="0.78992805755395679"/>
    <n v="8.6429872495446272E-2"/>
    <x v="0"/>
  </r>
  <r>
    <n v="580"/>
    <x v="152"/>
    <x v="3"/>
    <s v="TB-21055"/>
    <s v="Ted Butterfield"/>
    <s v="Consumer"/>
    <x v="76"/>
    <x v="12"/>
    <s v="India"/>
    <x v="3"/>
    <s v="OFF-EN-10001528"/>
    <x v="0"/>
    <x v="2"/>
    <s v="Kraft Business Envelopes, Recycled"/>
    <n v="76.2"/>
    <n v="5"/>
    <n v="10.65"/>
    <n v="5.29"/>
    <s v="High"/>
    <n v="66"/>
    <x v="1"/>
    <x v="7"/>
    <x v="0"/>
    <x v="341"/>
    <d v="2021-09-30T00:00:00"/>
    <s v="1"/>
    <s v="YES"/>
    <n v="10.200000000000003"/>
    <n v="4"/>
    <s v="no"/>
    <x v="503"/>
    <n v="1.1545454545454545"/>
    <n v="6.9422572178477693E-2"/>
    <x v="0"/>
  </r>
  <r>
    <n v="581"/>
    <x v="388"/>
    <x v="2"/>
    <s v="JD-16015"/>
    <s v="Joy Daniels"/>
    <s v="Consumer"/>
    <x v="58"/>
    <x v="9"/>
    <s v="India"/>
    <x v="2"/>
    <s v="OFF-SU-10001731"/>
    <x v="0"/>
    <x v="5"/>
    <s v="Elite Letter Opener, High Speed"/>
    <n v="133.5"/>
    <n v="5"/>
    <n v="65.400000000000006"/>
    <n v="17.12"/>
    <s v="Medium"/>
    <n v="756"/>
    <x v="1"/>
    <x v="5"/>
    <x v="1"/>
    <x v="279"/>
    <d v="2023-08-25T00:00:00"/>
    <s v="1"/>
    <s v="NO"/>
    <n v="-622.5"/>
    <n v="6"/>
    <s v="flag"/>
    <x v="504"/>
    <n v="0.1765873015873016"/>
    <n v="0.12823970037453183"/>
    <x v="1"/>
  </r>
  <r>
    <n v="582"/>
    <x v="156"/>
    <x v="2"/>
    <s v="BE-11410"/>
    <s v="Bobby Elias"/>
    <s v="Consumer"/>
    <x v="38"/>
    <x v="10"/>
    <s v="India"/>
    <x v="3"/>
    <s v="OFF-LA-10000540"/>
    <x v="0"/>
    <x v="3"/>
    <s v="Harbour Creations Round Labels, Adjustable"/>
    <n v="23.25"/>
    <n v="5"/>
    <n v="6.15"/>
    <n v="5.49"/>
    <s v="High"/>
    <n v="53"/>
    <x v="1"/>
    <x v="6"/>
    <x v="0"/>
    <x v="55"/>
    <d v="2023-12-05T00:00:00"/>
    <s v="1"/>
    <s v="NO"/>
    <n v="-29.75"/>
    <n v="153"/>
    <s v="flag"/>
    <x v="505"/>
    <n v="0.43867924528301888"/>
    <n v="0.23612903225806453"/>
    <x v="1"/>
  </r>
  <r>
    <n v="583"/>
    <x v="389"/>
    <x v="1"/>
    <s v="MN-17935"/>
    <s v="Michael Nguyen"/>
    <s v="Consumer"/>
    <x v="4"/>
    <x v="3"/>
    <s v="India"/>
    <x v="2"/>
    <s v="OFF-EN-10000296"/>
    <x v="0"/>
    <x v="2"/>
    <s v="Cameo Business Envelopes, Security-Tint"/>
    <n v="84.75"/>
    <n v="5"/>
    <n v="6.75"/>
    <n v="11.32"/>
    <s v="Critical"/>
    <n v="85"/>
    <x v="1"/>
    <x v="7"/>
    <x v="0"/>
    <x v="158"/>
    <d v="2022-05-15T00:00:00"/>
    <s v="1"/>
    <s v="NO"/>
    <n v="-0.25"/>
    <n v="-174"/>
    <s v="no"/>
    <x v="506"/>
    <n v="0.99705882352941178"/>
    <n v="0.13356932153392331"/>
    <x v="1"/>
  </r>
  <r>
    <n v="584"/>
    <x v="390"/>
    <x v="1"/>
    <s v="MV-18190"/>
    <s v="Mike Vittorini"/>
    <s v="Consumer"/>
    <x v="30"/>
    <x v="14"/>
    <s v="India"/>
    <x v="3"/>
    <s v="OFF-ST-10003445"/>
    <x v="0"/>
    <x v="1"/>
    <s v="Rogers Folders, Industrial"/>
    <n v="155.85"/>
    <n v="5"/>
    <n v="4.6500000000000004"/>
    <n v="21.78"/>
    <s v="Medium"/>
    <n v="95"/>
    <x v="1"/>
    <x v="4"/>
    <x v="1"/>
    <x v="342"/>
    <d v="2024-09-27T00:00:00"/>
    <s v="1"/>
    <s v="YES"/>
    <n v="60.849999999999994"/>
    <n v="4"/>
    <s v="no"/>
    <x v="507"/>
    <n v="1.6405263157894736"/>
    <n v="0.13974975938402312"/>
    <x v="1"/>
  </r>
  <r>
    <n v="585"/>
    <x v="391"/>
    <x v="1"/>
    <s v="BO-11425"/>
    <s v="Bobby Odegard"/>
    <s v="Consumer"/>
    <x v="57"/>
    <x v="8"/>
    <s v="India"/>
    <x v="0"/>
    <s v="OFF-AR-10000851"/>
    <x v="0"/>
    <x v="7"/>
    <s v="Sanford Sketch Pad, Blue"/>
    <n v="227.4"/>
    <n v="5"/>
    <n v="49.95"/>
    <n v="16.600000000000001"/>
    <s v="Medium"/>
    <n v="438"/>
    <x v="1"/>
    <x v="6"/>
    <x v="1"/>
    <x v="343"/>
    <d v="2021-06-06T00:00:00"/>
    <s v="1"/>
    <s v="NO"/>
    <n v="-210.6"/>
    <n v="151"/>
    <s v="flag"/>
    <x v="508"/>
    <n v="0.51917808219178085"/>
    <n v="7.2999120492524189E-2"/>
    <x v="0"/>
  </r>
  <r>
    <n v="586"/>
    <x v="392"/>
    <x v="3"/>
    <s v="LR-16915"/>
    <s v="Lena Radford"/>
    <s v="Consumer"/>
    <x v="44"/>
    <x v="5"/>
    <s v="India"/>
    <x v="0"/>
    <s v="OFF-AP-10000304"/>
    <x v="0"/>
    <x v="8"/>
    <s v="Hoover Microwave, White"/>
    <n v="1840.68"/>
    <n v="6"/>
    <n v="846.54"/>
    <n v="2.97"/>
    <s v="Medium"/>
    <n v="128"/>
    <x v="1"/>
    <x v="7"/>
    <x v="0"/>
    <x v="54"/>
    <d v="2023-05-30T00:00:00"/>
    <s v="1"/>
    <s v="YES"/>
    <n v="1712.68"/>
    <n v="6"/>
    <s v="flag"/>
    <x v="509"/>
    <n v="14.3803125"/>
    <n v="1.6135341286915707E-3"/>
    <x v="0"/>
  </r>
  <r>
    <n v="587"/>
    <x v="393"/>
    <x v="2"/>
    <s v="HG-14845"/>
    <s v="Harry Greene"/>
    <s v="Consumer"/>
    <x v="9"/>
    <x v="7"/>
    <s v="India"/>
    <x v="3"/>
    <s v="OFF-EN-10002556"/>
    <x v="0"/>
    <x v="2"/>
    <s v="Ames Business Envelopes, Recycled"/>
    <n v="102.24"/>
    <n v="6"/>
    <n v="43.92"/>
    <n v="41.98"/>
    <s v="Critical"/>
    <n v="70"/>
    <x v="1"/>
    <x v="4"/>
    <x v="0"/>
    <x v="110"/>
    <d v="2022-02-07T00:00:00"/>
    <s v="1"/>
    <s v="YES"/>
    <n v="32.239999999999995"/>
    <n v="-140"/>
    <s v="no"/>
    <x v="510"/>
    <n v="1.4605714285714284"/>
    <n v="0.41060250391236308"/>
    <x v="1"/>
  </r>
  <r>
    <n v="588"/>
    <x v="394"/>
    <x v="2"/>
    <s v="KH-16510"/>
    <s v="Keith Herrera"/>
    <s v="Consumer"/>
    <x v="16"/>
    <x v="0"/>
    <s v="India"/>
    <x v="0"/>
    <s v="OFF-BI-10001326"/>
    <x v="0"/>
    <x v="0"/>
    <s v="Cardinal Binder, Recycled"/>
    <n v="85.14"/>
    <n v="6"/>
    <n v="21.24"/>
    <n v="15.08"/>
    <s v="Medium"/>
    <n v="361"/>
    <x v="1"/>
    <x v="5"/>
    <x v="1"/>
    <x v="344"/>
    <d v="2021-09-10T00:00:00"/>
    <s v="1"/>
    <s v="NO"/>
    <n v="-275.86"/>
    <n v="184"/>
    <s v="flag"/>
    <x v="427"/>
    <n v="0.23584487534626039"/>
    <n v="0.17712003758515388"/>
    <x v="1"/>
  </r>
  <r>
    <n v="589"/>
    <x v="395"/>
    <x v="1"/>
    <s v="JG-15160"/>
    <s v="James Galang"/>
    <s v="Consumer"/>
    <x v="122"/>
    <x v="24"/>
    <s v="India"/>
    <x v="3"/>
    <s v="OFF-BI-10003582"/>
    <x v="0"/>
    <x v="0"/>
    <s v="Cardinal Index Tab, Economy"/>
    <n v="52.56"/>
    <n v="6"/>
    <n v="18.899999999999999"/>
    <n v="7.88"/>
    <s v="Critical"/>
    <n v="467"/>
    <x v="1"/>
    <x v="6"/>
    <x v="1"/>
    <x v="287"/>
    <d v="2023-06-17T00:00:00"/>
    <s v="1"/>
    <s v="NO"/>
    <n v="-414.44"/>
    <n v="-142"/>
    <s v="no"/>
    <x v="511"/>
    <n v="0.11254817987152035"/>
    <n v="0.14992389649923896"/>
    <x v="1"/>
  </r>
  <r>
    <n v="590"/>
    <x v="396"/>
    <x v="2"/>
    <s v="LH-17155"/>
    <s v="Logan Haushalter"/>
    <s v="Consumer"/>
    <x v="123"/>
    <x v="7"/>
    <s v="India"/>
    <x v="3"/>
    <s v="OFF-EN-10002581"/>
    <x v="0"/>
    <x v="2"/>
    <s v="GlobeWeis Peel and Seal, Set of 50"/>
    <n v="149.72999999999999"/>
    <n v="7"/>
    <n v="40.32"/>
    <n v="5.34"/>
    <s v="High"/>
    <n v="630"/>
    <x v="1"/>
    <x v="7"/>
    <x v="1"/>
    <x v="73"/>
    <d v="2023-06-24T00:00:00"/>
    <s v="1"/>
    <s v="NO"/>
    <n v="-480.27"/>
    <n v="6"/>
    <s v="flag"/>
    <x v="512"/>
    <n v="0.23766666666666664"/>
    <n v="3.5664195551993592E-2"/>
    <x v="0"/>
  </r>
  <r>
    <n v="591"/>
    <x v="397"/>
    <x v="1"/>
    <s v="JC-15775"/>
    <s v="John Castell"/>
    <s v="Consumer"/>
    <x v="28"/>
    <x v="4"/>
    <s v="India"/>
    <x v="0"/>
    <s v="OFF-ST-10000078"/>
    <x v="0"/>
    <x v="1"/>
    <s v="Eldon Trays, Single Width"/>
    <n v="336"/>
    <n v="7"/>
    <n v="23.52"/>
    <n v="49.25"/>
    <s v="High"/>
    <n v="133"/>
    <x v="1"/>
    <x v="4"/>
    <x v="0"/>
    <x v="345"/>
    <d v="2024-06-05T00:00:00"/>
    <s v="1"/>
    <s v="YES"/>
    <n v="203"/>
    <n v="121"/>
    <s v="flag"/>
    <x v="513"/>
    <n v="2.5263157894736841"/>
    <n v="0.14657738095238096"/>
    <x v="1"/>
  </r>
  <r>
    <n v="592"/>
    <x v="218"/>
    <x v="2"/>
    <s v="MM-17920"/>
    <s v="Michael Moore"/>
    <s v="Consumer"/>
    <x v="89"/>
    <x v="4"/>
    <s v="India"/>
    <x v="0"/>
    <s v="OFF-AR-10001266"/>
    <x v="0"/>
    <x v="7"/>
    <s v="Boston Canvas, Blue"/>
    <n v="482.76"/>
    <n v="9"/>
    <n v="183.33"/>
    <n v="151.37"/>
    <s v="Critical"/>
    <n v="702"/>
    <x v="1"/>
    <x v="5"/>
    <x v="0"/>
    <x v="54"/>
    <d v="2023-05-30T00:00:00"/>
    <s v="1"/>
    <s v="NO"/>
    <n v="-219.24"/>
    <n v="6"/>
    <s v="flag"/>
    <x v="514"/>
    <n v="0.68769230769230771"/>
    <n v="0.31355124699643716"/>
    <x v="1"/>
  </r>
  <r>
    <n v="593"/>
    <x v="398"/>
    <x v="1"/>
    <s v="PG-18895"/>
    <s v="Paul Gonzalez"/>
    <s v="Consumer"/>
    <x v="82"/>
    <x v="0"/>
    <s v="India"/>
    <x v="0"/>
    <s v="OFF-BI-10000721"/>
    <x v="0"/>
    <x v="0"/>
    <s v="Ibico Binder Covers, Recycled"/>
    <n v="140.1"/>
    <n v="10"/>
    <n v="5.4"/>
    <n v="11.55"/>
    <s v="Medium"/>
    <n v="586"/>
    <x v="1"/>
    <x v="6"/>
    <x v="1"/>
    <x v="346"/>
    <d v="2022-06-08T00:00:00"/>
    <s v="1"/>
    <s v="NO"/>
    <n v="-445.9"/>
    <n v="151"/>
    <s v="flag"/>
    <x v="102"/>
    <n v="0.23907849829351535"/>
    <n v="8.2441113490364037E-2"/>
    <x v="0"/>
  </r>
  <r>
    <n v="594"/>
    <x v="389"/>
    <x v="1"/>
    <s v="MN-17935"/>
    <s v="Michael Nguyen"/>
    <s v="Consumer"/>
    <x v="4"/>
    <x v="3"/>
    <s v="India"/>
    <x v="2"/>
    <s v="OFF-BI-10004868"/>
    <x v="0"/>
    <x v="0"/>
    <s v="Wilson Jones Hole Reinforcements, Durable"/>
    <n v="60.3"/>
    <n v="10"/>
    <n v="1.8"/>
    <n v="8.69"/>
    <s v="Critical"/>
    <n v="743"/>
    <x v="1"/>
    <x v="7"/>
    <x v="1"/>
    <x v="54"/>
    <d v="2023-05-29T00:00:00"/>
    <s v="1"/>
    <s v="NO"/>
    <n v="-682.7"/>
    <n v="5"/>
    <s v="no"/>
    <x v="515"/>
    <n v="8.1157469717362041E-2"/>
    <n v="0.14411276948590382"/>
    <x v="1"/>
  </r>
  <r>
    <n v="595"/>
    <x v="399"/>
    <x v="1"/>
    <s v="TB-21055"/>
    <s v="Ted Butterfield"/>
    <s v="Consumer"/>
    <x v="49"/>
    <x v="5"/>
    <s v="India"/>
    <x v="0"/>
    <s v="OFF-LA-10002575"/>
    <x v="0"/>
    <x v="3"/>
    <s v="Smead Legal Exhibit Labels, 5000 Label Set"/>
    <n v="68.94"/>
    <n v="12"/>
    <n v="-63.54"/>
    <n v="16.72"/>
    <s v="Critical"/>
    <n v="501"/>
    <x v="1"/>
    <x v="4"/>
    <x v="0"/>
    <x v="60"/>
    <d v="2022-10-13T00:00:00"/>
    <s v="1"/>
    <s v="NO"/>
    <n v="-432.06"/>
    <n v="64"/>
    <s v="flag"/>
    <x v="516"/>
    <n v="0.13760479041916168"/>
    <n v="0.24252973600232086"/>
    <x v="1"/>
  </r>
  <r>
    <n v="596"/>
    <x v="392"/>
    <x v="3"/>
    <s v="LR-16915"/>
    <s v="Lena Radford"/>
    <s v="Consumer"/>
    <x v="44"/>
    <x v="5"/>
    <s v="India"/>
    <x v="0"/>
    <s v="OFF-ST-10003243"/>
    <x v="0"/>
    <x v="1"/>
    <s v="Fellowes Folders, Blue"/>
    <n v="105.6"/>
    <n v="4"/>
    <n v="39"/>
    <n v="20.95"/>
    <s v="Medium"/>
    <n v="199"/>
    <x v="1"/>
    <x v="5"/>
    <x v="1"/>
    <x v="347"/>
    <d v="2023-11-23T00:00:00"/>
    <s v="1"/>
    <s v="NO"/>
    <n v="-93.4"/>
    <n v="5"/>
    <s v="no"/>
    <x v="517"/>
    <n v="0.53065326633165821"/>
    <n v="0.19839015151515152"/>
    <x v="1"/>
  </r>
  <r>
    <n v="597"/>
    <x v="400"/>
    <x v="1"/>
    <s v="CC-12370"/>
    <s v="Christopher Conant"/>
    <s v="Consumer"/>
    <x v="6"/>
    <x v="5"/>
    <s v="India"/>
    <x v="0"/>
    <s v="OFF-SU-10002709"/>
    <x v="0"/>
    <x v="5"/>
    <s v="Fiskars Letter Opener, Easy Grip"/>
    <n v="118.2"/>
    <n v="4"/>
    <n v="48.36"/>
    <n v="12.87"/>
    <s v="Medium"/>
    <n v="503"/>
    <x v="1"/>
    <x v="6"/>
    <x v="1"/>
    <x v="348"/>
    <d v="2023-09-28T00:00:00"/>
    <s v="1"/>
    <s v="NO"/>
    <n v="-384.8"/>
    <n v="6"/>
    <s v="flag"/>
    <x v="518"/>
    <n v="0.23499005964214711"/>
    <n v="0.10888324873096446"/>
    <x v="1"/>
  </r>
  <r>
    <n v="598"/>
    <x v="151"/>
    <x v="1"/>
    <s v="CC-12145"/>
    <s v="Charles Crestani"/>
    <s v="Consumer"/>
    <x v="87"/>
    <x v="5"/>
    <s v="India"/>
    <x v="0"/>
    <s v="OFF-FA-10003161"/>
    <x v="0"/>
    <x v="4"/>
    <s v="OIC Paper Clips, Assorted Sizes"/>
    <n v="47.52"/>
    <n v="4"/>
    <n v="19.440000000000001"/>
    <n v="6.17"/>
    <s v="High"/>
    <n v="716"/>
    <x v="1"/>
    <x v="7"/>
    <x v="0"/>
    <x v="290"/>
    <d v="2021-07-06T00:00:00"/>
    <s v="1"/>
    <s v="NO"/>
    <n v="-668.48"/>
    <n v="150"/>
    <s v="flag"/>
    <x v="139"/>
    <n v="6.6368715083798893E-2"/>
    <n v="0.12984006734006734"/>
    <x v="1"/>
  </r>
  <r>
    <n v="599"/>
    <x v="401"/>
    <x v="1"/>
    <s v="JH-16180"/>
    <s v="Justin Hirsh"/>
    <s v="Consumer"/>
    <x v="33"/>
    <x v="16"/>
    <s v="India"/>
    <x v="2"/>
    <s v="OFF-FA-10004659"/>
    <x v="0"/>
    <x v="4"/>
    <s v="Stockwell Thumb Tacks, 12 Pack"/>
    <n v="51.84"/>
    <n v="4"/>
    <n v="16.559999999999999"/>
    <n v="5.96"/>
    <s v="Medium"/>
    <n v="311"/>
    <x v="1"/>
    <x v="4"/>
    <x v="0"/>
    <x v="88"/>
    <d v="2024-04-11T00:00:00"/>
    <s v="1"/>
    <s v="NO"/>
    <n v="-259.15999999999997"/>
    <n v="-202"/>
    <s v="no"/>
    <x v="431"/>
    <n v="0.16668810289389069"/>
    <n v="0.11496913580246913"/>
    <x v="1"/>
  </r>
  <r>
    <n v="600"/>
    <x v="402"/>
    <x v="1"/>
    <s v="CG-12520"/>
    <s v="Claire Gute"/>
    <s v="Consumer"/>
    <x v="60"/>
    <x v="5"/>
    <s v="India"/>
    <x v="0"/>
    <s v="OFF-ST-10002240"/>
    <x v="0"/>
    <x v="1"/>
    <s v="Fellowes Shelving, Blue"/>
    <n v="231.36"/>
    <n v="4"/>
    <n v="64.680000000000007"/>
    <n v="68.55"/>
    <s v="Critical"/>
    <n v="510"/>
    <x v="1"/>
    <x v="6"/>
    <x v="0"/>
    <x v="341"/>
    <d v="2021-09-30T00:00:00"/>
    <s v="1"/>
    <s v="NO"/>
    <n v="-278.64"/>
    <n v="4"/>
    <s v="no"/>
    <x v="519"/>
    <n v="0.45364705882352946"/>
    <n v="0.29629149377593356"/>
    <x v="1"/>
  </r>
  <r>
    <n v="601"/>
    <x v="400"/>
    <x v="1"/>
    <s v="CC-12370"/>
    <s v="Christopher Conant"/>
    <s v="Consumer"/>
    <x v="6"/>
    <x v="5"/>
    <s v="India"/>
    <x v="0"/>
    <s v="OFF-BI-10004483"/>
    <x v="0"/>
    <x v="0"/>
    <s v="Ibico Index Tab, Clear"/>
    <n v="33.479999999999997"/>
    <n v="4"/>
    <n v="1.32"/>
    <n v="3.93"/>
    <s v="Medium"/>
    <n v="80"/>
    <x v="1"/>
    <x v="7"/>
    <x v="0"/>
    <x v="289"/>
    <d v="2023-12-30T00:00:00"/>
    <s v="1"/>
    <s v="NO"/>
    <n v="-46.52"/>
    <n v="4"/>
    <s v="no"/>
    <x v="70"/>
    <n v="0.41849999999999998"/>
    <n v="0.11738351254480288"/>
    <x v="1"/>
  </r>
  <r>
    <n v="602"/>
    <x v="178"/>
    <x v="3"/>
    <s v="AH-10465"/>
    <s v="Amy Hunt"/>
    <s v="Consumer"/>
    <x v="95"/>
    <x v="2"/>
    <s v="India"/>
    <x v="2"/>
    <s v="OFF-EN-10003498"/>
    <x v="0"/>
    <x v="2"/>
    <s v="Cameo Interoffice Envelope, Recycled"/>
    <n v="138.69"/>
    <n v="3"/>
    <n v="51.3"/>
    <n v="10.77"/>
    <s v="Medium"/>
    <n v="504"/>
    <x v="1"/>
    <x v="4"/>
    <x v="0"/>
    <x v="198"/>
    <d v="2022-12-07T00:00:00"/>
    <s v="1"/>
    <s v="NO"/>
    <n v="-365.31"/>
    <n v="214"/>
    <s v="flag"/>
    <x v="109"/>
    <n v="0.27517857142857144"/>
    <n v="7.7655202249621455E-2"/>
    <x v="0"/>
  </r>
  <r>
    <n v="603"/>
    <x v="214"/>
    <x v="3"/>
    <s v="DB-13615"/>
    <s v="Doug Bickford"/>
    <s v="Consumer"/>
    <x v="70"/>
    <x v="7"/>
    <s v="India"/>
    <x v="3"/>
    <s v="OFF-PA-10003744"/>
    <x v="0"/>
    <x v="6"/>
    <s v="Green Bar Parchment Paper, Multicolor"/>
    <n v="54.27"/>
    <n v="3"/>
    <n v="17.28"/>
    <n v="4.22"/>
    <s v="High"/>
    <n v="545"/>
    <x v="1"/>
    <x v="5"/>
    <x v="0"/>
    <x v="60"/>
    <d v="2022-10-13T00:00:00"/>
    <s v="1"/>
    <s v="NO"/>
    <n v="-490.73"/>
    <n v="64"/>
    <s v="flag"/>
    <x v="380"/>
    <n v="9.9577981651376157E-2"/>
    <n v="7.775935139119218E-2"/>
    <x v="0"/>
  </r>
  <r>
    <n v="604"/>
    <x v="403"/>
    <x v="2"/>
    <s v="GT-14710"/>
    <s v="Greg Tran"/>
    <s v="Consumer"/>
    <x v="48"/>
    <x v="17"/>
    <s v="India"/>
    <x v="1"/>
    <s v="OFF-FA-10004659"/>
    <x v="0"/>
    <x v="4"/>
    <s v="Stockwell Thumb Tacks, 12 Pack"/>
    <n v="38.880000000000003"/>
    <n v="3"/>
    <n v="12.42"/>
    <n v="11.1"/>
    <s v="High"/>
    <n v="710"/>
    <x v="1"/>
    <x v="6"/>
    <x v="0"/>
    <x v="349"/>
    <d v="2024-01-09T00:00:00"/>
    <s v="1"/>
    <s v="NO"/>
    <n v="-671.12"/>
    <n v="-232"/>
    <s v="no"/>
    <x v="431"/>
    <n v="5.4760563380281693E-2"/>
    <n v="0.28549382716049382"/>
    <x v="1"/>
  </r>
  <r>
    <n v="605"/>
    <x v="404"/>
    <x v="2"/>
    <s v="BG-11740"/>
    <s v="Bruce Geld"/>
    <s v="Consumer"/>
    <x v="36"/>
    <x v="9"/>
    <s v="India"/>
    <x v="2"/>
    <s v="OFF-FA-10004298"/>
    <x v="0"/>
    <x v="4"/>
    <s v="Stockwell Staples, Bulk Pack"/>
    <n v="32.4"/>
    <n v="3"/>
    <n v="11.97"/>
    <n v="9"/>
    <s v="Critical"/>
    <n v="58"/>
    <x v="1"/>
    <x v="7"/>
    <x v="0"/>
    <x v="346"/>
    <d v="2022-06-08T00:00:00"/>
    <s v="1"/>
    <s v="NO"/>
    <n v="-25.6"/>
    <n v="151"/>
    <s v="flag"/>
    <x v="520"/>
    <n v="0.55862068965517242"/>
    <n v="0.27777777777777779"/>
    <x v="1"/>
  </r>
  <r>
    <n v="606"/>
    <x v="183"/>
    <x v="1"/>
    <s v="AW-10840"/>
    <s v="Anthony Witt"/>
    <s v="Consumer"/>
    <x v="98"/>
    <x v="8"/>
    <s v="India"/>
    <x v="0"/>
    <s v="OFF-SU-10004705"/>
    <x v="0"/>
    <x v="5"/>
    <s v="Fiskars Ruler, Serrated"/>
    <n v="33.39"/>
    <n v="3"/>
    <n v="4.32"/>
    <n v="2.93"/>
    <s v="Medium"/>
    <n v="647"/>
    <x v="1"/>
    <x v="4"/>
    <x v="1"/>
    <x v="65"/>
    <d v="2023-01-13T00:00:00"/>
    <s v="1"/>
    <s v="NO"/>
    <n v="-613.61"/>
    <n v="-169"/>
    <s v="no"/>
    <x v="495"/>
    <n v="5.1607418856259663E-2"/>
    <n v="8.7750823599880207E-2"/>
    <x v="0"/>
  </r>
  <r>
    <n v="607"/>
    <x v="405"/>
    <x v="1"/>
    <s v="TD-20995"/>
    <s v="Tamara Dahlen"/>
    <s v="Consumer"/>
    <x v="121"/>
    <x v="5"/>
    <s v="India"/>
    <x v="0"/>
    <s v="OFF-PA-10002974"/>
    <x v="0"/>
    <x v="6"/>
    <s v="Enermax Note Cards, 8.5 x 11"/>
    <n v="85.23"/>
    <n v="3"/>
    <n v="16.11"/>
    <n v="25.14"/>
    <s v="Critical"/>
    <n v="124"/>
    <x v="1"/>
    <x v="5"/>
    <x v="0"/>
    <x v="345"/>
    <d v="2024-06-05T00:00:00"/>
    <s v="1"/>
    <s v="NO"/>
    <n v="-38.769999999999996"/>
    <n v="121"/>
    <s v="flag"/>
    <x v="521"/>
    <n v="0.68733870967741939"/>
    <n v="0.29496656107004576"/>
    <x v="1"/>
  </r>
  <r>
    <n v="608"/>
    <x v="163"/>
    <x v="1"/>
    <s v="AG-10900"/>
    <s v="Arthur Gainer"/>
    <s v="Consumer"/>
    <x v="44"/>
    <x v="5"/>
    <s v="India"/>
    <x v="0"/>
    <s v="OFF-PA-10001327"/>
    <x v="0"/>
    <x v="6"/>
    <s v="SanDisk Cards &amp; Envelopes, Recycled"/>
    <n v="144.99"/>
    <n v="3"/>
    <n v="12.96"/>
    <n v="12.77"/>
    <s v="High"/>
    <n v="414"/>
    <x v="1"/>
    <x v="6"/>
    <x v="0"/>
    <x v="327"/>
    <d v="2021-06-09T00:00:00"/>
    <s v="1"/>
    <s v="NO"/>
    <n v="-269.01"/>
    <n v="120"/>
    <s v="flag"/>
    <x v="522"/>
    <n v="0.35021739130434787"/>
    <n v="8.8075039657907431E-2"/>
    <x v="0"/>
  </r>
  <r>
    <n v="609"/>
    <x v="406"/>
    <x v="1"/>
    <s v="HG-15025"/>
    <s v="Hunter Glantz"/>
    <s v="Consumer"/>
    <x v="78"/>
    <x v="7"/>
    <s v="India"/>
    <x v="3"/>
    <s v="OFF-LA-10002493"/>
    <x v="0"/>
    <x v="3"/>
    <s v="Hon Color Coded Labels, Adjustable"/>
    <n v="32.130000000000003"/>
    <n v="3"/>
    <n v="3.78"/>
    <n v="3.84"/>
    <s v="Medium"/>
    <n v="565"/>
    <x v="1"/>
    <x v="7"/>
    <x v="0"/>
    <x v="350"/>
    <d v="2023-03-19T00:00:00"/>
    <s v="1"/>
    <s v="NO"/>
    <n v="-532.87"/>
    <n v="4"/>
    <s v="no"/>
    <x v="523"/>
    <n v="5.686725663716815E-2"/>
    <n v="0.11951447245564892"/>
    <x v="1"/>
  </r>
  <r>
    <n v="610"/>
    <x v="163"/>
    <x v="1"/>
    <s v="AG-10900"/>
    <s v="Arthur Gainer"/>
    <s v="Consumer"/>
    <x v="44"/>
    <x v="5"/>
    <s v="India"/>
    <x v="0"/>
    <s v="OFF-LA-10004114"/>
    <x v="0"/>
    <x v="3"/>
    <s v="Avery File Folder Labels, Alphabetical"/>
    <n v="26.82"/>
    <n v="3"/>
    <n v="7.74"/>
    <n v="2.4900000000000002"/>
    <s v="High"/>
    <n v="49"/>
    <x v="1"/>
    <x v="4"/>
    <x v="0"/>
    <x v="351"/>
    <d v="2024-02-12T00:00:00"/>
    <s v="1"/>
    <s v="NO"/>
    <n v="-22.18"/>
    <n v="-288"/>
    <s v="no"/>
    <x v="494"/>
    <n v="0.54734693877551022"/>
    <n v="9.2841163310961969E-2"/>
    <x v="0"/>
  </r>
  <r>
    <n v="611"/>
    <x v="167"/>
    <x v="1"/>
    <s v="TB-21595"/>
    <s v="Troy Blackwell"/>
    <s v="Consumer"/>
    <x v="48"/>
    <x v="17"/>
    <s v="India"/>
    <x v="1"/>
    <s v="OFF-EN-10004755"/>
    <x v="0"/>
    <x v="2"/>
    <s v="Cameo Business Envelopes, Set of 50"/>
    <n v="61.47"/>
    <n v="3"/>
    <n v="16.559999999999999"/>
    <n v="7.72"/>
    <s v="High"/>
    <n v="542"/>
    <x v="1"/>
    <x v="5"/>
    <x v="0"/>
    <x v="352"/>
    <d v="2024-10-24T00:00:00"/>
    <s v="1"/>
    <s v="NO"/>
    <n v="-480.53"/>
    <n v="5"/>
    <s v="no"/>
    <x v="524"/>
    <n v="0.11341328413284132"/>
    <n v="0.1255897185619001"/>
    <x v="1"/>
  </r>
  <r>
    <n v="612"/>
    <x v="407"/>
    <x v="1"/>
    <s v="AF-10885"/>
    <s v="Art Foster"/>
    <s v="Consumer"/>
    <x v="128"/>
    <x v="9"/>
    <s v="India"/>
    <x v="2"/>
    <s v="OFF-EN-10001528"/>
    <x v="0"/>
    <x v="2"/>
    <s v="Kraft Business Envelopes, Recycled"/>
    <n v="45.72"/>
    <n v="3"/>
    <n v="6.39"/>
    <n v="6.19"/>
    <s v="High"/>
    <n v="319"/>
    <x v="1"/>
    <x v="6"/>
    <x v="1"/>
    <x v="348"/>
    <d v="2023-09-28T00:00:00"/>
    <s v="1"/>
    <s v="NO"/>
    <n v="-273.27999999999997"/>
    <n v="6"/>
    <s v="flag"/>
    <x v="503"/>
    <n v="0.14332288401253918"/>
    <n v="0.13538932633420825"/>
    <x v="1"/>
  </r>
  <r>
    <n v="613"/>
    <x v="408"/>
    <x v="2"/>
    <s v="RK-19300"/>
    <s v="Ralph Kennedy"/>
    <s v="Consumer"/>
    <x v="30"/>
    <x v="14"/>
    <s v="India"/>
    <x v="3"/>
    <s v="OFF-ST-10003141"/>
    <x v="0"/>
    <x v="1"/>
    <s v="Fellowes Trays, Industrial"/>
    <n v="173.61"/>
    <n v="3"/>
    <n v="32.94"/>
    <n v="39.67"/>
    <s v="High"/>
    <n v="533"/>
    <x v="1"/>
    <x v="7"/>
    <x v="1"/>
    <x v="353"/>
    <d v="2024-08-09T00:00:00"/>
    <s v="1"/>
    <s v="NO"/>
    <n v="-359.39"/>
    <n v="122"/>
    <s v="flag"/>
    <x v="525"/>
    <n v="0.32572232645403382"/>
    <n v="0.22850066240423939"/>
    <x v="1"/>
  </r>
  <r>
    <n v="614"/>
    <x v="409"/>
    <x v="2"/>
    <s v="PO-18850"/>
    <s v="Patrick O'Brill"/>
    <s v="Consumer"/>
    <x v="18"/>
    <x v="9"/>
    <s v="India"/>
    <x v="2"/>
    <s v="OFF-ST-10000327"/>
    <x v="0"/>
    <x v="1"/>
    <s v="Smead Folders, Wire Frame"/>
    <n v="49.68"/>
    <n v="3"/>
    <n v="6.93"/>
    <n v="5.81"/>
    <s v="High"/>
    <n v="602"/>
    <x v="1"/>
    <x v="4"/>
    <x v="0"/>
    <x v="354"/>
    <d v="2022-10-12T00:00:00"/>
    <s v="1"/>
    <s v="NO"/>
    <n v="-552.32000000000005"/>
    <n v="153"/>
    <s v="flag"/>
    <x v="5"/>
    <n v="8.2524916943521598E-2"/>
    <n v="0.11694847020933977"/>
    <x v="1"/>
  </r>
  <r>
    <n v="615"/>
    <x v="128"/>
    <x v="1"/>
    <s v="RO-19780"/>
    <s v="Rose O'Brian"/>
    <s v="Consumer"/>
    <x v="4"/>
    <x v="3"/>
    <s v="India"/>
    <x v="2"/>
    <s v="OFF-BI-10002881"/>
    <x v="0"/>
    <x v="0"/>
    <s v="Wilson Jones Binding Machine, Economy"/>
    <n v="146.88"/>
    <n v="3"/>
    <n v="2.88"/>
    <n v="16.46"/>
    <s v="Medium"/>
    <n v="324"/>
    <x v="1"/>
    <x v="5"/>
    <x v="0"/>
    <x v="355"/>
    <d v="2023-08-27T00:00:00"/>
    <s v="1"/>
    <s v="NO"/>
    <n v="-177.12"/>
    <n v="4"/>
    <s v="no"/>
    <x v="526"/>
    <n v="0.45333333333333331"/>
    <n v="0.11206427015250546"/>
    <x v="1"/>
  </r>
  <r>
    <n v="616"/>
    <x v="410"/>
    <x v="1"/>
    <s v="JF-15355"/>
    <s v="Jay Fein"/>
    <s v="Consumer"/>
    <x v="61"/>
    <x v="7"/>
    <s v="India"/>
    <x v="3"/>
    <s v="OFF-BI-10003340"/>
    <x v="0"/>
    <x v="0"/>
    <s v="Acco Index Tab, Durable"/>
    <n v="26.82"/>
    <n v="3"/>
    <n v="6.12"/>
    <n v="4.54"/>
    <s v="High"/>
    <n v="175"/>
    <x v="1"/>
    <x v="6"/>
    <x v="1"/>
    <x v="356"/>
    <d v="2024-06-03T00:00:00"/>
    <s v="1"/>
    <s v="NO"/>
    <n v="-148.18"/>
    <n v="152"/>
    <s v="flag"/>
    <x v="527"/>
    <n v="0.15325714285714287"/>
    <n v="0.16927665920954513"/>
    <x v="1"/>
  </r>
  <r>
    <n v="617"/>
    <x v="411"/>
    <x v="3"/>
    <s v="JW-15955"/>
    <s v="Joni Wasserman"/>
    <s v="Consumer"/>
    <x v="4"/>
    <x v="3"/>
    <s v="India"/>
    <x v="2"/>
    <s v="OFF-LA-10004745"/>
    <x v="0"/>
    <x v="3"/>
    <s v="Harbour Creations Shipping Labels, Adjustable"/>
    <n v="9.36"/>
    <n v="1"/>
    <n v="4.5599999999999996"/>
    <n v="2.89"/>
    <s v="Critical"/>
    <n v="672"/>
    <x v="1"/>
    <x v="7"/>
    <x v="0"/>
    <x v="357"/>
    <d v="2024-05-31T00:00:00"/>
    <s v="1"/>
    <s v="NO"/>
    <n v="-662.64"/>
    <n v="4"/>
    <s v="no"/>
    <x v="10"/>
    <n v="1.3928571428571427E-2"/>
    <n v="0.30876068376068377"/>
    <x v="1"/>
  </r>
  <r>
    <n v="618"/>
    <x v="412"/>
    <x v="2"/>
    <s v="JH-15820"/>
    <s v="John Huston"/>
    <s v="Consumer"/>
    <x v="26"/>
    <x v="1"/>
    <s v="India"/>
    <x v="1"/>
    <s v="OFF-EN-10002679"/>
    <x v="0"/>
    <x v="2"/>
    <s v="Kraft Mailers, with clear poly window"/>
    <n v="41.19"/>
    <n v="1"/>
    <n v="19.77"/>
    <n v="7.04"/>
    <s v="High"/>
    <n v="46"/>
    <x v="1"/>
    <x v="4"/>
    <x v="1"/>
    <x v="83"/>
    <d v="2021-12-26T00:00:00"/>
    <s v="1"/>
    <s v="NO"/>
    <n v="-4.8100000000000023"/>
    <n v="4"/>
    <s v="no"/>
    <x v="528"/>
    <n v="0.89543478260869558"/>
    <n v="0.17091527069677107"/>
    <x v="1"/>
  </r>
  <r>
    <n v="619"/>
    <x v="408"/>
    <x v="2"/>
    <s v="RK-19300"/>
    <s v="Ralph Kennedy"/>
    <s v="Consumer"/>
    <x v="30"/>
    <x v="14"/>
    <s v="India"/>
    <x v="3"/>
    <s v="OFF-LA-10002364"/>
    <x v="0"/>
    <x v="3"/>
    <s v="Smead Shipping Labels, Alphabetical"/>
    <n v="11.43"/>
    <n v="1"/>
    <n v="3.3"/>
    <n v="2.9"/>
    <s v="High"/>
    <n v="118"/>
    <x v="1"/>
    <x v="5"/>
    <x v="0"/>
    <x v="180"/>
    <d v="2022-10-24T00:00:00"/>
    <s v="1"/>
    <s v="NO"/>
    <n v="-106.57"/>
    <n v="6"/>
    <s v="flag"/>
    <x v="529"/>
    <n v="9.6864406779661016E-2"/>
    <n v="0.25371828521434819"/>
    <x v="1"/>
  </r>
  <r>
    <n v="620"/>
    <x v="413"/>
    <x v="2"/>
    <s v="JH-16180"/>
    <s v="Justin Hirsh"/>
    <s v="Consumer"/>
    <x v="77"/>
    <x v="5"/>
    <s v="India"/>
    <x v="0"/>
    <s v="OFF-BI-10003588"/>
    <x v="0"/>
    <x v="0"/>
    <s v="Ibico Binder, Economy"/>
    <n v="15.48"/>
    <n v="1"/>
    <n v="3.87"/>
    <n v="2.7"/>
    <s v="Critical"/>
    <n v="712"/>
    <x v="1"/>
    <x v="6"/>
    <x v="0"/>
    <x v="181"/>
    <d v="2021-06-15T00:00:00"/>
    <s v="1"/>
    <s v="NO"/>
    <n v="-696.52"/>
    <n v="-113"/>
    <s v="no"/>
    <x v="48"/>
    <n v="2.1741573033707867E-2"/>
    <n v="0.1744186046511628"/>
    <x v="1"/>
  </r>
  <r>
    <n v="621"/>
    <x v="414"/>
    <x v="3"/>
    <s v="SW-20275"/>
    <s v="Scott Williamson"/>
    <s v="Consumer"/>
    <x v="84"/>
    <x v="21"/>
    <s v="India"/>
    <x v="1"/>
    <s v="OFF-BI-10003646"/>
    <x v="0"/>
    <x v="0"/>
    <s v="Avery Index Tab, Economy"/>
    <n v="15.66"/>
    <n v="2"/>
    <n v="3.42"/>
    <n v="2.98"/>
    <s v="Critical"/>
    <n v="567"/>
    <x v="1"/>
    <x v="4"/>
    <x v="0"/>
    <x v="272"/>
    <d v="2023-05-08T00:00:00"/>
    <s v="1"/>
    <s v="NO"/>
    <n v="-551.34"/>
    <n v="120"/>
    <s v="flag"/>
    <x v="530"/>
    <n v="2.7619047619047619E-2"/>
    <n v="0.19029374201787994"/>
    <x v="1"/>
  </r>
  <r>
    <n v="622"/>
    <x v="415"/>
    <x v="3"/>
    <s v="CR-12730"/>
    <s v="Craig Reiter"/>
    <s v="Consumer"/>
    <x v="42"/>
    <x v="8"/>
    <s v="India"/>
    <x v="0"/>
    <s v="OFF-BI-10003025"/>
    <x v="0"/>
    <x v="0"/>
    <s v="Cardinal Binding Machine, Durable"/>
    <n v="102.54"/>
    <n v="2"/>
    <n v="18.420000000000002"/>
    <n v="16.64"/>
    <s v="High"/>
    <n v="377"/>
    <x v="1"/>
    <x v="5"/>
    <x v="1"/>
    <x v="150"/>
    <d v="2022-04-11T00:00:00"/>
    <s v="1"/>
    <s v="NO"/>
    <n v="-274.45999999999998"/>
    <n v="-201"/>
    <s v="no"/>
    <x v="33"/>
    <n v="0.27198938992042443"/>
    <n v="0.16227813536181002"/>
    <x v="1"/>
  </r>
  <r>
    <n v="623"/>
    <x v="159"/>
    <x v="2"/>
    <s v="LR-16915"/>
    <s v="Lena Radford"/>
    <s v="Consumer"/>
    <x v="24"/>
    <x v="10"/>
    <s v="India"/>
    <x v="3"/>
    <s v="OFF-AP-10002963"/>
    <x v="0"/>
    <x v="8"/>
    <s v="Hoover Toaster, Red"/>
    <n v="167.28"/>
    <n v="2"/>
    <n v="70.2"/>
    <n v="19.48"/>
    <s v="High"/>
    <n v="795"/>
    <x v="1"/>
    <x v="6"/>
    <x v="1"/>
    <x v="358"/>
    <d v="2024-07-10T00:00:00"/>
    <s v="1"/>
    <s v="NO"/>
    <n v="-627.72"/>
    <n v="122"/>
    <s v="flag"/>
    <x v="531"/>
    <n v="0.21041509433962263"/>
    <n v="0.11645145863223338"/>
    <x v="1"/>
  </r>
  <r>
    <n v="624"/>
    <x v="416"/>
    <x v="2"/>
    <s v="CS-11950"/>
    <s v="Carlos Soltero"/>
    <s v="Consumer"/>
    <x v="47"/>
    <x v="7"/>
    <s v="India"/>
    <x v="3"/>
    <s v="OFF-FA-10002635"/>
    <x v="0"/>
    <x v="4"/>
    <s v="Accos Thumb Tacks, Metal"/>
    <n v="27.6"/>
    <n v="2"/>
    <n v="6.3"/>
    <n v="12.17"/>
    <s v="Critical"/>
    <n v="335"/>
    <x v="1"/>
    <x v="7"/>
    <x v="1"/>
    <x v="58"/>
    <d v="2021-11-10T00:00:00"/>
    <s v="1"/>
    <s v="NO"/>
    <n v="-307.39999999999998"/>
    <n v="153"/>
    <s v="flag"/>
    <x v="532"/>
    <n v="8.2388059701492544E-2"/>
    <n v="0.44094202898550722"/>
    <x v="1"/>
  </r>
  <r>
    <n v="625"/>
    <x v="134"/>
    <x v="2"/>
    <s v="JC-15385"/>
    <s v="Jenna Caffey"/>
    <s v="Consumer"/>
    <x v="80"/>
    <x v="21"/>
    <s v="India"/>
    <x v="1"/>
    <s v="OFF-FA-10003817"/>
    <x v="0"/>
    <x v="4"/>
    <s v="Stockwell Clamps, Metal"/>
    <n v="37.92"/>
    <n v="2"/>
    <n v="2.2200000000000002"/>
    <n v="9.1"/>
    <s v="High"/>
    <n v="800"/>
    <x v="1"/>
    <x v="4"/>
    <x v="0"/>
    <x v="359"/>
    <d v="2021-08-30T00:00:00"/>
    <s v="1"/>
    <s v="NO"/>
    <n v="-762.08"/>
    <n v="4"/>
    <s v="no"/>
    <x v="533"/>
    <n v="4.7400000000000005E-2"/>
    <n v="0.23997890295358648"/>
    <x v="1"/>
  </r>
  <r>
    <n v="626"/>
    <x v="403"/>
    <x v="2"/>
    <s v="GT-14710"/>
    <s v="Greg Tran"/>
    <s v="Consumer"/>
    <x v="48"/>
    <x v="17"/>
    <s v="India"/>
    <x v="1"/>
    <s v="OFF-SU-10000207"/>
    <x v="0"/>
    <x v="5"/>
    <s v="Kleencut Box Cutter, High Speed"/>
    <n v="69.3"/>
    <n v="2"/>
    <n v="16.62"/>
    <n v="11.68"/>
    <s v="High"/>
    <n v="201"/>
    <x v="1"/>
    <x v="5"/>
    <x v="1"/>
    <x v="360"/>
    <d v="2023-02-09T00:00:00"/>
    <s v="1"/>
    <s v="NO"/>
    <n v="-131.69999999999999"/>
    <n v="-201"/>
    <s v="no"/>
    <x v="534"/>
    <n v="0.34477611940298508"/>
    <n v="0.16854256854256855"/>
    <x v="1"/>
  </r>
  <r>
    <n v="627"/>
    <x v="157"/>
    <x v="1"/>
    <s v="KM-16660"/>
    <s v="Khloe Miller"/>
    <s v="Consumer"/>
    <x v="60"/>
    <x v="17"/>
    <s v="India"/>
    <x v="1"/>
    <s v="OFF-FA-10000248"/>
    <x v="0"/>
    <x v="4"/>
    <s v="Stockwell Rubber Bands, Assorted Sizes"/>
    <n v="27.96"/>
    <n v="2"/>
    <n v="13.98"/>
    <n v="3.81"/>
    <s v="Critical"/>
    <n v="251"/>
    <x v="1"/>
    <x v="4"/>
    <x v="0"/>
    <x v="361"/>
    <d v="2023-05-01T00:00:00"/>
    <s v="1"/>
    <s v="NO"/>
    <n v="-223.04"/>
    <n v="121"/>
    <s v="flag"/>
    <x v="126"/>
    <n v="0.11139442231075697"/>
    <n v="0.13626609442060086"/>
    <x v="1"/>
  </r>
  <r>
    <n v="628"/>
    <x v="151"/>
    <x v="1"/>
    <s v="CC-12145"/>
    <s v="Charles Crestani"/>
    <s v="Consumer"/>
    <x v="87"/>
    <x v="5"/>
    <s v="India"/>
    <x v="0"/>
    <s v="OFF-AP-10001335"/>
    <x v="0"/>
    <x v="8"/>
    <s v="Hoover Toaster, Black"/>
    <n v="166.14"/>
    <n v="2"/>
    <n v="46.5"/>
    <n v="27.69"/>
    <s v="High"/>
    <n v="116"/>
    <x v="1"/>
    <x v="5"/>
    <x v="1"/>
    <x v="362"/>
    <d v="2024-07-25T00:00:00"/>
    <s v="1"/>
    <s v="YES"/>
    <n v="50.139999999999986"/>
    <n v="7"/>
    <s v="flag"/>
    <x v="535"/>
    <n v="1.4322413793103448"/>
    <n v="0.16666666666666669"/>
    <x v="1"/>
  </r>
  <r>
    <n v="629"/>
    <x v="417"/>
    <x v="1"/>
    <s v="TM-21010"/>
    <s v="Tamara Manning"/>
    <s v="Consumer"/>
    <x v="57"/>
    <x v="8"/>
    <s v="India"/>
    <x v="0"/>
    <s v="OFF-EN-10004560"/>
    <x v="0"/>
    <x v="2"/>
    <s v="Ames Mailers, Security-Tint"/>
    <n v="76.5"/>
    <n v="2"/>
    <n v="36.72"/>
    <n v="26.61"/>
    <s v="Critical"/>
    <n v="306"/>
    <x v="1"/>
    <x v="6"/>
    <x v="1"/>
    <x v="339"/>
    <d v="2024-08-23T00:00:00"/>
    <s v="1"/>
    <s v="NO"/>
    <n v="-229.5"/>
    <n v="5"/>
    <s v="no"/>
    <x v="536"/>
    <n v="0.25"/>
    <n v="0.34784313725490196"/>
    <x v="1"/>
  </r>
  <r>
    <n v="630"/>
    <x v="418"/>
    <x v="1"/>
    <s v="KT-16480"/>
    <s v="Kean Thornton"/>
    <s v="Consumer"/>
    <x v="97"/>
    <x v="15"/>
    <s v="India"/>
    <x v="1"/>
    <s v="TEC-MA-10002340"/>
    <x v="1"/>
    <x v="9"/>
    <s v="Konica Receipt Printer, White"/>
    <n v="241.32"/>
    <n v="2"/>
    <n v="82.02"/>
    <n v="22.79"/>
    <s v="Medium"/>
    <n v="459"/>
    <x v="1"/>
    <x v="4"/>
    <x v="1"/>
    <x v="267"/>
    <d v="2024-10-30T00:00:00"/>
    <s v="1"/>
    <s v="NO"/>
    <n v="-217.68"/>
    <n v="6"/>
    <s v="flag"/>
    <x v="537"/>
    <n v="0.52575163398692804"/>
    <n v="9.4438919277308131E-2"/>
    <x v="0"/>
  </r>
  <r>
    <n v="631"/>
    <x v="414"/>
    <x v="3"/>
    <s v="SW-20275"/>
    <s v="Scott Williamson"/>
    <s v="Consumer"/>
    <x v="84"/>
    <x v="21"/>
    <s v="India"/>
    <x v="1"/>
    <s v="TEC-MA-10002680"/>
    <x v="1"/>
    <x v="9"/>
    <s v="Konica Inkjet, White"/>
    <n v="2174.13"/>
    <n v="7"/>
    <n v="500.01"/>
    <n v="637.86"/>
    <s v="Critical"/>
    <n v="96"/>
    <x v="1"/>
    <x v="5"/>
    <x v="0"/>
    <x v="150"/>
    <d v="2022-04-11T00:00:00"/>
    <s v="1"/>
    <s v="YES"/>
    <n v="2078.13"/>
    <n v="-201"/>
    <s v="no"/>
    <x v="538"/>
    <n v="22.647187500000001"/>
    <n v="0.2933863200452595"/>
    <x v="1"/>
  </r>
  <r>
    <n v="632"/>
    <x v="141"/>
    <x v="3"/>
    <s v="CC-12370"/>
    <s v="Christopher Conant"/>
    <s v="Consumer"/>
    <x v="79"/>
    <x v="20"/>
    <s v="India"/>
    <x v="1"/>
    <s v="TEC-MA-10002148"/>
    <x v="1"/>
    <x v="9"/>
    <s v="Epson Printer, Durable"/>
    <n v="788.22"/>
    <n v="3"/>
    <n v="102.42"/>
    <n v="167.66"/>
    <s v="High"/>
    <n v="310"/>
    <x v="1"/>
    <x v="6"/>
    <x v="0"/>
    <x v="39"/>
    <d v="2024-08-18T00:00:00"/>
    <s v="1"/>
    <s v="YES"/>
    <n v="478.22"/>
    <n v="5"/>
    <s v="no"/>
    <x v="539"/>
    <n v="2.5426451612903227"/>
    <n v="0.21270711222755068"/>
    <x v="1"/>
  </r>
  <r>
    <n v="633"/>
    <x v="138"/>
    <x v="2"/>
    <s v="BS-11665"/>
    <s v="Brian Stugart"/>
    <s v="Consumer"/>
    <x v="82"/>
    <x v="0"/>
    <s v="India"/>
    <x v="0"/>
    <s v="TEC-MA-10003314"/>
    <x v="1"/>
    <x v="9"/>
    <s v="Epson Phone, White"/>
    <n v="476.28"/>
    <n v="6"/>
    <n v="204.66"/>
    <n v="109.58"/>
    <s v="Critical"/>
    <n v="55"/>
    <x v="1"/>
    <x v="7"/>
    <x v="1"/>
    <x v="39"/>
    <d v="2024-08-18T00:00:00"/>
    <s v="1"/>
    <s v="YES"/>
    <n v="421.28"/>
    <n v="5"/>
    <s v="no"/>
    <x v="540"/>
    <n v="8.6596363636363627"/>
    <n v="0.23007474594776184"/>
    <x v="1"/>
  </r>
  <r>
    <n v="634"/>
    <x v="128"/>
    <x v="1"/>
    <s v="RO-19780"/>
    <s v="Rose O'Brian"/>
    <s v="Consumer"/>
    <x v="4"/>
    <x v="3"/>
    <s v="India"/>
    <x v="2"/>
    <s v="TEC-MA-10000555"/>
    <x v="1"/>
    <x v="9"/>
    <s v="Panasonic Card Printer, Red"/>
    <n v="683.88"/>
    <n v="4"/>
    <n v="0"/>
    <n v="79.900000000000006"/>
    <s v="Medium"/>
    <n v="116"/>
    <x v="1"/>
    <x v="4"/>
    <x v="0"/>
    <x v="363"/>
    <d v="2022-09-10T00:00:00"/>
    <s v="1"/>
    <s v="YES"/>
    <n v="567.88"/>
    <n v="123"/>
    <s v="flag"/>
    <x v="68"/>
    <n v="5.8955172413793102"/>
    <n v="0.11683336257823011"/>
    <x v="1"/>
  </r>
  <r>
    <n v="635"/>
    <x v="419"/>
    <x v="1"/>
    <s v="CC-12670"/>
    <s v="Craig Carreira"/>
    <s v="Consumer"/>
    <x v="42"/>
    <x v="0"/>
    <s v="India"/>
    <x v="0"/>
    <s v="TEC-MA-10002134"/>
    <x v="1"/>
    <x v="9"/>
    <s v="Konica Inkjet, Wireless"/>
    <n v="940.32"/>
    <n v="3"/>
    <n v="141.03"/>
    <n v="29.7"/>
    <s v="Medium"/>
    <n v="308"/>
    <x v="1"/>
    <x v="5"/>
    <x v="1"/>
    <x v="44"/>
    <d v="2023-06-18T00:00:00"/>
    <s v="1"/>
    <s v="YES"/>
    <n v="632.32000000000005"/>
    <n v="4"/>
    <s v="no"/>
    <x v="541"/>
    <n v="3.0529870129870131"/>
    <n v="3.1584992343032157E-2"/>
    <x v="0"/>
  </r>
  <r>
    <n v="636"/>
    <x v="420"/>
    <x v="2"/>
    <s v="CY-12745"/>
    <s v="Craig Yedwab"/>
    <s v="Corporate"/>
    <x v="29"/>
    <x v="2"/>
    <s v="India"/>
    <x v="2"/>
    <s v="TEC-CO-10002376"/>
    <x v="1"/>
    <x v="10"/>
    <s v="Hewlett Fax Machine, Laser"/>
    <n v="959.76"/>
    <n v="3"/>
    <n v="460.62"/>
    <n v="317.81"/>
    <s v="Critical"/>
    <n v="352"/>
    <x v="1"/>
    <x v="4"/>
    <x v="0"/>
    <x v="315"/>
    <d v="2024-10-17T00:00:00"/>
    <s v="1"/>
    <s v="YES"/>
    <n v="607.76"/>
    <n v="4"/>
    <s v="no"/>
    <x v="542"/>
    <n v="2.7265909090909091"/>
    <n v="0.33113486705009587"/>
    <x v="1"/>
  </r>
  <r>
    <n v="637"/>
    <x v="117"/>
    <x v="2"/>
    <s v="BW-11110"/>
    <s v="Bart Watters"/>
    <s v="Corporate"/>
    <x v="67"/>
    <x v="7"/>
    <s v="India"/>
    <x v="3"/>
    <s v="TEC-CO-10000679"/>
    <x v="1"/>
    <x v="10"/>
    <s v="Hewlett Personal Copier, High-Speed"/>
    <n v="569.88"/>
    <n v="4"/>
    <n v="5.64"/>
    <n v="106.94"/>
    <s v="High"/>
    <n v="285"/>
    <x v="1"/>
    <x v="5"/>
    <x v="1"/>
    <x v="234"/>
    <d v="2022-11-17T00:00:00"/>
    <s v="1"/>
    <s v="YES"/>
    <n v="284.88"/>
    <n v="-24"/>
    <s v="no"/>
    <x v="543"/>
    <n v="1.9995789473684211"/>
    <n v="0.18765354109637117"/>
    <x v="1"/>
  </r>
  <r>
    <n v="638"/>
    <x v="378"/>
    <x v="1"/>
    <s v="MS-17980"/>
    <s v="Michael Stewart"/>
    <s v="Corporate"/>
    <x v="45"/>
    <x v="5"/>
    <s v="India"/>
    <x v="0"/>
    <s v="TEC-CO-10001472"/>
    <x v="1"/>
    <x v="10"/>
    <s v="Sharp Copy Machine, Laser"/>
    <n v="1195.2"/>
    <n v="5"/>
    <n v="585.6"/>
    <n v="93.95"/>
    <s v="Critical"/>
    <n v="461"/>
    <x v="1"/>
    <x v="6"/>
    <x v="1"/>
    <x v="272"/>
    <d v="2023-05-08T00:00:00"/>
    <s v="1"/>
    <s v="YES"/>
    <n v="734.2"/>
    <n v="120"/>
    <s v="flag"/>
    <x v="544"/>
    <n v="2.5926247288503257"/>
    <n v="7.8606091030789832E-2"/>
    <x v="0"/>
  </r>
  <r>
    <n v="639"/>
    <x v="110"/>
    <x v="3"/>
    <s v="KE-16420"/>
    <s v="Katrina Edelman"/>
    <s v="Corporate"/>
    <x v="42"/>
    <x v="8"/>
    <s v="India"/>
    <x v="0"/>
    <s v="TEC-CO-10001419"/>
    <x v="1"/>
    <x v="10"/>
    <s v="Hewlett Copy Machine, Color"/>
    <n v="530.22"/>
    <n v="2"/>
    <n v="15.9"/>
    <n v="48.5"/>
    <s v="Medium"/>
    <n v="167"/>
    <x v="1"/>
    <x v="7"/>
    <x v="0"/>
    <x v="364"/>
    <d v="2022-08-15T00:00:00"/>
    <s v="1"/>
    <s v="YES"/>
    <n v="363.22"/>
    <n v="-54"/>
    <s v="no"/>
    <x v="545"/>
    <n v="3.1749700598802395"/>
    <n v="9.147146467504054E-2"/>
    <x v="0"/>
  </r>
  <r>
    <n v="640"/>
    <x v="421"/>
    <x v="2"/>
    <s v="SG-20470"/>
    <s v="Sheri Gordon"/>
    <s v="Consumer"/>
    <x v="53"/>
    <x v="4"/>
    <s v="India"/>
    <x v="0"/>
    <s v="TEC-CO-10004997"/>
    <x v="1"/>
    <x v="10"/>
    <s v="Hewlett Wireless Fax, Color"/>
    <n v="1526.52"/>
    <n v="4"/>
    <n v="732.72"/>
    <n v="625.77"/>
    <s v="Critical"/>
    <n v="614"/>
    <x v="1"/>
    <x v="4"/>
    <x v="1"/>
    <x v="365"/>
    <d v="2023-06-29T00:00:00"/>
    <s v="1"/>
    <s v="YES"/>
    <n v="912.52"/>
    <n v="4"/>
    <s v="no"/>
    <x v="546"/>
    <n v="2.4861889250814331"/>
    <n v="0.40993239525194558"/>
    <x v="1"/>
  </r>
  <r>
    <n v="641"/>
    <x v="180"/>
    <x v="2"/>
    <s v="GW-14605"/>
    <s v="Giulietta Weimer"/>
    <s v="Consumer"/>
    <x v="18"/>
    <x v="9"/>
    <s v="India"/>
    <x v="2"/>
    <s v="TEC-CO-10001407"/>
    <x v="1"/>
    <x v="10"/>
    <s v="Canon Ink, Digital"/>
    <n v="587.16"/>
    <n v="4"/>
    <n v="146.76"/>
    <n v="118.43"/>
    <s v="High"/>
    <n v="767"/>
    <x v="1"/>
    <x v="5"/>
    <x v="0"/>
    <x v="74"/>
    <d v="2021-02-12T00:00:00"/>
    <s v="1"/>
    <s v="NO"/>
    <n v="-179.84000000000003"/>
    <n v="-289"/>
    <s v="no"/>
    <x v="547"/>
    <n v="0.76552803129074309"/>
    <n v="0.20169970706451396"/>
    <x v="1"/>
  </r>
  <r>
    <n v="642"/>
    <x v="162"/>
    <x v="1"/>
    <s v="CM-12385"/>
    <s v="Christopher Martinez"/>
    <s v="Consumer"/>
    <x v="29"/>
    <x v="2"/>
    <s v="India"/>
    <x v="2"/>
    <s v="TEC-CO-10004998"/>
    <x v="1"/>
    <x v="10"/>
    <s v="HP Fax and Copier, Color"/>
    <n v="697.32"/>
    <n v="4"/>
    <n v="292.8"/>
    <n v="94.93"/>
    <s v="High"/>
    <n v="455"/>
    <x v="1"/>
    <x v="7"/>
    <x v="1"/>
    <x v="366"/>
    <d v="2021-02-15T00:00:00"/>
    <s v="1"/>
    <s v="YES"/>
    <n v="242.32000000000005"/>
    <n v="-260"/>
    <s v="no"/>
    <x v="548"/>
    <n v="1.5325714285714287"/>
    <n v="0.13613549016233581"/>
    <x v="1"/>
  </r>
  <r>
    <n v="643"/>
    <x v="179"/>
    <x v="2"/>
    <s v="AB-10105"/>
    <s v="Adrian Barton"/>
    <s v="Consumer"/>
    <x v="96"/>
    <x v="3"/>
    <s v="India"/>
    <x v="2"/>
    <s v="TEC-CO-10002526"/>
    <x v="1"/>
    <x v="10"/>
    <s v="Sharp Wireless Fax, Digital"/>
    <n v="1066.68"/>
    <n v="3"/>
    <n v="394.65"/>
    <n v="383.68"/>
    <s v="Critical"/>
    <n v="658"/>
    <x v="1"/>
    <x v="4"/>
    <x v="0"/>
    <x v="257"/>
    <d v="2021-02-09T00:00:00"/>
    <s v="1"/>
    <s v="YES"/>
    <n v="408.68000000000006"/>
    <n v="-201"/>
    <s v="no"/>
    <x v="549"/>
    <n v="1.6210942249240123"/>
    <n v="0.35969550380620241"/>
    <x v="1"/>
  </r>
  <r>
    <n v="644"/>
    <x v="406"/>
    <x v="1"/>
    <s v="HG-15025"/>
    <s v="Hunter Glantz"/>
    <s v="Consumer"/>
    <x v="78"/>
    <x v="7"/>
    <s v="India"/>
    <x v="3"/>
    <s v="TEC-CO-10003250"/>
    <x v="1"/>
    <x v="10"/>
    <s v="Brother Personal Copier, Digital"/>
    <n v="427.59"/>
    <n v="3"/>
    <n v="128.25"/>
    <n v="14.91"/>
    <s v="Medium"/>
    <n v="428"/>
    <x v="1"/>
    <x v="5"/>
    <x v="0"/>
    <x v="90"/>
    <d v="2021-06-17T00:00:00"/>
    <s v="1"/>
    <s v="NO"/>
    <n v="-0.41000000000002501"/>
    <n v="4"/>
    <s v="no"/>
    <x v="550"/>
    <n v="0.99904205607476626"/>
    <n v="3.4869851960990669E-2"/>
    <x v="0"/>
  </r>
  <r>
    <n v="645"/>
    <x v="422"/>
    <x v="1"/>
    <s v="SV-20935"/>
    <s v="Susan Vittorini"/>
    <s v="Consumer"/>
    <x v="18"/>
    <x v="9"/>
    <s v="India"/>
    <x v="2"/>
    <s v="TEC-CO-10000865"/>
    <x v="1"/>
    <x v="10"/>
    <s v="Brother Fax Machine, High-Speed"/>
    <n v="633.48"/>
    <n v="2"/>
    <n v="69.66"/>
    <n v="94.85"/>
    <s v="High"/>
    <n v="684"/>
    <x v="1"/>
    <x v="7"/>
    <x v="1"/>
    <x v="94"/>
    <d v="2024-10-08T00:00:00"/>
    <s v="1"/>
    <s v="NO"/>
    <n v="-50.519999999999982"/>
    <n v="122"/>
    <s v="flag"/>
    <x v="551"/>
    <n v="0.92614035087719304"/>
    <n v="0.14972848393003724"/>
    <x v="1"/>
  </r>
  <r>
    <n v="646"/>
    <x v="117"/>
    <x v="2"/>
    <s v="BW-11110"/>
    <s v="Bart Watters"/>
    <s v="Corporate"/>
    <x v="67"/>
    <x v="7"/>
    <s v="India"/>
    <x v="3"/>
    <s v="TEC-AC-10003217"/>
    <x v="1"/>
    <x v="11"/>
    <s v="Enermax Keyboard, USB"/>
    <n v="334.68"/>
    <n v="4"/>
    <n v="83.64"/>
    <n v="63.87"/>
    <s v="High"/>
    <n v="295"/>
    <x v="1"/>
    <x v="4"/>
    <x v="0"/>
    <x v="94"/>
    <d v="2024-10-08T00:00:00"/>
    <s v="1"/>
    <s v="YES"/>
    <n v="39.680000000000007"/>
    <n v="122"/>
    <s v="flag"/>
    <x v="552"/>
    <n v="1.1345084745762712"/>
    <n v="0.19083901039799209"/>
    <x v="1"/>
  </r>
  <r>
    <n v="647"/>
    <x v="423"/>
    <x v="1"/>
    <s v="LA-16780"/>
    <s v="Laura Armstrong"/>
    <s v="Corporate"/>
    <x v="123"/>
    <x v="7"/>
    <s v="India"/>
    <x v="3"/>
    <s v="TEC-AC-10002533"/>
    <x v="1"/>
    <x v="11"/>
    <s v="Enermax Memory Card, USB"/>
    <n v="916.8"/>
    <n v="8"/>
    <n v="146.63999999999999"/>
    <n v="68.989999999999995"/>
    <s v="Medium"/>
    <n v="564"/>
    <x v="1"/>
    <x v="5"/>
    <x v="1"/>
    <x v="251"/>
    <d v="2023-12-20T00:00:00"/>
    <s v="1"/>
    <s v="YES"/>
    <n v="352.79999999999995"/>
    <n v="4"/>
    <s v="no"/>
    <x v="203"/>
    <n v="1.6255319148936169"/>
    <n v="7.5250872600349045E-2"/>
    <x v="0"/>
  </r>
  <r>
    <n v="648"/>
    <x v="424"/>
    <x v="1"/>
    <s v="BF-10975"/>
    <s v="Barbara Fisher"/>
    <s v="Corporate"/>
    <x v="49"/>
    <x v="5"/>
    <s v="India"/>
    <x v="0"/>
    <s v="TEC-AC-10002086"/>
    <x v="1"/>
    <x v="11"/>
    <s v="SanDisk Keyboard, Erganomic"/>
    <n v="118.935"/>
    <n v="3"/>
    <n v="-4.8150000000000004"/>
    <n v="6.99"/>
    <s v="Medium"/>
    <n v="479"/>
    <x v="1"/>
    <x v="6"/>
    <x v="0"/>
    <x v="92"/>
    <d v="2024-10-21T00:00:00"/>
    <s v="1"/>
    <s v="NO"/>
    <n v="-360.065"/>
    <n v="4"/>
    <s v="no"/>
    <x v="553"/>
    <n v="0.24829853862212944"/>
    <n v="5.8771597931643334E-2"/>
    <x v="0"/>
  </r>
  <r>
    <n v="649"/>
    <x v="425"/>
    <x v="1"/>
    <s v="RB-19465"/>
    <s v="Rick Bensley"/>
    <s v="Home Office"/>
    <x v="70"/>
    <x v="7"/>
    <s v="India"/>
    <x v="3"/>
    <s v="TEC-AC-10002172"/>
    <x v="1"/>
    <x v="11"/>
    <s v="Memorex Keyboard, Programmable"/>
    <n v="655.56"/>
    <n v="9"/>
    <n v="91.53"/>
    <n v="136.4"/>
    <s v="High"/>
    <n v="484"/>
    <x v="1"/>
    <x v="7"/>
    <x v="1"/>
    <x v="231"/>
    <d v="2023-11-10T00:00:00"/>
    <s v="1"/>
    <s v="YES"/>
    <n v="171.55999999999995"/>
    <n v="123"/>
    <s v="flag"/>
    <x v="554"/>
    <n v="1.3544628099173552"/>
    <n v="0.20806638599060348"/>
    <x v="1"/>
  </r>
  <r>
    <n v="650"/>
    <x v="426"/>
    <x v="1"/>
    <s v="DH-13675"/>
    <s v="Duane Huffman"/>
    <s v="Home Office"/>
    <x v="40"/>
    <x v="9"/>
    <s v="India"/>
    <x v="2"/>
    <s v="TEC-AC-10000596"/>
    <x v="1"/>
    <x v="11"/>
    <s v="Enermax Memory Card, Erganomic"/>
    <n v="448.8"/>
    <n v="4"/>
    <n v="188.4"/>
    <n v="53.54"/>
    <s v="High"/>
    <n v="108"/>
    <x v="1"/>
    <x v="4"/>
    <x v="0"/>
    <x v="367"/>
    <d v="2024-11-15T00:00:00"/>
    <s v="1"/>
    <s v="YES"/>
    <n v="340.8"/>
    <n v="4"/>
    <s v="no"/>
    <x v="555"/>
    <n v="4.1555555555555559"/>
    <n v="0.11929590017825312"/>
    <x v="1"/>
  </r>
  <r>
    <n v="651"/>
    <x v="96"/>
    <x v="1"/>
    <s v="BT-11485"/>
    <s v="Brad Thomas"/>
    <s v="Home Office"/>
    <x v="43"/>
    <x v="15"/>
    <s v="India"/>
    <x v="1"/>
    <s v="TEC-AC-10004478"/>
    <x v="1"/>
    <x v="11"/>
    <s v="SanDisk Numeric Keypad, Bluetooth"/>
    <n v="277.8"/>
    <n v="5"/>
    <n v="130.5"/>
    <n v="28.26"/>
    <s v="High"/>
    <n v="219"/>
    <x v="1"/>
    <x v="5"/>
    <x v="1"/>
    <x v="368"/>
    <d v="2024-04-06T00:00:00"/>
    <s v="1"/>
    <s v="YES"/>
    <n v="58.800000000000011"/>
    <n v="-55"/>
    <s v="no"/>
    <x v="556"/>
    <n v="1.2684931506849315"/>
    <n v="0.10172786177105832"/>
    <x v="1"/>
  </r>
  <r>
    <n v="652"/>
    <x v="222"/>
    <x v="1"/>
    <s v="CW-11905"/>
    <s v="Carl Weiss"/>
    <s v="Home Office"/>
    <x v="102"/>
    <x v="16"/>
    <s v="India"/>
    <x v="2"/>
    <s v="TEC-AC-10004938"/>
    <x v="1"/>
    <x v="11"/>
    <s v="Belkin Mouse, Bluetooth"/>
    <n v="122.13"/>
    <n v="3"/>
    <n v="17.010000000000002"/>
    <n v="11.36"/>
    <s v="High"/>
    <n v="437"/>
    <x v="1"/>
    <x v="6"/>
    <x v="1"/>
    <x v="367"/>
    <d v="2024-11-15T00:00:00"/>
    <s v="1"/>
    <s v="NO"/>
    <n v="-314.87"/>
    <n v="4"/>
    <s v="no"/>
    <x v="557"/>
    <n v="0.27947368421052632"/>
    <n v="9.30156390731188E-2"/>
    <x v="0"/>
  </r>
  <r>
    <n v="653"/>
    <x v="427"/>
    <x v="2"/>
    <s v="MC-17575"/>
    <s v="Matt Collins"/>
    <s v="Consumer"/>
    <x v="127"/>
    <x v="4"/>
    <s v="India"/>
    <x v="0"/>
    <s v="TEC-AC-10001840"/>
    <x v="1"/>
    <x v="11"/>
    <s v="SanDisk Mouse, Erganomic"/>
    <n v="252.84"/>
    <n v="7"/>
    <n v="68.25"/>
    <n v="68.52"/>
    <s v="Critical"/>
    <n v="288"/>
    <x v="1"/>
    <x v="7"/>
    <x v="1"/>
    <x v="369"/>
    <d v="2024-07-13T00:00:00"/>
    <s v="1"/>
    <s v="NO"/>
    <n v="-35.159999999999997"/>
    <n v="-56"/>
    <s v="no"/>
    <x v="558"/>
    <n v="0.87791666666666668"/>
    <n v="0.27100142382534409"/>
    <x v="1"/>
  </r>
  <r>
    <n v="654"/>
    <x v="428"/>
    <x v="2"/>
    <s v="WB-21850"/>
    <s v="William Brown"/>
    <s v="Consumer"/>
    <x v="26"/>
    <x v="1"/>
    <s v="India"/>
    <x v="1"/>
    <s v="TEC-AC-10003889"/>
    <x v="1"/>
    <x v="11"/>
    <s v="Enermax Mouse, USB"/>
    <n v="162"/>
    <n v="4"/>
    <n v="38.880000000000003"/>
    <n v="21.99"/>
    <s v="Medium"/>
    <n v="533"/>
    <x v="1"/>
    <x v="4"/>
    <x v="1"/>
    <x v="231"/>
    <d v="2023-11-10T00:00:00"/>
    <s v="1"/>
    <s v="NO"/>
    <n v="-371"/>
    <n v="123"/>
    <s v="flag"/>
    <x v="559"/>
    <n v="0.30393996247654786"/>
    <n v="0.13574074074074072"/>
    <x v="1"/>
  </r>
  <r>
    <n v="655"/>
    <x v="421"/>
    <x v="2"/>
    <s v="SG-20470"/>
    <s v="Sheri Gordon"/>
    <s v="Consumer"/>
    <x v="53"/>
    <x v="4"/>
    <s v="India"/>
    <x v="0"/>
    <s v="TEC-AC-10000642"/>
    <x v="1"/>
    <x v="11"/>
    <s v="Logitech Flash Drive, Bluetooth"/>
    <n v="30.51"/>
    <n v="1"/>
    <n v="11.88"/>
    <n v="2.39"/>
    <s v="Critical"/>
    <n v="301"/>
    <x v="1"/>
    <x v="5"/>
    <x v="1"/>
    <x v="201"/>
    <d v="2022-04-17T00:00:00"/>
    <s v="1"/>
    <s v="NO"/>
    <n v="-270.49"/>
    <n v="-231"/>
    <s v="no"/>
    <x v="202"/>
    <n v="0.10136212624584719"/>
    <n v="7.8334972140281872E-2"/>
    <x v="0"/>
  </r>
  <r>
    <n v="656"/>
    <x v="429"/>
    <x v="2"/>
    <s v="TB-21625"/>
    <s v="Trudy Brown"/>
    <s v="Consumer"/>
    <x v="20"/>
    <x v="5"/>
    <s v="India"/>
    <x v="0"/>
    <s v="TEC-AC-10001792"/>
    <x v="1"/>
    <x v="11"/>
    <s v="Logitech Mouse, Programmable"/>
    <n v="153.9"/>
    <n v="5"/>
    <n v="12.3"/>
    <n v="22.94"/>
    <s v="High"/>
    <n v="627"/>
    <x v="1"/>
    <x v="6"/>
    <x v="0"/>
    <x v="144"/>
    <d v="2022-04-09T00:00:00"/>
    <s v="1"/>
    <s v="NO"/>
    <n v="-473.1"/>
    <n v="-144"/>
    <s v="no"/>
    <x v="560"/>
    <n v="0.24545454545454545"/>
    <n v="0.14905782975958415"/>
    <x v="1"/>
  </r>
  <r>
    <n v="657"/>
    <x v="164"/>
    <x v="1"/>
    <s v="RM-19750"/>
    <s v="Roland Murray"/>
    <s v="Consumer"/>
    <x v="76"/>
    <x v="19"/>
    <s v="India"/>
    <x v="3"/>
    <s v="TEC-AC-10000483"/>
    <x v="1"/>
    <x v="11"/>
    <s v="SanDisk Memory Card, Bluetooth"/>
    <n v="224.82"/>
    <n v="2"/>
    <n v="6.72"/>
    <n v="24.19"/>
    <s v="High"/>
    <n v="39"/>
    <x v="1"/>
    <x v="7"/>
    <x v="1"/>
    <x v="266"/>
    <d v="2023-09-23T00:00:00"/>
    <s v="1"/>
    <s v="YES"/>
    <n v="185.82"/>
    <n v="4"/>
    <s v="no"/>
    <x v="561"/>
    <n v="5.764615384615384"/>
    <n v="0.10759718886220088"/>
    <x v="1"/>
  </r>
  <r>
    <n v="658"/>
    <x v="166"/>
    <x v="1"/>
    <s v="JF-15190"/>
    <s v="Jamie Frazer"/>
    <s v="Consumer"/>
    <x v="10"/>
    <x v="1"/>
    <s v="India"/>
    <x v="1"/>
    <s v="TEC-AC-10004848"/>
    <x v="1"/>
    <x v="11"/>
    <s v="SanDisk Memory Card, Erganomic"/>
    <n v="551.1"/>
    <n v="5"/>
    <n v="49.5"/>
    <n v="24.99"/>
    <s v="Medium"/>
    <n v="379"/>
    <x v="1"/>
    <x v="4"/>
    <x v="1"/>
    <x v="370"/>
    <d v="2024-08-30T00:00:00"/>
    <s v="1"/>
    <s v="YES"/>
    <n v="172.10000000000002"/>
    <n v="4"/>
    <s v="no"/>
    <x v="562"/>
    <n v="1.4540897097625329"/>
    <n v="4.5345672291780069E-2"/>
    <x v="0"/>
  </r>
  <r>
    <n v="659"/>
    <x v="183"/>
    <x v="1"/>
    <s v="AW-10840"/>
    <s v="Anthony Witt"/>
    <s v="Consumer"/>
    <x v="98"/>
    <x v="8"/>
    <s v="India"/>
    <x v="0"/>
    <s v="TEC-AC-10004334"/>
    <x v="1"/>
    <x v="11"/>
    <s v="Logitech Router, Erganomic"/>
    <n v="245.13"/>
    <n v="1"/>
    <n v="85.77"/>
    <n v="19.88"/>
    <s v="Medium"/>
    <n v="467"/>
    <x v="1"/>
    <x v="5"/>
    <x v="1"/>
    <x v="106"/>
    <d v="2021-03-25T00:00:00"/>
    <s v="1"/>
    <s v="NO"/>
    <n v="-221.87"/>
    <n v="4"/>
    <s v="no"/>
    <x v="563"/>
    <n v="0.52490364025695935"/>
    <n v="8.1099824582874389E-2"/>
    <x v="0"/>
  </r>
  <r>
    <n v="660"/>
    <x v="430"/>
    <x v="1"/>
    <s v="LC-16885"/>
    <s v="Lena Creighton"/>
    <s v="Consumer"/>
    <x v="29"/>
    <x v="2"/>
    <s v="India"/>
    <x v="2"/>
    <s v="TEC-AC-10000896"/>
    <x v="1"/>
    <x v="11"/>
    <s v="Belkin Numeric Keypad, Erganomic"/>
    <n v="177.75"/>
    <n v="3"/>
    <n v="30.15"/>
    <n v="10.84"/>
    <s v="Medium"/>
    <n v="800"/>
    <x v="1"/>
    <x v="6"/>
    <x v="0"/>
    <x v="265"/>
    <d v="2023-05-24T00:00:00"/>
    <s v="1"/>
    <s v="NO"/>
    <n v="-622.25"/>
    <n v="4"/>
    <s v="no"/>
    <x v="564"/>
    <n v="0.22218750000000001"/>
    <n v="6.09845288326301E-2"/>
    <x v="0"/>
  </r>
  <r>
    <n v="661"/>
    <x v="431"/>
    <x v="2"/>
    <s v="NG-18430"/>
    <s v="Nathan Gelder"/>
    <s v="Consumer"/>
    <x v="18"/>
    <x v="9"/>
    <s v="India"/>
    <x v="2"/>
    <s v="TEC-PH-10001921"/>
    <x v="1"/>
    <x v="12"/>
    <s v="Nokia Signal Booster, with Caller ID"/>
    <n v="546"/>
    <n v="4"/>
    <n v="60"/>
    <n v="117.24"/>
    <s v="Critical"/>
    <n v="87"/>
    <x v="1"/>
    <x v="7"/>
    <x v="1"/>
    <x v="32"/>
    <d v="2024-09-30T00:00:00"/>
    <s v="1"/>
    <s v="YES"/>
    <n v="459"/>
    <n v="5"/>
    <s v="no"/>
    <x v="565"/>
    <n v="6.2758620689655169"/>
    <n v="0.21472527472527472"/>
    <x v="1"/>
  </r>
  <r>
    <n v="662"/>
    <x v="432"/>
    <x v="2"/>
    <s v="TP-21415"/>
    <s v="Tom Prescott"/>
    <s v="Consumer"/>
    <x v="30"/>
    <x v="14"/>
    <s v="India"/>
    <x v="3"/>
    <s v="TEC-PH-10004559"/>
    <x v="1"/>
    <x v="12"/>
    <s v="Nokia Speaker Phone, with Caller ID"/>
    <n v="369.45"/>
    <n v="3"/>
    <n v="84.96"/>
    <n v="49.72"/>
    <s v="High"/>
    <n v="565"/>
    <x v="1"/>
    <x v="4"/>
    <x v="0"/>
    <x v="99"/>
    <d v="2024-11-16T00:00:00"/>
    <s v="1"/>
    <s v="NO"/>
    <n v="-195.55"/>
    <n v="-25"/>
    <s v="no"/>
    <x v="566"/>
    <n v="0.65389380530973451"/>
    <n v="0.13457842739206929"/>
    <x v="1"/>
  </r>
  <r>
    <n v="663"/>
    <x v="433"/>
    <x v="2"/>
    <s v="MG-17680"/>
    <s v="Maureen Gastineau"/>
    <s v="Home Office"/>
    <x v="49"/>
    <x v="5"/>
    <s v="India"/>
    <x v="0"/>
    <s v="TEC-PH-10001614"/>
    <x v="1"/>
    <x v="12"/>
    <s v="Motorola Audio Dock, VoIP"/>
    <n v="346.92"/>
    <n v="4"/>
    <n v="-152.76"/>
    <n v="148.9"/>
    <s v="Critical"/>
    <n v="403"/>
    <x v="1"/>
    <x v="5"/>
    <x v="1"/>
    <x v="264"/>
    <d v="2023-08-16T00:00:00"/>
    <s v="1"/>
    <s v="NO"/>
    <n v="-56.079999999999984"/>
    <n v="-114"/>
    <s v="no"/>
    <x v="567"/>
    <n v="0.86084367245657567"/>
    <n v="0.42920558053729968"/>
    <x v="1"/>
  </r>
  <r>
    <n v="664"/>
    <x v="195"/>
    <x v="2"/>
    <s v="AS-10285"/>
    <s v="Alejandro Savely"/>
    <s v="Corporate"/>
    <x v="8"/>
    <x v="7"/>
    <s v="India"/>
    <x v="3"/>
    <s v="TEC-PH-10004261"/>
    <x v="1"/>
    <x v="12"/>
    <s v="Nokia Signal Booster, Full Size"/>
    <n v="275.58"/>
    <n v="2"/>
    <n v="77.16"/>
    <n v="83.73"/>
    <s v="Critical"/>
    <n v="582"/>
    <x v="1"/>
    <x v="6"/>
    <x v="1"/>
    <x v="371"/>
    <d v="2023-08-04T00:00:00"/>
    <s v="1"/>
    <s v="NO"/>
    <n v="-306.42"/>
    <n v="122"/>
    <s v="flag"/>
    <x v="568"/>
    <n v="0.47350515463917525"/>
    <n v="0.3038319181362944"/>
    <x v="1"/>
  </r>
  <r>
    <n v="665"/>
    <x v="434"/>
    <x v="2"/>
    <s v="DV-13045"/>
    <s v="Darrin Van Huff"/>
    <s v="Corporate"/>
    <x v="45"/>
    <x v="5"/>
    <s v="India"/>
    <x v="0"/>
    <s v="TEC-PH-10003927"/>
    <x v="1"/>
    <x v="12"/>
    <s v="Nokia Audio Dock, with Caller ID"/>
    <n v="333.48"/>
    <n v="2"/>
    <n v="126.72"/>
    <n v="60.18"/>
    <s v="High"/>
    <n v="179"/>
    <x v="1"/>
    <x v="7"/>
    <x v="1"/>
    <x v="237"/>
    <d v="2024-12-20T00:00:00"/>
    <s v="1"/>
    <s v="YES"/>
    <n v="154.48000000000002"/>
    <n v="4"/>
    <s v="no"/>
    <x v="216"/>
    <n v="1.8630167597765364"/>
    <n v="0.18046059733717162"/>
    <x v="1"/>
  </r>
  <r>
    <n v="666"/>
    <x v="432"/>
    <x v="2"/>
    <s v="TP-21415"/>
    <s v="Tom Prescott"/>
    <s v="Consumer"/>
    <x v="30"/>
    <x v="14"/>
    <s v="India"/>
    <x v="3"/>
    <s v="TEC-PH-10003823"/>
    <x v="1"/>
    <x v="12"/>
    <s v="Apple Headset, Full Size"/>
    <n v="149.1"/>
    <n v="2"/>
    <n v="58.14"/>
    <n v="42.79"/>
    <s v="High"/>
    <n v="32"/>
    <x v="1"/>
    <x v="4"/>
    <x v="0"/>
    <x v="372"/>
    <d v="2024-07-26T00:00:00"/>
    <s v="1"/>
    <s v="YES"/>
    <n v="117.1"/>
    <n v="5"/>
    <s v="no"/>
    <x v="569"/>
    <n v="4.6593749999999998"/>
    <n v="0.28698859825620388"/>
    <x v="1"/>
  </r>
  <r>
    <n v="667"/>
    <x v="107"/>
    <x v="3"/>
    <s v="JE-15610"/>
    <s v="Jim Epp"/>
    <s v="Corporate"/>
    <x v="65"/>
    <x v="5"/>
    <s v="India"/>
    <x v="0"/>
    <s v="TEC-PH-10004006"/>
    <x v="1"/>
    <x v="12"/>
    <s v="Nokia Audio Dock, Full Size"/>
    <n v="840.15"/>
    <n v="5"/>
    <n v="260.39999999999998"/>
    <n v="286.67"/>
    <s v="Critical"/>
    <n v="42"/>
    <x v="1"/>
    <x v="5"/>
    <x v="0"/>
    <x v="373"/>
    <d v="2023-07-22T00:00:00"/>
    <s v="1"/>
    <s v="YES"/>
    <n v="798.15"/>
    <n v="4"/>
    <s v="no"/>
    <x v="570"/>
    <n v="20.003571428571426"/>
    <n v="0.34121287865262157"/>
    <x v="1"/>
  </r>
  <r>
    <n v="668"/>
    <x v="435"/>
    <x v="3"/>
    <s v="MR-17545"/>
    <s v="Mathew Reese"/>
    <s v="Home Office"/>
    <x v="42"/>
    <x v="8"/>
    <s v="India"/>
    <x v="0"/>
    <s v="TEC-PH-10002152"/>
    <x v="1"/>
    <x v="12"/>
    <s v="Apple Headset, Cordless"/>
    <n v="228.33"/>
    <n v="3"/>
    <n v="70.739999999999995"/>
    <n v="103.93"/>
    <s v="Critical"/>
    <n v="190"/>
    <x v="1"/>
    <x v="6"/>
    <x v="0"/>
    <x v="51"/>
    <d v="2022-12-04T00:00:00"/>
    <s v="1"/>
    <s v="YES"/>
    <n v="38.330000000000013"/>
    <n v="153"/>
    <s v="flag"/>
    <x v="571"/>
    <n v="1.2017368421052632"/>
    <n v="0.45517452809530068"/>
    <x v="1"/>
  </r>
  <r>
    <n v="669"/>
    <x v="368"/>
    <x v="1"/>
    <s v="PS-18970"/>
    <s v="Paul Stevenson"/>
    <s v="Home Office"/>
    <x v="125"/>
    <x v="5"/>
    <s v="India"/>
    <x v="0"/>
    <s v="TEC-PH-10003823"/>
    <x v="1"/>
    <x v="12"/>
    <s v="Apple Headset, Full Size"/>
    <n v="298.2"/>
    <n v="4"/>
    <n v="116.28"/>
    <n v="63.34"/>
    <s v="High"/>
    <n v="624"/>
    <x v="1"/>
    <x v="7"/>
    <x v="0"/>
    <x v="262"/>
    <d v="2021-06-11T00:00:00"/>
    <s v="1"/>
    <s v="NO"/>
    <n v="-325.8"/>
    <n v="151"/>
    <s v="flag"/>
    <x v="569"/>
    <n v="0.47788461538461535"/>
    <n v="0.21240778001341384"/>
    <x v="1"/>
  </r>
  <r>
    <n v="670"/>
    <x v="436"/>
    <x v="1"/>
    <s v="EL-13735"/>
    <s v="Ed Ludwig"/>
    <s v="Home Office"/>
    <x v="129"/>
    <x v="7"/>
    <s v="India"/>
    <x v="3"/>
    <s v="TEC-PH-10001640"/>
    <x v="1"/>
    <x v="12"/>
    <s v="Motorola Office Telephone, Full Size"/>
    <n v="292.2"/>
    <n v="4"/>
    <n v="119.76"/>
    <n v="19.12"/>
    <s v="Medium"/>
    <n v="640"/>
    <x v="1"/>
    <x v="4"/>
    <x v="0"/>
    <x v="25"/>
    <d v="2024-06-17T00:00:00"/>
    <s v="1"/>
    <s v="NO"/>
    <n v="-347.8"/>
    <n v="-172"/>
    <s v="no"/>
    <x v="572"/>
    <n v="0.45656249999999998"/>
    <n v="6.5434633812457232E-2"/>
    <x v="0"/>
  </r>
  <r>
    <n v="671"/>
    <x v="437"/>
    <x v="1"/>
    <s v="DM-13525"/>
    <s v="Don Miller"/>
    <s v="Corporate"/>
    <x v="130"/>
    <x v="17"/>
    <s v="India"/>
    <x v="1"/>
    <s v="TEC-PH-10000720"/>
    <x v="1"/>
    <x v="12"/>
    <s v="Samsung Audio Dock, Full Size"/>
    <n v="840.6"/>
    <n v="5"/>
    <n v="319.35000000000002"/>
    <n v="296.68"/>
    <s v="Critical"/>
    <n v="392"/>
    <x v="1"/>
    <x v="5"/>
    <x v="1"/>
    <x v="374"/>
    <d v="2021-03-09T00:00:00"/>
    <s v="1"/>
    <s v="YES"/>
    <n v="448.6"/>
    <n v="-174"/>
    <s v="no"/>
    <x v="304"/>
    <n v="2.1443877551020409"/>
    <n v="0.35293837734951228"/>
    <x v="1"/>
  </r>
  <r>
    <n v="672"/>
    <x v="381"/>
    <x v="1"/>
    <s v="JG-15310"/>
    <s v="Jason Gross"/>
    <s v="Corporate"/>
    <x v="110"/>
    <x v="17"/>
    <s v="India"/>
    <x v="1"/>
    <s v="TEC-PH-10002104"/>
    <x v="1"/>
    <x v="12"/>
    <s v="Cisco Speaker Phone, Cordless"/>
    <n v="565.32000000000005"/>
    <n v="4"/>
    <n v="163.92"/>
    <n v="62.11"/>
    <s v="Medium"/>
    <n v="310"/>
    <x v="1"/>
    <x v="6"/>
    <x v="1"/>
    <x v="5"/>
    <d v="2022-06-21T00:00:00"/>
    <s v="1"/>
    <s v="YES"/>
    <n v="255.32000000000005"/>
    <n v="5"/>
    <s v="no"/>
    <x v="573"/>
    <n v="1.8236129032258066"/>
    <n v="0.10986697799476401"/>
    <x v="1"/>
  </r>
  <r>
    <n v="673"/>
    <x v="165"/>
    <x v="1"/>
    <s v="DP-13165"/>
    <s v="David Philippe"/>
    <s v="Consumer"/>
    <x v="66"/>
    <x v="5"/>
    <s v="India"/>
    <x v="0"/>
    <s v="TEC-PH-10001751"/>
    <x v="1"/>
    <x v="12"/>
    <s v="Samsung Smart Phone, Cordless"/>
    <n v="1917"/>
    <n v="3"/>
    <n v="690.12"/>
    <n v="261.08"/>
    <s v="High"/>
    <n v="733"/>
    <x v="1"/>
    <x v="7"/>
    <x v="0"/>
    <x v="375"/>
    <d v="2023-12-17T00:00:00"/>
    <s v="1"/>
    <s v="YES"/>
    <n v="1184"/>
    <n v="66"/>
    <s v="flag"/>
    <x v="574"/>
    <n v="2.6152796725784446"/>
    <n v="0.13619196661450181"/>
    <x v="1"/>
  </r>
  <r>
    <n v="674"/>
    <x v="167"/>
    <x v="1"/>
    <s v="TB-21595"/>
    <s v="Troy Blackwell"/>
    <s v="Consumer"/>
    <x v="48"/>
    <x v="17"/>
    <s v="India"/>
    <x v="1"/>
    <s v="TEC-PH-10003488"/>
    <x v="1"/>
    <x v="12"/>
    <s v="Nokia Signal Booster, VoIP"/>
    <n v="682.95"/>
    <n v="5"/>
    <n v="116.1"/>
    <n v="95.02"/>
    <s v="High"/>
    <n v="725"/>
    <x v="1"/>
    <x v="4"/>
    <x v="0"/>
    <x v="250"/>
    <d v="2024-01-31T00:00:00"/>
    <s v="1"/>
    <s v="NO"/>
    <n v="-42.049999999999955"/>
    <n v="7"/>
    <s v="flag"/>
    <x v="575"/>
    <n v="0.94200000000000006"/>
    <n v="0.13913170803133465"/>
    <x v="1"/>
  </r>
  <r>
    <n v="675"/>
    <x v="438"/>
    <x v="3"/>
    <s v="RM-19375"/>
    <s v="Raymond Messe"/>
    <s v="Consumer"/>
    <x v="118"/>
    <x v="15"/>
    <s v="India"/>
    <x v="1"/>
    <s v="FUR-CH-10000602"/>
    <x v="2"/>
    <x v="13"/>
    <s v="Novimex Executive Leather Armchair, Red"/>
    <n v="2301"/>
    <n v="5"/>
    <n v="91.95"/>
    <n v="573.27"/>
    <s v="Critical"/>
    <n v="666"/>
    <x v="1"/>
    <x v="4"/>
    <x v="1"/>
    <x v="248"/>
    <d v="2023-08-14T00:00:00"/>
    <s v="1"/>
    <s v="YES"/>
    <n v="1635"/>
    <n v="37"/>
    <s v="flag"/>
    <x v="576"/>
    <n v="3.454954954954955"/>
    <n v="0.24913950456323336"/>
    <x v="1"/>
  </r>
  <r>
    <n v="676"/>
    <x v="414"/>
    <x v="3"/>
    <s v="SW-20275"/>
    <s v="Scott Williamson"/>
    <s v="Consumer"/>
    <x v="84"/>
    <x v="21"/>
    <s v="India"/>
    <x v="1"/>
    <s v="FUR-CH-10000994"/>
    <x v="2"/>
    <x v="13"/>
    <s v="Harbour Creations Rocking Chair, Black"/>
    <n v="723.3"/>
    <n v="5"/>
    <n v="122.85"/>
    <n v="286.01"/>
    <s v="Critical"/>
    <n v="132"/>
    <x v="1"/>
    <x v="5"/>
    <x v="0"/>
    <x v="57"/>
    <d v="2022-04-09T00:00:00"/>
    <s v="1"/>
    <s v="YES"/>
    <n v="591.29999999999995"/>
    <n v="-142"/>
    <s v="no"/>
    <x v="577"/>
    <n v="5.4795454545454545"/>
    <n v="0.39542375224664733"/>
    <x v="1"/>
  </r>
  <r>
    <n v="677"/>
    <x v="163"/>
    <x v="1"/>
    <s v="AG-10900"/>
    <s v="Arthur Gainer"/>
    <s v="Consumer"/>
    <x v="44"/>
    <x v="5"/>
    <s v="India"/>
    <x v="0"/>
    <s v="FUR-CH-10002247"/>
    <x v="2"/>
    <x v="13"/>
    <s v="Hon Executive Leather Armchair, Adjustable"/>
    <n v="1838.52"/>
    <n v="4"/>
    <n v="349.2"/>
    <n v="202.32"/>
    <s v="High"/>
    <n v="545"/>
    <x v="1"/>
    <x v="6"/>
    <x v="1"/>
    <x v="376"/>
    <d v="2023-06-14T00:00:00"/>
    <s v="1"/>
    <s v="YES"/>
    <n v="1293.52"/>
    <n v="-53"/>
    <s v="no"/>
    <x v="578"/>
    <n v="3.3734311926605502"/>
    <n v="0.11004503622478951"/>
    <x v="1"/>
  </r>
  <r>
    <n v="678"/>
    <x v="139"/>
    <x v="2"/>
    <s v="JS-16030"/>
    <s v="Joy Smith"/>
    <s v="Consumer"/>
    <x v="70"/>
    <x v="7"/>
    <s v="India"/>
    <x v="3"/>
    <s v="FUR-CH-10003760"/>
    <x v="2"/>
    <x v="13"/>
    <s v="Office Star Bag Chairs, Set of Two"/>
    <n v="403.83"/>
    <n v="7"/>
    <n v="185.64"/>
    <n v="78.91"/>
    <s v="High"/>
    <n v="358"/>
    <x v="1"/>
    <x v="7"/>
    <x v="1"/>
    <x v="377"/>
    <d v="2023-01-17T00:00:00"/>
    <s v="1"/>
    <s v="YES"/>
    <n v="45.829999999999984"/>
    <n v="-257"/>
    <s v="no"/>
    <x v="579"/>
    <n v="1.1280167597765363"/>
    <n v="0.19540400663645593"/>
    <x v="1"/>
  </r>
  <r>
    <n v="679"/>
    <x v="431"/>
    <x v="2"/>
    <s v="NG-18430"/>
    <s v="Nathan Gelder"/>
    <s v="Consumer"/>
    <x v="18"/>
    <x v="9"/>
    <s v="India"/>
    <x v="2"/>
    <s v="FUR-CH-10001397"/>
    <x v="2"/>
    <x v="13"/>
    <s v="SAFCO Chairmat, Set of Two"/>
    <n v="248.28"/>
    <n v="4"/>
    <n v="86.88"/>
    <n v="78.13"/>
    <s v="Critical"/>
    <n v="542"/>
    <x v="1"/>
    <x v="4"/>
    <x v="1"/>
    <x v="250"/>
    <d v="2024-01-31T00:00:00"/>
    <s v="1"/>
    <s v="NO"/>
    <n v="-293.72000000000003"/>
    <n v="7"/>
    <s v="flag"/>
    <x v="234"/>
    <n v="0.4580811808118081"/>
    <n v="0.31468503302722728"/>
    <x v="1"/>
  </r>
  <r>
    <n v="680"/>
    <x v="381"/>
    <x v="1"/>
    <s v="JG-15310"/>
    <s v="Jason Gross"/>
    <s v="Corporate"/>
    <x v="110"/>
    <x v="17"/>
    <s v="India"/>
    <x v="1"/>
    <s v="FUR-CH-10003009"/>
    <x v="2"/>
    <x v="13"/>
    <s v="Novimex Swivel Stool, Adjustable"/>
    <n v="500.85"/>
    <n v="3"/>
    <n v="125.19"/>
    <n v="53.01"/>
    <s v="Medium"/>
    <n v="448"/>
    <x v="1"/>
    <x v="5"/>
    <x v="0"/>
    <x v="378"/>
    <d v="2024-05-18T00:00:00"/>
    <s v="1"/>
    <s v="YES"/>
    <n v="52.850000000000023"/>
    <n v="-201"/>
    <s v="no"/>
    <x v="580"/>
    <n v="1.11796875"/>
    <n v="0.10584007187780772"/>
    <x v="1"/>
  </r>
  <r>
    <n v="681"/>
    <x v="425"/>
    <x v="1"/>
    <s v="RB-19465"/>
    <s v="Rick Bensley"/>
    <s v="Home Office"/>
    <x v="70"/>
    <x v="7"/>
    <s v="India"/>
    <x v="3"/>
    <s v="FUR-CH-10001797"/>
    <x v="2"/>
    <x v="13"/>
    <s v="Harbour Creations Bag Chairs, Adjustable"/>
    <n v="448.77"/>
    <n v="7"/>
    <n v="170.52"/>
    <n v="51.49"/>
    <s v="High"/>
    <n v="361"/>
    <x v="1"/>
    <x v="6"/>
    <x v="1"/>
    <x v="206"/>
    <d v="2021-06-06T00:00:00"/>
    <s v="1"/>
    <s v="YES"/>
    <n v="87.769999999999982"/>
    <n v="6"/>
    <s v="flag"/>
    <x v="361"/>
    <n v="1.243130193905817"/>
    <n v="0.11473583350045681"/>
    <x v="1"/>
  </r>
  <r>
    <n v="682"/>
    <x v="207"/>
    <x v="1"/>
    <s v="SF-20200"/>
    <s v="Sarah Foster"/>
    <s v="Consumer"/>
    <x v="8"/>
    <x v="7"/>
    <s v="India"/>
    <x v="3"/>
    <s v="FUR-CH-10000258"/>
    <x v="2"/>
    <x v="13"/>
    <s v="Office Star Steel Folding Chair, Red"/>
    <n v="366.84"/>
    <n v="4"/>
    <n v="21.96"/>
    <n v="51.34"/>
    <s v="Medium"/>
    <n v="263"/>
    <x v="1"/>
    <x v="7"/>
    <x v="0"/>
    <x v="378"/>
    <d v="2024-05-18T00:00:00"/>
    <s v="1"/>
    <s v="YES"/>
    <n v="103.83999999999997"/>
    <n v="-201"/>
    <s v="no"/>
    <x v="581"/>
    <n v="1.3948288973384029"/>
    <n v="0.13995202268018755"/>
    <x v="1"/>
  </r>
  <r>
    <n v="683"/>
    <x v="222"/>
    <x v="1"/>
    <s v="CW-11905"/>
    <s v="Carl Weiss"/>
    <s v="Home Office"/>
    <x v="102"/>
    <x v="16"/>
    <s v="India"/>
    <x v="2"/>
    <s v="FUR-CH-10004163"/>
    <x v="2"/>
    <x v="13"/>
    <s v="Novimex Steel Folding Chair, Adjustable"/>
    <n v="423.6"/>
    <n v="5"/>
    <n v="84.6"/>
    <n v="47.43"/>
    <s v="High"/>
    <n v="319"/>
    <x v="1"/>
    <x v="4"/>
    <x v="1"/>
    <x v="379"/>
    <d v="2024-10-16T00:00:00"/>
    <s v="1"/>
    <s v="YES"/>
    <n v="104.60000000000002"/>
    <n v="6"/>
    <s v="flag"/>
    <x v="582"/>
    <n v="1.3278996865203763"/>
    <n v="0.11196883852691217"/>
    <x v="1"/>
  </r>
  <r>
    <n v="684"/>
    <x v="439"/>
    <x v="2"/>
    <s v="JK-16120"/>
    <s v="Julie Kriz"/>
    <s v="Home Office"/>
    <x v="92"/>
    <x v="15"/>
    <s v="India"/>
    <x v="1"/>
    <s v="FUR-CH-10000294"/>
    <x v="2"/>
    <x v="13"/>
    <s v="Office Star Swivel Stool, Red"/>
    <n v="173.94"/>
    <n v="1"/>
    <n v="38.25"/>
    <n v="26.63"/>
    <s v="High"/>
    <n v="681"/>
    <x v="1"/>
    <x v="5"/>
    <x v="1"/>
    <x v="380"/>
    <d v="2021-01-06T00:00:00"/>
    <s v="1"/>
    <s v="NO"/>
    <n v="-507.06"/>
    <n v="-140"/>
    <s v="no"/>
    <x v="583"/>
    <n v="0.25541850220264317"/>
    <n v="0.15309876969069794"/>
    <x v="1"/>
  </r>
  <r>
    <n v="685"/>
    <x v="220"/>
    <x v="2"/>
    <s v="KT-16465"/>
    <s v="Kean Takahito"/>
    <s v="Consumer"/>
    <x v="95"/>
    <x v="2"/>
    <s v="India"/>
    <x v="2"/>
    <s v="FUR-CH-10003123"/>
    <x v="2"/>
    <x v="13"/>
    <s v="Hon Chairmat, Black"/>
    <n v="159.30000000000001"/>
    <n v="3"/>
    <n v="27"/>
    <n v="26.27"/>
    <s v="High"/>
    <n v="168"/>
    <x v="1"/>
    <x v="6"/>
    <x v="0"/>
    <x v="119"/>
    <d v="2024-05-15T00:00:00"/>
    <s v="1"/>
    <s v="NO"/>
    <n v="-8.6999999999999886"/>
    <n v="-113"/>
    <s v="no"/>
    <x v="584"/>
    <n v="0.94821428571428579"/>
    <n v="0.16490897677338354"/>
    <x v="1"/>
  </r>
  <r>
    <n v="686"/>
    <x v="221"/>
    <x v="1"/>
    <s v="MH-17290"/>
    <s v="Marc Harrigan"/>
    <s v="Home Office"/>
    <x v="54"/>
    <x v="9"/>
    <s v="India"/>
    <x v="2"/>
    <s v="FUR-CH-10004331"/>
    <x v="2"/>
    <x v="13"/>
    <s v="SAFCO Rocking Chair, Red"/>
    <n v="134.91"/>
    <n v="1"/>
    <n v="39.119999999999997"/>
    <n v="25.97"/>
    <s v="Medium"/>
    <n v="367"/>
    <x v="1"/>
    <x v="7"/>
    <x v="0"/>
    <x v="132"/>
    <d v="2022-12-09T00:00:00"/>
    <s v="1"/>
    <s v="NO"/>
    <n v="-232.09"/>
    <n v="61"/>
    <s v="flag"/>
    <x v="585"/>
    <n v="0.36760217983651228"/>
    <n v="0.19249870283892964"/>
    <x v="1"/>
  </r>
  <r>
    <n v="687"/>
    <x v="158"/>
    <x v="3"/>
    <s v="SJ-20500"/>
    <s v="Shirley Jackson"/>
    <s v="Consumer"/>
    <x v="60"/>
    <x v="5"/>
    <s v="India"/>
    <x v="0"/>
    <s v="FUR-CH-10004387"/>
    <x v="2"/>
    <x v="13"/>
    <s v="Office Star Bag Chairs, Red"/>
    <n v="110.88"/>
    <n v="2"/>
    <n v="16.62"/>
    <n v="20.76"/>
    <s v="High"/>
    <n v="274"/>
    <x v="1"/>
    <x v="4"/>
    <x v="0"/>
    <x v="381"/>
    <d v="2024-04-26T00:00:00"/>
    <s v="1"/>
    <s v="NO"/>
    <n v="-163.12"/>
    <n v="3"/>
    <s v="no"/>
    <x v="586"/>
    <n v="0.40467153284671531"/>
    <n v="0.18722943722943725"/>
    <x v="1"/>
  </r>
  <r>
    <n v="688"/>
    <x v="440"/>
    <x v="2"/>
    <s v="SM-20320"/>
    <s v="Sean Miller"/>
    <s v="Home Office"/>
    <x v="52"/>
    <x v="18"/>
    <s v="India"/>
    <x v="2"/>
    <s v="FUR-CH-10004580"/>
    <x v="2"/>
    <x v="13"/>
    <s v="Office Star Bag Chairs, Adjustable"/>
    <n v="57.93"/>
    <n v="1"/>
    <n v="17.940000000000001"/>
    <n v="20.170000000000002"/>
    <s v="High"/>
    <n v="274"/>
    <x v="1"/>
    <x v="5"/>
    <x v="1"/>
    <x v="382"/>
    <d v="2021-10-19T00:00:00"/>
    <s v="1"/>
    <s v="NO"/>
    <n v="-216.07"/>
    <n v="2"/>
    <s v="no"/>
    <x v="587"/>
    <n v="0.21142335766423356"/>
    <n v="0.34817883652684278"/>
    <x v="1"/>
  </r>
  <r>
    <n v="689"/>
    <x v="401"/>
    <x v="1"/>
    <s v="JH-16180"/>
    <s v="Justin Hirsh"/>
    <s v="Consumer"/>
    <x v="33"/>
    <x v="16"/>
    <s v="India"/>
    <x v="2"/>
    <s v="FUR-CH-10001465"/>
    <x v="2"/>
    <x v="13"/>
    <s v="Hon Swivel Stool, Red"/>
    <n v="327.3"/>
    <n v="2"/>
    <n v="150.54"/>
    <n v="19.7"/>
    <s v="Medium"/>
    <n v="687"/>
    <x v="1"/>
    <x v="6"/>
    <x v="0"/>
    <x v="92"/>
    <d v="2024-10-18T00:00:00"/>
    <s v="1"/>
    <s v="NO"/>
    <n v="-359.7"/>
    <n v="1"/>
    <s v="no"/>
    <x v="313"/>
    <n v="0.47641921397379916"/>
    <n v="6.0189428658722878E-2"/>
    <x v="0"/>
  </r>
  <r>
    <n v="690"/>
    <x v="441"/>
    <x v="1"/>
    <s v="PR-18880"/>
    <s v="Patrick Ryan"/>
    <s v="Consumer"/>
    <x v="18"/>
    <x v="9"/>
    <s v="India"/>
    <x v="2"/>
    <s v="FUR-CH-10003965"/>
    <x v="2"/>
    <x v="13"/>
    <s v="Hon Rocking Chair, Red"/>
    <n v="261.24"/>
    <n v="2"/>
    <n v="101.88"/>
    <n v="18.48"/>
    <s v="Medium"/>
    <n v="726"/>
    <x v="1"/>
    <x v="7"/>
    <x v="0"/>
    <x v="127"/>
    <d v="2024-06-05T00:00:00"/>
    <s v="1"/>
    <s v="NO"/>
    <n v="-464.76"/>
    <n v="152"/>
    <s v="flag"/>
    <x v="588"/>
    <n v="0.35983471074380169"/>
    <n v="7.0739549839228297E-2"/>
    <x v="0"/>
  </r>
  <r>
    <n v="691"/>
    <x v="183"/>
    <x v="1"/>
    <s v="AW-10840"/>
    <s v="Anthony Witt"/>
    <s v="Consumer"/>
    <x v="98"/>
    <x v="8"/>
    <s v="India"/>
    <x v="0"/>
    <s v="FUR-CH-10003123"/>
    <x v="2"/>
    <x v="13"/>
    <s v="Hon Chairmat, Black"/>
    <n v="159.30000000000001"/>
    <n v="3"/>
    <n v="27"/>
    <n v="16.34"/>
    <s v="Medium"/>
    <n v="728"/>
    <x v="1"/>
    <x v="4"/>
    <x v="1"/>
    <x v="32"/>
    <d v="2024-09-27T00:00:00"/>
    <s v="1"/>
    <s v="NO"/>
    <n v="-568.70000000000005"/>
    <n v="2"/>
    <s v="no"/>
    <x v="584"/>
    <n v="0.21881868131868135"/>
    <n v="0.10257376020087884"/>
    <x v="1"/>
  </r>
  <r>
    <n v="692"/>
    <x v="442"/>
    <x v="2"/>
    <s v="HJ-14875"/>
    <s v="Heather Jas"/>
    <s v="Home Office"/>
    <x v="2"/>
    <x v="2"/>
    <s v="India"/>
    <x v="2"/>
    <s v="FUR-CH-10001203"/>
    <x v="2"/>
    <x v="13"/>
    <s v="Novimex Steel Folding Chair, Set of Two"/>
    <n v="168.96"/>
    <n v="2"/>
    <n v="6.72"/>
    <n v="15.42"/>
    <s v="Medium"/>
    <n v="729"/>
    <x v="1"/>
    <x v="5"/>
    <x v="0"/>
    <x v="127"/>
    <d v="2024-06-05T00:00:00"/>
    <s v="1"/>
    <s v="NO"/>
    <n v="-560.04"/>
    <n v="152"/>
    <s v="flag"/>
    <x v="589"/>
    <n v="0.23176954732510288"/>
    <n v="9.1264204545454544E-2"/>
    <x v="0"/>
  </r>
  <r>
    <n v="693"/>
    <x v="380"/>
    <x v="1"/>
    <s v="JK-15325"/>
    <s v="Jason Klamczynski"/>
    <s v="Corporate"/>
    <x v="29"/>
    <x v="2"/>
    <s v="India"/>
    <x v="2"/>
    <s v="FUR-CH-10002932"/>
    <x v="2"/>
    <x v="13"/>
    <s v="Harbour Creations Rocking Chair, Adjustable"/>
    <n v="149.58000000000001"/>
    <n v="1"/>
    <n v="14.94"/>
    <n v="10.039999999999999"/>
    <s v="Medium"/>
    <n v="361"/>
    <x v="1"/>
    <x v="7"/>
    <x v="1"/>
    <x v="17"/>
    <d v="2021-01-08T00:00:00"/>
    <s v="1"/>
    <s v="NO"/>
    <n v="-211.42"/>
    <n v="-202"/>
    <s v="no"/>
    <x v="590"/>
    <n v="0.41434903047091415"/>
    <n v="6.7121272897446169E-2"/>
    <x v="0"/>
  </r>
  <r>
    <n v="694"/>
    <x v="443"/>
    <x v="2"/>
    <s v="AJ-10945"/>
    <s v="Ashley Jarboe"/>
    <s v="Consumer"/>
    <x v="75"/>
    <x v="7"/>
    <s v="India"/>
    <x v="3"/>
    <s v="FUR-CH-10003692"/>
    <x v="2"/>
    <x v="13"/>
    <s v="SAFCO Swivel Stool, Set of Two"/>
    <n v="510.57"/>
    <n v="3"/>
    <n v="56.16"/>
    <n v="5.63"/>
    <s v="Medium"/>
    <n v="150"/>
    <x v="1"/>
    <x v="4"/>
    <x v="1"/>
    <x v="92"/>
    <d v="2024-10-18T00:00:00"/>
    <s v="1"/>
    <s v="YES"/>
    <n v="360.57"/>
    <n v="1"/>
    <s v="no"/>
    <x v="591"/>
    <n v="3.4037999999999999"/>
    <n v="1.1026891513406585E-2"/>
    <x v="0"/>
  </r>
  <r>
    <n v="695"/>
    <x v="444"/>
    <x v="1"/>
    <s v="CM-12115"/>
    <s v="Chad McGuire"/>
    <s v="Consumer"/>
    <x v="49"/>
    <x v="5"/>
    <s v="India"/>
    <x v="0"/>
    <s v="FUR-CH-10000025"/>
    <x v="2"/>
    <x v="13"/>
    <s v="Office Star Rocking Chair, Set of Two"/>
    <n v="429.48"/>
    <n v="6"/>
    <n v="-257.76"/>
    <n v="143.19999999999999"/>
    <s v="Critical"/>
    <n v="686"/>
    <x v="1"/>
    <x v="5"/>
    <x v="0"/>
    <x v="315"/>
    <d v="2024-10-13T00:00:00"/>
    <s v="0"/>
    <s v="NO"/>
    <n v="-256.52"/>
    <n v="0"/>
    <s v="no"/>
    <x v="592"/>
    <n v="0.62606413994169097"/>
    <n v="0.33342646921858987"/>
    <x v="1"/>
  </r>
  <r>
    <n v="696"/>
    <x v="445"/>
    <x v="1"/>
    <s v="EM-13810"/>
    <s v="Eleni McCrary"/>
    <s v="Corporate"/>
    <x v="91"/>
    <x v="12"/>
    <s v="India"/>
    <x v="3"/>
    <s v="FUR-BO-10001372"/>
    <x v="2"/>
    <x v="14"/>
    <s v="Safco Classic Bookcase, Pine"/>
    <n v="3076.5"/>
    <n v="7"/>
    <n v="215.25"/>
    <n v="359.27"/>
    <s v="Medium"/>
    <n v="248"/>
    <x v="1"/>
    <x v="7"/>
    <x v="1"/>
    <x v="33"/>
    <d v="2023-05-31T00:00:00"/>
    <s v="0"/>
    <s v="YES"/>
    <n v="2828.5"/>
    <n v="0"/>
    <s v="no"/>
    <x v="593"/>
    <n v="12.40524193548387"/>
    <n v="0.11677880708597431"/>
    <x v="1"/>
  </r>
  <r>
    <n v="697"/>
    <x v="95"/>
    <x v="1"/>
    <s v="FG-14260"/>
    <s v="Frank Gastineau"/>
    <s v="Home Office"/>
    <x v="60"/>
    <x v="5"/>
    <s v="India"/>
    <x v="0"/>
    <s v="FUR-BO-10003549"/>
    <x v="2"/>
    <x v="14"/>
    <s v="Sauder Floating Shelf Set, Metal"/>
    <n v="970.2"/>
    <n v="5"/>
    <n v="145.5"/>
    <n v="81.92"/>
    <s v="High"/>
    <n v="451"/>
    <x v="1"/>
    <x v="4"/>
    <x v="0"/>
    <x v="383"/>
    <d v="2022-01-17T00:00:00"/>
    <s v="0"/>
    <s v="YES"/>
    <n v="519.20000000000005"/>
    <n v="0"/>
    <s v="no"/>
    <x v="594"/>
    <n v="2.1512195121951221"/>
    <n v="8.4436198721913006E-2"/>
    <x v="0"/>
  </r>
  <r>
    <n v="698"/>
    <x v="446"/>
    <x v="2"/>
    <s v="MH-18115"/>
    <s v="Mick Hernandez"/>
    <s v="Home Office"/>
    <x v="37"/>
    <x v="3"/>
    <s v="India"/>
    <x v="2"/>
    <s v="FUR-BO-10000210"/>
    <x v="2"/>
    <x v="14"/>
    <s v="Ikea Library with Doors, Pine"/>
    <n v="1094.22"/>
    <n v="3"/>
    <n v="328.23"/>
    <n v="411.06"/>
    <s v="Critical"/>
    <n v="696"/>
    <x v="1"/>
    <x v="5"/>
    <x v="0"/>
    <x v="384"/>
    <d v="2024-06-15T00:00:00"/>
    <s v="1"/>
    <s v="YES"/>
    <n v="398.22"/>
    <n v="2"/>
    <s v="no"/>
    <x v="595"/>
    <n v="1.5721551724137932"/>
    <n v="0.37566485715852388"/>
    <x v="1"/>
  </r>
  <r>
    <n v="699"/>
    <x v="151"/>
    <x v="1"/>
    <s v="CC-12145"/>
    <s v="Charles Crestani"/>
    <s v="Consumer"/>
    <x v="87"/>
    <x v="5"/>
    <s v="India"/>
    <x v="0"/>
    <s v="FUR-BO-10001461"/>
    <x v="2"/>
    <x v="14"/>
    <s v="Safco Floating Shelf Set, Traditional"/>
    <n v="196.74"/>
    <n v="1"/>
    <n v="98.37"/>
    <n v="33.1"/>
    <s v="High"/>
    <n v="88"/>
    <x v="1"/>
    <x v="6"/>
    <x v="0"/>
    <x v="385"/>
    <d v="2024-11-15T00:00:00"/>
    <s v="0"/>
    <s v="YES"/>
    <n v="108.74000000000001"/>
    <n v="0"/>
    <s v="no"/>
    <x v="126"/>
    <n v="2.2356818181818183"/>
    <n v="0.16824235031005388"/>
    <x v="1"/>
  </r>
  <r>
    <n v="700"/>
    <x v="447"/>
    <x v="2"/>
    <s v="MM-18280"/>
    <s v="Muhammed MacIntyre"/>
    <s v="Corporate"/>
    <x v="110"/>
    <x v="17"/>
    <s v="India"/>
    <x v="1"/>
    <s v="FUR-BO-10004537"/>
    <x v="2"/>
    <x v="14"/>
    <s v="Dania Floating Shelf Set, Mobile"/>
    <n v="171.87"/>
    <n v="1"/>
    <n v="63.57"/>
    <n v="32.96"/>
    <s v="Medium"/>
    <n v="637"/>
    <x v="1"/>
    <x v="7"/>
    <x v="0"/>
    <x v="386"/>
    <d v="2024-08-19T00:00:00"/>
    <s v="0"/>
    <s v="NO"/>
    <n v="-465.13"/>
    <n v="0"/>
    <s v="no"/>
    <x v="596"/>
    <n v="0.26981161695447409"/>
    <n v="0.19177285157386398"/>
    <x v="1"/>
  </r>
  <r>
    <n v="701"/>
    <x v="411"/>
    <x v="3"/>
    <s v="JW-15955"/>
    <s v="Joni Wasserman"/>
    <s v="Consumer"/>
    <x v="4"/>
    <x v="3"/>
    <s v="India"/>
    <x v="2"/>
    <s v="FUR-BO-10003945"/>
    <x v="2"/>
    <x v="14"/>
    <s v="Sauder 3-Shelf Cabinet, Metal"/>
    <n v="332.28"/>
    <n v="2"/>
    <n v="149.52000000000001"/>
    <n v="87.62"/>
    <s v="Critical"/>
    <n v="38"/>
    <x v="1"/>
    <x v="4"/>
    <x v="1"/>
    <x v="220"/>
    <d v="2021-11-11T00:00:00"/>
    <s v="1"/>
    <s v="YES"/>
    <n v="294.27999999999997"/>
    <n v="61"/>
    <s v="flag"/>
    <x v="597"/>
    <n v="8.7442105263157881"/>
    <n v="0.26369327073552429"/>
    <x v="1"/>
  </r>
  <r>
    <n v="702"/>
    <x v="448"/>
    <x v="3"/>
    <s v="SS-20410"/>
    <s v="Shahid Shariari"/>
    <s v="Consumer"/>
    <x v="65"/>
    <x v="5"/>
    <s v="India"/>
    <x v="0"/>
    <s v="FUR-BO-10002510"/>
    <x v="2"/>
    <x v="14"/>
    <s v="Safco 3-Shelf Cabinet, Traditional"/>
    <n v="337.68"/>
    <n v="2"/>
    <n v="64.14"/>
    <n v="73"/>
    <s v="Critical"/>
    <n v="759"/>
    <x v="1"/>
    <x v="5"/>
    <x v="1"/>
    <x v="138"/>
    <d v="2024-11-06T00:00:00"/>
    <s v="1"/>
    <s v="NO"/>
    <n v="-421.32"/>
    <n v="31"/>
    <s v="flag"/>
    <x v="598"/>
    <n v="0.444901185770751"/>
    <n v="0.2161809997630893"/>
    <x v="1"/>
  </r>
  <r>
    <n v="703"/>
    <x v="214"/>
    <x v="3"/>
    <s v="DB-13615"/>
    <s v="Doug Bickford"/>
    <s v="Consumer"/>
    <x v="70"/>
    <x v="7"/>
    <s v="India"/>
    <x v="3"/>
    <s v="FUR-FU-10000735"/>
    <x v="2"/>
    <x v="15"/>
    <s v="Tenex Frame, Erganomic"/>
    <n v="217.2"/>
    <n v="2"/>
    <n v="32.58"/>
    <n v="37.549999999999997"/>
    <s v="High"/>
    <n v="441"/>
    <x v="1"/>
    <x v="6"/>
    <x v="1"/>
    <x v="140"/>
    <d v="2024-07-20T00:00:00"/>
    <s v="1"/>
    <s v="NO"/>
    <n v="-223.8"/>
    <n v="3"/>
    <s v="no"/>
    <x v="381"/>
    <n v="0.49251700680272104"/>
    <n v="0.17288213627992632"/>
    <x v="1"/>
  </r>
  <r>
    <n v="704"/>
    <x v="438"/>
    <x v="3"/>
    <s v="RM-19375"/>
    <s v="Raymond Messe"/>
    <s v="Consumer"/>
    <x v="118"/>
    <x v="15"/>
    <s v="India"/>
    <x v="1"/>
    <s v="FUR-FU-10000735"/>
    <x v="2"/>
    <x v="15"/>
    <s v="Tenex Frame, Erganomic"/>
    <n v="434.4"/>
    <n v="4"/>
    <n v="65.16"/>
    <n v="83.62"/>
    <s v="Critical"/>
    <n v="38"/>
    <x v="1"/>
    <x v="7"/>
    <x v="0"/>
    <x v="138"/>
    <d v="2024-06-13T00:00:00"/>
    <s v="1"/>
    <s v="YES"/>
    <n v="396.4"/>
    <n v="-115"/>
    <s v="no"/>
    <x v="381"/>
    <n v="11.43157894736842"/>
    <n v="0.19249539594843465"/>
    <x v="1"/>
  </r>
  <r>
    <n v="705"/>
    <x v="449"/>
    <x v="3"/>
    <s v="SZ-20035"/>
    <s v="Sam Zeldin"/>
    <s v="Home Office"/>
    <x v="77"/>
    <x v="5"/>
    <s v="India"/>
    <x v="0"/>
    <s v="FUR-FU-10003960"/>
    <x v="2"/>
    <x v="15"/>
    <s v="Deflect-O Stacking Tray, Erganomic"/>
    <n v="66.959999999999994"/>
    <n v="3"/>
    <n v="5.31"/>
    <n v="10.55"/>
    <s v="High"/>
    <n v="637"/>
    <x v="1"/>
    <x v="4"/>
    <x v="1"/>
    <x v="387"/>
    <d v="2022-01-16T00:00:00"/>
    <s v="1"/>
    <s v="NO"/>
    <n v="-570.04"/>
    <n v="3"/>
    <s v="no"/>
    <x v="599"/>
    <n v="0.10511773940345367"/>
    <n v="0.15755675029868582"/>
    <x v="1"/>
  </r>
  <r>
    <n v="706"/>
    <x v="179"/>
    <x v="2"/>
    <s v="AB-10105"/>
    <s v="Adrian Barton"/>
    <s v="Consumer"/>
    <x v="96"/>
    <x v="3"/>
    <s v="India"/>
    <x v="2"/>
    <s v="FUR-FU-10000548"/>
    <x v="2"/>
    <x v="15"/>
    <s v="Tenex Stacking Tray, Durable"/>
    <n v="25.23"/>
    <n v="1"/>
    <n v="9.33"/>
    <n v="7.23"/>
    <s v="Critical"/>
    <n v="269"/>
    <x v="1"/>
    <x v="5"/>
    <x v="1"/>
    <x v="388"/>
    <d v="2023-05-26T00:00:00"/>
    <s v="1"/>
    <s v="NO"/>
    <n v="-243.77"/>
    <n v="3"/>
    <s v="no"/>
    <x v="600"/>
    <n v="9.3791821561338293E-2"/>
    <n v="0.28656361474435199"/>
    <x v="1"/>
  </r>
  <r>
    <n v="707"/>
    <x v="450"/>
    <x v="2"/>
    <s v="DW-13195"/>
    <s v="David Wiener"/>
    <s v="Corporate"/>
    <x v="108"/>
    <x v="5"/>
    <s v="India"/>
    <x v="0"/>
    <s v="FUR-FU-10003939"/>
    <x v="2"/>
    <x v="15"/>
    <s v="Tenex Photo Frame, Duo Pack"/>
    <n v="311.39999999999998"/>
    <n v="6"/>
    <n v="111.96"/>
    <n v="36.17"/>
    <s v="High"/>
    <n v="651"/>
    <x v="1"/>
    <x v="6"/>
    <x v="1"/>
    <x v="235"/>
    <d v="2021-02-26T00:00:00"/>
    <s v="1"/>
    <s v="NO"/>
    <n v="-339.6"/>
    <n v="3"/>
    <s v="no"/>
    <x v="305"/>
    <n v="0.47834101382488475"/>
    <n v="0.11615285806037252"/>
    <x v="1"/>
  </r>
  <r>
    <n v="708"/>
    <x v="372"/>
    <x v="1"/>
    <s v="ED-13885"/>
    <s v="Emily Ducich"/>
    <s v="Home Office"/>
    <x v="11"/>
    <x v="4"/>
    <s v="India"/>
    <x v="0"/>
    <s v="FUR-FU-10000496"/>
    <x v="2"/>
    <x v="15"/>
    <s v="Eldon Clock, Duo Pack"/>
    <n v="169.74"/>
    <n v="3"/>
    <n v="79.739999999999995"/>
    <n v="13.48"/>
    <s v="Medium"/>
    <n v="509"/>
    <x v="1"/>
    <x v="4"/>
    <x v="1"/>
    <x v="6"/>
    <d v="2023-05-17T00:00:00"/>
    <s v="1"/>
    <s v="NO"/>
    <n v="-339.26"/>
    <n v="3"/>
    <s v="no"/>
    <x v="601"/>
    <n v="0.33347740667976428"/>
    <n v="7.94155767644633E-2"/>
    <x v="0"/>
  </r>
  <r>
    <n v="709"/>
    <x v="382"/>
    <x v="1"/>
    <s v="GP-14740"/>
    <s v="Guy Phonely"/>
    <s v="Corporate"/>
    <x v="123"/>
    <x v="7"/>
    <s v="India"/>
    <x v="3"/>
    <s v="FUR-FU-10003540"/>
    <x v="2"/>
    <x v="15"/>
    <s v="Deflect-O Light Bulb, Erganomic"/>
    <n v="70.44"/>
    <n v="4"/>
    <n v="25.32"/>
    <n v="1.44"/>
    <s v="Medium"/>
    <n v="105"/>
    <x v="1"/>
    <x v="5"/>
    <x v="1"/>
    <x v="143"/>
    <d v="2022-03-24T00:00:00"/>
    <s v="1"/>
    <s v="NO"/>
    <n v="-34.56"/>
    <n v="3"/>
    <s v="no"/>
    <x v="602"/>
    <n v="0.67085714285714282"/>
    <n v="2.0442930153321975E-2"/>
    <x v="0"/>
  </r>
  <r>
    <n v="710"/>
    <x v="451"/>
    <x v="1"/>
    <s v="BM-11785"/>
    <s v="Bryan Mills"/>
    <s v="Consumer"/>
    <x v="21"/>
    <x v="5"/>
    <s v="India"/>
    <x v="0"/>
    <s v="FUR-FU-10002292"/>
    <x v="2"/>
    <x v="15"/>
    <s v="Deflect-O Door Stop, Duo Pack"/>
    <n v="132.03"/>
    <n v="3"/>
    <n v="54.09"/>
    <n v="18.440000000000001"/>
    <s v="Medium"/>
    <n v="531"/>
    <x v="1"/>
    <x v="7"/>
    <x v="0"/>
    <x v="388"/>
    <d v="2023-05-26T00:00:00"/>
    <s v="1"/>
    <s v="NO"/>
    <n v="-398.97"/>
    <n v="3"/>
    <s v="no"/>
    <x v="603"/>
    <n v="0.24864406779661016"/>
    <n v="0.13966522759978794"/>
    <x v="1"/>
  </r>
  <r>
    <n v="711"/>
    <x v="145"/>
    <x v="1"/>
    <s v="DO-13435"/>
    <s v="Denny Ordway"/>
    <s v="Consumer"/>
    <x v="76"/>
    <x v="19"/>
    <s v="India"/>
    <x v="3"/>
    <s v="FUR-TA-10001360"/>
    <x v="2"/>
    <x v="16"/>
    <s v="Bevis Round Table, Rectangular"/>
    <n v="3094.56"/>
    <n v="6"/>
    <n v="1423.44"/>
    <n v="227.67"/>
    <s v="Medium"/>
    <n v="385"/>
    <x v="1"/>
    <x v="4"/>
    <x v="0"/>
    <x v="114"/>
    <d v="2021-12-23T00:00:00"/>
    <s v="1"/>
    <s v="YES"/>
    <n v="2709.56"/>
    <n v="2"/>
    <s v="no"/>
    <x v="604"/>
    <n v="8.0378181818181815"/>
    <n v="7.3571040794167833E-2"/>
    <x v="0"/>
  </r>
  <r>
    <n v="712"/>
    <x v="221"/>
    <x v="1"/>
    <s v="MH-17290"/>
    <s v="Marc Harrigan"/>
    <s v="Home Office"/>
    <x v="54"/>
    <x v="9"/>
    <s v="India"/>
    <x v="2"/>
    <s v="FUR-TA-10000403"/>
    <x v="2"/>
    <x v="16"/>
    <s v="Barricks Computer Table, Fully Assembled"/>
    <n v="477.84"/>
    <n v="1"/>
    <n v="14.31"/>
    <n v="52.69"/>
    <s v="Medium"/>
    <n v="158"/>
    <x v="1"/>
    <x v="5"/>
    <x v="1"/>
    <x v="99"/>
    <d v="2024-11-13T00:00:00"/>
    <s v="1"/>
    <s v="YES"/>
    <n v="319.83999999999997"/>
    <n v="-28"/>
    <s v="no"/>
    <x v="605"/>
    <n v="3.0243037974683542"/>
    <n v="0.11026703499079189"/>
    <x v="1"/>
  </r>
  <r>
    <n v="713"/>
    <x v="452"/>
    <x v="2"/>
    <s v="AG-10765"/>
    <s v="Anthony Garverick"/>
    <s v="Home Office"/>
    <x v="49"/>
    <x v="5"/>
    <s v="India"/>
    <x v="0"/>
    <s v="FUR-TA-10004416"/>
    <x v="2"/>
    <x v="16"/>
    <s v="Bevis Wood Table, Adjustable Height"/>
    <n v="535.79999999999995"/>
    <n v="2"/>
    <n v="-96.48"/>
    <n v="187.63"/>
    <s v="Critical"/>
    <n v="31"/>
    <x v="1"/>
    <x v="6"/>
    <x v="0"/>
    <x v="140"/>
    <d v="2024-07-20T00:00:00"/>
    <s v="1"/>
    <s v="YES"/>
    <n v="504.79999999999995"/>
    <n v="3"/>
    <s v="no"/>
    <x v="606"/>
    <n v="17.283870967741933"/>
    <n v="0.35018663680477791"/>
    <x v="1"/>
  </r>
  <r>
    <n v="714"/>
    <x v="91"/>
    <x v="0"/>
    <s v="JG-15160"/>
    <s v="James Galang"/>
    <s v="Consumer"/>
    <x v="57"/>
    <x v="8"/>
    <s v="India"/>
    <x v="0"/>
    <s v="FUR-BO-10002510"/>
    <x v="2"/>
    <x v="14"/>
    <s v="Bush 3-Shelf Cabinet, Mobile"/>
    <n v="145.88999999999999"/>
    <n v="1"/>
    <n v="18.96"/>
    <n v="16.100000000000001"/>
    <s v="Low"/>
    <n v="188"/>
    <x v="1"/>
    <x v="7"/>
    <x v="1"/>
    <x v="389"/>
    <d v="2023-08-18T00:00:00"/>
    <s v="1"/>
    <s v="NO"/>
    <n v="-42.110000000000014"/>
    <n v="2"/>
    <s v="no"/>
    <x v="357"/>
    <n v="0.77601063829787231"/>
    <n v="0.1103571183768593"/>
    <x v="1"/>
  </r>
  <r>
    <n v="715"/>
    <x v="453"/>
    <x v="0"/>
    <s v="NG-18430"/>
    <s v="Nathan Gelder"/>
    <s v="Consumer"/>
    <x v="90"/>
    <x v="15"/>
    <s v="India"/>
    <x v="1"/>
    <s v="FUR-FU-10002223"/>
    <x v="2"/>
    <x v="15"/>
    <s v="Deflect-O Stacking Tray, Durable"/>
    <n v="75.87"/>
    <n v="3"/>
    <n v="18.899999999999999"/>
    <n v="14.32"/>
    <s v="Low"/>
    <n v="554"/>
    <x v="1"/>
    <x v="4"/>
    <x v="1"/>
    <x v="182"/>
    <d v="2023-03-11T00:00:00"/>
    <s v="1"/>
    <s v="NO"/>
    <n v="-478.13"/>
    <n v="-232"/>
    <s v="no"/>
    <x v="607"/>
    <n v="0.13694945848375453"/>
    <n v="0.18874390404639516"/>
    <x v="1"/>
  </r>
  <r>
    <n v="716"/>
    <x v="454"/>
    <x v="0"/>
    <s v="TT-21460"/>
    <s v="Tonja Turnell"/>
    <s v="Home Office"/>
    <x v="25"/>
    <x v="11"/>
    <s v="India"/>
    <x v="3"/>
    <s v="TEC-PH-10000730"/>
    <x v="1"/>
    <x v="12"/>
    <s v="Samsung Office Telephone, VoIP"/>
    <n v="326.55"/>
    <n v="5"/>
    <n v="146.85"/>
    <n v="55.81"/>
    <s v="Low"/>
    <n v="137"/>
    <x v="1"/>
    <x v="5"/>
    <x v="1"/>
    <x v="389"/>
    <d v="2023-08-18T00:00:00"/>
    <s v="1"/>
    <s v="YES"/>
    <n v="189.55"/>
    <n v="2"/>
    <s v="no"/>
    <x v="608"/>
    <n v="2.3835766423357665"/>
    <n v="0.1709079773388455"/>
    <x v="1"/>
  </r>
  <r>
    <n v="717"/>
    <x v="93"/>
    <x v="0"/>
    <s v="FG-14260"/>
    <s v="Frank Gastineau"/>
    <s v="Home Office"/>
    <x v="59"/>
    <x v="4"/>
    <s v="India"/>
    <x v="0"/>
    <s v="TEC-CO-10002350"/>
    <x v="1"/>
    <x v="10"/>
    <s v="Canon Wireless Fax, Digital"/>
    <n v="1134.9000000000001"/>
    <n v="3"/>
    <n v="45.36"/>
    <n v="124.29"/>
    <s v="Low"/>
    <n v="102"/>
    <x v="1"/>
    <x v="6"/>
    <x v="1"/>
    <x v="390"/>
    <d v="2024-03-24T00:00:00"/>
    <s v="1"/>
    <s v="YES"/>
    <n v="1032.9000000000001"/>
    <n v="3"/>
    <s v="no"/>
    <x v="609"/>
    <n v="11.126470588235295"/>
    <n v="0.10951625693893735"/>
    <x v="1"/>
  </r>
  <r>
    <n v="718"/>
    <x v="93"/>
    <x v="0"/>
    <s v="FG-14260"/>
    <s v="Frank Gastineau"/>
    <s v="Home Office"/>
    <x v="59"/>
    <x v="4"/>
    <s v="India"/>
    <x v="0"/>
    <s v="TEC-CO-10002911"/>
    <x v="1"/>
    <x v="10"/>
    <s v="Hewlett Wireless Fax, Laser"/>
    <n v="760.38"/>
    <n v="2"/>
    <n v="144.41999999999999"/>
    <n v="151.9"/>
    <s v="Low"/>
    <n v="342"/>
    <x v="1"/>
    <x v="7"/>
    <x v="0"/>
    <x v="117"/>
    <d v="2023-12-12T00:00:00"/>
    <s v="1"/>
    <s v="YES"/>
    <n v="418.38"/>
    <n v="153"/>
    <s v="flag"/>
    <x v="610"/>
    <n v="2.2233333333333332"/>
    <n v="0.19976853678423948"/>
    <x v="1"/>
  </r>
  <r>
    <n v="719"/>
    <x v="455"/>
    <x v="0"/>
    <s v="SB-20290"/>
    <s v="Sean Braxton"/>
    <s v="Corporate"/>
    <x v="30"/>
    <x v="14"/>
    <s v="India"/>
    <x v="3"/>
    <s v="FUR-CH-10004600"/>
    <x v="2"/>
    <x v="13"/>
    <s v="Harbour Creations Chairmat, Red"/>
    <n v="144"/>
    <n v="2"/>
    <n v="67.680000000000007"/>
    <n v="17.54"/>
    <s v="Low"/>
    <n v="43"/>
    <x v="1"/>
    <x v="4"/>
    <x v="1"/>
    <x v="391"/>
    <d v="2022-06-27T00:00:00"/>
    <s v="1"/>
    <s v="YES"/>
    <n v="101"/>
    <n v="5"/>
    <s v="no"/>
    <x v="611"/>
    <n v="3.3488372093023258"/>
    <n v="0.12180555555555556"/>
    <x v="1"/>
  </r>
  <r>
    <n v="720"/>
    <x v="90"/>
    <x v="0"/>
    <s v="RE-19450"/>
    <s v="Richard Eichhorn"/>
    <s v="Consumer"/>
    <x v="30"/>
    <x v="14"/>
    <s v="India"/>
    <x v="3"/>
    <s v="TEC-PH-10001725"/>
    <x v="1"/>
    <x v="12"/>
    <s v="Motorola Speaker Phone, Cordless"/>
    <n v="265.26"/>
    <n v="2"/>
    <n v="13.26"/>
    <n v="13.2"/>
    <s v="Low"/>
    <n v="597"/>
    <x v="1"/>
    <x v="5"/>
    <x v="0"/>
    <x v="392"/>
    <d v="2022-06-15T00:00:00"/>
    <s v="1"/>
    <s v="NO"/>
    <n v="-331.74"/>
    <n v="-144"/>
    <s v="no"/>
    <x v="612"/>
    <n v="0.44432160804020099"/>
    <n v="4.9762497172585386E-2"/>
    <x v="0"/>
  </r>
  <r>
    <n v="721"/>
    <x v="230"/>
    <x v="0"/>
    <s v="VP-21730"/>
    <s v="Victor Preis"/>
    <s v="Home Office"/>
    <x v="38"/>
    <x v="10"/>
    <s v="India"/>
    <x v="3"/>
    <s v="FUR-TA-10001386"/>
    <x v="2"/>
    <x v="16"/>
    <s v="Lesro Conference Table, Fully Assembled"/>
    <n v="1718.1"/>
    <n v="2"/>
    <n v="618.48"/>
    <n v="139.72999999999999"/>
    <s v="High"/>
    <n v="220"/>
    <x v="1"/>
    <x v="6"/>
    <x v="1"/>
    <x v="393"/>
    <d v="2021-09-26T00:00:00"/>
    <s v="1"/>
    <s v="YES"/>
    <n v="1498.1"/>
    <n v="2"/>
    <s v="no"/>
    <x v="613"/>
    <n v="7.8095454545454546"/>
    <n v="8.1328211396309871E-2"/>
    <x v="0"/>
  </r>
  <r>
    <n v="722"/>
    <x v="75"/>
    <x v="0"/>
    <s v="CR-12820"/>
    <s v="Cyra Reiten"/>
    <s v="Home Office"/>
    <x v="48"/>
    <x v="17"/>
    <s v="India"/>
    <x v="1"/>
    <s v="TEC-PH-10004664"/>
    <x v="1"/>
    <x v="12"/>
    <s v="Nokia Smart Phone, with Caller ID"/>
    <n v="3194.55"/>
    <n v="5"/>
    <n v="830.55"/>
    <n v="403.97"/>
    <s v="High"/>
    <n v="614"/>
    <x v="1"/>
    <x v="5"/>
    <x v="0"/>
    <x v="156"/>
    <d v="2023-09-06T00:00:00"/>
    <s v="1"/>
    <s v="YES"/>
    <n v="2580.5500000000002"/>
    <n v="153"/>
    <s v="flag"/>
    <x v="217"/>
    <n v="5.2028501628664499"/>
    <n v="0.12645599536710961"/>
    <x v="1"/>
  </r>
  <r>
    <n v="723"/>
    <x v="75"/>
    <x v="0"/>
    <s v="CR-12820"/>
    <s v="Cyra Reiten"/>
    <s v="Home Office"/>
    <x v="48"/>
    <x v="17"/>
    <s v="India"/>
    <x v="1"/>
    <s v="TEC-PH-10004358"/>
    <x v="1"/>
    <x v="12"/>
    <s v="Samsung Office Telephone, Cordless"/>
    <n v="476.49"/>
    <n v="7"/>
    <n v="47.46"/>
    <n v="61.42"/>
    <s v="High"/>
    <n v="720"/>
    <x v="1"/>
    <x v="6"/>
    <x v="0"/>
    <x v="156"/>
    <d v="2023-09-06T00:00:00"/>
    <s v="1"/>
    <s v="NO"/>
    <n v="-243.51"/>
    <n v="153"/>
    <s v="flag"/>
    <x v="614"/>
    <n v="0.66179166666666667"/>
    <n v="0.12890092132048941"/>
    <x v="1"/>
  </r>
  <r>
    <n v="724"/>
    <x v="75"/>
    <x v="0"/>
    <s v="CR-12820"/>
    <s v="Cyra Reiten"/>
    <s v="Home Office"/>
    <x v="48"/>
    <x v="17"/>
    <s v="India"/>
    <x v="1"/>
    <s v="TEC-PH-10003239"/>
    <x v="1"/>
    <x v="12"/>
    <s v="Samsung Signal Booster, with Caller ID"/>
    <n v="136.59"/>
    <n v="1"/>
    <n v="57.36"/>
    <n v="1.92"/>
    <s v="High"/>
    <n v="502"/>
    <x v="1"/>
    <x v="7"/>
    <x v="1"/>
    <x v="218"/>
    <d v="2022-10-21T00:00:00"/>
    <s v="1"/>
    <s v="NO"/>
    <n v="-365.40999999999997"/>
    <n v="2"/>
    <s v="no"/>
    <x v="615"/>
    <n v="0.27209163346613546"/>
    <n v="1.4056665934548648E-2"/>
    <x v="0"/>
  </r>
  <r>
    <n v="725"/>
    <x v="228"/>
    <x v="0"/>
    <s v="AP-10720"/>
    <s v="Anne Pryor"/>
    <s v="Home Office"/>
    <x v="59"/>
    <x v="4"/>
    <s v="India"/>
    <x v="0"/>
    <s v="TEC-CO-10003951"/>
    <x v="1"/>
    <x v="10"/>
    <s v="HP Copy Machine, High-Speed"/>
    <n v="487.38"/>
    <n v="2"/>
    <n v="107.22"/>
    <n v="81.849999999999994"/>
    <s v="High"/>
    <n v="298"/>
    <x v="1"/>
    <x v="4"/>
    <x v="0"/>
    <x v="217"/>
    <d v="2022-05-28T00:00:00"/>
    <s v="1"/>
    <s v="YES"/>
    <n v="189.38"/>
    <n v="3"/>
    <s v="no"/>
    <x v="616"/>
    <n v="1.6355033557046981"/>
    <n v="0.16793877467273996"/>
    <x v="1"/>
  </r>
  <r>
    <n v="726"/>
    <x v="355"/>
    <x v="0"/>
    <s v="BF-11005"/>
    <s v="Barry Franz"/>
    <s v="Home Office"/>
    <x v="24"/>
    <x v="10"/>
    <s v="India"/>
    <x v="3"/>
    <s v="TEC-CO-10002587"/>
    <x v="1"/>
    <x v="10"/>
    <s v="Sharp Fax and Copier, Laser"/>
    <n v="168.6"/>
    <n v="1"/>
    <n v="79.23"/>
    <n v="22.48"/>
    <s v="High"/>
    <n v="88"/>
    <x v="1"/>
    <x v="6"/>
    <x v="1"/>
    <x v="394"/>
    <d v="2021-11-25T00:00:00"/>
    <s v="1"/>
    <s v="YES"/>
    <n v="80.599999999999994"/>
    <n v="2"/>
    <s v="no"/>
    <x v="617"/>
    <n v="1.9159090909090908"/>
    <n v="0.13333333333333333"/>
    <x v="1"/>
  </r>
  <r>
    <n v="727"/>
    <x v="456"/>
    <x v="0"/>
    <s v="JB-16045"/>
    <s v="Julia Barnett"/>
    <s v="Home Office"/>
    <x v="108"/>
    <x v="5"/>
    <s v="India"/>
    <x v="0"/>
    <s v="TEC-AC-10001703"/>
    <x v="1"/>
    <x v="11"/>
    <s v="Memorex Keyboard, USB"/>
    <n v="143.1"/>
    <n v="2"/>
    <n v="9.9600000000000009"/>
    <n v="12.2"/>
    <s v="High"/>
    <n v="680"/>
    <x v="1"/>
    <x v="7"/>
    <x v="0"/>
    <x v="395"/>
    <d v="2024-05-25T00:00:00"/>
    <s v="1"/>
    <s v="NO"/>
    <n v="-536.9"/>
    <n v="3"/>
    <s v="no"/>
    <x v="618"/>
    <n v="0.21044117647058821"/>
    <n v="8.5255066387141851E-2"/>
    <x v="0"/>
  </r>
  <r>
    <n v="728"/>
    <x v="232"/>
    <x v="0"/>
    <s v="DW-13585"/>
    <s v="Dorothy Wardle"/>
    <s v="Corporate"/>
    <x v="8"/>
    <x v="7"/>
    <s v="India"/>
    <x v="3"/>
    <s v="FUR-BO-10001641"/>
    <x v="2"/>
    <x v="14"/>
    <s v="Bush 3-Shelf Cabinet, Traditional"/>
    <n v="716.85"/>
    <n v="5"/>
    <n v="250.8"/>
    <n v="59.87"/>
    <s v="High"/>
    <n v="129"/>
    <x v="1"/>
    <x v="4"/>
    <x v="1"/>
    <x v="201"/>
    <d v="2022-04-14T00:00:00"/>
    <s v="1"/>
    <s v="YES"/>
    <n v="587.85"/>
    <n v="-234"/>
    <s v="no"/>
    <x v="619"/>
    <n v="5.5569767441860467"/>
    <n v="8.3518169770523815E-2"/>
    <x v="0"/>
  </r>
  <r>
    <n v="729"/>
    <x v="457"/>
    <x v="0"/>
    <s v="JW-15220"/>
    <s v="Jane Waco"/>
    <s v="Corporate"/>
    <x v="2"/>
    <x v="2"/>
    <s v="India"/>
    <x v="2"/>
    <s v="FUR-CH-10004609"/>
    <x v="2"/>
    <x v="13"/>
    <s v="Harbour Creations Steel Folding Chair, Adjustable"/>
    <n v="200.76"/>
    <n v="2"/>
    <n v="86.28"/>
    <n v="27.96"/>
    <s v="High"/>
    <n v="740"/>
    <x v="1"/>
    <x v="7"/>
    <x v="1"/>
    <x v="396"/>
    <d v="2024-03-11T00:00:00"/>
    <s v="1"/>
    <s v="NO"/>
    <n v="-539.24"/>
    <n v="60"/>
    <s v="flag"/>
    <x v="238"/>
    <n v="0.27129729729729729"/>
    <n v="0.13927077106993427"/>
    <x v="1"/>
  </r>
  <r>
    <n v="730"/>
    <x v="458"/>
    <x v="0"/>
    <s v="VP-21760"/>
    <s v="Victoria Pisteka"/>
    <s v="Corporate"/>
    <x v="55"/>
    <x v="16"/>
    <s v="India"/>
    <x v="2"/>
    <s v="TEC-PH-10004085"/>
    <x v="1"/>
    <x v="12"/>
    <s v="Apple Audio Dock, with Caller ID"/>
    <n v="667.56"/>
    <n v="4"/>
    <n v="153.47999999999999"/>
    <n v="89.64"/>
    <s v="High"/>
    <n v="97"/>
    <x v="1"/>
    <x v="6"/>
    <x v="1"/>
    <x v="217"/>
    <d v="2022-05-28T00:00:00"/>
    <s v="1"/>
    <s v="YES"/>
    <n v="570.55999999999995"/>
    <n v="3"/>
    <s v="no"/>
    <x v="620"/>
    <n v="6.8820618556701021"/>
    <n v="0.13428006471328421"/>
    <x v="1"/>
  </r>
  <r>
    <n v="731"/>
    <x v="459"/>
    <x v="0"/>
    <s v="AH-10075"/>
    <s v="Adam Hart"/>
    <s v="Corporate"/>
    <x v="24"/>
    <x v="7"/>
    <s v="India"/>
    <x v="3"/>
    <s v="TEC-PH-10001321"/>
    <x v="1"/>
    <x v="12"/>
    <s v="Cisco Speaker Phone, Full Size"/>
    <n v="698.85"/>
    <n v="5"/>
    <n v="146.69999999999999"/>
    <n v="36.86"/>
    <s v="High"/>
    <n v="624"/>
    <x v="1"/>
    <x v="7"/>
    <x v="0"/>
    <x v="397"/>
    <d v="2022-04-05T00:00:00"/>
    <s v="1"/>
    <s v="YES"/>
    <n v="74.850000000000023"/>
    <n v="90"/>
    <s v="flag"/>
    <x v="321"/>
    <n v="1.119951923076923"/>
    <n v="5.2743793374830074E-2"/>
    <x v="0"/>
  </r>
  <r>
    <n v="732"/>
    <x v="460"/>
    <x v="0"/>
    <s v="AS-10285"/>
    <s v="Alejandro Savely"/>
    <s v="Corporate"/>
    <x v="36"/>
    <x v="9"/>
    <s v="India"/>
    <x v="2"/>
    <s v="TEC-AC-10002324"/>
    <x v="1"/>
    <x v="11"/>
    <s v="Enermax Numeric Keypad, Bluetooth"/>
    <n v="114.66"/>
    <n v="2"/>
    <n v="4.5599999999999996"/>
    <n v="11.1"/>
    <s v="High"/>
    <n v="492"/>
    <x v="1"/>
    <x v="4"/>
    <x v="1"/>
    <x v="390"/>
    <d v="2024-03-24T00:00:00"/>
    <s v="1"/>
    <s v="NO"/>
    <n v="-377.34000000000003"/>
    <n v="3"/>
    <s v="no"/>
    <x v="332"/>
    <n v="0.23304878048780486"/>
    <n v="9.6807953950811099E-2"/>
    <x v="0"/>
  </r>
  <r>
    <n v="733"/>
    <x v="238"/>
    <x v="0"/>
    <s v="DB-13405"/>
    <s v="Denny Blanton"/>
    <s v="Consumer"/>
    <x v="57"/>
    <x v="8"/>
    <s v="India"/>
    <x v="0"/>
    <s v="FUR-BO-10001874"/>
    <x v="2"/>
    <x v="14"/>
    <s v="Sauder Corner Shelving, Pine"/>
    <n v="743.25"/>
    <n v="5"/>
    <n v="133.65"/>
    <n v="79.099999999999994"/>
    <s v="High"/>
    <n v="127"/>
    <x v="1"/>
    <x v="5"/>
    <x v="1"/>
    <x v="312"/>
    <d v="2023-09-24T00:00:00"/>
    <s v="1"/>
    <s v="YES"/>
    <n v="616.25"/>
    <n v="3"/>
    <s v="no"/>
    <x v="621"/>
    <n v="5.8523622047244093"/>
    <n v="0.10642448705011771"/>
    <x v="1"/>
  </r>
  <r>
    <n v="734"/>
    <x v="461"/>
    <x v="0"/>
    <s v="JC-15385"/>
    <s v="Jenna Caffey"/>
    <s v="Consumer"/>
    <x v="61"/>
    <x v="7"/>
    <s v="India"/>
    <x v="3"/>
    <s v="FUR-BO-10001708"/>
    <x v="2"/>
    <x v="14"/>
    <s v="Safco Stackable Bookrack, Pine"/>
    <n v="303"/>
    <n v="2"/>
    <n v="60.6"/>
    <n v="38.64"/>
    <s v="High"/>
    <n v="536"/>
    <x v="1"/>
    <x v="6"/>
    <x v="1"/>
    <x v="157"/>
    <d v="2023-01-07T00:00:00"/>
    <s v="1"/>
    <s v="NO"/>
    <n v="-233"/>
    <n v="-171"/>
    <s v="no"/>
    <x v="120"/>
    <n v="0.56529850746268662"/>
    <n v="0.12752475247524753"/>
    <x v="1"/>
  </r>
  <r>
    <n v="735"/>
    <x v="77"/>
    <x v="0"/>
    <s v="EM-14065"/>
    <s v="Erin Mull"/>
    <s v="Consumer"/>
    <x v="50"/>
    <x v="0"/>
    <s v="India"/>
    <x v="0"/>
    <s v="TEC-AC-10001352"/>
    <x v="1"/>
    <x v="11"/>
    <s v="SanDisk Numeric Keypad, Bluetooth"/>
    <n v="110.7"/>
    <n v="2"/>
    <n v="12.12"/>
    <n v="15.11"/>
    <s v="High"/>
    <n v="228"/>
    <x v="1"/>
    <x v="4"/>
    <x v="0"/>
    <x v="180"/>
    <d v="2022-10-19T00:00:00"/>
    <s v="1"/>
    <s v="NO"/>
    <n v="-117.3"/>
    <n v="1"/>
    <s v="no"/>
    <x v="622"/>
    <n v="0.48552631578947369"/>
    <n v="0.13649503161698281"/>
    <x v="1"/>
  </r>
  <r>
    <n v="736"/>
    <x v="234"/>
    <x v="0"/>
    <s v="ML-18265"/>
    <s v="Muhammed Lee"/>
    <s v="Consumer"/>
    <x v="55"/>
    <x v="16"/>
    <s v="India"/>
    <x v="2"/>
    <s v="TEC-MA-10001711"/>
    <x v="1"/>
    <x v="9"/>
    <s v="Konica Phone, White"/>
    <n v="84.6"/>
    <n v="1"/>
    <n v="20.28"/>
    <n v="3.76"/>
    <s v="High"/>
    <n v="397"/>
    <x v="1"/>
    <x v="6"/>
    <x v="0"/>
    <x v="286"/>
    <d v="2024-09-14T00:00:00"/>
    <s v="1"/>
    <s v="NO"/>
    <n v="-312.39999999999998"/>
    <n v="-56"/>
    <s v="no"/>
    <x v="623"/>
    <n v="0.21309823677581863"/>
    <n v="4.4444444444444446E-2"/>
    <x v="0"/>
  </r>
  <r>
    <n v="737"/>
    <x v="462"/>
    <x v="0"/>
    <s v="MJ-17740"/>
    <s v="Max Jones"/>
    <s v="Consumer"/>
    <x v="49"/>
    <x v="5"/>
    <s v="India"/>
    <x v="0"/>
    <s v="TEC-MA-10001127"/>
    <x v="1"/>
    <x v="9"/>
    <s v="Epson Inkjet, Wireless"/>
    <n v="770.85"/>
    <n v="5"/>
    <n v="-447.15"/>
    <n v="111.87"/>
    <s v="High"/>
    <n v="600"/>
    <x v="1"/>
    <x v="7"/>
    <x v="0"/>
    <x v="398"/>
    <d v="2021-06-29T00:00:00"/>
    <s v="1"/>
    <s v="YES"/>
    <n v="170.85000000000002"/>
    <n v="2"/>
    <s v="no"/>
    <x v="624"/>
    <n v="1.2847500000000001"/>
    <n v="0.14512551079976649"/>
    <x v="1"/>
  </r>
  <r>
    <n v="738"/>
    <x v="340"/>
    <x v="0"/>
    <s v="SN-20560"/>
    <s v="Skye Norling"/>
    <s v="Home Office"/>
    <x v="10"/>
    <x v="1"/>
    <s v="India"/>
    <x v="1"/>
    <s v="FUR-CH-10000783"/>
    <x v="2"/>
    <x v="13"/>
    <s v="Office Star Executive Leather Armchair, Adjustable"/>
    <n v="1409.76"/>
    <n v="3"/>
    <n v="169.11"/>
    <n v="84.21"/>
    <s v="Medium"/>
    <n v="158"/>
    <x v="1"/>
    <x v="5"/>
    <x v="1"/>
    <x v="184"/>
    <d v="2022-09-29T00:00:00"/>
    <s v="1"/>
    <s v="YES"/>
    <n v="1251.76"/>
    <n v="2"/>
    <s v="no"/>
    <x v="625"/>
    <n v="8.9225316455696202"/>
    <n v="5.9733571671773913E-2"/>
    <x v="0"/>
  </r>
  <r>
    <n v="739"/>
    <x v="463"/>
    <x v="0"/>
    <s v="PN-18775"/>
    <s v="Parhena Norris"/>
    <s v="Home Office"/>
    <x v="29"/>
    <x v="2"/>
    <s v="India"/>
    <x v="2"/>
    <s v="FUR-CH-10004826"/>
    <x v="2"/>
    <x v="13"/>
    <s v="Hon Steel Folding Chair, Set of Two"/>
    <n v="418.35"/>
    <n v="5"/>
    <n v="204.9"/>
    <n v="26.42"/>
    <s v="Medium"/>
    <n v="56"/>
    <x v="1"/>
    <x v="6"/>
    <x v="0"/>
    <x v="399"/>
    <d v="2024-05-22T00:00:00"/>
    <s v="1"/>
    <s v="YES"/>
    <n v="362.35"/>
    <n v="2"/>
    <s v="no"/>
    <x v="626"/>
    <n v="7.4705357142857149"/>
    <n v="6.315286243575953E-2"/>
    <x v="0"/>
  </r>
  <r>
    <n v="740"/>
    <x v="244"/>
    <x v="0"/>
    <s v="PB-18805"/>
    <s v="Patrick Bzostek"/>
    <s v="Home Office"/>
    <x v="67"/>
    <x v="7"/>
    <s v="India"/>
    <x v="3"/>
    <s v="FUR-CH-10000351"/>
    <x v="2"/>
    <x v="13"/>
    <s v="Novimex Chairmat, Set of Two"/>
    <n v="117.18"/>
    <n v="2"/>
    <n v="43.32"/>
    <n v="8.3699999999999992"/>
    <s v="Medium"/>
    <n v="277"/>
    <x v="1"/>
    <x v="7"/>
    <x v="0"/>
    <x v="400"/>
    <d v="2024-08-24T00:00:00"/>
    <s v="1"/>
    <s v="NO"/>
    <n v="-159.82"/>
    <n v="4"/>
    <s v="no"/>
    <x v="627"/>
    <n v="0.42303249097472928"/>
    <n v="7.1428571428571425E-2"/>
    <x v="0"/>
  </r>
  <r>
    <n v="741"/>
    <x v="70"/>
    <x v="0"/>
    <s v="VT-21700"/>
    <s v="Valerie Takahito"/>
    <s v="Home Office"/>
    <x v="19"/>
    <x v="8"/>
    <s v="India"/>
    <x v="0"/>
    <s v="FUR-CH-10002890"/>
    <x v="2"/>
    <x v="13"/>
    <s v="Office Star Chairmat, Adjustable"/>
    <n v="136.62"/>
    <n v="2"/>
    <n v="12.24"/>
    <n v="8.2200000000000006"/>
    <s v="Medium"/>
    <n v="516"/>
    <x v="1"/>
    <x v="4"/>
    <x v="1"/>
    <x v="401"/>
    <d v="2022-02-07T00:00:00"/>
    <s v="1"/>
    <s v="NO"/>
    <n v="-379.38"/>
    <n v="-142"/>
    <s v="no"/>
    <x v="228"/>
    <n v="0.26476744186046514"/>
    <n v="6.0166886253842776E-2"/>
    <x v="0"/>
  </r>
  <r>
    <n v="742"/>
    <x v="245"/>
    <x v="0"/>
    <s v="DW-13480"/>
    <s v="Dianna Wilson"/>
    <s v="Home Office"/>
    <x v="107"/>
    <x v="5"/>
    <s v="India"/>
    <x v="0"/>
    <s v="FUR-FU-10000496"/>
    <x v="2"/>
    <x v="15"/>
    <s v="Eldon Clock, Duo Pack"/>
    <n v="509.22"/>
    <n v="9"/>
    <n v="239.22"/>
    <n v="14.04"/>
    <s v="Medium"/>
    <n v="25"/>
    <x v="1"/>
    <x v="5"/>
    <x v="1"/>
    <x v="402"/>
    <d v="2022-11-04T00:00:00"/>
    <s v="1"/>
    <s v="YES"/>
    <n v="484.22"/>
    <n v="153"/>
    <s v="flag"/>
    <x v="628"/>
    <n v="20.3688"/>
    <n v="2.757158006362672E-2"/>
    <x v="0"/>
  </r>
  <r>
    <n v="743"/>
    <x v="464"/>
    <x v="0"/>
    <s v="BT-11530"/>
    <s v="Bradley Talbott"/>
    <s v="Home Office"/>
    <x v="130"/>
    <x v="17"/>
    <s v="India"/>
    <x v="1"/>
    <s v="FUR-FU-10002648"/>
    <x v="2"/>
    <x v="15"/>
    <s v="Rubbermaid Stacking Tray, Erganomic"/>
    <n v="71.28"/>
    <n v="3"/>
    <n v="34.92"/>
    <n v="5.74"/>
    <s v="Medium"/>
    <n v="553"/>
    <x v="1"/>
    <x v="6"/>
    <x v="1"/>
    <x v="403"/>
    <d v="2021-04-14T00:00:00"/>
    <s v="0"/>
    <s v="NO"/>
    <n v="-481.72"/>
    <n v="0"/>
    <s v="no"/>
    <x v="629"/>
    <n v="0.12889692585895118"/>
    <n v="8.0527497194163869E-2"/>
    <x v="0"/>
  </r>
  <r>
    <n v="744"/>
    <x v="347"/>
    <x v="0"/>
    <s v="HJ-14875"/>
    <s v="Heather Jas"/>
    <s v="Home Office"/>
    <x v="74"/>
    <x v="20"/>
    <s v="India"/>
    <x v="1"/>
    <s v="FUR-FU-10004064"/>
    <x v="2"/>
    <x v="15"/>
    <s v="Rubbermaid Door Stop, Erganomic"/>
    <n v="42.42"/>
    <n v="1"/>
    <n v="19.920000000000002"/>
    <n v="4.03"/>
    <s v="Medium"/>
    <n v="795"/>
    <x v="1"/>
    <x v="7"/>
    <x v="1"/>
    <x v="404"/>
    <d v="2022-10-06T00:00:00"/>
    <s v="1"/>
    <s v="NO"/>
    <n v="-752.58"/>
    <n v="61"/>
    <s v="flag"/>
    <x v="630"/>
    <n v="5.3358490566037739E-2"/>
    <n v="9.5002357378594998E-2"/>
    <x v="0"/>
  </r>
  <r>
    <n v="745"/>
    <x v="465"/>
    <x v="0"/>
    <s v="FG-14260"/>
    <s v="Frank Gastineau"/>
    <s v="Home Office"/>
    <x v="45"/>
    <x v="5"/>
    <s v="India"/>
    <x v="0"/>
    <s v="FUR-BO-10001580"/>
    <x v="2"/>
    <x v="14"/>
    <s v="Dania Stackable Bookrack, Pine"/>
    <n v="491.76"/>
    <n v="4"/>
    <n v="83.52"/>
    <n v="32.74"/>
    <s v="Medium"/>
    <n v="228"/>
    <x v="1"/>
    <x v="4"/>
    <x v="1"/>
    <x v="98"/>
    <d v="2022-12-22T00:00:00"/>
    <s v="1"/>
    <s v="YES"/>
    <n v="263.76"/>
    <n v="3"/>
    <s v="no"/>
    <x v="631"/>
    <n v="2.1568421052631579"/>
    <n v="6.6577192126240442E-2"/>
    <x v="0"/>
  </r>
  <r>
    <n v="746"/>
    <x v="466"/>
    <x v="0"/>
    <s v="LB-16795"/>
    <s v="Laurel Beltran"/>
    <s v="Home Office"/>
    <x v="44"/>
    <x v="5"/>
    <s v="India"/>
    <x v="0"/>
    <s v="TEC-MA-10003492"/>
    <x v="1"/>
    <x v="9"/>
    <s v="Okidata Printer, Wireless"/>
    <n v="1611"/>
    <n v="6"/>
    <n v="64.44"/>
    <n v="125.54"/>
    <s v="Medium"/>
    <n v="695"/>
    <x v="1"/>
    <x v="5"/>
    <x v="0"/>
    <x v="405"/>
    <d v="2023-12-04T00:00:00"/>
    <s v="1"/>
    <s v="YES"/>
    <n v="916"/>
    <n v="91"/>
    <s v="flag"/>
    <x v="632"/>
    <n v="2.3179856115107915"/>
    <n v="7.7926753569211679E-2"/>
    <x v="0"/>
  </r>
  <r>
    <n v="747"/>
    <x v="70"/>
    <x v="0"/>
    <s v="VT-21700"/>
    <s v="Valerie Takahito"/>
    <s v="Home Office"/>
    <x v="19"/>
    <x v="8"/>
    <s v="India"/>
    <x v="0"/>
    <s v="TEC-MA-10002827"/>
    <x v="1"/>
    <x v="9"/>
    <s v="StarTech Printer, Red"/>
    <n v="759.96"/>
    <n v="3"/>
    <n v="30.33"/>
    <n v="70.900000000000006"/>
    <s v="Medium"/>
    <n v="141"/>
    <x v="1"/>
    <x v="6"/>
    <x v="0"/>
    <x v="406"/>
    <d v="2022-06-23T00:00:00"/>
    <s v="1"/>
    <s v="YES"/>
    <n v="618.96"/>
    <n v="2"/>
    <s v="no"/>
    <x v="633"/>
    <n v="5.3897872340425534"/>
    <n v="9.3294383914942894E-2"/>
    <x v="0"/>
  </r>
  <r>
    <n v="748"/>
    <x v="70"/>
    <x v="0"/>
    <s v="VT-21700"/>
    <s v="Valerie Takahito"/>
    <s v="Home Office"/>
    <x v="19"/>
    <x v="8"/>
    <s v="India"/>
    <x v="0"/>
    <s v="TEC-MA-10000429"/>
    <x v="1"/>
    <x v="9"/>
    <s v="Konica Card Printer, Red"/>
    <n v="861.6"/>
    <n v="5"/>
    <n v="275.7"/>
    <n v="61.42"/>
    <s v="Medium"/>
    <n v="543"/>
    <x v="1"/>
    <x v="7"/>
    <x v="1"/>
    <x v="407"/>
    <d v="2022-07-27T00:00:00"/>
    <s v="1"/>
    <s v="YES"/>
    <n v="318.60000000000002"/>
    <n v="2"/>
    <s v="no"/>
    <x v="634"/>
    <n v="1.5867403314917128"/>
    <n v="7.1285979572887653E-2"/>
    <x v="0"/>
  </r>
  <r>
    <n v="749"/>
    <x v="467"/>
    <x v="0"/>
    <s v="NZ-18565"/>
    <s v="Nick Zandusky"/>
    <s v="Home Office"/>
    <x v="52"/>
    <x v="18"/>
    <s v="India"/>
    <x v="2"/>
    <s v="TEC-MA-10003351"/>
    <x v="1"/>
    <x v="9"/>
    <s v="Okidata Card Printer, White"/>
    <n v="871.2"/>
    <n v="5"/>
    <n v="357.15"/>
    <n v="30.82"/>
    <s v="Medium"/>
    <n v="348"/>
    <x v="1"/>
    <x v="4"/>
    <x v="0"/>
    <x v="75"/>
    <d v="2024-11-20T00:00:00"/>
    <s v="1"/>
    <s v="YES"/>
    <n v="523.20000000000005"/>
    <n v="3"/>
    <s v="no"/>
    <x v="635"/>
    <n v="2.5034482758620693"/>
    <n v="3.5376492194674009E-2"/>
    <x v="0"/>
  </r>
  <r>
    <n v="750"/>
    <x v="467"/>
    <x v="0"/>
    <s v="NZ-18565"/>
    <s v="Nick Zandusky"/>
    <s v="Home Office"/>
    <x v="52"/>
    <x v="18"/>
    <s v="India"/>
    <x v="2"/>
    <s v="TEC-MA-10004064"/>
    <x v="1"/>
    <x v="9"/>
    <s v="Panasonic Calculator, Red"/>
    <n v="94.86"/>
    <n v="2"/>
    <n v="33.18"/>
    <n v="6.12"/>
    <s v="Medium"/>
    <n v="711"/>
    <x v="1"/>
    <x v="5"/>
    <x v="1"/>
    <x v="103"/>
    <d v="2022-06-11T00:00:00"/>
    <s v="1"/>
    <s v="NO"/>
    <n v="-616.14"/>
    <n v="120"/>
    <s v="flag"/>
    <x v="636"/>
    <n v="0.13341772151898734"/>
    <n v="6.4516129032258063E-2"/>
    <x v="0"/>
  </r>
  <r>
    <n v="751"/>
    <x v="351"/>
    <x v="0"/>
    <s v="TB-21190"/>
    <s v="Thomas Brumley"/>
    <s v="Home Office"/>
    <x v="78"/>
    <x v="7"/>
    <s v="India"/>
    <x v="3"/>
    <s v="TEC-CO-10003410"/>
    <x v="1"/>
    <x v="10"/>
    <s v="Brother Ink, High-Speed"/>
    <n v="873"/>
    <n v="6"/>
    <n v="384.12"/>
    <n v="75.290000000000006"/>
    <s v="Medium"/>
    <n v="184"/>
    <x v="1"/>
    <x v="6"/>
    <x v="0"/>
    <x v="399"/>
    <d v="2024-05-22T00:00:00"/>
    <s v="1"/>
    <s v="YES"/>
    <n v="689"/>
    <n v="2"/>
    <s v="no"/>
    <x v="637"/>
    <n v="4.7445652173913047"/>
    <n v="8.624284077892326E-2"/>
    <x v="0"/>
  </r>
  <r>
    <n v="752"/>
    <x v="468"/>
    <x v="0"/>
    <s v="AP-10720"/>
    <s v="Anne Pryor"/>
    <s v="Home Office"/>
    <x v="45"/>
    <x v="5"/>
    <s v="India"/>
    <x v="0"/>
    <s v="TEC-AC-10002172"/>
    <x v="1"/>
    <x v="11"/>
    <s v="Memorex Keyboard, Programmable"/>
    <n v="509.88"/>
    <n v="7"/>
    <n v="71.19"/>
    <n v="24.51"/>
    <s v="Medium"/>
    <n v="218"/>
    <x v="1"/>
    <x v="7"/>
    <x v="0"/>
    <x v="7"/>
    <d v="2021-07-09T00:00:00"/>
    <s v="1"/>
    <s v="YES"/>
    <n v="291.88"/>
    <n v="61"/>
    <s v="flag"/>
    <x v="554"/>
    <n v="2.3388990825688074"/>
    <n v="4.8070134149211581E-2"/>
    <x v="0"/>
  </r>
  <r>
    <n v="753"/>
    <x v="61"/>
    <x v="0"/>
    <s v="BD-11560"/>
    <s v="Brendan Dodson"/>
    <s v="Home Office"/>
    <x v="40"/>
    <x v="9"/>
    <s v="India"/>
    <x v="2"/>
    <s v="TEC-AC-10001438"/>
    <x v="1"/>
    <x v="11"/>
    <s v="SanDisk Flash Drive, Programmable"/>
    <n v="123.12"/>
    <n v="3"/>
    <n v="20.88"/>
    <n v="11.2"/>
    <s v="Medium"/>
    <n v="12"/>
    <x v="1"/>
    <x v="4"/>
    <x v="1"/>
    <x v="403"/>
    <d v="2021-04-14T00:00:00"/>
    <s v="0"/>
    <s v="YES"/>
    <n v="111.12"/>
    <n v="0"/>
    <s v="no"/>
    <x v="638"/>
    <n v="10.26"/>
    <n v="9.0968161143599735E-2"/>
    <x v="0"/>
  </r>
  <r>
    <n v="754"/>
    <x v="247"/>
    <x v="0"/>
    <s v="MA-17995"/>
    <s v="Michelle Arnett"/>
    <s v="Home Office"/>
    <x v="87"/>
    <x v="5"/>
    <s v="India"/>
    <x v="0"/>
    <s v="TEC-AC-10002688"/>
    <x v="1"/>
    <x v="11"/>
    <s v="Memorex Memory Card, Bluetooth"/>
    <n v="204.54"/>
    <n v="2"/>
    <n v="94.08"/>
    <n v="16.690000000000001"/>
    <s v="Medium"/>
    <n v="324"/>
    <x v="1"/>
    <x v="6"/>
    <x v="0"/>
    <x v="285"/>
    <d v="2024-07-06T00:00:00"/>
    <s v="1"/>
    <s v="NO"/>
    <n v="-119.46000000000001"/>
    <n v="61"/>
    <s v="flag"/>
    <x v="639"/>
    <n v="0.63129629629629624"/>
    <n v="8.1597731495062095E-2"/>
    <x v="0"/>
  </r>
  <r>
    <n v="755"/>
    <x v="64"/>
    <x v="0"/>
    <s v="CL-12700"/>
    <s v="Craig Leslie"/>
    <s v="Home Office"/>
    <x v="43"/>
    <x v="15"/>
    <s v="India"/>
    <x v="1"/>
    <s v="TEC-PH-10000499"/>
    <x v="1"/>
    <x v="12"/>
    <s v="Motorola Smart Phone, Full Size"/>
    <n v="4498.83"/>
    <n v="7"/>
    <n v="674.73"/>
    <n v="323.75"/>
    <s v="Medium"/>
    <n v="227"/>
    <x v="1"/>
    <x v="7"/>
    <x v="1"/>
    <x v="179"/>
    <d v="2022-06-06T00:00:00"/>
    <s v="1"/>
    <s v="YES"/>
    <n v="4271.83"/>
    <n v="61"/>
    <s v="flag"/>
    <x v="640"/>
    <n v="19.818634361233478"/>
    <n v="7.1963154864709264E-2"/>
    <x v="0"/>
  </r>
  <r>
    <n v="756"/>
    <x v="469"/>
    <x v="0"/>
    <s v="DH-13675"/>
    <s v="Duane Huffman"/>
    <s v="Home Office"/>
    <x v="24"/>
    <x v="7"/>
    <s v="India"/>
    <x v="3"/>
    <s v="TEC-PH-10003002"/>
    <x v="1"/>
    <x v="12"/>
    <s v="Cisco Smart Phone, Full Size"/>
    <n v="1954.17"/>
    <n v="3"/>
    <n v="312.66000000000003"/>
    <n v="148.65"/>
    <s v="Medium"/>
    <n v="398"/>
    <x v="1"/>
    <x v="4"/>
    <x v="0"/>
    <x v="298"/>
    <d v="2024-06-21T00:00:00"/>
    <s v="1"/>
    <s v="YES"/>
    <n v="1556.17"/>
    <n v="4"/>
    <s v="no"/>
    <x v="641"/>
    <n v="4.9099748743718594"/>
    <n v="7.6068100523495913E-2"/>
    <x v="0"/>
  </r>
  <r>
    <n v="757"/>
    <x v="335"/>
    <x v="0"/>
    <s v="SC-20770"/>
    <s v="Stewart Carmichael"/>
    <s v="Corporate"/>
    <x v="53"/>
    <x v="4"/>
    <s v="India"/>
    <x v="0"/>
    <s v="FUR-FU-10001674"/>
    <x v="2"/>
    <x v="15"/>
    <s v="Deflect-O Clock, Duo Pack"/>
    <n v="352.59"/>
    <n v="7"/>
    <n v="158.55000000000001"/>
    <n v="14.2"/>
    <s v="Medium"/>
    <n v="126"/>
    <x v="1"/>
    <x v="6"/>
    <x v="1"/>
    <x v="408"/>
    <d v="2021-04-09T00:00:00"/>
    <s v="1"/>
    <s v="YES"/>
    <n v="226.58999999999997"/>
    <n v="-144"/>
    <s v="no"/>
    <x v="642"/>
    <n v="2.7983333333333333"/>
    <n v="4.0273405371678152E-2"/>
    <x v="0"/>
  </r>
  <r>
    <n v="758"/>
    <x v="470"/>
    <x v="0"/>
    <s v="SP-20545"/>
    <s v="Sibella Parks"/>
    <s v="Corporate"/>
    <x v="45"/>
    <x v="5"/>
    <s v="India"/>
    <x v="0"/>
    <s v="FUR-FU-10004182"/>
    <x v="2"/>
    <x v="15"/>
    <s v="Eldon Stacking Tray, Black"/>
    <n v="94.5"/>
    <n v="3"/>
    <n v="40.590000000000003"/>
    <n v="5.99"/>
    <s v="Medium"/>
    <n v="603"/>
    <x v="1"/>
    <x v="5"/>
    <x v="0"/>
    <x v="409"/>
    <d v="2022-08-18T00:00:00"/>
    <s v="1"/>
    <s v="NO"/>
    <n v="-508.5"/>
    <n v="2"/>
    <s v="no"/>
    <x v="643"/>
    <n v="0.15671641791044777"/>
    <n v="6.3386243386243393E-2"/>
    <x v="0"/>
  </r>
  <r>
    <n v="759"/>
    <x v="323"/>
    <x v="0"/>
    <s v="AH-10690"/>
    <s v="Anna HŠberlin"/>
    <s v="Corporate"/>
    <x v="10"/>
    <x v="12"/>
    <s v="India"/>
    <x v="3"/>
    <s v="FUR-BO-10004806"/>
    <x v="2"/>
    <x v="14"/>
    <s v="Safco Corner Shelving, Traditional"/>
    <n v="747.3"/>
    <n v="5"/>
    <n v="283.95"/>
    <n v="50.73"/>
    <s v="Medium"/>
    <n v="576"/>
    <x v="1"/>
    <x v="6"/>
    <x v="0"/>
    <x v="285"/>
    <d v="2024-07-06T00:00:00"/>
    <s v="1"/>
    <s v="YES"/>
    <n v="171.29999999999995"/>
    <n v="61"/>
    <s v="flag"/>
    <x v="644"/>
    <n v="1.2973958333333333"/>
    <n v="6.7884383781613808E-2"/>
    <x v="0"/>
  </r>
  <r>
    <n v="760"/>
    <x v="471"/>
    <x v="0"/>
    <s v="NC-18625"/>
    <s v="Noah Childs"/>
    <s v="Corporate"/>
    <x v="78"/>
    <x v="7"/>
    <s v="India"/>
    <x v="3"/>
    <s v="FUR-CH-10002060"/>
    <x v="2"/>
    <x v="13"/>
    <s v="SAFCO Rocking Chair, Adjustable"/>
    <n v="961.8"/>
    <n v="7"/>
    <n v="163.38"/>
    <n v="82.58"/>
    <s v="Medium"/>
    <n v="661"/>
    <x v="1"/>
    <x v="4"/>
    <x v="0"/>
    <x v="206"/>
    <d v="2021-05-31T00:00:00"/>
    <s v="0"/>
    <s v="YES"/>
    <n v="300.79999999999995"/>
    <n v="0"/>
    <s v="no"/>
    <x v="645"/>
    <n v="1.4550680786686838"/>
    <n v="8.5859846121854863E-2"/>
    <x v="0"/>
  </r>
  <r>
    <n v="761"/>
    <x v="472"/>
    <x v="0"/>
    <s v="TB-21175"/>
    <s v="Thomas Boland"/>
    <s v="Corporate"/>
    <x v="44"/>
    <x v="5"/>
    <s v="India"/>
    <x v="0"/>
    <s v="FUR-CH-10001913"/>
    <x v="2"/>
    <x v="13"/>
    <s v="Office Star Swivel Stool, Adjustable"/>
    <n v="529.29"/>
    <n v="3"/>
    <n v="68.760000000000005"/>
    <n v="20.51"/>
    <s v="Medium"/>
    <n v="406"/>
    <x v="1"/>
    <x v="6"/>
    <x v="0"/>
    <x v="239"/>
    <d v="2024-08-08T00:00:00"/>
    <s v="0"/>
    <s v="YES"/>
    <n v="123.28999999999996"/>
    <n v="0"/>
    <s v="no"/>
    <x v="646"/>
    <n v="1.3036699507389162"/>
    <n v="3.8750023616542922E-2"/>
    <x v="0"/>
  </r>
  <r>
    <n v="762"/>
    <x v="50"/>
    <x v="0"/>
    <s v="GH-14485"/>
    <s v="Gene Hale"/>
    <s v="Corporate"/>
    <x v="33"/>
    <x v="16"/>
    <s v="India"/>
    <x v="2"/>
    <s v="FUR-CH-10001756"/>
    <x v="2"/>
    <x v="13"/>
    <s v="Novimex Bag Chairs, Adjustable"/>
    <n v="290.7"/>
    <n v="6"/>
    <n v="124.92"/>
    <n v="16.16"/>
    <s v="Medium"/>
    <n v="331"/>
    <x v="1"/>
    <x v="7"/>
    <x v="1"/>
    <x v="410"/>
    <d v="2022-06-27T00:00:00"/>
    <s v="1"/>
    <s v="NO"/>
    <n v="-40.300000000000011"/>
    <n v="2"/>
    <s v="no"/>
    <x v="647"/>
    <n v="0.87824773413897272"/>
    <n v="5.5589955280357761E-2"/>
    <x v="0"/>
  </r>
  <r>
    <n v="763"/>
    <x v="266"/>
    <x v="0"/>
    <s v="DW-13585"/>
    <s v="Dorothy Wardle"/>
    <s v="Corporate"/>
    <x v="16"/>
    <x v="0"/>
    <s v="India"/>
    <x v="0"/>
    <s v="FUR-CH-10004082"/>
    <x v="2"/>
    <x v="13"/>
    <s v="Office Star Chairmat, Black"/>
    <n v="507.12"/>
    <n v="8"/>
    <n v="182.4"/>
    <n v="8.4600000000000009"/>
    <s v="Medium"/>
    <n v="116"/>
    <x v="1"/>
    <x v="4"/>
    <x v="0"/>
    <x v="411"/>
    <d v="2022-06-17T00:00:00"/>
    <s v="1"/>
    <s v="YES"/>
    <n v="391.12"/>
    <n v="2"/>
    <s v="no"/>
    <x v="648"/>
    <n v="4.3717241379310341"/>
    <n v="1.6682442025556084E-2"/>
    <x v="0"/>
  </r>
  <r>
    <n v="764"/>
    <x v="265"/>
    <x v="0"/>
    <s v="JG-15805"/>
    <s v="John Grady"/>
    <s v="Corporate"/>
    <x v="70"/>
    <x v="7"/>
    <s v="India"/>
    <x v="3"/>
    <s v="TEC-AC-10004487"/>
    <x v="1"/>
    <x v="11"/>
    <s v="Memorex Router, Erganomic"/>
    <n v="976.08"/>
    <n v="4"/>
    <n v="361.08"/>
    <n v="51.72"/>
    <s v="Medium"/>
    <n v="97"/>
    <x v="1"/>
    <x v="6"/>
    <x v="0"/>
    <x v="40"/>
    <d v="2024-03-23T00:00:00"/>
    <s v="1"/>
    <s v="YES"/>
    <n v="879.08"/>
    <n v="3"/>
    <s v="no"/>
    <x v="649"/>
    <n v="10.062680412371135"/>
    <n v="5.2987460044258666E-2"/>
    <x v="0"/>
  </r>
  <r>
    <n v="765"/>
    <x v="334"/>
    <x v="0"/>
    <s v="MF-18250"/>
    <s v="Monica Federle"/>
    <s v="Corporate"/>
    <x v="78"/>
    <x v="7"/>
    <s v="India"/>
    <x v="3"/>
    <s v="TEC-AC-10004652"/>
    <x v="1"/>
    <x v="11"/>
    <s v="Belkin Mouse, Erganomic"/>
    <n v="38.520000000000003"/>
    <n v="1"/>
    <n v="8.4600000000000009"/>
    <n v="3.3"/>
    <s v="Medium"/>
    <n v="466"/>
    <x v="1"/>
    <x v="7"/>
    <x v="1"/>
    <x v="341"/>
    <d v="2021-09-28T00:00:00"/>
    <s v="1"/>
    <s v="NO"/>
    <n v="-427.48"/>
    <n v="2"/>
    <s v="no"/>
    <x v="650"/>
    <n v="8.2660944206008585E-2"/>
    <n v="8.5669781931464156E-2"/>
    <x v="0"/>
  </r>
  <r>
    <n v="766"/>
    <x v="330"/>
    <x v="0"/>
    <s v="BO-11350"/>
    <s v="Bill Overfelt"/>
    <s v="Corporate"/>
    <x v="29"/>
    <x v="2"/>
    <s v="India"/>
    <x v="2"/>
    <s v="TEC-CO-10000208"/>
    <x v="1"/>
    <x v="10"/>
    <s v="Brother Wireless Fax, Color"/>
    <n v="1140.75"/>
    <n v="3"/>
    <n v="0"/>
    <n v="119.46"/>
    <s v="Medium"/>
    <n v="740"/>
    <x v="1"/>
    <x v="4"/>
    <x v="1"/>
    <x v="192"/>
    <d v="2023-01-24T00:00:00"/>
    <s v="1"/>
    <s v="YES"/>
    <n v="400.75"/>
    <n v="2"/>
    <s v="no"/>
    <x v="68"/>
    <n v="1.541554054054054"/>
    <n v="0.10472057856673241"/>
    <x v="1"/>
  </r>
  <r>
    <n v="767"/>
    <x v="473"/>
    <x v="0"/>
    <s v="AO-10810"/>
    <s v="Anthony O'Donnell"/>
    <s v="Corporate"/>
    <x v="70"/>
    <x v="7"/>
    <s v="India"/>
    <x v="3"/>
    <s v="TEC-MA-10003553"/>
    <x v="1"/>
    <x v="9"/>
    <s v="Epson Printer, Red"/>
    <n v="1039.08"/>
    <n v="4"/>
    <n v="93.48"/>
    <n v="71.180000000000007"/>
    <s v="Medium"/>
    <n v="197"/>
    <x v="1"/>
    <x v="6"/>
    <x v="0"/>
    <x v="412"/>
    <d v="2023-02-27T00:00:00"/>
    <s v="1"/>
    <s v="YES"/>
    <n v="842.07999999999993"/>
    <n v="5"/>
    <s v="no"/>
    <x v="651"/>
    <n v="5.2745177664974614"/>
    <n v="6.8502906417215237E-2"/>
    <x v="0"/>
  </r>
  <r>
    <n v="768"/>
    <x v="256"/>
    <x v="0"/>
    <s v="DR-12880"/>
    <s v="Dan Reichenbach"/>
    <s v="Corporate"/>
    <x v="49"/>
    <x v="5"/>
    <s v="India"/>
    <x v="0"/>
    <s v="TEC-PH-10003813"/>
    <x v="1"/>
    <x v="12"/>
    <s v="Samsung Signal Booster, VoIP"/>
    <n v="273.36"/>
    <n v="4"/>
    <n v="-246.12"/>
    <n v="22.58"/>
    <s v="Medium"/>
    <n v="254"/>
    <x v="1"/>
    <x v="7"/>
    <x v="0"/>
    <x v="192"/>
    <d v="2023-01-24T00:00:00"/>
    <s v="1"/>
    <s v="YES"/>
    <n v="19.360000000000014"/>
    <n v="2"/>
    <s v="no"/>
    <x v="652"/>
    <n v="1.076220472440945"/>
    <n v="8.2601697395376053E-2"/>
    <x v="0"/>
  </r>
  <r>
    <n v="769"/>
    <x v="474"/>
    <x v="0"/>
    <s v="MG-18205"/>
    <s v="Mitch Gastineau"/>
    <s v="Corporate"/>
    <x v="131"/>
    <x v="15"/>
    <s v="India"/>
    <x v="1"/>
    <s v="TEC-PH-10003723"/>
    <x v="1"/>
    <x v="12"/>
    <s v="Samsung Audio Dock, with Caller ID"/>
    <n v="166.83"/>
    <n v="1"/>
    <n v="11.67"/>
    <n v="7.11"/>
    <s v="Medium"/>
    <n v="190"/>
    <x v="1"/>
    <x v="4"/>
    <x v="0"/>
    <x v="136"/>
    <d v="2023-11-29T00:00:00"/>
    <s v="1"/>
    <s v="NO"/>
    <n v="-23.169999999999987"/>
    <n v="4"/>
    <s v="no"/>
    <x v="653"/>
    <n v="0.87805263157894742"/>
    <n v="4.261823413055206E-2"/>
    <x v="0"/>
  </r>
  <r>
    <n v="770"/>
    <x v="41"/>
    <x v="0"/>
    <s v="JS-15685"/>
    <s v="Jim Sink"/>
    <s v="Corporate"/>
    <x v="30"/>
    <x v="14"/>
    <s v="India"/>
    <x v="3"/>
    <s v="TEC-CO-10000427"/>
    <x v="1"/>
    <x v="10"/>
    <s v="HP Fax Machine, Color"/>
    <n v="602.76"/>
    <n v="2"/>
    <n v="186.84"/>
    <n v="36.450000000000003"/>
    <s v="Medium"/>
    <n v="468"/>
    <x v="1"/>
    <x v="5"/>
    <x v="1"/>
    <x v="94"/>
    <d v="2024-09-08T00:00:00"/>
    <s v="1"/>
    <s v="YES"/>
    <n v="134.76"/>
    <n v="92"/>
    <s v="flag"/>
    <x v="654"/>
    <n v="1.2879487179487179"/>
    <n v="6.0471829583913998E-2"/>
    <x v="0"/>
  </r>
  <r>
    <n v="771"/>
    <x v="259"/>
    <x v="0"/>
    <s v="KB-16600"/>
    <s v="Ken Brennan"/>
    <s v="Corporate"/>
    <x v="61"/>
    <x v="7"/>
    <s v="India"/>
    <x v="3"/>
    <s v="FUR-FU-10001770"/>
    <x v="2"/>
    <x v="15"/>
    <s v="Deflect-O Clock, Erganomic"/>
    <n v="97.86"/>
    <n v="2"/>
    <n v="48.9"/>
    <n v="7.98"/>
    <s v="Medium"/>
    <n v="227"/>
    <x v="1"/>
    <x v="4"/>
    <x v="1"/>
    <x v="413"/>
    <d v="2023-04-10T00:00:00"/>
    <s v="1"/>
    <s v="NO"/>
    <n v="-129.13999999999999"/>
    <n v="90"/>
    <s v="flag"/>
    <x v="655"/>
    <n v="0.43110132158590309"/>
    <n v="8.1545064377682414E-2"/>
    <x v="0"/>
  </r>
  <r>
    <n v="772"/>
    <x v="52"/>
    <x v="0"/>
    <s v="VG-21805"/>
    <s v="Vivek Grady"/>
    <s v="Corporate"/>
    <x v="16"/>
    <x v="0"/>
    <s v="India"/>
    <x v="0"/>
    <s v="FUR-CH-10000660"/>
    <x v="2"/>
    <x v="13"/>
    <s v="Novimex Executive Leather Armchair, Adjustable"/>
    <n v="911.04"/>
    <n v="2"/>
    <n v="282.42"/>
    <n v="83.97"/>
    <s v="Medium"/>
    <n v="564"/>
    <x v="1"/>
    <x v="5"/>
    <x v="1"/>
    <x v="414"/>
    <d v="2024-11-30T00:00:00"/>
    <s v="1"/>
    <s v="YES"/>
    <n v="347.03999999999996"/>
    <n v="3"/>
    <s v="no"/>
    <x v="656"/>
    <n v="1.6153191489361702"/>
    <n v="9.216938883034774E-2"/>
    <x v="0"/>
  </r>
  <r>
    <n v="773"/>
    <x v="55"/>
    <x v="0"/>
    <s v="JO-15145"/>
    <s v="Jack O'Briant"/>
    <s v="Corporate"/>
    <x v="37"/>
    <x v="3"/>
    <s v="India"/>
    <x v="2"/>
    <s v="FUR-CH-10000994"/>
    <x v="2"/>
    <x v="13"/>
    <s v="Harbour Creations Rocking Chair, Black"/>
    <n v="289.32"/>
    <n v="2"/>
    <n v="49.14"/>
    <n v="29.2"/>
    <s v="Medium"/>
    <n v="327"/>
    <x v="1"/>
    <x v="6"/>
    <x v="1"/>
    <x v="159"/>
    <d v="2022-01-27T00:00:00"/>
    <s v="1"/>
    <s v="NO"/>
    <n v="-37.680000000000007"/>
    <n v="4"/>
    <s v="no"/>
    <x v="657"/>
    <n v="0.88477064220183488"/>
    <n v="0.1009263099682013"/>
    <x v="1"/>
  </r>
  <r>
    <n v="774"/>
    <x v="24"/>
    <x v="0"/>
    <s v="JJ-15445"/>
    <s v="Jennifer Jackson"/>
    <s v="Consumer"/>
    <x v="22"/>
    <x v="5"/>
    <s v="India"/>
    <x v="0"/>
    <s v="FUR-CH-10000027"/>
    <x v="2"/>
    <x v="13"/>
    <s v="SAFCO Executive Leather Armchair, Black"/>
    <n v="1377"/>
    <n v="3"/>
    <n v="179.01"/>
    <n v="131.91999999999999"/>
    <s v="Medium"/>
    <n v="110"/>
    <x v="1"/>
    <x v="7"/>
    <x v="0"/>
    <x v="414"/>
    <d v="2024-11-29T00:00:00"/>
    <s v="1"/>
    <s v="YES"/>
    <n v="1267"/>
    <n v="2"/>
    <s v="no"/>
    <x v="658"/>
    <n v="12.518181818181818"/>
    <n v="9.5802469135802454E-2"/>
    <x v="0"/>
  </r>
  <r>
    <n v="775"/>
    <x v="312"/>
    <x v="0"/>
    <s v="JM-15535"/>
    <s v="Jessica Myrick"/>
    <s v="Consumer"/>
    <x v="66"/>
    <x v="5"/>
    <s v="India"/>
    <x v="0"/>
    <s v="FUR-CH-10002224"/>
    <x v="2"/>
    <x v="13"/>
    <s v="Hon Rocking Chair, Set of Two"/>
    <n v="398.61"/>
    <n v="3"/>
    <n v="15.93"/>
    <n v="33.33"/>
    <s v="Medium"/>
    <n v="76"/>
    <x v="1"/>
    <x v="4"/>
    <x v="1"/>
    <x v="415"/>
    <d v="2021-11-22T00:00:00"/>
    <s v="0"/>
    <s v="YES"/>
    <n v="322.61"/>
    <n v="0"/>
    <s v="no"/>
    <x v="230"/>
    <n v="5.2448684210526322"/>
    <n v="8.3615564085196048E-2"/>
    <x v="0"/>
  </r>
  <r>
    <n v="776"/>
    <x v="1"/>
    <x v="0"/>
    <s v="AR-10510"/>
    <s v="Andrew Roberts"/>
    <s v="Consumer"/>
    <x v="1"/>
    <x v="1"/>
    <s v="India"/>
    <x v="1"/>
    <s v="FUR-FU-10002928"/>
    <x v="2"/>
    <x v="15"/>
    <s v="Rubbermaid Clock, Durable"/>
    <n v="141.57"/>
    <n v="3"/>
    <n v="49.5"/>
    <n v="10.59"/>
    <s v="Medium"/>
    <n v="264"/>
    <x v="1"/>
    <x v="6"/>
    <x v="1"/>
    <x v="416"/>
    <d v="2023-02-23T00:00:00"/>
    <s v="1"/>
    <s v="NO"/>
    <n v="-122.43"/>
    <n v="3"/>
    <s v="no"/>
    <x v="659"/>
    <n v="0.53625"/>
    <n v="7.4803983894892984E-2"/>
    <x v="0"/>
  </r>
  <r>
    <n v="777"/>
    <x v="475"/>
    <x v="0"/>
    <s v="JL-15235"/>
    <s v="Janet Lee"/>
    <s v="Consumer"/>
    <x v="0"/>
    <x v="0"/>
    <s v="India"/>
    <x v="0"/>
    <s v="FUR-FU-10004464"/>
    <x v="2"/>
    <x v="15"/>
    <s v="Deflect-O Clock, Durable"/>
    <n v="142.02000000000001"/>
    <n v="3"/>
    <n v="2.79"/>
    <n v="8.92"/>
    <s v="Medium"/>
    <n v="113"/>
    <x v="1"/>
    <x v="7"/>
    <x v="1"/>
    <x v="413"/>
    <d v="2023-04-10T00:00:00"/>
    <s v="1"/>
    <s v="YES"/>
    <n v="29.02000000000001"/>
    <n v="90"/>
    <s v="flag"/>
    <x v="254"/>
    <n v="1.2568141592920354"/>
    <n v="6.2808055203492461E-2"/>
    <x v="0"/>
  </r>
  <r>
    <n v="778"/>
    <x v="476"/>
    <x v="0"/>
    <s v="PK-19075"/>
    <s v="Pete Kriz"/>
    <s v="Consumer"/>
    <x v="132"/>
    <x v="0"/>
    <s v="India"/>
    <x v="0"/>
    <s v="FUR-FU-10003447"/>
    <x v="2"/>
    <x v="15"/>
    <s v="Eldon Light Bulb, Duo Pack"/>
    <n v="75.78"/>
    <n v="3"/>
    <n v="30.24"/>
    <n v="4.8499999999999996"/>
    <s v="Medium"/>
    <n v="117"/>
    <x v="1"/>
    <x v="5"/>
    <x v="1"/>
    <x v="417"/>
    <d v="2022-05-26T00:00:00"/>
    <s v="1"/>
    <s v="NO"/>
    <n v="-41.22"/>
    <n v="2"/>
    <s v="no"/>
    <x v="660"/>
    <n v="0.64769230769230768"/>
    <n v="6.4001055687516489E-2"/>
    <x v="0"/>
  </r>
  <r>
    <n v="779"/>
    <x v="34"/>
    <x v="0"/>
    <s v="Co-12640"/>
    <s v="Corey-Lock"/>
    <s v="Consumer"/>
    <x v="29"/>
    <x v="2"/>
    <s v="India"/>
    <x v="2"/>
    <s v="FUR-FU-10001351"/>
    <x v="2"/>
    <x v="15"/>
    <s v="Rubbermaid Photo Frame, Black"/>
    <n v="155.25"/>
    <n v="3"/>
    <n v="24.84"/>
    <n v="0.52"/>
    <s v="Medium"/>
    <n v="217"/>
    <x v="1"/>
    <x v="6"/>
    <x v="1"/>
    <x v="158"/>
    <d v="2022-05-16T00:00:00"/>
    <s v="1"/>
    <s v="NO"/>
    <n v="-61.75"/>
    <n v="-173"/>
    <s v="no"/>
    <x v="314"/>
    <n v="0.71543778801843316"/>
    <n v="3.3494363929146538E-3"/>
    <x v="0"/>
  </r>
  <r>
    <n v="780"/>
    <x v="33"/>
    <x v="0"/>
    <s v="CA-12775"/>
    <s v="Cynthia Arntzen"/>
    <s v="Consumer"/>
    <x v="28"/>
    <x v="4"/>
    <s v="India"/>
    <x v="0"/>
    <s v="TEC-CO-10000972"/>
    <x v="1"/>
    <x v="10"/>
    <s v="Sharp Fax and Copier, Digital"/>
    <n v="504.72"/>
    <n v="3"/>
    <n v="232.11"/>
    <n v="32.89"/>
    <s v="Medium"/>
    <n v="525"/>
    <x v="1"/>
    <x v="4"/>
    <x v="1"/>
    <x v="127"/>
    <d v="2024-01-05T00:00:00"/>
    <s v="0"/>
    <s v="NO"/>
    <n v="-20.279999999999973"/>
    <n v="0"/>
    <s v="no"/>
    <x v="661"/>
    <n v="0.96137142857142865"/>
    <n v="6.5164843873831035E-2"/>
    <x v="0"/>
  </r>
  <r>
    <n v="781"/>
    <x v="318"/>
    <x v="0"/>
    <s v="TS-21505"/>
    <s v="Tony Sayre"/>
    <s v="Consumer"/>
    <x v="6"/>
    <x v="5"/>
    <s v="India"/>
    <x v="0"/>
    <s v="TEC-CO-10001482"/>
    <x v="1"/>
    <x v="10"/>
    <s v="Sharp Ink, High-Speed"/>
    <n v="367.83"/>
    <n v="3"/>
    <n v="47.79"/>
    <n v="29.82"/>
    <s v="Medium"/>
    <n v="221"/>
    <x v="1"/>
    <x v="5"/>
    <x v="1"/>
    <x v="15"/>
    <d v="2023-09-08T00:00:00"/>
    <s v="0"/>
    <s v="YES"/>
    <n v="146.82999999999998"/>
    <n v="0"/>
    <s v="no"/>
    <x v="662"/>
    <n v="1.6643891402714932"/>
    <n v="8.1070059538373707E-2"/>
    <x v="0"/>
  </r>
  <r>
    <n v="782"/>
    <x v="477"/>
    <x v="0"/>
    <s v="ML-17410"/>
    <s v="Maris LaWare"/>
    <s v="Consumer"/>
    <x v="111"/>
    <x v="9"/>
    <s v="India"/>
    <x v="2"/>
    <s v="TEC-AC-10000861"/>
    <x v="1"/>
    <x v="11"/>
    <s v="SanDisk Router, Erganomic"/>
    <n v="762.48"/>
    <n v="3"/>
    <n v="121.95"/>
    <n v="47.41"/>
    <s v="Medium"/>
    <n v="582"/>
    <x v="1"/>
    <x v="7"/>
    <x v="0"/>
    <x v="188"/>
    <d v="2023-09-20T00:00:00"/>
    <s v="1"/>
    <s v="YES"/>
    <n v="180.48000000000002"/>
    <n v="3"/>
    <s v="no"/>
    <x v="663"/>
    <n v="1.3101030927835051"/>
    <n v="6.2178680096527113E-2"/>
    <x v="0"/>
  </r>
  <r>
    <n v="783"/>
    <x v="294"/>
    <x v="0"/>
    <s v="AF-10870"/>
    <s v="Art Ferguson"/>
    <s v="Consumer"/>
    <x v="73"/>
    <x v="7"/>
    <s v="India"/>
    <x v="3"/>
    <s v="FUR-BO-10003408"/>
    <x v="2"/>
    <x v="14"/>
    <s v="Ikea 3-Shelf Cabinet, Metal"/>
    <n v="567.6"/>
    <n v="4"/>
    <n v="113.52"/>
    <n v="48.63"/>
    <s v="Medium"/>
    <n v="614"/>
    <x v="1"/>
    <x v="6"/>
    <x v="0"/>
    <x v="418"/>
    <d v="2022-11-30T00:00:00"/>
    <s v="1"/>
    <s v="NO"/>
    <n v="-46.399999999999977"/>
    <n v="2"/>
    <s v="no"/>
    <x v="664"/>
    <n v="0.92442996742671013"/>
    <n v="8.567653276955603E-2"/>
    <x v="0"/>
  </r>
  <r>
    <n v="784"/>
    <x v="312"/>
    <x v="0"/>
    <s v="JM-15535"/>
    <s v="Jessica Myrick"/>
    <s v="Consumer"/>
    <x v="66"/>
    <x v="5"/>
    <s v="India"/>
    <x v="0"/>
    <s v="FUR-BO-10002308"/>
    <x v="2"/>
    <x v="14"/>
    <s v="Safco Floating Shelf Set, Metal"/>
    <n v="784.8"/>
    <n v="4"/>
    <n v="156.96"/>
    <n v="42.97"/>
    <s v="Medium"/>
    <n v="617"/>
    <x v="1"/>
    <x v="7"/>
    <x v="0"/>
    <x v="165"/>
    <d v="2024-10-10T00:00:00"/>
    <s v="1"/>
    <s v="YES"/>
    <n v="167.79999999999995"/>
    <n v="61"/>
    <s v="flag"/>
    <x v="120"/>
    <n v="1.2719611021069692"/>
    <n v="5.4752803261977574E-2"/>
    <x v="0"/>
  </r>
  <r>
    <n v="785"/>
    <x v="478"/>
    <x v="0"/>
    <s v="AA-10315"/>
    <s v="Alex Avila"/>
    <s v="Consumer"/>
    <x v="70"/>
    <x v="7"/>
    <s v="India"/>
    <x v="3"/>
    <s v="FUR-BO-10000961"/>
    <x v="2"/>
    <x v="14"/>
    <s v="Bush Stackable Bookrack, Pine"/>
    <n v="499.44"/>
    <n v="4"/>
    <n v="179.76"/>
    <n v="30.63"/>
    <s v="Medium"/>
    <n v="301"/>
    <x v="1"/>
    <x v="4"/>
    <x v="1"/>
    <x v="410"/>
    <d v="2022-06-27T00:00:00"/>
    <s v="1"/>
    <s v="YES"/>
    <n v="198.44"/>
    <n v="2"/>
    <s v="no"/>
    <x v="665"/>
    <n v="1.6592691029900333"/>
    <n v="6.1328688130706389E-2"/>
    <x v="0"/>
  </r>
  <r>
    <n v="786"/>
    <x v="29"/>
    <x v="0"/>
    <s v="IL-15100"/>
    <s v="Ivan Liston"/>
    <s v="Consumer"/>
    <x v="26"/>
    <x v="1"/>
    <s v="India"/>
    <x v="1"/>
    <s v="FUR-BO-10003793"/>
    <x v="2"/>
    <x v="14"/>
    <s v="Bush 3-Shelf Cabinet, Metal"/>
    <n v="571.32000000000005"/>
    <n v="4"/>
    <n v="251.28"/>
    <n v="23.86"/>
    <s v="Medium"/>
    <n v="777"/>
    <x v="1"/>
    <x v="5"/>
    <x v="0"/>
    <x v="401"/>
    <d v="2022-01-07T00:00:00"/>
    <s v="1"/>
    <s v="NO"/>
    <n v="-205.67999999999995"/>
    <n v="-173"/>
    <s v="no"/>
    <x v="349"/>
    <n v="0.73528957528957539"/>
    <n v="4.1762934957641946E-2"/>
    <x v="0"/>
  </r>
  <r>
    <n v="787"/>
    <x v="288"/>
    <x v="0"/>
    <s v="SS-20590"/>
    <s v="Sonia Sunley"/>
    <s v="Consumer"/>
    <x v="24"/>
    <x v="7"/>
    <s v="India"/>
    <x v="3"/>
    <s v="FUR-BO-10000610"/>
    <x v="2"/>
    <x v="14"/>
    <s v="Ikea Stackable Bookrack, Mobile"/>
    <n v="500.4"/>
    <n v="4"/>
    <n v="245.16"/>
    <n v="12.32"/>
    <s v="Medium"/>
    <n v="90"/>
    <x v="1"/>
    <x v="6"/>
    <x v="0"/>
    <x v="408"/>
    <d v="2021-04-09T00:00:00"/>
    <s v="1"/>
    <s v="YES"/>
    <n v="410.4"/>
    <n v="-144"/>
    <s v="no"/>
    <x v="666"/>
    <n v="5.56"/>
    <n v="2.4620303756994408E-2"/>
    <x v="0"/>
  </r>
  <r>
    <n v="788"/>
    <x v="479"/>
    <x v="0"/>
    <s v="KH-16510"/>
    <s v="Keith Herrera"/>
    <s v="Consumer"/>
    <x v="51"/>
    <x v="11"/>
    <s v="India"/>
    <x v="3"/>
    <s v="FUR-FU-10001619"/>
    <x v="2"/>
    <x v="15"/>
    <s v="Advantus Clock, Erganomic"/>
    <n v="200.04"/>
    <n v="4"/>
    <n v="78"/>
    <n v="10.98"/>
    <s v="Medium"/>
    <n v="710"/>
    <x v="1"/>
    <x v="7"/>
    <x v="0"/>
    <x v="186"/>
    <d v="2021-09-19T00:00:00"/>
    <s v="1"/>
    <s v="NO"/>
    <n v="-509.96000000000004"/>
    <n v="2"/>
    <s v="no"/>
    <x v="667"/>
    <n v="0.28174647887323945"/>
    <n v="5.488902219556089E-2"/>
    <x v="0"/>
  </r>
  <r>
    <n v="789"/>
    <x v="32"/>
    <x v="0"/>
    <s v="KW-16570"/>
    <s v="Kelly Williams"/>
    <s v="Consumer"/>
    <x v="9"/>
    <x v="7"/>
    <s v="India"/>
    <x v="3"/>
    <s v="TEC-CO-10004535"/>
    <x v="1"/>
    <x v="10"/>
    <s v="Hewlett Fax Machine, High-Speed"/>
    <n v="1272.48"/>
    <n v="4"/>
    <n v="458.04"/>
    <n v="123.23"/>
    <s v="Medium"/>
    <n v="185"/>
    <x v="1"/>
    <x v="4"/>
    <x v="1"/>
    <x v="179"/>
    <d v="2022-06-06T00:00:00"/>
    <s v="1"/>
    <s v="YES"/>
    <n v="1087.48"/>
    <n v="61"/>
    <s v="flag"/>
    <x v="191"/>
    <n v="6.8782702702702707"/>
    <n v="9.6842386520809759E-2"/>
    <x v="0"/>
  </r>
  <r>
    <n v="790"/>
    <x v="271"/>
    <x v="0"/>
    <s v="BM-11785"/>
    <s v="Bryan Mills"/>
    <s v="Consumer"/>
    <x v="111"/>
    <x v="9"/>
    <s v="India"/>
    <x v="2"/>
    <s v="TEC-CO-10001204"/>
    <x v="1"/>
    <x v="10"/>
    <s v="Sharp Copy Machine, Color"/>
    <n v="963.36"/>
    <n v="4"/>
    <n v="154.08000000000001"/>
    <n v="87.26"/>
    <s v="Medium"/>
    <n v="578"/>
    <x v="1"/>
    <x v="5"/>
    <x v="0"/>
    <x v="258"/>
    <d v="2022-09-17T00:00:00"/>
    <s v="1"/>
    <s v="YES"/>
    <n v="385.36"/>
    <n v="2"/>
    <s v="no"/>
    <x v="195"/>
    <n v="1.6667128027681661"/>
    <n v="9.0578807507058628E-2"/>
    <x v="0"/>
  </r>
  <r>
    <n v="791"/>
    <x v="480"/>
    <x v="0"/>
    <s v="CJ-12010"/>
    <s v="Caroline Jumper"/>
    <s v="Consumer"/>
    <x v="133"/>
    <x v="7"/>
    <s v="India"/>
    <x v="3"/>
    <s v="TEC-AC-10004012"/>
    <x v="1"/>
    <x v="11"/>
    <s v="Enermax Flash Drive, Erganomic"/>
    <n v="157.32"/>
    <n v="4"/>
    <n v="66"/>
    <n v="9.17"/>
    <s v="Medium"/>
    <n v="229"/>
    <x v="1"/>
    <x v="7"/>
    <x v="0"/>
    <x v="419"/>
    <d v="2021-03-06T00:00:00"/>
    <s v="1"/>
    <s v="NO"/>
    <n v="-71.680000000000007"/>
    <n v="-85"/>
    <s v="no"/>
    <x v="668"/>
    <n v="0.68698689956331871"/>
    <n v="5.8288838037121794E-2"/>
    <x v="0"/>
  </r>
  <r>
    <n v="792"/>
    <x v="12"/>
    <x v="0"/>
    <s v="JF-15190"/>
    <s v="Jamie Frazer"/>
    <s v="Consumer"/>
    <x v="11"/>
    <x v="4"/>
    <s v="India"/>
    <x v="0"/>
    <s v="TEC-PH-10001805"/>
    <x v="1"/>
    <x v="12"/>
    <s v="Nokia Speaker Phone, Full Size"/>
    <n v="497.76"/>
    <n v="4"/>
    <n v="94.56"/>
    <n v="52.63"/>
    <s v="Medium"/>
    <n v="790"/>
    <x v="1"/>
    <x v="4"/>
    <x v="1"/>
    <x v="361"/>
    <d v="2023-04-01T00:00:00"/>
    <s v="1"/>
    <s v="NO"/>
    <n v="-292.24"/>
    <n v="91"/>
    <s v="flag"/>
    <x v="669"/>
    <n v="0.63007594936708855"/>
    <n v="0.10573368691738991"/>
    <x v="1"/>
  </r>
  <r>
    <n v="793"/>
    <x v="12"/>
    <x v="0"/>
    <s v="JF-15190"/>
    <s v="Jamie Frazer"/>
    <s v="Consumer"/>
    <x v="11"/>
    <x v="4"/>
    <s v="India"/>
    <x v="0"/>
    <s v="FUR-FU-10001447"/>
    <x v="2"/>
    <x v="15"/>
    <s v="Eldon Stacking Tray, Duo Pack"/>
    <n v="157.80000000000001"/>
    <n v="5"/>
    <n v="12.6"/>
    <n v="10.79"/>
    <s v="Medium"/>
    <n v="563"/>
    <x v="1"/>
    <x v="5"/>
    <x v="1"/>
    <x v="127"/>
    <d v="2024-01-05T00:00:00"/>
    <s v="0"/>
    <s v="NO"/>
    <n v="-405.2"/>
    <n v="0"/>
    <s v="no"/>
    <x v="670"/>
    <n v="0.28028419182948494"/>
    <n v="6.8377693282636237E-2"/>
    <x v="0"/>
  </r>
  <r>
    <n v="794"/>
    <x v="481"/>
    <x v="0"/>
    <s v="ML-18265"/>
    <s v="Muhammed Lee"/>
    <s v="Consumer"/>
    <x v="30"/>
    <x v="14"/>
    <s v="India"/>
    <x v="3"/>
    <s v="TEC-CO-10001726"/>
    <x v="1"/>
    <x v="10"/>
    <s v="HP Fax and Copier, High-Speed"/>
    <n v="855.45"/>
    <n v="5"/>
    <n v="205.2"/>
    <n v="19.95"/>
    <s v="Medium"/>
    <n v="670"/>
    <x v="1"/>
    <x v="6"/>
    <x v="0"/>
    <x v="170"/>
    <d v="2023-12-03T00:00:00"/>
    <s v="0"/>
    <s v="YES"/>
    <n v="185.45000000000005"/>
    <n v="0"/>
    <s v="no"/>
    <x v="671"/>
    <n v="1.2767910447761195"/>
    <n v="2.3321059091706117E-2"/>
    <x v="0"/>
  </r>
  <r>
    <n v="795"/>
    <x v="482"/>
    <x v="0"/>
    <s v="LT-17110"/>
    <s v="Liz Thompson"/>
    <s v="Consumer"/>
    <x v="21"/>
    <x v="5"/>
    <s v="India"/>
    <x v="0"/>
    <s v="TEC-PH-10003488"/>
    <x v="1"/>
    <x v="12"/>
    <s v="Nokia Signal Booster, VoIP"/>
    <n v="819.54"/>
    <n v="6"/>
    <n v="139.32"/>
    <n v="41.57"/>
    <s v="Medium"/>
    <n v="533"/>
    <x v="1"/>
    <x v="7"/>
    <x v="1"/>
    <x v="168"/>
    <d v="2024-06-09T00:00:00"/>
    <s v="1"/>
    <s v="YES"/>
    <n v="286.53999999999996"/>
    <n v="92"/>
    <s v="flag"/>
    <x v="575"/>
    <n v="1.5375984990619136"/>
    <n v="5.0723576640554463E-2"/>
    <x v="0"/>
  </r>
  <r>
    <n v="796"/>
    <x v="483"/>
    <x v="0"/>
    <s v="BS-11755"/>
    <s v="Bruce Stewart"/>
    <s v="Consumer"/>
    <x v="92"/>
    <x v="15"/>
    <s v="India"/>
    <x v="1"/>
    <s v="TEC-CO-10001482"/>
    <x v="1"/>
    <x v="10"/>
    <s v="Sharp Ink, High-Speed"/>
    <n v="735.66"/>
    <n v="6"/>
    <n v="95.58"/>
    <n v="36.89"/>
    <s v="Medium"/>
    <n v="455"/>
    <x v="1"/>
    <x v="4"/>
    <x v="0"/>
    <x v="159"/>
    <d v="2022-01-27T00:00:00"/>
    <s v="1"/>
    <s v="YES"/>
    <n v="280.65999999999997"/>
    <n v="4"/>
    <s v="no"/>
    <x v="662"/>
    <n v="1.6168351648351649"/>
    <n v="5.0145447625261672E-2"/>
    <x v="0"/>
  </r>
  <r>
    <n v="797"/>
    <x v="484"/>
    <x v="0"/>
    <s v="PR-18880"/>
    <s v="Patrick Ryan"/>
    <s v="Consumer"/>
    <x v="49"/>
    <x v="5"/>
    <s v="India"/>
    <x v="0"/>
    <s v="TEC-PH-10000688"/>
    <x v="1"/>
    <x v="12"/>
    <s v="Nokia Speaker Phone, VoIP"/>
    <n v="369.72"/>
    <n v="6"/>
    <n v="-140.58000000000001"/>
    <n v="33.020000000000003"/>
    <s v="Medium"/>
    <n v="582"/>
    <x v="1"/>
    <x v="5"/>
    <x v="0"/>
    <x v="225"/>
    <d v="2024-08-12T00:00:00"/>
    <s v="1"/>
    <s v="NO"/>
    <n v="-212.27999999999997"/>
    <n v="122"/>
    <s v="flag"/>
    <x v="672"/>
    <n v="0.63525773195876289"/>
    <n v="8.9310829817158932E-2"/>
    <x v="0"/>
  </r>
  <r>
    <n v="798"/>
    <x v="293"/>
    <x v="0"/>
    <s v="SC-20020"/>
    <s v="Sam Craven"/>
    <s v="Consumer"/>
    <x v="30"/>
    <x v="14"/>
    <s v="India"/>
    <x v="3"/>
    <s v="FUR-CH-10002209"/>
    <x v="2"/>
    <x v="13"/>
    <s v="Novimex Chairmat, Red"/>
    <n v="338.04"/>
    <n v="6"/>
    <n v="94.5"/>
    <n v="18.91"/>
    <s v="Medium"/>
    <n v="506"/>
    <x v="1"/>
    <x v="6"/>
    <x v="1"/>
    <x v="392"/>
    <d v="2022-06-15T00:00:00"/>
    <s v="1"/>
    <s v="NO"/>
    <n v="-167.95999999999998"/>
    <n v="-144"/>
    <s v="no"/>
    <x v="673"/>
    <n v="0.66806324110671944"/>
    <n v="5.5940125428943319E-2"/>
    <x v="0"/>
  </r>
  <r>
    <n v="799"/>
    <x v="293"/>
    <x v="0"/>
    <s v="SC-20020"/>
    <s v="Sam Craven"/>
    <s v="Consumer"/>
    <x v="30"/>
    <x v="14"/>
    <s v="India"/>
    <x v="3"/>
    <s v="FUR-CH-10003822"/>
    <x v="2"/>
    <x v="13"/>
    <s v="SAFCO Steel Folding Chair, Adjustable"/>
    <n v="705.6"/>
    <n v="8"/>
    <n v="331.44"/>
    <n v="31.87"/>
    <s v="Medium"/>
    <n v="709"/>
    <x v="1"/>
    <x v="7"/>
    <x v="1"/>
    <x v="204"/>
    <d v="2021-08-14T00:00:00"/>
    <s v="1"/>
    <s v="NO"/>
    <n v="-3.3999999999999773"/>
    <n v="-116"/>
    <s v="no"/>
    <x v="674"/>
    <n v="0.99520451339915372"/>
    <n v="4.5167233560090704E-2"/>
    <x v="0"/>
  </r>
  <r>
    <n v="800"/>
    <x v="17"/>
    <x v="0"/>
    <s v="KD-16345"/>
    <s v="Katherine Ducich"/>
    <s v="Consumer"/>
    <x v="16"/>
    <x v="0"/>
    <s v="India"/>
    <x v="0"/>
    <s v="FUR-CH-10004339"/>
    <x v="2"/>
    <x v="13"/>
    <s v="SAFCO Steel Folding Chair, Red"/>
    <n v="771.39"/>
    <n v="9"/>
    <n v="154.16999999999999"/>
    <n v="18.940000000000001"/>
    <s v="Medium"/>
    <n v="605"/>
    <x v="1"/>
    <x v="4"/>
    <x v="1"/>
    <x v="420"/>
    <d v="2024-10-25T00:00:00"/>
    <s v="1"/>
    <s v="YES"/>
    <n v="166.39"/>
    <n v="2"/>
    <s v="no"/>
    <x v="675"/>
    <n v="1.2750247933884298"/>
    <n v="2.4553079505827146E-2"/>
    <x v="0"/>
  </r>
  <r>
    <n v="801"/>
    <x v="321"/>
    <x v="0"/>
    <s v="CS-12460"/>
    <s v="Chuck Sachs"/>
    <s v="Consumer"/>
    <x v="75"/>
    <x v="7"/>
    <s v="India"/>
    <x v="3"/>
    <s v="TEC-CO-10004027"/>
    <x v="1"/>
    <x v="10"/>
    <s v="Sharp Fax Machine, Color"/>
    <n v="2673.81"/>
    <n v="9"/>
    <n v="26.73"/>
    <n v="237.05"/>
    <s v="Medium"/>
    <n v="56"/>
    <x v="1"/>
    <x v="6"/>
    <x v="1"/>
    <x v="142"/>
    <d v="2022-12-05T00:00:00"/>
    <s v="1"/>
    <s v="YES"/>
    <n v="2617.81"/>
    <n v="61"/>
    <s v="flag"/>
    <x v="676"/>
    <n v="47.746607142857144"/>
    <n v="8.8656262038065536E-2"/>
    <x v="0"/>
  </r>
  <r>
    <n v="802"/>
    <x v="485"/>
    <x v="0"/>
    <s v="JM-16195"/>
    <s v="Justin MacKendrick"/>
    <s v="Consumer"/>
    <x v="119"/>
    <x v="2"/>
    <s v="India"/>
    <x v="2"/>
    <s v="FUR-BO-10002204"/>
    <x v="2"/>
    <x v="14"/>
    <s v="Bush Classic Bookcase, Pine"/>
    <n v="414.03"/>
    <n v="1"/>
    <n v="169.74"/>
    <n v="22.44"/>
    <s v="Medium"/>
    <n v="269"/>
    <x v="1"/>
    <x v="4"/>
    <x v="0"/>
    <x v="389"/>
    <d v="2023-08-18T00:00:00"/>
    <s v="1"/>
    <s v="YES"/>
    <n v="145.02999999999997"/>
    <n v="2"/>
    <s v="no"/>
    <x v="677"/>
    <n v="1.5391449814126392"/>
    <n v="5.4198971089051522E-2"/>
    <x v="0"/>
  </r>
  <r>
    <n v="803"/>
    <x v="39"/>
    <x v="0"/>
    <s v="BD-11620"/>
    <s v="Brian DeCherney"/>
    <s v="Consumer"/>
    <x v="31"/>
    <x v="5"/>
    <s v="India"/>
    <x v="0"/>
    <s v="FUR-BO-10001641"/>
    <x v="2"/>
    <x v="14"/>
    <s v="Bush 3-Shelf Cabinet, Traditional"/>
    <n v="143.37"/>
    <n v="1"/>
    <n v="50.16"/>
    <n v="10.46"/>
    <s v="Medium"/>
    <n v="584"/>
    <x v="1"/>
    <x v="5"/>
    <x v="0"/>
    <x v="135"/>
    <d v="2023-12-24T00:00:00"/>
    <s v="0"/>
    <s v="NO"/>
    <n v="-440.63"/>
    <n v="0"/>
    <s v="no"/>
    <x v="678"/>
    <n v="0.24549657534246577"/>
    <n v="7.2958080491037178E-2"/>
    <x v="0"/>
  </r>
  <r>
    <n v="804"/>
    <x v="294"/>
    <x v="0"/>
    <s v="AF-10870"/>
    <s v="Art Ferguson"/>
    <s v="Consumer"/>
    <x v="73"/>
    <x v="7"/>
    <s v="India"/>
    <x v="3"/>
    <s v="FUR-BO-10001598"/>
    <x v="2"/>
    <x v="14"/>
    <s v="Bush Corner Shelving, Pine"/>
    <n v="125.34"/>
    <n v="1"/>
    <n v="56.4"/>
    <n v="6.4"/>
    <s v="Medium"/>
    <n v="740"/>
    <x v="1"/>
    <x v="6"/>
    <x v="1"/>
    <x v="421"/>
    <d v="2022-05-31T00:00:00"/>
    <s v="1"/>
    <s v="NO"/>
    <n v="-614.66"/>
    <n v="1"/>
    <s v="no"/>
    <x v="679"/>
    <n v="0.16937837837837838"/>
    <n v="5.106111377054412E-2"/>
    <x v="0"/>
  </r>
  <r>
    <n v="805"/>
    <x v="486"/>
    <x v="0"/>
    <s v="BN-11515"/>
    <s v="Bradley Nguyen"/>
    <s v="Consumer"/>
    <x v="128"/>
    <x v="9"/>
    <s v="India"/>
    <x v="2"/>
    <s v="FUR-TA-10002095"/>
    <x v="2"/>
    <x v="16"/>
    <s v="Lesro Training Table, Fully Assembled"/>
    <n v="270.27"/>
    <n v="1"/>
    <n v="10.8"/>
    <n v="25.28"/>
    <s v="Medium"/>
    <n v="346"/>
    <x v="1"/>
    <x v="7"/>
    <x v="1"/>
    <x v="203"/>
    <d v="2024-06-21T00:00:00"/>
    <s v="1"/>
    <s v="NO"/>
    <n v="-75.730000000000018"/>
    <n v="3"/>
    <s v="no"/>
    <x v="680"/>
    <n v="0.78112716763005774"/>
    <n v="9.3536093536093545E-2"/>
    <x v="0"/>
  </r>
  <r>
    <n v="806"/>
    <x v="281"/>
    <x v="0"/>
    <s v="AR-10570"/>
    <s v="Anemone Ratner"/>
    <s v="Consumer"/>
    <x v="12"/>
    <x v="9"/>
    <s v="India"/>
    <x v="2"/>
    <s v="FUR-CH-10001913"/>
    <x v="2"/>
    <x v="13"/>
    <s v="Office Star Swivel Stool, Adjustable"/>
    <n v="176.43"/>
    <n v="1"/>
    <n v="22.92"/>
    <n v="21.09"/>
    <s v="Medium"/>
    <n v="416"/>
    <x v="1"/>
    <x v="4"/>
    <x v="1"/>
    <x v="158"/>
    <d v="2022-05-16T00:00:00"/>
    <s v="1"/>
    <s v="NO"/>
    <n v="-239.57"/>
    <n v="-173"/>
    <s v="no"/>
    <x v="646"/>
    <n v="0.42411057692307697"/>
    <n v="0.11953749362353341"/>
    <x v="1"/>
  </r>
  <r>
    <n v="807"/>
    <x v="487"/>
    <x v="0"/>
    <s v="IM-15070"/>
    <s v="Irene Maddox"/>
    <s v="Consumer"/>
    <x v="124"/>
    <x v="5"/>
    <s v="India"/>
    <x v="0"/>
    <s v="TEC-PH-10002428"/>
    <x v="1"/>
    <x v="12"/>
    <s v="Apple Headset, VoIP"/>
    <n v="73.349999999999994"/>
    <n v="1"/>
    <n v="2.19"/>
    <n v="6.07"/>
    <s v="Medium"/>
    <n v="364"/>
    <x v="1"/>
    <x v="5"/>
    <x v="0"/>
    <x v="191"/>
    <d v="2023-04-28T00:00:00"/>
    <s v="1"/>
    <s v="NO"/>
    <n v="-290.64999999999998"/>
    <n v="2"/>
    <s v="no"/>
    <x v="213"/>
    <n v="0.20151098901098899"/>
    <n v="8.2753919563735526E-2"/>
    <x v="0"/>
  </r>
  <r>
    <n v="808"/>
    <x v="488"/>
    <x v="0"/>
    <s v="AS-10090"/>
    <s v="Adam Shillingsburg"/>
    <s v="Consumer"/>
    <x v="10"/>
    <x v="8"/>
    <s v="India"/>
    <x v="0"/>
    <s v="TEC-AC-10002255"/>
    <x v="1"/>
    <x v="11"/>
    <s v="Memorex Keyboard, Erganomic"/>
    <n v="69.150000000000006"/>
    <n v="1"/>
    <n v="26.25"/>
    <n v="6.79"/>
    <s v="Medium"/>
    <n v="632"/>
    <x v="1"/>
    <x v="6"/>
    <x v="0"/>
    <x v="207"/>
    <d v="2021-12-29T00:00:00"/>
    <s v="1"/>
    <s v="NO"/>
    <n v="-562.85"/>
    <n v="1"/>
    <s v="no"/>
    <x v="199"/>
    <n v="0.10941455696202533"/>
    <n v="9.8192335502530717E-2"/>
    <x v="0"/>
  </r>
  <r>
    <n v="809"/>
    <x v="7"/>
    <x v="0"/>
    <s v="MM-17260"/>
    <s v="Magdelene Morse"/>
    <s v="Consumer"/>
    <x v="7"/>
    <x v="6"/>
    <s v="India"/>
    <x v="2"/>
    <s v="FUR-BO-10004161"/>
    <x v="2"/>
    <x v="14"/>
    <s v="Bush Corner Shelving, Mobile"/>
    <n v="253.02"/>
    <n v="2"/>
    <n v="5.04"/>
    <n v="13.6"/>
    <s v="Medium"/>
    <n v="24"/>
    <x v="1"/>
    <x v="4"/>
    <x v="0"/>
    <x v="412"/>
    <d v="2023-02-27T00:00:00"/>
    <s v="1"/>
    <s v="YES"/>
    <n v="229.02"/>
    <n v="5"/>
    <s v="no"/>
    <x v="681"/>
    <n v="10.5425"/>
    <n v="5.3750691644929252E-2"/>
    <x v="0"/>
  </r>
  <r>
    <n v="810"/>
    <x v="275"/>
    <x v="0"/>
    <s v="LD-17005"/>
    <s v="Lisa DeCherney"/>
    <s v="Consumer"/>
    <x v="112"/>
    <x v="18"/>
    <s v="India"/>
    <x v="2"/>
    <s v="FUR-FU-10000514"/>
    <x v="2"/>
    <x v="15"/>
    <s v="Deflect-O Photo Frame, Erganomic"/>
    <n v="101.04"/>
    <n v="2"/>
    <n v="43.44"/>
    <n v="8.42"/>
    <s v="Medium"/>
    <n v="660"/>
    <x v="1"/>
    <x v="5"/>
    <x v="0"/>
    <x v="422"/>
    <d v="2024-02-10T00:00:00"/>
    <s v="1"/>
    <s v="NO"/>
    <n v="-558.96"/>
    <n v="-233"/>
    <s v="no"/>
    <x v="682"/>
    <n v="0.15309090909090911"/>
    <n v="8.3333333333333329E-2"/>
    <x v="0"/>
  </r>
  <r>
    <n v="811"/>
    <x v="28"/>
    <x v="0"/>
    <s v="GZ-14470"/>
    <s v="Gary Zandusky"/>
    <s v="Consumer"/>
    <x v="25"/>
    <x v="11"/>
    <s v="India"/>
    <x v="3"/>
    <s v="FUR-FU-10002722"/>
    <x v="2"/>
    <x v="15"/>
    <s v="Tenex Photo Frame, Erganomic"/>
    <n v="100.92"/>
    <n v="2"/>
    <n v="8.0399999999999991"/>
    <n v="6.7"/>
    <s v="Medium"/>
    <n v="174"/>
    <x v="1"/>
    <x v="6"/>
    <x v="0"/>
    <x v="423"/>
    <d v="2024-11-15T00:00:00"/>
    <s v="1"/>
    <s v="NO"/>
    <n v="-73.08"/>
    <n v="2"/>
    <s v="no"/>
    <x v="683"/>
    <n v="0.57999999999999996"/>
    <n v="6.6389219183511691E-2"/>
    <x v="0"/>
  </r>
  <r>
    <n v="812"/>
    <x v="489"/>
    <x v="0"/>
    <s v="WB-21850"/>
    <s v="William Brown"/>
    <s v="Consumer"/>
    <x v="122"/>
    <x v="24"/>
    <s v="India"/>
    <x v="3"/>
    <s v="FUR-CH-10001204"/>
    <x v="2"/>
    <x v="13"/>
    <s v="Harbour Creations Steel Folding Chair, Red"/>
    <n v="195.78"/>
    <n v="2"/>
    <n v="76.319999999999993"/>
    <n v="13.49"/>
    <s v="Medium"/>
    <n v="644"/>
    <x v="1"/>
    <x v="4"/>
    <x v="1"/>
    <x v="142"/>
    <d v="2022-12-05T00:00:00"/>
    <s v="1"/>
    <s v="NO"/>
    <n v="-448.22"/>
    <n v="61"/>
    <s v="flag"/>
    <x v="684"/>
    <n v="0.30400621118012422"/>
    <n v="6.890387169271632E-2"/>
    <x v="0"/>
  </r>
  <r>
    <n v="813"/>
    <x v="292"/>
    <x v="0"/>
    <s v="JK-16090"/>
    <s v="Juliana Krohn"/>
    <s v="Consumer"/>
    <x v="19"/>
    <x v="8"/>
    <s v="India"/>
    <x v="0"/>
    <s v="FUR-CH-10004163"/>
    <x v="2"/>
    <x v="13"/>
    <s v="Novimex Steel Folding Chair, Adjustable"/>
    <n v="169.44"/>
    <n v="2"/>
    <n v="33.840000000000003"/>
    <n v="12.29"/>
    <s v="Medium"/>
    <n v="51"/>
    <x v="1"/>
    <x v="5"/>
    <x v="0"/>
    <x v="424"/>
    <d v="2021-09-12T00:00:00"/>
    <s v="1"/>
    <s v="YES"/>
    <n v="118.44"/>
    <n v="123"/>
    <s v="flag"/>
    <x v="685"/>
    <n v="3.3223529411764705"/>
    <n v="7.2533050047214345E-2"/>
    <x v="0"/>
  </r>
  <r>
    <n v="814"/>
    <x v="17"/>
    <x v="0"/>
    <s v="KD-16345"/>
    <s v="Katherine Ducich"/>
    <s v="Consumer"/>
    <x v="16"/>
    <x v="0"/>
    <s v="India"/>
    <x v="0"/>
    <s v="TEC-AC-10004081"/>
    <x v="1"/>
    <x v="11"/>
    <s v="Logitech Keyboard, Bluetooth"/>
    <n v="144.9"/>
    <n v="2"/>
    <n v="72.42"/>
    <n v="10.87"/>
    <s v="Medium"/>
    <n v="745"/>
    <x v="1"/>
    <x v="6"/>
    <x v="1"/>
    <x v="425"/>
    <d v="2021-09-27T00:00:00"/>
    <s v="1"/>
    <s v="NO"/>
    <n v="-600.1"/>
    <n v="4"/>
    <s v="no"/>
    <x v="686"/>
    <n v="0.19449664429530203"/>
    <n v="7.5017253278122836E-2"/>
    <x v="0"/>
  </r>
  <r>
    <n v="815"/>
    <x v="33"/>
    <x v="0"/>
    <s v="CA-12775"/>
    <s v="Cynthia Arntzen"/>
    <s v="Consumer"/>
    <x v="28"/>
    <x v="4"/>
    <s v="India"/>
    <x v="0"/>
    <s v="TEC-AC-10000398"/>
    <x v="1"/>
    <x v="11"/>
    <s v="SanDisk Memory Card, Programmable"/>
    <n v="227.82"/>
    <n v="2"/>
    <n v="0"/>
    <n v="8.4"/>
    <s v="Medium"/>
    <n v="464"/>
    <x v="1"/>
    <x v="7"/>
    <x v="0"/>
    <x v="42"/>
    <d v="2024-11-20T00:00:00"/>
    <s v="1"/>
    <s v="NO"/>
    <n v="-236.18"/>
    <n v="2"/>
    <s v="no"/>
    <x v="68"/>
    <n v="0.49099137931034481"/>
    <n v="3.6871214116407695E-2"/>
    <x v="0"/>
  </r>
  <r>
    <n v="816"/>
    <x v="490"/>
    <x v="0"/>
    <s v="MS-17770"/>
    <s v="Maxwell Schwartz"/>
    <s v="Consumer"/>
    <x v="30"/>
    <x v="14"/>
    <s v="India"/>
    <x v="3"/>
    <s v="TEC-PH-10003062"/>
    <x v="1"/>
    <x v="12"/>
    <s v="Apple Audio Dock, Full Size"/>
    <n v="336.36"/>
    <n v="2"/>
    <n v="117.72"/>
    <n v="20.49"/>
    <s v="Medium"/>
    <n v="666"/>
    <x v="1"/>
    <x v="4"/>
    <x v="1"/>
    <x v="140"/>
    <d v="2024-07-20T00:00:00"/>
    <s v="1"/>
    <s v="NO"/>
    <n v="-329.64"/>
    <n v="3"/>
    <s v="no"/>
    <x v="687"/>
    <n v="0.5050450450450451"/>
    <n v="6.0916874777024607E-2"/>
    <x v="0"/>
  </r>
  <r>
    <n v="817"/>
    <x v="491"/>
    <x v="0"/>
    <s v="CR-12730"/>
    <s v="Craig Reiter"/>
    <s v="Consumer"/>
    <x v="100"/>
    <x v="7"/>
    <s v="India"/>
    <x v="3"/>
    <s v="TEC-PH-10002154"/>
    <x v="1"/>
    <x v="12"/>
    <s v="Cisco Headset, Full Size"/>
    <n v="179.46"/>
    <n v="2"/>
    <n v="43.02"/>
    <n v="12.58"/>
    <s v="Medium"/>
    <n v="598"/>
    <x v="1"/>
    <x v="5"/>
    <x v="1"/>
    <x v="122"/>
    <d v="2024-07-05T00:00:00"/>
    <s v="1"/>
    <s v="NO"/>
    <n v="-418.53999999999996"/>
    <n v="61"/>
    <s v="flag"/>
    <x v="688"/>
    <n v="0.30010033444816053"/>
    <n v="7.0099186448233583E-2"/>
    <x v="0"/>
  </r>
  <r>
    <n v="818"/>
    <x v="302"/>
    <x v="0"/>
    <s v="JF-15565"/>
    <s v="Jill Fjeld"/>
    <s v="Consumer"/>
    <x v="44"/>
    <x v="5"/>
    <s v="India"/>
    <x v="0"/>
    <s v="OFF-BI-10001867"/>
    <x v="0"/>
    <x v="0"/>
    <s v="Acco Binder Covers, Recycled"/>
    <n v="27.36"/>
    <n v="2"/>
    <n v="8.6999999999999993"/>
    <n v="0.6"/>
    <s v="Medium"/>
    <n v="297"/>
    <x v="2"/>
    <x v="8"/>
    <x v="1"/>
    <x v="245"/>
    <d v="2021-08-27T00:00:00"/>
    <s v="1"/>
    <s v="NO"/>
    <n v="-269.64"/>
    <n v="2"/>
    <s v="no"/>
    <x v="689"/>
    <n v="9.2121212121212118E-2"/>
    <n v="2.1929824561403508E-2"/>
    <x v="0"/>
  </r>
  <r>
    <n v="819"/>
    <x v="295"/>
    <x v="0"/>
    <s v="JR-15700"/>
    <s v="Jocasta Rupert"/>
    <s v="Consumer"/>
    <x v="58"/>
    <x v="9"/>
    <s v="India"/>
    <x v="2"/>
    <s v="OFF-BI-10002684"/>
    <x v="0"/>
    <x v="0"/>
    <s v="Avery Hole Reinforcements, Clear"/>
    <n v="7.74"/>
    <n v="2"/>
    <n v="3.66"/>
    <n v="0.42"/>
    <s v="Medium"/>
    <n v="795"/>
    <x v="2"/>
    <x v="9"/>
    <x v="0"/>
    <x v="426"/>
    <d v="2024-06-07T00:00:00"/>
    <s v="1"/>
    <s v="NO"/>
    <n v="-787.26"/>
    <n v="92"/>
    <s v="flag"/>
    <x v="469"/>
    <n v="9.7358490566037733E-3"/>
    <n v="5.4263565891472867E-2"/>
    <x v="0"/>
  </r>
  <r>
    <n v="820"/>
    <x v="492"/>
    <x v="0"/>
    <s v="TS-21655"/>
    <s v="Trudy Schmidt"/>
    <s v="Consumer"/>
    <x v="117"/>
    <x v="11"/>
    <s v="India"/>
    <x v="3"/>
    <s v="OFF-AR-10002109"/>
    <x v="0"/>
    <x v="7"/>
    <s v="Binney &amp; Smith Sketch Pad, Fluorescent"/>
    <n v="95.16"/>
    <n v="2"/>
    <n v="26.64"/>
    <n v="4.7699999999999996"/>
    <s v="Medium"/>
    <n v="253"/>
    <x v="2"/>
    <x v="10"/>
    <x v="0"/>
    <x v="148"/>
    <d v="2024-09-29T00:00:00"/>
    <s v="1"/>
    <s v="NO"/>
    <n v="-157.84"/>
    <n v="3"/>
    <s v="no"/>
    <x v="100"/>
    <n v="0.3761264822134387"/>
    <n v="5.0126103404791927E-2"/>
    <x v="0"/>
  </r>
  <r>
    <n v="821"/>
    <x v="25"/>
    <x v="0"/>
    <s v="DC-12850"/>
    <s v="Dan Campbell"/>
    <s v="Consumer"/>
    <x v="8"/>
    <x v="7"/>
    <s v="India"/>
    <x v="3"/>
    <s v="OFF-AR-10001266"/>
    <x v="0"/>
    <x v="7"/>
    <s v="Boston Canvas, Blue"/>
    <n v="107.28"/>
    <n v="2"/>
    <n v="40.74"/>
    <n v="4.25"/>
    <s v="Medium"/>
    <n v="676"/>
    <x v="2"/>
    <x v="11"/>
    <x v="0"/>
    <x v="421"/>
    <d v="2022-05-31T00:00:00"/>
    <s v="1"/>
    <s v="NO"/>
    <n v="-568.72"/>
    <n v="1"/>
    <s v="no"/>
    <x v="514"/>
    <n v="0.158698224852071"/>
    <n v="3.9615958240119313E-2"/>
    <x v="0"/>
  </r>
  <r>
    <n v="822"/>
    <x v="26"/>
    <x v="0"/>
    <s v="CT-11995"/>
    <s v="Carol Triggs"/>
    <s v="Consumer"/>
    <x v="23"/>
    <x v="8"/>
    <s v="India"/>
    <x v="0"/>
    <s v="OFF-ST-10003606"/>
    <x v="0"/>
    <x v="1"/>
    <s v="Smead Box, Single Width"/>
    <n v="21.6"/>
    <n v="2"/>
    <n v="5.4"/>
    <n v="0.47"/>
    <s v="Medium"/>
    <n v="361"/>
    <x v="2"/>
    <x v="8"/>
    <x v="0"/>
    <x v="427"/>
    <d v="2024-02-15T00:00:00"/>
    <s v="1"/>
    <s v="NO"/>
    <n v="-339.4"/>
    <n v="2"/>
    <s v="no"/>
    <x v="48"/>
    <n v="5.9833795013850416E-2"/>
    <n v="2.1759259259259256E-2"/>
    <x v="0"/>
  </r>
  <r>
    <n v="823"/>
    <x v="312"/>
    <x v="0"/>
    <s v="JM-15535"/>
    <s v="Jessica Myrick"/>
    <s v="Consumer"/>
    <x v="66"/>
    <x v="5"/>
    <s v="India"/>
    <x v="0"/>
    <s v="OFF-LA-10003435"/>
    <x v="0"/>
    <x v="3"/>
    <s v="Harbour Creations File Folder Labels, Laser Printer Compatible"/>
    <n v="17.46"/>
    <n v="2"/>
    <n v="6.06"/>
    <n v="1.63"/>
    <s v="Medium"/>
    <n v="251"/>
    <x v="2"/>
    <x v="9"/>
    <x v="0"/>
    <x v="194"/>
    <d v="2022-06-21T00:00:00"/>
    <s v="1"/>
    <s v="NO"/>
    <n v="-233.54"/>
    <n v="2"/>
    <s v="no"/>
    <x v="376"/>
    <n v="6.9561752988047815E-2"/>
    <n v="9.3356242840778911E-2"/>
    <x v="0"/>
  </r>
  <r>
    <n v="824"/>
    <x v="274"/>
    <x v="0"/>
    <s v="AG-10900"/>
    <s v="Arthur Gainer"/>
    <s v="Consumer"/>
    <x v="61"/>
    <x v="7"/>
    <s v="India"/>
    <x v="3"/>
    <s v="OFF-PA-10004187"/>
    <x v="0"/>
    <x v="6"/>
    <s v="Xerox Message Books, Multicolor"/>
    <n v="43.56"/>
    <n v="2"/>
    <n v="2.58"/>
    <n v="4.38"/>
    <s v="Medium"/>
    <n v="159"/>
    <x v="2"/>
    <x v="11"/>
    <x v="0"/>
    <x v="196"/>
    <d v="2023-05-11T00:00:00"/>
    <s v="1"/>
    <s v="NO"/>
    <n v="-115.44"/>
    <n v="120"/>
    <s v="flag"/>
    <x v="690"/>
    <n v="0.27396226415094344"/>
    <n v="0.10055096418732781"/>
    <x v="1"/>
  </r>
  <r>
    <n v="825"/>
    <x v="275"/>
    <x v="0"/>
    <s v="LD-17005"/>
    <s v="Lisa DeCherney"/>
    <s v="Consumer"/>
    <x v="112"/>
    <x v="18"/>
    <s v="India"/>
    <x v="2"/>
    <s v="OFF-PA-10004185"/>
    <x v="0"/>
    <x v="6"/>
    <s v="SanDisk Message Books, Recycled"/>
    <n v="47.46"/>
    <n v="2"/>
    <n v="14.22"/>
    <n v="3.84"/>
    <s v="Medium"/>
    <n v="281"/>
    <x v="2"/>
    <x v="8"/>
    <x v="1"/>
    <x v="40"/>
    <d v="2024-03-23T00:00:00"/>
    <s v="1"/>
    <s v="NO"/>
    <n v="-233.54"/>
    <n v="3"/>
    <s v="no"/>
    <x v="691"/>
    <n v="0.16889679715302491"/>
    <n v="8.0910240202275593E-2"/>
    <x v="0"/>
  </r>
  <r>
    <n v="826"/>
    <x v="493"/>
    <x v="0"/>
    <s v="RR-19315"/>
    <s v="Ralph Ritter"/>
    <s v="Consumer"/>
    <x v="8"/>
    <x v="7"/>
    <s v="India"/>
    <x v="3"/>
    <s v="OFF-AP-10002793"/>
    <x v="0"/>
    <x v="8"/>
    <s v="KitchenAid Stove, Black"/>
    <n v="1139.1600000000001"/>
    <n v="2"/>
    <n v="284.76"/>
    <n v="110.3"/>
    <s v="Medium"/>
    <n v="415"/>
    <x v="2"/>
    <x v="9"/>
    <x v="0"/>
    <x v="428"/>
    <d v="2023-10-30T00:00:00"/>
    <s v="1"/>
    <s v="YES"/>
    <n v="724.16000000000008"/>
    <n v="2"/>
    <s v="no"/>
    <x v="692"/>
    <n v="2.7449638554216871"/>
    <n v="9.6825731240563206E-2"/>
    <x v="0"/>
  </r>
  <r>
    <n v="827"/>
    <x v="17"/>
    <x v="0"/>
    <s v="KD-16345"/>
    <s v="Katherine Ducich"/>
    <s v="Consumer"/>
    <x v="16"/>
    <x v="0"/>
    <s v="India"/>
    <x v="0"/>
    <s v="OFF-AR-10003774"/>
    <x v="0"/>
    <x v="7"/>
    <s v="Stanley Sketch Pad, Fluorescent"/>
    <n v="45.69"/>
    <n v="1"/>
    <n v="18.72"/>
    <n v="3.41"/>
    <s v="Medium"/>
    <n v="511"/>
    <x v="2"/>
    <x v="11"/>
    <x v="1"/>
    <x v="178"/>
    <d v="2022-02-18T00:00:00"/>
    <s v="1"/>
    <s v="NO"/>
    <n v="-465.31"/>
    <n v="3"/>
    <s v="no"/>
    <x v="30"/>
    <n v="8.9412915851272007E-2"/>
    <n v="7.4633398993215153E-2"/>
    <x v="0"/>
  </r>
  <r>
    <n v="828"/>
    <x v="306"/>
    <x v="0"/>
    <s v="BD-11635"/>
    <s v="Brian Derr"/>
    <s v="Consumer"/>
    <x v="57"/>
    <x v="8"/>
    <s v="India"/>
    <x v="0"/>
    <s v="OFF-ST-10003203"/>
    <x v="0"/>
    <x v="1"/>
    <s v="Eldon Lockers, Wire Frame"/>
    <n v="196.98"/>
    <n v="1"/>
    <n v="84.69"/>
    <n v="6.76"/>
    <s v="Medium"/>
    <n v="516"/>
    <x v="2"/>
    <x v="8"/>
    <x v="1"/>
    <x v="429"/>
    <d v="2023-05-01T00:00:00"/>
    <s v="1"/>
    <s v="NO"/>
    <n v="-319.02"/>
    <n v="89"/>
    <s v="flag"/>
    <x v="57"/>
    <n v="0.38174418604651161"/>
    <n v="3.4318204893897857E-2"/>
    <x v="0"/>
  </r>
  <r>
    <n v="829"/>
    <x v="6"/>
    <x v="0"/>
    <s v="JM-15535"/>
    <s v="Jessica Myrick"/>
    <s v="Consumer"/>
    <x v="6"/>
    <x v="5"/>
    <s v="India"/>
    <x v="0"/>
    <s v="OFF-LA-10000322"/>
    <x v="0"/>
    <x v="3"/>
    <s v="Smead Round Labels, Laser Printer Compatible"/>
    <n v="6.9"/>
    <n v="1"/>
    <n v="1.02"/>
    <n v="0.5"/>
    <s v="Medium"/>
    <n v="547"/>
    <x v="2"/>
    <x v="9"/>
    <x v="1"/>
    <x v="430"/>
    <d v="2021-09-11T00:00:00"/>
    <s v="1"/>
    <s v="NO"/>
    <n v="-540.1"/>
    <n v="62"/>
    <s v="flag"/>
    <x v="693"/>
    <n v="1.2614259597806217E-2"/>
    <n v="7.2463768115942032E-2"/>
    <x v="0"/>
  </r>
  <r>
    <n v="830"/>
    <x v="494"/>
    <x v="0"/>
    <s v="AC-10450"/>
    <s v="Amy Cox"/>
    <s v="Consumer"/>
    <x v="18"/>
    <x v="9"/>
    <s v="India"/>
    <x v="2"/>
    <s v="OFF-LA-10002088"/>
    <x v="0"/>
    <x v="3"/>
    <s v="Novimex Round Labels, Laser Printer Compatible"/>
    <n v="6.27"/>
    <n v="1"/>
    <n v="2.94"/>
    <n v="0.11"/>
    <s v="Medium"/>
    <n v="799"/>
    <x v="2"/>
    <x v="10"/>
    <x v="0"/>
    <x v="220"/>
    <d v="2021-11-11T00:00:00"/>
    <s v="1"/>
    <s v="NO"/>
    <n v="-792.73"/>
    <n v="61"/>
    <s v="flag"/>
    <x v="694"/>
    <n v="7.8473091364205244E-3"/>
    <n v="1.754385964912281E-2"/>
    <x v="0"/>
  </r>
  <r>
    <n v="831"/>
    <x v="5"/>
    <x v="0"/>
    <s v="SF-20065"/>
    <s v="Sandra Flanagan"/>
    <s v="Consumer"/>
    <x v="5"/>
    <x v="4"/>
    <s v="India"/>
    <x v="0"/>
    <s v="OFF-FA-10003962"/>
    <x v="0"/>
    <x v="4"/>
    <s v="Accos Thumb Tacks, Assorted Sizes"/>
    <n v="11.13"/>
    <n v="1"/>
    <n v="0.75"/>
    <n v="1.1399999999999999"/>
    <s v="Medium"/>
    <n v="431"/>
    <x v="2"/>
    <x v="11"/>
    <x v="0"/>
    <x v="431"/>
    <d v="2023-08-16T00:00:00"/>
    <s v="1"/>
    <s v="NO"/>
    <n v="-419.87"/>
    <n v="2"/>
    <s v="no"/>
    <x v="695"/>
    <n v="2.5823665893271463E-2"/>
    <n v="0.10242587601078165"/>
    <x v="1"/>
  </r>
  <r>
    <n v="832"/>
    <x v="18"/>
    <x v="0"/>
    <s v="GT-14755"/>
    <s v="Guy Thornton"/>
    <s v="Consumer"/>
    <x v="17"/>
    <x v="7"/>
    <s v="India"/>
    <x v="3"/>
    <s v="OFF-FA-10004910"/>
    <x v="0"/>
    <x v="4"/>
    <s v="Advantus Staples, Assorted Sizes"/>
    <n v="8.31"/>
    <n v="1"/>
    <n v="0.56999999999999995"/>
    <n v="0.25"/>
    <s v="Medium"/>
    <n v="120"/>
    <x v="2"/>
    <x v="8"/>
    <x v="0"/>
    <x v="429"/>
    <d v="2023-05-01T00:00:00"/>
    <s v="1"/>
    <s v="NO"/>
    <n v="-111.69"/>
    <n v="89"/>
    <s v="flag"/>
    <x v="696"/>
    <n v="6.9250000000000006E-2"/>
    <n v="3.0084235860409144E-2"/>
    <x v="0"/>
  </r>
  <r>
    <n v="833"/>
    <x v="495"/>
    <x v="0"/>
    <s v="KA-16525"/>
    <s v="Kelly Andreada"/>
    <s v="Consumer"/>
    <x v="0"/>
    <x v="0"/>
    <s v="India"/>
    <x v="0"/>
    <s v="OFF-PA-10000776"/>
    <x v="0"/>
    <x v="6"/>
    <s v="Xerox Cards &amp; Envelopes, Premium"/>
    <n v="44.97"/>
    <n v="1"/>
    <n v="21.12"/>
    <n v="2.0099999999999998"/>
    <s v="Medium"/>
    <n v="162"/>
    <x v="2"/>
    <x v="9"/>
    <x v="0"/>
    <x v="133"/>
    <d v="2023-09-13T00:00:00"/>
    <s v="0"/>
    <s v="NO"/>
    <n v="-117.03"/>
    <n v="0"/>
    <s v="no"/>
    <x v="14"/>
    <n v="0.27759259259259261"/>
    <n v="4.4696464309539691E-2"/>
    <x v="0"/>
  </r>
  <r>
    <n v="834"/>
    <x v="17"/>
    <x v="0"/>
    <s v="KD-16345"/>
    <s v="Katherine Ducich"/>
    <s v="Consumer"/>
    <x v="16"/>
    <x v="0"/>
    <s v="India"/>
    <x v="0"/>
    <s v="OFF-BI-10002243"/>
    <x v="0"/>
    <x v="0"/>
    <s v="Wilson Jones 3-Hole Punch, Durable"/>
    <n v="88.47"/>
    <n v="3"/>
    <n v="37.979999999999997"/>
    <n v="5.05"/>
    <s v="Medium"/>
    <n v="744"/>
    <x v="2"/>
    <x v="11"/>
    <x v="1"/>
    <x v="104"/>
    <d v="2023-11-11T00:00:00"/>
    <s v="0"/>
    <s v="NO"/>
    <n v="-655.53"/>
    <n v="0"/>
    <s v="no"/>
    <x v="697"/>
    <n v="0.11891129032258065"/>
    <n v="5.708149655250367E-2"/>
    <x v="0"/>
  </r>
  <r>
    <n v="835"/>
    <x v="39"/>
    <x v="0"/>
    <s v="BD-11620"/>
    <s v="Brian DeCherney"/>
    <s v="Consumer"/>
    <x v="31"/>
    <x v="5"/>
    <s v="India"/>
    <x v="0"/>
    <s v="OFF-BI-10001967"/>
    <x v="0"/>
    <x v="0"/>
    <s v="Acco Binder, Recycled"/>
    <n v="46.53"/>
    <n v="3"/>
    <n v="1.8"/>
    <n v="1.55"/>
    <s v="Medium"/>
    <n v="201"/>
    <x v="2"/>
    <x v="8"/>
    <x v="1"/>
    <x v="381"/>
    <d v="2024-04-26T00:00:00"/>
    <s v="1"/>
    <s v="NO"/>
    <n v="-154.47"/>
    <n v="3"/>
    <s v="no"/>
    <x v="20"/>
    <n v="0.23149253731343283"/>
    <n v="3.331184182248012E-2"/>
    <x v="0"/>
  </r>
  <r>
    <n v="836"/>
    <x v="496"/>
    <x v="0"/>
    <s v="GH-14425"/>
    <s v="Gary Hwang"/>
    <s v="Consumer"/>
    <x v="29"/>
    <x v="2"/>
    <s v="India"/>
    <x v="2"/>
    <s v="OFF-ST-10004464"/>
    <x v="0"/>
    <x v="1"/>
    <s v="Eldon Trays, Blue"/>
    <n v="143.91"/>
    <n v="3"/>
    <n v="63.27"/>
    <n v="11.96"/>
    <s v="Medium"/>
    <n v="460"/>
    <x v="2"/>
    <x v="10"/>
    <x v="1"/>
    <x v="432"/>
    <d v="2022-05-18T00:00:00"/>
    <s v="1"/>
    <s v="NO"/>
    <n v="-316.09000000000003"/>
    <n v="3"/>
    <s v="no"/>
    <x v="698"/>
    <n v="0.31284782608695649"/>
    <n v="8.3107497741644096E-2"/>
    <x v="0"/>
  </r>
  <r>
    <n v="837"/>
    <x v="15"/>
    <x v="0"/>
    <s v="SC-20305"/>
    <s v="Sean Christensen"/>
    <s v="Consumer"/>
    <x v="14"/>
    <x v="5"/>
    <s v="India"/>
    <x v="0"/>
    <s v="OFF-ST-10001824"/>
    <x v="0"/>
    <x v="1"/>
    <s v="Rogers Box, Single Width"/>
    <n v="72"/>
    <n v="3"/>
    <n v="4.32"/>
    <n v="6.26"/>
    <s v="Medium"/>
    <n v="109"/>
    <x v="2"/>
    <x v="8"/>
    <x v="0"/>
    <x v="433"/>
    <d v="2021-06-08T00:00:00"/>
    <s v="1"/>
    <s v="NO"/>
    <n v="-37"/>
    <n v="92"/>
    <s v="flag"/>
    <x v="132"/>
    <n v="0.66055045871559637"/>
    <n v="8.6944444444444435E-2"/>
    <x v="0"/>
  </r>
  <r>
    <n v="838"/>
    <x v="3"/>
    <x v="0"/>
    <s v="MM-17920"/>
    <s v="Michael Moore"/>
    <s v="Consumer"/>
    <x v="3"/>
    <x v="2"/>
    <s v="India"/>
    <x v="2"/>
    <s v="OFF-EN-10002784"/>
    <x v="0"/>
    <x v="2"/>
    <s v="Cameo Manila Envelope, Recycled"/>
    <n v="77.400000000000006"/>
    <n v="3"/>
    <n v="34.83"/>
    <n v="6.68"/>
    <s v="Medium"/>
    <n v="186"/>
    <x v="2"/>
    <x v="9"/>
    <x v="1"/>
    <x v="391"/>
    <d v="2022-06-27T00:00:00"/>
    <s v="1"/>
    <s v="NO"/>
    <n v="-108.6"/>
    <n v="5"/>
    <s v="no"/>
    <x v="699"/>
    <n v="0.41612903225806452"/>
    <n v="8.6304909560723508E-2"/>
    <x v="0"/>
  </r>
  <r>
    <n v="839"/>
    <x v="24"/>
    <x v="0"/>
    <s v="JJ-15445"/>
    <s v="Jennifer Jackson"/>
    <s v="Consumer"/>
    <x v="22"/>
    <x v="5"/>
    <s v="India"/>
    <x v="0"/>
    <s v="OFF-EN-10004473"/>
    <x v="0"/>
    <x v="2"/>
    <s v="Ames Interoffice Envelope, with clear poly window"/>
    <n v="145.97999999999999"/>
    <n v="3"/>
    <n v="7.29"/>
    <n v="5.97"/>
    <s v="Medium"/>
    <n v="663"/>
    <x v="2"/>
    <x v="10"/>
    <x v="1"/>
    <x v="195"/>
    <d v="2021-09-27T00:00:00"/>
    <s v="1"/>
    <s v="NO"/>
    <n v="-517.02"/>
    <n v="5"/>
    <s v="no"/>
    <x v="700"/>
    <n v="0.22018099547511311"/>
    <n v="4.0896013152486643E-2"/>
    <x v="0"/>
  </r>
  <r>
    <n v="840"/>
    <x v="27"/>
    <x v="0"/>
    <s v="LR-16915"/>
    <s v="Lena Radford"/>
    <s v="Consumer"/>
    <x v="24"/>
    <x v="10"/>
    <s v="India"/>
    <x v="3"/>
    <s v="OFF-EN-10001789"/>
    <x v="0"/>
    <x v="2"/>
    <s v="Kraft Peel and Seal, Set of 50"/>
    <n v="61.47"/>
    <n v="3"/>
    <n v="4.8600000000000003"/>
    <n v="5.23"/>
    <s v="Medium"/>
    <n v="58"/>
    <x v="2"/>
    <x v="11"/>
    <x v="0"/>
    <x v="136"/>
    <d v="2023-11-29T00:00:00"/>
    <s v="1"/>
    <s v="YES"/>
    <n v="3.4699999999999989"/>
    <n v="4"/>
    <s v="no"/>
    <x v="701"/>
    <n v="1.0598275862068964"/>
    <n v="8.5082153896209545E-2"/>
    <x v="0"/>
  </r>
  <r>
    <n v="841"/>
    <x v="9"/>
    <x v="0"/>
    <s v="DK-12985"/>
    <s v="Darren Koutras"/>
    <s v="Consumer"/>
    <x v="9"/>
    <x v="7"/>
    <s v="India"/>
    <x v="3"/>
    <s v="OFF-EN-10001975"/>
    <x v="0"/>
    <x v="2"/>
    <s v="Kraft Business Envelopes, Security-Tint"/>
    <n v="49.32"/>
    <n v="3"/>
    <n v="6.39"/>
    <n v="3.09"/>
    <s v="Medium"/>
    <n v="601"/>
    <x v="2"/>
    <x v="8"/>
    <x v="0"/>
    <x v="162"/>
    <d v="2024-02-06T00:00:00"/>
    <s v="1"/>
    <s v="NO"/>
    <n v="-551.67999999999995"/>
    <n v="-113"/>
    <s v="no"/>
    <x v="375"/>
    <n v="8.2063227953410978E-2"/>
    <n v="6.2652068126520674E-2"/>
    <x v="0"/>
  </r>
  <r>
    <n v="842"/>
    <x v="275"/>
    <x v="0"/>
    <s v="LD-17005"/>
    <s v="Lisa DeCherney"/>
    <s v="Consumer"/>
    <x v="112"/>
    <x v="18"/>
    <s v="India"/>
    <x v="2"/>
    <s v="OFF-FA-10000197"/>
    <x v="0"/>
    <x v="4"/>
    <s v="Stockwell Push Pins, Metal"/>
    <n v="43.47"/>
    <n v="3"/>
    <n v="18.63"/>
    <n v="4.3099999999999996"/>
    <s v="Medium"/>
    <n v="779"/>
    <x v="2"/>
    <x v="9"/>
    <x v="1"/>
    <x v="374"/>
    <d v="2021-01-09T00:00:00"/>
    <s v="1"/>
    <s v="NO"/>
    <n v="-735.53"/>
    <n v="-233"/>
    <s v="no"/>
    <x v="702"/>
    <n v="5.5802310654685494E-2"/>
    <n v="9.9148838279273052E-2"/>
    <x v="0"/>
  </r>
  <r>
    <n v="843"/>
    <x v="475"/>
    <x v="0"/>
    <s v="JL-15235"/>
    <s v="Janet Lee"/>
    <s v="Consumer"/>
    <x v="0"/>
    <x v="0"/>
    <s v="India"/>
    <x v="0"/>
    <s v="OFF-SU-10003723"/>
    <x v="0"/>
    <x v="5"/>
    <s v="Elite Shears, High Speed"/>
    <n v="141.03"/>
    <n v="3"/>
    <n v="28.17"/>
    <n v="5.19"/>
    <s v="Medium"/>
    <n v="117"/>
    <x v="2"/>
    <x v="10"/>
    <x v="0"/>
    <x v="434"/>
    <d v="2022-10-14T00:00:00"/>
    <s v="1"/>
    <s v="YES"/>
    <n v="24.03"/>
    <n v="-57"/>
    <s v="no"/>
    <x v="703"/>
    <n v="1.2053846153846155"/>
    <n v="3.680068070623272E-2"/>
    <x v="0"/>
  </r>
  <r>
    <n v="844"/>
    <x v="292"/>
    <x v="0"/>
    <s v="JK-16090"/>
    <s v="Juliana Krohn"/>
    <s v="Consumer"/>
    <x v="19"/>
    <x v="8"/>
    <s v="India"/>
    <x v="0"/>
    <s v="OFF-SU-10000914"/>
    <x v="0"/>
    <x v="5"/>
    <s v="Kleencut Scissors, Serrated"/>
    <n v="56.97"/>
    <n v="3"/>
    <n v="11.34"/>
    <n v="5.0599999999999996"/>
    <s v="Medium"/>
    <n v="177"/>
    <x v="2"/>
    <x v="11"/>
    <x v="0"/>
    <x v="435"/>
    <d v="2021-10-28T00:00:00"/>
    <s v="0"/>
    <s v="NO"/>
    <n v="-120.03"/>
    <n v="0"/>
    <s v="no"/>
    <x v="704"/>
    <n v="0.32186440677966099"/>
    <n v="8.8818676496401613E-2"/>
    <x v="0"/>
  </r>
  <r>
    <n v="845"/>
    <x v="303"/>
    <x v="0"/>
    <s v="SJ-20215"/>
    <s v="Sarah Jordon"/>
    <s v="Consumer"/>
    <x v="116"/>
    <x v="23"/>
    <s v="India"/>
    <x v="1"/>
    <s v="OFF-PA-10002618"/>
    <x v="0"/>
    <x v="6"/>
    <s v="Eaton Memo Slips, Multicolor"/>
    <n v="45.45"/>
    <n v="3"/>
    <n v="14.04"/>
    <n v="1.43"/>
    <s v="Medium"/>
    <n v="274"/>
    <x v="2"/>
    <x v="8"/>
    <x v="1"/>
    <x v="127"/>
    <d v="2024-01-05T00:00:00"/>
    <s v="0"/>
    <s v="NO"/>
    <n v="-228.55"/>
    <n v="0"/>
    <s v="no"/>
    <x v="705"/>
    <n v="0.16587591240875912"/>
    <n v="3.1463146314631457E-2"/>
    <x v="0"/>
  </r>
  <r>
    <n v="846"/>
    <x v="321"/>
    <x v="0"/>
    <s v="CS-12460"/>
    <s v="Chuck Sachs"/>
    <s v="Consumer"/>
    <x v="75"/>
    <x v="7"/>
    <s v="India"/>
    <x v="3"/>
    <s v="OFF-AP-10001621"/>
    <x v="0"/>
    <x v="8"/>
    <s v="Cuisinart Blender, Silver"/>
    <n v="203.22"/>
    <n v="3"/>
    <n v="46.71"/>
    <n v="15.23"/>
    <s v="Medium"/>
    <n v="477"/>
    <x v="2"/>
    <x v="9"/>
    <x v="0"/>
    <x v="192"/>
    <d v="2023-01-24T00:00:00"/>
    <s v="1"/>
    <s v="NO"/>
    <n v="-273.77999999999997"/>
    <n v="2"/>
    <s v="no"/>
    <x v="393"/>
    <n v="0.42603773584905658"/>
    <n v="7.4943411081586461E-2"/>
    <x v="0"/>
  </r>
  <r>
    <n v="847"/>
    <x v="481"/>
    <x v="0"/>
    <s v="ML-18265"/>
    <s v="Muhammed Lee"/>
    <s v="Consumer"/>
    <x v="30"/>
    <x v="14"/>
    <s v="India"/>
    <x v="3"/>
    <s v="OFF-AP-10000490"/>
    <x v="0"/>
    <x v="8"/>
    <s v="Hamilton Beach Coffee Grinder, Silver"/>
    <n v="130.22999999999999"/>
    <n v="3"/>
    <n v="32.49"/>
    <n v="10.31"/>
    <s v="Medium"/>
    <n v="669"/>
    <x v="2"/>
    <x v="10"/>
    <x v="1"/>
    <x v="169"/>
    <d v="2022-09-06T00:00:00"/>
    <s v="1"/>
    <s v="NO"/>
    <n v="-538.77"/>
    <n v="92"/>
    <s v="flag"/>
    <x v="706"/>
    <n v="0.19466367713004482"/>
    <n v="7.9167626506949251E-2"/>
    <x v="0"/>
  </r>
  <r>
    <n v="848"/>
    <x v="497"/>
    <x v="0"/>
    <s v="CM-12235"/>
    <s v="Chris McAfee"/>
    <s v="Consumer"/>
    <x v="45"/>
    <x v="5"/>
    <s v="India"/>
    <x v="0"/>
    <s v="OFF-AP-10000935"/>
    <x v="0"/>
    <x v="8"/>
    <s v="Cuisinart Toaster, White"/>
    <n v="154.80000000000001"/>
    <n v="3"/>
    <n v="17.010000000000002"/>
    <n v="7.03"/>
    <s v="Medium"/>
    <n v="571"/>
    <x v="2"/>
    <x v="11"/>
    <x v="0"/>
    <x v="178"/>
    <d v="2022-02-18T00:00:00"/>
    <s v="1"/>
    <s v="NO"/>
    <n v="-416.2"/>
    <n v="3"/>
    <s v="no"/>
    <x v="707"/>
    <n v="0.27110332749562172"/>
    <n v="4.5413436692506456E-2"/>
    <x v="0"/>
  </r>
  <r>
    <n v="849"/>
    <x v="498"/>
    <x v="0"/>
    <s v="TZ-21580"/>
    <s v="Tracy Zic"/>
    <s v="Consumer"/>
    <x v="49"/>
    <x v="5"/>
    <s v="India"/>
    <x v="0"/>
    <s v="OFF-PA-10000776"/>
    <x v="0"/>
    <x v="6"/>
    <s v="Xerox Cards &amp; Envelopes, Premium"/>
    <n v="67.454999999999998"/>
    <n v="3"/>
    <n v="-4.0949999999999998"/>
    <n v="4.5999999999999996"/>
    <s v="Medium"/>
    <n v="698"/>
    <x v="2"/>
    <x v="8"/>
    <x v="1"/>
    <x v="391"/>
    <d v="2022-06-27T00:00:00"/>
    <s v="1"/>
    <s v="NO"/>
    <n v="-630.54499999999996"/>
    <n v="5"/>
    <s v="no"/>
    <x v="708"/>
    <n v="9.6640401146131802E-2"/>
    <n v="6.8193610555184941E-2"/>
    <x v="0"/>
  </r>
  <r>
    <n v="850"/>
    <x v="499"/>
    <x v="0"/>
    <s v="PF-19165"/>
    <s v="Philip Fox"/>
    <s v="Consumer"/>
    <x v="61"/>
    <x v="7"/>
    <s v="India"/>
    <x v="3"/>
    <s v="OFF-EN-10004053"/>
    <x v="0"/>
    <x v="2"/>
    <s v="GlobeWeis Manila Envelope, with clear poly window"/>
    <n v="123.72"/>
    <n v="4"/>
    <n v="33.36"/>
    <n v="7.45"/>
    <s v="Medium"/>
    <n v="245"/>
    <x v="2"/>
    <x v="9"/>
    <x v="0"/>
    <x v="42"/>
    <d v="2024-11-20T00:00:00"/>
    <s v="1"/>
    <s v="NO"/>
    <n v="-121.28"/>
    <n v="2"/>
    <s v="no"/>
    <x v="709"/>
    <n v="0.50497959183673469"/>
    <n v="6.021661817006143E-2"/>
    <x v="0"/>
  </r>
  <r>
    <n v="851"/>
    <x v="479"/>
    <x v="0"/>
    <s v="KH-16510"/>
    <s v="Keith Herrera"/>
    <s v="Consumer"/>
    <x v="51"/>
    <x v="11"/>
    <s v="India"/>
    <x v="3"/>
    <s v="OFF-SU-10002448"/>
    <x v="0"/>
    <x v="5"/>
    <s v="Stiletto Trimmer, High Speed"/>
    <n v="171"/>
    <n v="4"/>
    <n v="32.4"/>
    <n v="13.54"/>
    <s v="Medium"/>
    <n v="364"/>
    <x v="2"/>
    <x v="11"/>
    <x v="0"/>
    <x v="231"/>
    <d v="2023-12-10T00:00:00"/>
    <s v="1"/>
    <s v="NO"/>
    <n v="-193"/>
    <n v="153"/>
    <s v="flag"/>
    <x v="710"/>
    <n v="0.46978021978021978"/>
    <n v="7.9181286549707602E-2"/>
    <x v="0"/>
  </r>
  <r>
    <n v="852"/>
    <x v="6"/>
    <x v="0"/>
    <s v="JM-15535"/>
    <s v="Jessica Myrick"/>
    <s v="Consumer"/>
    <x v="6"/>
    <x v="5"/>
    <s v="India"/>
    <x v="0"/>
    <s v="OFF-SU-10002709"/>
    <x v="0"/>
    <x v="5"/>
    <s v="Fiskars Letter Opener, Easy Grip"/>
    <n v="118.2"/>
    <n v="4"/>
    <n v="48.36"/>
    <n v="6.91"/>
    <s v="Medium"/>
    <n v="76"/>
    <x v="2"/>
    <x v="8"/>
    <x v="1"/>
    <x v="245"/>
    <d v="2021-08-27T00:00:00"/>
    <s v="1"/>
    <s v="YES"/>
    <n v="42.2"/>
    <n v="2"/>
    <s v="no"/>
    <x v="518"/>
    <n v="1.5552631578947369"/>
    <n v="5.8460236886632828E-2"/>
    <x v="0"/>
  </r>
  <r>
    <n v="853"/>
    <x v="288"/>
    <x v="0"/>
    <s v="SS-20590"/>
    <s v="Sonia Sunley"/>
    <s v="Consumer"/>
    <x v="24"/>
    <x v="7"/>
    <s v="India"/>
    <x v="3"/>
    <s v="OFF-SU-10000484"/>
    <x v="0"/>
    <x v="5"/>
    <s v="Kleencut Ruler, High Speed"/>
    <n v="54.24"/>
    <n v="4"/>
    <n v="15.72"/>
    <n v="4.3"/>
    <s v="Medium"/>
    <n v="473"/>
    <x v="2"/>
    <x v="9"/>
    <x v="1"/>
    <x v="436"/>
    <d v="2022-06-09T00:00:00"/>
    <s v="1"/>
    <s v="NO"/>
    <n v="-418.76"/>
    <n v="92"/>
    <s v="flag"/>
    <x v="711"/>
    <n v="0.1146723044397463"/>
    <n v="7.9277286135693209E-2"/>
    <x v="0"/>
  </r>
  <r>
    <n v="854"/>
    <x v="7"/>
    <x v="0"/>
    <s v="MM-17260"/>
    <s v="Magdelene Morse"/>
    <s v="Consumer"/>
    <x v="7"/>
    <x v="6"/>
    <s v="India"/>
    <x v="2"/>
    <s v="OFF-ST-10002240"/>
    <x v="0"/>
    <x v="1"/>
    <s v="Fellowes Shelving, Blue"/>
    <n v="231.36"/>
    <n v="4"/>
    <n v="64.680000000000007"/>
    <n v="12.57"/>
    <s v="Medium"/>
    <n v="432"/>
    <x v="2"/>
    <x v="9"/>
    <x v="0"/>
    <x v="242"/>
    <d v="2023-09-22T00:00:00"/>
    <s v="1"/>
    <s v="NO"/>
    <n v="-200.64"/>
    <n v="2"/>
    <s v="no"/>
    <x v="519"/>
    <n v="0.53555555555555556"/>
    <n v="5.4330912863070541E-2"/>
    <x v="0"/>
  </r>
  <r>
    <n v="855"/>
    <x v="6"/>
    <x v="0"/>
    <s v="JM-15535"/>
    <s v="Jessica Myrick"/>
    <s v="Consumer"/>
    <x v="6"/>
    <x v="5"/>
    <s v="India"/>
    <x v="0"/>
    <s v="OFF-BI-10004369"/>
    <x v="0"/>
    <x v="0"/>
    <s v="Ibico Hole Reinforcements, Recycled"/>
    <n v="29.4"/>
    <n v="4"/>
    <n v="10.56"/>
    <n v="1.9"/>
    <s v="Medium"/>
    <n v="245"/>
    <x v="2"/>
    <x v="11"/>
    <x v="1"/>
    <x v="244"/>
    <d v="2023-11-15T00:00:00"/>
    <s v="1"/>
    <s v="NO"/>
    <n v="-215.6"/>
    <n v="2"/>
    <s v="no"/>
    <x v="712"/>
    <n v="0.12"/>
    <n v="6.4625850340136057E-2"/>
    <x v="0"/>
  </r>
  <r>
    <n v="856"/>
    <x v="500"/>
    <x v="0"/>
    <s v="LH-16900"/>
    <s v="Lena Hernandez"/>
    <s v="Consumer"/>
    <x v="70"/>
    <x v="7"/>
    <s v="India"/>
    <x v="3"/>
    <s v="OFF-EN-10003413"/>
    <x v="0"/>
    <x v="2"/>
    <s v="Jiffy Interoffice Envelope, with clear poly window"/>
    <n v="249.9"/>
    <n v="5"/>
    <n v="72.45"/>
    <n v="8.6999999999999993"/>
    <s v="Medium"/>
    <n v="378"/>
    <x v="2"/>
    <x v="8"/>
    <x v="1"/>
    <x v="187"/>
    <d v="2023-09-15T00:00:00"/>
    <s v="0"/>
    <s v="NO"/>
    <n v="-128.1"/>
    <n v="0"/>
    <s v="no"/>
    <x v="713"/>
    <n v="0.66111111111111109"/>
    <n v="3.4813925570228089E-2"/>
    <x v="0"/>
  </r>
  <r>
    <n v="857"/>
    <x v="480"/>
    <x v="0"/>
    <s v="CJ-12010"/>
    <s v="Caroline Jumper"/>
    <s v="Consumer"/>
    <x v="133"/>
    <x v="7"/>
    <s v="India"/>
    <x v="3"/>
    <s v="OFF-EN-10004892"/>
    <x v="0"/>
    <x v="2"/>
    <s v="Ames Manila Envelope, with clear poly window"/>
    <n v="141.15"/>
    <n v="5"/>
    <n v="57.75"/>
    <n v="8.2799999999999994"/>
    <s v="Medium"/>
    <n v="508"/>
    <x v="2"/>
    <x v="9"/>
    <x v="1"/>
    <x v="225"/>
    <d v="2024-06-12T00:00:00"/>
    <s v="1"/>
    <s v="NO"/>
    <n v="-366.85"/>
    <n v="61"/>
    <s v="flag"/>
    <x v="714"/>
    <n v="0.27785433070866145"/>
    <n v="5.8660998937300736E-2"/>
    <x v="0"/>
  </r>
  <r>
    <n v="858"/>
    <x v="501"/>
    <x v="0"/>
    <s v="TM-21010"/>
    <s v="Tamara Manning"/>
    <s v="Consumer"/>
    <x v="99"/>
    <x v="8"/>
    <s v="India"/>
    <x v="0"/>
    <s v="OFF-EN-10000428"/>
    <x v="0"/>
    <x v="2"/>
    <s v="Cameo Clasp Envelope, with clear poly window"/>
    <n v="65.25"/>
    <n v="5"/>
    <n v="5.0999999999999996"/>
    <n v="4.09"/>
    <s v="Medium"/>
    <n v="105"/>
    <x v="2"/>
    <x v="10"/>
    <x v="1"/>
    <x v="298"/>
    <d v="2024-06-21T00:00:00"/>
    <s v="1"/>
    <s v="NO"/>
    <n v="-39.75"/>
    <n v="4"/>
    <s v="no"/>
    <x v="715"/>
    <n v="0.62142857142857144"/>
    <n v="6.2681992337164746E-2"/>
    <x v="0"/>
  </r>
  <r>
    <n v="859"/>
    <x v="502"/>
    <x v="0"/>
    <s v="NP-18700"/>
    <s v="Nora Preis"/>
    <s v="Consumer"/>
    <x v="61"/>
    <x v="7"/>
    <s v="India"/>
    <x v="3"/>
    <s v="OFF-FA-10003437"/>
    <x v="0"/>
    <x v="4"/>
    <s v="Accos Clamps, Bulk Pack"/>
    <n v="96.9"/>
    <n v="5"/>
    <n v="26.1"/>
    <n v="5.18"/>
    <s v="Medium"/>
    <n v="427"/>
    <x v="2"/>
    <x v="8"/>
    <x v="0"/>
    <x v="437"/>
    <d v="2021-04-17T00:00:00"/>
    <s v="1"/>
    <s v="NO"/>
    <n v="-330.1"/>
    <n v="2"/>
    <s v="no"/>
    <x v="445"/>
    <n v="0.2269320843091335"/>
    <n v="5.3457172342621255E-2"/>
    <x v="0"/>
  </r>
  <r>
    <n v="860"/>
    <x v="503"/>
    <x v="0"/>
    <s v="CD-12280"/>
    <s v="Christina DeMoss"/>
    <s v="Consumer"/>
    <x v="46"/>
    <x v="11"/>
    <s v="India"/>
    <x v="3"/>
    <s v="OFF-FA-10002156"/>
    <x v="0"/>
    <x v="4"/>
    <s v="Advantus Push Pins, Metal"/>
    <n v="72.75"/>
    <n v="5"/>
    <n v="8.6999999999999993"/>
    <n v="3.63"/>
    <s v="Medium"/>
    <n v="332"/>
    <x v="2"/>
    <x v="9"/>
    <x v="0"/>
    <x v="40"/>
    <d v="2024-03-23T00:00:00"/>
    <s v="1"/>
    <s v="NO"/>
    <n v="-259.25"/>
    <n v="3"/>
    <s v="no"/>
    <x v="167"/>
    <n v="0.21912650602409639"/>
    <n v="4.9896907216494847E-2"/>
    <x v="0"/>
  </r>
  <r>
    <n v="861"/>
    <x v="34"/>
    <x v="0"/>
    <s v="Co-12640"/>
    <s v="Corey-Lock"/>
    <s v="Consumer"/>
    <x v="29"/>
    <x v="2"/>
    <s v="India"/>
    <x v="2"/>
    <s v="OFF-FA-10001026"/>
    <x v="0"/>
    <x v="4"/>
    <s v="Stockwell Paper Clips, Assorted Sizes"/>
    <n v="67.5"/>
    <n v="5"/>
    <n v="6.75"/>
    <n v="2.23"/>
    <s v="Medium"/>
    <n v="527"/>
    <x v="2"/>
    <x v="10"/>
    <x v="0"/>
    <x v="438"/>
    <d v="2023-11-08T00:00:00"/>
    <s v="1"/>
    <s v="NO"/>
    <n v="-459.5"/>
    <n v="92"/>
    <s v="flag"/>
    <x v="716"/>
    <n v="0.12808349146110057"/>
    <n v="3.3037037037037038E-2"/>
    <x v="0"/>
  </r>
  <r>
    <n v="862"/>
    <x v="504"/>
    <x v="0"/>
    <s v="MS-17530"/>
    <s v="MaryBeth Skach"/>
    <s v="Consumer"/>
    <x v="57"/>
    <x v="8"/>
    <s v="India"/>
    <x v="0"/>
    <s v="OFF-PA-10003499"/>
    <x v="0"/>
    <x v="6"/>
    <s v="Xerox Parchment Paper, 8.5 x 11"/>
    <n v="87"/>
    <n v="5"/>
    <n v="40.799999999999997"/>
    <n v="6.6"/>
    <s v="Medium"/>
    <n v="747"/>
    <x v="2"/>
    <x v="8"/>
    <x v="0"/>
    <x v="162"/>
    <d v="2024-02-06T00:00:00"/>
    <s v="1"/>
    <s v="NO"/>
    <n v="-660"/>
    <n v="-113"/>
    <s v="no"/>
    <x v="717"/>
    <n v="0.11646586345381527"/>
    <n v="7.586206896551724E-2"/>
    <x v="0"/>
  </r>
  <r>
    <n v="863"/>
    <x v="505"/>
    <x v="0"/>
    <s v="MM-17260"/>
    <s v="Magdelene Morse"/>
    <s v="Consumer"/>
    <x v="93"/>
    <x v="5"/>
    <s v="India"/>
    <x v="0"/>
    <s v="OFF-BI-10002446"/>
    <x v="0"/>
    <x v="0"/>
    <s v="Wilson Jones Binder, Economy"/>
    <n v="78.12"/>
    <n v="6"/>
    <n v="14.76"/>
    <n v="4.67"/>
    <s v="Medium"/>
    <n v="236"/>
    <x v="2"/>
    <x v="9"/>
    <x v="1"/>
    <x v="117"/>
    <d v="2023-12-12T00:00:00"/>
    <s v="1"/>
    <s v="NO"/>
    <n v="-157.88"/>
    <n v="153"/>
    <s v="flag"/>
    <x v="718"/>
    <n v="0.33101694915254237"/>
    <n v="5.9779825908858164E-2"/>
    <x v="0"/>
  </r>
  <r>
    <n v="864"/>
    <x v="11"/>
    <x v="0"/>
    <s v="ME-17725"/>
    <s v="Max Engle"/>
    <s v="Consumer"/>
    <x v="10"/>
    <x v="8"/>
    <s v="India"/>
    <x v="0"/>
    <s v="OFF-LA-10004114"/>
    <x v="0"/>
    <x v="3"/>
    <s v="Avery File Folder Labels, Alphabetical"/>
    <n v="53.64"/>
    <n v="6"/>
    <n v="15.48"/>
    <n v="2.09"/>
    <s v="Medium"/>
    <n v="340"/>
    <x v="2"/>
    <x v="11"/>
    <x v="1"/>
    <x v="161"/>
    <d v="2024-04-10T00:00:00"/>
    <s v="1"/>
    <s v="NO"/>
    <n v="-286.36"/>
    <n v="91"/>
    <s v="flag"/>
    <x v="494"/>
    <n v="0.15776470588235295"/>
    <n v="3.8963460104399696E-2"/>
    <x v="0"/>
  </r>
  <r>
    <n v="865"/>
    <x v="290"/>
    <x v="0"/>
    <s v="RL-19615"/>
    <s v="Rob Lucas"/>
    <s v="Consumer"/>
    <x v="24"/>
    <x v="10"/>
    <s v="India"/>
    <x v="3"/>
    <s v="OFF-PA-10003550"/>
    <x v="0"/>
    <x v="6"/>
    <s v="Eaton Cards &amp; Envelopes, Recycled"/>
    <n v="270.54000000000002"/>
    <n v="6"/>
    <n v="40.5"/>
    <n v="5.19"/>
    <s v="Medium"/>
    <n v="638"/>
    <x v="2"/>
    <x v="8"/>
    <x v="1"/>
    <x v="321"/>
    <d v="2023-11-05T00:00:00"/>
    <s v="1"/>
    <s v="NO"/>
    <n v="-367.46"/>
    <n v="61"/>
    <s v="flag"/>
    <x v="719"/>
    <n v="0.42404388714733543"/>
    <n v="1.918385451319583E-2"/>
    <x v="0"/>
  </r>
  <r>
    <n v="866"/>
    <x v="475"/>
    <x v="0"/>
    <s v="JL-15235"/>
    <s v="Janet Lee"/>
    <s v="Consumer"/>
    <x v="0"/>
    <x v="0"/>
    <s v="India"/>
    <x v="0"/>
    <s v="OFF-FA-10001596"/>
    <x v="0"/>
    <x v="4"/>
    <s v="Stockwell Clamps, 12 Pack"/>
    <n v="130.62"/>
    <n v="7"/>
    <n v="10.29"/>
    <n v="1"/>
    <s v="Medium"/>
    <n v="522"/>
    <x v="2"/>
    <x v="9"/>
    <x v="0"/>
    <x v="146"/>
    <d v="2024-02-11T00:00:00"/>
    <s v="1"/>
    <s v="NO"/>
    <n v="-391.38"/>
    <n v="-263"/>
    <s v="no"/>
    <x v="720"/>
    <n v="0.25022988505747129"/>
    <n v="7.6557954371459193E-3"/>
    <x v="0"/>
  </r>
  <r>
    <n v="867"/>
    <x v="297"/>
    <x v="0"/>
    <s v="RB-19435"/>
    <s v="Richard Bierner"/>
    <s v="Consumer"/>
    <x v="57"/>
    <x v="8"/>
    <s v="India"/>
    <x v="0"/>
    <s v="OFF-PA-10003332"/>
    <x v="0"/>
    <x v="6"/>
    <s v="Xerox Cards &amp; Envelopes, Recycled"/>
    <n v="314.16000000000003"/>
    <n v="7"/>
    <n v="94.08"/>
    <n v="22.66"/>
    <s v="Medium"/>
    <n v="317"/>
    <x v="2"/>
    <x v="10"/>
    <x v="0"/>
    <x v="439"/>
    <d v="2022-08-02T00:00:00"/>
    <s v="1"/>
    <s v="NO"/>
    <n v="-2.839999999999975"/>
    <n v="122"/>
    <s v="flag"/>
    <x v="721"/>
    <n v="0.99104100946372242"/>
    <n v="7.212885154061624E-2"/>
    <x v="0"/>
  </r>
  <r>
    <n v="868"/>
    <x v="506"/>
    <x v="0"/>
    <s v="SG-20470"/>
    <s v="Sheri Gordon"/>
    <s v="Consumer"/>
    <x v="13"/>
    <x v="8"/>
    <s v="India"/>
    <x v="0"/>
    <s v="OFF-AP-10002371"/>
    <x v="0"/>
    <x v="8"/>
    <s v="KitchenAid Blender, Silver"/>
    <n v="691.95"/>
    <n v="7"/>
    <n v="297.36"/>
    <n v="41.54"/>
    <s v="Medium"/>
    <n v="37"/>
    <x v="2"/>
    <x v="11"/>
    <x v="1"/>
    <x v="121"/>
    <d v="2022-04-16T00:00:00"/>
    <s v="1"/>
    <s v="YES"/>
    <n v="654.95000000000005"/>
    <n v="2"/>
    <s v="no"/>
    <x v="722"/>
    <n v="18.701351351351352"/>
    <n v="6.0033239395910105E-2"/>
    <x v="0"/>
  </r>
  <r>
    <n v="869"/>
    <x v="34"/>
    <x v="0"/>
    <s v="Co-12640"/>
    <s v="Corey-Lock"/>
    <s v="Consumer"/>
    <x v="29"/>
    <x v="2"/>
    <s v="India"/>
    <x v="2"/>
    <s v="OFF-EN-10000699"/>
    <x v="0"/>
    <x v="2"/>
    <s v="Cameo Interoffice Envelope, Set of 50"/>
    <n v="379.44"/>
    <n v="8"/>
    <n v="174.48"/>
    <n v="34.72"/>
    <s v="Medium"/>
    <n v="396"/>
    <x v="2"/>
    <x v="8"/>
    <x v="1"/>
    <x v="440"/>
    <d v="2024-04-06T00:00:00"/>
    <s v="1"/>
    <s v="NO"/>
    <n v="-16.560000000000002"/>
    <n v="60"/>
    <s v="flag"/>
    <x v="723"/>
    <n v="0.95818181818181813"/>
    <n v="9.1503267973856203E-2"/>
    <x v="0"/>
  </r>
  <r>
    <n v="870"/>
    <x v="507"/>
    <x v="0"/>
    <s v="BD-11770"/>
    <s v="Bryan Davis"/>
    <s v="Consumer"/>
    <x v="3"/>
    <x v="2"/>
    <s v="India"/>
    <x v="2"/>
    <s v="OFF-EN-10004473"/>
    <x v="0"/>
    <x v="2"/>
    <s v="Ames Interoffice Envelope, with clear poly window"/>
    <n v="389.28"/>
    <n v="8"/>
    <n v="19.440000000000001"/>
    <n v="17.72"/>
    <s v="Medium"/>
    <n v="30"/>
    <x v="2"/>
    <x v="9"/>
    <x v="0"/>
    <x v="179"/>
    <d v="2022-06-06T00:00:00"/>
    <s v="1"/>
    <s v="YES"/>
    <n v="359.28"/>
    <n v="61"/>
    <s v="flag"/>
    <x v="420"/>
    <n v="12.975999999999999"/>
    <n v="4.5519934237566791E-2"/>
    <x v="0"/>
  </r>
  <r>
    <n v="871"/>
    <x v="508"/>
    <x v="0"/>
    <s v="BD-11635"/>
    <s v="Brian Derr"/>
    <s v="Consumer"/>
    <x v="49"/>
    <x v="5"/>
    <s v="India"/>
    <x v="0"/>
    <s v="OFF-LA-10001803"/>
    <x v="0"/>
    <x v="3"/>
    <s v="Avery Legal Exhibit Labels, Adjustable"/>
    <n v="36.96"/>
    <n v="8"/>
    <n v="-27.36"/>
    <n v="2.41"/>
    <s v="Medium"/>
    <n v="415"/>
    <x v="2"/>
    <x v="10"/>
    <x v="1"/>
    <x v="94"/>
    <d v="2024-07-08T00:00:00"/>
    <s v="1"/>
    <s v="NO"/>
    <n v="-378.04"/>
    <n v="30"/>
    <s v="flag"/>
    <x v="724"/>
    <n v="8.9060240963855425E-2"/>
    <n v="6.5205627705627711E-2"/>
    <x v="0"/>
  </r>
  <r>
    <n v="872"/>
    <x v="24"/>
    <x v="0"/>
    <s v="JJ-15445"/>
    <s v="Jennifer Jackson"/>
    <s v="Consumer"/>
    <x v="22"/>
    <x v="5"/>
    <s v="India"/>
    <x v="0"/>
    <s v="OFF-LA-10000244"/>
    <x v="0"/>
    <x v="3"/>
    <s v="Hon Legal Exhibit Labels, Alphabetical"/>
    <n v="106.8"/>
    <n v="10"/>
    <n v="35.1"/>
    <n v="3.79"/>
    <s v="Medium"/>
    <n v="278"/>
    <x v="2"/>
    <x v="11"/>
    <x v="1"/>
    <x v="415"/>
    <d v="2021-11-22T00:00:00"/>
    <s v="0"/>
    <s v="NO"/>
    <n v="-171.2"/>
    <n v="0"/>
    <s v="no"/>
    <x v="725"/>
    <n v="0.38417266187050358"/>
    <n v="3.5486891385767792E-2"/>
    <x v="0"/>
  </r>
  <r>
    <n v="873"/>
    <x v="20"/>
    <x v="0"/>
    <s v="GT-14755"/>
    <s v="Guy Thornton"/>
    <s v="Consumer"/>
    <x v="19"/>
    <x v="8"/>
    <s v="India"/>
    <x v="0"/>
    <s v="OFF-FA-10003745"/>
    <x v="0"/>
    <x v="4"/>
    <s v="Accos Rubber Bands, Metal"/>
    <n v="218.4"/>
    <n v="13"/>
    <n v="69.81"/>
    <n v="14.14"/>
    <s v="Medium"/>
    <n v="704"/>
    <x v="2"/>
    <x v="8"/>
    <x v="1"/>
    <x v="441"/>
    <d v="2021-11-16T00:00:00"/>
    <s v="0"/>
    <s v="NO"/>
    <n v="-485.6"/>
    <n v="0"/>
    <s v="no"/>
    <x v="181"/>
    <n v="0.31022727272727274"/>
    <n v="6.4743589743589749E-2"/>
    <x v="0"/>
  </r>
  <r>
    <n v="874"/>
    <x v="17"/>
    <x v="0"/>
    <s v="KD-16345"/>
    <s v="Katherine Ducich"/>
    <s v="Consumer"/>
    <x v="16"/>
    <x v="0"/>
    <s v="India"/>
    <x v="0"/>
    <s v="OFF-PA-10003455"/>
    <x v="0"/>
    <x v="6"/>
    <s v="Green Bar Memo Slips, Recycled"/>
    <n v="185.46"/>
    <n v="11"/>
    <n v="59.07"/>
    <n v="19.420000000000002"/>
    <s v="Medium"/>
    <n v="669"/>
    <x v="2"/>
    <x v="9"/>
    <x v="1"/>
    <x v="239"/>
    <d v="2024-08-08T00:00:00"/>
    <s v="0"/>
    <s v="NO"/>
    <n v="-483.53999999999996"/>
    <n v="0"/>
    <s v="no"/>
    <x v="726"/>
    <n v="0.27721973094170405"/>
    <n v="0.10471260649196593"/>
    <x v="1"/>
  </r>
  <r>
    <n v="875"/>
    <x v="509"/>
    <x v="0"/>
    <s v="KB-16585"/>
    <s v="Ken Black"/>
    <s v="Corporate"/>
    <x v="7"/>
    <x v="6"/>
    <s v="India"/>
    <x v="2"/>
    <s v="OFF-FA-10000838"/>
    <x v="0"/>
    <x v="4"/>
    <s v="Stockwell Push Pins, Assorted Sizes"/>
    <n v="118.2"/>
    <n v="10"/>
    <n v="0.9"/>
    <n v="11.26"/>
    <s v="Medium"/>
    <n v="383"/>
    <x v="2"/>
    <x v="10"/>
    <x v="1"/>
    <x v="435"/>
    <d v="2021-10-28T00:00:00"/>
    <s v="0"/>
    <s v="NO"/>
    <n v="-264.8"/>
    <n v="0"/>
    <s v="no"/>
    <x v="727"/>
    <n v="0.30861618798955615"/>
    <n v="9.5262267343485613E-2"/>
    <x v="0"/>
  </r>
  <r>
    <n v="876"/>
    <x v="42"/>
    <x v="0"/>
    <s v="CS-12250"/>
    <s v="Chris Selesnick"/>
    <s v="Corporate"/>
    <x v="19"/>
    <x v="8"/>
    <s v="India"/>
    <x v="0"/>
    <s v="OFF-PA-10001979"/>
    <x v="0"/>
    <x v="6"/>
    <s v="Enermax Message Books, Premium"/>
    <n v="315"/>
    <n v="14"/>
    <n v="91.14"/>
    <n v="25.92"/>
    <s v="Medium"/>
    <n v="302"/>
    <x v="2"/>
    <x v="11"/>
    <x v="1"/>
    <x v="442"/>
    <d v="2023-05-17T00:00:00"/>
    <s v="0"/>
    <s v="YES"/>
    <n v="13"/>
    <n v="0"/>
    <s v="no"/>
    <x v="728"/>
    <n v="1.0430463576158941"/>
    <n v="8.2285714285714295E-2"/>
    <x v="0"/>
  </r>
  <r>
    <n v="877"/>
    <x v="330"/>
    <x v="0"/>
    <s v="BO-11350"/>
    <s v="Bill Overfelt"/>
    <s v="Corporate"/>
    <x v="29"/>
    <x v="2"/>
    <s v="India"/>
    <x v="2"/>
    <s v="OFF-PA-10004613"/>
    <x v="0"/>
    <x v="6"/>
    <s v="Green Bar Note Cards, Premium"/>
    <n v="417.06"/>
    <n v="14"/>
    <n v="45.78"/>
    <n v="2.4900000000000002"/>
    <s v="Medium"/>
    <n v="196"/>
    <x v="2"/>
    <x v="8"/>
    <x v="0"/>
    <x v="207"/>
    <d v="2021-12-29T00:00:00"/>
    <s v="1"/>
    <s v="YES"/>
    <n v="221.06"/>
    <n v="1"/>
    <s v="no"/>
    <x v="729"/>
    <n v="2.1278571428571427"/>
    <n v="5.9703639764062729E-3"/>
    <x v="0"/>
  </r>
  <r>
    <n v="878"/>
    <x v="265"/>
    <x v="0"/>
    <s v="JG-15805"/>
    <s v="John Grady"/>
    <s v="Corporate"/>
    <x v="70"/>
    <x v="7"/>
    <s v="India"/>
    <x v="3"/>
    <s v="OFF-BI-10000721"/>
    <x v="0"/>
    <x v="0"/>
    <s v="Ibico Binder Covers, Recycled"/>
    <n v="112.08"/>
    <n v="8"/>
    <n v="4.32"/>
    <n v="7.02"/>
    <s v="Medium"/>
    <n v="701"/>
    <x v="2"/>
    <x v="9"/>
    <x v="0"/>
    <x v="400"/>
    <d v="2024-08-22T00:00:00"/>
    <s v="1"/>
    <s v="NO"/>
    <n v="-588.91999999999996"/>
    <n v="2"/>
    <s v="no"/>
    <x v="102"/>
    <n v="0.15988587731811699"/>
    <n v="6.2633832976445397E-2"/>
    <x v="0"/>
  </r>
  <r>
    <n v="879"/>
    <x v="510"/>
    <x v="0"/>
    <s v="AG-10495"/>
    <s v="Andrew Gjertsen"/>
    <s v="Corporate"/>
    <x v="25"/>
    <x v="11"/>
    <s v="India"/>
    <x v="3"/>
    <s v="OFF-BI-10003265"/>
    <x v="0"/>
    <x v="0"/>
    <s v="Wilson Jones Binder, Clear"/>
    <n v="99.84"/>
    <n v="8"/>
    <n v="8.8800000000000008"/>
    <n v="4.6399999999999997"/>
    <s v="Medium"/>
    <n v="328"/>
    <x v="2"/>
    <x v="10"/>
    <x v="1"/>
    <x v="177"/>
    <d v="2023-09-14T00:00:00"/>
    <s v="1"/>
    <s v="NO"/>
    <n v="-228.16"/>
    <n v="-56"/>
    <s v="no"/>
    <x v="730"/>
    <n v="0.30439024390243902"/>
    <n v="4.6474358974358969E-2"/>
    <x v="0"/>
  </r>
  <r>
    <n v="880"/>
    <x v="511"/>
    <x v="0"/>
    <s v="MZ-17515"/>
    <s v="Mary Zewe"/>
    <s v="Corporate"/>
    <x v="132"/>
    <x v="0"/>
    <s v="India"/>
    <x v="0"/>
    <s v="OFF-FA-10000263"/>
    <x v="0"/>
    <x v="4"/>
    <s v="Stockwell Thumb Tacks, Bulk Pack"/>
    <n v="91.98"/>
    <n v="7"/>
    <n v="40.32"/>
    <n v="7.99"/>
    <s v="Medium"/>
    <n v="595"/>
    <x v="2"/>
    <x v="11"/>
    <x v="0"/>
    <x v="384"/>
    <d v="2024-06-15T00:00:00"/>
    <s v="1"/>
    <s v="NO"/>
    <n v="-503.02"/>
    <n v="2"/>
    <s v="no"/>
    <x v="731"/>
    <n v="0.15458823529411767"/>
    <n v="8.6866710154381382E-2"/>
    <x v="0"/>
  </r>
  <r>
    <n v="881"/>
    <x v="263"/>
    <x v="0"/>
    <s v="AC-10615"/>
    <s v="Ann Chong"/>
    <s v="Corporate"/>
    <x v="19"/>
    <x v="8"/>
    <s v="India"/>
    <x v="0"/>
    <s v="OFF-ST-10000268"/>
    <x v="0"/>
    <x v="1"/>
    <s v="Smead Box, Blue"/>
    <n v="75.39"/>
    <n v="7"/>
    <n v="21"/>
    <n v="2.7"/>
    <s v="Medium"/>
    <n v="415"/>
    <x v="2"/>
    <x v="8"/>
    <x v="0"/>
    <x v="393"/>
    <d v="2021-09-26T00:00:00"/>
    <s v="1"/>
    <s v="NO"/>
    <n v="-339.61"/>
    <n v="2"/>
    <s v="no"/>
    <x v="732"/>
    <n v="0.18166265060240963"/>
    <n v="3.5813768404297654E-2"/>
    <x v="0"/>
  </r>
  <r>
    <n v="882"/>
    <x v="262"/>
    <x v="0"/>
    <s v="FA-14230"/>
    <s v="Frank Atkinson"/>
    <s v="Corporate"/>
    <x v="18"/>
    <x v="9"/>
    <s v="India"/>
    <x v="2"/>
    <s v="OFF-PA-10004946"/>
    <x v="0"/>
    <x v="6"/>
    <s v="SanDisk Note Cards, Multicolor"/>
    <n v="203.76"/>
    <n v="6"/>
    <n v="44.82"/>
    <n v="14.44"/>
    <s v="Medium"/>
    <n v="513"/>
    <x v="2"/>
    <x v="9"/>
    <x v="0"/>
    <x v="21"/>
    <d v="2023-06-14T00:00:00"/>
    <s v="1"/>
    <s v="NO"/>
    <n v="-309.24"/>
    <n v="-175"/>
    <s v="no"/>
    <x v="409"/>
    <n v="0.39719298245614032"/>
    <n v="7.0867687475461322E-2"/>
    <x v="0"/>
  </r>
  <r>
    <n v="883"/>
    <x v="50"/>
    <x v="0"/>
    <s v="GH-14485"/>
    <s v="Gene Hale"/>
    <s v="Corporate"/>
    <x v="33"/>
    <x v="16"/>
    <s v="India"/>
    <x v="2"/>
    <s v="OFF-EN-10004173"/>
    <x v="0"/>
    <x v="2"/>
    <s v="Ames Peel and Seal, Recycled"/>
    <n v="87.45"/>
    <n v="5"/>
    <n v="19.2"/>
    <n v="3.95"/>
    <s v="Medium"/>
    <n v="257"/>
    <x v="2"/>
    <x v="8"/>
    <x v="0"/>
    <x v="443"/>
    <d v="2021-04-22T00:00:00"/>
    <s v="1"/>
    <s v="NO"/>
    <n v="-169.55"/>
    <n v="3"/>
    <s v="no"/>
    <x v="733"/>
    <n v="0.34027237354085604"/>
    <n v="4.5168667810177247E-2"/>
    <x v="0"/>
  </r>
  <r>
    <n v="884"/>
    <x v="512"/>
    <x v="0"/>
    <s v="GZ-14545"/>
    <s v="George Zrebassa"/>
    <s v="Corporate"/>
    <x v="111"/>
    <x v="9"/>
    <s v="India"/>
    <x v="2"/>
    <s v="OFF-ST-10002085"/>
    <x v="0"/>
    <x v="1"/>
    <s v="Tenex File Cart, Industrial"/>
    <n v="670.65"/>
    <n v="5"/>
    <n v="321.89999999999998"/>
    <n v="23.64"/>
    <s v="Medium"/>
    <n v="475"/>
    <x v="2"/>
    <x v="10"/>
    <x v="0"/>
    <x v="173"/>
    <d v="2024-05-22T00:00:00"/>
    <s v="1"/>
    <s v="YES"/>
    <n v="195.64999999999998"/>
    <n v="5"/>
    <s v="no"/>
    <x v="734"/>
    <n v="1.4118947368421053"/>
    <n v="3.5249384925072694E-2"/>
    <x v="0"/>
  </r>
  <r>
    <n v="885"/>
    <x v="325"/>
    <x v="0"/>
    <s v="JW-15220"/>
    <s v="Jane Waco"/>
    <s v="Corporate"/>
    <x v="120"/>
    <x v="15"/>
    <s v="India"/>
    <x v="1"/>
    <s v="OFF-ST-10004325"/>
    <x v="0"/>
    <x v="1"/>
    <s v="Eldon Box, Single Width"/>
    <n v="51.45"/>
    <n v="5"/>
    <n v="20.55"/>
    <n v="3.14"/>
    <s v="Medium"/>
    <n v="305"/>
    <x v="2"/>
    <x v="11"/>
    <x v="0"/>
    <x v="244"/>
    <d v="2023-11-15T00:00:00"/>
    <s v="1"/>
    <s v="NO"/>
    <n v="-253.55"/>
    <n v="2"/>
    <s v="no"/>
    <x v="735"/>
    <n v="0.16868852459016395"/>
    <n v="6.1030126336248783E-2"/>
    <x v="0"/>
  </r>
  <r>
    <n v="886"/>
    <x v="513"/>
    <x v="0"/>
    <s v="BO-11350"/>
    <s v="Bill Overfelt"/>
    <s v="Corporate"/>
    <x v="27"/>
    <x v="13"/>
    <s v="India"/>
    <x v="1"/>
    <s v="OFF-EN-10004053"/>
    <x v="0"/>
    <x v="2"/>
    <s v="GlobeWeis Manila Envelope, with clear poly window"/>
    <n v="123.72"/>
    <n v="4"/>
    <n v="33.36"/>
    <n v="1.49"/>
    <s v="Medium"/>
    <n v="616"/>
    <x v="2"/>
    <x v="9"/>
    <x v="1"/>
    <x v="166"/>
    <d v="2023-12-23T00:00:00"/>
    <s v="1"/>
    <s v="NO"/>
    <n v="-492.28"/>
    <n v="3"/>
    <s v="no"/>
    <x v="709"/>
    <n v="0.20084415584415585"/>
    <n v="1.2043323634012285E-2"/>
    <x v="0"/>
  </r>
  <r>
    <n v="887"/>
    <x v="323"/>
    <x v="0"/>
    <s v="AH-10690"/>
    <s v="Anna HŠberlin"/>
    <s v="Corporate"/>
    <x v="10"/>
    <x v="12"/>
    <s v="India"/>
    <x v="3"/>
    <s v="OFF-SU-10003717"/>
    <x v="0"/>
    <x v="5"/>
    <s v="Stiletto Ruler, Serrated"/>
    <n v="46.32"/>
    <n v="4"/>
    <n v="3.24"/>
    <n v="3.13"/>
    <s v="Medium"/>
    <n v="360"/>
    <x v="2"/>
    <x v="10"/>
    <x v="0"/>
    <x v="114"/>
    <d v="2021-12-28T00:00:00"/>
    <s v="1"/>
    <s v="NO"/>
    <n v="-313.68"/>
    <n v="7"/>
    <s v="flag"/>
    <x v="736"/>
    <n v="0.12866666666666668"/>
    <n v="6.7573402417962003E-2"/>
    <x v="0"/>
  </r>
  <r>
    <n v="888"/>
    <x v="332"/>
    <x v="0"/>
    <s v="RA-19885"/>
    <s v="Ruben Ausman"/>
    <s v="Corporate"/>
    <x v="60"/>
    <x v="17"/>
    <s v="India"/>
    <x v="1"/>
    <s v="OFF-AR-10001518"/>
    <x v="0"/>
    <x v="7"/>
    <s v="Binney &amp; Smith Pencil Sharpener, Water Color"/>
    <n v="107.76"/>
    <n v="4"/>
    <n v="45.24"/>
    <n v="6.99"/>
    <s v="Medium"/>
    <n v="530"/>
    <x v="2"/>
    <x v="11"/>
    <x v="0"/>
    <x v="444"/>
    <d v="2021-07-07T00:00:00"/>
    <s v="1"/>
    <s v="NO"/>
    <n v="-422.24"/>
    <n v="7"/>
    <s v="flag"/>
    <x v="737"/>
    <n v="0.20332075471698113"/>
    <n v="6.4866369710467706E-2"/>
    <x v="0"/>
  </r>
  <r>
    <n v="889"/>
    <x v="514"/>
    <x v="0"/>
    <s v="EB-13975"/>
    <s v="Erica Bern"/>
    <s v="Corporate"/>
    <x v="125"/>
    <x v="5"/>
    <s v="India"/>
    <x v="0"/>
    <s v="OFF-AP-10001670"/>
    <x v="0"/>
    <x v="8"/>
    <s v="Hoover Coffee Grinder, White"/>
    <n v="200.79"/>
    <n v="3"/>
    <n v="8.01"/>
    <n v="17.77"/>
    <s v="Medium"/>
    <n v="177"/>
    <x v="2"/>
    <x v="9"/>
    <x v="1"/>
    <x v="94"/>
    <d v="2024-12-08T00:00:00"/>
    <s v="1"/>
    <s v="YES"/>
    <n v="23.789999999999992"/>
    <n v="183"/>
    <s v="flag"/>
    <x v="53"/>
    <n v="1.1344067796610169"/>
    <n v="8.8500423327854974E-2"/>
    <x v="0"/>
  </r>
  <r>
    <n v="890"/>
    <x v="50"/>
    <x v="0"/>
    <s v="GH-14485"/>
    <s v="Gene Hale"/>
    <s v="Corporate"/>
    <x v="33"/>
    <x v="16"/>
    <s v="India"/>
    <x v="2"/>
    <s v="OFF-PA-10001258"/>
    <x v="0"/>
    <x v="6"/>
    <s v="Green Bar Cards &amp; Envelopes, Multicolor"/>
    <n v="149.4"/>
    <n v="3"/>
    <n v="13.41"/>
    <n v="6.82"/>
    <s v="Medium"/>
    <n v="450"/>
    <x v="2"/>
    <x v="10"/>
    <x v="0"/>
    <x v="116"/>
    <d v="2022-08-29T00:00:00"/>
    <s v="1"/>
    <s v="NO"/>
    <n v="-300.60000000000002"/>
    <n v="6"/>
    <s v="flag"/>
    <x v="738"/>
    <n v="0.33200000000000002"/>
    <n v="4.5649263721552875E-2"/>
    <x v="0"/>
  </r>
  <r>
    <n v="891"/>
    <x v="260"/>
    <x v="0"/>
    <s v="SW-20755"/>
    <s v="Steven Ward"/>
    <s v="Corporate"/>
    <x v="29"/>
    <x v="2"/>
    <s v="India"/>
    <x v="2"/>
    <s v="OFF-PA-10003511"/>
    <x v="0"/>
    <x v="6"/>
    <s v="Green Bar Memo Slips, 8.5 x 11"/>
    <n v="63.27"/>
    <n v="3"/>
    <n v="31.59"/>
    <n v="3.64"/>
    <s v="Medium"/>
    <n v="467"/>
    <x v="2"/>
    <x v="11"/>
    <x v="1"/>
    <x v="116"/>
    <d v="2022-08-29T00:00:00"/>
    <s v="1"/>
    <s v="NO"/>
    <n v="-403.73"/>
    <n v="6"/>
    <s v="flag"/>
    <x v="739"/>
    <n v="0.13548179871520344"/>
    <n v="5.753121542595227E-2"/>
    <x v="0"/>
  </r>
  <r>
    <n v="892"/>
    <x v="266"/>
    <x v="0"/>
    <s v="DW-13585"/>
    <s v="Dorothy Wardle"/>
    <s v="Corporate"/>
    <x v="16"/>
    <x v="0"/>
    <s v="India"/>
    <x v="0"/>
    <s v="OFF-EN-10002700"/>
    <x v="0"/>
    <x v="2"/>
    <s v="Kraft Interoffice Envelope, with clear poly window"/>
    <n v="151.38"/>
    <n v="3"/>
    <n v="52.92"/>
    <n v="14.93"/>
    <s v="Medium"/>
    <n v="381"/>
    <x v="2"/>
    <x v="8"/>
    <x v="0"/>
    <x v="445"/>
    <d v="2022-03-28T00:00:00"/>
    <s v="1"/>
    <s v="NO"/>
    <n v="-229.62"/>
    <n v="6"/>
    <s v="flag"/>
    <x v="740"/>
    <n v="0.39732283464566925"/>
    <n v="9.8625974369137268E-2"/>
    <x v="0"/>
  </r>
  <r>
    <n v="893"/>
    <x v="260"/>
    <x v="0"/>
    <s v="SW-20755"/>
    <s v="Steven Ward"/>
    <s v="Corporate"/>
    <x v="29"/>
    <x v="2"/>
    <s v="India"/>
    <x v="2"/>
    <s v="OFF-SU-10000866"/>
    <x v="0"/>
    <x v="5"/>
    <s v="Elite Trimmer, Serrated"/>
    <n v="115.11"/>
    <n v="3"/>
    <n v="13.77"/>
    <n v="9.6999999999999993"/>
    <s v="Medium"/>
    <n v="129"/>
    <x v="2"/>
    <x v="9"/>
    <x v="1"/>
    <x v="113"/>
    <d v="2021-06-23T00:00:00"/>
    <s v="1"/>
    <s v="NO"/>
    <n v="-13.89"/>
    <n v="6"/>
    <s v="flag"/>
    <x v="62"/>
    <n v="0.89232558139534879"/>
    <n v="8.4267222656589341E-2"/>
    <x v="0"/>
  </r>
  <r>
    <n v="894"/>
    <x v="515"/>
    <x v="0"/>
    <s v="DM-12955"/>
    <s v="Dario Medina"/>
    <s v="Corporate"/>
    <x v="82"/>
    <x v="0"/>
    <s v="India"/>
    <x v="0"/>
    <s v="OFF-SU-10001731"/>
    <x v="0"/>
    <x v="5"/>
    <s v="Elite Letter Opener, High Speed"/>
    <n v="80.099999999999994"/>
    <n v="3"/>
    <n v="39.24"/>
    <n v="7.88"/>
    <s v="Medium"/>
    <n v="589"/>
    <x v="2"/>
    <x v="10"/>
    <x v="1"/>
    <x v="253"/>
    <d v="2024-03-26T00:00:00"/>
    <s v="1"/>
    <s v="NO"/>
    <n v="-508.9"/>
    <n v="4"/>
    <s v="no"/>
    <x v="741"/>
    <n v="0.13599320882852292"/>
    <n v="9.8377028714107376E-2"/>
    <x v="0"/>
  </r>
  <r>
    <n v="895"/>
    <x v="265"/>
    <x v="0"/>
    <s v="JG-15805"/>
    <s v="John Grady"/>
    <s v="Corporate"/>
    <x v="70"/>
    <x v="7"/>
    <s v="India"/>
    <x v="3"/>
    <s v="OFF-ST-10003017"/>
    <x v="0"/>
    <x v="1"/>
    <s v="Tenex Box, Industrial"/>
    <n v="50.94"/>
    <n v="3"/>
    <n v="7.56"/>
    <n v="3.21"/>
    <s v="Medium"/>
    <n v="699"/>
    <x v="2"/>
    <x v="11"/>
    <x v="1"/>
    <x v="369"/>
    <d v="2024-07-13T00:00:00"/>
    <s v="1"/>
    <s v="NO"/>
    <n v="-648.05999999999995"/>
    <n v="-56"/>
    <s v="no"/>
    <x v="467"/>
    <n v="7.287553648068669E-2"/>
    <n v="6.3015312131919909E-2"/>
    <x v="0"/>
  </r>
  <r>
    <n v="896"/>
    <x v="514"/>
    <x v="0"/>
    <s v="EB-13975"/>
    <s v="Erica Bern"/>
    <s v="Corporate"/>
    <x v="125"/>
    <x v="5"/>
    <s v="India"/>
    <x v="0"/>
    <s v="OFF-BI-10004120"/>
    <x v="0"/>
    <x v="0"/>
    <s v="Ibico 3-Hole Punch, Durable"/>
    <n v="95.85"/>
    <n v="3"/>
    <n v="22.95"/>
    <n v="8.82"/>
    <s v="Medium"/>
    <n v="766"/>
    <x v="2"/>
    <x v="9"/>
    <x v="1"/>
    <x v="446"/>
    <d v="2024-01-06T00:00:00"/>
    <s v="1"/>
    <s v="NO"/>
    <n v="-670.15"/>
    <n v="-143"/>
    <s v="no"/>
    <x v="742"/>
    <n v="0.12513054830287207"/>
    <n v="9.2018779342723012E-2"/>
    <x v="0"/>
  </r>
  <r>
    <n v="897"/>
    <x v="49"/>
    <x v="0"/>
    <s v="KN-16450"/>
    <s v="Kean Nguyen"/>
    <s v="Corporate"/>
    <x v="24"/>
    <x v="7"/>
    <s v="India"/>
    <x v="3"/>
    <s v="OFF-AR-10004900"/>
    <x v="0"/>
    <x v="7"/>
    <s v="Boston Canvas, Easy-Erase"/>
    <n v="53.91"/>
    <n v="1"/>
    <n v="10.23"/>
    <n v="3.18"/>
    <s v="Medium"/>
    <n v="740"/>
    <x v="2"/>
    <x v="8"/>
    <x v="1"/>
    <x v="92"/>
    <d v="2024-10-21T00:00:00"/>
    <s v="1"/>
    <s v="NO"/>
    <n v="-686.09"/>
    <n v="4"/>
    <s v="no"/>
    <x v="743"/>
    <n v="7.2851351351351346E-2"/>
    <n v="5.8987200890372848E-2"/>
    <x v="0"/>
  </r>
  <r>
    <n v="898"/>
    <x v="49"/>
    <x v="0"/>
    <s v="KN-16450"/>
    <s v="Kean Nguyen"/>
    <s v="Corporate"/>
    <x v="24"/>
    <x v="7"/>
    <s v="India"/>
    <x v="3"/>
    <s v="OFF-BI-10002907"/>
    <x v="0"/>
    <x v="0"/>
    <s v="Wilson Jones 3-Hole Punch, Economy"/>
    <n v="27.99"/>
    <n v="1"/>
    <n v="3.9"/>
    <n v="1.97"/>
    <s v="Medium"/>
    <n v="230"/>
    <x v="2"/>
    <x v="9"/>
    <x v="0"/>
    <x v="92"/>
    <d v="2024-10-21T00:00:00"/>
    <s v="1"/>
    <s v="NO"/>
    <n v="-202.01"/>
    <n v="4"/>
    <s v="no"/>
    <x v="744"/>
    <n v="0.12169565217391304"/>
    <n v="7.0382279385494823E-2"/>
    <x v="0"/>
  </r>
  <r>
    <n v="899"/>
    <x v="260"/>
    <x v="0"/>
    <s v="SW-20755"/>
    <s v="Steven Ward"/>
    <s v="Corporate"/>
    <x v="29"/>
    <x v="2"/>
    <s v="India"/>
    <x v="2"/>
    <s v="OFF-AP-10002933"/>
    <x v="0"/>
    <x v="8"/>
    <s v="Hoover Blender, Silver"/>
    <n v="194.34"/>
    <n v="2"/>
    <n v="36.9"/>
    <n v="15.91"/>
    <s v="Medium"/>
    <n v="470"/>
    <x v="2"/>
    <x v="10"/>
    <x v="0"/>
    <x v="92"/>
    <d v="2024-10-21T00:00:00"/>
    <s v="1"/>
    <s v="NO"/>
    <n v="-275.65999999999997"/>
    <n v="4"/>
    <s v="no"/>
    <x v="745"/>
    <n v="0.41348936170212769"/>
    <n v="8.1866831326541115E-2"/>
    <x v="0"/>
  </r>
  <r>
    <n v="900"/>
    <x v="323"/>
    <x v="0"/>
    <s v="AH-10690"/>
    <s v="Anna HŠberlin"/>
    <s v="Corporate"/>
    <x v="10"/>
    <x v="12"/>
    <s v="India"/>
    <x v="3"/>
    <s v="OFF-PA-10004943"/>
    <x v="0"/>
    <x v="6"/>
    <s v="Enermax Memo Slips, 8.5 x 11"/>
    <n v="39.6"/>
    <n v="2"/>
    <n v="16.98"/>
    <n v="0.85"/>
    <s v="Medium"/>
    <n v="132"/>
    <x v="2"/>
    <x v="11"/>
    <x v="1"/>
    <x v="252"/>
    <d v="2024-11-10T00:00:00"/>
    <s v="1"/>
    <s v="NO"/>
    <n v="-92.4"/>
    <n v="123"/>
    <s v="flag"/>
    <x v="746"/>
    <n v="0.3"/>
    <n v="2.1464646464646464E-2"/>
    <x v="0"/>
  </r>
  <r>
    <n v="901"/>
    <x v="516"/>
    <x v="0"/>
    <s v="SC-20230"/>
    <s v="Scot Coram"/>
    <s v="Corporate"/>
    <x v="36"/>
    <x v="9"/>
    <s v="India"/>
    <x v="2"/>
    <s v="OFF-SU-10000178"/>
    <x v="0"/>
    <x v="5"/>
    <s v="Acme Ruler, Easy Grip"/>
    <n v="36.659999999999997"/>
    <n v="2"/>
    <n v="2.88"/>
    <n v="1"/>
    <s v="Medium"/>
    <n v="175"/>
    <x v="2"/>
    <x v="8"/>
    <x v="0"/>
    <x v="369"/>
    <d v="2024-07-13T00:00:00"/>
    <s v="1"/>
    <s v="NO"/>
    <n v="-138.34"/>
    <n v="-56"/>
    <s v="no"/>
    <x v="747"/>
    <n v="0.20948571428571428"/>
    <n v="2.7277686852154939E-2"/>
    <x v="0"/>
  </r>
  <r>
    <n v="902"/>
    <x v="509"/>
    <x v="0"/>
    <s v="KB-16585"/>
    <s v="Ken Black"/>
    <s v="Corporate"/>
    <x v="7"/>
    <x v="6"/>
    <s v="India"/>
    <x v="2"/>
    <s v="OFF-ST-10001694"/>
    <x v="0"/>
    <x v="1"/>
    <s v="Smead Folders, Blue"/>
    <n v="34.979999999999997"/>
    <n v="2"/>
    <n v="11.16"/>
    <n v="2.65"/>
    <s v="Medium"/>
    <n v="617"/>
    <x v="2"/>
    <x v="9"/>
    <x v="0"/>
    <x v="367"/>
    <d v="2024-11-15T00:00:00"/>
    <s v="1"/>
    <s v="NO"/>
    <n v="-582.02"/>
    <n v="4"/>
    <s v="no"/>
    <x v="136"/>
    <n v="5.6693679092382494E-2"/>
    <n v="7.575757575757576E-2"/>
    <x v="0"/>
  </r>
  <r>
    <n v="903"/>
    <x v="254"/>
    <x v="0"/>
    <s v="TH-21115"/>
    <s v="Thea Hudgings"/>
    <s v="Corporate"/>
    <x v="107"/>
    <x v="5"/>
    <s v="India"/>
    <x v="0"/>
    <s v="OFF-AR-10001073"/>
    <x v="0"/>
    <x v="7"/>
    <s v="Sanford Markers, Easy-Erase"/>
    <n v="47.04"/>
    <n v="2"/>
    <n v="17.399999999999999"/>
    <n v="3.49"/>
    <s v="Medium"/>
    <n v="639"/>
    <x v="2"/>
    <x v="11"/>
    <x v="1"/>
    <x v="447"/>
    <d v="2024-01-19T00:00:00"/>
    <s v="1"/>
    <s v="NO"/>
    <n v="-591.96"/>
    <n v="4"/>
    <s v="no"/>
    <x v="748"/>
    <n v="7.3615023474178407E-2"/>
    <n v="7.4192176870748305E-2"/>
    <x v="0"/>
  </r>
  <r>
    <n v="904"/>
    <x v="60"/>
    <x v="0"/>
    <s v="AC-10615"/>
    <s v="Ann Chong"/>
    <s v="Corporate"/>
    <x v="25"/>
    <x v="11"/>
    <s v="India"/>
    <x v="3"/>
    <s v="OFF-AR-10002260"/>
    <x v="0"/>
    <x v="7"/>
    <s v="Boston Pens, Blue"/>
    <n v="28.44"/>
    <n v="2"/>
    <n v="0"/>
    <n v="2.75"/>
    <s v="Medium"/>
    <n v="78"/>
    <x v="2"/>
    <x v="8"/>
    <x v="1"/>
    <x v="258"/>
    <d v="2022-09-19T00:00:00"/>
    <s v="1"/>
    <s v="NO"/>
    <n v="-49.56"/>
    <n v="4"/>
    <s v="no"/>
    <x v="68"/>
    <n v="0.36461538461538462"/>
    <n v="9.6694796061884664E-2"/>
    <x v="0"/>
  </r>
  <r>
    <n v="905"/>
    <x v="257"/>
    <x v="0"/>
    <s v="SP-20545"/>
    <s v="Sibella Parks"/>
    <s v="Corporate"/>
    <x v="16"/>
    <x v="0"/>
    <s v="India"/>
    <x v="0"/>
    <s v="OFF-BI-10001312"/>
    <x v="0"/>
    <x v="0"/>
    <s v="Cardinal 3-Hole Punch, Clear"/>
    <n v="56.52"/>
    <n v="2"/>
    <n v="23.7"/>
    <n v="2.77"/>
    <s v="Medium"/>
    <n v="780"/>
    <x v="2"/>
    <x v="9"/>
    <x v="1"/>
    <x v="246"/>
    <d v="2023-02-12T00:00:00"/>
    <s v="1"/>
    <s v="NO"/>
    <n v="-723.48"/>
    <n v="-289"/>
    <s v="no"/>
    <x v="0"/>
    <n v="7.2461538461538466E-2"/>
    <n v="4.9009200283085634E-2"/>
    <x v="0"/>
  </r>
  <r>
    <n v="906"/>
    <x v="467"/>
    <x v="0"/>
    <s v="NZ-18565"/>
    <s v="Nick Zandusky"/>
    <s v="Home Office"/>
    <x v="52"/>
    <x v="18"/>
    <s v="India"/>
    <x v="2"/>
    <s v="OFF-ST-10004315"/>
    <x v="0"/>
    <x v="1"/>
    <s v="Rogers Lockers, Blue"/>
    <n v="423.24"/>
    <n v="2"/>
    <n v="21.12"/>
    <n v="47.53"/>
    <s v="Medium"/>
    <n v="74"/>
    <x v="2"/>
    <x v="10"/>
    <x v="0"/>
    <x v="448"/>
    <d v="2024-06-15T00:00:00"/>
    <s v="1"/>
    <s v="YES"/>
    <n v="349.24"/>
    <n v="-144"/>
    <s v="no"/>
    <x v="749"/>
    <n v="5.7194594594594594"/>
    <n v="0.11230034968339477"/>
    <x v="1"/>
  </r>
  <r>
    <n v="907"/>
    <x v="517"/>
    <x v="0"/>
    <s v="EK-13795"/>
    <s v="Eileen Kiefer"/>
    <s v="Home Office"/>
    <x v="29"/>
    <x v="2"/>
    <s v="India"/>
    <x v="2"/>
    <s v="OFF-ST-10003837"/>
    <x v="0"/>
    <x v="1"/>
    <s v="Tenex Lockers, Single Width"/>
    <n v="408.36"/>
    <n v="2"/>
    <n v="57.12"/>
    <n v="39.770000000000003"/>
    <s v="Medium"/>
    <n v="800"/>
    <x v="2"/>
    <x v="11"/>
    <x v="1"/>
    <x v="299"/>
    <d v="2024-12-04T00:00:00"/>
    <s v="1"/>
    <s v="NO"/>
    <n v="-391.64"/>
    <n v="153"/>
    <s v="flag"/>
    <x v="140"/>
    <n v="0.51045000000000007"/>
    <n v="9.7389558232931731E-2"/>
    <x v="0"/>
  </r>
  <r>
    <n v="908"/>
    <x v="244"/>
    <x v="0"/>
    <s v="PB-18805"/>
    <s v="Patrick Bzostek"/>
    <s v="Home Office"/>
    <x v="67"/>
    <x v="7"/>
    <s v="India"/>
    <x v="3"/>
    <s v="OFF-ST-10004382"/>
    <x v="0"/>
    <x v="1"/>
    <s v="Tenex Folders, Industrial"/>
    <n v="47.4"/>
    <n v="2"/>
    <n v="9.9"/>
    <n v="3.98"/>
    <s v="Medium"/>
    <n v="632"/>
    <x v="2"/>
    <x v="8"/>
    <x v="0"/>
    <x v="88"/>
    <d v="2024-03-11T00:00:00"/>
    <s v="1"/>
    <s v="NO"/>
    <n v="-584.6"/>
    <n v="-233"/>
    <s v="no"/>
    <x v="31"/>
    <n v="7.4999999999999997E-2"/>
    <n v="8.3966244725738395E-2"/>
    <x v="0"/>
  </r>
  <r>
    <n v="909"/>
    <x v="244"/>
    <x v="0"/>
    <s v="PB-18805"/>
    <s v="Patrick Bzostek"/>
    <s v="Home Office"/>
    <x v="67"/>
    <x v="7"/>
    <s v="India"/>
    <x v="3"/>
    <s v="OFF-AR-10002392"/>
    <x v="0"/>
    <x v="7"/>
    <s v="Binney &amp; Smith Highlighters, Blue"/>
    <n v="33.18"/>
    <n v="2"/>
    <n v="1.98"/>
    <n v="2.52"/>
    <s v="Medium"/>
    <n v="497"/>
    <x v="2"/>
    <x v="9"/>
    <x v="0"/>
    <x v="74"/>
    <d v="2021-02-12T00:00:00"/>
    <s v="1"/>
    <s v="NO"/>
    <n v="-463.82"/>
    <n v="-289"/>
    <s v="no"/>
    <x v="750"/>
    <n v="6.676056338028169E-2"/>
    <n v="7.5949367088607597E-2"/>
    <x v="0"/>
  </r>
  <r>
    <n v="910"/>
    <x v="346"/>
    <x v="0"/>
    <s v="HR-14770"/>
    <s v="Hallie Redmond"/>
    <s v="Home Office"/>
    <x v="122"/>
    <x v="24"/>
    <s v="India"/>
    <x v="3"/>
    <s v="OFF-FA-10001246"/>
    <x v="0"/>
    <x v="4"/>
    <s v="OIC Staples, Metal"/>
    <n v="22.92"/>
    <n v="2"/>
    <n v="10.98"/>
    <n v="1.26"/>
    <s v="Medium"/>
    <n v="540"/>
    <x v="2"/>
    <x v="10"/>
    <x v="1"/>
    <x v="226"/>
    <d v="2024-10-20T00:00:00"/>
    <s v="1"/>
    <s v="NO"/>
    <n v="-517.08000000000004"/>
    <n v="4"/>
    <s v="no"/>
    <x v="751"/>
    <n v="4.2444444444444444E-2"/>
    <n v="5.4973821989528791E-2"/>
    <x v="0"/>
  </r>
  <r>
    <n v="911"/>
    <x v="62"/>
    <x v="0"/>
    <s v="CG-12040"/>
    <s v="Catherine Glotzbach"/>
    <s v="Home Office"/>
    <x v="41"/>
    <x v="4"/>
    <s v="India"/>
    <x v="0"/>
    <s v="OFF-PA-10003139"/>
    <x v="0"/>
    <x v="6"/>
    <s v="SanDisk Parchment Paper, Recycled"/>
    <n v="33.24"/>
    <n v="2"/>
    <n v="12.24"/>
    <n v="0.83"/>
    <s v="Medium"/>
    <n v="338"/>
    <x v="2"/>
    <x v="11"/>
    <x v="0"/>
    <x v="449"/>
    <d v="2023-09-18T00:00:00"/>
    <s v="1"/>
    <s v="NO"/>
    <n v="-304.76"/>
    <n v="4"/>
    <s v="no"/>
    <x v="752"/>
    <n v="9.8343195266272193E-2"/>
    <n v="2.4969915764139587E-2"/>
    <x v="0"/>
  </r>
  <r>
    <n v="912"/>
    <x v="63"/>
    <x v="0"/>
    <s v="RS-19870"/>
    <s v="Roy Skaria"/>
    <s v="Home Office"/>
    <x v="42"/>
    <x v="8"/>
    <s v="India"/>
    <x v="0"/>
    <s v="OFF-FA-10000038"/>
    <x v="0"/>
    <x v="4"/>
    <s v="Stockwell Clamps, Assorted Sizes"/>
    <n v="33.36"/>
    <n v="2"/>
    <n v="15"/>
    <n v="0.82"/>
    <s v="Medium"/>
    <n v="312"/>
    <x v="2"/>
    <x v="8"/>
    <x v="0"/>
    <x v="450"/>
    <d v="2023-08-30T00:00:00"/>
    <s v="1"/>
    <s v="NO"/>
    <n v="-278.64"/>
    <n v="4"/>
    <s v="no"/>
    <x v="753"/>
    <n v="0.10692307692307693"/>
    <n v="2.4580335731414868E-2"/>
    <x v="0"/>
  </r>
  <r>
    <n v="913"/>
    <x v="518"/>
    <x v="0"/>
    <s v="AB-10255"/>
    <s v="Alejandro Ballentine"/>
    <s v="Home Office"/>
    <x v="89"/>
    <x v="4"/>
    <s v="India"/>
    <x v="0"/>
    <s v="OFF-SU-10004575"/>
    <x v="0"/>
    <x v="5"/>
    <s v="Fiskars Letter Opener, Steel"/>
    <n v="49.26"/>
    <n v="2"/>
    <n v="4.92"/>
    <n v="0.6"/>
    <s v="Medium"/>
    <n v="224"/>
    <x v="2"/>
    <x v="9"/>
    <x v="1"/>
    <x v="263"/>
    <d v="2024-04-04T00:00:00"/>
    <s v="1"/>
    <s v="NO"/>
    <n v="-174.74"/>
    <n v="4"/>
    <s v="no"/>
    <x v="754"/>
    <n v="0.21991071428571426"/>
    <n v="1.2180267965895249E-2"/>
    <x v="0"/>
  </r>
  <r>
    <n v="914"/>
    <x v="342"/>
    <x v="0"/>
    <s v="RB-19465"/>
    <s v="Rick Bensley"/>
    <s v="Home Office"/>
    <x v="108"/>
    <x v="5"/>
    <s v="India"/>
    <x v="0"/>
    <s v="OFF-EN-10002425"/>
    <x v="0"/>
    <x v="2"/>
    <s v="Ames Peel and Seal, Set of 50"/>
    <n v="18.690000000000001"/>
    <n v="1"/>
    <n v="0.54"/>
    <n v="1.44"/>
    <s v="Medium"/>
    <n v="110"/>
    <x v="2"/>
    <x v="10"/>
    <x v="1"/>
    <x v="365"/>
    <d v="2023-06-30T00:00:00"/>
    <s v="1"/>
    <s v="NO"/>
    <n v="-91.31"/>
    <n v="5"/>
    <s v="no"/>
    <x v="176"/>
    <n v="0.16990909090909093"/>
    <n v="7.7046548956661312E-2"/>
    <x v="0"/>
  </r>
  <r>
    <n v="915"/>
    <x v="519"/>
    <x v="0"/>
    <s v="PH-18790"/>
    <s v="Patricia Hirasaki"/>
    <s v="Home Office"/>
    <x v="21"/>
    <x v="15"/>
    <s v="India"/>
    <x v="1"/>
    <s v="OFF-LA-10002596"/>
    <x v="0"/>
    <x v="3"/>
    <s v="Harbour Creations Round Labels, Laser Printer Compatible"/>
    <n v="6.75"/>
    <n v="1"/>
    <n v="1.89"/>
    <n v="0.45"/>
    <s v="Medium"/>
    <n v="688"/>
    <x v="2"/>
    <x v="11"/>
    <x v="0"/>
    <x v="451"/>
    <d v="2021-01-15T00:00:00"/>
    <s v="1"/>
    <s v="NO"/>
    <n v="-681.25"/>
    <n v="-290"/>
    <s v="no"/>
    <x v="481"/>
    <n v="9.8110465116279071E-3"/>
    <n v="6.6666666666666666E-2"/>
    <x v="0"/>
  </r>
  <r>
    <n v="916"/>
    <x v="520"/>
    <x v="0"/>
    <s v="AW-10930"/>
    <s v="Arthur Wiediger"/>
    <s v="Home Office"/>
    <x v="49"/>
    <x v="5"/>
    <s v="India"/>
    <x v="0"/>
    <s v="OFF-AR-10004153"/>
    <x v="0"/>
    <x v="7"/>
    <s v="Binney &amp; Smith Highlighters, Easy-Erase"/>
    <n v="8.43"/>
    <n v="1"/>
    <n v="-0.51"/>
    <n v="0.89"/>
    <s v="Medium"/>
    <n v="152"/>
    <x v="2"/>
    <x v="8"/>
    <x v="0"/>
    <x v="96"/>
    <d v="2024-12-19T00:00:00"/>
    <s v="1"/>
    <s v="NO"/>
    <n v="-143.57"/>
    <n v="4"/>
    <s v="no"/>
    <x v="755"/>
    <n v="5.5460526315789474E-2"/>
    <n v="0.10557532621589562"/>
    <x v="1"/>
  </r>
  <r>
    <n v="917"/>
    <x v="69"/>
    <x v="0"/>
    <s v="BE-11335"/>
    <s v="Bill Eplett"/>
    <s v="Home Office"/>
    <x v="15"/>
    <x v="2"/>
    <s v="India"/>
    <x v="2"/>
    <s v="OFF-BI-10003917"/>
    <x v="0"/>
    <x v="0"/>
    <s v="Avery Hole Reinforcements, Economy"/>
    <n v="13.23"/>
    <n v="3"/>
    <n v="3.96"/>
    <n v="1.04"/>
    <s v="Medium"/>
    <n v="648"/>
    <x v="2"/>
    <x v="10"/>
    <x v="0"/>
    <x v="99"/>
    <d v="2024-11-16T00:00:00"/>
    <s v="1"/>
    <s v="NO"/>
    <n v="-634.77"/>
    <n v="-25"/>
    <s v="no"/>
    <x v="756"/>
    <n v="2.0416666666666666E-2"/>
    <n v="7.8609221466364329E-2"/>
    <x v="0"/>
  </r>
  <r>
    <n v="918"/>
    <x v="521"/>
    <x v="0"/>
    <s v="VM-21685"/>
    <s v="Valerie Mitchum"/>
    <s v="Home Office"/>
    <x v="33"/>
    <x v="16"/>
    <s v="India"/>
    <x v="2"/>
    <s v="OFF-ST-10004346"/>
    <x v="0"/>
    <x v="1"/>
    <s v="Tenex Shelving, Single Width"/>
    <n v="164.07"/>
    <n v="3"/>
    <n v="21.24"/>
    <n v="12.29"/>
    <s v="Medium"/>
    <n v="763"/>
    <x v="2"/>
    <x v="9"/>
    <x v="0"/>
    <x v="260"/>
    <d v="2022-11-06T00:00:00"/>
    <s v="1"/>
    <s v="NO"/>
    <n v="-598.93000000000006"/>
    <n v="123"/>
    <s v="flag"/>
    <x v="757"/>
    <n v="0.21503276539973787"/>
    <n v="7.4907051868105076E-2"/>
    <x v="0"/>
  </r>
  <r>
    <n v="919"/>
    <x v="469"/>
    <x v="0"/>
    <s v="DH-13675"/>
    <s v="Duane Huffman"/>
    <s v="Home Office"/>
    <x v="24"/>
    <x v="7"/>
    <s v="India"/>
    <x v="3"/>
    <s v="OFF-SU-10000866"/>
    <x v="0"/>
    <x v="5"/>
    <s v="Elite Trimmer, Serrated"/>
    <n v="115.11"/>
    <n v="3"/>
    <n v="13.77"/>
    <n v="8.51"/>
    <s v="Medium"/>
    <n v="397"/>
    <x v="2"/>
    <x v="10"/>
    <x v="1"/>
    <x v="172"/>
    <d v="2023-06-28T00:00:00"/>
    <s v="1"/>
    <s v="NO"/>
    <n v="-281.89"/>
    <n v="4"/>
    <s v="no"/>
    <x v="62"/>
    <n v="0.28994962216624687"/>
    <n v="7.39292850317088E-2"/>
    <x v="0"/>
  </r>
  <r>
    <n v="920"/>
    <x v="244"/>
    <x v="0"/>
    <s v="PB-18805"/>
    <s v="Patrick Bzostek"/>
    <s v="Home Office"/>
    <x v="67"/>
    <x v="7"/>
    <s v="India"/>
    <x v="3"/>
    <s v="OFF-SU-10004177"/>
    <x v="0"/>
    <x v="5"/>
    <s v="Fiskars Box Cutter, Easy Grip"/>
    <n v="111.42"/>
    <n v="3"/>
    <n v="24.48"/>
    <n v="5.52"/>
    <s v="Medium"/>
    <n v="506"/>
    <x v="2"/>
    <x v="8"/>
    <x v="0"/>
    <x v="264"/>
    <d v="2023-08-16T00:00:00"/>
    <s v="1"/>
    <s v="NO"/>
    <n v="-394.58"/>
    <n v="-114"/>
    <s v="no"/>
    <x v="758"/>
    <n v="0.22019762845849802"/>
    <n v="4.954227248249865E-2"/>
    <x v="0"/>
  </r>
  <r>
    <n v="921"/>
    <x v="522"/>
    <x v="0"/>
    <s v="CG-12040"/>
    <s v="Catherine Glotzbach"/>
    <s v="Home Office"/>
    <x v="124"/>
    <x v="5"/>
    <s v="India"/>
    <x v="0"/>
    <s v="OFF-ST-10000485"/>
    <x v="0"/>
    <x v="1"/>
    <s v="Fellowes Folders, Single Width"/>
    <n v="79.290000000000006"/>
    <n v="3"/>
    <n v="18.18"/>
    <n v="4.5999999999999996"/>
    <s v="Medium"/>
    <n v="432"/>
    <x v="2"/>
    <x v="10"/>
    <x v="0"/>
    <x v="355"/>
    <d v="2023-08-27T00:00:00"/>
    <s v="1"/>
    <s v="NO"/>
    <n v="-352.71"/>
    <n v="4"/>
    <s v="no"/>
    <x v="759"/>
    <n v="0.18354166666666669"/>
    <n v="5.8014882078446198E-2"/>
    <x v="0"/>
  </r>
  <r>
    <n v="922"/>
    <x v="344"/>
    <x v="0"/>
    <s v="MT-18070"/>
    <s v="Michelle Tran"/>
    <s v="Home Office"/>
    <x v="30"/>
    <x v="14"/>
    <s v="India"/>
    <x v="3"/>
    <s v="OFF-AR-10003023"/>
    <x v="0"/>
    <x v="7"/>
    <s v="Stanley Highlighters, Water Color"/>
    <n v="53.64"/>
    <n v="3"/>
    <n v="11.25"/>
    <n v="4.3899999999999997"/>
    <s v="Medium"/>
    <n v="412"/>
    <x v="2"/>
    <x v="11"/>
    <x v="1"/>
    <x v="237"/>
    <d v="2024-12-21T00:00:00"/>
    <s v="1"/>
    <s v="NO"/>
    <n v="-358.36"/>
    <n v="5"/>
    <s v="no"/>
    <x v="760"/>
    <n v="0.13019417475728157"/>
    <n v="8.1841909023117068E-2"/>
    <x v="0"/>
  </r>
  <r>
    <n v="923"/>
    <x v="465"/>
    <x v="0"/>
    <s v="FG-14260"/>
    <s v="Frank Gastineau"/>
    <s v="Home Office"/>
    <x v="45"/>
    <x v="5"/>
    <s v="India"/>
    <x v="0"/>
    <s v="OFF-FA-10004171"/>
    <x v="0"/>
    <x v="4"/>
    <s v="Accos Paper Clips, Assorted Sizes"/>
    <n v="34.47"/>
    <n v="3"/>
    <n v="9.99"/>
    <n v="2.8"/>
    <s v="Medium"/>
    <n v="720"/>
    <x v="2"/>
    <x v="8"/>
    <x v="1"/>
    <x v="271"/>
    <d v="2024-11-11T00:00:00"/>
    <s v="1"/>
    <s v="NO"/>
    <n v="-685.53"/>
    <n v="153"/>
    <s v="flag"/>
    <x v="761"/>
    <n v="4.7875000000000001E-2"/>
    <n v="8.1230055120394537E-2"/>
    <x v="0"/>
  </r>
  <r>
    <n v="924"/>
    <x v="523"/>
    <x v="0"/>
    <s v="SU-20665"/>
    <s v="Stephanie Ulpright"/>
    <s v="Home Office"/>
    <x v="49"/>
    <x v="5"/>
    <s v="India"/>
    <x v="0"/>
    <s v="OFF-ST-10003306"/>
    <x v="0"/>
    <x v="1"/>
    <s v="Eldon File Cart, Single Width"/>
    <n v="192.55500000000001"/>
    <n v="3"/>
    <n v="-154.125"/>
    <n v="9.94"/>
    <s v="Medium"/>
    <n v="382"/>
    <x v="2"/>
    <x v="9"/>
    <x v="1"/>
    <x v="44"/>
    <d v="2023-06-18T00:00:00"/>
    <s v="1"/>
    <s v="NO"/>
    <n v="-189.44499999999999"/>
    <n v="4"/>
    <s v="no"/>
    <x v="762"/>
    <n v="0.50407068062827232"/>
    <n v="5.1621614603619741E-2"/>
    <x v="0"/>
  </r>
  <r>
    <n v="925"/>
    <x v="244"/>
    <x v="0"/>
    <s v="PB-18805"/>
    <s v="Patrick Bzostek"/>
    <s v="Home Office"/>
    <x v="67"/>
    <x v="7"/>
    <s v="India"/>
    <x v="3"/>
    <s v="OFF-AP-10004711"/>
    <x v="0"/>
    <x v="8"/>
    <s v="Breville Refrigerator, Silver"/>
    <n v="2080.3200000000002"/>
    <n v="4"/>
    <n v="603.24"/>
    <n v="113.36"/>
    <s v="Medium"/>
    <n v="624"/>
    <x v="2"/>
    <x v="10"/>
    <x v="1"/>
    <x v="272"/>
    <d v="2023-05-08T00:00:00"/>
    <s v="1"/>
    <s v="YES"/>
    <n v="1456.3200000000002"/>
    <n v="120"/>
    <s v="flag"/>
    <x v="763"/>
    <n v="3.3338461538461539"/>
    <n v="5.4491616674357785E-2"/>
    <x v="0"/>
  </r>
  <r>
    <n v="926"/>
    <x v="524"/>
    <x v="0"/>
    <s v="RB-19795"/>
    <s v="Ross Baird"/>
    <s v="Home Office"/>
    <x v="108"/>
    <x v="5"/>
    <s v="India"/>
    <x v="0"/>
    <s v="OFF-EN-10002671"/>
    <x v="0"/>
    <x v="2"/>
    <s v="GlobeWeis Interoffice Envelope, with clear poly window"/>
    <n v="205.44"/>
    <n v="4"/>
    <n v="28.68"/>
    <n v="19.87"/>
    <s v="Medium"/>
    <n v="718"/>
    <x v="2"/>
    <x v="11"/>
    <x v="0"/>
    <x v="452"/>
    <d v="2022-04-03T00:00:00"/>
    <s v="1"/>
    <s v="NO"/>
    <n v="-512.55999999999995"/>
    <n v="35"/>
    <s v="flag"/>
    <x v="764"/>
    <n v="0.28612813370473539"/>
    <n v="9.6719236760124616E-2"/>
    <x v="0"/>
  </r>
  <r>
    <n v="927"/>
    <x v="525"/>
    <x v="0"/>
    <s v="LB-16795"/>
    <s v="Laurel Beltran"/>
    <s v="Home Office"/>
    <x v="24"/>
    <x v="10"/>
    <s v="India"/>
    <x v="3"/>
    <s v="OFF-PA-10001850"/>
    <x v="0"/>
    <x v="6"/>
    <s v="Eaton Note Cards, Premium"/>
    <n v="106.32"/>
    <n v="4"/>
    <n v="31.8"/>
    <n v="9.16"/>
    <s v="Medium"/>
    <n v="621"/>
    <x v="2"/>
    <x v="8"/>
    <x v="1"/>
    <x v="362"/>
    <d v="2024-07-25T00:00:00"/>
    <s v="1"/>
    <s v="NO"/>
    <n v="-514.68000000000006"/>
    <n v="7"/>
    <s v="flag"/>
    <x v="765"/>
    <n v="0.17120772946859902"/>
    <n v="8.6155003762227247E-2"/>
    <x v="0"/>
  </r>
  <r>
    <n v="928"/>
    <x v="526"/>
    <x v="0"/>
    <s v="JK-16120"/>
    <s v="Julie Kriz"/>
    <s v="Home Office"/>
    <x v="134"/>
    <x v="16"/>
    <s v="India"/>
    <x v="2"/>
    <s v="OFF-BI-10002684"/>
    <x v="0"/>
    <x v="0"/>
    <s v="Avery Hole Reinforcements, Clear"/>
    <n v="19.350000000000001"/>
    <n v="5"/>
    <n v="9.15"/>
    <n v="2.0299999999999998"/>
    <s v="Medium"/>
    <n v="389"/>
    <x v="2"/>
    <x v="9"/>
    <x v="0"/>
    <x v="453"/>
    <d v="2023-04-23T00:00:00"/>
    <s v="1"/>
    <s v="NO"/>
    <n v="-369.65"/>
    <n v="5"/>
    <s v="no"/>
    <x v="469"/>
    <n v="4.9742930591259643E-2"/>
    <n v="0.10490956072351419"/>
    <x v="1"/>
  </r>
  <r>
    <n v="929"/>
    <x v="527"/>
    <x v="0"/>
    <s v="CC-12430"/>
    <s v="Chuck Clark"/>
    <s v="Home Office"/>
    <x v="59"/>
    <x v="4"/>
    <s v="India"/>
    <x v="0"/>
    <s v="OFF-LA-10004430"/>
    <x v="0"/>
    <x v="3"/>
    <s v="Avery Shipping Labels, Laser Printer Compatible"/>
    <n v="59.25"/>
    <n v="5"/>
    <n v="27.75"/>
    <n v="4.2699999999999996"/>
    <s v="Medium"/>
    <n v="402"/>
    <x v="2"/>
    <x v="10"/>
    <x v="0"/>
    <x v="243"/>
    <d v="2024-03-02T00:00:00"/>
    <s v="1"/>
    <s v="NO"/>
    <n v="-342.75"/>
    <n v="33"/>
    <s v="flag"/>
    <x v="766"/>
    <n v="0.14738805970149255"/>
    <n v="7.20675105485232E-2"/>
    <x v="0"/>
  </r>
  <r>
    <n v="930"/>
    <x v="350"/>
    <x v="0"/>
    <s v="AS-10135"/>
    <s v="Adrian Shami"/>
    <s v="Home Office"/>
    <x v="17"/>
    <x v="7"/>
    <s v="India"/>
    <x v="3"/>
    <s v="OFF-SU-10002911"/>
    <x v="0"/>
    <x v="5"/>
    <s v="Acme Scissors, Serrated"/>
    <n v="132.84"/>
    <n v="6"/>
    <n v="37.08"/>
    <n v="7.72"/>
    <s v="Medium"/>
    <n v="706"/>
    <x v="2"/>
    <x v="11"/>
    <x v="1"/>
    <x v="44"/>
    <d v="2023-06-18T00:00:00"/>
    <s v="1"/>
    <s v="NO"/>
    <n v="-573.16"/>
    <n v="4"/>
    <s v="no"/>
    <x v="767"/>
    <n v="0.1881586402266289"/>
    <n v="5.8115025594700387E-2"/>
    <x v="0"/>
  </r>
  <r>
    <n v="931"/>
    <x v="519"/>
    <x v="0"/>
    <s v="PH-18790"/>
    <s v="Patricia Hirasaki"/>
    <s v="Home Office"/>
    <x v="21"/>
    <x v="15"/>
    <s v="India"/>
    <x v="1"/>
    <s v="OFF-LA-10002364"/>
    <x v="0"/>
    <x v="3"/>
    <s v="Smead Shipping Labels, Alphabetical"/>
    <n v="125.73"/>
    <n v="11"/>
    <n v="36.299999999999997"/>
    <n v="10.57"/>
    <s v="Medium"/>
    <n v="764"/>
    <x v="2"/>
    <x v="8"/>
    <x v="1"/>
    <x v="44"/>
    <d v="2023-06-18T00:00:00"/>
    <s v="1"/>
    <s v="NO"/>
    <n v="-638.27"/>
    <n v="4"/>
    <s v="no"/>
    <x v="529"/>
    <n v="0.16456806282722514"/>
    <n v="8.4069036824942336E-2"/>
    <x v="0"/>
  </r>
  <r>
    <n v="932"/>
    <x v="528"/>
    <x v="0"/>
    <s v="CC-12610"/>
    <s v="Corey Catlett"/>
    <s v="Corporate"/>
    <x v="8"/>
    <x v="7"/>
    <s v="India"/>
    <x v="3"/>
    <s v="OFF-LA-10000195"/>
    <x v="0"/>
    <x v="3"/>
    <s v="Novimex File Folder Labels, Laser Printer Compatible"/>
    <n v="33"/>
    <n v="4"/>
    <n v="0.24"/>
    <n v="4.4000000000000004"/>
    <s v="High"/>
    <n v="707"/>
    <x v="2"/>
    <x v="11"/>
    <x v="1"/>
    <x v="454"/>
    <d v="2024-05-17T00:00:00"/>
    <s v="1"/>
    <s v="NO"/>
    <n v="-674"/>
    <n v="4"/>
    <s v="no"/>
    <x v="419"/>
    <n v="4.6676096181046678E-2"/>
    <n v="0.13333333333333333"/>
    <x v="1"/>
  </r>
  <r>
    <n v="933"/>
    <x v="73"/>
    <x v="0"/>
    <s v="AY-10555"/>
    <s v="Andy Yotov"/>
    <s v="Corporate"/>
    <x v="47"/>
    <x v="7"/>
    <s v="India"/>
    <x v="3"/>
    <s v="OFF-FA-10002241"/>
    <x v="0"/>
    <x v="4"/>
    <s v="Stockwell Clamps, Bulk Pack"/>
    <n v="56.52"/>
    <n v="3"/>
    <n v="19.170000000000002"/>
    <n v="4.3"/>
    <s v="High"/>
    <n v="387"/>
    <x v="2"/>
    <x v="9"/>
    <x v="1"/>
    <x v="454"/>
    <d v="2024-05-17T00:00:00"/>
    <s v="1"/>
    <s v="NO"/>
    <n v="-330.48"/>
    <n v="4"/>
    <s v="no"/>
    <x v="768"/>
    <n v="0.14604651162790699"/>
    <n v="7.6079263977353137E-2"/>
    <x v="0"/>
  </r>
  <r>
    <n v="934"/>
    <x v="232"/>
    <x v="0"/>
    <s v="DW-13585"/>
    <s v="Dorothy Wardle"/>
    <s v="Corporate"/>
    <x v="8"/>
    <x v="7"/>
    <s v="India"/>
    <x v="3"/>
    <s v="OFF-PA-10000383"/>
    <x v="0"/>
    <x v="6"/>
    <s v="Green Bar Note Cards, Premium"/>
    <n v="62.4"/>
    <n v="2"/>
    <n v="3.12"/>
    <n v="8.9"/>
    <s v="High"/>
    <n v="606"/>
    <x v="2"/>
    <x v="11"/>
    <x v="0"/>
    <x v="363"/>
    <d v="2022-09-10T00:00:00"/>
    <s v="1"/>
    <s v="NO"/>
    <n v="-543.6"/>
    <n v="123"/>
    <s v="flag"/>
    <x v="769"/>
    <n v="0.10297029702970296"/>
    <n v="0.14262820512820515"/>
    <x v="1"/>
  </r>
  <r>
    <n v="935"/>
    <x v="230"/>
    <x v="0"/>
    <s v="VP-21730"/>
    <s v="Victor Preis"/>
    <s v="Home Office"/>
    <x v="38"/>
    <x v="10"/>
    <s v="India"/>
    <x v="3"/>
    <s v="OFF-FA-10003596"/>
    <x v="0"/>
    <x v="4"/>
    <s v="Stockwell Push Pins, Bulk Pack"/>
    <n v="28.74"/>
    <n v="2"/>
    <n v="8.2799999999999994"/>
    <n v="2.17"/>
    <s v="High"/>
    <n v="244"/>
    <x v="2"/>
    <x v="10"/>
    <x v="1"/>
    <x v="455"/>
    <d v="2023-10-19T00:00:00"/>
    <s v="1"/>
    <s v="NO"/>
    <n v="-215.26"/>
    <n v="5"/>
    <s v="no"/>
    <x v="770"/>
    <n v="0.11778688524590163"/>
    <n v="7.5504523312456509E-2"/>
    <x v="0"/>
  </r>
  <r>
    <n v="936"/>
    <x v="75"/>
    <x v="0"/>
    <s v="CR-12820"/>
    <s v="Cyra Reiten"/>
    <s v="Home Office"/>
    <x v="48"/>
    <x v="17"/>
    <s v="India"/>
    <x v="1"/>
    <s v="OFF-AR-10003978"/>
    <x v="0"/>
    <x v="7"/>
    <s v="Binney &amp; Smith Sketch Pad, Easy-Erase"/>
    <n v="93.18"/>
    <n v="2"/>
    <n v="36.299999999999997"/>
    <n v="10.55"/>
    <s v="High"/>
    <n v="215"/>
    <x v="2"/>
    <x v="11"/>
    <x v="1"/>
    <x v="75"/>
    <d v="2024-11-21T00:00:00"/>
    <s v="1"/>
    <s v="NO"/>
    <n v="-121.82"/>
    <n v="4"/>
    <s v="no"/>
    <x v="435"/>
    <n v="0.43339534883720932"/>
    <n v="0.11322172139944194"/>
    <x v="1"/>
  </r>
  <r>
    <n v="937"/>
    <x v="75"/>
    <x v="0"/>
    <s v="CR-12820"/>
    <s v="Cyra Reiten"/>
    <s v="Home Office"/>
    <x v="48"/>
    <x v="17"/>
    <s v="India"/>
    <x v="1"/>
    <s v="OFF-BI-10002190"/>
    <x v="0"/>
    <x v="0"/>
    <s v="Wilson Jones Binder, Durable"/>
    <n v="58.08"/>
    <n v="4"/>
    <n v="16.8"/>
    <n v="2.83"/>
    <s v="High"/>
    <n v="152"/>
    <x v="2"/>
    <x v="8"/>
    <x v="1"/>
    <x v="157"/>
    <d v="2023-03-07T00:00:00"/>
    <s v="1"/>
    <s v="NO"/>
    <n v="-93.92"/>
    <n v="-112"/>
    <s v="no"/>
    <x v="771"/>
    <n v="0.38210526315789473"/>
    <n v="4.8725895316804407E-2"/>
    <x v="0"/>
  </r>
  <r>
    <n v="938"/>
    <x v="355"/>
    <x v="0"/>
    <s v="BF-11005"/>
    <s v="Barry Franz"/>
    <s v="Home Office"/>
    <x v="24"/>
    <x v="10"/>
    <s v="India"/>
    <x v="3"/>
    <s v="OFF-ST-10001554"/>
    <x v="0"/>
    <x v="1"/>
    <s v="Eldon Folders, Industrial"/>
    <n v="244.44"/>
    <n v="14"/>
    <n v="7.14"/>
    <n v="32.729999999999997"/>
    <s v="High"/>
    <n v="739"/>
    <x v="2"/>
    <x v="9"/>
    <x v="0"/>
    <x v="180"/>
    <d v="2022-10-24T00:00:00"/>
    <s v="1"/>
    <s v="NO"/>
    <n v="-494.56"/>
    <n v="6"/>
    <s v="flag"/>
    <x v="252"/>
    <n v="0.33077131258457376"/>
    <n v="0.13389788905252822"/>
    <x v="1"/>
  </r>
  <r>
    <n v="939"/>
    <x v="529"/>
    <x v="0"/>
    <s v="CR-12625"/>
    <s v="Corey Roper"/>
    <s v="Home Office"/>
    <x v="44"/>
    <x v="5"/>
    <s v="India"/>
    <x v="0"/>
    <s v="OFF-SU-10003651"/>
    <x v="0"/>
    <x v="5"/>
    <s v="Elite Ruler, Serrated"/>
    <n v="94.5"/>
    <n v="9"/>
    <n v="10.26"/>
    <n v="11.99"/>
    <s v="High"/>
    <n v="662"/>
    <x v="2"/>
    <x v="10"/>
    <x v="0"/>
    <x v="80"/>
    <d v="2021-11-20T00:00:00"/>
    <s v="1"/>
    <s v="NO"/>
    <n v="-567.5"/>
    <n v="6"/>
    <s v="flag"/>
    <x v="772"/>
    <n v="0.14274924471299094"/>
    <n v="0.12687830687830687"/>
    <x v="1"/>
  </r>
  <r>
    <n v="940"/>
    <x v="79"/>
    <x v="0"/>
    <s v="AF-10885"/>
    <s v="Art Foster"/>
    <s v="Consumer"/>
    <x v="6"/>
    <x v="5"/>
    <s v="India"/>
    <x v="0"/>
    <s v="OFF-SU-10001686"/>
    <x v="0"/>
    <x v="5"/>
    <s v="Kleencut Trimmer, Easy Grip"/>
    <n v="258.3"/>
    <n v="6"/>
    <n v="46.44"/>
    <n v="33.5"/>
    <s v="High"/>
    <n v="607"/>
    <x v="2"/>
    <x v="11"/>
    <x v="0"/>
    <x v="456"/>
    <d v="2021-11-26T00:00:00"/>
    <s v="1"/>
    <s v="NO"/>
    <n v="-348.7"/>
    <n v="5"/>
    <s v="no"/>
    <x v="773"/>
    <n v="0.42553542009884682"/>
    <n v="0.12969415408439799"/>
    <x v="1"/>
  </r>
  <r>
    <n v="941"/>
    <x v="530"/>
    <x v="0"/>
    <s v="MC-17575"/>
    <s v="Matt Collins"/>
    <s v="Consumer"/>
    <x v="25"/>
    <x v="11"/>
    <s v="India"/>
    <x v="3"/>
    <s v="OFF-EN-10004849"/>
    <x v="0"/>
    <x v="2"/>
    <s v="Cameo Mailers, Security-Tint"/>
    <n v="243.36"/>
    <n v="6"/>
    <n v="80.28"/>
    <n v="26.74"/>
    <s v="High"/>
    <n v="584"/>
    <x v="2"/>
    <x v="8"/>
    <x v="1"/>
    <x v="177"/>
    <d v="2023-09-16T00:00:00"/>
    <s v="1"/>
    <s v="NO"/>
    <n v="-340.64"/>
    <n v="-54"/>
    <s v="no"/>
    <x v="774"/>
    <n v="0.41671232876712333"/>
    <n v="0.1098783694937541"/>
    <x v="1"/>
  </r>
  <r>
    <n v="942"/>
    <x v="241"/>
    <x v="0"/>
    <s v="JM-15865"/>
    <s v="John Murray"/>
    <s v="Consumer"/>
    <x v="66"/>
    <x v="5"/>
    <s v="India"/>
    <x v="0"/>
    <s v="OFF-LA-10000861"/>
    <x v="0"/>
    <x v="3"/>
    <s v="Avery Color Coded Labels, Alphabetical"/>
    <n v="65.55"/>
    <n v="5"/>
    <n v="28.8"/>
    <n v="7.73"/>
    <s v="High"/>
    <n v="324"/>
    <x v="2"/>
    <x v="9"/>
    <x v="1"/>
    <x v="327"/>
    <d v="2021-06-09T00:00:00"/>
    <s v="1"/>
    <s v="NO"/>
    <n v="-258.45"/>
    <n v="120"/>
    <s v="flag"/>
    <x v="451"/>
    <n v="0.20231481481481481"/>
    <n v="0.11792524790236462"/>
    <x v="1"/>
  </r>
  <r>
    <n v="943"/>
    <x v="531"/>
    <x v="0"/>
    <s v="VG-21790"/>
    <s v="Vivek Gonzalez"/>
    <s v="Consumer"/>
    <x v="100"/>
    <x v="7"/>
    <s v="India"/>
    <x v="3"/>
    <s v="OFF-FA-10003980"/>
    <x v="0"/>
    <x v="4"/>
    <s v="OIC Paper Clips, Metal"/>
    <n v="72.75"/>
    <n v="5"/>
    <n v="5.7"/>
    <n v="12.37"/>
    <s v="High"/>
    <n v="395"/>
    <x v="2"/>
    <x v="10"/>
    <x v="1"/>
    <x v="56"/>
    <d v="2023-07-13T00:00:00"/>
    <s v="1"/>
    <s v="NO"/>
    <n v="-322.25"/>
    <n v="-25"/>
    <s v="no"/>
    <x v="775"/>
    <n v="0.18417721518987343"/>
    <n v="0.17003436426116839"/>
    <x v="1"/>
  </r>
  <r>
    <n v="944"/>
    <x v="238"/>
    <x v="0"/>
    <s v="DB-13405"/>
    <s v="Denny Blanton"/>
    <s v="Consumer"/>
    <x v="57"/>
    <x v="8"/>
    <s v="India"/>
    <x v="0"/>
    <s v="OFF-PA-10003350"/>
    <x v="0"/>
    <x v="6"/>
    <s v="Eaton Message Books, 8.5 x 11"/>
    <n v="98.88"/>
    <n v="4"/>
    <n v="37.56"/>
    <n v="15.36"/>
    <s v="High"/>
    <n v="296"/>
    <x v="2"/>
    <x v="11"/>
    <x v="0"/>
    <x v="56"/>
    <d v="2023-07-13T00:00:00"/>
    <s v="1"/>
    <s v="NO"/>
    <n v="-197.12"/>
    <n v="-25"/>
    <s v="no"/>
    <x v="776"/>
    <n v="0.33405405405405403"/>
    <n v="0.15533980582524273"/>
    <x v="1"/>
  </r>
  <r>
    <n v="945"/>
    <x v="530"/>
    <x v="0"/>
    <s v="MC-17575"/>
    <s v="Matt Collins"/>
    <s v="Consumer"/>
    <x v="25"/>
    <x v="11"/>
    <s v="India"/>
    <x v="3"/>
    <s v="OFF-PA-10000383"/>
    <x v="0"/>
    <x v="6"/>
    <s v="Green Bar Note Cards, Premium"/>
    <n v="62.4"/>
    <n v="2"/>
    <n v="3.12"/>
    <n v="12.47"/>
    <s v="High"/>
    <n v="128"/>
    <x v="2"/>
    <x v="9"/>
    <x v="0"/>
    <x v="457"/>
    <d v="2024-09-11T00:00:00"/>
    <s v="1"/>
    <s v="NO"/>
    <n v="-65.599999999999994"/>
    <n v="123"/>
    <s v="flag"/>
    <x v="769"/>
    <n v="0.48749999999999999"/>
    <n v="0.1998397435897436"/>
    <x v="1"/>
  </r>
  <r>
    <n v="946"/>
    <x v="532"/>
    <x v="0"/>
    <s v="TG-21640"/>
    <s v="Trudy Glocke"/>
    <s v="Consumer"/>
    <x v="52"/>
    <x v="18"/>
    <s v="India"/>
    <x v="2"/>
    <s v="OFF-FA-10003437"/>
    <x v="0"/>
    <x v="4"/>
    <s v="Accos Clamps, Bulk Pack"/>
    <n v="38.76"/>
    <n v="2"/>
    <n v="10.44"/>
    <n v="3.49"/>
    <s v="High"/>
    <n v="447"/>
    <x v="2"/>
    <x v="10"/>
    <x v="1"/>
    <x v="341"/>
    <d v="2021-09-30T00:00:00"/>
    <s v="1"/>
    <s v="NO"/>
    <n v="-408.24"/>
    <n v="4"/>
    <s v="no"/>
    <x v="445"/>
    <n v="8.6711409395973146E-2"/>
    <n v="9.004127966976265E-2"/>
    <x v="0"/>
  </r>
  <r>
    <n v="947"/>
    <x v="533"/>
    <x v="0"/>
    <s v="DF-13135"/>
    <s v="David Flashing"/>
    <s v="Consumer"/>
    <x v="135"/>
    <x v="7"/>
    <s v="India"/>
    <x v="3"/>
    <s v="OFF-LA-10002272"/>
    <x v="0"/>
    <x v="3"/>
    <s v="Smead File Folder Labels, Alphabetical"/>
    <n v="17.399999999999999"/>
    <n v="2"/>
    <n v="1.38"/>
    <n v="1.38"/>
    <s v="High"/>
    <n v="602"/>
    <x v="2"/>
    <x v="8"/>
    <x v="0"/>
    <x v="446"/>
    <d v="2024-02-06T00:00:00"/>
    <s v="1"/>
    <s v="NO"/>
    <n v="-584.6"/>
    <n v="-112"/>
    <s v="no"/>
    <x v="9"/>
    <n v="2.8903654485049831E-2"/>
    <n v="7.9310344827586213E-2"/>
    <x v="0"/>
  </r>
  <r>
    <n v="948"/>
    <x v="358"/>
    <x v="0"/>
    <s v="TG-21640"/>
    <s v="Trudy Glocke"/>
    <s v="Consumer"/>
    <x v="108"/>
    <x v="5"/>
    <s v="India"/>
    <x v="0"/>
    <s v="OFF-AR-10003554"/>
    <x v="0"/>
    <x v="7"/>
    <s v="Stanley Canvas, Blue"/>
    <n v="247.35"/>
    <n v="5"/>
    <n v="56.85"/>
    <n v="36.56"/>
    <s v="High"/>
    <n v="511"/>
    <x v="2"/>
    <x v="10"/>
    <x v="1"/>
    <x v="458"/>
    <d v="2021-10-23T00:00:00"/>
    <s v="1"/>
    <s v="NO"/>
    <n v="-263.64999999999998"/>
    <n v="5"/>
    <s v="no"/>
    <x v="777"/>
    <n v="0.48405088062622309"/>
    <n v="0.14780675156660603"/>
    <x v="1"/>
  </r>
  <r>
    <n v="949"/>
    <x v="235"/>
    <x v="0"/>
    <s v="TT-21070"/>
    <s v="Ted Trevino"/>
    <s v="Consumer"/>
    <x v="70"/>
    <x v="7"/>
    <s v="India"/>
    <x v="3"/>
    <s v="OFF-AR-10002109"/>
    <x v="0"/>
    <x v="7"/>
    <s v="Binney &amp; Smith Sketch Pad, Fluorescent"/>
    <n v="285.48"/>
    <n v="6"/>
    <n v="79.92"/>
    <n v="35.94"/>
    <s v="High"/>
    <n v="369"/>
    <x v="2"/>
    <x v="11"/>
    <x v="0"/>
    <x v="72"/>
    <d v="2024-09-16T00:00:00"/>
    <s v="1"/>
    <s v="NO"/>
    <n v="-83.519999999999982"/>
    <n v="-84"/>
    <s v="no"/>
    <x v="100"/>
    <n v="0.77365853658536587"/>
    <n v="0.12589323245060949"/>
    <x v="1"/>
  </r>
  <r>
    <n v="950"/>
    <x v="235"/>
    <x v="0"/>
    <s v="TT-21070"/>
    <s v="Ted Trevino"/>
    <s v="Consumer"/>
    <x v="70"/>
    <x v="7"/>
    <s v="India"/>
    <x v="3"/>
    <s v="OFF-AR-10004900"/>
    <x v="0"/>
    <x v="7"/>
    <s v="Boston Canvas, Easy-Erase"/>
    <n v="269.55"/>
    <n v="5"/>
    <n v="51.15"/>
    <n v="30.39"/>
    <s v="High"/>
    <n v="76"/>
    <x v="2"/>
    <x v="8"/>
    <x v="1"/>
    <x v="459"/>
    <d v="2024-11-22T00:00:00"/>
    <s v="1"/>
    <s v="YES"/>
    <n v="193.55"/>
    <n v="6"/>
    <s v="flag"/>
    <x v="778"/>
    <n v="3.5467105263157896"/>
    <n v="0.1127434613244296"/>
    <x v="1"/>
  </r>
  <r>
    <n v="951"/>
    <x v="358"/>
    <x v="0"/>
    <s v="TG-21640"/>
    <s v="Trudy Glocke"/>
    <s v="Consumer"/>
    <x v="108"/>
    <x v="5"/>
    <s v="India"/>
    <x v="0"/>
    <s v="OFF-AR-10002727"/>
    <x v="0"/>
    <x v="7"/>
    <s v="Stanley Pencil Sharpener, Fluorescent"/>
    <n v="99.12"/>
    <n v="4"/>
    <n v="27.72"/>
    <n v="8.67"/>
    <s v="High"/>
    <n v="515"/>
    <x v="2"/>
    <x v="10"/>
    <x v="1"/>
    <x v="62"/>
    <d v="2021-10-16T00:00:00"/>
    <s v="1"/>
    <s v="NO"/>
    <n v="-415.88"/>
    <n v="6"/>
    <s v="flag"/>
    <x v="779"/>
    <n v="0.19246601941747574"/>
    <n v="8.7469733656174331E-2"/>
    <x v="0"/>
  </r>
  <r>
    <n v="952"/>
    <x v="534"/>
    <x v="0"/>
    <s v="AR-10540"/>
    <s v="Andy Reiter"/>
    <s v="Consumer"/>
    <x v="42"/>
    <x v="8"/>
    <s v="India"/>
    <x v="0"/>
    <s v="OFF-AR-10002036"/>
    <x v="0"/>
    <x v="7"/>
    <s v="Binney &amp; Smith Pencil Sharpener, Fluorescent"/>
    <n v="26.67"/>
    <n v="1"/>
    <n v="11.46"/>
    <n v="1.5"/>
    <s v="High"/>
    <n v="459"/>
    <x v="2"/>
    <x v="9"/>
    <x v="1"/>
    <x v="267"/>
    <d v="2024-10-28T00:00:00"/>
    <s v="1"/>
    <s v="NO"/>
    <n v="-432.33"/>
    <n v="4"/>
    <s v="no"/>
    <x v="780"/>
    <n v="5.8104575163398696E-2"/>
    <n v="5.6242969628796394E-2"/>
    <x v="0"/>
  </r>
  <r>
    <n v="953"/>
    <x v="362"/>
    <x v="0"/>
    <s v="AB-10015"/>
    <s v="Aaron Bergman"/>
    <s v="Consumer"/>
    <x v="52"/>
    <x v="18"/>
    <s v="India"/>
    <x v="2"/>
    <s v="OFF-ST-10004802"/>
    <x v="0"/>
    <x v="1"/>
    <s v="Rogers File Cart, Industrial"/>
    <n v="566.4"/>
    <n v="4"/>
    <n v="135.84"/>
    <n v="88.98"/>
    <s v="High"/>
    <n v="502"/>
    <x v="2"/>
    <x v="10"/>
    <x v="1"/>
    <x v="110"/>
    <d v="2022-02-07T00:00:00"/>
    <s v="1"/>
    <s v="YES"/>
    <n v="64.399999999999977"/>
    <n v="-140"/>
    <s v="no"/>
    <x v="781"/>
    <n v="1.1282868525896415"/>
    <n v="0.15709745762711866"/>
    <x v="1"/>
  </r>
  <r>
    <n v="954"/>
    <x v="80"/>
    <x v="0"/>
    <s v="RD-19585"/>
    <s v="Rob Dowd"/>
    <s v="Consumer"/>
    <x v="51"/>
    <x v="11"/>
    <s v="India"/>
    <x v="3"/>
    <s v="OFF-ST-10004837"/>
    <x v="0"/>
    <x v="1"/>
    <s v="Eldon File Cart, Single Width"/>
    <n v="511.68"/>
    <n v="4"/>
    <n v="30.6"/>
    <n v="58.79"/>
    <s v="High"/>
    <n v="7"/>
    <x v="2"/>
    <x v="8"/>
    <x v="0"/>
    <x v="290"/>
    <d v="2021-07-06T00:00:00"/>
    <s v="1"/>
    <s v="YES"/>
    <n v="504.68"/>
    <n v="150"/>
    <s v="flag"/>
    <x v="430"/>
    <n v="73.097142857142856"/>
    <n v="0.11489602876797998"/>
    <x v="1"/>
  </r>
  <r>
    <n v="955"/>
    <x v="239"/>
    <x v="0"/>
    <s v="AA-10645"/>
    <s v="Anna Andreadi"/>
    <s v="Consumer"/>
    <x v="18"/>
    <x v="9"/>
    <s v="India"/>
    <x v="2"/>
    <s v="OFF-ST-10003141"/>
    <x v="0"/>
    <x v="1"/>
    <s v="Fellowes Trays, Industrial"/>
    <n v="289.35000000000002"/>
    <n v="5"/>
    <n v="54.9"/>
    <n v="22.79"/>
    <s v="High"/>
    <n v="281"/>
    <x v="2"/>
    <x v="9"/>
    <x v="1"/>
    <x v="198"/>
    <d v="2022-12-07T00:00:00"/>
    <s v="1"/>
    <s v="YES"/>
    <n v="8.3500000000000227"/>
    <n v="214"/>
    <s v="flag"/>
    <x v="525"/>
    <n v="1.0297153024911032"/>
    <n v="7.8762744081562114E-2"/>
    <x v="0"/>
  </r>
  <r>
    <n v="956"/>
    <x v="363"/>
    <x v="0"/>
    <s v="SV-20935"/>
    <s v="Susan Vittorini"/>
    <s v="Consumer"/>
    <x v="82"/>
    <x v="0"/>
    <s v="India"/>
    <x v="0"/>
    <s v="OFF-ST-10003445"/>
    <x v="0"/>
    <x v="1"/>
    <s v="Rogers Folders, Industrial"/>
    <n v="124.68"/>
    <n v="4"/>
    <n v="3.72"/>
    <n v="17.690000000000001"/>
    <s v="High"/>
    <n v="531"/>
    <x v="2"/>
    <x v="10"/>
    <x v="0"/>
    <x v="54"/>
    <d v="2023-05-30T00:00:00"/>
    <s v="1"/>
    <s v="NO"/>
    <n v="-406.32"/>
    <n v="6"/>
    <s v="flag"/>
    <x v="466"/>
    <n v="0.23480225988700565"/>
    <n v="0.14188322104587744"/>
    <x v="1"/>
  </r>
  <r>
    <n v="957"/>
    <x v="535"/>
    <x v="0"/>
    <s v="ME-17725"/>
    <s v="Max Engle"/>
    <s v="Consumer"/>
    <x v="5"/>
    <x v="4"/>
    <s v="India"/>
    <x v="0"/>
    <s v="OFF-ST-10000103"/>
    <x v="0"/>
    <x v="1"/>
    <s v="Smead Lockers, Industrial"/>
    <n v="397.8"/>
    <n v="2"/>
    <n v="55.68"/>
    <n v="81.69"/>
    <s v="High"/>
    <n v="451"/>
    <x v="2"/>
    <x v="11"/>
    <x v="1"/>
    <x v="86"/>
    <d v="2023-03-08T00:00:00"/>
    <s v="1"/>
    <s v="NO"/>
    <n v="-53.199999999999989"/>
    <n v="-144"/>
    <s v="no"/>
    <x v="782"/>
    <n v="0.88203991130820403"/>
    <n v="0.20535444947209652"/>
    <x v="1"/>
  </r>
  <r>
    <n v="958"/>
    <x v="357"/>
    <x v="0"/>
    <s v="HG-14845"/>
    <s v="Harry Greene"/>
    <s v="Consumer"/>
    <x v="57"/>
    <x v="8"/>
    <s v="India"/>
    <x v="0"/>
    <s v="OFF-ST-10003810"/>
    <x v="0"/>
    <x v="1"/>
    <s v="Tenex Box, Single Width"/>
    <n v="33.06"/>
    <n v="2"/>
    <n v="11.52"/>
    <n v="5.19"/>
    <s v="High"/>
    <n v="759"/>
    <x v="2"/>
    <x v="8"/>
    <x v="1"/>
    <x v="239"/>
    <d v="2024-08-15T00:00:00"/>
    <s v="1"/>
    <s v="NO"/>
    <n v="-725.94"/>
    <n v="7"/>
    <s v="flag"/>
    <x v="783"/>
    <n v="4.3557312252964428E-2"/>
    <n v="0.15698729582577134"/>
    <x v="1"/>
  </r>
  <r>
    <n v="959"/>
    <x v="79"/>
    <x v="0"/>
    <s v="AF-10885"/>
    <s v="Art Foster"/>
    <s v="Consumer"/>
    <x v="6"/>
    <x v="5"/>
    <s v="India"/>
    <x v="0"/>
    <s v="OFF-BI-10003098"/>
    <x v="0"/>
    <x v="0"/>
    <s v="Ibico Binding Machine, Economy"/>
    <n v="154.26"/>
    <n v="3"/>
    <n v="60.12"/>
    <n v="11.91"/>
    <s v="High"/>
    <n v="154"/>
    <x v="2"/>
    <x v="9"/>
    <x v="1"/>
    <x v="279"/>
    <d v="2023-08-24T00:00:00"/>
    <s v="1"/>
    <s v="YES"/>
    <n v="0.25999999999999091"/>
    <n v="5"/>
    <s v="no"/>
    <x v="784"/>
    <n v="1.0016883116883117"/>
    <n v="7.7207312329832758E-2"/>
    <x v="0"/>
  </r>
  <r>
    <n v="960"/>
    <x v="536"/>
    <x v="0"/>
    <s v="PC-19000"/>
    <s v="Pauline Chand"/>
    <s v="Home Office"/>
    <x v="5"/>
    <x v="4"/>
    <s v="India"/>
    <x v="0"/>
    <s v="OFF-FA-10002241"/>
    <x v="0"/>
    <x v="4"/>
    <s v="Stockwell Clamps, Bulk Pack"/>
    <n v="75.36"/>
    <n v="4"/>
    <n v="25.56"/>
    <n v="12.21"/>
    <s v="Low"/>
    <n v="311"/>
    <x v="2"/>
    <x v="11"/>
    <x v="0"/>
    <x v="38"/>
    <d v="2023-12-16T00:00:00"/>
    <s v="1"/>
    <s v="NO"/>
    <n v="-235.64"/>
    <n v="95"/>
    <s v="flag"/>
    <x v="81"/>
    <n v="0.24231511254019292"/>
    <n v="0.16202229299363058"/>
    <x v="1"/>
  </r>
  <r>
    <n v="961"/>
    <x v="537"/>
    <x v="0"/>
    <s v="GG-14650"/>
    <s v="Greg Guthrie"/>
    <s v="Corporate"/>
    <x v="42"/>
    <x v="0"/>
    <s v="India"/>
    <x v="0"/>
    <s v="OFF-ST-10003121"/>
    <x v="0"/>
    <x v="1"/>
    <s v="Rogers Box, Industrial"/>
    <n v="97.8"/>
    <n v="4"/>
    <n v="13.68"/>
    <n v="7.66"/>
    <s v="Low"/>
    <n v="645"/>
    <x v="2"/>
    <x v="8"/>
    <x v="0"/>
    <x v="51"/>
    <d v="2022-12-04T00:00:00"/>
    <s v="1"/>
    <s v="NO"/>
    <n v="-547.20000000000005"/>
    <n v="153"/>
    <s v="flag"/>
    <x v="785"/>
    <n v="0.15162790697674419"/>
    <n v="7.8323108384458079E-2"/>
    <x v="0"/>
  </r>
  <r>
    <n v="962"/>
    <x v="225"/>
    <x v="0"/>
    <s v="GT-14755"/>
    <s v="Guy Thornton"/>
    <s v="Consumer"/>
    <x v="104"/>
    <x v="20"/>
    <s v="India"/>
    <x v="1"/>
    <s v="OFF-FA-10003745"/>
    <x v="0"/>
    <x v="4"/>
    <s v="Accos Rubber Bands, Metal"/>
    <n v="16.8"/>
    <n v="1"/>
    <n v="5.37"/>
    <n v="1.94"/>
    <s v="Low"/>
    <n v="608"/>
    <x v="2"/>
    <x v="11"/>
    <x v="1"/>
    <x v="56"/>
    <d v="2023-07-13T00:00:00"/>
    <s v="1"/>
    <s v="NO"/>
    <n v="-591.20000000000005"/>
    <n v="-25"/>
    <s v="no"/>
    <x v="181"/>
    <n v="2.7631578947368424E-2"/>
    <n v="0.11547619047619047"/>
    <x v="1"/>
  </r>
  <r>
    <n v="963"/>
    <x v="93"/>
    <x v="0"/>
    <s v="FG-14260"/>
    <s v="Frank Gastineau"/>
    <s v="Home Office"/>
    <x v="59"/>
    <x v="4"/>
    <s v="India"/>
    <x v="0"/>
    <s v="OFF-BI-10000389"/>
    <x v="0"/>
    <x v="0"/>
    <s v="Ibico Binding Machine, Clear"/>
    <n v="101.76"/>
    <n v="2"/>
    <n v="0"/>
    <n v="15.04"/>
    <s v="Low"/>
    <n v="357"/>
    <x v="2"/>
    <x v="8"/>
    <x v="1"/>
    <x v="351"/>
    <d v="2024-02-12T00:00:00"/>
    <s v="1"/>
    <s v="NO"/>
    <n v="-255.24"/>
    <n v="-288"/>
    <s v="no"/>
    <x v="68"/>
    <n v="0.2850420168067227"/>
    <n v="0.14779874213836477"/>
    <x v="1"/>
  </r>
  <r>
    <n v="964"/>
    <x v="538"/>
    <x v="2"/>
    <s v="PO-19195"/>
    <s v="Phillina Ober"/>
    <s v="Home Office"/>
    <x v="61"/>
    <x v="7"/>
    <s v="India"/>
    <x v="3"/>
    <s v="OFF-LA-10000615"/>
    <x v="0"/>
    <x v="3"/>
    <s v="Hon Removable Labels, Adjustable"/>
    <n v="74.55"/>
    <n v="7"/>
    <n v="17.850000000000001"/>
    <n v="12.29"/>
    <s v="Medium"/>
    <n v="248"/>
    <x v="2"/>
    <x v="10"/>
    <x v="1"/>
    <x v="283"/>
    <d v="2021-08-20T00:00:00"/>
    <s v="1"/>
    <s v="NO"/>
    <n v="-173.45"/>
    <n v="4"/>
    <s v="no"/>
    <x v="786"/>
    <n v="0.30060483870967741"/>
    <n v="0.16485580147551979"/>
    <x v="1"/>
  </r>
  <r>
    <n v="965"/>
    <x v="539"/>
    <x v="1"/>
    <s v="SR-20740"/>
    <s v="Steven Roelle"/>
    <s v="Home Office"/>
    <x v="77"/>
    <x v="5"/>
    <s v="India"/>
    <x v="0"/>
    <s v="OFF-EN-10004418"/>
    <x v="0"/>
    <x v="2"/>
    <s v="GlobeWeis Clasp Envelope, Recycled"/>
    <n v="43.5"/>
    <n v="5"/>
    <n v="6"/>
    <n v="15.52"/>
    <s v="Critical"/>
    <n v="249"/>
    <x v="2"/>
    <x v="11"/>
    <x v="1"/>
    <x v="64"/>
    <d v="2021-07-08T00:00:00"/>
    <s v="1"/>
    <s v="NO"/>
    <n v="-205.5"/>
    <n v="150"/>
    <s v="flag"/>
    <x v="787"/>
    <n v="0.1746987951807229"/>
    <n v="0.35678160919540231"/>
    <x v="1"/>
  </r>
  <r>
    <n v="966"/>
    <x v="446"/>
    <x v="2"/>
    <s v="MH-18115"/>
    <s v="Mick Hernandez"/>
    <s v="Home Office"/>
    <x v="37"/>
    <x v="3"/>
    <s v="India"/>
    <x v="2"/>
    <s v="OFF-PA-10003390"/>
    <x v="0"/>
    <x v="6"/>
    <s v="Enermax Computer Printout Paper, Recycled"/>
    <n v="113.52"/>
    <n v="4"/>
    <n v="6.72"/>
    <n v="20.29"/>
    <s v="Critical"/>
    <n v="599"/>
    <x v="2"/>
    <x v="9"/>
    <x v="0"/>
    <x v="37"/>
    <d v="2024-12-08T00:00:00"/>
    <s v="1"/>
    <s v="NO"/>
    <n v="-485.48"/>
    <n v="153"/>
    <s v="flag"/>
    <x v="137"/>
    <n v="0.18951585976627713"/>
    <n v="0.17873502466525723"/>
    <x v="1"/>
  </r>
  <r>
    <n v="967"/>
    <x v="442"/>
    <x v="2"/>
    <s v="HJ-14875"/>
    <s v="Heather Jas"/>
    <s v="Home Office"/>
    <x v="2"/>
    <x v="2"/>
    <s v="India"/>
    <x v="2"/>
    <s v="OFF-PA-10003115"/>
    <x v="0"/>
    <x v="6"/>
    <s v="Enermax Note Cards, Premium"/>
    <n v="114"/>
    <n v="4"/>
    <n v="45.6"/>
    <n v="20.149999999999999"/>
    <s v="Medium"/>
    <n v="69"/>
    <x v="2"/>
    <x v="10"/>
    <x v="1"/>
    <x v="30"/>
    <d v="2024-01-23T00:00:00"/>
    <s v="1"/>
    <s v="YES"/>
    <n v="45"/>
    <n v="7"/>
    <s v="flag"/>
    <x v="141"/>
    <n v="1.6521739130434783"/>
    <n v="0.17675438596491228"/>
    <x v="1"/>
  </r>
  <r>
    <n v="968"/>
    <x v="436"/>
    <x v="1"/>
    <s v="EL-13735"/>
    <s v="Ed Ludwig"/>
    <s v="Home Office"/>
    <x v="129"/>
    <x v="7"/>
    <s v="India"/>
    <x v="3"/>
    <s v="OFF-PA-10002047"/>
    <x v="0"/>
    <x v="6"/>
    <s v="Green Bar Cards &amp; Envelopes, 8.5 x 11"/>
    <n v="210.12"/>
    <n v="4"/>
    <n v="25.2"/>
    <n v="5.34"/>
    <s v="Medium"/>
    <n v="430"/>
    <x v="2"/>
    <x v="11"/>
    <x v="1"/>
    <x v="331"/>
    <d v="2022-10-24T00:00:00"/>
    <s v="1"/>
    <s v="NO"/>
    <n v="-219.88"/>
    <n v="4"/>
    <s v="no"/>
    <x v="788"/>
    <n v="0.4886511627906977"/>
    <n v="2.5414049114791545E-2"/>
    <x v="0"/>
  </r>
  <r>
    <n v="969"/>
    <x v="222"/>
    <x v="1"/>
    <s v="CW-11905"/>
    <s v="Carl Weiss"/>
    <s v="Home Office"/>
    <x v="102"/>
    <x v="16"/>
    <s v="India"/>
    <x v="2"/>
    <s v="OFF-LA-10001191"/>
    <x v="0"/>
    <x v="3"/>
    <s v="Harbour Creations File Folder Labels, Alphabetical"/>
    <n v="34.200000000000003"/>
    <n v="4"/>
    <n v="12.6"/>
    <n v="5.32"/>
    <s v="High"/>
    <n v="786"/>
    <x v="2"/>
    <x v="8"/>
    <x v="1"/>
    <x v="31"/>
    <d v="2022-03-12T00:00:00"/>
    <s v="1"/>
    <s v="NO"/>
    <n v="-751.8"/>
    <n v="-260"/>
    <s v="no"/>
    <x v="789"/>
    <n v="4.351145038167939E-2"/>
    <n v="0.15555555555555556"/>
    <x v="1"/>
  </r>
  <r>
    <n v="970"/>
    <x v="106"/>
    <x v="1"/>
    <s v="CW-11905"/>
    <s v="Carl Weiss"/>
    <s v="Home Office"/>
    <x v="64"/>
    <x v="5"/>
    <s v="India"/>
    <x v="0"/>
    <s v="OFF-FA-10003833"/>
    <x v="0"/>
    <x v="4"/>
    <s v="OIC Thumb Tacks, Metal"/>
    <n v="56.76"/>
    <n v="4"/>
    <n v="3.96"/>
    <n v="3.35"/>
    <s v="Medium"/>
    <n v="247"/>
    <x v="2"/>
    <x v="9"/>
    <x v="1"/>
    <x v="1"/>
    <d v="2023-12-31T00:00:00"/>
    <s v="1"/>
    <s v="NO"/>
    <n v="-190.24"/>
    <n v="4"/>
    <s v="no"/>
    <x v="790"/>
    <n v="0.22979757085020242"/>
    <n v="5.9020436927413676E-2"/>
    <x v="0"/>
  </r>
  <r>
    <n v="971"/>
    <x v="205"/>
    <x v="2"/>
    <s v="DW-13480"/>
    <s v="Dianna Wilson"/>
    <s v="Home Office"/>
    <x v="101"/>
    <x v="7"/>
    <s v="India"/>
    <x v="3"/>
    <s v="OFF-ST-10000287"/>
    <x v="0"/>
    <x v="1"/>
    <s v="Rogers Box, Blue"/>
    <n v="71.91"/>
    <n v="3"/>
    <n v="20.79"/>
    <n v="17.72"/>
    <s v="Critical"/>
    <n v="138"/>
    <x v="2"/>
    <x v="10"/>
    <x v="0"/>
    <x v="460"/>
    <d v="2023-11-13T00:00:00"/>
    <s v="1"/>
    <s v="NO"/>
    <n v="-66.09"/>
    <n v="94"/>
    <s v="flag"/>
    <x v="791"/>
    <n v="0.52108695652173909"/>
    <n v="0.24641913502989848"/>
    <x v="1"/>
  </r>
  <r>
    <n v="972"/>
    <x v="540"/>
    <x v="1"/>
    <s v="NM-18445"/>
    <s v="Nathan Mautz"/>
    <s v="Home Office"/>
    <x v="52"/>
    <x v="18"/>
    <s v="India"/>
    <x v="2"/>
    <s v="OFF-PA-10000070"/>
    <x v="0"/>
    <x v="6"/>
    <s v="Eaton Computer Printout Paper, Recycled"/>
    <n v="79.38"/>
    <n v="3"/>
    <n v="25.38"/>
    <n v="13.82"/>
    <s v="High"/>
    <n v="628"/>
    <x v="2"/>
    <x v="11"/>
    <x v="0"/>
    <x v="205"/>
    <d v="2022-04-12T00:00:00"/>
    <s v="1"/>
    <s v="NO"/>
    <n v="-548.62"/>
    <n v="-232"/>
    <s v="no"/>
    <x v="792"/>
    <n v="0.1264012738853503"/>
    <n v="0.17409926933736458"/>
    <x v="1"/>
  </r>
  <r>
    <n v="973"/>
    <x v="221"/>
    <x v="1"/>
    <s v="MH-17290"/>
    <s v="Marc Harrigan"/>
    <s v="Home Office"/>
    <x v="54"/>
    <x v="9"/>
    <s v="India"/>
    <x v="2"/>
    <s v="OFF-SU-10000283"/>
    <x v="0"/>
    <x v="5"/>
    <s v="Stiletto Letter Opener, Easy Grip"/>
    <n v="85.14"/>
    <n v="3"/>
    <n v="13.59"/>
    <n v="10.86"/>
    <s v="Medium"/>
    <n v="116"/>
    <x v="2"/>
    <x v="8"/>
    <x v="0"/>
    <x v="461"/>
    <d v="2022-11-18T00:00:00"/>
    <s v="1"/>
    <s v="NO"/>
    <n v="-30.86"/>
    <n v="4"/>
    <s v="no"/>
    <x v="793"/>
    <n v="0.73396551724137926"/>
    <n v="0.12755461592670894"/>
    <x v="1"/>
  </r>
  <r>
    <n v="974"/>
    <x v="435"/>
    <x v="3"/>
    <s v="MR-17545"/>
    <s v="Mathew Reese"/>
    <s v="Home Office"/>
    <x v="42"/>
    <x v="8"/>
    <s v="India"/>
    <x v="0"/>
    <s v="OFF-LA-10003132"/>
    <x v="0"/>
    <x v="3"/>
    <s v="Hon File Folder Labels, Adjustable"/>
    <n v="6.54"/>
    <n v="1"/>
    <n v="1.83"/>
    <n v="1.5"/>
    <s v="Critical"/>
    <n v="617"/>
    <x v="2"/>
    <x v="10"/>
    <x v="1"/>
    <x v="42"/>
    <d v="2024-11-22T00:00:00"/>
    <s v="1"/>
    <s v="NO"/>
    <n v="-610.46"/>
    <n v="4"/>
    <s v="no"/>
    <x v="410"/>
    <n v="1.0599675850891411E-2"/>
    <n v="0.2293577981651376"/>
    <x v="1"/>
  </r>
  <r>
    <n v="975"/>
    <x v="541"/>
    <x v="2"/>
    <s v="MT-18070"/>
    <s v="Michelle Tran"/>
    <s v="Home Office"/>
    <x v="29"/>
    <x v="2"/>
    <s v="India"/>
    <x v="2"/>
    <s v="OFF-ST-10004331"/>
    <x v="0"/>
    <x v="1"/>
    <s v="Eldon Folders, Single Width"/>
    <n v="34.020000000000003"/>
    <n v="2"/>
    <n v="3.36"/>
    <n v="13.61"/>
    <s v="Critical"/>
    <n v="211"/>
    <x v="2"/>
    <x v="11"/>
    <x v="1"/>
    <x v="462"/>
    <d v="2022-03-12T00:00:00"/>
    <s v="1"/>
    <s v="NO"/>
    <n v="-176.98"/>
    <n v="-259"/>
    <s v="no"/>
    <x v="794"/>
    <n v="0.16123222748815166"/>
    <n v="0.40005878894767777"/>
    <x v="1"/>
  </r>
  <r>
    <n v="976"/>
    <x v="104"/>
    <x v="2"/>
    <s v="DR-12940"/>
    <s v="Daniel Raglin"/>
    <s v="Home Office"/>
    <x v="15"/>
    <x v="2"/>
    <s v="India"/>
    <x v="2"/>
    <s v="OFF-PA-10004648"/>
    <x v="0"/>
    <x v="6"/>
    <s v="Xerox Message Books, Recycled"/>
    <n v="40.56"/>
    <n v="2"/>
    <n v="2.82"/>
    <n v="1.22"/>
    <s v="High"/>
    <n v="149"/>
    <x v="2"/>
    <x v="8"/>
    <x v="0"/>
    <x v="41"/>
    <d v="2021-07-11T00:00:00"/>
    <s v="1"/>
    <s v="NO"/>
    <n v="-108.44"/>
    <n v="150"/>
    <s v="flag"/>
    <x v="795"/>
    <n v="0.27221476510067116"/>
    <n v="3.0078895463510846E-2"/>
    <x v="0"/>
  </r>
  <r>
    <n v="977"/>
    <x v="542"/>
    <x v="1"/>
    <s v="NP-18685"/>
    <s v="Nora Pelletier"/>
    <s v="Home Office"/>
    <x v="128"/>
    <x v="9"/>
    <s v="India"/>
    <x v="2"/>
    <s v="OFF-ST-10003256"/>
    <x v="0"/>
    <x v="1"/>
    <s v="Eldon Shelving, Wire Frame"/>
    <n v="94.98"/>
    <n v="2"/>
    <n v="0"/>
    <n v="10.86"/>
    <s v="Medium"/>
    <n v="445"/>
    <x v="2"/>
    <x v="10"/>
    <x v="0"/>
    <x v="336"/>
    <d v="2022-08-19T00:00:00"/>
    <s v="1"/>
    <s v="NO"/>
    <n v="-350.02"/>
    <n v="5"/>
    <s v="no"/>
    <x v="68"/>
    <n v="0.21343820224719101"/>
    <n v="0.11433986102337333"/>
    <x v="1"/>
  </r>
  <r>
    <n v="978"/>
    <x v="201"/>
    <x v="1"/>
    <s v="BE-11455"/>
    <s v="Brad Eason"/>
    <s v="Home Office"/>
    <x v="100"/>
    <x v="7"/>
    <s v="India"/>
    <x v="3"/>
    <s v="OFF-PA-10002022"/>
    <x v="0"/>
    <x v="6"/>
    <s v="Xerox Message Books, 8.5 x 11"/>
    <n v="49.02"/>
    <n v="2"/>
    <n v="1.44"/>
    <n v="10.73"/>
    <s v="High"/>
    <n v="361"/>
    <x v="2"/>
    <x v="11"/>
    <x v="0"/>
    <x v="419"/>
    <d v="2021-04-06T00:00:00"/>
    <s v="1"/>
    <s v="NO"/>
    <n v="-311.98"/>
    <n v="-54"/>
    <s v="no"/>
    <x v="796"/>
    <n v="0.13578947368421054"/>
    <n v="0.21889024887800898"/>
    <x v="1"/>
  </r>
  <r>
    <n v="979"/>
    <x v="96"/>
    <x v="1"/>
    <s v="BT-11485"/>
    <s v="Brad Thomas"/>
    <s v="Home Office"/>
    <x v="43"/>
    <x v="15"/>
    <s v="India"/>
    <x v="1"/>
    <s v="OFF-EN-10002434"/>
    <x v="0"/>
    <x v="2"/>
    <s v="Kraft Manila Envelope, Recycled"/>
    <n v="50.58"/>
    <n v="2"/>
    <n v="15.66"/>
    <n v="6.68"/>
    <s v="High"/>
    <n v="45"/>
    <x v="2"/>
    <x v="8"/>
    <x v="0"/>
    <x v="276"/>
    <d v="2022-10-29T00:00:00"/>
    <s v="1"/>
    <s v="YES"/>
    <n v="5.5799999999999983"/>
    <n v="4"/>
    <s v="no"/>
    <x v="797"/>
    <n v="1.1239999999999999"/>
    <n v="0.13206801107156979"/>
    <x v="1"/>
  </r>
  <r>
    <n v="980"/>
    <x v="201"/>
    <x v="1"/>
    <s v="BE-11455"/>
    <s v="Brad Eason"/>
    <s v="Home Office"/>
    <x v="100"/>
    <x v="7"/>
    <s v="India"/>
    <x v="3"/>
    <s v="OFF-SU-10004846"/>
    <x v="0"/>
    <x v="5"/>
    <s v="Acme Box Cutter, Serrated"/>
    <n v="69"/>
    <n v="2"/>
    <n v="19.32"/>
    <n v="6.56"/>
    <s v="High"/>
    <n v="771"/>
    <x v="2"/>
    <x v="9"/>
    <x v="0"/>
    <x v="463"/>
    <d v="2022-02-09T00:00:00"/>
    <s v="1"/>
    <s v="NO"/>
    <n v="-702"/>
    <n v="-200"/>
    <s v="no"/>
    <x v="798"/>
    <n v="8.9494163424124515E-2"/>
    <n v="9.5072463768115942E-2"/>
    <x v="0"/>
  </r>
  <r>
    <n v="981"/>
    <x v="425"/>
    <x v="1"/>
    <s v="RB-19465"/>
    <s v="Rick Bensley"/>
    <s v="Home Office"/>
    <x v="70"/>
    <x v="7"/>
    <s v="India"/>
    <x v="3"/>
    <s v="OFF-PA-10001236"/>
    <x v="0"/>
    <x v="6"/>
    <s v="Enermax Message Books, Recycled"/>
    <n v="44.82"/>
    <n v="2"/>
    <n v="2.64"/>
    <n v="6.24"/>
    <s v="High"/>
    <n v="301"/>
    <x v="2"/>
    <x v="10"/>
    <x v="1"/>
    <x v="4"/>
    <d v="2021-01-10T00:00:00"/>
    <s v="1"/>
    <s v="NO"/>
    <n v="-256.18"/>
    <n v="-260"/>
    <s v="no"/>
    <x v="799"/>
    <n v="0.14890365448504983"/>
    <n v="0.13922356091030791"/>
    <x v="1"/>
  </r>
  <r>
    <n v="982"/>
    <x v="98"/>
    <x v="1"/>
    <s v="HP-14815"/>
    <s v="Harold Pawlan"/>
    <s v="Home Office"/>
    <x v="44"/>
    <x v="5"/>
    <s v="India"/>
    <x v="0"/>
    <s v="OFF-ST-10003088"/>
    <x v="0"/>
    <x v="1"/>
    <s v="Fellowes Box, Wire Frame"/>
    <n v="37.5"/>
    <n v="2"/>
    <n v="6"/>
    <n v="3.62"/>
    <s v="Medium"/>
    <n v="160"/>
    <x v="2"/>
    <x v="11"/>
    <x v="0"/>
    <x v="76"/>
    <d v="2024-04-22T00:00:00"/>
    <s v="1"/>
    <s v="NO"/>
    <n v="-122.5"/>
    <n v="5"/>
    <s v="no"/>
    <x v="314"/>
    <n v="0.234375"/>
    <n v="9.6533333333333332E-2"/>
    <x v="0"/>
  </r>
  <r>
    <n v="983"/>
    <x v="543"/>
    <x v="3"/>
    <s v="AH-10195"/>
    <s v="Alan Haines"/>
    <s v="Corporate"/>
    <x v="27"/>
    <x v="13"/>
    <s v="India"/>
    <x v="1"/>
    <s v="OFF-ST-10001534"/>
    <x v="0"/>
    <x v="1"/>
    <s v="Smead Folders, Industrial"/>
    <n v="53.91"/>
    <n v="3"/>
    <n v="24.75"/>
    <n v="12.35"/>
    <s v="High"/>
    <n v="764"/>
    <x v="2"/>
    <x v="9"/>
    <x v="0"/>
    <x v="331"/>
    <d v="2022-10-24T00:00:00"/>
    <s v="1"/>
    <s v="NO"/>
    <n v="-710.09"/>
    <n v="4"/>
    <s v="no"/>
    <x v="800"/>
    <n v="7.0562827225130881E-2"/>
    <n v="0.2290855128918568"/>
    <x v="1"/>
  </r>
  <r>
    <n v="984"/>
    <x v="117"/>
    <x v="2"/>
    <s v="BW-11110"/>
    <s v="Bart Watters"/>
    <s v="Corporate"/>
    <x v="67"/>
    <x v="7"/>
    <s v="India"/>
    <x v="3"/>
    <s v="OFF-EN-10000328"/>
    <x v="0"/>
    <x v="2"/>
    <s v="Kraft Business Envelopes, Set of 50"/>
    <n v="179.82"/>
    <n v="9"/>
    <n v="68.31"/>
    <n v="32.15"/>
    <s v="High"/>
    <n v="106"/>
    <x v="2"/>
    <x v="10"/>
    <x v="0"/>
    <x v="49"/>
    <d v="2024-06-01T00:00:00"/>
    <s v="1"/>
    <s v="YES"/>
    <n v="73.819999999999993"/>
    <n v="153"/>
    <s v="flag"/>
    <x v="801"/>
    <n v="1.6964150943396226"/>
    <n v="0.17878990101212322"/>
    <x v="1"/>
  </r>
  <r>
    <n v="985"/>
    <x v="377"/>
    <x v="2"/>
    <s v="RA-19885"/>
    <s v="Ruben Ausman"/>
    <s v="Corporate"/>
    <x v="50"/>
    <x v="0"/>
    <s v="India"/>
    <x v="0"/>
    <s v="OFF-BI-10001399"/>
    <x v="0"/>
    <x v="0"/>
    <s v="Avery Binder Covers, Clear"/>
    <n v="52.65"/>
    <n v="5"/>
    <n v="8.85"/>
    <n v="13.73"/>
    <s v="High"/>
    <n v="657"/>
    <x v="2"/>
    <x v="11"/>
    <x v="1"/>
    <x v="37"/>
    <d v="2024-12-08T00:00:00"/>
    <s v="1"/>
    <s v="NO"/>
    <n v="-604.35"/>
    <n v="153"/>
    <s v="flag"/>
    <x v="802"/>
    <n v="8.0136986301369867E-2"/>
    <n v="0.26077872744539415"/>
    <x v="1"/>
  </r>
  <r>
    <n v="986"/>
    <x v="196"/>
    <x v="2"/>
    <s v="KB-16240"/>
    <s v="Karen Bern"/>
    <s v="Corporate"/>
    <x v="77"/>
    <x v="5"/>
    <s v="India"/>
    <x v="0"/>
    <s v="OFF-AR-10002022"/>
    <x v="0"/>
    <x v="7"/>
    <s v="Stanley Sketch Pad, Water Color"/>
    <n v="190.44"/>
    <n v="4"/>
    <n v="32.28"/>
    <n v="26.14"/>
    <s v="Medium"/>
    <n v="407"/>
    <x v="2"/>
    <x v="8"/>
    <x v="0"/>
    <x v="240"/>
    <d v="2024-04-25T00:00:00"/>
    <s v="1"/>
    <s v="NO"/>
    <n v="-216.56"/>
    <n v="4"/>
    <s v="no"/>
    <x v="803"/>
    <n v="0.46791154791154793"/>
    <n v="0.13726107960512499"/>
    <x v="1"/>
  </r>
  <r>
    <n v="987"/>
    <x v="544"/>
    <x v="2"/>
    <s v="CM-12715"/>
    <s v="Craig Molinari"/>
    <s v="Corporate"/>
    <x v="20"/>
    <x v="5"/>
    <s v="India"/>
    <x v="0"/>
    <s v="OFF-PA-10003906"/>
    <x v="0"/>
    <x v="6"/>
    <s v="Eaton Memo Slips, Premium"/>
    <n v="41.22"/>
    <n v="3"/>
    <n v="18.54"/>
    <n v="12.3"/>
    <s v="Critical"/>
    <n v="448"/>
    <x v="2"/>
    <x v="9"/>
    <x v="0"/>
    <x v="67"/>
    <d v="2023-10-08T00:00:00"/>
    <s v="1"/>
    <s v="NO"/>
    <n v="-406.78"/>
    <n v="122"/>
    <s v="flag"/>
    <x v="165"/>
    <n v="9.2008928571428575E-2"/>
    <n v="0.29839883551673946"/>
    <x v="1"/>
  </r>
  <r>
    <n v="988"/>
    <x v="545"/>
    <x v="2"/>
    <s v="CA-12310"/>
    <s v="Christine Abelman"/>
    <s v="Corporate"/>
    <x v="9"/>
    <x v="7"/>
    <s v="India"/>
    <x v="3"/>
    <s v="OFF-AR-10004780"/>
    <x v="0"/>
    <x v="7"/>
    <s v="Stanley Markers, Blue"/>
    <n v="66.599999999999994"/>
    <n v="3"/>
    <n v="31.95"/>
    <n v="12.25"/>
    <s v="Medium"/>
    <n v="744"/>
    <x v="2"/>
    <x v="10"/>
    <x v="1"/>
    <x v="40"/>
    <d v="2024-03-24T00:00:00"/>
    <s v="1"/>
    <s v="NO"/>
    <n v="-677.4"/>
    <n v="4"/>
    <s v="no"/>
    <x v="804"/>
    <n v="8.9516129032258057E-2"/>
    <n v="0.18393393393393395"/>
    <x v="1"/>
  </r>
  <r>
    <n v="989"/>
    <x v="376"/>
    <x v="2"/>
    <s v="SP-20620"/>
    <s v="Stefania Perrino"/>
    <s v="Corporate"/>
    <x v="25"/>
    <x v="11"/>
    <s v="India"/>
    <x v="3"/>
    <s v="OFF-AR-10000058"/>
    <x v="0"/>
    <x v="7"/>
    <s v="Stanley Canvas, Water Color"/>
    <n v="52.65"/>
    <n v="1"/>
    <n v="17.88"/>
    <n v="24.3"/>
    <s v="Critical"/>
    <n v="583"/>
    <x v="2"/>
    <x v="11"/>
    <x v="0"/>
    <x v="167"/>
    <d v="2021-08-08T00:00:00"/>
    <s v="1"/>
    <s v="NO"/>
    <n v="-530.35"/>
    <n v="122"/>
    <s v="flag"/>
    <x v="805"/>
    <n v="9.0308747855917665E-2"/>
    <n v="0.46153846153846156"/>
    <x v="1"/>
  </r>
  <r>
    <n v="990"/>
    <x v="544"/>
    <x v="2"/>
    <s v="CM-12715"/>
    <s v="Craig Molinari"/>
    <s v="Corporate"/>
    <x v="20"/>
    <x v="5"/>
    <s v="India"/>
    <x v="0"/>
    <s v="OFF-SU-10004236"/>
    <x v="0"/>
    <x v="5"/>
    <s v="Stiletto Letter Opener, Steel"/>
    <n v="25.08"/>
    <n v="1"/>
    <n v="8.25"/>
    <n v="7.09"/>
    <s v="Critical"/>
    <n v="151"/>
    <x v="2"/>
    <x v="8"/>
    <x v="0"/>
    <x v="313"/>
    <d v="2022-01-15T00:00:00"/>
    <s v="1"/>
    <s v="NO"/>
    <n v="-125.92"/>
    <n v="-290"/>
    <s v="no"/>
    <x v="385"/>
    <n v="0.16609271523178806"/>
    <n v="0.282695374800638"/>
    <x v="1"/>
  </r>
  <r>
    <n v="991"/>
    <x v="546"/>
    <x v="2"/>
    <s v="KN-16390"/>
    <s v="Katherine Nockton"/>
    <s v="Corporate"/>
    <x v="21"/>
    <x v="15"/>
    <s v="India"/>
    <x v="1"/>
    <s v="OFF-PA-10001818"/>
    <x v="0"/>
    <x v="6"/>
    <s v="Green Bar Note Cards, Multicolor"/>
    <n v="33.93"/>
    <n v="1"/>
    <n v="7.8"/>
    <n v="4.47"/>
    <s v="Medium"/>
    <n v="662"/>
    <x v="2"/>
    <x v="9"/>
    <x v="1"/>
    <x v="431"/>
    <d v="2023-08-18T00:00:00"/>
    <s v="1"/>
    <s v="NO"/>
    <n v="-628.07000000000005"/>
    <n v="4"/>
    <s v="no"/>
    <x v="92"/>
    <n v="5.125377643504532E-2"/>
    <n v="0.13174182139699381"/>
    <x v="1"/>
  </r>
  <r>
    <n v="992"/>
    <x v="545"/>
    <x v="2"/>
    <s v="CA-12310"/>
    <s v="Christine Abelman"/>
    <s v="Corporate"/>
    <x v="9"/>
    <x v="7"/>
    <s v="India"/>
    <x v="3"/>
    <s v="OFF-FA-10004795"/>
    <x v="0"/>
    <x v="4"/>
    <s v="Advantus Paper Clips, Assorted Sizes"/>
    <n v="22.8"/>
    <n v="2"/>
    <n v="0.18"/>
    <n v="2.56"/>
    <s v="Medium"/>
    <n v="607"/>
    <x v="2"/>
    <x v="10"/>
    <x v="1"/>
    <x v="13"/>
    <d v="2023-09-24T00:00:00"/>
    <s v="1"/>
    <s v="NO"/>
    <n v="-584.20000000000005"/>
    <n v="6"/>
    <s v="flag"/>
    <x v="142"/>
    <n v="3.7561779242174631E-2"/>
    <n v="0.11228070175438597"/>
    <x v="1"/>
  </r>
  <r>
    <n v="993"/>
    <x v="547"/>
    <x v="2"/>
    <s v="AR-10345"/>
    <s v="Alex Russell"/>
    <s v="Corporate"/>
    <x v="46"/>
    <x v="11"/>
    <s v="India"/>
    <x v="3"/>
    <s v="OFF-AR-10000720"/>
    <x v="0"/>
    <x v="7"/>
    <s v="Binney &amp; Smith Markers, Fluorescent"/>
    <n v="50.7"/>
    <n v="2"/>
    <n v="10.14"/>
    <n v="15.16"/>
    <s v="High"/>
    <n v="319"/>
    <x v="2"/>
    <x v="11"/>
    <x v="1"/>
    <x v="13"/>
    <d v="2023-09-24T00:00:00"/>
    <s v="1"/>
    <s v="NO"/>
    <n v="-268.3"/>
    <n v="6"/>
    <s v="flag"/>
    <x v="120"/>
    <n v="0.15893416927899687"/>
    <n v="0.29901380670611438"/>
    <x v="1"/>
  </r>
  <r>
    <n v="994"/>
    <x v="210"/>
    <x v="2"/>
    <s v="MG-18205"/>
    <s v="Mitch Gastineau"/>
    <s v="Corporate"/>
    <x v="66"/>
    <x v="5"/>
    <s v="India"/>
    <x v="0"/>
    <s v="OFF-EN-10000224"/>
    <x v="0"/>
    <x v="2"/>
    <s v="Cameo Clasp Envelope, Recycled"/>
    <n v="16.62"/>
    <n v="2"/>
    <n v="3.3"/>
    <n v="3.97"/>
    <s v="High"/>
    <n v="630"/>
    <x v="2"/>
    <x v="9"/>
    <x v="1"/>
    <x v="9"/>
    <d v="2022-08-22T00:00:00"/>
    <s v="1"/>
    <s v="NO"/>
    <n v="-613.38"/>
    <n v="5"/>
    <s v="no"/>
    <x v="806"/>
    <n v="2.6380952380952383E-2"/>
    <n v="0.23886883273164861"/>
    <x v="1"/>
  </r>
  <r>
    <n v="995"/>
    <x v="548"/>
    <x v="1"/>
    <s v="MW-18235"/>
    <s v="Mitch Willingham"/>
    <s v="Corporate"/>
    <x v="52"/>
    <x v="18"/>
    <s v="India"/>
    <x v="2"/>
    <s v="OFF-BI-10004120"/>
    <x v="0"/>
    <x v="0"/>
    <s v="Ibico 3-Hole Punch, Durable"/>
    <n v="95.85"/>
    <n v="3"/>
    <n v="22.95"/>
    <n v="11.06"/>
    <s v="Medium"/>
    <n v="116"/>
    <x v="2"/>
    <x v="11"/>
    <x v="0"/>
    <x v="345"/>
    <d v="2024-06-05T00:00:00"/>
    <s v="1"/>
    <s v="NO"/>
    <n v="-20.150000000000006"/>
    <n v="121"/>
    <s v="flag"/>
    <x v="742"/>
    <n v="0.82629310344827578"/>
    <n v="0.11538862806468442"/>
    <x v="1"/>
  </r>
  <r>
    <n v="996"/>
    <x v="437"/>
    <x v="1"/>
    <s v="DM-13525"/>
    <s v="Don Miller"/>
    <s v="Corporate"/>
    <x v="130"/>
    <x v="17"/>
    <s v="India"/>
    <x v="1"/>
    <s v="OFF-FA-10003819"/>
    <x v="0"/>
    <x v="4"/>
    <s v="Advantus Paper Clips, Assorted Sizes"/>
    <n v="41.85"/>
    <n v="3"/>
    <n v="14.22"/>
    <n v="8.74"/>
    <s v="Critical"/>
    <n v="76"/>
    <x v="2"/>
    <x v="8"/>
    <x v="0"/>
    <x v="356"/>
    <d v="2024-08-03T00:00:00"/>
    <s v="1"/>
    <s v="NO"/>
    <n v="-34.15"/>
    <n v="213"/>
    <s v="flag"/>
    <x v="807"/>
    <n v="0.55065789473684212"/>
    <n v="0.20884109916367979"/>
    <x v="1"/>
  </r>
  <r>
    <n v="997"/>
    <x v="437"/>
    <x v="1"/>
    <s v="DM-13525"/>
    <s v="Don Miller"/>
    <s v="Corporate"/>
    <x v="130"/>
    <x v="17"/>
    <s v="India"/>
    <x v="1"/>
    <s v="OFF-EN-10000296"/>
    <x v="0"/>
    <x v="2"/>
    <s v="Cameo Business Envelopes, Security-Tint"/>
    <n v="50.85"/>
    <n v="3"/>
    <n v="4.05"/>
    <n v="6.3"/>
    <s v="Critical"/>
    <n v="526"/>
    <x v="2"/>
    <x v="9"/>
    <x v="1"/>
    <x v="464"/>
    <d v="2023-11-26T00:00:00"/>
    <s v="1"/>
    <s v="NO"/>
    <n v="-475.15"/>
    <n v="5"/>
    <s v="no"/>
    <x v="506"/>
    <n v="9.6673003802281374E-2"/>
    <n v="0.12389380530973451"/>
    <x v="1"/>
  </r>
  <r>
    <n v="998"/>
    <x v="125"/>
    <x v="1"/>
    <s v="EM-13810"/>
    <s v="Eleni McCrary"/>
    <s v="Corporate"/>
    <x v="74"/>
    <x v="20"/>
    <s v="India"/>
    <x v="1"/>
    <s v="OFF-AR-10001922"/>
    <x v="0"/>
    <x v="7"/>
    <s v="Sanford Pens, Blue"/>
    <n v="33.299999999999997"/>
    <n v="3"/>
    <n v="5.94"/>
    <n v="2.81"/>
    <s v="High"/>
    <n v="172"/>
    <x v="2"/>
    <x v="11"/>
    <x v="1"/>
    <x v="314"/>
    <d v="2023-07-26T00:00:00"/>
    <s v="1"/>
    <s v="NO"/>
    <n v="-138.69999999999999"/>
    <n v="4"/>
    <s v="no"/>
    <x v="808"/>
    <n v="0.19360465116279069"/>
    <n v="8.4384384384384392E-2"/>
    <x v="0"/>
  </r>
  <r>
    <n v="999"/>
    <x v="549"/>
    <x v="1"/>
    <s v="PC-18745"/>
    <s v="Pamela Coakley"/>
    <s v="Corporate"/>
    <x v="49"/>
    <x v="5"/>
    <s v="India"/>
    <x v="0"/>
    <s v="OFF-ST-10002240"/>
    <x v="0"/>
    <x v="1"/>
    <s v="Fellowes Shelving, Blue"/>
    <n v="86.76"/>
    <n v="3"/>
    <n v="-38.25"/>
    <n v="10.16"/>
    <s v="Medium"/>
    <n v="749"/>
    <x v="2"/>
    <x v="8"/>
    <x v="0"/>
    <x v="314"/>
    <d v="2023-07-26T00:00:00"/>
    <s v="1"/>
    <s v="NO"/>
    <n v="-662.24"/>
    <n v="4"/>
    <s v="no"/>
    <x v="809"/>
    <n v="0.11583444592790387"/>
    <n v="0.11710465652374366"/>
    <x v="1"/>
  </r>
  <r>
    <n v="1000"/>
    <x v="384"/>
    <x v="1"/>
    <s v="DM-13345"/>
    <s v="Denise Monton"/>
    <s v="Corporate"/>
    <x v="126"/>
    <x v="21"/>
    <s v="India"/>
    <x v="1"/>
    <s v="OFF-BI-10003098"/>
    <x v="0"/>
    <x v="0"/>
    <s v="Ibico Binding Machine, Economy"/>
    <n v="205.68"/>
    <n v="4"/>
    <n v="80.16"/>
    <n v="62.34"/>
    <s v="Critical"/>
    <n v="604"/>
    <x v="2"/>
    <x v="9"/>
    <x v="0"/>
    <x v="20"/>
    <d v="2024-01-29T00:00:00"/>
    <s v="1"/>
    <s v="NO"/>
    <n v="-398.32"/>
    <n v="4"/>
    <s v="no"/>
    <x v="810"/>
    <n v="0.34052980132450333"/>
    <n v="0.30309218203033839"/>
    <x v="1"/>
  </r>
  <r>
    <n v="1001"/>
    <x v="192"/>
    <x v="1"/>
    <s v="GP-14740"/>
    <s v="Guy Phonely"/>
    <s v="Corporate"/>
    <x v="30"/>
    <x v="14"/>
    <s v="India"/>
    <x v="3"/>
    <s v="OFF-LA-10001658"/>
    <x v="0"/>
    <x v="3"/>
    <s v="Avery Round Labels, 5000 Label Set"/>
    <n v="30.12"/>
    <n v="4"/>
    <n v="3.84"/>
    <n v="5.44"/>
    <s v="Critical"/>
    <n v="426"/>
    <x v="2"/>
    <x v="10"/>
    <x v="1"/>
    <x v="21"/>
    <d v="2023-06-17T00:00:00"/>
    <s v="1"/>
    <s v="NO"/>
    <n v="-395.88"/>
    <n v="-172"/>
    <s v="no"/>
    <x v="811"/>
    <n v="7.0704225352112682E-2"/>
    <n v="0.18061088977423639"/>
    <x v="1"/>
  </r>
  <r>
    <n v="1002"/>
    <x v="192"/>
    <x v="1"/>
    <s v="GP-14740"/>
    <s v="Guy Phonely"/>
    <s v="Corporate"/>
    <x v="30"/>
    <x v="14"/>
    <s v="India"/>
    <x v="3"/>
    <s v="OFF-EN-10002556"/>
    <x v="0"/>
    <x v="2"/>
    <s v="Ames Business Envelopes, Recycled"/>
    <n v="68.16"/>
    <n v="4"/>
    <n v="29.28"/>
    <n v="5.16"/>
    <s v="Critical"/>
    <n v="699"/>
    <x v="2"/>
    <x v="11"/>
    <x v="0"/>
    <x v="308"/>
    <d v="2022-07-12T00:00:00"/>
    <s v="1"/>
    <s v="NO"/>
    <n v="-630.84"/>
    <n v="181"/>
    <s v="flag"/>
    <x v="510"/>
    <n v="9.7510729613733901E-2"/>
    <n v="7.5704225352112686E-2"/>
    <x v="0"/>
  </r>
  <r>
    <n v="1003"/>
    <x v="379"/>
    <x v="1"/>
    <s v="NH-18610"/>
    <s v="Nicole Hansen"/>
    <s v="Corporate"/>
    <x v="71"/>
    <x v="3"/>
    <s v="India"/>
    <x v="2"/>
    <s v="OFF-EN-10002425"/>
    <x v="0"/>
    <x v="2"/>
    <s v="Ames Peel and Seal, Set of 50"/>
    <n v="74.760000000000005"/>
    <n v="4"/>
    <n v="2.16"/>
    <n v="11.97"/>
    <s v="High"/>
    <n v="687"/>
    <x v="2"/>
    <x v="8"/>
    <x v="1"/>
    <x v="48"/>
    <d v="2023-05-09T00:00:00"/>
    <s v="1"/>
    <s v="NO"/>
    <n v="-612.24"/>
    <n v="-113"/>
    <s v="no"/>
    <x v="176"/>
    <n v="0.10882096069868996"/>
    <n v="0.1601123595505618"/>
    <x v="1"/>
  </r>
  <r>
    <n v="1004"/>
    <x v="550"/>
    <x v="1"/>
    <s v="SC-20770"/>
    <s v="Stewart Carmichael"/>
    <s v="Corporate"/>
    <x v="108"/>
    <x v="5"/>
    <s v="India"/>
    <x v="0"/>
    <s v="OFF-BI-10004436"/>
    <x v="0"/>
    <x v="0"/>
    <s v="Acco Hole Reinforcements, Recycled"/>
    <n v="28.08"/>
    <n v="4"/>
    <n v="0.48"/>
    <n v="3.39"/>
    <s v="Medium"/>
    <n v="397"/>
    <x v="2"/>
    <x v="9"/>
    <x v="1"/>
    <x v="332"/>
    <d v="2023-12-24T00:00:00"/>
    <s v="1"/>
    <s v="NO"/>
    <n v="-368.92"/>
    <n v="5"/>
    <s v="no"/>
    <x v="2"/>
    <n v="7.0730478589420651E-2"/>
    <n v="0.12072649572649574"/>
    <x v="1"/>
  </r>
  <r>
    <n v="1005"/>
    <x v="551"/>
    <x v="1"/>
    <s v="KD-16615"/>
    <s v="Ken Dana"/>
    <s v="Corporate"/>
    <x v="18"/>
    <x v="9"/>
    <s v="India"/>
    <x v="2"/>
    <s v="OFF-LA-10000658"/>
    <x v="0"/>
    <x v="3"/>
    <s v="Avery Shipping Labels, 5000 Label Set"/>
    <n v="61.2"/>
    <n v="5"/>
    <n v="21.9"/>
    <n v="7.39"/>
    <s v="High"/>
    <n v="390"/>
    <x v="2"/>
    <x v="10"/>
    <x v="1"/>
    <x v="49"/>
    <d v="2024-04-01T00:00:00"/>
    <s v="1"/>
    <s v="NO"/>
    <n v="-328.8"/>
    <n v="92"/>
    <s v="flag"/>
    <x v="812"/>
    <n v="0.15692307692307694"/>
    <n v="0.12075163398692809"/>
    <x v="1"/>
  </r>
  <r>
    <n v="1006"/>
    <x v="381"/>
    <x v="1"/>
    <s v="JG-15310"/>
    <s v="Jason Gross"/>
    <s v="Corporate"/>
    <x v="110"/>
    <x v="17"/>
    <s v="India"/>
    <x v="1"/>
    <s v="OFF-BI-10003806"/>
    <x v="0"/>
    <x v="0"/>
    <s v="Avery Index Tab, Clear"/>
    <n v="44.31"/>
    <n v="7"/>
    <n v="21.21"/>
    <n v="3.98"/>
    <s v="Medium"/>
    <n v="476"/>
    <x v="2"/>
    <x v="9"/>
    <x v="0"/>
    <x v="76"/>
    <d v="2024-04-22T00:00:00"/>
    <s v="1"/>
    <s v="NO"/>
    <n v="-431.69"/>
    <n v="5"/>
    <s v="no"/>
    <x v="813"/>
    <n v="9.3088235294117652E-2"/>
    <n v="8.9821710674791236E-2"/>
    <x v="0"/>
  </r>
  <r>
    <n v="1007"/>
    <x v="119"/>
    <x v="1"/>
    <s v="BS-11365"/>
    <s v="Bill Shonely"/>
    <s v="Corporate"/>
    <x v="69"/>
    <x v="16"/>
    <s v="India"/>
    <x v="2"/>
    <s v="OFF-SU-10001618"/>
    <x v="0"/>
    <x v="5"/>
    <s v="Kleencut Letter Opener, Easy Grip"/>
    <n v="258.12"/>
    <n v="9"/>
    <n v="92.88"/>
    <n v="46.11"/>
    <s v="Medium"/>
    <n v="124"/>
    <x v="2"/>
    <x v="10"/>
    <x v="0"/>
    <x v="92"/>
    <d v="2024-10-23T00:00:00"/>
    <s v="1"/>
    <s v="YES"/>
    <n v="134.12"/>
    <n v="6"/>
    <s v="flag"/>
    <x v="476"/>
    <n v="2.0816129032258064"/>
    <n v="0.17863784286378429"/>
    <x v="1"/>
  </r>
  <r>
    <n v="1008"/>
    <x v="550"/>
    <x v="1"/>
    <s v="SC-20770"/>
    <s v="Stewart Carmichael"/>
    <s v="Corporate"/>
    <x v="108"/>
    <x v="5"/>
    <s v="India"/>
    <x v="0"/>
    <s v="OFF-BI-10001312"/>
    <x v="0"/>
    <x v="0"/>
    <s v="Cardinal 3-Hole Punch, Clear"/>
    <n v="254.34"/>
    <n v="9"/>
    <n v="106.65"/>
    <n v="18.649999999999999"/>
    <s v="Medium"/>
    <n v="15"/>
    <x v="2"/>
    <x v="11"/>
    <x v="0"/>
    <x v="304"/>
    <d v="2022-12-28T00:00:00"/>
    <s v="1"/>
    <s v="YES"/>
    <n v="239.34"/>
    <n v="4"/>
    <s v="no"/>
    <x v="814"/>
    <n v="16.956"/>
    <n v="7.3327042541479898E-2"/>
    <x v="0"/>
  </r>
  <r>
    <n v="1009"/>
    <x v="550"/>
    <x v="1"/>
    <s v="SC-20770"/>
    <s v="Stewart Carmichael"/>
    <s v="Corporate"/>
    <x v="108"/>
    <x v="5"/>
    <s v="India"/>
    <x v="0"/>
    <s v="OFF-BI-10001659"/>
    <x v="0"/>
    <x v="0"/>
    <s v="Cardinal Index Tab, Clear"/>
    <n v="65.34"/>
    <n v="9"/>
    <n v="11.61"/>
    <n v="8.16"/>
    <s v="Medium"/>
    <n v="570"/>
    <x v="2"/>
    <x v="8"/>
    <x v="1"/>
    <x v="465"/>
    <d v="2023-06-27T00:00:00"/>
    <s v="1"/>
    <s v="NO"/>
    <n v="-504.65999999999997"/>
    <n v="5"/>
    <s v="no"/>
    <x v="815"/>
    <n v="0.11463157894736843"/>
    <n v="0.1248852157943067"/>
    <x v="1"/>
  </r>
  <r>
    <n v="1010"/>
    <x v="121"/>
    <x v="1"/>
    <s v="VG-21805"/>
    <s v="Vivek Grady"/>
    <s v="Corporate"/>
    <x v="71"/>
    <x v="3"/>
    <s v="India"/>
    <x v="2"/>
    <s v="OFF-EN-10002427"/>
    <x v="0"/>
    <x v="2"/>
    <s v="Ames Manila Envelope, Recycled"/>
    <n v="23.49"/>
    <n v="1"/>
    <n v="1.62"/>
    <n v="2.36"/>
    <s v="Medium"/>
    <n v="88"/>
    <x v="2"/>
    <x v="9"/>
    <x v="1"/>
    <x v="283"/>
    <d v="2021-08-20T00:00:00"/>
    <s v="1"/>
    <s v="NO"/>
    <n v="-64.510000000000005"/>
    <n v="4"/>
    <s v="no"/>
    <x v="816"/>
    <n v="0.26693181818181816"/>
    <n v="0.10046828437633036"/>
    <x v="1"/>
  </r>
  <r>
    <n v="1011"/>
    <x v="193"/>
    <x v="1"/>
    <s v="FH-14275"/>
    <s v="Frank Hawley"/>
    <s v="Corporate"/>
    <x v="21"/>
    <x v="5"/>
    <s v="India"/>
    <x v="0"/>
    <s v="OFF-AR-10004424"/>
    <x v="0"/>
    <x v="7"/>
    <s v="Boston Markers, Blue"/>
    <n v="26.37"/>
    <n v="1"/>
    <n v="1.29"/>
    <n v="2.02"/>
    <s v="Medium"/>
    <n v="685"/>
    <x v="2"/>
    <x v="10"/>
    <x v="0"/>
    <x v="223"/>
    <d v="2023-02-04T00:00:00"/>
    <s v="1"/>
    <s v="NO"/>
    <n v="-658.63"/>
    <n v="-53"/>
    <s v="no"/>
    <x v="817"/>
    <n v="3.8496350364963502E-2"/>
    <n v="7.6602199469093663E-2"/>
    <x v="0"/>
  </r>
  <r>
    <n v="1012"/>
    <x v="550"/>
    <x v="1"/>
    <s v="SC-20770"/>
    <s v="Stewart Carmichael"/>
    <s v="Corporate"/>
    <x v="108"/>
    <x v="5"/>
    <s v="India"/>
    <x v="0"/>
    <s v="OFF-AR-10004614"/>
    <x v="0"/>
    <x v="7"/>
    <s v="Boston Pencil Sharpener, Water Color"/>
    <n v="58.44"/>
    <n v="2"/>
    <n v="19.260000000000002"/>
    <n v="0.09"/>
    <s v="Medium"/>
    <n v="286"/>
    <x v="2"/>
    <x v="8"/>
    <x v="0"/>
    <x v="8"/>
    <d v="2022-01-30T00:00:00"/>
    <s v="1"/>
    <s v="NO"/>
    <n v="-227.56"/>
    <n v="6"/>
    <s v="flag"/>
    <x v="818"/>
    <n v="0.20433566433566433"/>
    <n v="1.540041067761807E-3"/>
    <x v="0"/>
  </r>
  <r>
    <n v="1013"/>
    <x v="549"/>
    <x v="1"/>
    <s v="PC-18745"/>
    <s v="Pamela Coakley"/>
    <s v="Corporate"/>
    <x v="49"/>
    <x v="5"/>
    <s v="India"/>
    <x v="0"/>
    <s v="OFF-EN-10002613"/>
    <x v="0"/>
    <x v="2"/>
    <s v="Ames Clasp Envelope, Security-Tint"/>
    <n v="9.6"/>
    <n v="2"/>
    <n v="-7.32"/>
    <n v="0.94"/>
    <s v="Medium"/>
    <n v="632"/>
    <x v="2"/>
    <x v="9"/>
    <x v="0"/>
    <x v="299"/>
    <d v="2024-11-04T00:00:00"/>
    <s v="1"/>
    <s v="NO"/>
    <n v="-622.4"/>
    <n v="123"/>
    <s v="flag"/>
    <x v="819"/>
    <n v="1.5189873417721518E-2"/>
    <n v="9.7916666666666666E-2"/>
    <x v="0"/>
  </r>
  <r>
    <n v="1014"/>
    <x v="194"/>
    <x v="3"/>
    <s v="BP-11230"/>
    <s v="Benjamin Patterson"/>
    <s v="Consumer"/>
    <x v="16"/>
    <x v="0"/>
    <s v="India"/>
    <x v="0"/>
    <s v="OFF-EN-10000657"/>
    <x v="0"/>
    <x v="2"/>
    <s v="Jiffy Peel and Seal, with clear poly window"/>
    <n v="117.75"/>
    <n v="5"/>
    <n v="38.85"/>
    <n v="29.42"/>
    <s v="Critical"/>
    <n v="21"/>
    <x v="2"/>
    <x v="10"/>
    <x v="0"/>
    <x v="36"/>
    <d v="2023-03-27T00:00:00"/>
    <s v="1"/>
    <s v="YES"/>
    <n v="96.75"/>
    <n v="4"/>
    <s v="no"/>
    <x v="820"/>
    <n v="5.6071428571428568"/>
    <n v="0.24985138004246285"/>
    <x v="1"/>
  </r>
  <r>
    <n v="1015"/>
    <x v="413"/>
    <x v="2"/>
    <s v="JH-16180"/>
    <s v="Justin Hirsh"/>
    <s v="Consumer"/>
    <x v="77"/>
    <x v="5"/>
    <s v="India"/>
    <x v="0"/>
    <s v="OFF-FA-10003893"/>
    <x v="0"/>
    <x v="4"/>
    <s v="OIC Paper Clips, 12 Pack"/>
    <n v="69.3"/>
    <n v="5"/>
    <n v="11.7"/>
    <n v="26.79"/>
    <s v="Critical"/>
    <n v="316"/>
    <x v="2"/>
    <x v="11"/>
    <x v="1"/>
    <x v="466"/>
    <d v="2024-07-13T00:00:00"/>
    <s v="1"/>
    <s v="NO"/>
    <n v="-246.7"/>
    <n v="-25"/>
    <s v="no"/>
    <x v="821"/>
    <n v="0.21930379746835443"/>
    <n v="0.38658008658008658"/>
    <x v="1"/>
  </r>
  <r>
    <n v="1016"/>
    <x v="185"/>
    <x v="2"/>
    <s v="NC-18340"/>
    <s v="Nat Carroll"/>
    <s v="Consumer"/>
    <x v="70"/>
    <x v="7"/>
    <s v="India"/>
    <x v="3"/>
    <s v="OFF-EN-10001946"/>
    <x v="0"/>
    <x v="2"/>
    <s v="Kraft Mailers, Security-Tint"/>
    <n v="200.25"/>
    <n v="5"/>
    <n v="94.05"/>
    <n v="6.21"/>
    <s v="High"/>
    <n v="115"/>
    <x v="2"/>
    <x v="8"/>
    <x v="0"/>
    <x v="467"/>
    <d v="2022-10-20T00:00:00"/>
    <s v="1"/>
    <s v="YES"/>
    <n v="85.25"/>
    <n v="5"/>
    <s v="no"/>
    <x v="16"/>
    <n v="1.741304347826087"/>
    <n v="3.1011235955056178E-2"/>
    <x v="0"/>
  </r>
  <r>
    <n v="1017"/>
    <x v="211"/>
    <x v="2"/>
    <s v="JO-15280"/>
    <s v="Jas O'Carroll"/>
    <s v="Consumer"/>
    <x v="52"/>
    <x v="18"/>
    <s v="India"/>
    <x v="2"/>
    <s v="OFF-SU-10001535"/>
    <x v="0"/>
    <x v="5"/>
    <s v="Elite Box Cutter, High Speed"/>
    <n v="174.45"/>
    <n v="5"/>
    <n v="27.9"/>
    <n v="27.08"/>
    <s v="High"/>
    <n v="595"/>
    <x v="2"/>
    <x v="9"/>
    <x v="1"/>
    <x v="163"/>
    <d v="2024-08-26T00:00:00"/>
    <s v="1"/>
    <s v="NO"/>
    <n v="-420.55"/>
    <n v="4"/>
    <s v="no"/>
    <x v="406"/>
    <n v="0.29319327731092437"/>
    <n v="0.15523072513614217"/>
    <x v="1"/>
  </r>
  <r>
    <n v="1018"/>
    <x v="397"/>
    <x v="1"/>
    <s v="JC-15775"/>
    <s v="John Castell"/>
    <s v="Consumer"/>
    <x v="28"/>
    <x v="4"/>
    <s v="India"/>
    <x v="0"/>
    <s v="OFF-LA-10000879"/>
    <x v="0"/>
    <x v="3"/>
    <s v="Hon File Folder Labels, Alphabetical"/>
    <n v="42.3"/>
    <n v="5"/>
    <n v="19.350000000000001"/>
    <n v="6.95"/>
    <s v="High"/>
    <n v="422"/>
    <x v="2"/>
    <x v="11"/>
    <x v="0"/>
    <x v="20"/>
    <d v="2024-01-29T00:00:00"/>
    <s v="1"/>
    <s v="NO"/>
    <n v="-379.7"/>
    <n v="4"/>
    <s v="no"/>
    <x v="822"/>
    <n v="0.10023696682464454"/>
    <n v="0.16430260047281325"/>
    <x v="1"/>
  </r>
  <r>
    <n v="1019"/>
    <x v="182"/>
    <x v="1"/>
    <s v="AF-10870"/>
    <s v="Art Ferguson"/>
    <s v="Consumer"/>
    <x v="60"/>
    <x v="17"/>
    <s v="India"/>
    <x v="1"/>
    <s v="OFF-LA-10000425"/>
    <x v="0"/>
    <x v="3"/>
    <s v="Avery Shipping Labels, Alphabetical"/>
    <n v="58.35"/>
    <n v="5"/>
    <n v="23.25"/>
    <n v="6.92"/>
    <s v="Medium"/>
    <n v="760"/>
    <x v="2"/>
    <x v="8"/>
    <x v="0"/>
    <x v="41"/>
    <d v="2021-07-11T00:00:00"/>
    <s v="1"/>
    <s v="NO"/>
    <n v="-701.65"/>
    <n v="150"/>
    <s v="flag"/>
    <x v="823"/>
    <n v="7.6776315789473693E-2"/>
    <n v="0.11859468723221936"/>
    <x v="1"/>
  </r>
  <r>
    <n v="1020"/>
    <x v="552"/>
    <x v="3"/>
    <s v="SW-20275"/>
    <s v="Scott Williamson"/>
    <s v="Consumer"/>
    <x v="120"/>
    <x v="15"/>
    <s v="India"/>
    <x v="1"/>
    <s v="OFF-BI-10003367"/>
    <x v="0"/>
    <x v="0"/>
    <s v="Wilson Jones Binder, Recycled"/>
    <n v="66.900000000000006"/>
    <n v="5"/>
    <n v="29.4"/>
    <n v="10.24"/>
    <s v="High"/>
    <n v="437"/>
    <x v="2"/>
    <x v="9"/>
    <x v="0"/>
    <x v="468"/>
    <d v="2024-07-08T00:00:00"/>
    <s v="1"/>
    <s v="NO"/>
    <n v="-370.1"/>
    <n v="151"/>
    <s v="flag"/>
    <x v="824"/>
    <n v="0.1530892448512586"/>
    <n v="0.15306427503736919"/>
    <x v="1"/>
  </r>
  <r>
    <n v="1021"/>
    <x v="553"/>
    <x v="1"/>
    <s v="DL-12865"/>
    <s v="Dan Lawera"/>
    <s v="Consumer"/>
    <x v="49"/>
    <x v="5"/>
    <s v="India"/>
    <x v="0"/>
    <s v="OFF-LA-10003848"/>
    <x v="0"/>
    <x v="3"/>
    <s v="Avery File Folder Labels, 5000 Label Set"/>
    <n v="23.774999999999999"/>
    <n v="5"/>
    <n v="-21.524999999999999"/>
    <n v="1.45"/>
    <s v="Medium"/>
    <n v="108"/>
    <x v="2"/>
    <x v="10"/>
    <x v="1"/>
    <x v="469"/>
    <d v="2023-06-23T00:00:00"/>
    <s v="1"/>
    <s v="NO"/>
    <n v="-84.224999999999994"/>
    <n v="4"/>
    <s v="no"/>
    <x v="825"/>
    <n v="0.22013888888888888"/>
    <n v="6.0988433228180865E-2"/>
    <x v="0"/>
  </r>
  <r>
    <n v="1022"/>
    <x v="554"/>
    <x v="3"/>
    <s v="AS-10240"/>
    <s v="Alan Shonely"/>
    <s v="Consumer"/>
    <x v="45"/>
    <x v="5"/>
    <s v="India"/>
    <x v="0"/>
    <s v="OFF-LA-10001658"/>
    <x v="0"/>
    <x v="3"/>
    <s v="Avery Round Labels, 5000 Label Set"/>
    <n v="45.18"/>
    <n v="6"/>
    <n v="5.76"/>
    <n v="4.8899999999999997"/>
    <s v="Medium"/>
    <n v="128"/>
    <x v="2"/>
    <x v="11"/>
    <x v="0"/>
    <x v="320"/>
    <d v="2024-12-18T00:00:00"/>
    <s v="1"/>
    <s v="NO"/>
    <n v="-82.82"/>
    <n v="5"/>
    <s v="no"/>
    <x v="811"/>
    <n v="0.35296875"/>
    <n v="0.10823373173970782"/>
    <x v="1"/>
  </r>
  <r>
    <n v="1023"/>
    <x v="555"/>
    <x v="1"/>
    <s v="PS-18760"/>
    <s v="Pamela Stobb"/>
    <s v="Consumer"/>
    <x v="100"/>
    <x v="7"/>
    <s v="India"/>
    <x v="3"/>
    <s v="OFF-SU-10001346"/>
    <x v="0"/>
    <x v="5"/>
    <s v="Stiletto Shears, Steel"/>
    <n v="284.94"/>
    <n v="6"/>
    <n v="28.44"/>
    <n v="28.36"/>
    <s v="Medium"/>
    <n v="697"/>
    <x v="2"/>
    <x v="8"/>
    <x v="1"/>
    <x v="315"/>
    <d v="2024-10-17T00:00:00"/>
    <s v="1"/>
    <s v="NO"/>
    <n v="-412.06"/>
    <n v="4"/>
    <s v="no"/>
    <x v="826"/>
    <n v="0.40880918220946916"/>
    <n v="9.9529725556257456E-2"/>
    <x v="0"/>
  </r>
  <r>
    <n v="1024"/>
    <x v="163"/>
    <x v="1"/>
    <s v="AG-10900"/>
    <s v="Arthur Gainer"/>
    <s v="Consumer"/>
    <x v="44"/>
    <x v="5"/>
    <s v="India"/>
    <x v="0"/>
    <s v="OFF-SU-10003085"/>
    <x v="0"/>
    <x v="5"/>
    <s v="Stiletto Ruler, Easy Grip"/>
    <n v="99"/>
    <n v="6"/>
    <n v="7.92"/>
    <n v="19.579999999999998"/>
    <s v="High"/>
    <n v="234"/>
    <x v="2"/>
    <x v="9"/>
    <x v="1"/>
    <x v="470"/>
    <d v="2022-11-25T00:00:00"/>
    <s v="1"/>
    <s v="NO"/>
    <n v="-135"/>
    <n v="6"/>
    <s v="flag"/>
    <x v="302"/>
    <n v="0.42307692307692307"/>
    <n v="0.19777777777777775"/>
    <x v="1"/>
  </r>
  <r>
    <n v="1025"/>
    <x v="390"/>
    <x v="1"/>
    <s v="MV-18190"/>
    <s v="Mike Vittorini"/>
    <s v="Consumer"/>
    <x v="30"/>
    <x v="14"/>
    <s v="India"/>
    <x v="3"/>
    <s v="OFF-AP-10003032"/>
    <x v="0"/>
    <x v="8"/>
    <s v="Hoover Stove, Red"/>
    <n v="3410.82"/>
    <n v="6"/>
    <n v="136.26"/>
    <n v="12.64"/>
    <s v="Medium"/>
    <n v="748"/>
    <x v="2"/>
    <x v="10"/>
    <x v="1"/>
    <x v="32"/>
    <d v="2024-09-29T00:00:00"/>
    <s v="1"/>
    <s v="YES"/>
    <n v="2662.82"/>
    <n v="4"/>
    <s v="no"/>
    <x v="827"/>
    <n v="4.5599197860962573"/>
    <n v="3.705853724324356E-3"/>
    <x v="0"/>
  </r>
  <r>
    <n v="1026"/>
    <x v="556"/>
    <x v="2"/>
    <s v="LF-17185"/>
    <s v="Luke Foster"/>
    <s v="Consumer"/>
    <x v="131"/>
    <x v="15"/>
    <s v="India"/>
    <x v="1"/>
    <s v="OFF-LA-10004398"/>
    <x v="0"/>
    <x v="3"/>
    <s v="Hon Color Coded Labels, Alphabetical"/>
    <n v="88.41"/>
    <n v="7"/>
    <n v="0"/>
    <n v="26.93"/>
    <s v="Critical"/>
    <n v="564"/>
    <x v="2"/>
    <x v="8"/>
    <x v="0"/>
    <x v="34"/>
    <d v="2021-06-25T00:00:00"/>
    <s v="1"/>
    <s v="NO"/>
    <n v="-475.59000000000003"/>
    <n v="4"/>
    <s v="no"/>
    <x v="68"/>
    <n v="0.15675531914893617"/>
    <n v="0.30460355163443048"/>
    <x v="1"/>
  </r>
  <r>
    <n v="1027"/>
    <x v="127"/>
    <x v="1"/>
    <s v="AS-10240"/>
    <s v="Alan Shonely"/>
    <s v="Consumer"/>
    <x v="75"/>
    <x v="7"/>
    <s v="India"/>
    <x v="3"/>
    <s v="OFF-PA-10000453"/>
    <x v="0"/>
    <x v="6"/>
    <s v="Xerox Cards &amp; Envelopes, 8.5 x 11"/>
    <n v="343.77"/>
    <n v="7"/>
    <n v="120.12"/>
    <n v="9.9"/>
    <s v="Medium"/>
    <n v="392"/>
    <x v="2"/>
    <x v="9"/>
    <x v="1"/>
    <x v="331"/>
    <d v="2022-10-24T00:00:00"/>
    <s v="1"/>
    <s v="NO"/>
    <n v="-48.230000000000018"/>
    <n v="4"/>
    <s v="no"/>
    <x v="155"/>
    <n v="0.87696428571428564"/>
    <n v="2.8798324461122266E-2"/>
    <x v="0"/>
  </r>
  <r>
    <n v="1028"/>
    <x v="187"/>
    <x v="2"/>
    <s v="PF-19165"/>
    <s v="Philip Fox"/>
    <s v="Consumer"/>
    <x v="45"/>
    <x v="5"/>
    <s v="India"/>
    <x v="0"/>
    <s v="OFF-BI-10000168"/>
    <x v="0"/>
    <x v="0"/>
    <s v="Cardinal Hole Reinforcements, Recycled"/>
    <n v="39.9"/>
    <n v="7"/>
    <n v="9.8699999999999992"/>
    <n v="5.95"/>
    <s v="High"/>
    <n v="557"/>
    <x v="2"/>
    <x v="10"/>
    <x v="1"/>
    <x v="15"/>
    <d v="2023-08-15T00:00:00"/>
    <s v="1"/>
    <s v="NO"/>
    <n v="-517.1"/>
    <n v="-24"/>
    <s v="no"/>
    <x v="24"/>
    <n v="7.1633752244165169E-2"/>
    <n v="0.14912280701754388"/>
    <x v="1"/>
  </r>
  <r>
    <n v="1029"/>
    <x v="555"/>
    <x v="1"/>
    <s v="PS-18760"/>
    <s v="Pamela Stobb"/>
    <s v="Consumer"/>
    <x v="100"/>
    <x v="7"/>
    <s v="India"/>
    <x v="3"/>
    <s v="OFF-SU-10002445"/>
    <x v="0"/>
    <x v="5"/>
    <s v="Fiskars Trimmer, High Speed"/>
    <n v="338.4"/>
    <n v="8"/>
    <n v="97.92"/>
    <n v="11.72"/>
    <s v="Medium"/>
    <n v="443"/>
    <x v="2"/>
    <x v="11"/>
    <x v="1"/>
    <x v="298"/>
    <d v="2024-06-23T00:00:00"/>
    <s v="1"/>
    <s v="NO"/>
    <n v="-104.60000000000002"/>
    <n v="6"/>
    <s v="flag"/>
    <x v="828"/>
    <n v="0.76388261851015793"/>
    <n v="3.463356973995272E-2"/>
    <x v="0"/>
  </r>
  <r>
    <n v="1030"/>
    <x v="189"/>
    <x v="3"/>
    <s v="SW-20245"/>
    <s v="Scot Wooten"/>
    <s v="Consumer"/>
    <x v="99"/>
    <x v="8"/>
    <s v="India"/>
    <x v="0"/>
    <s v="OFF-BI-10003806"/>
    <x v="0"/>
    <x v="0"/>
    <s v="Avery Index Tab, Clear"/>
    <n v="50.64"/>
    <n v="8"/>
    <n v="24.24"/>
    <n v="11.68"/>
    <s v="High"/>
    <n v="693"/>
    <x v="2"/>
    <x v="8"/>
    <x v="0"/>
    <x v="299"/>
    <d v="2024-11-04T00:00:00"/>
    <s v="1"/>
    <s v="NO"/>
    <n v="-642.36"/>
    <n v="123"/>
    <s v="flag"/>
    <x v="829"/>
    <n v="7.3073593073593068E-2"/>
    <n v="0.23064770932069509"/>
    <x v="1"/>
  </r>
  <r>
    <n v="1031"/>
    <x v="207"/>
    <x v="1"/>
    <s v="SF-20200"/>
    <s v="Sarah Foster"/>
    <s v="Consumer"/>
    <x v="8"/>
    <x v="7"/>
    <s v="India"/>
    <x v="3"/>
    <s v="OFF-PA-10003731"/>
    <x v="0"/>
    <x v="6"/>
    <s v="Enermax Note Cards, Premium"/>
    <n v="358.92"/>
    <n v="12"/>
    <n v="143.28"/>
    <n v="24.92"/>
    <s v="Medium"/>
    <n v="692"/>
    <x v="2"/>
    <x v="9"/>
    <x v="1"/>
    <x v="471"/>
    <d v="2021-10-19T00:00:00"/>
    <s v="1"/>
    <s v="NO"/>
    <n v="-333.08"/>
    <n v="6"/>
    <s v="flag"/>
    <x v="830"/>
    <n v="0.51867052023121385"/>
    <n v="6.9430513763512766E-2"/>
    <x v="0"/>
  </r>
  <r>
    <n v="1032"/>
    <x v="556"/>
    <x v="2"/>
    <s v="LF-17185"/>
    <s v="Luke Foster"/>
    <s v="Consumer"/>
    <x v="131"/>
    <x v="15"/>
    <s v="India"/>
    <x v="1"/>
    <s v="OFF-SU-10000062"/>
    <x v="0"/>
    <x v="5"/>
    <s v="Stiletto Scissors, High Speed"/>
    <n v="94.44"/>
    <n v="4"/>
    <n v="1.8"/>
    <n v="34.799999999999997"/>
    <s v="Critical"/>
    <n v="325"/>
    <x v="2"/>
    <x v="10"/>
    <x v="1"/>
    <x v="462"/>
    <d v="2022-03-12T00:00:00"/>
    <s v="1"/>
    <s v="NO"/>
    <n v="-230.56"/>
    <n v="-259"/>
    <s v="no"/>
    <x v="392"/>
    <n v="0.29058461538461539"/>
    <n v="0.36848792884371029"/>
    <x v="1"/>
  </r>
  <r>
    <n v="1033"/>
    <x v="163"/>
    <x v="1"/>
    <s v="AG-10900"/>
    <s v="Arthur Gainer"/>
    <s v="Consumer"/>
    <x v="44"/>
    <x v="5"/>
    <s v="India"/>
    <x v="0"/>
    <s v="OFF-ST-10000622"/>
    <x v="0"/>
    <x v="1"/>
    <s v="Rogers File Cart, Single Width"/>
    <n v="568.32000000000005"/>
    <n v="4"/>
    <n v="45.36"/>
    <n v="83.03"/>
    <s v="High"/>
    <n v="791"/>
    <x v="2"/>
    <x v="11"/>
    <x v="1"/>
    <x v="20"/>
    <d v="2024-01-29T00:00:00"/>
    <s v="1"/>
    <s v="NO"/>
    <n v="-222.67999999999995"/>
    <n v="4"/>
    <s v="no"/>
    <x v="831"/>
    <n v="0.71848293299620736"/>
    <n v="0.14609726914414414"/>
    <x v="1"/>
  </r>
  <r>
    <n v="1034"/>
    <x v="163"/>
    <x v="1"/>
    <s v="AG-10900"/>
    <s v="Arthur Gainer"/>
    <s v="Consumer"/>
    <x v="44"/>
    <x v="5"/>
    <s v="India"/>
    <x v="0"/>
    <s v="OFF-ST-10003206"/>
    <x v="0"/>
    <x v="1"/>
    <s v="Eldon Shelving, Blue"/>
    <n v="193.68"/>
    <n v="4"/>
    <n v="90.96"/>
    <n v="33.42"/>
    <s v="High"/>
    <n v="330"/>
    <x v="2"/>
    <x v="8"/>
    <x v="0"/>
    <x v="325"/>
    <d v="2021-12-21T00:00:00"/>
    <s v="1"/>
    <s v="NO"/>
    <n v="-136.32"/>
    <n v="4"/>
    <s v="no"/>
    <x v="832"/>
    <n v="0.58690909090909094"/>
    <n v="0.17255266418835191"/>
    <x v="1"/>
  </r>
  <r>
    <n v="1035"/>
    <x v="407"/>
    <x v="1"/>
    <s v="AF-10885"/>
    <s v="Art Foster"/>
    <s v="Consumer"/>
    <x v="128"/>
    <x v="9"/>
    <s v="India"/>
    <x v="2"/>
    <s v="OFF-ST-10004228"/>
    <x v="0"/>
    <x v="1"/>
    <s v="Tenex Shelving, Industrial"/>
    <n v="220.56"/>
    <n v="4"/>
    <n v="68.28"/>
    <n v="26.61"/>
    <s v="High"/>
    <n v="364"/>
    <x v="2"/>
    <x v="9"/>
    <x v="1"/>
    <x v="7"/>
    <d v="2021-11-09T00:00:00"/>
    <s v="1"/>
    <s v="NO"/>
    <n v="-143.44"/>
    <n v="184"/>
    <s v="flag"/>
    <x v="174"/>
    <n v="0.60593406593406596"/>
    <n v="0.12064744287268769"/>
    <x v="1"/>
  </r>
  <r>
    <n v="1036"/>
    <x v="451"/>
    <x v="1"/>
    <s v="BM-11785"/>
    <s v="Bryan Mills"/>
    <s v="Consumer"/>
    <x v="21"/>
    <x v="5"/>
    <s v="India"/>
    <x v="0"/>
    <s v="OFF-BI-10001659"/>
    <x v="0"/>
    <x v="0"/>
    <s v="Cardinal Index Tab, Clear"/>
    <n v="29.04"/>
    <n v="4"/>
    <n v="5.16"/>
    <n v="3.34"/>
    <s v="Medium"/>
    <n v="189"/>
    <x v="2"/>
    <x v="10"/>
    <x v="1"/>
    <x v="131"/>
    <d v="2024-07-11T00:00:00"/>
    <s v="1"/>
    <s v="NO"/>
    <n v="-159.96"/>
    <n v="122"/>
    <s v="flag"/>
    <x v="401"/>
    <n v="0.15365079365079365"/>
    <n v="0.11501377410468319"/>
    <x v="1"/>
  </r>
  <r>
    <n v="1037"/>
    <x v="135"/>
    <x v="2"/>
    <s v="SS-20410"/>
    <s v="Shahid Shariari"/>
    <s v="Consumer"/>
    <x v="81"/>
    <x v="18"/>
    <s v="India"/>
    <x v="2"/>
    <s v="OFF-SU-10000375"/>
    <x v="0"/>
    <x v="5"/>
    <s v="Kleencut Box Cutter, Steel"/>
    <n v="102.15"/>
    <n v="3"/>
    <n v="17.28"/>
    <n v="7.62"/>
    <s v="High"/>
    <n v="334"/>
    <x v="2"/>
    <x v="11"/>
    <x v="1"/>
    <x v="6"/>
    <d v="2023-05-20T00:00:00"/>
    <s v="1"/>
    <s v="NO"/>
    <n v="-231.85"/>
    <n v="6"/>
    <s v="flag"/>
    <x v="833"/>
    <n v="0.30583832335329342"/>
    <n v="7.4596182085168869E-2"/>
    <x v="0"/>
  </r>
  <r>
    <n v="1038"/>
    <x v="557"/>
    <x v="1"/>
    <s v="DB-13615"/>
    <s v="Doug Bickford"/>
    <s v="Consumer"/>
    <x v="77"/>
    <x v="5"/>
    <s v="India"/>
    <x v="0"/>
    <s v="OFF-PA-10000344"/>
    <x v="0"/>
    <x v="6"/>
    <s v="SanDisk Memo Slips, 8.5 x 11"/>
    <n v="63.36"/>
    <n v="3"/>
    <n v="31.68"/>
    <n v="6.96"/>
    <s v="Medium"/>
    <n v="494"/>
    <x v="2"/>
    <x v="8"/>
    <x v="1"/>
    <x v="23"/>
    <d v="2022-03-01T00:00:00"/>
    <s v="1"/>
    <s v="NO"/>
    <n v="-430.64"/>
    <n v="61"/>
    <s v="flag"/>
    <x v="126"/>
    <n v="0.12825910931174089"/>
    <n v="0.10984848484848485"/>
    <x v="1"/>
  </r>
  <r>
    <n v="1039"/>
    <x v="405"/>
    <x v="1"/>
    <s v="TD-20995"/>
    <s v="Tamara Dahlen"/>
    <s v="Consumer"/>
    <x v="121"/>
    <x v="5"/>
    <s v="India"/>
    <x v="0"/>
    <s v="OFF-FA-10000757"/>
    <x v="0"/>
    <x v="4"/>
    <s v="Stockwell Paper Clips, Assorted Sizes"/>
    <n v="32.85"/>
    <n v="3"/>
    <n v="13.41"/>
    <n v="11.11"/>
    <s v="Critical"/>
    <n v="42"/>
    <x v="2"/>
    <x v="9"/>
    <x v="0"/>
    <x v="457"/>
    <d v="2024-11-11T00:00:00"/>
    <s v="1"/>
    <s v="NO"/>
    <n v="-9.1499999999999986"/>
    <n v="184"/>
    <s v="flag"/>
    <x v="834"/>
    <n v="0.78214285714285714"/>
    <n v="0.33820395738203957"/>
    <x v="1"/>
  </r>
  <r>
    <n v="1040"/>
    <x v="417"/>
    <x v="1"/>
    <s v="TM-21010"/>
    <s v="Tamara Manning"/>
    <s v="Consumer"/>
    <x v="57"/>
    <x v="8"/>
    <s v="India"/>
    <x v="0"/>
    <s v="OFF-FA-10003893"/>
    <x v="0"/>
    <x v="4"/>
    <s v="OIC Paper Clips, 12 Pack"/>
    <n v="41.58"/>
    <n v="3"/>
    <n v="7.02"/>
    <n v="5.63"/>
    <s v="Critical"/>
    <n v="500"/>
    <x v="2"/>
    <x v="10"/>
    <x v="1"/>
    <x v="4"/>
    <d v="2021-01-10T00:00:00"/>
    <s v="1"/>
    <s v="NO"/>
    <n v="-458.42"/>
    <n v="-260"/>
    <s v="no"/>
    <x v="821"/>
    <n v="8.3159999999999998E-2"/>
    <n v="0.13540163540163541"/>
    <x v="1"/>
  </r>
  <r>
    <n v="1041"/>
    <x v="151"/>
    <x v="1"/>
    <s v="CC-12145"/>
    <s v="Charles Crestani"/>
    <s v="Consumer"/>
    <x v="87"/>
    <x v="5"/>
    <s v="India"/>
    <x v="0"/>
    <s v="OFF-FA-10004910"/>
    <x v="0"/>
    <x v="4"/>
    <s v="Advantus Staples, Assorted Sizes"/>
    <n v="24.93"/>
    <n v="3"/>
    <n v="1.71"/>
    <n v="3.12"/>
    <s v="High"/>
    <n v="78"/>
    <x v="2"/>
    <x v="11"/>
    <x v="0"/>
    <x v="20"/>
    <d v="2024-01-29T00:00:00"/>
    <s v="1"/>
    <s v="NO"/>
    <n v="-53.07"/>
    <n v="4"/>
    <s v="no"/>
    <x v="835"/>
    <n v="0.31961538461538463"/>
    <n v="0.12515042117930206"/>
    <x v="1"/>
  </r>
  <r>
    <n v="1042"/>
    <x v="555"/>
    <x v="1"/>
    <s v="PS-18760"/>
    <s v="Pamela Stobb"/>
    <s v="Consumer"/>
    <x v="100"/>
    <x v="7"/>
    <s v="India"/>
    <x v="3"/>
    <s v="OFF-AP-10000904"/>
    <x v="0"/>
    <x v="8"/>
    <s v="Cuisinart Coffee Grinder, Silver"/>
    <n v="118.08"/>
    <n v="3"/>
    <n v="25.92"/>
    <n v="12.11"/>
    <s v="Medium"/>
    <n v="441"/>
    <x v="2"/>
    <x v="8"/>
    <x v="0"/>
    <x v="49"/>
    <d v="2024-04-01T00:00:00"/>
    <s v="1"/>
    <s v="NO"/>
    <n v="-322.92"/>
    <n v="92"/>
    <s v="flag"/>
    <x v="836"/>
    <n v="0.26775510204081632"/>
    <n v="0.10255758807588075"/>
    <x v="1"/>
  </r>
  <r>
    <n v="1043"/>
    <x v="558"/>
    <x v="1"/>
    <s v="LE-16810"/>
    <s v="Laurel Elliston"/>
    <s v="Consumer"/>
    <x v="48"/>
    <x v="17"/>
    <s v="India"/>
    <x v="1"/>
    <s v="OFF-AR-10003684"/>
    <x v="0"/>
    <x v="7"/>
    <s v="BIC Sketch Pad, Fluorescent"/>
    <n v="149.76"/>
    <n v="3"/>
    <n v="53.91"/>
    <n v="35.979999999999997"/>
    <s v="Critical"/>
    <n v="619"/>
    <x v="2"/>
    <x v="11"/>
    <x v="0"/>
    <x v="472"/>
    <d v="2024-02-12T00:00:00"/>
    <s v="1"/>
    <s v="NO"/>
    <n v="-469.24"/>
    <n v="-290"/>
    <s v="no"/>
    <x v="837"/>
    <n v="0.24193861066235864"/>
    <n v="0.24025106837606838"/>
    <x v="1"/>
  </r>
  <r>
    <n v="1044"/>
    <x v="407"/>
    <x v="1"/>
    <s v="AF-10885"/>
    <s v="Art Foster"/>
    <s v="Consumer"/>
    <x v="128"/>
    <x v="9"/>
    <s v="India"/>
    <x v="2"/>
    <s v="OFF-AR-10002144"/>
    <x v="0"/>
    <x v="7"/>
    <s v="Stanley Pens, Blue"/>
    <n v="30.15"/>
    <n v="3"/>
    <n v="13.5"/>
    <n v="0.87"/>
    <s v="High"/>
    <n v="101"/>
    <x v="2"/>
    <x v="8"/>
    <x v="0"/>
    <x v="473"/>
    <d v="2022-04-22T00:00:00"/>
    <s v="1"/>
    <s v="NO"/>
    <n v="-70.849999999999994"/>
    <n v="6"/>
    <s v="flag"/>
    <x v="838"/>
    <n v="0.2985148514851485"/>
    <n v="2.8855721393034828E-2"/>
    <x v="0"/>
  </r>
  <r>
    <n v="1045"/>
    <x v="395"/>
    <x v="1"/>
    <s v="JG-15160"/>
    <s v="James Galang"/>
    <s v="Consumer"/>
    <x v="122"/>
    <x v="24"/>
    <s v="India"/>
    <x v="3"/>
    <s v="OFF-BI-10002562"/>
    <x v="0"/>
    <x v="0"/>
    <s v="Ibico Binding Machine, Durable"/>
    <n v="158.76"/>
    <n v="3"/>
    <n v="65.069999999999993"/>
    <n v="34.51"/>
    <s v="Critical"/>
    <n v="451"/>
    <x v="2"/>
    <x v="9"/>
    <x v="0"/>
    <x v="462"/>
    <d v="2022-03-12T00:00:00"/>
    <s v="1"/>
    <s v="NO"/>
    <n v="-292.24"/>
    <n v="-259"/>
    <s v="no"/>
    <x v="839"/>
    <n v="0.35201773835920175"/>
    <n v="0.21737213403880071"/>
    <x v="1"/>
  </r>
  <r>
    <n v="1046"/>
    <x v="412"/>
    <x v="2"/>
    <s v="JH-15820"/>
    <s v="John Huston"/>
    <s v="Consumer"/>
    <x v="26"/>
    <x v="1"/>
    <s v="India"/>
    <x v="1"/>
    <s v="OFF-BI-10003018"/>
    <x v="0"/>
    <x v="0"/>
    <s v="Avery Binder, Clear"/>
    <n v="37.08"/>
    <n v="3"/>
    <n v="17.73"/>
    <n v="7.46"/>
    <s v="High"/>
    <n v="192"/>
    <x v="2"/>
    <x v="10"/>
    <x v="1"/>
    <x v="18"/>
    <d v="2024-10-10T00:00:00"/>
    <s v="1"/>
    <s v="NO"/>
    <n v="-154.92000000000002"/>
    <n v="122"/>
    <s v="flag"/>
    <x v="840"/>
    <n v="0.19312499999999999"/>
    <n v="0.20118662351672062"/>
    <x v="1"/>
  </r>
  <r>
    <n v="1047"/>
    <x v="142"/>
    <x v="3"/>
    <s v="AB-10015"/>
    <s v="Aaron Bergman"/>
    <s v="Consumer"/>
    <x v="15"/>
    <x v="2"/>
    <s v="India"/>
    <x v="2"/>
    <s v="OFF-BI-10004666"/>
    <x v="0"/>
    <x v="0"/>
    <s v="Wilson Jones Binding Machine, Durable"/>
    <n v="50.46"/>
    <n v="1"/>
    <n v="22.68"/>
    <n v="10.54"/>
    <s v="Critical"/>
    <n v="626"/>
    <x v="2"/>
    <x v="11"/>
    <x v="0"/>
    <x v="3"/>
    <d v="2024-10-28T00:00:00"/>
    <s v="1"/>
    <s v="NO"/>
    <n v="-575.54"/>
    <n v="6"/>
    <s v="flag"/>
    <x v="502"/>
    <n v="8.0607028753993615E-2"/>
    <n v="0.20887831946095917"/>
    <x v="1"/>
  </r>
  <r>
    <n v="1048"/>
    <x v="155"/>
    <x v="2"/>
    <s v="GH-14425"/>
    <s v="Gary Hwang"/>
    <s v="Consumer"/>
    <x v="89"/>
    <x v="4"/>
    <s v="India"/>
    <x v="0"/>
    <s v="OFF-FA-10003745"/>
    <x v="0"/>
    <x v="4"/>
    <s v="Accos Rubber Bands, Metal"/>
    <n v="16.8"/>
    <n v="1"/>
    <n v="5.37"/>
    <n v="5.25"/>
    <s v="Critical"/>
    <n v="510"/>
    <x v="2"/>
    <x v="8"/>
    <x v="0"/>
    <x v="30"/>
    <d v="2024-01-23T00:00:00"/>
    <s v="1"/>
    <s v="NO"/>
    <n v="-493.2"/>
    <n v="7"/>
    <s v="flag"/>
    <x v="181"/>
    <n v="3.2941176470588238E-2"/>
    <n v="0.3125"/>
    <x v="1"/>
  </r>
  <r>
    <n v="1049"/>
    <x v="559"/>
    <x v="2"/>
    <s v="JK-15625"/>
    <s v="Jim Karlsson"/>
    <s v="Consumer"/>
    <x v="126"/>
    <x v="21"/>
    <s v="India"/>
    <x v="1"/>
    <s v="OFF-FA-10004171"/>
    <x v="0"/>
    <x v="4"/>
    <s v="Accos Paper Clips, Assorted Sizes"/>
    <n v="11.49"/>
    <n v="1"/>
    <n v="3.33"/>
    <n v="0.18"/>
    <s v="Medium"/>
    <n v="774"/>
    <x v="2"/>
    <x v="9"/>
    <x v="0"/>
    <x v="35"/>
    <d v="2023-11-02T00:00:00"/>
    <s v="1"/>
    <s v="NO"/>
    <n v="-762.51"/>
    <n v="123"/>
    <s v="flag"/>
    <x v="761"/>
    <n v="1.4844961240310078E-2"/>
    <n v="1.5665796344647518E-2"/>
    <x v="0"/>
  </r>
  <r>
    <n v="1050"/>
    <x v="130"/>
    <x v="1"/>
    <s v="JL-15235"/>
    <s v="Janet Lee"/>
    <s v="Consumer"/>
    <x v="77"/>
    <x v="5"/>
    <s v="India"/>
    <x v="0"/>
    <s v="OFF-FA-10001272"/>
    <x v="0"/>
    <x v="4"/>
    <s v="OIC Thumb Tacks, Assorted Sizes"/>
    <n v="11.52"/>
    <n v="1"/>
    <n v="3.78"/>
    <n v="0.94"/>
    <s v="Medium"/>
    <n v="580"/>
    <x v="2"/>
    <x v="10"/>
    <x v="1"/>
    <x v="10"/>
    <d v="2021-03-23T00:00:00"/>
    <s v="1"/>
    <s v="NO"/>
    <n v="-568.48"/>
    <n v="5"/>
    <s v="no"/>
    <x v="159"/>
    <n v="1.9862068965517239E-2"/>
    <n v="8.1597222222222224E-2"/>
    <x v="0"/>
  </r>
  <r>
    <n v="1051"/>
    <x v="392"/>
    <x v="3"/>
    <s v="LR-16915"/>
    <s v="Lena Radford"/>
    <s v="Consumer"/>
    <x v="44"/>
    <x v="5"/>
    <s v="India"/>
    <x v="0"/>
    <s v="OFF-PA-10000302"/>
    <x v="0"/>
    <x v="6"/>
    <s v="Eaton Computer Printout Paper, Multicolor"/>
    <n v="55.92"/>
    <n v="2"/>
    <n v="20.64"/>
    <n v="7.86"/>
    <s v="Medium"/>
    <n v="636"/>
    <x v="2"/>
    <x v="11"/>
    <x v="1"/>
    <x v="299"/>
    <d v="2024-11-04T00:00:00"/>
    <s v="1"/>
    <s v="NO"/>
    <n v="-580.08000000000004"/>
    <n v="123"/>
    <s v="flag"/>
    <x v="841"/>
    <n v="8.7924528301886795E-2"/>
    <n v="0.1405579399141631"/>
    <x v="1"/>
  </r>
  <r>
    <n v="1052"/>
    <x v="194"/>
    <x v="3"/>
    <s v="BP-11230"/>
    <s v="Benjamin Patterson"/>
    <s v="Consumer"/>
    <x v="16"/>
    <x v="0"/>
    <s v="India"/>
    <x v="0"/>
    <s v="OFF-EN-10004144"/>
    <x v="0"/>
    <x v="2"/>
    <s v="Cameo Clasp Envelope, Security-Tint"/>
    <n v="23.82"/>
    <n v="2"/>
    <n v="8.52"/>
    <n v="5.93"/>
    <s v="Critical"/>
    <n v="311"/>
    <x v="2"/>
    <x v="8"/>
    <x v="0"/>
    <x v="460"/>
    <d v="2023-11-13T00:00:00"/>
    <s v="1"/>
    <s v="NO"/>
    <n v="-287.18"/>
    <n v="94"/>
    <s v="flag"/>
    <x v="842"/>
    <n v="7.6591639871382636E-2"/>
    <n v="0.24895046179680938"/>
    <x v="1"/>
  </r>
  <r>
    <n v="1053"/>
    <x v="155"/>
    <x v="2"/>
    <s v="GH-14425"/>
    <s v="Gary Hwang"/>
    <s v="Consumer"/>
    <x v="89"/>
    <x v="4"/>
    <s v="India"/>
    <x v="0"/>
    <s v="OFF-PA-10000924"/>
    <x v="0"/>
    <x v="6"/>
    <s v="Green Bar Message Books, Multicolor"/>
    <n v="50.4"/>
    <n v="2"/>
    <n v="3"/>
    <n v="13.89"/>
    <s v="Critical"/>
    <n v="364"/>
    <x v="2"/>
    <x v="9"/>
    <x v="1"/>
    <x v="163"/>
    <d v="2024-08-26T00:00:00"/>
    <s v="1"/>
    <s v="NO"/>
    <n v="-313.60000000000002"/>
    <n v="4"/>
    <s v="no"/>
    <x v="843"/>
    <n v="0.13846153846153847"/>
    <n v="0.27559523809523812"/>
    <x v="1"/>
  </r>
  <r>
    <n v="1054"/>
    <x v="560"/>
    <x v="2"/>
    <s v="AB-10165"/>
    <s v="Alan Barnes"/>
    <s v="Consumer"/>
    <x v="49"/>
    <x v="5"/>
    <s v="India"/>
    <x v="0"/>
    <s v="OFF-SU-10001731"/>
    <x v="0"/>
    <x v="5"/>
    <s v="Acme Letter Opener, Serrated"/>
    <n v="26.91"/>
    <n v="2"/>
    <n v="-6.51"/>
    <n v="5.5"/>
    <s v="High"/>
    <n v="344"/>
    <x v="2"/>
    <x v="10"/>
    <x v="0"/>
    <x v="322"/>
    <d v="2024-05-22T00:00:00"/>
    <s v="1"/>
    <s v="NO"/>
    <n v="-317.08999999999997"/>
    <n v="6"/>
    <s v="flag"/>
    <x v="844"/>
    <n v="7.8226744186046512E-2"/>
    <n v="0.20438498699368265"/>
    <x v="1"/>
  </r>
  <r>
    <n v="1055"/>
    <x v="561"/>
    <x v="1"/>
    <s v="RW-19690"/>
    <s v="Robert Waldorf"/>
    <s v="Consumer"/>
    <x v="68"/>
    <x v="19"/>
    <s v="India"/>
    <x v="3"/>
    <s v="OFF-ST-10000268"/>
    <x v="0"/>
    <x v="1"/>
    <s v="Smead Box, Blue"/>
    <n v="21.54"/>
    <n v="2"/>
    <n v="6"/>
    <n v="1.83"/>
    <s v="Medium"/>
    <n v="455"/>
    <x v="2"/>
    <x v="11"/>
    <x v="1"/>
    <x v="308"/>
    <d v="2022-07-12T00:00:00"/>
    <s v="1"/>
    <s v="NO"/>
    <n v="-433.46"/>
    <n v="181"/>
    <s v="flag"/>
    <x v="732"/>
    <n v="4.7340659340659341E-2"/>
    <n v="8.4958217270194994E-2"/>
    <x v="0"/>
  </r>
  <r>
    <n v="1056"/>
    <x v="562"/>
    <x v="1"/>
    <s v="RM-19375"/>
    <s v="Raymond Messe"/>
    <s v="Consumer"/>
    <x v="21"/>
    <x v="15"/>
    <s v="India"/>
    <x v="1"/>
    <s v="OFF-FA-10004606"/>
    <x v="0"/>
    <x v="4"/>
    <s v="Stockwell Staples, 12 Pack"/>
    <n v="20.46"/>
    <n v="2"/>
    <n v="1.02"/>
    <n v="7.03"/>
    <s v="Critical"/>
    <n v="498"/>
    <x v="2"/>
    <x v="8"/>
    <x v="1"/>
    <x v="9"/>
    <d v="2022-08-22T00:00:00"/>
    <s v="1"/>
    <s v="NO"/>
    <n v="-477.54"/>
    <n v="5"/>
    <s v="no"/>
    <x v="845"/>
    <n v="4.1084337349397593E-2"/>
    <n v="0.34359726295210163"/>
    <x v="1"/>
  </r>
  <r>
    <n v="1057"/>
    <x v="207"/>
    <x v="1"/>
    <s v="SF-20200"/>
    <s v="Sarah Foster"/>
    <s v="Consumer"/>
    <x v="8"/>
    <x v="7"/>
    <s v="India"/>
    <x v="3"/>
    <s v="OFF-FA-10003604"/>
    <x v="0"/>
    <x v="4"/>
    <s v="Stockwell Paper Clips, Assorted Sizes"/>
    <n v="22.68"/>
    <n v="2"/>
    <n v="3.12"/>
    <n v="1.51"/>
    <s v="Medium"/>
    <n v="655"/>
    <x v="2"/>
    <x v="9"/>
    <x v="0"/>
    <x v="75"/>
    <d v="2024-11-22T00:00:00"/>
    <s v="1"/>
    <s v="NO"/>
    <n v="-632.32000000000005"/>
    <n v="5"/>
    <s v="no"/>
    <x v="846"/>
    <n v="3.462595419847328E-2"/>
    <n v="6.6578483245149908E-2"/>
    <x v="0"/>
  </r>
  <r>
    <n v="1058"/>
    <x v="182"/>
    <x v="1"/>
    <s v="AF-10870"/>
    <s v="Art Ferguson"/>
    <s v="Consumer"/>
    <x v="60"/>
    <x v="17"/>
    <s v="India"/>
    <x v="1"/>
    <s v="OFF-EN-10000947"/>
    <x v="0"/>
    <x v="2"/>
    <s v="GlobeWeis Mailers, Security-Tint"/>
    <n v="81.900000000000006"/>
    <n v="2"/>
    <n v="33.54"/>
    <n v="7.41"/>
    <s v="Medium"/>
    <n v="799"/>
    <x v="2"/>
    <x v="10"/>
    <x v="1"/>
    <x v="90"/>
    <d v="2021-06-19T00:00:00"/>
    <s v="1"/>
    <s v="NO"/>
    <n v="-717.1"/>
    <n v="6"/>
    <s v="flag"/>
    <x v="847"/>
    <n v="0.10250312891113893"/>
    <n v="9.0476190476190474E-2"/>
    <x v="0"/>
  </r>
  <r>
    <n v="1059"/>
    <x v="563"/>
    <x v="1"/>
    <s v="AS-10090"/>
    <s v="Adam Shillingsburg"/>
    <s v="Consumer"/>
    <x v="49"/>
    <x v="5"/>
    <s v="India"/>
    <x v="0"/>
    <s v="OFF-SU-10001343"/>
    <x v="0"/>
    <x v="5"/>
    <s v="Elite Scissors, High Speed"/>
    <n v="22.53"/>
    <n v="2"/>
    <n v="-17.13"/>
    <n v="4.66"/>
    <s v="Critical"/>
    <n v="191"/>
    <x v="2"/>
    <x v="11"/>
    <x v="0"/>
    <x v="208"/>
    <d v="2022-09-10T00:00:00"/>
    <s v="1"/>
    <s v="NO"/>
    <n v="-168.47"/>
    <n v="184"/>
    <s v="flag"/>
    <x v="848"/>
    <n v="0.11795811518324607"/>
    <n v="0.20683533067021748"/>
    <x v="1"/>
  </r>
  <r>
    <n v="1060"/>
    <x v="399"/>
    <x v="1"/>
    <s v="TB-21055"/>
    <s v="Ted Butterfield"/>
    <s v="Consumer"/>
    <x v="49"/>
    <x v="5"/>
    <s v="India"/>
    <x v="0"/>
    <s v="OFF-FA-10000697"/>
    <x v="0"/>
    <x v="4"/>
    <s v="Advantus Rubber Bands, 12 Pack"/>
    <n v="16.02"/>
    <n v="2"/>
    <n v="-11.58"/>
    <n v="4.34"/>
    <s v="Critical"/>
    <n v="140"/>
    <x v="2"/>
    <x v="8"/>
    <x v="1"/>
    <x v="31"/>
    <d v="2022-03-12T00:00:00"/>
    <s v="1"/>
    <s v="NO"/>
    <n v="-123.98"/>
    <n v="-260"/>
    <s v="no"/>
    <x v="849"/>
    <n v="0.11442857142857142"/>
    <n v="0.27091136079900124"/>
    <x v="1"/>
  </r>
  <r>
    <n v="1061"/>
    <x v="128"/>
    <x v="1"/>
    <s v="RO-19780"/>
    <s v="Rose O'Brian"/>
    <s v="Consumer"/>
    <x v="4"/>
    <x v="3"/>
    <s v="India"/>
    <x v="2"/>
    <s v="OFF-BI-10001096"/>
    <x v="0"/>
    <x v="0"/>
    <s v="Ibico Binder Covers, Durable"/>
    <n v="30.3"/>
    <n v="2"/>
    <n v="10.56"/>
    <n v="1.25"/>
    <s v="Medium"/>
    <n v="557"/>
    <x v="2"/>
    <x v="9"/>
    <x v="1"/>
    <x v="67"/>
    <d v="2023-10-08T00:00:00"/>
    <s v="1"/>
    <s v="NO"/>
    <n v="-526.70000000000005"/>
    <n v="122"/>
    <s v="flag"/>
    <x v="370"/>
    <n v="5.4398563734290847E-2"/>
    <n v="4.1254125412541254E-2"/>
    <x v="0"/>
  </r>
  <r>
    <n v="1062"/>
    <x v="163"/>
    <x v="1"/>
    <s v="AG-10900"/>
    <s v="Arthur Gainer"/>
    <s v="Consumer"/>
    <x v="44"/>
    <x v="5"/>
    <s v="India"/>
    <x v="0"/>
    <s v="OFF-AR-10000249"/>
    <x v="0"/>
    <x v="7"/>
    <s v="Sanford Highlighters, Fluorescent"/>
    <n v="34.020000000000003"/>
    <n v="2"/>
    <n v="11.22"/>
    <n v="4.3899999999999997"/>
    <s v="High"/>
    <n v="751"/>
    <x v="2"/>
    <x v="11"/>
    <x v="0"/>
    <x v="7"/>
    <d v="2021-11-09T00:00:00"/>
    <s v="1"/>
    <s v="NO"/>
    <n v="-716.98"/>
    <n v="184"/>
    <s v="flag"/>
    <x v="87"/>
    <n v="4.529960053262317E-2"/>
    <n v="0.12904174015285125"/>
    <x v="1"/>
  </r>
  <r>
    <n v="1063"/>
    <x v="183"/>
    <x v="1"/>
    <s v="AW-10840"/>
    <s v="Anthony Witt"/>
    <s v="Consumer"/>
    <x v="98"/>
    <x v="8"/>
    <s v="India"/>
    <x v="0"/>
    <s v="OFF-AR-10002109"/>
    <x v="0"/>
    <x v="7"/>
    <s v="Binney &amp; Smith Sketch Pad, Fluorescent"/>
    <n v="95.16"/>
    <n v="2"/>
    <n v="26.64"/>
    <n v="6.43"/>
    <s v="Medium"/>
    <n v="306"/>
    <x v="2"/>
    <x v="8"/>
    <x v="0"/>
    <x v="240"/>
    <d v="2024-04-25T00:00:00"/>
    <s v="1"/>
    <s v="NO"/>
    <n v="-210.84"/>
    <n v="4"/>
    <s v="no"/>
    <x v="100"/>
    <n v="0.31098039215686274"/>
    <n v="6.7570407734342156E-2"/>
    <x v="0"/>
  </r>
  <r>
    <n v="1064"/>
    <x v="564"/>
    <x v="2"/>
    <s v="SP-20920"/>
    <s v="Susan Pistek"/>
    <s v="Consumer"/>
    <x v="85"/>
    <x v="18"/>
    <s v="India"/>
    <x v="2"/>
    <s v="TEC-MA-10001267"/>
    <x v="1"/>
    <x v="9"/>
    <s v="Epson Calculator, Red"/>
    <n v="87.12"/>
    <n v="2"/>
    <n v="22.62"/>
    <n v="24.26"/>
    <s v="High"/>
    <n v="743"/>
    <x v="2"/>
    <x v="9"/>
    <x v="0"/>
    <x v="414"/>
    <d v="2024-01-12T00:00:00"/>
    <s v="1"/>
    <s v="NO"/>
    <n v="-655.88"/>
    <n v="-320"/>
    <s v="no"/>
    <x v="850"/>
    <n v="0.11725437415881562"/>
    <n v="0.27846648301193755"/>
    <x v="1"/>
  </r>
  <r>
    <n v="1065"/>
    <x v="565"/>
    <x v="3"/>
    <s v="RE-19450"/>
    <s v="Richard Eichhorn"/>
    <s v="Consumer"/>
    <x v="104"/>
    <x v="20"/>
    <s v="India"/>
    <x v="1"/>
    <s v="TEC-MA-10001711"/>
    <x v="1"/>
    <x v="9"/>
    <s v="Konica Phone, White"/>
    <n v="676.8"/>
    <n v="8"/>
    <n v="162.24"/>
    <n v="106.29"/>
    <s v="High"/>
    <n v="386"/>
    <x v="2"/>
    <x v="10"/>
    <x v="1"/>
    <x v="132"/>
    <d v="2022-09-17T00:00:00"/>
    <s v="1"/>
    <s v="YES"/>
    <n v="290.79999999999995"/>
    <n v="-22"/>
    <s v="no"/>
    <x v="623"/>
    <n v="1.7533678756476683"/>
    <n v="0.15704787234042555"/>
    <x v="1"/>
  </r>
  <r>
    <n v="1066"/>
    <x v="115"/>
    <x v="2"/>
    <s v="CP-12340"/>
    <s v="Christine Phan"/>
    <s v="Corporate"/>
    <x v="60"/>
    <x v="17"/>
    <s v="India"/>
    <x v="1"/>
    <s v="TEC-MA-10004997"/>
    <x v="1"/>
    <x v="9"/>
    <s v="Konica Receipt Printer, Red"/>
    <n v="597"/>
    <n v="5"/>
    <n v="77.55"/>
    <n v="40.880000000000003"/>
    <s v="Medium"/>
    <n v="599"/>
    <x v="2"/>
    <x v="11"/>
    <x v="1"/>
    <x v="45"/>
    <d v="2022-05-14T00:00:00"/>
    <s v="1"/>
    <s v="NO"/>
    <n v="-2"/>
    <n v="-114"/>
    <s v="no"/>
    <x v="851"/>
    <n v="0.996661101836394"/>
    <n v="6.8475711892797331E-2"/>
    <x v="0"/>
  </r>
  <r>
    <n v="1067"/>
    <x v="384"/>
    <x v="1"/>
    <s v="DM-13345"/>
    <s v="Denise Monton"/>
    <s v="Corporate"/>
    <x v="126"/>
    <x v="21"/>
    <s v="India"/>
    <x v="1"/>
    <s v="TEC-MA-10001358"/>
    <x v="1"/>
    <x v="9"/>
    <s v="StarTech Phone, Wireless"/>
    <n v="149.04"/>
    <n v="2"/>
    <n v="65.52"/>
    <n v="15.65"/>
    <s v="Critical"/>
    <n v="407"/>
    <x v="2"/>
    <x v="8"/>
    <x v="1"/>
    <x v="8"/>
    <d v="2022-01-30T00:00:00"/>
    <s v="1"/>
    <s v="NO"/>
    <n v="-257.96000000000004"/>
    <n v="6"/>
    <s v="flag"/>
    <x v="852"/>
    <n v="0.36619164619164618"/>
    <n v="0.10500536768652712"/>
    <x v="1"/>
  </r>
  <r>
    <n v="1068"/>
    <x v="566"/>
    <x v="1"/>
    <s v="GH-14410"/>
    <s v="Gary Hansen"/>
    <s v="Home Office"/>
    <x v="38"/>
    <x v="10"/>
    <s v="India"/>
    <x v="3"/>
    <s v="TEC-MA-10002155"/>
    <x v="1"/>
    <x v="9"/>
    <s v="Panasonic Receipt Printer, Durable"/>
    <n v="363.06"/>
    <n v="3"/>
    <n v="32.67"/>
    <n v="25.66"/>
    <s v="Medium"/>
    <n v="255"/>
    <x v="2"/>
    <x v="9"/>
    <x v="1"/>
    <x v="177"/>
    <d v="2023-09-16T00:00:00"/>
    <s v="1"/>
    <s v="YES"/>
    <n v="108.06"/>
    <n v="-54"/>
    <s v="no"/>
    <x v="853"/>
    <n v="1.423764705882353"/>
    <n v="7.0677023081584314E-2"/>
    <x v="0"/>
  </r>
  <r>
    <n v="1069"/>
    <x v="435"/>
    <x v="3"/>
    <s v="MR-17545"/>
    <s v="Mathew Reese"/>
    <s v="Home Office"/>
    <x v="42"/>
    <x v="8"/>
    <s v="India"/>
    <x v="0"/>
    <s v="TEC-CO-10002150"/>
    <x v="1"/>
    <x v="10"/>
    <s v="Canon Fax and Copier, Digital"/>
    <n v="763.92"/>
    <n v="4"/>
    <n v="381.96"/>
    <n v="313.66000000000003"/>
    <s v="Critical"/>
    <n v="425"/>
    <x v="2"/>
    <x v="10"/>
    <x v="1"/>
    <x v="7"/>
    <d v="2021-11-09T00:00:00"/>
    <s v="1"/>
    <s v="YES"/>
    <n v="338.91999999999996"/>
    <n v="184"/>
    <s v="flag"/>
    <x v="126"/>
    <n v="1.7974588235294118"/>
    <n v="0.41059273222326953"/>
    <x v="1"/>
  </r>
  <r>
    <n v="1070"/>
    <x v="171"/>
    <x v="2"/>
    <s v="EH-14125"/>
    <s v="Eugene Hildebrand"/>
    <s v="Home Office"/>
    <x v="17"/>
    <x v="7"/>
    <s v="India"/>
    <x v="3"/>
    <s v="TEC-CO-10000269"/>
    <x v="1"/>
    <x v="10"/>
    <s v="HP Ink, Laser"/>
    <n v="386.1"/>
    <n v="3"/>
    <n v="27"/>
    <n v="87.16"/>
    <s v="High"/>
    <n v="647"/>
    <x v="2"/>
    <x v="11"/>
    <x v="0"/>
    <x v="410"/>
    <d v="2022-06-30T00:00:00"/>
    <s v="1"/>
    <s v="NO"/>
    <n v="-260.89999999999998"/>
    <n v="5"/>
    <s v="no"/>
    <x v="854"/>
    <n v="0.59675425038639884"/>
    <n v="0.22574462574462573"/>
    <x v="1"/>
  </r>
  <r>
    <n v="1071"/>
    <x v="449"/>
    <x v="3"/>
    <s v="SZ-20035"/>
    <s v="Sam Zeldin"/>
    <s v="Home Office"/>
    <x v="77"/>
    <x v="5"/>
    <s v="India"/>
    <x v="0"/>
    <s v="TEC-CO-10002788"/>
    <x v="1"/>
    <x v="10"/>
    <s v="Hewlett Personal Copier, Digital"/>
    <n v="575.64"/>
    <n v="4"/>
    <n v="270.48"/>
    <n v="86.47"/>
    <s v="High"/>
    <n v="165"/>
    <x v="2"/>
    <x v="8"/>
    <x v="0"/>
    <x v="431"/>
    <d v="2023-08-18T00:00:00"/>
    <s v="1"/>
    <s v="YES"/>
    <n v="410.64"/>
    <n v="4"/>
    <s v="no"/>
    <x v="855"/>
    <n v="3.4887272727272727"/>
    <n v="0.15021541241053438"/>
    <x v="1"/>
  </r>
  <r>
    <n v="1072"/>
    <x v="425"/>
    <x v="1"/>
    <s v="RB-19465"/>
    <s v="Rick Bensley"/>
    <s v="Home Office"/>
    <x v="70"/>
    <x v="7"/>
    <s v="India"/>
    <x v="3"/>
    <s v="TEC-CO-10004689"/>
    <x v="1"/>
    <x v="10"/>
    <s v="Canon Ink, Color"/>
    <n v="148.59"/>
    <n v="1"/>
    <n v="28.23"/>
    <n v="15.09"/>
    <s v="High"/>
    <n v="229"/>
    <x v="2"/>
    <x v="9"/>
    <x v="1"/>
    <x v="133"/>
    <d v="2023-09-19T00:00:00"/>
    <s v="1"/>
    <s v="NO"/>
    <n v="-80.41"/>
    <n v="6"/>
    <s v="flag"/>
    <x v="856"/>
    <n v="0.64886462882096074"/>
    <n v="0.10155461336563698"/>
    <x v="1"/>
  </r>
  <r>
    <n v="1073"/>
    <x v="210"/>
    <x v="2"/>
    <s v="MG-18205"/>
    <s v="Mitch Gastineau"/>
    <s v="Corporate"/>
    <x v="66"/>
    <x v="5"/>
    <s v="India"/>
    <x v="0"/>
    <s v="TEC-CO-10004997"/>
    <x v="1"/>
    <x v="10"/>
    <s v="Hewlett Wireless Fax, Color"/>
    <n v="1526.52"/>
    <n v="4"/>
    <n v="732.72"/>
    <n v="319.52999999999997"/>
    <s v="High"/>
    <n v="715"/>
    <x v="2"/>
    <x v="10"/>
    <x v="0"/>
    <x v="152"/>
    <d v="2022-08-14T00:00:00"/>
    <s v="1"/>
    <s v="YES"/>
    <n v="811.52"/>
    <n v="-25"/>
    <s v="no"/>
    <x v="546"/>
    <n v="2.1349930069930068"/>
    <n v="0.20931923590912663"/>
    <x v="1"/>
  </r>
  <r>
    <n v="1074"/>
    <x v="400"/>
    <x v="1"/>
    <s v="CC-12370"/>
    <s v="Christopher Conant"/>
    <s v="Consumer"/>
    <x v="6"/>
    <x v="5"/>
    <s v="India"/>
    <x v="0"/>
    <s v="TEC-CO-10000791"/>
    <x v="1"/>
    <x v="10"/>
    <s v="Sharp Personal Copier, Laser"/>
    <n v="1320"/>
    <n v="11"/>
    <n v="488.4"/>
    <n v="98.79"/>
    <s v="Medium"/>
    <n v="208"/>
    <x v="2"/>
    <x v="8"/>
    <x v="1"/>
    <x v="355"/>
    <d v="2023-08-29T00:00:00"/>
    <s v="1"/>
    <s v="YES"/>
    <n v="1112"/>
    <n v="6"/>
    <s v="flag"/>
    <x v="189"/>
    <n v="6.3461538461538458"/>
    <n v="7.4840909090909097E-2"/>
    <x v="0"/>
  </r>
  <r>
    <n v="1075"/>
    <x v="388"/>
    <x v="2"/>
    <s v="JD-16015"/>
    <s v="Joy Daniels"/>
    <s v="Consumer"/>
    <x v="58"/>
    <x v="9"/>
    <s v="India"/>
    <x v="2"/>
    <s v="TEC-CO-10000560"/>
    <x v="1"/>
    <x v="10"/>
    <s v="Hewlett Ink, High-Speed"/>
    <n v="146.88"/>
    <n v="1"/>
    <n v="2.91"/>
    <n v="27.59"/>
    <s v="Medium"/>
    <n v="49"/>
    <x v="2"/>
    <x v="9"/>
    <x v="1"/>
    <x v="474"/>
    <d v="2022-12-02T00:00:00"/>
    <s v="1"/>
    <s v="YES"/>
    <n v="97.88"/>
    <n v="153"/>
    <s v="flag"/>
    <x v="857"/>
    <n v="2.9975510204081632"/>
    <n v="0.18784041394335513"/>
    <x v="1"/>
  </r>
  <r>
    <n v="1076"/>
    <x v="567"/>
    <x v="1"/>
    <s v="GM-14440"/>
    <s v="Gary McGarr"/>
    <s v="Consumer"/>
    <x v="78"/>
    <x v="7"/>
    <s v="India"/>
    <x v="3"/>
    <s v="TEC-CO-10000778"/>
    <x v="1"/>
    <x v="10"/>
    <s v="Sharp Fax and Copier, Color"/>
    <n v="340.08"/>
    <n v="2"/>
    <n v="33.96"/>
    <n v="20.49"/>
    <s v="High"/>
    <n v="634"/>
    <x v="2"/>
    <x v="10"/>
    <x v="1"/>
    <x v="42"/>
    <d v="2024-11-22T00:00:00"/>
    <s v="1"/>
    <s v="NO"/>
    <n v="-293.92"/>
    <n v="4"/>
    <s v="no"/>
    <x v="365"/>
    <n v="0.53640378548895895"/>
    <n v="6.0250529287226531E-2"/>
    <x v="0"/>
  </r>
  <r>
    <n v="1077"/>
    <x v="568"/>
    <x v="1"/>
    <s v="MG-18205"/>
    <s v="Mitch Gastineau"/>
    <s v="Corporate"/>
    <x v="44"/>
    <x v="5"/>
    <s v="India"/>
    <x v="0"/>
    <s v="TEC-AC-10000866"/>
    <x v="1"/>
    <x v="11"/>
    <s v="Belkin Router, Erganomic"/>
    <n v="1282.8"/>
    <n v="5"/>
    <n v="217.95"/>
    <n v="134.52000000000001"/>
    <s v="High"/>
    <n v="127"/>
    <x v="2"/>
    <x v="8"/>
    <x v="1"/>
    <x v="466"/>
    <d v="2024-07-13T00:00:00"/>
    <s v="1"/>
    <s v="YES"/>
    <n v="1155.8"/>
    <n v="-25"/>
    <s v="no"/>
    <x v="858"/>
    <n v="10.100787401574802"/>
    <n v="0.10486435921421891"/>
    <x v="1"/>
  </r>
  <r>
    <n v="1078"/>
    <x v="568"/>
    <x v="1"/>
    <s v="MG-18205"/>
    <s v="Mitch Gastineau"/>
    <s v="Corporate"/>
    <x v="44"/>
    <x v="5"/>
    <s v="India"/>
    <x v="0"/>
    <s v="TEC-AC-10002884"/>
    <x v="1"/>
    <x v="11"/>
    <s v="Belkin Keyboard, USB"/>
    <n v="504.54"/>
    <n v="6"/>
    <n v="186.66"/>
    <n v="56.05"/>
    <s v="High"/>
    <n v="571"/>
    <x v="2"/>
    <x v="9"/>
    <x v="0"/>
    <x v="3"/>
    <d v="2024-10-27T00:00:00"/>
    <s v="1"/>
    <s v="NO"/>
    <n v="-66.45999999999998"/>
    <n v="5"/>
    <s v="no"/>
    <x v="859"/>
    <n v="0.88360770577933456"/>
    <n v="0.11109129107702065"/>
    <x v="1"/>
  </r>
  <r>
    <n v="1079"/>
    <x v="569"/>
    <x v="1"/>
    <s v="BS-11590"/>
    <s v="Brendan Sweed"/>
    <s v="Corporate"/>
    <x v="9"/>
    <x v="7"/>
    <s v="India"/>
    <x v="3"/>
    <s v="TEC-AC-10004566"/>
    <x v="1"/>
    <x v="11"/>
    <s v="Belkin Mouse, USB"/>
    <n v="40.92"/>
    <n v="1"/>
    <n v="13.89"/>
    <n v="3.38"/>
    <s v="Medium"/>
    <n v="16"/>
    <x v="2"/>
    <x v="10"/>
    <x v="0"/>
    <x v="475"/>
    <d v="2021-10-05T00:00:00"/>
    <s v="1"/>
    <s v="YES"/>
    <n v="24.92"/>
    <n v="122"/>
    <s v="flag"/>
    <x v="860"/>
    <n v="2.5575000000000001"/>
    <n v="8.2600195503421306E-2"/>
    <x v="0"/>
  </r>
  <r>
    <n v="1080"/>
    <x v="201"/>
    <x v="1"/>
    <s v="BE-11455"/>
    <s v="Brad Eason"/>
    <s v="Home Office"/>
    <x v="100"/>
    <x v="7"/>
    <s v="India"/>
    <x v="3"/>
    <s v="TEC-AC-10002833"/>
    <x v="1"/>
    <x v="11"/>
    <s v="Logitech Mouse, USB"/>
    <n v="235.92"/>
    <n v="8"/>
    <n v="51.84"/>
    <n v="44.16"/>
    <s v="High"/>
    <n v="165"/>
    <x v="2"/>
    <x v="11"/>
    <x v="0"/>
    <x v="476"/>
    <d v="2023-01-06T00:00:00"/>
    <s v="1"/>
    <s v="YES"/>
    <n v="70.919999999999987"/>
    <n v="-142"/>
    <s v="no"/>
    <x v="861"/>
    <n v="1.4298181818181817"/>
    <n v="0.18718209562563581"/>
    <x v="1"/>
  </r>
  <r>
    <n v="1081"/>
    <x v="191"/>
    <x v="1"/>
    <s v="CC-12100"/>
    <s v="Chad Cunningham"/>
    <s v="Home Office"/>
    <x v="74"/>
    <x v="20"/>
    <s v="India"/>
    <x v="1"/>
    <s v="TEC-AC-10001664"/>
    <x v="1"/>
    <x v="11"/>
    <s v="SanDisk Keyboard, USB"/>
    <n v="163.38"/>
    <n v="2"/>
    <n v="45.72"/>
    <n v="21.21"/>
    <s v="High"/>
    <n v="337"/>
    <x v="2"/>
    <x v="8"/>
    <x v="1"/>
    <x v="12"/>
    <d v="2021-09-20T00:00:00"/>
    <s v="1"/>
    <s v="NO"/>
    <n v="-173.62"/>
    <n v="5"/>
    <s v="no"/>
    <x v="862"/>
    <n v="0.48480712166172107"/>
    <n v="0.12982005141388175"/>
    <x v="1"/>
  </r>
  <r>
    <n v="1082"/>
    <x v="570"/>
    <x v="3"/>
    <s v="DR-12940"/>
    <s v="Daniel Raglin"/>
    <s v="Home Office"/>
    <x v="76"/>
    <x v="12"/>
    <s v="India"/>
    <x v="3"/>
    <s v="TEC-AC-10003989"/>
    <x v="1"/>
    <x v="11"/>
    <s v="Enermax Numeric Keypad, Bluetooth"/>
    <n v="172.62"/>
    <n v="3"/>
    <n v="58.68"/>
    <n v="45.18"/>
    <s v="Critical"/>
    <n v="627"/>
    <x v="2"/>
    <x v="9"/>
    <x v="1"/>
    <x v="208"/>
    <d v="2022-07-10T00:00:00"/>
    <s v="1"/>
    <s v="NO"/>
    <n v="-454.38"/>
    <n v="122"/>
    <s v="flag"/>
    <x v="863"/>
    <n v="0.27531100478468901"/>
    <n v="0.26173096976016685"/>
    <x v="1"/>
  </r>
  <r>
    <n v="1083"/>
    <x v="171"/>
    <x v="2"/>
    <s v="EH-14125"/>
    <s v="Eugene Hildebrand"/>
    <s v="Home Office"/>
    <x v="17"/>
    <x v="7"/>
    <s v="India"/>
    <x v="3"/>
    <s v="TEC-AC-10003895"/>
    <x v="1"/>
    <x v="11"/>
    <s v="Enermax Mouse, Bluetooth"/>
    <n v="120.87"/>
    <n v="3"/>
    <n v="53.1"/>
    <n v="17.84"/>
    <s v="High"/>
    <n v="114"/>
    <x v="2"/>
    <x v="10"/>
    <x v="0"/>
    <x v="460"/>
    <d v="2023-11-13T00:00:00"/>
    <s v="1"/>
    <s v="YES"/>
    <n v="6.8700000000000045"/>
    <n v="94"/>
    <s v="flag"/>
    <x v="864"/>
    <n v="1.0602631578947368"/>
    <n v="0.1475965913791677"/>
    <x v="1"/>
  </r>
  <r>
    <n v="1084"/>
    <x v="571"/>
    <x v="1"/>
    <s v="JO-15280"/>
    <s v="Jas O'Carroll"/>
    <s v="Consumer"/>
    <x v="77"/>
    <x v="5"/>
    <s v="India"/>
    <x v="0"/>
    <s v="TEC-AC-10001500"/>
    <x v="1"/>
    <x v="11"/>
    <s v="Logitech Memory Card, Erganomic"/>
    <n v="607.14"/>
    <n v="6"/>
    <n v="36.36"/>
    <n v="93.82"/>
    <s v="High"/>
    <n v="107"/>
    <x v="2"/>
    <x v="11"/>
    <x v="0"/>
    <x v="316"/>
    <d v="2023-07-29T00:00:00"/>
    <s v="1"/>
    <s v="YES"/>
    <n v="500.14"/>
    <n v="6"/>
    <s v="flag"/>
    <x v="865"/>
    <n v="5.6742056074766358"/>
    <n v="0.15452778601311065"/>
    <x v="1"/>
  </r>
  <r>
    <n v="1085"/>
    <x v="207"/>
    <x v="1"/>
    <s v="SF-20200"/>
    <s v="Sarah Foster"/>
    <s v="Consumer"/>
    <x v="8"/>
    <x v="7"/>
    <s v="India"/>
    <x v="3"/>
    <s v="TEC-AC-10003276"/>
    <x v="1"/>
    <x v="11"/>
    <s v="Enermax Router, USB"/>
    <n v="775.62"/>
    <n v="3"/>
    <n v="224.91"/>
    <n v="23.79"/>
    <s v="Medium"/>
    <n v="222"/>
    <x v="2"/>
    <x v="9"/>
    <x v="0"/>
    <x v="477"/>
    <d v="2023-09-30T00:00:00"/>
    <s v="1"/>
    <s v="YES"/>
    <n v="553.62"/>
    <n v="4"/>
    <s v="no"/>
    <x v="866"/>
    <n v="3.4937837837837837"/>
    <n v="3.0672236404424846E-2"/>
    <x v="0"/>
  </r>
  <r>
    <n v="1086"/>
    <x v="375"/>
    <x v="2"/>
    <s v="LS-17200"/>
    <s v="Luke Schmidt"/>
    <s v="Corporate"/>
    <x v="70"/>
    <x v="7"/>
    <s v="India"/>
    <x v="3"/>
    <s v="TEC-PH-10001585"/>
    <x v="1"/>
    <x v="12"/>
    <s v="Nokia Signal Booster, Cordless"/>
    <n v="278.7"/>
    <n v="2"/>
    <n v="52.92"/>
    <n v="35.86"/>
    <s v="High"/>
    <n v="573"/>
    <x v="2"/>
    <x v="9"/>
    <x v="0"/>
    <x v="42"/>
    <d v="2024-11-22T00:00:00"/>
    <s v="1"/>
    <s v="NO"/>
    <n v="-294.3"/>
    <n v="4"/>
    <s v="no"/>
    <x v="867"/>
    <n v="0.4863874345549738"/>
    <n v="0.12866881951919626"/>
    <x v="1"/>
  </r>
  <r>
    <n v="1087"/>
    <x v="572"/>
    <x v="2"/>
    <s v="JK-15625"/>
    <s v="Jim Karlsson"/>
    <s v="Consumer"/>
    <x v="20"/>
    <x v="5"/>
    <s v="India"/>
    <x v="0"/>
    <s v="TEC-PH-10000297"/>
    <x v="1"/>
    <x v="12"/>
    <s v="Apple Office Telephone, with Caller ID"/>
    <n v="130.56"/>
    <n v="2"/>
    <n v="50.88"/>
    <n v="29.83"/>
    <s v="High"/>
    <n v="508"/>
    <x v="2"/>
    <x v="10"/>
    <x v="1"/>
    <x v="92"/>
    <d v="2024-10-23T00:00:00"/>
    <s v="1"/>
    <s v="NO"/>
    <n v="-377.44"/>
    <n v="6"/>
    <s v="flag"/>
    <x v="212"/>
    <n v="0.25700787401574804"/>
    <n v="0.22847732843137253"/>
    <x v="1"/>
  </r>
  <r>
    <n v="1088"/>
    <x v="573"/>
    <x v="1"/>
    <s v="TC-21475"/>
    <s v="Tony Chapman"/>
    <s v="Home Office"/>
    <x v="29"/>
    <x v="2"/>
    <s v="India"/>
    <x v="2"/>
    <s v="TEC-PH-10003784"/>
    <x v="1"/>
    <x v="12"/>
    <s v="Motorola Signal Booster, with Caller ID"/>
    <n v="286.26"/>
    <n v="2"/>
    <n v="19.98"/>
    <n v="62"/>
    <s v="Critical"/>
    <n v="436"/>
    <x v="2"/>
    <x v="11"/>
    <x v="1"/>
    <x v="122"/>
    <d v="2024-11-05T00:00:00"/>
    <s v="1"/>
    <s v="NO"/>
    <n v="-149.74"/>
    <n v="184"/>
    <s v="flag"/>
    <x v="868"/>
    <n v="0.65655963302752296"/>
    <n v="0.21658632012855447"/>
    <x v="1"/>
  </r>
  <r>
    <n v="1089"/>
    <x v="372"/>
    <x v="1"/>
    <s v="ED-13885"/>
    <s v="Emily Ducich"/>
    <s v="Home Office"/>
    <x v="11"/>
    <x v="4"/>
    <s v="India"/>
    <x v="0"/>
    <s v="TEC-PH-10001619"/>
    <x v="1"/>
    <x v="12"/>
    <s v="Cisco Signal Booster, Full Size"/>
    <n v="1071.8399999999999"/>
    <n v="7"/>
    <n v="107.1"/>
    <n v="61.15"/>
    <s v="Medium"/>
    <n v="35"/>
    <x v="2"/>
    <x v="8"/>
    <x v="1"/>
    <x v="30"/>
    <d v="2024-01-23T00:00:00"/>
    <s v="1"/>
    <s v="YES"/>
    <n v="1036.8399999999999"/>
    <n v="7"/>
    <s v="flag"/>
    <x v="869"/>
    <n v="30.623999999999999"/>
    <n v="5.7051425585908346E-2"/>
    <x v="0"/>
  </r>
  <r>
    <n v="1090"/>
    <x v="407"/>
    <x v="1"/>
    <s v="AF-10885"/>
    <s v="Art Foster"/>
    <s v="Consumer"/>
    <x v="128"/>
    <x v="9"/>
    <s v="India"/>
    <x v="2"/>
    <s v="TEC-PH-10001457"/>
    <x v="1"/>
    <x v="12"/>
    <s v="Apple Smart Phone, Full Size"/>
    <n v="2550"/>
    <n v="4"/>
    <n v="280.44"/>
    <n v="326.32"/>
    <s v="High"/>
    <n v="152"/>
    <x v="2"/>
    <x v="9"/>
    <x v="0"/>
    <x v="26"/>
    <d v="2021-06-04T00:00:00"/>
    <s v="1"/>
    <s v="YES"/>
    <n v="2398"/>
    <n v="66"/>
    <s v="flag"/>
    <x v="870"/>
    <n v="16.776315789473685"/>
    <n v="0.12796862745098039"/>
    <x v="1"/>
  </r>
  <r>
    <n v="1091"/>
    <x v="574"/>
    <x v="1"/>
    <s v="JE-15715"/>
    <s v="Joe Elijah"/>
    <s v="Consumer"/>
    <x v="72"/>
    <x v="9"/>
    <s v="India"/>
    <x v="2"/>
    <s v="TEC-PH-10002154"/>
    <x v="1"/>
    <x v="12"/>
    <s v="Cisco Headset, Full Size"/>
    <n v="448.65"/>
    <n v="5"/>
    <n v="107.55"/>
    <n v="22.01"/>
    <s v="Medium"/>
    <n v="301"/>
    <x v="2"/>
    <x v="10"/>
    <x v="1"/>
    <x v="20"/>
    <d v="2024-01-29T00:00:00"/>
    <s v="1"/>
    <s v="YES"/>
    <n v="147.64999999999998"/>
    <n v="4"/>
    <s v="no"/>
    <x v="688"/>
    <n v="1.490531561461794"/>
    <n v="4.9058285969018171E-2"/>
    <x v="0"/>
  </r>
  <r>
    <n v="1092"/>
    <x v="150"/>
    <x v="1"/>
    <s v="LT-16765"/>
    <s v="Larry Tron"/>
    <s v="Consumer"/>
    <x v="86"/>
    <x v="8"/>
    <s v="India"/>
    <x v="0"/>
    <s v="FUR-CH-10002060"/>
    <x v="2"/>
    <x v="13"/>
    <s v="SAFCO Rocking Chair, Adjustable"/>
    <n v="961.8"/>
    <n v="7"/>
    <n v="163.38"/>
    <n v="126.91"/>
    <s v="Medium"/>
    <n v="441"/>
    <x v="2"/>
    <x v="11"/>
    <x v="1"/>
    <x v="478"/>
    <d v="2023-12-26T00:00:00"/>
    <s v="1"/>
    <s v="YES"/>
    <n v="520.79999999999995"/>
    <n v="5"/>
    <s v="no"/>
    <x v="645"/>
    <n v="2.1809523809523808"/>
    <n v="0.1319505094614265"/>
    <x v="1"/>
  </r>
  <r>
    <n v="1093"/>
    <x v="575"/>
    <x v="2"/>
    <s v="AP-10915"/>
    <s v="Arthur Prichep"/>
    <s v="Consumer"/>
    <x v="66"/>
    <x v="5"/>
    <s v="India"/>
    <x v="0"/>
    <s v="FUR-CH-10002573"/>
    <x v="2"/>
    <x v="13"/>
    <s v="Office Star Executive Leather Armchair, Adjustable"/>
    <n v="930"/>
    <n v="2"/>
    <n v="158.1"/>
    <n v="112.76"/>
    <s v="Medium"/>
    <n v="698"/>
    <x v="2"/>
    <x v="8"/>
    <x v="1"/>
    <x v="52"/>
    <d v="2024-12-11T00:00:00"/>
    <s v="1"/>
    <s v="YES"/>
    <n v="232"/>
    <n v="153"/>
    <s v="flag"/>
    <x v="871"/>
    <n v="1.332378223495702"/>
    <n v="0.12124731182795699"/>
    <x v="1"/>
  </r>
  <r>
    <n v="1094"/>
    <x v="576"/>
    <x v="2"/>
    <s v="GT-14635"/>
    <s v="Grant Thornton"/>
    <s v="Corporate"/>
    <x v="47"/>
    <x v="7"/>
    <s v="India"/>
    <x v="3"/>
    <s v="FUR-CH-10004810"/>
    <x v="2"/>
    <x v="13"/>
    <s v="Hon Swivel Stool, Set of Two"/>
    <n v="331.8"/>
    <n v="2"/>
    <n v="69.66"/>
    <n v="74.98"/>
    <s v="High"/>
    <n v="23"/>
    <x v="2"/>
    <x v="9"/>
    <x v="0"/>
    <x v="54"/>
    <d v="2023-05-30T00:00:00"/>
    <s v="1"/>
    <s v="YES"/>
    <n v="308.8"/>
    <n v="6"/>
    <s v="flag"/>
    <x v="872"/>
    <n v="14.42608695652174"/>
    <n v="0.22597950572634118"/>
    <x v="1"/>
  </r>
  <r>
    <n v="1095"/>
    <x v="131"/>
    <x v="1"/>
    <s v="EB-14170"/>
    <s v="Evan Bailliet"/>
    <s v="Consumer"/>
    <x v="78"/>
    <x v="7"/>
    <s v="India"/>
    <x v="3"/>
    <s v="FUR-CH-10004694"/>
    <x v="2"/>
    <x v="13"/>
    <s v="Office Star Rocking Chair, Black"/>
    <n v="553.91999999999996"/>
    <n v="4"/>
    <n v="199.32"/>
    <n v="72.930000000000007"/>
    <s v="High"/>
    <n v="306"/>
    <x v="2"/>
    <x v="10"/>
    <x v="1"/>
    <x v="290"/>
    <d v="2021-07-06T00:00:00"/>
    <s v="1"/>
    <s v="YES"/>
    <n v="247.91999999999996"/>
    <n v="150"/>
    <s v="flag"/>
    <x v="223"/>
    <n v="1.8101960784313724"/>
    <n v="0.13166161178509533"/>
    <x v="1"/>
  </r>
  <r>
    <n v="1096"/>
    <x v="573"/>
    <x v="1"/>
    <s v="TC-21475"/>
    <s v="Tony Chapman"/>
    <s v="Home Office"/>
    <x v="29"/>
    <x v="2"/>
    <s v="India"/>
    <x v="2"/>
    <s v="FUR-CH-10001477"/>
    <x v="2"/>
    <x v="13"/>
    <s v="Novimex Chairmat, Black"/>
    <n v="215.64"/>
    <n v="4"/>
    <n v="92.64"/>
    <n v="45.63"/>
    <s v="Critical"/>
    <n v="216"/>
    <x v="2"/>
    <x v="8"/>
    <x v="1"/>
    <x v="380"/>
    <d v="2021-05-31T00:00:00"/>
    <s v="1"/>
    <s v="NO"/>
    <n v="-0.36000000000001364"/>
    <n v="5"/>
    <s v="no"/>
    <x v="873"/>
    <n v="0.99833333333333329"/>
    <n v="0.2116026711185309"/>
    <x v="1"/>
  </r>
  <r>
    <n v="1097"/>
    <x v="375"/>
    <x v="2"/>
    <s v="LS-17200"/>
    <s v="Luke Schmidt"/>
    <s v="Corporate"/>
    <x v="70"/>
    <x v="7"/>
    <s v="India"/>
    <x v="3"/>
    <s v="FUR-CH-10001895"/>
    <x v="2"/>
    <x v="13"/>
    <s v="Hon Chairmat, Adjustable"/>
    <n v="116.04"/>
    <n v="2"/>
    <n v="58.02"/>
    <n v="30.39"/>
    <s v="High"/>
    <n v="787"/>
    <x v="2"/>
    <x v="9"/>
    <x v="0"/>
    <x v="479"/>
    <d v="2023-05-22T00:00:00"/>
    <s v="1"/>
    <s v="NO"/>
    <n v="-670.96"/>
    <n v="6"/>
    <s v="flag"/>
    <x v="126"/>
    <n v="0.14744599745870396"/>
    <n v="0.26189245087900725"/>
    <x v="1"/>
  </r>
  <r>
    <n v="1098"/>
    <x v="577"/>
    <x v="1"/>
    <s v="KB-16600"/>
    <s v="Ken Brennan"/>
    <s v="Corporate"/>
    <x v="16"/>
    <x v="0"/>
    <s v="India"/>
    <x v="0"/>
    <s v="FUR-CH-10004339"/>
    <x v="2"/>
    <x v="13"/>
    <s v="SAFCO Steel Folding Chair, Red"/>
    <n v="171.42"/>
    <n v="2"/>
    <n v="34.26"/>
    <n v="25.97"/>
    <s v="Medium"/>
    <n v="391"/>
    <x v="2"/>
    <x v="10"/>
    <x v="0"/>
    <x v="288"/>
    <d v="2024-09-03T00:00:00"/>
    <s v="1"/>
    <s v="NO"/>
    <n v="-219.58"/>
    <n v="153"/>
    <s v="flag"/>
    <x v="874"/>
    <n v="0.43841432225063937"/>
    <n v="0.15149924162874812"/>
    <x v="1"/>
  </r>
  <r>
    <n v="1099"/>
    <x v="449"/>
    <x v="3"/>
    <s v="SZ-20035"/>
    <s v="Sam Zeldin"/>
    <s v="Home Office"/>
    <x v="77"/>
    <x v="5"/>
    <s v="India"/>
    <x v="0"/>
    <s v="FUR-CH-10000825"/>
    <x v="2"/>
    <x v="13"/>
    <s v="SAFCO Chairmat, Red"/>
    <n v="119.64"/>
    <n v="2"/>
    <n v="46.62"/>
    <n v="12.96"/>
    <s v="High"/>
    <n v="328"/>
    <x v="2"/>
    <x v="11"/>
    <x v="0"/>
    <x v="270"/>
    <d v="2023-06-21T00:00:00"/>
    <s v="1"/>
    <s v="NO"/>
    <n v="-208.36"/>
    <n v="4"/>
    <s v="no"/>
    <x v="875"/>
    <n v="0.3647560975609756"/>
    <n v="0.10832497492477433"/>
    <x v="1"/>
  </r>
  <r>
    <n v="1100"/>
    <x v="121"/>
    <x v="1"/>
    <s v="VG-21805"/>
    <s v="Vivek Grady"/>
    <s v="Corporate"/>
    <x v="71"/>
    <x v="3"/>
    <s v="India"/>
    <x v="2"/>
    <s v="FUR-BO-10004852"/>
    <x v="2"/>
    <x v="14"/>
    <s v="Sauder Classic Bookcase, Traditional"/>
    <n v="5667.87"/>
    <n v="13"/>
    <n v="2097.0300000000002"/>
    <n v="658.35"/>
    <s v="Medium"/>
    <n v="220"/>
    <x v="2"/>
    <x v="9"/>
    <x v="0"/>
    <x v="110"/>
    <d v="2022-02-07T00:00:00"/>
    <s v="1"/>
    <s v="YES"/>
    <n v="5447.87"/>
    <n v="-140"/>
    <s v="no"/>
    <x v="876"/>
    <n v="25.763045454545455"/>
    <n v="0.11615474596276909"/>
    <x v="1"/>
  </r>
  <r>
    <n v="1101"/>
    <x v="563"/>
    <x v="1"/>
    <s v="AS-10090"/>
    <s v="Adam Shillingsburg"/>
    <s v="Consumer"/>
    <x v="49"/>
    <x v="5"/>
    <s v="India"/>
    <x v="0"/>
    <s v="FUR-BO-10000961"/>
    <x v="2"/>
    <x v="14"/>
    <s v="Bush Stackable Bookrack, Pine"/>
    <n v="312.14999999999998"/>
    <n v="5"/>
    <n v="-87.45"/>
    <n v="30.24"/>
    <s v="Critical"/>
    <n v="90"/>
    <x v="2"/>
    <x v="10"/>
    <x v="1"/>
    <x v="349"/>
    <d v="2024-01-09T00:00:00"/>
    <s v="1"/>
    <s v="YES"/>
    <n v="222.14999999999998"/>
    <n v="-232"/>
    <s v="no"/>
    <x v="877"/>
    <n v="3.4683333333333333"/>
    <n v="9.6876501681883706E-2"/>
    <x v="0"/>
  </r>
  <r>
    <n v="1102"/>
    <x v="578"/>
    <x v="1"/>
    <s v="CR-12625"/>
    <s v="Corey Roper"/>
    <s v="Home Office"/>
    <x v="16"/>
    <x v="0"/>
    <s v="India"/>
    <x v="0"/>
    <s v="FUR-BO-10004679"/>
    <x v="2"/>
    <x v="14"/>
    <s v="Safco Library with Doors, Pine"/>
    <n v="1564.56"/>
    <n v="4"/>
    <n v="172.08"/>
    <n v="160.28"/>
    <s v="High"/>
    <n v="402"/>
    <x v="2"/>
    <x v="11"/>
    <x v="0"/>
    <x v="62"/>
    <d v="2021-10-16T00:00:00"/>
    <s v="1"/>
    <s v="YES"/>
    <n v="1162.56"/>
    <n v="6"/>
    <s v="flag"/>
    <x v="878"/>
    <n v="3.8919402985074627"/>
    <n v="0.10244413764892367"/>
    <x v="1"/>
  </r>
  <r>
    <n v="1103"/>
    <x v="165"/>
    <x v="1"/>
    <s v="DP-13165"/>
    <s v="David Philippe"/>
    <s v="Consumer"/>
    <x v="66"/>
    <x v="5"/>
    <s v="India"/>
    <x v="0"/>
    <s v="FUR-BO-10004537"/>
    <x v="2"/>
    <x v="14"/>
    <s v="Dania Floating Shelf Set, Mobile"/>
    <n v="687.48"/>
    <n v="4"/>
    <n v="254.28"/>
    <n v="88.59"/>
    <s v="High"/>
    <n v="221"/>
    <x v="2"/>
    <x v="8"/>
    <x v="1"/>
    <x v="480"/>
    <d v="2024-04-12T00:00:00"/>
    <s v="1"/>
    <s v="YES"/>
    <n v="466.48"/>
    <n v="-232"/>
    <s v="no"/>
    <x v="596"/>
    <n v="3.1107692307692307"/>
    <n v="0.12886193052888811"/>
    <x v="1"/>
  </r>
  <r>
    <n v="1104"/>
    <x v="579"/>
    <x v="2"/>
    <s v="PV-18985"/>
    <s v="Paul Van Hugh"/>
    <s v="Home Office"/>
    <x v="87"/>
    <x v="5"/>
    <s v="India"/>
    <x v="0"/>
    <s v="FUR-BO-10001326"/>
    <x v="2"/>
    <x v="14"/>
    <s v="Bush 3-Shelf Cabinet, Pine"/>
    <n v="434.16"/>
    <n v="3"/>
    <n v="73.8"/>
    <n v="94.83"/>
    <s v="High"/>
    <n v="218"/>
    <x v="2"/>
    <x v="9"/>
    <x v="0"/>
    <x v="371"/>
    <d v="2023-10-04T00:00:00"/>
    <s v="1"/>
    <s v="YES"/>
    <n v="216.16000000000003"/>
    <n v="183"/>
    <s v="flag"/>
    <x v="309"/>
    <n v="1.9915596330275231"/>
    <n v="0.21842177998894416"/>
    <x v="1"/>
  </r>
  <r>
    <n v="1105"/>
    <x v="119"/>
    <x v="1"/>
    <s v="BS-11365"/>
    <s v="Bill Shonely"/>
    <s v="Corporate"/>
    <x v="69"/>
    <x v="16"/>
    <s v="India"/>
    <x v="2"/>
    <s v="FUR-BO-10000670"/>
    <x v="2"/>
    <x v="14"/>
    <s v="Dania Corner Shelving, Metal"/>
    <n v="364.59"/>
    <n v="3"/>
    <n v="153.09"/>
    <n v="4.12"/>
    <s v="Medium"/>
    <n v="243"/>
    <x v="2"/>
    <x v="10"/>
    <x v="0"/>
    <x v="342"/>
    <d v="2024-09-27T00:00:00"/>
    <s v="1"/>
    <s v="YES"/>
    <n v="121.58999999999997"/>
    <n v="4"/>
    <s v="no"/>
    <x v="879"/>
    <n v="1.5003703703703704"/>
    <n v="1.1300364793329494E-2"/>
    <x v="0"/>
  </r>
  <r>
    <n v="1106"/>
    <x v="384"/>
    <x v="1"/>
    <s v="DM-13345"/>
    <s v="Denise Monton"/>
    <s v="Corporate"/>
    <x v="126"/>
    <x v="21"/>
    <s v="India"/>
    <x v="1"/>
    <s v="FUR-BO-10004806"/>
    <x v="2"/>
    <x v="14"/>
    <s v="Safco Corner Shelving, Traditional"/>
    <n v="149.46"/>
    <n v="1"/>
    <n v="56.79"/>
    <n v="39.29"/>
    <s v="Critical"/>
    <n v="463"/>
    <x v="2"/>
    <x v="11"/>
    <x v="0"/>
    <x v="86"/>
    <d v="2023-03-08T00:00:00"/>
    <s v="1"/>
    <s v="NO"/>
    <n v="-313.53999999999996"/>
    <n v="-144"/>
    <s v="no"/>
    <x v="644"/>
    <n v="0.32280777537796979"/>
    <n v="0.26287970025424862"/>
    <x v="1"/>
  </r>
  <r>
    <n v="1107"/>
    <x v="580"/>
    <x v="3"/>
    <s v="TC-20980"/>
    <s v="Tamara Chand"/>
    <s v="Corporate"/>
    <x v="102"/>
    <x v="16"/>
    <s v="India"/>
    <x v="2"/>
    <s v="FUR-FU-10002928"/>
    <x v="2"/>
    <x v="15"/>
    <s v="Eldon Light Bulb, Erganomic"/>
    <n v="47.64"/>
    <n v="2"/>
    <n v="19.5"/>
    <n v="12.22"/>
    <s v="High"/>
    <n v="507"/>
    <x v="2"/>
    <x v="8"/>
    <x v="0"/>
    <x v="481"/>
    <d v="2022-08-31T00:00:00"/>
    <s v="1"/>
    <s v="NO"/>
    <n v="-459.36"/>
    <n v="5"/>
    <s v="no"/>
    <x v="880"/>
    <n v="9.3964497041420125E-2"/>
    <n v="0.25650713685978171"/>
    <x v="1"/>
  </r>
  <r>
    <n v="1108"/>
    <x v="581"/>
    <x v="3"/>
    <s v="JF-15355"/>
    <s v="Jay Fein"/>
    <s v="Consumer"/>
    <x v="113"/>
    <x v="7"/>
    <s v="India"/>
    <x v="3"/>
    <s v="FUR-FU-10004797"/>
    <x v="2"/>
    <x v="15"/>
    <s v="Tenex Stacking Tray, Erganomic"/>
    <n v="44.52"/>
    <n v="2"/>
    <n v="7.56"/>
    <n v="8.18"/>
    <s v="High"/>
    <n v="666"/>
    <x v="2"/>
    <x v="9"/>
    <x v="1"/>
    <x v="341"/>
    <d v="2021-09-30T00:00:00"/>
    <s v="1"/>
    <s v="NO"/>
    <n v="-621.48"/>
    <n v="4"/>
    <s v="no"/>
    <x v="881"/>
    <n v="6.6846846846846858E-2"/>
    <n v="0.18373764600179693"/>
    <x v="1"/>
  </r>
  <r>
    <n v="1109"/>
    <x v="115"/>
    <x v="2"/>
    <s v="CP-12340"/>
    <s v="Christine Phan"/>
    <s v="Corporate"/>
    <x v="60"/>
    <x v="17"/>
    <s v="India"/>
    <x v="1"/>
    <s v="FUR-FU-10001557"/>
    <x v="2"/>
    <x v="15"/>
    <s v="Advantus Clock, Duo Pack"/>
    <n v="102.9"/>
    <n v="2"/>
    <n v="15.42"/>
    <n v="24.57"/>
    <s v="Medium"/>
    <n v="342"/>
    <x v="2"/>
    <x v="10"/>
    <x v="1"/>
    <x v="347"/>
    <d v="2023-11-23T00:00:00"/>
    <s v="1"/>
    <s v="NO"/>
    <n v="-239.1"/>
    <n v="5"/>
    <s v="no"/>
    <x v="882"/>
    <n v="0.30087719298245613"/>
    <n v="0.23877551020408161"/>
    <x v="1"/>
  </r>
  <r>
    <n v="1110"/>
    <x v="170"/>
    <x v="2"/>
    <s v="SC-20050"/>
    <s v="Sample Company A"/>
    <s v="Home Office"/>
    <x v="92"/>
    <x v="15"/>
    <s v="India"/>
    <x v="1"/>
    <s v="FUR-FU-10001557"/>
    <x v="2"/>
    <x v="15"/>
    <s v="Advantus Clock, Duo Pack"/>
    <n v="205.8"/>
    <n v="4"/>
    <n v="30.84"/>
    <n v="72.37"/>
    <s v="Critical"/>
    <n v="667"/>
    <x v="2"/>
    <x v="11"/>
    <x v="0"/>
    <x v="158"/>
    <d v="2022-05-15T00:00:00"/>
    <s v="1"/>
    <s v="NO"/>
    <n v="-461.2"/>
    <n v="-174"/>
    <s v="no"/>
    <x v="882"/>
    <n v="0.3085457271364318"/>
    <n v="0.35165208940719145"/>
    <x v="1"/>
  </r>
  <r>
    <n v="1111"/>
    <x v="176"/>
    <x v="2"/>
    <s v="AH-10195"/>
    <s v="Alan Haines"/>
    <s v="Corporate"/>
    <x v="30"/>
    <x v="14"/>
    <s v="India"/>
    <x v="3"/>
    <s v="FUR-FU-10003094"/>
    <x v="2"/>
    <x v="15"/>
    <s v="Eldon Clock, Erganomic"/>
    <n v="220.56"/>
    <n v="4"/>
    <n v="110.28"/>
    <n v="58.28"/>
    <s v="Critical"/>
    <n v="179"/>
    <x v="2"/>
    <x v="8"/>
    <x v="0"/>
    <x v="116"/>
    <d v="2022-08-27T00:00:00"/>
    <s v="1"/>
    <s v="YES"/>
    <n v="41.56"/>
    <n v="4"/>
    <s v="no"/>
    <x v="126"/>
    <n v="1.2321787709497207"/>
    <n v="0.26423648893725066"/>
    <x v="1"/>
  </r>
  <r>
    <n v="1112"/>
    <x v="179"/>
    <x v="2"/>
    <s v="AB-10105"/>
    <s v="Adrian Barton"/>
    <s v="Consumer"/>
    <x v="96"/>
    <x v="3"/>
    <s v="India"/>
    <x v="2"/>
    <s v="FUR-FU-10000606"/>
    <x v="2"/>
    <x v="15"/>
    <s v="Deflect-O Photo Frame, Durable"/>
    <n v="195.72"/>
    <n v="4"/>
    <n v="74.28"/>
    <n v="57.65"/>
    <s v="Critical"/>
    <n v="38"/>
    <x v="2"/>
    <x v="9"/>
    <x v="0"/>
    <x v="62"/>
    <d v="2021-10-16T00:00:00"/>
    <s v="1"/>
    <s v="YES"/>
    <n v="157.72"/>
    <n v="6"/>
    <s v="flag"/>
    <x v="883"/>
    <n v="5.1505263157894738"/>
    <n v="0.29455344369507458"/>
    <x v="1"/>
  </r>
  <r>
    <n v="1113"/>
    <x v="220"/>
    <x v="2"/>
    <s v="KT-16465"/>
    <s v="Kean Takahito"/>
    <s v="Consumer"/>
    <x v="95"/>
    <x v="2"/>
    <s v="India"/>
    <x v="2"/>
    <s v="FUR-FU-10003414"/>
    <x v="2"/>
    <x v="15"/>
    <s v="Tenex Clock, Duo Pack"/>
    <n v="251.55"/>
    <n v="5"/>
    <n v="98.1"/>
    <n v="41.55"/>
    <s v="High"/>
    <n v="736"/>
    <x v="2"/>
    <x v="10"/>
    <x v="0"/>
    <x v="284"/>
    <d v="2024-10-23T00:00:00"/>
    <s v="1"/>
    <s v="NO"/>
    <n v="-484.45"/>
    <n v="5"/>
    <s v="no"/>
    <x v="884"/>
    <n v="0.34177989130434783"/>
    <n v="0.16517590936195586"/>
    <x v="1"/>
  </r>
  <r>
    <n v="1114"/>
    <x v="582"/>
    <x v="2"/>
    <s v="RH-19510"/>
    <s v="Rick Huthwaite"/>
    <s v="Home Office"/>
    <x v="58"/>
    <x v="9"/>
    <s v="India"/>
    <x v="2"/>
    <s v="FUR-FU-10002829"/>
    <x v="2"/>
    <x v="15"/>
    <s v="Deflect-O Clock, Black"/>
    <n v="251.55"/>
    <n v="5"/>
    <n v="17.55"/>
    <n v="30.56"/>
    <s v="High"/>
    <n v="302"/>
    <x v="2"/>
    <x v="11"/>
    <x v="1"/>
    <x v="267"/>
    <d v="2024-10-28T00:00:00"/>
    <s v="1"/>
    <s v="NO"/>
    <n v="-50.449999999999989"/>
    <n v="4"/>
    <s v="no"/>
    <x v="790"/>
    <n v="0.83294701986754971"/>
    <n v="0.12148678195189822"/>
    <x v="1"/>
  </r>
  <r>
    <n v="1115"/>
    <x v="544"/>
    <x v="2"/>
    <s v="CM-12715"/>
    <s v="Craig Molinari"/>
    <s v="Corporate"/>
    <x v="20"/>
    <x v="5"/>
    <s v="India"/>
    <x v="0"/>
    <s v="FUR-FU-10002292"/>
    <x v="2"/>
    <x v="15"/>
    <s v="Deflect-O Door Stop, Duo Pack"/>
    <n v="132.03"/>
    <n v="3"/>
    <n v="54.09"/>
    <n v="25.39"/>
    <s v="Critical"/>
    <n v="65"/>
    <x v="2"/>
    <x v="8"/>
    <x v="1"/>
    <x v="284"/>
    <d v="2024-10-23T00:00:00"/>
    <s v="1"/>
    <s v="YES"/>
    <n v="67.03"/>
    <n v="5"/>
    <s v="no"/>
    <x v="603"/>
    <n v="2.0312307692307692"/>
    <n v="0.19230477921684466"/>
    <x v="1"/>
  </r>
  <r>
    <n v="1116"/>
    <x v="583"/>
    <x v="1"/>
    <s v="HJ-14875"/>
    <s v="Heather Jas"/>
    <s v="Home Office"/>
    <x v="58"/>
    <x v="9"/>
    <s v="India"/>
    <x v="2"/>
    <s v="FUR-FU-10004811"/>
    <x v="2"/>
    <x v="15"/>
    <s v="Eldon Door Stop, Erganomic"/>
    <n v="439.02"/>
    <n v="9"/>
    <n v="105.3"/>
    <n v="56.01"/>
    <s v="Critical"/>
    <n v="41"/>
    <x v="2"/>
    <x v="9"/>
    <x v="1"/>
    <x v="482"/>
    <d v="2021-08-28T00:00:00"/>
    <s v="1"/>
    <s v="YES"/>
    <n v="398.02"/>
    <n v="6"/>
    <s v="flag"/>
    <x v="885"/>
    <n v="10.70780487804878"/>
    <n v="0.12757960912942462"/>
    <x v="1"/>
  </r>
  <r>
    <n v="1117"/>
    <x v="584"/>
    <x v="1"/>
    <s v="TB-21175"/>
    <s v="Thomas Boland"/>
    <s v="Corporate"/>
    <x v="30"/>
    <x v="14"/>
    <s v="India"/>
    <x v="3"/>
    <s v="FUR-FU-10000666"/>
    <x v="2"/>
    <x v="15"/>
    <s v="Rubbermaid Frame, Black"/>
    <n v="109.89"/>
    <n v="1"/>
    <n v="29.67"/>
    <n v="14.39"/>
    <s v="Medium"/>
    <n v="379"/>
    <x v="2"/>
    <x v="10"/>
    <x v="1"/>
    <x v="290"/>
    <d v="2021-07-06T00:00:00"/>
    <s v="1"/>
    <s v="NO"/>
    <n v="-269.11"/>
    <n v="150"/>
    <s v="flag"/>
    <x v="886"/>
    <n v="0.28994722955145119"/>
    <n v="0.13094913094913097"/>
    <x v="1"/>
  </r>
  <r>
    <n v="1118"/>
    <x v="163"/>
    <x v="1"/>
    <s v="AG-10900"/>
    <s v="Arthur Gainer"/>
    <s v="Consumer"/>
    <x v="44"/>
    <x v="5"/>
    <s v="India"/>
    <x v="0"/>
    <s v="FUR-FU-10002459"/>
    <x v="2"/>
    <x v="15"/>
    <s v="Rubbermaid Door Stop, Duo Pack"/>
    <n v="43.86"/>
    <n v="1"/>
    <n v="5.25"/>
    <n v="4.82"/>
    <s v="High"/>
    <n v="150"/>
    <x v="2"/>
    <x v="8"/>
    <x v="1"/>
    <x v="72"/>
    <d v="2024-09-16T00:00:00"/>
    <s v="1"/>
    <s v="NO"/>
    <n v="-106.14"/>
    <n v="-84"/>
    <s v="no"/>
    <x v="359"/>
    <n v="0.29239999999999999"/>
    <n v="0.1098951208390333"/>
    <x v="1"/>
  </r>
  <r>
    <n v="1119"/>
    <x v="127"/>
    <x v="1"/>
    <s v="AS-10240"/>
    <s v="Alan Shonely"/>
    <s v="Consumer"/>
    <x v="75"/>
    <x v="7"/>
    <s v="India"/>
    <x v="3"/>
    <s v="FUR-FU-10000714"/>
    <x v="2"/>
    <x v="15"/>
    <s v="Tenex Light Bulb, Black"/>
    <n v="94.65"/>
    <n v="5"/>
    <n v="14.1"/>
    <n v="7.06"/>
    <s v="Medium"/>
    <n v="545"/>
    <x v="2"/>
    <x v="9"/>
    <x v="1"/>
    <x v="116"/>
    <d v="2022-08-27T00:00:00"/>
    <s v="1"/>
    <s v="NO"/>
    <n v="-450.35"/>
    <n v="4"/>
    <s v="no"/>
    <x v="887"/>
    <n v="0.17366972477064221"/>
    <n v="7.4590596936080292E-2"/>
    <x v="0"/>
  </r>
  <r>
    <n v="1120"/>
    <x v="192"/>
    <x v="1"/>
    <s v="GP-14740"/>
    <s v="Guy Phonely"/>
    <s v="Corporate"/>
    <x v="30"/>
    <x v="14"/>
    <s v="India"/>
    <x v="3"/>
    <s v="FUR-TA-10000226"/>
    <x v="2"/>
    <x v="16"/>
    <s v="Chromcraft Conference Table, with Bottom Storage"/>
    <n v="1745.34"/>
    <n v="2"/>
    <n v="226.86"/>
    <n v="616.27"/>
    <s v="Critical"/>
    <n v="127"/>
    <x v="2"/>
    <x v="10"/>
    <x v="0"/>
    <x v="68"/>
    <d v="2023-05-16T00:00:00"/>
    <s v="1"/>
    <s v="YES"/>
    <n v="1618.34"/>
    <n v="-142"/>
    <s v="no"/>
    <x v="888"/>
    <n v="13.742834645669291"/>
    <n v="0.35309452599493507"/>
    <x v="1"/>
  </r>
  <r>
    <n v="1121"/>
    <x v="224"/>
    <x v="0"/>
    <s v="AB-10600"/>
    <s v="Ann Blume"/>
    <s v="Corporate"/>
    <x v="61"/>
    <x v="7"/>
    <s v="India"/>
    <x v="3"/>
    <s v="FUR-BO-10004529"/>
    <x v="2"/>
    <x v="14"/>
    <s v="Sauder 3-Shelf Cabinet, Pine"/>
    <n v="840.15"/>
    <n v="5"/>
    <n v="100.8"/>
    <n v="172.19"/>
    <s v="Low"/>
    <n v="104"/>
    <x v="2"/>
    <x v="11"/>
    <x v="0"/>
    <x v="57"/>
    <d v="2022-02-09T00:00:00"/>
    <s v="1"/>
    <s v="YES"/>
    <n v="736.15"/>
    <n v="-201"/>
    <s v="no"/>
    <x v="889"/>
    <n v="8.0783653846153847"/>
    <n v="0.20495149675653157"/>
    <x v="1"/>
  </r>
  <r>
    <n v="1122"/>
    <x v="585"/>
    <x v="0"/>
    <s v="DV-13465"/>
    <s v="Dianna Vittorini"/>
    <s v="Consumer"/>
    <x v="52"/>
    <x v="18"/>
    <s v="India"/>
    <x v="2"/>
    <s v="FUR-BO-10000210"/>
    <x v="2"/>
    <x v="14"/>
    <s v="Ikea Library with Doors, Pine"/>
    <n v="1094.22"/>
    <n v="3"/>
    <n v="328.23"/>
    <n v="111.17"/>
    <s v="Low"/>
    <n v="760"/>
    <x v="2"/>
    <x v="8"/>
    <x v="1"/>
    <x v="61"/>
    <d v="2024-04-19T00:00:00"/>
    <s v="1"/>
    <s v="YES"/>
    <n v="334.22"/>
    <n v="4"/>
    <s v="no"/>
    <x v="595"/>
    <n v="1.439763157894737"/>
    <n v="0.10159748496646012"/>
    <x v="1"/>
  </r>
  <r>
    <n v="1123"/>
    <x v="586"/>
    <x v="0"/>
    <s v="PH-18790"/>
    <s v="Patricia Hirasaki"/>
    <s v="Home Office"/>
    <x v="42"/>
    <x v="8"/>
    <s v="India"/>
    <x v="0"/>
    <s v="FUR-CH-10002966"/>
    <x v="2"/>
    <x v="13"/>
    <s v="Harbour Creations Swivel Stool, Red"/>
    <n v="180.12"/>
    <n v="1"/>
    <n v="5.4"/>
    <n v="30.91"/>
    <s v="Low"/>
    <n v="225"/>
    <x v="2"/>
    <x v="9"/>
    <x v="0"/>
    <x v="61"/>
    <d v="2024-04-19T00:00:00"/>
    <s v="1"/>
    <s v="NO"/>
    <n v="-44.879999999999995"/>
    <n v="4"/>
    <s v="no"/>
    <x v="236"/>
    <n v="0.80053333333333332"/>
    <n v="0.17160781701088162"/>
    <x v="1"/>
  </r>
  <r>
    <n v="1124"/>
    <x v="454"/>
    <x v="0"/>
    <s v="TT-21460"/>
    <s v="Tonja Turnell"/>
    <s v="Home Office"/>
    <x v="25"/>
    <x v="11"/>
    <s v="India"/>
    <x v="3"/>
    <s v="TEC-CO-10001410"/>
    <x v="1"/>
    <x v="10"/>
    <s v="Canon Personal Copier, High-Speed"/>
    <n v="422.82"/>
    <n v="3"/>
    <n v="12.6"/>
    <n v="48.5"/>
    <s v="Low"/>
    <n v="439"/>
    <x v="2"/>
    <x v="11"/>
    <x v="0"/>
    <x v="284"/>
    <d v="2024-10-23T00:00:00"/>
    <s v="1"/>
    <s v="NO"/>
    <n v="-16.180000000000007"/>
    <n v="5"/>
    <s v="no"/>
    <x v="890"/>
    <n v="0.96314350797266512"/>
    <n v="0.11470602147485928"/>
    <x v="1"/>
  </r>
  <r>
    <n v="1125"/>
    <x v="587"/>
    <x v="0"/>
    <s v="SB-20290"/>
    <s v="Sean Braxton"/>
    <s v="Corporate"/>
    <x v="102"/>
    <x v="16"/>
    <s v="India"/>
    <x v="2"/>
    <s v="FUR-CH-10000025"/>
    <x v="2"/>
    <x v="13"/>
    <s v="Office Star Rocking Chair, Set of Two"/>
    <n v="286.32"/>
    <n v="2"/>
    <n v="57.24"/>
    <n v="16.29"/>
    <s v="Low"/>
    <n v="727"/>
    <x v="2"/>
    <x v="9"/>
    <x v="1"/>
    <x v="341"/>
    <d v="2021-09-30T00:00:00"/>
    <s v="1"/>
    <s v="NO"/>
    <n v="-440.68"/>
    <n v="4"/>
    <s v="no"/>
    <x v="891"/>
    <n v="0.39383768913342504"/>
    <n v="5.6894383906119027E-2"/>
    <x v="0"/>
  </r>
  <r>
    <n v="1126"/>
    <x v="229"/>
    <x v="0"/>
    <s v="CA-12055"/>
    <s v="Cathy Armstrong"/>
    <s v="Home Office"/>
    <x v="11"/>
    <x v="4"/>
    <s v="India"/>
    <x v="0"/>
    <s v="FUR-BO-10001326"/>
    <x v="2"/>
    <x v="14"/>
    <s v="Bush 3-Shelf Cabinet, Pine"/>
    <n v="434.16"/>
    <n v="3"/>
    <n v="73.8"/>
    <n v="56.04"/>
    <s v="High"/>
    <n v="385"/>
    <x v="2"/>
    <x v="8"/>
    <x v="1"/>
    <x v="317"/>
    <d v="2021-06-26T00:00:00"/>
    <s v="1"/>
    <s v="YES"/>
    <n v="49.160000000000025"/>
    <n v="4"/>
    <s v="no"/>
    <x v="309"/>
    <n v="1.1276883116883119"/>
    <n v="0.12907683803206191"/>
    <x v="1"/>
  </r>
  <r>
    <n v="1127"/>
    <x v="227"/>
    <x v="0"/>
    <s v="LS-16975"/>
    <s v="Lindsay Shagiari"/>
    <s v="Home Office"/>
    <x v="41"/>
    <x v="4"/>
    <s v="India"/>
    <x v="0"/>
    <s v="FUR-BO-10001147"/>
    <x v="2"/>
    <x v="14"/>
    <s v="Bush Floating Shelf Set, Metal"/>
    <n v="341.46"/>
    <n v="2"/>
    <n v="88.74"/>
    <n v="27.28"/>
    <s v="High"/>
    <n v="455"/>
    <x v="2"/>
    <x v="9"/>
    <x v="1"/>
    <x v="478"/>
    <d v="2023-12-26T00:00:00"/>
    <s v="1"/>
    <s v="NO"/>
    <n v="-113.54000000000002"/>
    <n v="5"/>
    <s v="no"/>
    <x v="892"/>
    <n v="0.7504615384615384"/>
    <n v="7.9892227493703519E-2"/>
    <x v="0"/>
  </r>
  <r>
    <n v="1128"/>
    <x v="529"/>
    <x v="0"/>
    <s v="CR-12625"/>
    <s v="Corey Roper"/>
    <s v="Home Office"/>
    <x v="44"/>
    <x v="5"/>
    <s v="India"/>
    <x v="0"/>
    <s v="FUR-BO-10000071"/>
    <x v="2"/>
    <x v="14"/>
    <s v="Safco 3-Shelf Cabinet, Metal"/>
    <n v="168.3"/>
    <n v="1"/>
    <n v="79.08"/>
    <n v="14.76"/>
    <s v="High"/>
    <n v="384"/>
    <x v="2"/>
    <x v="10"/>
    <x v="0"/>
    <x v="365"/>
    <d v="2023-01-07T00:00:00"/>
    <s v="1"/>
    <s v="NO"/>
    <n v="-215.7"/>
    <n v="-169"/>
    <s v="no"/>
    <x v="893"/>
    <n v="0.43828125000000001"/>
    <n v="8.7700534759358281E-2"/>
    <x v="0"/>
  </r>
  <r>
    <n v="1129"/>
    <x v="230"/>
    <x v="0"/>
    <s v="VP-21730"/>
    <s v="Victor Preis"/>
    <s v="Home Office"/>
    <x v="38"/>
    <x v="10"/>
    <s v="India"/>
    <x v="3"/>
    <s v="FUR-FU-10002210"/>
    <x v="2"/>
    <x v="15"/>
    <s v="Tenex Clock, Black"/>
    <n v="100.5"/>
    <n v="2"/>
    <n v="17.04"/>
    <n v="5.9"/>
    <s v="High"/>
    <n v="696"/>
    <x v="2"/>
    <x v="11"/>
    <x v="1"/>
    <x v="277"/>
    <d v="2022-08-08T00:00:00"/>
    <s v="1"/>
    <s v="NO"/>
    <n v="-595.5"/>
    <n v="181"/>
    <s v="flag"/>
    <x v="894"/>
    <n v="0.14439655172413793"/>
    <n v="5.8706467661691547E-2"/>
    <x v="0"/>
  </r>
  <r>
    <n v="1130"/>
    <x v="529"/>
    <x v="0"/>
    <s v="CR-12625"/>
    <s v="Corey Roper"/>
    <s v="Home Office"/>
    <x v="44"/>
    <x v="5"/>
    <s v="India"/>
    <x v="0"/>
    <s v="FUR-CH-10002250"/>
    <x v="2"/>
    <x v="13"/>
    <s v="Office Star Executive Leather Armchair, Black"/>
    <n v="1869.72"/>
    <n v="4"/>
    <n v="878.76"/>
    <n v="169.79"/>
    <s v="High"/>
    <n v="143"/>
    <x v="2"/>
    <x v="8"/>
    <x v="0"/>
    <x v="73"/>
    <d v="2023-06-22T00:00:00"/>
    <s v="1"/>
    <s v="YES"/>
    <n v="1726.72"/>
    <n v="4"/>
    <s v="no"/>
    <x v="360"/>
    <n v="13.074965034965036"/>
    <n v="9.0810388721305854E-2"/>
    <x v="0"/>
  </r>
  <r>
    <n v="1131"/>
    <x v="75"/>
    <x v="0"/>
    <s v="CR-12820"/>
    <s v="Cyra Reiten"/>
    <s v="Home Office"/>
    <x v="48"/>
    <x v="17"/>
    <s v="India"/>
    <x v="1"/>
    <s v="FUR-CH-10003822"/>
    <x v="2"/>
    <x v="13"/>
    <s v="SAFCO Steel Folding Chair, Adjustable"/>
    <n v="176.4"/>
    <n v="2"/>
    <n v="82.86"/>
    <n v="9.44"/>
    <s v="High"/>
    <n v="431"/>
    <x v="2"/>
    <x v="9"/>
    <x v="1"/>
    <x v="281"/>
    <d v="2024-04-01T00:00:00"/>
    <s v="1"/>
    <s v="NO"/>
    <n v="-254.6"/>
    <n v="93"/>
    <s v="flag"/>
    <x v="674"/>
    <n v="0.40928074245939677"/>
    <n v="5.3514739229024937E-2"/>
    <x v="0"/>
  </r>
  <r>
    <n v="1132"/>
    <x v="355"/>
    <x v="0"/>
    <s v="BF-11005"/>
    <s v="Barry Franz"/>
    <s v="Home Office"/>
    <x v="24"/>
    <x v="10"/>
    <s v="India"/>
    <x v="3"/>
    <s v="TEC-PH-10003856"/>
    <x v="1"/>
    <x v="12"/>
    <s v="Motorola Smart Phone, with Caller ID"/>
    <n v="4518.78"/>
    <n v="7"/>
    <n v="632.52"/>
    <n v="658.69"/>
    <s v="High"/>
    <n v="30"/>
    <x v="2"/>
    <x v="10"/>
    <x v="1"/>
    <x v="454"/>
    <d v="2024-05-17T00:00:00"/>
    <s v="1"/>
    <s v="YES"/>
    <n v="4488.78"/>
    <n v="4"/>
    <s v="no"/>
    <x v="272"/>
    <n v="150.626"/>
    <n v="0.14576722035593681"/>
    <x v="1"/>
  </r>
  <r>
    <n v="1133"/>
    <x v="355"/>
    <x v="0"/>
    <s v="BF-11005"/>
    <s v="Barry Franz"/>
    <s v="Home Office"/>
    <x v="24"/>
    <x v="10"/>
    <s v="India"/>
    <x v="3"/>
    <s v="TEC-PH-10003813"/>
    <x v="1"/>
    <x v="12"/>
    <s v="Samsung Signal Booster, VoIP"/>
    <n v="683.4"/>
    <n v="5"/>
    <n v="34.049999999999997"/>
    <n v="68.42"/>
    <s v="High"/>
    <n v="779"/>
    <x v="2"/>
    <x v="11"/>
    <x v="0"/>
    <x v="47"/>
    <d v="2024-09-14T00:00:00"/>
    <s v="1"/>
    <s v="NO"/>
    <n v="-95.600000000000023"/>
    <n v="5"/>
    <s v="no"/>
    <x v="895"/>
    <n v="0.87727856225930678"/>
    <n v="0.10011706175007316"/>
    <x v="1"/>
  </r>
  <r>
    <n v="1134"/>
    <x v="588"/>
    <x v="0"/>
    <s v="PK-18910"/>
    <s v="Paul Knutson"/>
    <s v="Home Office"/>
    <x v="44"/>
    <x v="5"/>
    <s v="India"/>
    <x v="0"/>
    <s v="TEC-PH-10004559"/>
    <x v="1"/>
    <x v="12"/>
    <s v="Nokia Speaker Phone, with Caller ID"/>
    <n v="369.45"/>
    <n v="3"/>
    <n v="84.96"/>
    <n v="58.13"/>
    <s v="High"/>
    <n v="494"/>
    <x v="2"/>
    <x v="8"/>
    <x v="0"/>
    <x v="271"/>
    <d v="2024-11-11T00:00:00"/>
    <s v="1"/>
    <s v="NO"/>
    <n v="-124.55000000000001"/>
    <n v="153"/>
    <s v="flag"/>
    <x v="566"/>
    <n v="0.74787449392712546"/>
    <n v="0.1573419948572202"/>
    <x v="1"/>
  </r>
  <r>
    <n v="1135"/>
    <x v="228"/>
    <x v="0"/>
    <s v="AP-10720"/>
    <s v="Anne Pryor"/>
    <s v="Home Office"/>
    <x v="59"/>
    <x v="4"/>
    <s v="India"/>
    <x v="0"/>
    <s v="TEC-PH-10004358"/>
    <x v="1"/>
    <x v="12"/>
    <s v="Samsung Office Telephone, Cordless"/>
    <n v="340.35"/>
    <n v="5"/>
    <n v="33.9"/>
    <n v="56.5"/>
    <s v="High"/>
    <n v="460"/>
    <x v="2"/>
    <x v="10"/>
    <x v="1"/>
    <x v="271"/>
    <d v="2024-11-11T00:00:00"/>
    <s v="1"/>
    <s v="NO"/>
    <n v="-119.64999999999998"/>
    <n v="153"/>
    <s v="flag"/>
    <x v="614"/>
    <n v="0.73989130434782613"/>
    <n v="0.16600558248861466"/>
    <x v="1"/>
  </r>
  <r>
    <n v="1136"/>
    <x v="589"/>
    <x v="0"/>
    <s v="NZ-18565"/>
    <s v="Nick Zandusky"/>
    <s v="Home Office"/>
    <x v="132"/>
    <x v="0"/>
    <s v="India"/>
    <x v="0"/>
    <s v="TEC-PH-10000922"/>
    <x v="1"/>
    <x v="12"/>
    <s v="Nokia Headset, with Caller ID"/>
    <n v="219.33"/>
    <n v="3"/>
    <n v="78.930000000000007"/>
    <n v="11.59"/>
    <s v="High"/>
    <n v="245"/>
    <x v="2"/>
    <x v="11"/>
    <x v="0"/>
    <x v="361"/>
    <d v="2023-05-01T00:00:00"/>
    <s v="1"/>
    <s v="NO"/>
    <n v="-25.669999999999987"/>
    <n v="121"/>
    <s v="flag"/>
    <x v="896"/>
    <n v="0.8952244897959184"/>
    <n v="5.2842748370036018E-2"/>
    <x v="0"/>
  </r>
  <r>
    <n v="1137"/>
    <x v="457"/>
    <x v="0"/>
    <s v="JW-15220"/>
    <s v="Jane Waco"/>
    <s v="Corporate"/>
    <x v="2"/>
    <x v="2"/>
    <s v="India"/>
    <x v="2"/>
    <s v="TEC-PH-10000780"/>
    <x v="1"/>
    <x v="12"/>
    <s v="Cisco Smart Phone, with Caller ID"/>
    <n v="3271.2"/>
    <n v="5"/>
    <n v="1341.15"/>
    <n v="232.45"/>
    <s v="High"/>
    <n v="458"/>
    <x v="2"/>
    <x v="8"/>
    <x v="0"/>
    <x v="76"/>
    <d v="2024-04-21T00:00:00"/>
    <s v="1"/>
    <s v="YES"/>
    <n v="2813.2"/>
    <n v="4"/>
    <s v="no"/>
    <x v="353"/>
    <n v="7.1423580786026193"/>
    <n v="7.1059550012227926E-2"/>
    <x v="0"/>
  </r>
  <r>
    <n v="1138"/>
    <x v="460"/>
    <x v="0"/>
    <s v="AS-10285"/>
    <s v="Alejandro Savely"/>
    <s v="Corporate"/>
    <x v="36"/>
    <x v="9"/>
    <s v="India"/>
    <x v="2"/>
    <s v="TEC-PH-10001457"/>
    <x v="1"/>
    <x v="12"/>
    <s v="Apple Smart Phone, Full Size"/>
    <n v="1912.5"/>
    <n v="3"/>
    <n v="210.33"/>
    <n v="161.94999999999999"/>
    <s v="High"/>
    <n v="315"/>
    <x v="2"/>
    <x v="9"/>
    <x v="1"/>
    <x v="77"/>
    <d v="2024-06-30T00:00:00"/>
    <s v="1"/>
    <s v="YES"/>
    <n v="1597.5"/>
    <n v="6"/>
    <s v="flag"/>
    <x v="897"/>
    <n v="6.0714285714285712"/>
    <n v="8.4679738562091503E-2"/>
    <x v="0"/>
  </r>
  <r>
    <n v="1139"/>
    <x v="233"/>
    <x v="0"/>
    <s v="SC-20800"/>
    <s v="Stuart Calhoun"/>
    <s v="Consumer"/>
    <x v="26"/>
    <x v="1"/>
    <s v="India"/>
    <x v="1"/>
    <s v="FUR-BO-10004679"/>
    <x v="2"/>
    <x v="14"/>
    <s v="Safco Library with Doors, Pine"/>
    <n v="2737.98"/>
    <n v="7"/>
    <n v="301.14"/>
    <n v="136.46"/>
    <s v="High"/>
    <n v="355"/>
    <x v="2"/>
    <x v="10"/>
    <x v="0"/>
    <x v="483"/>
    <d v="2021-09-10T00:00:00"/>
    <s v="1"/>
    <s v="YES"/>
    <n v="2382.98"/>
    <n v="153"/>
    <s v="flag"/>
    <x v="898"/>
    <n v="7.7126197183098588"/>
    <n v="4.9839662817113349E-2"/>
    <x v="0"/>
  </r>
  <r>
    <n v="1140"/>
    <x v="590"/>
    <x v="0"/>
    <s v="ME-17725"/>
    <s v="Max Engle"/>
    <s v="Consumer"/>
    <x v="136"/>
    <x v="17"/>
    <s v="India"/>
    <x v="1"/>
    <s v="FUR-BO-10004541"/>
    <x v="2"/>
    <x v="14"/>
    <s v="Dania Library with Doors, Mobile"/>
    <n v="364.92"/>
    <n v="1"/>
    <n v="62.01"/>
    <n v="63.15"/>
    <s v="High"/>
    <n v="748"/>
    <x v="2"/>
    <x v="8"/>
    <x v="0"/>
    <x v="357"/>
    <d v="2024-05-31T00:00:00"/>
    <s v="1"/>
    <s v="NO"/>
    <n v="-383.08"/>
    <n v="4"/>
    <s v="no"/>
    <x v="899"/>
    <n v="0.48786096256684491"/>
    <n v="0.17305162775402827"/>
    <x v="1"/>
  </r>
  <r>
    <n v="1141"/>
    <x v="591"/>
    <x v="0"/>
    <s v="BD-11620"/>
    <s v="Brian DeCherney"/>
    <s v="Consumer"/>
    <x v="80"/>
    <x v="21"/>
    <s v="India"/>
    <x v="1"/>
    <s v="FUR-CH-10002188"/>
    <x v="2"/>
    <x v="13"/>
    <s v="SAFCO Steel Folding Chair, Set of Two"/>
    <n v="175.92"/>
    <n v="2"/>
    <n v="73.86"/>
    <n v="20.149999999999999"/>
    <s v="High"/>
    <n v="439"/>
    <x v="2"/>
    <x v="10"/>
    <x v="1"/>
    <x v="116"/>
    <d v="2022-08-28T00:00:00"/>
    <s v="1"/>
    <s v="NO"/>
    <n v="-263.08000000000004"/>
    <n v="5"/>
    <s v="no"/>
    <x v="900"/>
    <n v="0.40072892938496579"/>
    <n v="0.11454070031832651"/>
    <x v="1"/>
  </r>
  <r>
    <n v="1142"/>
    <x v="238"/>
    <x v="0"/>
    <s v="DB-13405"/>
    <s v="Denny Blanton"/>
    <s v="Consumer"/>
    <x v="57"/>
    <x v="8"/>
    <s v="India"/>
    <x v="0"/>
    <s v="FUR-FU-10000548"/>
    <x v="2"/>
    <x v="15"/>
    <s v="Tenex Stacking Tray, Durable"/>
    <n v="50.46"/>
    <n v="2"/>
    <n v="18.66"/>
    <n v="3.78"/>
    <s v="High"/>
    <n v="775"/>
    <x v="2"/>
    <x v="9"/>
    <x v="1"/>
    <x v="194"/>
    <d v="2022-06-23T00:00:00"/>
    <s v="1"/>
    <s v="NO"/>
    <n v="-724.54"/>
    <n v="4"/>
    <s v="no"/>
    <x v="600"/>
    <n v="6.5109677419354833E-2"/>
    <n v="7.4910820451843038E-2"/>
    <x v="0"/>
  </r>
  <r>
    <n v="1143"/>
    <x v="238"/>
    <x v="0"/>
    <s v="DB-13405"/>
    <s v="Denny Blanton"/>
    <s v="Consumer"/>
    <x v="57"/>
    <x v="8"/>
    <s v="India"/>
    <x v="0"/>
    <s v="TEC-AC-10001352"/>
    <x v="1"/>
    <x v="11"/>
    <s v="SanDisk Numeric Keypad, Bluetooth"/>
    <n v="110.7"/>
    <n v="2"/>
    <n v="12.12"/>
    <n v="11.76"/>
    <s v="High"/>
    <n v="563"/>
    <x v="2"/>
    <x v="10"/>
    <x v="1"/>
    <x v="360"/>
    <d v="2023-02-09T00:00:00"/>
    <s v="1"/>
    <s v="NO"/>
    <n v="-452.3"/>
    <n v="-201"/>
    <s v="no"/>
    <x v="622"/>
    <n v="0.19662522202486679"/>
    <n v="0.1062330623306233"/>
    <x v="1"/>
  </r>
  <r>
    <n v="1144"/>
    <x v="83"/>
    <x v="0"/>
    <s v="DK-13090"/>
    <s v="Dave Kipp"/>
    <s v="Consumer"/>
    <x v="54"/>
    <x v="9"/>
    <s v="India"/>
    <x v="2"/>
    <s v="TEC-AC-10003407"/>
    <x v="1"/>
    <x v="11"/>
    <s v="Memorex Mouse, Erganomic"/>
    <n v="103.92"/>
    <n v="4"/>
    <n v="14.52"/>
    <n v="9.15"/>
    <s v="High"/>
    <n v="712"/>
    <x v="2"/>
    <x v="11"/>
    <x v="1"/>
    <x v="85"/>
    <d v="2023-10-28T00:00:00"/>
    <s v="1"/>
    <s v="NO"/>
    <n v="-608.08000000000004"/>
    <n v="5"/>
    <s v="no"/>
    <x v="901"/>
    <n v="0.14595505617977528"/>
    <n v="8.8048498845265596E-2"/>
    <x v="0"/>
  </r>
  <r>
    <n v="1145"/>
    <x v="363"/>
    <x v="0"/>
    <s v="SV-20935"/>
    <s v="Susan Vittorini"/>
    <s v="Consumer"/>
    <x v="82"/>
    <x v="0"/>
    <s v="India"/>
    <x v="0"/>
    <s v="TEC-AC-10002172"/>
    <x v="1"/>
    <x v="11"/>
    <s v="Memorex Keyboard, Programmable"/>
    <n v="72.84"/>
    <n v="1"/>
    <n v="10.17"/>
    <n v="4.45"/>
    <s v="High"/>
    <n v="800"/>
    <x v="2"/>
    <x v="8"/>
    <x v="1"/>
    <x v="484"/>
    <d v="2023-03-11T00:00:00"/>
    <s v="1"/>
    <s v="NO"/>
    <n v="-727.16"/>
    <n v="-233"/>
    <s v="no"/>
    <x v="554"/>
    <n v="9.1050000000000006E-2"/>
    <n v="6.1092806150466777E-2"/>
    <x v="0"/>
  </r>
  <r>
    <n v="1146"/>
    <x v="85"/>
    <x v="0"/>
    <s v="MV-18190"/>
    <s v="Mike Vittorini"/>
    <s v="Consumer"/>
    <x v="55"/>
    <x v="16"/>
    <s v="India"/>
    <x v="2"/>
    <s v="TEC-CO-10003992"/>
    <x v="1"/>
    <x v="10"/>
    <s v="HP Ink, Color"/>
    <n v="780.84"/>
    <n v="6"/>
    <n v="54.54"/>
    <n v="87.05"/>
    <s v="High"/>
    <n v="536"/>
    <x v="2"/>
    <x v="9"/>
    <x v="1"/>
    <x v="79"/>
    <d v="2024-04-06T00:00:00"/>
    <s v="1"/>
    <s v="YES"/>
    <n v="244.84000000000003"/>
    <n v="-54"/>
    <s v="no"/>
    <x v="902"/>
    <n v="1.4567910447761194"/>
    <n v="0.11148250601915885"/>
    <x v="1"/>
  </r>
  <r>
    <n v="1147"/>
    <x v="237"/>
    <x v="0"/>
    <s v="EH-13990"/>
    <s v="Erica Hackney"/>
    <s v="Consumer"/>
    <x v="44"/>
    <x v="5"/>
    <s v="India"/>
    <x v="0"/>
    <s v="TEC-PH-10003348"/>
    <x v="1"/>
    <x v="12"/>
    <s v="Cisco Speaker Phone, with Caller ID"/>
    <n v="415.44"/>
    <n v="3"/>
    <n v="170.28"/>
    <n v="76.709999999999994"/>
    <s v="High"/>
    <n v="630"/>
    <x v="2"/>
    <x v="9"/>
    <x v="1"/>
    <x v="485"/>
    <d v="2022-01-31T00:00:00"/>
    <s v="1"/>
    <s v="NO"/>
    <n v="-214.56"/>
    <n v="6"/>
    <s v="flag"/>
    <x v="903"/>
    <n v="0.65942857142857148"/>
    <n v="0.18464760254188328"/>
    <x v="1"/>
  </r>
  <r>
    <n v="1148"/>
    <x v="534"/>
    <x v="0"/>
    <s v="AR-10540"/>
    <s v="Andy Reiter"/>
    <s v="Consumer"/>
    <x v="42"/>
    <x v="8"/>
    <s v="India"/>
    <x v="0"/>
    <s v="TEC-PH-10004261"/>
    <x v="1"/>
    <x v="12"/>
    <s v="Nokia Signal Booster, Full Size"/>
    <n v="413.37"/>
    <n v="3"/>
    <n v="115.74"/>
    <n v="74.73"/>
    <s v="High"/>
    <n v="263"/>
    <x v="2"/>
    <x v="10"/>
    <x v="0"/>
    <x v="456"/>
    <d v="2021-11-26T00:00:00"/>
    <s v="1"/>
    <s v="YES"/>
    <n v="150.37"/>
    <n v="5"/>
    <s v="no"/>
    <x v="904"/>
    <n v="1.5717490494296578"/>
    <n v="0.18078234995282677"/>
    <x v="1"/>
  </r>
  <r>
    <n v="1149"/>
    <x v="83"/>
    <x v="0"/>
    <s v="DK-13090"/>
    <s v="Dave Kipp"/>
    <s v="Consumer"/>
    <x v="54"/>
    <x v="9"/>
    <s v="India"/>
    <x v="2"/>
    <s v="TEC-PH-10000840"/>
    <x v="1"/>
    <x v="12"/>
    <s v="Cisco Audio Dock, VoIP"/>
    <n v="364.32"/>
    <n v="2"/>
    <n v="112.92"/>
    <n v="50.45"/>
    <s v="High"/>
    <n v="582"/>
    <x v="2"/>
    <x v="11"/>
    <x v="1"/>
    <x v="109"/>
    <d v="2022-09-16T00:00:00"/>
    <s v="1"/>
    <s v="NO"/>
    <n v="-217.68"/>
    <n v="-84"/>
    <s v="no"/>
    <x v="905"/>
    <n v="0.62597938144329901"/>
    <n v="0.13847716293368467"/>
    <x v="1"/>
  </r>
  <r>
    <n v="1150"/>
    <x v="87"/>
    <x v="0"/>
    <s v="PO-18850"/>
    <s v="Patrick O'Brill"/>
    <s v="Consumer"/>
    <x v="18"/>
    <x v="9"/>
    <s v="India"/>
    <x v="2"/>
    <s v="TEC-PH-10001917"/>
    <x v="1"/>
    <x v="12"/>
    <s v="Apple Signal Booster, Cordless"/>
    <n v="418.5"/>
    <n v="3"/>
    <n v="33.479999999999997"/>
    <n v="35.79"/>
    <s v="High"/>
    <n v="775"/>
    <x v="2"/>
    <x v="8"/>
    <x v="0"/>
    <x v="271"/>
    <d v="2024-11-11T00:00:00"/>
    <s v="1"/>
    <s v="NO"/>
    <n v="-356.5"/>
    <n v="153"/>
    <s v="flag"/>
    <x v="906"/>
    <n v="0.54"/>
    <n v="8.5519713261648742E-2"/>
    <x v="0"/>
  </r>
  <r>
    <n v="1151"/>
    <x v="592"/>
    <x v="0"/>
    <s v="PF-19165"/>
    <s v="Philip Fox"/>
    <s v="Consumer"/>
    <x v="61"/>
    <x v="7"/>
    <s v="India"/>
    <x v="3"/>
    <s v="TEC-PH-10000822"/>
    <x v="1"/>
    <x v="12"/>
    <s v="Apple Speaker Phone, Full Size"/>
    <n v="249.18"/>
    <n v="2"/>
    <n v="59.76"/>
    <n v="28.98"/>
    <s v="High"/>
    <n v="780"/>
    <x v="2"/>
    <x v="9"/>
    <x v="1"/>
    <x v="360"/>
    <d v="2023-02-09T00:00:00"/>
    <s v="1"/>
    <s v="NO"/>
    <n v="-530.81999999999994"/>
    <n v="-201"/>
    <s v="no"/>
    <x v="907"/>
    <n v="0.31946153846153846"/>
    <n v="0.11630146881772213"/>
    <x v="1"/>
  </r>
  <r>
    <n v="1152"/>
    <x v="593"/>
    <x v="0"/>
    <s v="JP-16135"/>
    <s v="Julie Prescott"/>
    <s v="Home Office"/>
    <x v="86"/>
    <x v="8"/>
    <s v="India"/>
    <x v="0"/>
    <s v="FUR-CH-10000994"/>
    <x v="2"/>
    <x v="13"/>
    <s v="Harbour Creations Rocking Chair, Black"/>
    <n v="144.66"/>
    <n v="1"/>
    <n v="24.57"/>
    <n v="11.81"/>
    <s v="Medium"/>
    <n v="255"/>
    <x v="2"/>
    <x v="10"/>
    <x v="0"/>
    <x v="486"/>
    <d v="2024-11-27T00:00:00"/>
    <s v="1"/>
    <s v="NO"/>
    <n v="-110.34"/>
    <n v="4"/>
    <s v="no"/>
    <x v="657"/>
    <n v="0.56729411764705884"/>
    <n v="8.1639706898935446E-2"/>
    <x v="0"/>
  </r>
  <r>
    <n v="1153"/>
    <x v="342"/>
    <x v="0"/>
    <s v="RB-19465"/>
    <s v="Rick Bensley"/>
    <s v="Home Office"/>
    <x v="108"/>
    <x v="5"/>
    <s v="India"/>
    <x v="0"/>
    <s v="FUR-FU-10004730"/>
    <x v="2"/>
    <x v="15"/>
    <s v="Rubbermaid Light Bulb, Erganomic"/>
    <n v="104.76"/>
    <n v="6"/>
    <n v="3.06"/>
    <n v="6.99"/>
    <s v="Medium"/>
    <n v="177"/>
    <x v="2"/>
    <x v="9"/>
    <x v="0"/>
    <x v="58"/>
    <d v="2021-11-10T00:00:00"/>
    <s v="1"/>
    <s v="NO"/>
    <n v="-72.239999999999995"/>
    <n v="153"/>
    <s v="flag"/>
    <x v="252"/>
    <n v="0.59186440677966101"/>
    <n v="6.672394043528064E-2"/>
    <x v="0"/>
  </r>
  <r>
    <n v="1154"/>
    <x v="67"/>
    <x v="0"/>
    <s v="DA-13450"/>
    <s v="Dianna Arnett"/>
    <s v="Home Office"/>
    <x v="27"/>
    <x v="13"/>
    <s v="India"/>
    <x v="1"/>
    <s v="FUR-FU-10002972"/>
    <x v="2"/>
    <x v="15"/>
    <s v="Advantus Light Bulb, Duo Pack"/>
    <n v="40.26"/>
    <n v="2"/>
    <n v="4.0199999999999996"/>
    <n v="1.24"/>
    <s v="Medium"/>
    <n v="573"/>
    <x v="2"/>
    <x v="10"/>
    <x v="1"/>
    <x v="453"/>
    <d v="2023-04-23T00:00:00"/>
    <s v="1"/>
    <s v="NO"/>
    <n v="-532.74"/>
    <n v="5"/>
    <s v="no"/>
    <x v="908"/>
    <n v="7.026178010471204E-2"/>
    <n v="3.0799801291604572E-2"/>
    <x v="0"/>
  </r>
  <r>
    <n v="1155"/>
    <x v="70"/>
    <x v="0"/>
    <s v="VT-21700"/>
    <s v="Valerie Takahito"/>
    <s v="Home Office"/>
    <x v="19"/>
    <x v="8"/>
    <s v="India"/>
    <x v="0"/>
    <s v="FUR-BO-10001212"/>
    <x v="2"/>
    <x v="14"/>
    <s v="Safco Classic Bookcase, Mobile"/>
    <n v="1322.01"/>
    <n v="3"/>
    <n v="145.35"/>
    <n v="83.03"/>
    <s v="Medium"/>
    <n v="40"/>
    <x v="2"/>
    <x v="11"/>
    <x v="0"/>
    <x v="137"/>
    <d v="2024-12-31T00:00:00"/>
    <s v="1"/>
    <s v="YES"/>
    <n v="1282.01"/>
    <n v="4"/>
    <s v="no"/>
    <x v="909"/>
    <n v="33.050249999999998"/>
    <n v="6.2805878926785727E-2"/>
    <x v="0"/>
  </r>
  <r>
    <n v="1156"/>
    <x v="525"/>
    <x v="0"/>
    <s v="LB-16795"/>
    <s v="Laurel Beltran"/>
    <s v="Home Office"/>
    <x v="24"/>
    <x v="10"/>
    <s v="India"/>
    <x v="3"/>
    <s v="FUR-BO-10003945"/>
    <x v="2"/>
    <x v="14"/>
    <s v="Sauder 3-Shelf Cabinet, Metal"/>
    <n v="830.7"/>
    <n v="5"/>
    <n v="373.8"/>
    <n v="64"/>
    <s v="Medium"/>
    <n v="304"/>
    <x v="2"/>
    <x v="8"/>
    <x v="1"/>
    <x v="271"/>
    <d v="2024-11-11T00:00:00"/>
    <s v="1"/>
    <s v="YES"/>
    <n v="526.70000000000005"/>
    <n v="153"/>
    <s v="flag"/>
    <x v="910"/>
    <n v="2.7325657894736843"/>
    <n v="7.704345732514746E-2"/>
    <x v="0"/>
  </r>
  <r>
    <n v="1157"/>
    <x v="64"/>
    <x v="0"/>
    <s v="CL-12700"/>
    <s v="Craig Leslie"/>
    <s v="Home Office"/>
    <x v="43"/>
    <x v="15"/>
    <s v="India"/>
    <x v="1"/>
    <s v="FUR-BO-10004852"/>
    <x v="2"/>
    <x v="14"/>
    <s v="Sauder Classic Bookcase, Traditional"/>
    <n v="1307.97"/>
    <n v="3"/>
    <n v="483.93"/>
    <n v="53.2"/>
    <s v="Medium"/>
    <n v="197"/>
    <x v="2"/>
    <x v="9"/>
    <x v="0"/>
    <x v="487"/>
    <d v="2021-11-15T00:00:00"/>
    <s v="1"/>
    <s v="YES"/>
    <n v="1110.97"/>
    <n v="35"/>
    <s v="flag"/>
    <x v="911"/>
    <n v="6.6394416243654826"/>
    <n v="4.0673715758006684E-2"/>
    <x v="0"/>
  </r>
  <r>
    <n v="1158"/>
    <x v="344"/>
    <x v="0"/>
    <s v="MT-18070"/>
    <s v="Michelle Tran"/>
    <s v="Home Office"/>
    <x v="30"/>
    <x v="14"/>
    <s v="India"/>
    <x v="3"/>
    <s v="FUR-BO-10004699"/>
    <x v="2"/>
    <x v="14"/>
    <s v="Dania 3-Shelf Cabinet, Mobile"/>
    <n v="575.88"/>
    <n v="4"/>
    <n v="0"/>
    <n v="25.47"/>
    <s v="Medium"/>
    <n v="444"/>
    <x v="2"/>
    <x v="10"/>
    <x v="0"/>
    <x v="430"/>
    <d v="2021-12-11T00:00:00"/>
    <s v="1"/>
    <s v="YES"/>
    <n v="131.88"/>
    <n v="153"/>
    <s v="flag"/>
    <x v="68"/>
    <n v="1.297027027027027"/>
    <n v="4.4227964159199828E-2"/>
    <x v="0"/>
  </r>
  <r>
    <n v="1159"/>
    <x v="464"/>
    <x v="0"/>
    <s v="BT-11530"/>
    <s v="Bradley Talbott"/>
    <s v="Home Office"/>
    <x v="130"/>
    <x v="17"/>
    <s v="India"/>
    <x v="1"/>
    <s v="FUR-TA-10001116"/>
    <x v="2"/>
    <x v="16"/>
    <s v="Barricks Conference Table, Fully Assembled"/>
    <n v="5451.3"/>
    <n v="6"/>
    <n v="327.06"/>
    <n v="320.27"/>
    <s v="Medium"/>
    <n v="718"/>
    <x v="2"/>
    <x v="11"/>
    <x v="0"/>
    <x v="345"/>
    <d v="2024-09-05T00:00:00"/>
    <s v="1"/>
    <s v="YES"/>
    <n v="4733.3"/>
    <n v="213"/>
    <s v="flag"/>
    <x v="912"/>
    <n v="7.5923398328690812"/>
    <n v="5.8751123585199856E-2"/>
    <x v="0"/>
  </r>
  <r>
    <n v="1160"/>
    <x v="341"/>
    <x v="0"/>
    <s v="LB-16795"/>
    <s v="Laurel Beltran"/>
    <s v="Home Office"/>
    <x v="5"/>
    <x v="4"/>
    <s v="India"/>
    <x v="0"/>
    <s v="TEC-MA-10003632"/>
    <x v="1"/>
    <x v="9"/>
    <s v="Epson Calculator, Wireless"/>
    <n v="185.64"/>
    <n v="4"/>
    <n v="90.96"/>
    <n v="13.12"/>
    <s v="Medium"/>
    <n v="102"/>
    <x v="2"/>
    <x v="8"/>
    <x v="1"/>
    <x v="488"/>
    <d v="2021-01-30T00:00:00"/>
    <s v="1"/>
    <s v="YES"/>
    <n v="83.639999999999986"/>
    <n v="6"/>
    <s v="flag"/>
    <x v="913"/>
    <n v="1.8199999999999998"/>
    <n v="7.0674423615600085E-2"/>
    <x v="0"/>
  </r>
  <r>
    <n v="1161"/>
    <x v="67"/>
    <x v="0"/>
    <s v="DA-13450"/>
    <s v="Dianna Arnett"/>
    <s v="Home Office"/>
    <x v="27"/>
    <x v="13"/>
    <s v="India"/>
    <x v="1"/>
    <s v="TEC-AC-10002533"/>
    <x v="1"/>
    <x v="11"/>
    <s v="Enermax Memory Card, USB"/>
    <n v="1031.4000000000001"/>
    <n v="9"/>
    <n v="164.97"/>
    <n v="69.37"/>
    <s v="Medium"/>
    <n v="56"/>
    <x v="2"/>
    <x v="11"/>
    <x v="1"/>
    <x v="39"/>
    <d v="2024-08-18T00:00:00"/>
    <s v="1"/>
    <s v="YES"/>
    <n v="975.40000000000009"/>
    <n v="5"/>
    <s v="no"/>
    <x v="203"/>
    <n v="18.417857142857144"/>
    <n v="6.7258095792127201E-2"/>
    <x v="0"/>
  </r>
  <r>
    <n v="1162"/>
    <x v="469"/>
    <x v="0"/>
    <s v="DH-13675"/>
    <s v="Duane Huffman"/>
    <s v="Home Office"/>
    <x v="24"/>
    <x v="7"/>
    <s v="India"/>
    <x v="3"/>
    <s v="TEC-AC-10000742"/>
    <x v="1"/>
    <x v="11"/>
    <s v="SanDisk Flash Drive, Erganomic"/>
    <n v="336.15"/>
    <n v="9"/>
    <n v="100.71"/>
    <n v="23.51"/>
    <s v="Medium"/>
    <n v="320"/>
    <x v="2"/>
    <x v="8"/>
    <x v="0"/>
    <x v="116"/>
    <d v="2022-08-28T00:00:00"/>
    <s v="1"/>
    <s v="YES"/>
    <n v="16.149999999999977"/>
    <n v="5"/>
    <s v="no"/>
    <x v="914"/>
    <n v="1.0504687499999998"/>
    <n v="6.9939015320541434E-2"/>
    <x v="0"/>
  </r>
  <r>
    <n v="1163"/>
    <x v="350"/>
    <x v="0"/>
    <s v="AS-10135"/>
    <s v="Adrian Shami"/>
    <s v="Home Office"/>
    <x v="17"/>
    <x v="7"/>
    <s v="India"/>
    <x v="3"/>
    <s v="TEC-AC-10001254"/>
    <x v="1"/>
    <x v="11"/>
    <s v="Enermax Memory Card, Programmable"/>
    <n v="579.45000000000005"/>
    <n v="5"/>
    <n v="225.9"/>
    <n v="32.9"/>
    <s v="Medium"/>
    <n v="160"/>
    <x v="2"/>
    <x v="9"/>
    <x v="0"/>
    <x v="484"/>
    <d v="2023-03-11T00:00:00"/>
    <s v="1"/>
    <s v="YES"/>
    <n v="419.45000000000005"/>
    <n v="-233"/>
    <s v="no"/>
    <x v="915"/>
    <n v="3.6215625000000005"/>
    <n v="5.6777979118129256E-2"/>
    <x v="0"/>
  </r>
  <r>
    <n v="1164"/>
    <x v="64"/>
    <x v="0"/>
    <s v="CL-12700"/>
    <s v="Craig Leslie"/>
    <s v="Home Office"/>
    <x v="43"/>
    <x v="15"/>
    <s v="India"/>
    <x v="1"/>
    <s v="TEC-AC-10000860"/>
    <x v="1"/>
    <x v="11"/>
    <s v="Enermax Numeric Keypad, USB"/>
    <n v="165.42"/>
    <n v="3"/>
    <n v="19.8"/>
    <n v="8.65"/>
    <s v="Medium"/>
    <n v="274"/>
    <x v="2"/>
    <x v="10"/>
    <x v="0"/>
    <x v="257"/>
    <d v="2021-02-09T00:00:00"/>
    <s v="1"/>
    <s v="NO"/>
    <n v="-108.58000000000001"/>
    <n v="-201"/>
    <s v="no"/>
    <x v="916"/>
    <n v="0.60372262773722618"/>
    <n v="5.2291137710071336E-2"/>
    <x v="0"/>
  </r>
  <r>
    <n v="1165"/>
    <x v="351"/>
    <x v="0"/>
    <s v="TB-21190"/>
    <s v="Thomas Brumley"/>
    <s v="Home Office"/>
    <x v="78"/>
    <x v="7"/>
    <s v="India"/>
    <x v="3"/>
    <s v="TEC-PH-10000030"/>
    <x v="1"/>
    <x v="12"/>
    <s v="Samsung Smart Phone, with Caller ID"/>
    <n v="2544.6"/>
    <n v="4"/>
    <n v="865.08"/>
    <n v="226.81"/>
    <s v="Medium"/>
    <n v="276"/>
    <x v="2"/>
    <x v="11"/>
    <x v="1"/>
    <x v="447"/>
    <d v="2024-01-19T00:00:00"/>
    <s v="1"/>
    <s v="YES"/>
    <n v="2268.6"/>
    <n v="4"/>
    <s v="no"/>
    <x v="917"/>
    <n v="9.2195652173913043"/>
    <n v="8.913385207891221E-2"/>
    <x v="0"/>
  </r>
  <r>
    <n v="1166"/>
    <x v="594"/>
    <x v="0"/>
    <s v="LS-16975"/>
    <s v="Lindsay Shagiari"/>
    <s v="Home Office"/>
    <x v="66"/>
    <x v="5"/>
    <s v="India"/>
    <x v="0"/>
    <s v="TEC-PH-10001478"/>
    <x v="1"/>
    <x v="12"/>
    <s v="Nokia Headset, Full Size"/>
    <n v="297.60000000000002"/>
    <n v="4"/>
    <n v="92.16"/>
    <n v="19.62"/>
    <s v="Medium"/>
    <n v="365"/>
    <x v="2"/>
    <x v="8"/>
    <x v="1"/>
    <x v="489"/>
    <d v="2021-06-14T00:00:00"/>
    <s v="1"/>
    <s v="NO"/>
    <n v="-67.399999999999977"/>
    <n v="-84"/>
    <s v="no"/>
    <x v="918"/>
    <n v="0.81534246575342473"/>
    <n v="6.5927419354838701E-2"/>
    <x v="0"/>
  </r>
  <r>
    <n v="1167"/>
    <x v="595"/>
    <x v="0"/>
    <s v="AM-10360"/>
    <s v="Alice McCarthy"/>
    <s v="Corporate"/>
    <x v="136"/>
    <x v="17"/>
    <s v="India"/>
    <x v="1"/>
    <s v="FUR-FU-10001477"/>
    <x v="2"/>
    <x v="15"/>
    <s v="Rubbermaid Stacking Tray, Black"/>
    <n v="126"/>
    <n v="5"/>
    <n v="27.6"/>
    <n v="2.92"/>
    <s v="Medium"/>
    <n v="316"/>
    <x v="2"/>
    <x v="8"/>
    <x v="0"/>
    <x v="90"/>
    <d v="2021-06-17T00:00:00"/>
    <s v="1"/>
    <s v="NO"/>
    <n v="-190"/>
    <n v="4"/>
    <s v="no"/>
    <x v="346"/>
    <n v="0.39873417721518989"/>
    <n v="2.3174603174603174E-2"/>
    <x v="0"/>
  </r>
  <r>
    <n v="1168"/>
    <x v="260"/>
    <x v="0"/>
    <s v="SW-20755"/>
    <s v="Steven Ward"/>
    <s v="Corporate"/>
    <x v="29"/>
    <x v="2"/>
    <s v="India"/>
    <x v="2"/>
    <s v="FUR-FU-10000666"/>
    <x v="2"/>
    <x v="15"/>
    <s v="Rubbermaid Frame, Black"/>
    <n v="109.89"/>
    <n v="1"/>
    <n v="29.67"/>
    <n v="7.74"/>
    <s v="Medium"/>
    <n v="691"/>
    <x v="2"/>
    <x v="9"/>
    <x v="1"/>
    <x v="88"/>
    <d v="2024-03-11T00:00:00"/>
    <s v="1"/>
    <s v="NO"/>
    <n v="-581.11"/>
    <n v="-233"/>
    <s v="no"/>
    <x v="886"/>
    <n v="0.15903039073806077"/>
    <n v="7.0434070434070434E-2"/>
    <x v="0"/>
  </r>
  <r>
    <n v="1169"/>
    <x v="259"/>
    <x v="0"/>
    <s v="KB-16600"/>
    <s v="Ken Brennan"/>
    <s v="Corporate"/>
    <x v="61"/>
    <x v="7"/>
    <s v="India"/>
    <x v="3"/>
    <s v="FUR-BO-10001934"/>
    <x v="2"/>
    <x v="14"/>
    <s v="Bush Library with Doors, Metal"/>
    <n v="3274.02"/>
    <n v="9"/>
    <n v="261.89999999999998"/>
    <n v="351.08"/>
    <s v="Medium"/>
    <n v="409"/>
    <x v="2"/>
    <x v="11"/>
    <x v="1"/>
    <x v="258"/>
    <d v="2022-09-19T00:00:00"/>
    <s v="1"/>
    <s v="YES"/>
    <n v="2865.02"/>
    <n v="4"/>
    <s v="no"/>
    <x v="919"/>
    <n v="8.0049388753056228"/>
    <n v="0.10723208776977537"/>
    <x v="1"/>
  </r>
  <r>
    <n v="1170"/>
    <x v="516"/>
    <x v="0"/>
    <s v="SC-20230"/>
    <s v="Scot Coram"/>
    <s v="Corporate"/>
    <x v="36"/>
    <x v="9"/>
    <s v="India"/>
    <x v="2"/>
    <s v="FUR-BO-10001372"/>
    <x v="2"/>
    <x v="14"/>
    <s v="Safco Classic Bookcase, Pine"/>
    <n v="2637"/>
    <n v="6"/>
    <n v="184.5"/>
    <n v="200.83"/>
    <s v="Medium"/>
    <n v="427"/>
    <x v="2"/>
    <x v="8"/>
    <x v="0"/>
    <x v="246"/>
    <d v="2023-02-12T00:00:00"/>
    <s v="1"/>
    <s v="YES"/>
    <n v="2210"/>
    <n v="-289"/>
    <s v="no"/>
    <x v="593"/>
    <n v="6.1756440281030445"/>
    <n v="7.6158513462267735E-2"/>
    <x v="0"/>
  </r>
  <r>
    <n v="1171"/>
    <x v="509"/>
    <x v="0"/>
    <s v="KB-16585"/>
    <s v="Ken Black"/>
    <s v="Corporate"/>
    <x v="7"/>
    <x v="6"/>
    <s v="India"/>
    <x v="2"/>
    <s v="FUR-BO-10002462"/>
    <x v="2"/>
    <x v="14"/>
    <s v="Ikea Classic Bookcase, Pine"/>
    <n v="1239.3"/>
    <n v="3"/>
    <n v="24.75"/>
    <n v="112.36"/>
    <s v="Medium"/>
    <n v="670"/>
    <x v="2"/>
    <x v="9"/>
    <x v="0"/>
    <x v="246"/>
    <d v="2023-02-12T00:00:00"/>
    <s v="1"/>
    <s v="YES"/>
    <n v="569.29999999999995"/>
    <n v="-289"/>
    <s v="no"/>
    <x v="245"/>
    <n v="1.8497014925373134"/>
    <n v="9.0664084563866695E-2"/>
    <x v="0"/>
  </r>
  <r>
    <n v="1172"/>
    <x v="47"/>
    <x v="0"/>
    <s v="YC-21895"/>
    <s v="Yoseph Carroll"/>
    <s v="Corporate"/>
    <x v="29"/>
    <x v="2"/>
    <s v="India"/>
    <x v="2"/>
    <s v="FUR-BO-10001874"/>
    <x v="2"/>
    <x v="14"/>
    <s v="Sauder Corner Shelving, Pine"/>
    <n v="743.25"/>
    <n v="5"/>
    <n v="133.65"/>
    <n v="49.5"/>
    <s v="Medium"/>
    <n v="111"/>
    <x v="2"/>
    <x v="9"/>
    <x v="1"/>
    <x v="253"/>
    <d v="2024-03-26T00:00:00"/>
    <s v="1"/>
    <s v="YES"/>
    <n v="632.25"/>
    <n v="4"/>
    <s v="no"/>
    <x v="621"/>
    <n v="6.6959459459459456"/>
    <n v="6.6599394550958632E-2"/>
    <x v="0"/>
  </r>
  <r>
    <n v="1173"/>
    <x v="596"/>
    <x v="0"/>
    <s v="HG-14965"/>
    <s v="Henry Goldwyn"/>
    <s v="Corporate"/>
    <x v="127"/>
    <x v="7"/>
    <s v="India"/>
    <x v="3"/>
    <s v="FUR-BO-10000243"/>
    <x v="2"/>
    <x v="14"/>
    <s v="Safco Floating Shelf Set, Pine"/>
    <n v="1386.63"/>
    <n v="7"/>
    <n v="360.36"/>
    <n v="24.3"/>
    <s v="Medium"/>
    <n v="278"/>
    <x v="2"/>
    <x v="10"/>
    <x v="0"/>
    <x v="92"/>
    <d v="2024-10-21T00:00:00"/>
    <s v="1"/>
    <s v="YES"/>
    <n v="1108.6300000000001"/>
    <n v="4"/>
    <s v="no"/>
    <x v="920"/>
    <n v="4.9878776978417267"/>
    <n v="1.7524501849808527E-2"/>
    <x v="0"/>
  </r>
  <r>
    <n v="1174"/>
    <x v="49"/>
    <x v="0"/>
    <s v="KN-16450"/>
    <s v="Kean Nguyen"/>
    <s v="Corporate"/>
    <x v="24"/>
    <x v="7"/>
    <s v="India"/>
    <x v="3"/>
    <s v="FUR-TA-10001531"/>
    <x v="2"/>
    <x v="16"/>
    <s v="Lesro Training Table, Adjustable Height"/>
    <n v="1354.95"/>
    <n v="5"/>
    <n v="108.3"/>
    <n v="115.68"/>
    <s v="Medium"/>
    <n v="681"/>
    <x v="2"/>
    <x v="11"/>
    <x v="1"/>
    <x v="92"/>
    <d v="2024-10-21T00:00:00"/>
    <s v="1"/>
    <s v="YES"/>
    <n v="673.95"/>
    <n v="4"/>
    <s v="no"/>
    <x v="921"/>
    <n v="1.9896475770925111"/>
    <n v="8.5375844127089567E-2"/>
    <x v="0"/>
  </r>
  <r>
    <n v="1175"/>
    <x v="597"/>
    <x v="0"/>
    <s v="DL-13495"/>
    <s v="Dionis Lloyd"/>
    <s v="Corporate"/>
    <x v="38"/>
    <x v="10"/>
    <s v="India"/>
    <x v="3"/>
    <s v="FUR-CH-10003846"/>
    <x v="2"/>
    <x v="13"/>
    <s v="Office Star Swivel Stool, Set of Two"/>
    <n v="880.95"/>
    <n v="5"/>
    <n v="0"/>
    <n v="60.32"/>
    <s v="Medium"/>
    <n v="454"/>
    <x v="2"/>
    <x v="8"/>
    <x v="0"/>
    <x v="367"/>
    <d v="2024-11-15T00:00:00"/>
    <s v="1"/>
    <s v="YES"/>
    <n v="426.95000000000005"/>
    <n v="4"/>
    <s v="no"/>
    <x v="68"/>
    <n v="1.9404185022026432"/>
    <n v="6.8471536409557859E-2"/>
    <x v="0"/>
  </r>
  <r>
    <n v="1176"/>
    <x v="595"/>
    <x v="0"/>
    <s v="AM-10360"/>
    <s v="Alice McCarthy"/>
    <s v="Corporate"/>
    <x v="136"/>
    <x v="17"/>
    <s v="India"/>
    <x v="1"/>
    <s v="FUR-CH-10001797"/>
    <x v="2"/>
    <x v="13"/>
    <s v="Harbour Creations Bag Chairs, Adjustable"/>
    <n v="64.11"/>
    <n v="1"/>
    <n v="24.36"/>
    <n v="4.8499999999999996"/>
    <s v="Medium"/>
    <n v="378"/>
    <x v="2"/>
    <x v="10"/>
    <x v="1"/>
    <x v="354"/>
    <d v="2022-10-12T00:00:00"/>
    <s v="1"/>
    <s v="NO"/>
    <n v="-313.89"/>
    <n v="153"/>
    <s v="flag"/>
    <x v="361"/>
    <n v="0.16960317460317459"/>
    <n v="7.5651224457962865E-2"/>
    <x v="0"/>
  </r>
  <r>
    <n v="1177"/>
    <x v="510"/>
    <x v="0"/>
    <s v="AG-10495"/>
    <s v="Andrew Gjertsen"/>
    <s v="Corporate"/>
    <x v="25"/>
    <x v="11"/>
    <s v="India"/>
    <x v="3"/>
    <s v="TEC-AC-10004016"/>
    <x v="1"/>
    <x v="11"/>
    <s v="Memorex Flash Drive, Programmable"/>
    <n v="185.4"/>
    <n v="6"/>
    <n v="44.46"/>
    <n v="13.48"/>
    <s v="Medium"/>
    <n v="783"/>
    <x v="2"/>
    <x v="11"/>
    <x v="1"/>
    <x v="98"/>
    <d v="2022-12-23T00:00:00"/>
    <s v="1"/>
    <s v="NO"/>
    <n v="-597.6"/>
    <n v="4"/>
    <s v="no"/>
    <x v="363"/>
    <n v="0.23678160919540231"/>
    <n v="7.2707659115426107E-2"/>
    <x v="0"/>
  </r>
  <r>
    <n v="1178"/>
    <x v="595"/>
    <x v="0"/>
    <s v="AM-10360"/>
    <s v="Alice McCarthy"/>
    <s v="Corporate"/>
    <x v="136"/>
    <x v="17"/>
    <s v="India"/>
    <x v="1"/>
    <s v="TEC-CO-10001419"/>
    <x v="1"/>
    <x v="10"/>
    <s v="Hewlett Copy Machine, Color"/>
    <n v="1590.66"/>
    <n v="6"/>
    <n v="47.7"/>
    <n v="132.38999999999999"/>
    <s v="Medium"/>
    <n v="499"/>
    <x v="2"/>
    <x v="10"/>
    <x v="1"/>
    <x v="315"/>
    <d v="2024-10-18T00:00:00"/>
    <s v="1"/>
    <s v="YES"/>
    <n v="1091.6600000000001"/>
    <n v="5"/>
    <s v="no"/>
    <x v="545"/>
    <n v="3.1876953907815633"/>
    <n v="8.3229602806382239E-2"/>
    <x v="0"/>
  </r>
  <r>
    <n v="1179"/>
    <x v="597"/>
    <x v="0"/>
    <s v="DL-13495"/>
    <s v="Dionis Lloyd"/>
    <s v="Corporate"/>
    <x v="38"/>
    <x v="10"/>
    <s v="India"/>
    <x v="3"/>
    <s v="TEC-CO-10003506"/>
    <x v="1"/>
    <x v="10"/>
    <s v="HP Fax Machine, Laser"/>
    <n v="1199.76"/>
    <n v="4"/>
    <n v="395.88"/>
    <n v="88.68"/>
    <s v="Medium"/>
    <n v="327"/>
    <x v="2"/>
    <x v="11"/>
    <x v="1"/>
    <x v="267"/>
    <d v="2024-10-28T00:00:00"/>
    <s v="1"/>
    <s v="YES"/>
    <n v="872.76"/>
    <n v="4"/>
    <s v="no"/>
    <x v="922"/>
    <n v="3.6689908256880734"/>
    <n v="7.3914782956591318E-2"/>
    <x v="0"/>
  </r>
  <r>
    <n v="1180"/>
    <x v="512"/>
    <x v="0"/>
    <s v="GZ-14545"/>
    <s v="George Zrebassa"/>
    <s v="Corporate"/>
    <x v="111"/>
    <x v="9"/>
    <s v="India"/>
    <x v="2"/>
    <s v="TEC-CO-10000452"/>
    <x v="1"/>
    <x v="10"/>
    <s v="HP Copy Machine, Laser"/>
    <n v="729.99"/>
    <n v="3"/>
    <n v="7.29"/>
    <n v="36.1"/>
    <s v="Medium"/>
    <n v="717"/>
    <x v="2"/>
    <x v="8"/>
    <x v="1"/>
    <x v="490"/>
    <d v="2023-02-17T00:00:00"/>
    <s v="1"/>
    <s v="YES"/>
    <n v="12.990000000000009"/>
    <n v="4"/>
    <s v="no"/>
    <x v="923"/>
    <n v="1.0181171548117154"/>
    <n v="4.9452732229208624E-2"/>
    <x v="0"/>
  </r>
  <r>
    <n v="1181"/>
    <x v="41"/>
    <x v="0"/>
    <s v="JS-15685"/>
    <s v="Jim Sink"/>
    <s v="Corporate"/>
    <x v="30"/>
    <x v="14"/>
    <s v="India"/>
    <x v="3"/>
    <s v="TEC-CO-10002350"/>
    <x v="1"/>
    <x v="10"/>
    <s v="Canon Wireless Fax, Digital"/>
    <n v="1134.9000000000001"/>
    <n v="3"/>
    <n v="45.36"/>
    <n v="33.18"/>
    <s v="Medium"/>
    <n v="158"/>
    <x v="2"/>
    <x v="9"/>
    <x v="0"/>
    <x v="263"/>
    <d v="2024-04-04T00:00:00"/>
    <s v="1"/>
    <s v="YES"/>
    <n v="976.90000000000009"/>
    <n v="4"/>
    <s v="no"/>
    <x v="609"/>
    <n v="7.1829113924050638"/>
    <n v="2.9236056040179748E-2"/>
    <x v="0"/>
  </r>
  <r>
    <n v="1182"/>
    <x v="257"/>
    <x v="0"/>
    <s v="SP-20545"/>
    <s v="Sibella Parks"/>
    <s v="Corporate"/>
    <x v="16"/>
    <x v="0"/>
    <s v="India"/>
    <x v="0"/>
    <s v="TEC-CO-10001501"/>
    <x v="1"/>
    <x v="10"/>
    <s v="Canon Fax and Copier, Laser"/>
    <n v="574.02"/>
    <n v="3"/>
    <n v="86.04"/>
    <n v="23.9"/>
    <s v="Medium"/>
    <n v="698"/>
    <x v="2"/>
    <x v="10"/>
    <x v="1"/>
    <x v="99"/>
    <d v="2024-11-16T00:00:00"/>
    <s v="1"/>
    <s v="NO"/>
    <n v="-123.98000000000002"/>
    <n v="-25"/>
    <s v="no"/>
    <x v="924"/>
    <n v="0.822378223495702"/>
    <n v="4.1636179924044454E-2"/>
    <x v="0"/>
  </r>
  <r>
    <n v="1183"/>
    <x v="598"/>
    <x v="0"/>
    <s v="BF-11020"/>
    <s v="Barry Franzšsisch"/>
    <s v="Corporate"/>
    <x v="99"/>
    <x v="8"/>
    <s v="India"/>
    <x v="0"/>
    <s v="TEC-MA-10000606"/>
    <x v="1"/>
    <x v="9"/>
    <s v="Okidata Printer, White"/>
    <n v="1334.55"/>
    <n v="5"/>
    <n v="360.3"/>
    <n v="78.28"/>
    <s v="Medium"/>
    <n v="146"/>
    <x v="2"/>
    <x v="11"/>
    <x v="0"/>
    <x v="315"/>
    <d v="2024-10-18T00:00:00"/>
    <s v="1"/>
    <s v="YES"/>
    <n v="1188.55"/>
    <n v="5"/>
    <s v="no"/>
    <x v="925"/>
    <n v="9.1407534246575342"/>
    <n v="5.8656475965681319E-2"/>
    <x v="0"/>
  </r>
  <r>
    <n v="1184"/>
    <x v="599"/>
    <x v="0"/>
    <s v="CP-12340"/>
    <s v="Christine Phan"/>
    <s v="Corporate"/>
    <x v="61"/>
    <x v="7"/>
    <s v="India"/>
    <x v="3"/>
    <s v="TEC-MA-10002998"/>
    <x v="1"/>
    <x v="9"/>
    <s v="Okidata Receipt Printer, Durable"/>
    <n v="861.21"/>
    <n v="7"/>
    <n v="60.27"/>
    <n v="76"/>
    <s v="Medium"/>
    <n v="416"/>
    <x v="2"/>
    <x v="8"/>
    <x v="0"/>
    <x v="491"/>
    <d v="2024-11-23T00:00:00"/>
    <s v="1"/>
    <s v="YES"/>
    <n v="445.21000000000004"/>
    <n v="4"/>
    <s v="no"/>
    <x v="926"/>
    <n v="2.0702163461538463"/>
    <n v="8.8247930237688829E-2"/>
    <x v="0"/>
  </r>
  <r>
    <n v="1185"/>
    <x v="50"/>
    <x v="0"/>
    <s v="GH-14485"/>
    <s v="Gene Hale"/>
    <s v="Corporate"/>
    <x v="33"/>
    <x v="16"/>
    <s v="India"/>
    <x v="2"/>
    <s v="TEC-MA-10001311"/>
    <x v="1"/>
    <x v="9"/>
    <s v="Epson Printer, Wireless"/>
    <n v="1050.48"/>
    <n v="4"/>
    <n v="94.44"/>
    <n v="60.78"/>
    <s v="Medium"/>
    <n v="307"/>
    <x v="2"/>
    <x v="9"/>
    <x v="0"/>
    <x v="264"/>
    <d v="2023-08-16T00:00:00"/>
    <s v="1"/>
    <s v="YES"/>
    <n v="743.48"/>
    <n v="-114"/>
    <s v="no"/>
    <x v="927"/>
    <n v="3.4217589576547232"/>
    <n v="5.7859264336303402E-2"/>
    <x v="0"/>
  </r>
  <r>
    <n v="1186"/>
    <x v="515"/>
    <x v="0"/>
    <s v="DM-12955"/>
    <s v="Dario Medina"/>
    <s v="Corporate"/>
    <x v="82"/>
    <x v="0"/>
    <s v="India"/>
    <x v="0"/>
    <s v="TEC-PH-10002601"/>
    <x v="1"/>
    <x v="12"/>
    <s v="Motorola Smart Phone, Cordless"/>
    <n v="1928.34"/>
    <n v="3"/>
    <n v="77.13"/>
    <n v="131.22"/>
    <s v="Medium"/>
    <n v="402"/>
    <x v="2"/>
    <x v="11"/>
    <x v="0"/>
    <x v="315"/>
    <d v="2024-10-17T00:00:00"/>
    <s v="1"/>
    <s v="YES"/>
    <n v="1526.34"/>
    <n v="4"/>
    <s v="no"/>
    <x v="220"/>
    <n v="4.7968656716417906"/>
    <n v="6.8048165779893588E-2"/>
    <x v="0"/>
  </r>
  <r>
    <n v="1187"/>
    <x v="511"/>
    <x v="0"/>
    <s v="MZ-17515"/>
    <s v="Mary Zewe"/>
    <s v="Corporate"/>
    <x v="132"/>
    <x v="0"/>
    <s v="India"/>
    <x v="0"/>
    <s v="TEC-PH-10004402"/>
    <x v="1"/>
    <x v="12"/>
    <s v="Cisco Headset, with Caller ID"/>
    <n v="707.52"/>
    <n v="8"/>
    <n v="297.12"/>
    <n v="58.83"/>
    <s v="Medium"/>
    <n v="428"/>
    <x v="2"/>
    <x v="8"/>
    <x v="0"/>
    <x v="144"/>
    <d v="2022-04-09T00:00:00"/>
    <s v="1"/>
    <s v="YES"/>
    <n v="279.52"/>
    <n v="-144"/>
    <s v="no"/>
    <x v="928"/>
    <n v="1.6530841121495328"/>
    <n v="8.3149592944369063E-2"/>
    <x v="0"/>
  </r>
  <r>
    <n v="1188"/>
    <x v="600"/>
    <x v="0"/>
    <s v="HR-14830"/>
    <s v="Harold Ryan"/>
    <s v="Corporate"/>
    <x v="127"/>
    <x v="4"/>
    <s v="India"/>
    <x v="0"/>
    <s v="TEC-PH-10004261"/>
    <x v="1"/>
    <x v="12"/>
    <s v="Nokia Signal Booster, Full Size"/>
    <n v="551.16"/>
    <n v="4"/>
    <n v="154.32"/>
    <n v="46.16"/>
    <s v="Medium"/>
    <n v="350"/>
    <x v="2"/>
    <x v="9"/>
    <x v="1"/>
    <x v="32"/>
    <d v="2024-09-30T00:00:00"/>
    <s v="1"/>
    <s v="YES"/>
    <n v="201.15999999999997"/>
    <n v="5"/>
    <s v="no"/>
    <x v="568"/>
    <n v="1.574742857142857"/>
    <n v="8.3750635024312362E-2"/>
    <x v="0"/>
  </r>
  <r>
    <n v="1189"/>
    <x v="601"/>
    <x v="0"/>
    <s v="MM-18280"/>
    <s v="Muhammed MacIntyre"/>
    <s v="Corporate"/>
    <x v="58"/>
    <x v="9"/>
    <s v="India"/>
    <x v="2"/>
    <s v="TEC-CO-10001157"/>
    <x v="1"/>
    <x v="10"/>
    <s v="Hewlett Personal Copier, Color"/>
    <n v="291.42"/>
    <n v="2"/>
    <n v="131.1"/>
    <n v="15.33"/>
    <s v="Medium"/>
    <n v="120"/>
    <x v="2"/>
    <x v="8"/>
    <x v="1"/>
    <x v="261"/>
    <d v="2022-09-10T00:00:00"/>
    <s v="1"/>
    <s v="YES"/>
    <n v="171.42000000000002"/>
    <n v="153"/>
    <s v="flag"/>
    <x v="929"/>
    <n v="2.4285000000000001"/>
    <n v="5.260448836730492E-2"/>
    <x v="0"/>
  </r>
  <r>
    <n v="1190"/>
    <x v="602"/>
    <x v="0"/>
    <s v="RP-19855"/>
    <s v="Roy Phan"/>
    <s v="Corporate"/>
    <x v="85"/>
    <x v="18"/>
    <s v="India"/>
    <x v="2"/>
    <s v="TEC-AC-10004704"/>
    <x v="1"/>
    <x v="11"/>
    <s v="SanDisk Numeric Keypad, USB"/>
    <n v="106.32"/>
    <n v="2"/>
    <n v="30.78"/>
    <n v="5.39"/>
    <s v="Medium"/>
    <n v="510"/>
    <x v="2"/>
    <x v="9"/>
    <x v="1"/>
    <x v="261"/>
    <d v="2022-09-10T00:00:00"/>
    <s v="1"/>
    <s v="NO"/>
    <n v="-403.68"/>
    <n v="153"/>
    <s v="flag"/>
    <x v="930"/>
    <n v="0.2084705882352941"/>
    <n v="5.0696012039127165E-2"/>
    <x v="0"/>
  </r>
  <r>
    <n v="1191"/>
    <x v="59"/>
    <x v="0"/>
    <s v="SC-20770"/>
    <s v="Stewart Carmichael"/>
    <s v="Corporate"/>
    <x v="39"/>
    <x v="15"/>
    <s v="India"/>
    <x v="1"/>
    <s v="TEC-AC-10004562"/>
    <x v="1"/>
    <x v="11"/>
    <s v="Enermax Flash Drive, Programmable"/>
    <n v="86.04"/>
    <n v="2"/>
    <n v="3.42"/>
    <n v="5.1100000000000003"/>
    <s v="Medium"/>
    <n v="489"/>
    <x v="2"/>
    <x v="10"/>
    <x v="1"/>
    <x v="264"/>
    <d v="2023-08-16T00:00:00"/>
    <s v="1"/>
    <s v="NO"/>
    <n v="-402.96"/>
    <n v="-114"/>
    <s v="no"/>
    <x v="204"/>
    <n v="0.1759509202453988"/>
    <n v="5.9390980939098094E-2"/>
    <x v="0"/>
  </r>
  <r>
    <n v="1192"/>
    <x v="516"/>
    <x v="0"/>
    <s v="SC-20230"/>
    <s v="Scot Coram"/>
    <s v="Corporate"/>
    <x v="36"/>
    <x v="9"/>
    <s v="India"/>
    <x v="2"/>
    <s v="TEC-PH-10002601"/>
    <x v="1"/>
    <x v="12"/>
    <s v="Motorola Smart Phone, Cordless"/>
    <n v="1285.56"/>
    <n v="2"/>
    <n v="51.42"/>
    <n v="91.09"/>
    <s v="Medium"/>
    <n v="201"/>
    <x v="2"/>
    <x v="11"/>
    <x v="1"/>
    <x v="32"/>
    <d v="2024-09-30T00:00:00"/>
    <s v="1"/>
    <s v="YES"/>
    <n v="1084.56"/>
    <n v="5"/>
    <s v="no"/>
    <x v="220"/>
    <n v="6.3958208955223874"/>
    <n v="7.0856280531441551E-2"/>
    <x v="0"/>
  </r>
  <r>
    <n v="1193"/>
    <x v="509"/>
    <x v="0"/>
    <s v="KB-16585"/>
    <s v="Ken Black"/>
    <s v="Corporate"/>
    <x v="7"/>
    <x v="6"/>
    <s v="India"/>
    <x v="2"/>
    <s v="TEC-PH-10001428"/>
    <x v="1"/>
    <x v="12"/>
    <s v="Motorola Headset, VoIP"/>
    <n v="159.66"/>
    <n v="2"/>
    <n v="20.7"/>
    <n v="5.41"/>
    <s v="Medium"/>
    <n v="479"/>
    <x v="2"/>
    <x v="9"/>
    <x v="1"/>
    <x v="99"/>
    <d v="2024-11-16T00:00:00"/>
    <s v="1"/>
    <s v="NO"/>
    <n v="-319.34000000000003"/>
    <n v="-25"/>
    <s v="no"/>
    <x v="931"/>
    <n v="0.33331941544885174"/>
    <n v="3.3884504572215958E-2"/>
    <x v="0"/>
  </r>
  <r>
    <n v="1194"/>
    <x v="603"/>
    <x v="0"/>
    <s v="MG-18145"/>
    <s v="Mike Gockenbach"/>
    <s v="Consumer"/>
    <x v="137"/>
    <x v="8"/>
    <s v="India"/>
    <x v="0"/>
    <s v="FUR-TA-10004744"/>
    <x v="2"/>
    <x v="16"/>
    <s v="Lesro Conference Table, with Bottom Storage"/>
    <n v="2572.7399999999998"/>
    <n v="3"/>
    <n v="1080.54"/>
    <n v="216.06"/>
    <s v="Medium"/>
    <n v="374"/>
    <x v="2"/>
    <x v="8"/>
    <x v="0"/>
    <x v="99"/>
    <d v="2024-11-16T00:00:00"/>
    <s v="1"/>
    <s v="YES"/>
    <n v="2198.7399999999998"/>
    <n v="-25"/>
    <s v="no"/>
    <x v="932"/>
    <n v="6.8789839572192504"/>
    <n v="8.3980503276662247E-2"/>
    <x v="0"/>
  </r>
  <r>
    <n v="1195"/>
    <x v="16"/>
    <x v="0"/>
    <s v="TC-21295"/>
    <s v="Toby Carlisle"/>
    <s v="Consumer"/>
    <x v="15"/>
    <x v="2"/>
    <s v="India"/>
    <x v="2"/>
    <s v="FUR-TA-10002860"/>
    <x v="2"/>
    <x v="16"/>
    <s v="Hon Training Table, with Bottom Storage"/>
    <n v="998.1"/>
    <n v="3"/>
    <n v="419.13"/>
    <n v="61.25"/>
    <s v="Medium"/>
    <n v="565"/>
    <x v="2"/>
    <x v="9"/>
    <x v="1"/>
    <x v="255"/>
    <d v="2022-06-01T00:00:00"/>
    <s v="1"/>
    <s v="YES"/>
    <n v="433.1"/>
    <n v="120"/>
    <s v="flag"/>
    <x v="933"/>
    <n v="1.7665486725663717"/>
    <n v="6.1366596533413482E-2"/>
    <x v="0"/>
  </r>
  <r>
    <n v="1196"/>
    <x v="604"/>
    <x v="0"/>
    <s v="RD-19900"/>
    <s v="Ruben Dartt"/>
    <s v="Consumer"/>
    <x v="57"/>
    <x v="8"/>
    <s v="India"/>
    <x v="0"/>
    <s v="FUR-CH-10001871"/>
    <x v="2"/>
    <x v="13"/>
    <s v="Harbour Creations Steel Folding Chair, Set of Two"/>
    <n v="300.42"/>
    <n v="3"/>
    <n v="18"/>
    <n v="12.23"/>
    <s v="Medium"/>
    <n v="534"/>
    <x v="2"/>
    <x v="11"/>
    <x v="1"/>
    <x v="373"/>
    <d v="2023-07-22T00:00:00"/>
    <s v="1"/>
    <s v="NO"/>
    <n v="-233.57999999999998"/>
    <n v="4"/>
    <s v="no"/>
    <x v="934"/>
    <n v="0.56258426966292141"/>
    <n v="4.0709673124292654E-2"/>
    <x v="0"/>
  </r>
  <r>
    <n v="1197"/>
    <x v="270"/>
    <x v="0"/>
    <s v="JH-15910"/>
    <s v="Jonathan Howell"/>
    <s v="Consumer"/>
    <x v="110"/>
    <x v="17"/>
    <s v="India"/>
    <x v="1"/>
    <s v="FUR-FU-10003052"/>
    <x v="2"/>
    <x v="15"/>
    <s v="Advantus Photo Frame, Duo Pack"/>
    <n v="159.12"/>
    <n v="3"/>
    <n v="60.39"/>
    <n v="15.54"/>
    <s v="Medium"/>
    <n v="60"/>
    <x v="2"/>
    <x v="8"/>
    <x v="0"/>
    <x v="374"/>
    <d v="2021-03-09T00:00:00"/>
    <s v="1"/>
    <s v="YES"/>
    <n v="99.12"/>
    <n v="-174"/>
    <s v="no"/>
    <x v="935"/>
    <n v="2.6520000000000001"/>
    <n v="9.7662141779788825E-2"/>
    <x v="0"/>
  </r>
  <r>
    <n v="1198"/>
    <x v="30"/>
    <x v="0"/>
    <s v="CC-12370"/>
    <s v="Christopher Conant"/>
    <s v="Consumer"/>
    <x v="10"/>
    <x v="12"/>
    <s v="India"/>
    <x v="3"/>
    <s v="FUR-FU-10001351"/>
    <x v="2"/>
    <x v="15"/>
    <s v="Rubbermaid Photo Frame, Black"/>
    <n v="155.25"/>
    <n v="3"/>
    <n v="24.84"/>
    <n v="9.5500000000000007"/>
    <s v="Medium"/>
    <n v="796"/>
    <x v="2"/>
    <x v="10"/>
    <x v="1"/>
    <x v="100"/>
    <d v="2024-10-01T00:00:00"/>
    <s v="1"/>
    <s v="NO"/>
    <n v="-640.75"/>
    <n v="122"/>
    <s v="flag"/>
    <x v="314"/>
    <n v="0.19503768844221106"/>
    <n v="6.1513687600644129E-2"/>
    <x v="0"/>
  </r>
  <r>
    <n v="1199"/>
    <x v="507"/>
    <x v="0"/>
    <s v="BD-11770"/>
    <s v="Bryan Davis"/>
    <s v="Consumer"/>
    <x v="3"/>
    <x v="2"/>
    <s v="India"/>
    <x v="2"/>
    <s v="FUR-FU-10003214"/>
    <x v="2"/>
    <x v="15"/>
    <s v="Eldon Stacking Tray, Durable"/>
    <n v="85.59"/>
    <n v="3"/>
    <n v="23.04"/>
    <n v="3.41"/>
    <s v="Medium"/>
    <n v="254"/>
    <x v="2"/>
    <x v="11"/>
    <x v="0"/>
    <x v="265"/>
    <d v="2023-05-24T00:00:00"/>
    <s v="1"/>
    <s v="NO"/>
    <n v="-168.41"/>
    <n v="4"/>
    <s v="no"/>
    <x v="936"/>
    <n v="0.33696850393700789"/>
    <n v="3.9841102932585581E-2"/>
    <x v="0"/>
  </r>
  <r>
    <n v="1200"/>
    <x v="605"/>
    <x v="0"/>
    <s v="PO-18850"/>
    <s v="Patrick O'Brill"/>
    <s v="Consumer"/>
    <x v="138"/>
    <x v="10"/>
    <s v="India"/>
    <x v="3"/>
    <s v="TEC-PH-10004680"/>
    <x v="1"/>
    <x v="12"/>
    <s v="Samsung Speaker Phone, with Caller ID"/>
    <n v="369.72"/>
    <n v="3"/>
    <n v="166.32"/>
    <n v="41.32"/>
    <s v="Medium"/>
    <n v="687"/>
    <x v="2"/>
    <x v="8"/>
    <x v="0"/>
    <x v="51"/>
    <d v="2022-12-04T00:00:00"/>
    <s v="1"/>
    <s v="NO"/>
    <n v="-317.27999999999997"/>
    <n v="153"/>
    <s v="flag"/>
    <x v="937"/>
    <n v="0.53816593886462882"/>
    <n v="0.11176025100075732"/>
    <x v="1"/>
  </r>
  <r>
    <n v="1201"/>
    <x v="17"/>
    <x v="0"/>
    <s v="KD-16345"/>
    <s v="Katherine Ducich"/>
    <s v="Consumer"/>
    <x v="16"/>
    <x v="0"/>
    <s v="India"/>
    <x v="0"/>
    <s v="TEC-CO-10001703"/>
    <x v="1"/>
    <x v="10"/>
    <s v="Brother Copy Machine, Laser"/>
    <n v="785.79"/>
    <n v="3"/>
    <n v="369.27"/>
    <n v="43.02"/>
    <s v="Medium"/>
    <n v="132"/>
    <x v="2"/>
    <x v="10"/>
    <x v="0"/>
    <x v="492"/>
    <d v="2023-06-02T00:00:00"/>
    <s v="1"/>
    <s v="YES"/>
    <n v="653.79"/>
    <n v="120"/>
    <s v="flag"/>
    <x v="938"/>
    <n v="5.9529545454545456"/>
    <n v="5.4747451609208575E-2"/>
    <x v="0"/>
  </r>
  <r>
    <n v="1202"/>
    <x v="278"/>
    <x v="0"/>
    <s v="BG-11035"/>
    <s v="Barry Gonzalez"/>
    <s v="Consumer"/>
    <x v="66"/>
    <x v="5"/>
    <s v="India"/>
    <x v="0"/>
    <s v="TEC-CO-10000778"/>
    <x v="1"/>
    <x v="10"/>
    <s v="Sharp Fax and Copier, Color"/>
    <n v="510.12"/>
    <n v="3"/>
    <n v="50.94"/>
    <n v="24.01"/>
    <s v="Medium"/>
    <n v="307"/>
    <x v="2"/>
    <x v="11"/>
    <x v="1"/>
    <x v="370"/>
    <d v="2024-08-30T00:00:00"/>
    <s v="1"/>
    <s v="YES"/>
    <n v="203.12"/>
    <n v="4"/>
    <s v="no"/>
    <x v="939"/>
    <n v="1.6616286644951139"/>
    <n v="4.7067356700384227E-2"/>
    <x v="0"/>
  </r>
  <r>
    <n v="1203"/>
    <x v="606"/>
    <x v="0"/>
    <s v="JJ-15445"/>
    <s v="Jennifer Jackson"/>
    <s v="Consumer"/>
    <x v="25"/>
    <x v="11"/>
    <s v="India"/>
    <x v="3"/>
    <s v="TEC-MA-10001627"/>
    <x v="1"/>
    <x v="9"/>
    <s v="Konica Printer, White"/>
    <n v="798.75"/>
    <n v="3"/>
    <n v="311.49"/>
    <n v="67.430000000000007"/>
    <s v="Medium"/>
    <n v="83"/>
    <x v="2"/>
    <x v="8"/>
    <x v="1"/>
    <x v="98"/>
    <d v="2022-12-23T00:00:00"/>
    <s v="1"/>
    <s v="YES"/>
    <n v="715.75"/>
    <n v="4"/>
    <s v="no"/>
    <x v="940"/>
    <n v="9.6234939759036138"/>
    <n v="8.4419405320813781E-2"/>
    <x v="0"/>
  </r>
  <r>
    <n v="1204"/>
    <x v="605"/>
    <x v="0"/>
    <s v="PO-18850"/>
    <s v="Patrick O'Brill"/>
    <s v="Consumer"/>
    <x v="138"/>
    <x v="10"/>
    <s v="India"/>
    <x v="3"/>
    <s v="TEC-MA-10001726"/>
    <x v="1"/>
    <x v="9"/>
    <s v="Epson Receipt Printer, White"/>
    <n v="346.32"/>
    <n v="3"/>
    <n v="13.77"/>
    <n v="25.73"/>
    <s v="Medium"/>
    <n v="384"/>
    <x v="2"/>
    <x v="9"/>
    <x v="1"/>
    <x v="119"/>
    <d v="2024-05-15T00:00:00"/>
    <s v="1"/>
    <s v="NO"/>
    <n v="-37.680000000000007"/>
    <n v="-113"/>
    <s v="no"/>
    <x v="941"/>
    <n v="0.90187499999999998"/>
    <n v="7.4295449295449303E-2"/>
    <x v="0"/>
  </r>
  <r>
    <n v="1205"/>
    <x v="607"/>
    <x v="0"/>
    <s v="VM-21835"/>
    <s v="Vivian Mathis"/>
    <s v="Consumer"/>
    <x v="10"/>
    <x v="12"/>
    <s v="India"/>
    <x v="3"/>
    <s v="TEC-AC-10003776"/>
    <x v="1"/>
    <x v="11"/>
    <s v="Belkin Flash Drive, Programmable"/>
    <n v="130.32"/>
    <n v="3"/>
    <n v="22.14"/>
    <n v="7.35"/>
    <s v="Medium"/>
    <n v="598"/>
    <x v="2"/>
    <x v="11"/>
    <x v="1"/>
    <x v="381"/>
    <d v="2024-04-30T00:00:00"/>
    <s v="1"/>
    <s v="NO"/>
    <n v="-467.68"/>
    <n v="7"/>
    <s v="flag"/>
    <x v="942"/>
    <n v="0.21792642140468227"/>
    <n v="5.6399631675874771E-2"/>
    <x v="0"/>
  </r>
  <r>
    <n v="1206"/>
    <x v="608"/>
    <x v="0"/>
    <s v="JS-16030"/>
    <s v="Joy Smith"/>
    <s v="Consumer"/>
    <x v="49"/>
    <x v="5"/>
    <s v="India"/>
    <x v="0"/>
    <s v="FUR-CH-10000432"/>
    <x v="2"/>
    <x v="13"/>
    <s v="Harbour Creations Swivel Stool, Adjustable"/>
    <n v="273.91500000000002"/>
    <n v="3"/>
    <n v="-241.065"/>
    <n v="18.420000000000002"/>
    <s v="Medium"/>
    <n v="608"/>
    <x v="2"/>
    <x v="8"/>
    <x v="1"/>
    <x v="493"/>
    <d v="2024-10-22T00:00:00"/>
    <s v="1"/>
    <s v="NO"/>
    <n v="-334.08499999999998"/>
    <n v="7"/>
    <s v="flag"/>
    <x v="943"/>
    <n v="0.45051809210526317"/>
    <n v="6.7247138710913965E-2"/>
    <x v="0"/>
  </r>
  <r>
    <n v="1207"/>
    <x v="507"/>
    <x v="0"/>
    <s v="BD-11770"/>
    <s v="Bryan Davis"/>
    <s v="Consumer"/>
    <x v="3"/>
    <x v="2"/>
    <s v="India"/>
    <x v="2"/>
    <s v="FUR-FU-10001770"/>
    <x v="2"/>
    <x v="15"/>
    <s v="Deflect-O Clock, Erganomic"/>
    <n v="195.72"/>
    <n v="4"/>
    <n v="97.8"/>
    <n v="15.21"/>
    <s v="Medium"/>
    <n v="207"/>
    <x v="2"/>
    <x v="9"/>
    <x v="1"/>
    <x v="120"/>
    <d v="2021-08-18T00:00:00"/>
    <s v="1"/>
    <s v="NO"/>
    <n v="-11.280000000000001"/>
    <n v="-82"/>
    <s v="no"/>
    <x v="655"/>
    <n v="0.94550724637681161"/>
    <n v="7.7713059472716131E-2"/>
    <x v="0"/>
  </r>
  <r>
    <n v="1208"/>
    <x v="503"/>
    <x v="0"/>
    <s v="CD-12280"/>
    <s v="Christina DeMoss"/>
    <s v="Consumer"/>
    <x v="46"/>
    <x v="11"/>
    <s v="India"/>
    <x v="3"/>
    <s v="TEC-CO-10003113"/>
    <x v="1"/>
    <x v="10"/>
    <s v="Hewlett Fax Machine, Color"/>
    <n v="1285.44"/>
    <n v="4"/>
    <n v="89.88"/>
    <n v="68.290000000000006"/>
    <s v="Medium"/>
    <n v="20"/>
    <x v="2"/>
    <x v="10"/>
    <x v="0"/>
    <x v="494"/>
    <d v="2021-01-02T00:00:00"/>
    <s v="1"/>
    <s v="YES"/>
    <n v="1265.44"/>
    <n v="-24"/>
    <s v="no"/>
    <x v="944"/>
    <n v="64.272000000000006"/>
    <n v="5.3125777943739114E-2"/>
    <x v="0"/>
  </r>
  <r>
    <n v="1209"/>
    <x v="13"/>
    <x v="0"/>
    <s v="ZC-21910"/>
    <s v="Zuschuss Carroll"/>
    <s v="Consumer"/>
    <x v="12"/>
    <x v="9"/>
    <s v="India"/>
    <x v="2"/>
    <s v="TEC-MA-10004666"/>
    <x v="1"/>
    <x v="9"/>
    <s v="Panasonic Inkjet, Red"/>
    <n v="1236.96"/>
    <n v="4"/>
    <n v="24.72"/>
    <n v="120.39"/>
    <s v="Medium"/>
    <n v="130"/>
    <x v="2"/>
    <x v="11"/>
    <x v="0"/>
    <x v="250"/>
    <d v="2024-01-31T00:00:00"/>
    <s v="1"/>
    <s v="YES"/>
    <n v="1106.96"/>
    <n v="7"/>
    <s v="flag"/>
    <x v="945"/>
    <n v="9.5150769230769239"/>
    <n v="9.7327318587504846E-2"/>
    <x v="0"/>
  </r>
  <r>
    <n v="1210"/>
    <x v="312"/>
    <x v="0"/>
    <s v="JM-15535"/>
    <s v="Jessica Myrick"/>
    <s v="Consumer"/>
    <x v="66"/>
    <x v="5"/>
    <s v="India"/>
    <x v="0"/>
    <s v="TEC-MA-10000473"/>
    <x v="1"/>
    <x v="9"/>
    <s v="Epson Receipt Printer, Durable"/>
    <n v="468.6"/>
    <n v="4"/>
    <n v="182.64"/>
    <n v="34.08"/>
    <s v="Medium"/>
    <n v="142"/>
    <x v="2"/>
    <x v="8"/>
    <x v="1"/>
    <x v="116"/>
    <d v="2022-08-29T00:00:00"/>
    <s v="1"/>
    <s v="YES"/>
    <n v="326.60000000000002"/>
    <n v="6"/>
    <s v="flag"/>
    <x v="946"/>
    <n v="3.3000000000000003"/>
    <n v="7.2727272727272724E-2"/>
    <x v="0"/>
  </r>
  <r>
    <n v="1211"/>
    <x v="494"/>
    <x v="0"/>
    <s v="AC-10450"/>
    <s v="Amy Cox"/>
    <s v="Consumer"/>
    <x v="18"/>
    <x v="9"/>
    <s v="India"/>
    <x v="2"/>
    <s v="FUR-TA-10002256"/>
    <x v="2"/>
    <x v="16"/>
    <s v="Hon Wood Table, Fully Assembled"/>
    <n v="2664"/>
    <n v="5"/>
    <n v="905.7"/>
    <n v="325.54000000000002"/>
    <s v="Medium"/>
    <n v="509"/>
    <x v="2"/>
    <x v="9"/>
    <x v="1"/>
    <x v="32"/>
    <d v="2024-02-10T00:00:00"/>
    <s v="1"/>
    <s v="YES"/>
    <n v="2155"/>
    <n v="-228"/>
    <s v="no"/>
    <x v="947"/>
    <n v="5.2337917485265226"/>
    <n v="0.12219969969969971"/>
    <x v="1"/>
  </r>
  <r>
    <n v="1212"/>
    <x v="22"/>
    <x v="0"/>
    <s v="KH-16360"/>
    <s v="Katherine Hughes"/>
    <s v="Consumer"/>
    <x v="18"/>
    <x v="9"/>
    <s v="India"/>
    <x v="2"/>
    <s v="FUR-CH-10004331"/>
    <x v="2"/>
    <x v="13"/>
    <s v="SAFCO Rocking Chair, Red"/>
    <n v="674.55"/>
    <n v="5"/>
    <n v="195.6"/>
    <n v="37.85"/>
    <s v="Medium"/>
    <n v="323"/>
    <x v="2"/>
    <x v="10"/>
    <x v="0"/>
    <x v="495"/>
    <d v="2023-04-11T00:00:00"/>
    <s v="1"/>
    <s v="YES"/>
    <n v="351.54999999999995"/>
    <n v="59"/>
    <s v="flag"/>
    <x v="585"/>
    <n v="2.0883900928792567"/>
    <n v="5.6111481728559787E-2"/>
    <x v="0"/>
  </r>
  <r>
    <n v="1213"/>
    <x v="8"/>
    <x v="0"/>
    <s v="TR-21325"/>
    <s v="Toby Ritter"/>
    <s v="Consumer"/>
    <x v="8"/>
    <x v="7"/>
    <s v="India"/>
    <x v="3"/>
    <s v="FUR-FU-10003451"/>
    <x v="2"/>
    <x v="15"/>
    <s v="Eldon Frame, Black"/>
    <n v="581.25"/>
    <n v="5"/>
    <n v="46.5"/>
    <n v="38.799999999999997"/>
    <s v="Medium"/>
    <n v="526"/>
    <x v="2"/>
    <x v="11"/>
    <x v="1"/>
    <x v="160"/>
    <d v="2023-09-06T00:00:00"/>
    <s v="1"/>
    <s v="YES"/>
    <n v="55.25"/>
    <n v="62"/>
    <s v="flag"/>
    <x v="302"/>
    <n v="1.1050380228136882"/>
    <n v="6.6752688172043009E-2"/>
    <x v="0"/>
  </r>
  <r>
    <n v="1214"/>
    <x v="25"/>
    <x v="0"/>
    <s v="DC-12850"/>
    <s v="Dan Campbell"/>
    <s v="Consumer"/>
    <x v="8"/>
    <x v="7"/>
    <s v="India"/>
    <x v="3"/>
    <s v="FUR-FU-10000628"/>
    <x v="2"/>
    <x v="15"/>
    <s v="Rubbermaid Light Bulb, Black"/>
    <n v="94.2"/>
    <n v="5"/>
    <n v="41.4"/>
    <n v="6.09"/>
    <s v="Medium"/>
    <n v="782"/>
    <x v="2"/>
    <x v="8"/>
    <x v="1"/>
    <x v="496"/>
    <d v="2024-02-12T00:00:00"/>
    <s v="1"/>
    <s v="NO"/>
    <n v="-687.8"/>
    <n v="-291"/>
    <s v="no"/>
    <x v="948"/>
    <n v="0.12046035805626598"/>
    <n v="6.464968152866242E-2"/>
    <x v="0"/>
  </r>
  <r>
    <n v="1215"/>
    <x v="286"/>
    <x v="0"/>
    <s v="SG-20080"/>
    <s v="Sandra Glassco"/>
    <s v="Consumer"/>
    <x v="24"/>
    <x v="10"/>
    <s v="India"/>
    <x v="3"/>
    <s v="TEC-MA-10004954"/>
    <x v="1"/>
    <x v="9"/>
    <s v="StarTech Calculator, Red"/>
    <n v="185.55"/>
    <n v="5"/>
    <n v="79.650000000000006"/>
    <n v="11.66"/>
    <s v="Medium"/>
    <n v="611"/>
    <x v="2"/>
    <x v="9"/>
    <x v="1"/>
    <x v="440"/>
    <d v="2024-04-06T00:00:00"/>
    <s v="1"/>
    <s v="NO"/>
    <n v="-425.45"/>
    <n v="60"/>
    <s v="flag"/>
    <x v="949"/>
    <n v="0.30368248772504092"/>
    <n v="6.2840204796550794E-2"/>
    <x v="0"/>
  </r>
  <r>
    <n v="1216"/>
    <x v="295"/>
    <x v="0"/>
    <s v="JR-15700"/>
    <s v="Jocasta Rupert"/>
    <s v="Consumer"/>
    <x v="58"/>
    <x v="9"/>
    <s v="India"/>
    <x v="2"/>
    <s v="TEC-AC-10004414"/>
    <x v="1"/>
    <x v="11"/>
    <s v="Enermax Router, Bluetooth"/>
    <n v="1291.6500000000001"/>
    <n v="5"/>
    <n v="413.25"/>
    <n v="89.9"/>
    <s v="Medium"/>
    <n v="215"/>
    <x v="2"/>
    <x v="10"/>
    <x v="1"/>
    <x v="438"/>
    <d v="2023-11-08T00:00:00"/>
    <s v="1"/>
    <s v="YES"/>
    <n v="1076.6500000000001"/>
    <n v="92"/>
    <s v="flag"/>
    <x v="950"/>
    <n v="6.007674418604652"/>
    <n v="6.9600898076104201E-2"/>
    <x v="0"/>
  </r>
  <r>
    <n v="1217"/>
    <x v="17"/>
    <x v="0"/>
    <s v="KD-16345"/>
    <s v="Katherine Ducich"/>
    <s v="Consumer"/>
    <x v="16"/>
    <x v="0"/>
    <s v="India"/>
    <x v="0"/>
    <s v="FUR-BO-10003282"/>
    <x v="2"/>
    <x v="14"/>
    <s v="Ikea Classic Bookcase, Mobile"/>
    <n v="2485.62"/>
    <n v="6"/>
    <n v="795.24"/>
    <n v="248.41"/>
    <s v="Medium"/>
    <n v="578"/>
    <x v="2"/>
    <x v="8"/>
    <x v="0"/>
    <x v="432"/>
    <d v="2022-05-18T00:00:00"/>
    <s v="1"/>
    <s v="YES"/>
    <n v="1907.62"/>
    <n v="3"/>
    <s v="no"/>
    <x v="951"/>
    <n v="4.3003806228373698"/>
    <n v="9.9938848255163706E-2"/>
    <x v="0"/>
  </r>
  <r>
    <n v="1218"/>
    <x v="310"/>
    <x v="0"/>
    <s v="MG-17695"/>
    <s v="Maureen Gnade"/>
    <s v="Consumer"/>
    <x v="95"/>
    <x v="2"/>
    <s v="India"/>
    <x v="2"/>
    <s v="FUR-BO-10003206"/>
    <x v="2"/>
    <x v="14"/>
    <s v="Sauder Floating Shelf Set, Pine"/>
    <n v="1175.58"/>
    <n v="6"/>
    <n v="117.54"/>
    <n v="72.14"/>
    <s v="Medium"/>
    <n v="304"/>
    <x v="2"/>
    <x v="9"/>
    <x v="0"/>
    <x v="245"/>
    <d v="2021-08-27T00:00:00"/>
    <s v="1"/>
    <s v="YES"/>
    <n v="871.57999999999993"/>
    <n v="2"/>
    <s v="no"/>
    <x v="952"/>
    <n v="3.8670394736842102"/>
    <n v="6.1365453648411852E-2"/>
    <x v="0"/>
  </r>
  <r>
    <n v="1219"/>
    <x v="479"/>
    <x v="0"/>
    <s v="KH-16510"/>
    <s v="Keith Herrera"/>
    <s v="Consumer"/>
    <x v="51"/>
    <x v="11"/>
    <s v="India"/>
    <x v="3"/>
    <s v="FUR-TA-10001237"/>
    <x v="2"/>
    <x v="16"/>
    <s v="Barricks Coffee Table, Fully Assembled"/>
    <n v="2120.79"/>
    <n v="7"/>
    <n v="169.47"/>
    <n v="78.290000000000006"/>
    <s v="Medium"/>
    <n v="154"/>
    <x v="2"/>
    <x v="11"/>
    <x v="0"/>
    <x v="132"/>
    <d v="2022-12-09T00:00:00"/>
    <s v="1"/>
    <s v="YES"/>
    <n v="1966.79"/>
    <n v="61"/>
    <s v="flag"/>
    <x v="953"/>
    <n v="13.771363636363636"/>
    <n v="3.6915489039461714E-2"/>
    <x v="0"/>
  </r>
  <r>
    <n v="1220"/>
    <x v="11"/>
    <x v="0"/>
    <s v="ME-17725"/>
    <s v="Max Engle"/>
    <s v="Consumer"/>
    <x v="10"/>
    <x v="8"/>
    <s v="India"/>
    <x v="0"/>
    <s v="FUR-FU-10004820"/>
    <x v="2"/>
    <x v="15"/>
    <s v="Advantus Photo Frame, Erganomic"/>
    <n v="361.2"/>
    <n v="7"/>
    <n v="155.19"/>
    <n v="34.729999999999997"/>
    <s v="Medium"/>
    <n v="145"/>
    <x v="2"/>
    <x v="8"/>
    <x v="1"/>
    <x v="229"/>
    <d v="2024-10-30T00:00:00"/>
    <s v="1"/>
    <s v="YES"/>
    <n v="216.2"/>
    <n v="3"/>
    <s v="no"/>
    <x v="358"/>
    <n v="2.4910344827586206"/>
    <n v="9.6151716500553708E-2"/>
    <x v="0"/>
  </r>
  <r>
    <n v="1221"/>
    <x v="501"/>
    <x v="0"/>
    <s v="TM-21010"/>
    <s v="Tamara Manning"/>
    <s v="Consumer"/>
    <x v="99"/>
    <x v="8"/>
    <s v="India"/>
    <x v="0"/>
    <s v="TEC-PH-10002042"/>
    <x v="1"/>
    <x v="12"/>
    <s v="Cisco Audio Dock, Full Size"/>
    <n v="1283.52"/>
    <n v="7"/>
    <n v="205.17"/>
    <n v="51.35"/>
    <s v="Medium"/>
    <n v="381"/>
    <x v="2"/>
    <x v="10"/>
    <x v="0"/>
    <x v="494"/>
    <d v="2021-01-28T00:00:00"/>
    <s v="1"/>
    <s v="YES"/>
    <n v="902.52"/>
    <n v="2"/>
    <s v="no"/>
    <x v="954"/>
    <n v="3.3688188976377953"/>
    <n v="4.0007167788581405E-2"/>
    <x v="0"/>
  </r>
  <r>
    <n v="1222"/>
    <x v="290"/>
    <x v="0"/>
    <s v="RL-19615"/>
    <s v="Rob Lucas"/>
    <s v="Consumer"/>
    <x v="24"/>
    <x v="10"/>
    <s v="India"/>
    <x v="3"/>
    <s v="TEC-CO-10004998"/>
    <x v="1"/>
    <x v="10"/>
    <s v="HP Fax and Copier, Color"/>
    <n v="1220.31"/>
    <n v="7"/>
    <n v="512.4"/>
    <n v="105.66"/>
    <s v="Medium"/>
    <n v="707"/>
    <x v="2"/>
    <x v="11"/>
    <x v="1"/>
    <x v="244"/>
    <d v="2023-11-15T00:00:00"/>
    <s v="1"/>
    <s v="YES"/>
    <n v="513.30999999999995"/>
    <n v="2"/>
    <s v="no"/>
    <x v="955"/>
    <n v="1.726039603960396"/>
    <n v="8.6584556383214106E-2"/>
    <x v="0"/>
  </r>
  <r>
    <n v="1223"/>
    <x v="35"/>
    <x v="0"/>
    <s v="CA-12775"/>
    <s v="Cynthia Arntzen"/>
    <s v="Consumer"/>
    <x v="30"/>
    <x v="14"/>
    <s v="India"/>
    <x v="3"/>
    <s v="FUR-TA-10001786"/>
    <x v="2"/>
    <x v="16"/>
    <s v="Chromcraft Computer Table, with Bottom Storage"/>
    <n v="3547.44"/>
    <n v="8"/>
    <n v="780.24"/>
    <n v="205.63"/>
    <s v="Medium"/>
    <n v="405"/>
    <x v="2"/>
    <x v="8"/>
    <x v="1"/>
    <x v="232"/>
    <d v="2022-04-08T00:00:00"/>
    <s v="1"/>
    <s v="YES"/>
    <n v="3142.44"/>
    <n v="-114"/>
    <s v="no"/>
    <x v="956"/>
    <n v="8.7591111111111104"/>
    <n v="5.7965744311390746E-2"/>
    <x v="0"/>
  </r>
  <r>
    <n v="1224"/>
    <x v="499"/>
    <x v="0"/>
    <s v="PF-19165"/>
    <s v="Philip Fox"/>
    <s v="Consumer"/>
    <x v="61"/>
    <x v="7"/>
    <s v="India"/>
    <x v="3"/>
    <s v="TEC-PH-10003481"/>
    <x v="1"/>
    <x v="12"/>
    <s v="Apple Office Telephone, Full Size"/>
    <n v="532.55999999999995"/>
    <n v="8"/>
    <n v="85.2"/>
    <n v="54.94"/>
    <s v="Medium"/>
    <n v="422"/>
    <x v="2"/>
    <x v="9"/>
    <x v="1"/>
    <x v="104"/>
    <d v="2023-11-11T00:00:00"/>
    <s v="0"/>
    <s v="YES"/>
    <n v="110.55999999999995"/>
    <n v="0"/>
    <s v="no"/>
    <x v="957"/>
    <n v="1.2619905213270142"/>
    <n v="0.10316208502328376"/>
    <x v="1"/>
  </r>
  <r>
    <n v="1225"/>
    <x v="28"/>
    <x v="0"/>
    <s v="GZ-14470"/>
    <s v="Gary Zandusky"/>
    <s v="Consumer"/>
    <x v="25"/>
    <x v="11"/>
    <s v="India"/>
    <x v="3"/>
    <s v="TEC-AC-10004108"/>
    <x v="1"/>
    <x v="11"/>
    <s v="Memorex Router, USB"/>
    <n v="2217.7800000000002"/>
    <n v="9"/>
    <n v="775.98"/>
    <n v="166.98"/>
    <s v="Medium"/>
    <n v="406"/>
    <x v="2"/>
    <x v="10"/>
    <x v="0"/>
    <x v="497"/>
    <d v="2021-07-07T00:00:00"/>
    <s v="1"/>
    <s v="YES"/>
    <n v="1811.7800000000002"/>
    <n v="30"/>
    <s v="flag"/>
    <x v="958"/>
    <n v="5.4625123152709367"/>
    <n v="7.5291507723940151E-2"/>
    <x v="0"/>
  </r>
  <r>
    <n v="1226"/>
    <x v="8"/>
    <x v="0"/>
    <s v="TR-21325"/>
    <s v="Toby Ritter"/>
    <s v="Consumer"/>
    <x v="8"/>
    <x v="7"/>
    <s v="India"/>
    <x v="3"/>
    <s v="FUR-BO-10004529"/>
    <x v="2"/>
    <x v="14"/>
    <s v="Sauder 3-Shelf Cabinet, Pine"/>
    <n v="168.03"/>
    <n v="1"/>
    <n v="20.16"/>
    <n v="6.01"/>
    <s v="Medium"/>
    <n v="524"/>
    <x v="2"/>
    <x v="11"/>
    <x v="1"/>
    <x v="92"/>
    <d v="2024-10-18T00:00:00"/>
    <s v="1"/>
    <s v="NO"/>
    <n v="-355.97"/>
    <n v="1"/>
    <s v="no"/>
    <x v="889"/>
    <n v="0.32066793893129769"/>
    <n v="3.576742248408022E-2"/>
    <x v="0"/>
  </r>
  <r>
    <n v="1227"/>
    <x v="609"/>
    <x v="0"/>
    <s v="CS-12505"/>
    <s v="Cindy Stewart"/>
    <s v="Consumer"/>
    <x v="24"/>
    <x v="10"/>
    <s v="India"/>
    <x v="3"/>
    <s v="FUR-CH-10002209"/>
    <x v="2"/>
    <x v="13"/>
    <s v="Novimex Chairmat, Red"/>
    <n v="56.34"/>
    <n v="1"/>
    <n v="15.75"/>
    <n v="4.7300000000000004"/>
    <s v="Medium"/>
    <n v="286"/>
    <x v="2"/>
    <x v="8"/>
    <x v="0"/>
    <x v="126"/>
    <d v="2024-02-07T00:00:00"/>
    <s v="1"/>
    <s v="NO"/>
    <n v="-229.66"/>
    <n v="-144"/>
    <s v="no"/>
    <x v="673"/>
    <n v="0.19699300699300701"/>
    <n v="8.395456159034434E-2"/>
    <x v="0"/>
  </r>
  <r>
    <n v="1228"/>
    <x v="287"/>
    <x v="0"/>
    <s v="TB-21625"/>
    <s v="Trudy Brown"/>
    <s v="Consumer"/>
    <x v="115"/>
    <x v="1"/>
    <s v="India"/>
    <x v="1"/>
    <s v="FUR-CH-10001797"/>
    <x v="2"/>
    <x v="13"/>
    <s v="Harbour Creations Bag Chairs, Adjustable"/>
    <n v="64.11"/>
    <n v="1"/>
    <n v="24.36"/>
    <n v="2.46"/>
    <s v="Medium"/>
    <n v="393"/>
    <x v="2"/>
    <x v="9"/>
    <x v="0"/>
    <x v="498"/>
    <d v="2023-03-01T00:00:00"/>
    <s v="1"/>
    <s v="NO"/>
    <n v="-328.89"/>
    <n v="59"/>
    <s v="flag"/>
    <x v="361"/>
    <n v="0.16312977099236642"/>
    <n v="3.8371548900327561E-2"/>
    <x v="0"/>
  </r>
  <r>
    <n v="1229"/>
    <x v="479"/>
    <x v="0"/>
    <s v="KH-16510"/>
    <s v="Keith Herrera"/>
    <s v="Consumer"/>
    <x v="51"/>
    <x v="11"/>
    <s v="India"/>
    <x v="3"/>
    <s v="FUR-FU-10002659"/>
    <x v="2"/>
    <x v="15"/>
    <s v="Eldon Clock, Black"/>
    <n v="56.52"/>
    <n v="1"/>
    <n v="19.2"/>
    <n v="1.96"/>
    <s v="Medium"/>
    <n v="70"/>
    <x v="2"/>
    <x v="10"/>
    <x v="1"/>
    <x v="225"/>
    <d v="2024-06-12T00:00:00"/>
    <s v="1"/>
    <s v="NO"/>
    <n v="-13.479999999999997"/>
    <n v="61"/>
    <s v="flag"/>
    <x v="959"/>
    <n v="0.8074285714285715"/>
    <n v="3.4677990092002828E-2"/>
    <x v="0"/>
  </r>
  <r>
    <n v="1230"/>
    <x v="33"/>
    <x v="0"/>
    <s v="CA-12775"/>
    <s v="Cynthia Arntzen"/>
    <s v="Consumer"/>
    <x v="28"/>
    <x v="4"/>
    <s v="India"/>
    <x v="0"/>
    <s v="FUR-FU-10003605"/>
    <x v="2"/>
    <x v="15"/>
    <s v="Eldon Light Bulb, Durable"/>
    <n v="22.23"/>
    <n v="1"/>
    <n v="9.99"/>
    <n v="0.85"/>
    <s v="Medium"/>
    <n v="291"/>
    <x v="2"/>
    <x v="11"/>
    <x v="0"/>
    <x v="122"/>
    <d v="2024-07-05T00:00:00"/>
    <s v="1"/>
    <s v="NO"/>
    <n v="-268.77"/>
    <n v="61"/>
    <s v="flag"/>
    <x v="269"/>
    <n v="7.6391752577319588E-2"/>
    <n v="3.8236617183985605E-2"/>
    <x v="0"/>
  </r>
  <r>
    <n v="1231"/>
    <x v="610"/>
    <x v="0"/>
    <s v="HZ-14950"/>
    <s v="Henia Zydlo"/>
    <s v="Consumer"/>
    <x v="57"/>
    <x v="8"/>
    <s v="India"/>
    <x v="0"/>
    <s v="TEC-PH-10001921"/>
    <x v="1"/>
    <x v="12"/>
    <s v="Nokia Signal Booster, with Caller ID"/>
    <n v="136.5"/>
    <n v="1"/>
    <n v="15"/>
    <n v="9.9600000000000009"/>
    <s v="Medium"/>
    <n v="369"/>
    <x v="2"/>
    <x v="8"/>
    <x v="0"/>
    <x v="225"/>
    <d v="2024-06-12T00:00:00"/>
    <s v="1"/>
    <s v="NO"/>
    <n v="-232.5"/>
    <n v="61"/>
    <s v="flag"/>
    <x v="565"/>
    <n v="0.36991869918699188"/>
    <n v="7.2967032967032969E-2"/>
    <x v="0"/>
  </r>
  <r>
    <n v="1232"/>
    <x v="289"/>
    <x v="0"/>
    <s v="SG-20080"/>
    <s v="Sandra Glassco"/>
    <s v="Consumer"/>
    <x v="54"/>
    <x v="9"/>
    <s v="India"/>
    <x v="2"/>
    <s v="FUR-TA-10002351"/>
    <x v="2"/>
    <x v="16"/>
    <s v="Hon Training Table, Adjustable Height"/>
    <n v="669.78"/>
    <n v="2"/>
    <n v="214.32"/>
    <n v="63.15"/>
    <s v="Medium"/>
    <n v="399"/>
    <x v="2"/>
    <x v="9"/>
    <x v="0"/>
    <x v="42"/>
    <d v="2024-11-20T00:00:00"/>
    <s v="1"/>
    <s v="YES"/>
    <n v="270.77999999999997"/>
    <n v="2"/>
    <s v="no"/>
    <x v="960"/>
    <n v="1.6786466165413534"/>
    <n v="9.4284690495386542E-2"/>
    <x v="0"/>
  </r>
  <r>
    <n v="1233"/>
    <x v="611"/>
    <x v="0"/>
    <s v="LP-17095"/>
    <s v="Liz Preis"/>
    <s v="Consumer"/>
    <x v="22"/>
    <x v="5"/>
    <s v="India"/>
    <x v="0"/>
    <s v="FUR-BO-10002031"/>
    <x v="2"/>
    <x v="14"/>
    <s v="Sauder Classic Bookcase, Pine"/>
    <n v="874.68"/>
    <n v="2"/>
    <n v="192.42"/>
    <n v="57.11"/>
    <s v="Medium"/>
    <n v="30"/>
    <x v="2"/>
    <x v="10"/>
    <x v="0"/>
    <x v="125"/>
    <d v="2022-04-03T00:00:00"/>
    <s v="1"/>
    <s v="YES"/>
    <n v="844.68"/>
    <n v="59"/>
    <s v="flag"/>
    <x v="961"/>
    <n v="29.155999999999999"/>
    <n v="6.5292449810216313E-2"/>
    <x v="0"/>
  </r>
  <r>
    <n v="1234"/>
    <x v="318"/>
    <x v="0"/>
    <s v="TS-21505"/>
    <s v="Tony Sayre"/>
    <s v="Consumer"/>
    <x v="6"/>
    <x v="5"/>
    <s v="India"/>
    <x v="0"/>
    <s v="FUR-FU-10003052"/>
    <x v="2"/>
    <x v="15"/>
    <s v="Advantus Photo Frame, Duo Pack"/>
    <n v="106.08"/>
    <n v="2"/>
    <n v="40.26"/>
    <n v="7.66"/>
    <s v="Medium"/>
    <n v="343"/>
    <x v="2"/>
    <x v="11"/>
    <x v="1"/>
    <x v="126"/>
    <d v="2024-02-07T00:00:00"/>
    <s v="1"/>
    <s v="NO"/>
    <n v="-236.92000000000002"/>
    <n v="-144"/>
    <s v="no"/>
    <x v="935"/>
    <n v="0.30927113702623904"/>
    <n v="7.220965309200604E-2"/>
    <x v="0"/>
  </r>
  <r>
    <n v="1235"/>
    <x v="277"/>
    <x v="0"/>
    <s v="DL-13330"/>
    <s v="Denise Leinenbach"/>
    <s v="Consumer"/>
    <x v="45"/>
    <x v="5"/>
    <s v="India"/>
    <x v="0"/>
    <s v="FUR-FU-10004464"/>
    <x v="2"/>
    <x v="15"/>
    <s v="Deflect-O Clock, Durable"/>
    <n v="94.68"/>
    <n v="2"/>
    <n v="1.86"/>
    <n v="2.61"/>
    <s v="Medium"/>
    <n v="581"/>
    <x v="2"/>
    <x v="8"/>
    <x v="0"/>
    <x v="133"/>
    <d v="2023-09-13T00:00:00"/>
    <s v="0"/>
    <s v="NO"/>
    <n v="-486.32"/>
    <n v="0"/>
    <s v="no"/>
    <x v="254"/>
    <n v="0.16296041308089501"/>
    <n v="2.7566539923954369E-2"/>
    <x v="0"/>
  </r>
  <r>
    <n v="1236"/>
    <x v="612"/>
    <x v="0"/>
    <s v="LC-17140"/>
    <s v="Logan Currie"/>
    <s v="Consumer"/>
    <x v="44"/>
    <x v="5"/>
    <s v="India"/>
    <x v="0"/>
    <s v="FUR-CH-10002468"/>
    <x v="2"/>
    <x v="13"/>
    <s v="Hon Rocking Chair, Adjustable"/>
    <n v="266.22000000000003"/>
    <n v="2"/>
    <n v="69.180000000000007"/>
    <n v="21.8"/>
    <s v="Medium"/>
    <n v="455"/>
    <x v="2"/>
    <x v="9"/>
    <x v="0"/>
    <x v="142"/>
    <d v="2022-12-05T00:00:00"/>
    <s v="1"/>
    <s v="NO"/>
    <n v="-188.77999999999997"/>
    <n v="61"/>
    <s v="flag"/>
    <x v="237"/>
    <n v="0.58509890109890117"/>
    <n v="8.1887160994666058E-2"/>
    <x v="0"/>
  </r>
  <r>
    <n v="1237"/>
    <x v="275"/>
    <x v="0"/>
    <s v="LD-17005"/>
    <s v="Lisa DeCherney"/>
    <s v="Consumer"/>
    <x v="112"/>
    <x v="18"/>
    <s v="India"/>
    <x v="2"/>
    <s v="FUR-CH-10002631"/>
    <x v="2"/>
    <x v="13"/>
    <s v="Office Star Bag Chairs, Black"/>
    <n v="106.02"/>
    <n v="2"/>
    <n v="9.5399999999999991"/>
    <n v="6.48"/>
    <s v="Medium"/>
    <n v="274"/>
    <x v="2"/>
    <x v="10"/>
    <x v="1"/>
    <x v="389"/>
    <d v="2023-08-18T00:00:00"/>
    <s v="1"/>
    <s v="NO"/>
    <n v="-167.98000000000002"/>
    <n v="2"/>
    <s v="no"/>
    <x v="962"/>
    <n v="0.38693430656934308"/>
    <n v="6.1120543293718174E-2"/>
    <x v="0"/>
  </r>
  <r>
    <n v="1238"/>
    <x v="34"/>
    <x v="0"/>
    <s v="Co-12640"/>
    <s v="Corey-Lock"/>
    <s v="Consumer"/>
    <x v="29"/>
    <x v="2"/>
    <s v="India"/>
    <x v="2"/>
    <s v="TEC-AC-10000483"/>
    <x v="1"/>
    <x v="11"/>
    <s v="SanDisk Memory Card, Bluetooth"/>
    <n v="224.82"/>
    <n v="2"/>
    <n v="6.72"/>
    <n v="14.51"/>
    <s v="Medium"/>
    <n v="31"/>
    <x v="2"/>
    <x v="11"/>
    <x v="0"/>
    <x v="14"/>
    <d v="2023-04-05T00:00:00"/>
    <s v="1"/>
    <s v="YES"/>
    <n v="193.82"/>
    <n v="90"/>
    <s v="flag"/>
    <x v="561"/>
    <n v="7.2522580645161288"/>
    <n v="6.4540521305933643E-2"/>
    <x v="0"/>
  </r>
  <r>
    <n v="1239"/>
    <x v="17"/>
    <x v="0"/>
    <s v="KD-16345"/>
    <s v="Katherine Ducich"/>
    <s v="Consumer"/>
    <x v="16"/>
    <x v="0"/>
    <s v="India"/>
    <x v="0"/>
    <s v="TEC-AC-10004252"/>
    <x v="1"/>
    <x v="11"/>
    <s v="SanDisk Mouse, Bluetooth"/>
    <n v="76.62"/>
    <n v="2"/>
    <n v="0.72"/>
    <n v="8.5299999999999994"/>
    <s v="Medium"/>
    <n v="327"/>
    <x v="2"/>
    <x v="8"/>
    <x v="0"/>
    <x v="499"/>
    <d v="2024-07-25T00:00:00"/>
    <s v="1"/>
    <s v="NO"/>
    <n v="-250.38"/>
    <n v="2"/>
    <s v="no"/>
    <x v="963"/>
    <n v="0.23431192660550459"/>
    <n v="0.1113286348211955"/>
    <x v="1"/>
  </r>
  <r>
    <n v="1240"/>
    <x v="4"/>
    <x v="0"/>
    <s v="JR-15700"/>
    <s v="Jocasta Rupert"/>
    <s v="Consumer"/>
    <x v="4"/>
    <x v="3"/>
    <s v="India"/>
    <x v="2"/>
    <s v="TEC-AC-10002324"/>
    <x v="1"/>
    <x v="11"/>
    <s v="Enermax Numeric Keypad, Bluetooth"/>
    <n v="114.66"/>
    <n v="2"/>
    <n v="4.5599999999999996"/>
    <n v="2.33"/>
    <s v="Medium"/>
    <n v="292"/>
    <x v="2"/>
    <x v="9"/>
    <x v="0"/>
    <x v="500"/>
    <d v="2024-04-04T00:00:00"/>
    <s v="1"/>
    <s v="NO"/>
    <n v="-177.34"/>
    <n v="60"/>
    <s v="flag"/>
    <x v="332"/>
    <n v="0.3926712328767123"/>
    <n v="2.0320948892377465E-2"/>
    <x v="0"/>
  </r>
  <r>
    <n v="1241"/>
    <x v="613"/>
    <x v="0"/>
    <s v="TB-21520"/>
    <s v="Tracy Blumstein"/>
    <s v="Consumer"/>
    <x v="29"/>
    <x v="2"/>
    <s v="India"/>
    <x v="2"/>
    <s v="TEC-PH-10002138"/>
    <x v="1"/>
    <x v="12"/>
    <s v="Apple Audio Dock, Cordless"/>
    <n v="339.48"/>
    <n v="2"/>
    <n v="27.12"/>
    <n v="17.34"/>
    <s v="Medium"/>
    <n v="199"/>
    <x v="2"/>
    <x v="10"/>
    <x v="0"/>
    <x v="388"/>
    <d v="2023-05-26T00:00:00"/>
    <s v="1"/>
    <s v="YES"/>
    <n v="140.48000000000002"/>
    <n v="3"/>
    <s v="no"/>
    <x v="964"/>
    <n v="1.7059296482412061"/>
    <n v="5.1078119476846942E-2"/>
    <x v="0"/>
  </r>
  <r>
    <n v="1242"/>
    <x v="306"/>
    <x v="0"/>
    <s v="BD-11635"/>
    <s v="Brian Derr"/>
    <s v="Consumer"/>
    <x v="57"/>
    <x v="8"/>
    <s v="India"/>
    <x v="0"/>
    <s v="TEC-MA-10001627"/>
    <x v="1"/>
    <x v="9"/>
    <s v="Konica Printer, White"/>
    <n v="532.5"/>
    <n v="2"/>
    <n v="207.66"/>
    <n v="43.64"/>
    <s v="Medium"/>
    <n v="651"/>
    <x v="2"/>
    <x v="11"/>
    <x v="0"/>
    <x v="499"/>
    <d v="2024-07-25T00:00:00"/>
    <s v="1"/>
    <s v="NO"/>
    <n v="-118.5"/>
    <n v="2"/>
    <s v="no"/>
    <x v="940"/>
    <n v="0.8179723502304147"/>
    <n v="8.1953051643192484E-2"/>
    <x v="0"/>
  </r>
  <r>
    <n v="1243"/>
    <x v="614"/>
    <x v="0"/>
    <s v="AJ-10945"/>
    <s v="Ashley Jarboe"/>
    <s v="Consumer"/>
    <x v="7"/>
    <x v="6"/>
    <s v="India"/>
    <x v="2"/>
    <s v="TEC-CO-10002040"/>
    <x v="1"/>
    <x v="10"/>
    <s v="Brother Fax Machine, Digital"/>
    <n v="636.36"/>
    <n v="2"/>
    <n v="267.24"/>
    <n v="42.12"/>
    <s v="Medium"/>
    <n v="11"/>
    <x v="2"/>
    <x v="9"/>
    <x v="1"/>
    <x v="501"/>
    <d v="2023-07-12T00:00:00"/>
    <s v="1"/>
    <s v="YES"/>
    <n v="625.36"/>
    <n v="61"/>
    <s v="flag"/>
    <x v="193"/>
    <n v="57.850909090909092"/>
    <n v="6.618894965114086E-2"/>
    <x v="0"/>
  </r>
  <r>
    <n v="1244"/>
    <x v="615"/>
    <x v="0"/>
    <s v="AG-10900"/>
    <s v="Arthur Gainer"/>
    <s v="Consumer"/>
    <x v="49"/>
    <x v="5"/>
    <s v="India"/>
    <x v="0"/>
    <s v="OFF-AR-10000989"/>
    <x v="0"/>
    <x v="7"/>
    <s v="Binney &amp; Smith Canvas, Blue"/>
    <n v="51.36"/>
    <n v="2"/>
    <n v="-48.3"/>
    <n v="3.76"/>
    <s v="Medium"/>
    <n v="620"/>
    <x v="0"/>
    <x v="0"/>
    <x v="1"/>
    <x v="500"/>
    <d v="2024-04-04T00:00:00"/>
    <s v="1"/>
    <s v="NO"/>
    <n v="-568.64"/>
    <n v="60"/>
    <s v="flag"/>
    <x v="965"/>
    <n v="8.2838709677419353E-2"/>
    <n v="7.3208722741433016E-2"/>
    <x v="0"/>
  </r>
  <r>
    <n v="1245"/>
    <x v="616"/>
    <x v="0"/>
    <s v="SC-20380"/>
    <s v="Shahid Collister"/>
    <s v="Consumer"/>
    <x v="18"/>
    <x v="9"/>
    <s v="India"/>
    <x v="2"/>
    <s v="OFF-PA-10003020"/>
    <x v="0"/>
    <x v="6"/>
    <s v="Xerox Message Books, Premium"/>
    <n v="40.74"/>
    <n v="2"/>
    <n v="5.7"/>
    <n v="2.79"/>
    <s v="Medium"/>
    <n v="403"/>
    <x v="0"/>
    <x v="0"/>
    <x v="1"/>
    <x v="502"/>
    <d v="2024-07-29T00:00:00"/>
    <s v="1"/>
    <s v="NO"/>
    <n v="-362.26"/>
    <n v="2"/>
    <s v="no"/>
    <x v="966"/>
    <n v="0.10109181141439207"/>
    <n v="6.8483063328424146E-2"/>
    <x v="0"/>
  </r>
  <r>
    <n v="1246"/>
    <x v="617"/>
    <x v="0"/>
    <s v="SC-20725"/>
    <s v="Steven Cartwright"/>
    <s v="Consumer"/>
    <x v="52"/>
    <x v="18"/>
    <s v="India"/>
    <x v="2"/>
    <s v="OFF-EN-10002556"/>
    <x v="0"/>
    <x v="2"/>
    <s v="Ames Business Envelopes, Recycled"/>
    <n v="17.04"/>
    <n v="1"/>
    <n v="7.32"/>
    <n v="2.04"/>
    <s v="Medium"/>
    <n v="26"/>
    <x v="0"/>
    <x v="2"/>
    <x v="0"/>
    <x v="26"/>
    <d v="2021-02-04T00:00:00"/>
    <s v="1"/>
    <s v="NO"/>
    <n v="-8.9600000000000009"/>
    <n v="-54"/>
    <s v="no"/>
    <x v="510"/>
    <n v="0.65538461538461534"/>
    <n v="0.11971830985915494"/>
    <x v="1"/>
  </r>
  <r>
    <n v="1247"/>
    <x v="618"/>
    <x v="0"/>
    <s v="BW-11200"/>
    <s v="Ben Wallace"/>
    <s v="Consumer"/>
    <x v="126"/>
    <x v="21"/>
    <s v="India"/>
    <x v="1"/>
    <s v="OFF-PA-10000215"/>
    <x v="0"/>
    <x v="6"/>
    <s v="Eaton Parchment Paper, Premium"/>
    <n v="13.47"/>
    <n v="1"/>
    <n v="0.93"/>
    <n v="0.86"/>
    <s v="Medium"/>
    <n v="110"/>
    <x v="0"/>
    <x v="3"/>
    <x v="0"/>
    <x v="235"/>
    <d v="2021-02-26T00:00:00"/>
    <s v="1"/>
    <s v="NO"/>
    <n v="-96.53"/>
    <n v="3"/>
    <s v="no"/>
    <x v="122"/>
    <n v="0.12245454545454545"/>
    <n v="6.3845582776540455E-2"/>
    <x v="0"/>
  </r>
  <r>
    <n v="1248"/>
    <x v="619"/>
    <x v="0"/>
    <s v="RR-19315"/>
    <s v="Ralph Ritter"/>
    <s v="Consumer"/>
    <x v="10"/>
    <x v="1"/>
    <s v="India"/>
    <x v="1"/>
    <s v="OFF-AP-10000004"/>
    <x v="0"/>
    <x v="8"/>
    <s v="Cuisinart Stove, Silver"/>
    <n v="539.04"/>
    <n v="1"/>
    <n v="183.27"/>
    <n v="22.77"/>
    <s v="Medium"/>
    <n v="464"/>
    <x v="0"/>
    <x v="0"/>
    <x v="0"/>
    <x v="150"/>
    <d v="2022-02-11T00:00:00"/>
    <s v="1"/>
    <s v="YES"/>
    <n v="75.039999999999964"/>
    <n v="-260"/>
    <s v="no"/>
    <x v="967"/>
    <n v="1.1617241379310344"/>
    <n v="4.2241763134461263E-2"/>
    <x v="0"/>
  </r>
  <r>
    <n v="1249"/>
    <x v="620"/>
    <x v="0"/>
    <s v="DL-12925"/>
    <s v="Daniel Lacy"/>
    <s v="Consumer"/>
    <x v="13"/>
    <x v="8"/>
    <s v="India"/>
    <x v="0"/>
    <s v="OFF-BI-10004700"/>
    <x v="0"/>
    <x v="0"/>
    <s v="Cardinal Binder, Durable"/>
    <n v="45.99"/>
    <n v="3"/>
    <n v="13.32"/>
    <n v="2.56"/>
    <s v="Medium"/>
    <n v="439"/>
    <x v="0"/>
    <x v="3"/>
    <x v="1"/>
    <x v="440"/>
    <d v="2024-04-06T00:00:00"/>
    <s v="1"/>
    <s v="NO"/>
    <n v="-393.01"/>
    <n v="60"/>
    <s v="flag"/>
    <x v="21"/>
    <n v="0.10476082004555809"/>
    <n v="5.5664274842357031E-2"/>
    <x v="0"/>
  </r>
  <r>
    <n v="1250"/>
    <x v="621"/>
    <x v="0"/>
    <s v="GB-14575"/>
    <s v="Giulietta Baptist"/>
    <s v="Consumer"/>
    <x v="17"/>
    <x v="7"/>
    <s v="India"/>
    <x v="3"/>
    <s v="OFF-SU-10001686"/>
    <x v="0"/>
    <x v="5"/>
    <s v="Kleencut Trimmer, Easy Grip"/>
    <n v="129.15"/>
    <n v="3"/>
    <n v="23.22"/>
    <n v="12.47"/>
    <s v="Medium"/>
    <n v="84"/>
    <x v="0"/>
    <x v="2"/>
    <x v="0"/>
    <x v="433"/>
    <d v="2021-06-08T00:00:00"/>
    <s v="1"/>
    <s v="YES"/>
    <n v="45.150000000000006"/>
    <n v="92"/>
    <s v="flag"/>
    <x v="773"/>
    <n v="1.5375000000000001"/>
    <n v="9.6554394115369729E-2"/>
    <x v="0"/>
  </r>
  <r>
    <n v="1251"/>
    <x v="622"/>
    <x v="0"/>
    <s v="SC-20020"/>
    <s v="Sam Craven"/>
    <s v="Consumer"/>
    <x v="48"/>
    <x v="17"/>
    <s v="India"/>
    <x v="1"/>
    <s v="OFF-PA-10000127"/>
    <x v="0"/>
    <x v="6"/>
    <s v="SanDisk Parchment Paper, Multicolor"/>
    <n v="54.36"/>
    <n v="3"/>
    <n v="20.07"/>
    <n v="4.72"/>
    <s v="Medium"/>
    <n v="485"/>
    <x v="0"/>
    <x v="0"/>
    <x v="1"/>
    <x v="433"/>
    <d v="2021-06-08T00:00:00"/>
    <s v="1"/>
    <s v="NO"/>
    <n v="-430.64"/>
    <n v="92"/>
    <s v="flag"/>
    <x v="60"/>
    <n v="0.11208247422680412"/>
    <n v="8.682855040470934E-2"/>
    <x v="0"/>
  </r>
  <r>
    <n v="1252"/>
    <x v="623"/>
    <x v="0"/>
    <s v="WB-21850"/>
    <s v="William Brown"/>
    <s v="Consumer"/>
    <x v="65"/>
    <x v="5"/>
    <s v="India"/>
    <x v="0"/>
    <s v="OFF-ST-10000351"/>
    <x v="0"/>
    <x v="1"/>
    <s v="Smead Shelving, Wire Frame"/>
    <n v="240"/>
    <n v="5"/>
    <n v="2.4"/>
    <n v="1.36"/>
    <s v="Medium"/>
    <n v="342"/>
    <x v="0"/>
    <x v="1"/>
    <x v="0"/>
    <x v="392"/>
    <d v="2022-06-15T00:00:00"/>
    <s v="1"/>
    <s v="NO"/>
    <n v="-102"/>
    <n v="-144"/>
    <s v="no"/>
    <x v="968"/>
    <n v="0.70175438596491224"/>
    <n v="5.6666666666666671E-3"/>
    <x v="0"/>
  </r>
  <r>
    <n v="1253"/>
    <x v="624"/>
    <x v="0"/>
    <s v="SO-20335"/>
    <s v="Sean O'Donnell"/>
    <s v="Consumer"/>
    <x v="89"/>
    <x v="4"/>
    <s v="India"/>
    <x v="0"/>
    <s v="OFF-EN-10000114"/>
    <x v="0"/>
    <x v="2"/>
    <s v="Kraft Clasp Envelope, Security-Tint"/>
    <n v="68.400000000000006"/>
    <n v="6"/>
    <n v="1.26"/>
    <n v="6.12"/>
    <s v="Medium"/>
    <n v="664"/>
    <x v="0"/>
    <x v="2"/>
    <x v="0"/>
    <x v="153"/>
    <d v="2024-01-16T00:00:00"/>
    <s v="1"/>
    <s v="NO"/>
    <n v="-595.6"/>
    <n v="2"/>
    <s v="no"/>
    <x v="17"/>
    <n v="0.1030120481927711"/>
    <n v="8.9473684210526316E-2"/>
    <x v="0"/>
  </r>
  <r>
    <n v="1254"/>
    <x v="625"/>
    <x v="0"/>
    <s v="LH-16900"/>
    <s v="Lena Hernandez"/>
    <s v="Consumer"/>
    <x v="101"/>
    <x v="7"/>
    <s v="India"/>
    <x v="3"/>
    <s v="OFF-SU-10004077"/>
    <x v="0"/>
    <x v="5"/>
    <s v="Acme Letter Opener, Easy Grip"/>
    <n v="286.47000000000003"/>
    <n v="9"/>
    <n v="117.45"/>
    <n v="16.84"/>
    <s v="Medium"/>
    <n v="726"/>
    <x v="0"/>
    <x v="3"/>
    <x v="1"/>
    <x v="503"/>
    <d v="2023-02-02T00:00:00"/>
    <s v="1"/>
    <s v="NO"/>
    <n v="-439.53"/>
    <n v="5"/>
    <s v="no"/>
    <x v="969"/>
    <n v="0.39458677685950416"/>
    <n v="5.8784514957936254E-2"/>
    <x v="0"/>
  </r>
  <r>
    <n v="1255"/>
    <x v="626"/>
    <x v="0"/>
    <s v="KH-16330"/>
    <s v="Katharine Harms"/>
    <s v="Corporate"/>
    <x v="139"/>
    <x v="17"/>
    <s v="India"/>
    <x v="1"/>
    <s v="OFF-ST-10003953"/>
    <x v="0"/>
    <x v="1"/>
    <s v="Smead File Cart, Industrial"/>
    <n v="642"/>
    <n v="5"/>
    <n v="179.7"/>
    <n v="59.41"/>
    <s v="Medium"/>
    <n v="266"/>
    <x v="0"/>
    <x v="0"/>
    <x v="1"/>
    <x v="395"/>
    <d v="2024-05-25T00:00:00"/>
    <s v="1"/>
    <s v="YES"/>
    <n v="376"/>
    <n v="3"/>
    <s v="no"/>
    <x v="156"/>
    <n v="2.4135338345864663"/>
    <n v="9.2538940809968842E-2"/>
    <x v="0"/>
  </r>
  <r>
    <n v="1256"/>
    <x v="627"/>
    <x v="0"/>
    <s v="SC-20230"/>
    <s v="Scot Coram"/>
    <s v="Corporate"/>
    <x v="82"/>
    <x v="0"/>
    <s v="India"/>
    <x v="0"/>
    <s v="OFF-BI-10002632"/>
    <x v="0"/>
    <x v="0"/>
    <s v="Acco Binding Machine, Recycled"/>
    <n v="257.25"/>
    <n v="5"/>
    <n v="69.45"/>
    <n v="16.66"/>
    <s v="Medium"/>
    <n v="267"/>
    <x v="0"/>
    <x v="1"/>
    <x v="0"/>
    <x v="217"/>
    <d v="2022-05-28T00:00:00"/>
    <s v="1"/>
    <s v="NO"/>
    <n v="-9.75"/>
    <n v="3"/>
    <s v="no"/>
    <x v="970"/>
    <n v="0.9634831460674157"/>
    <n v="6.4761904761904757E-2"/>
    <x v="0"/>
  </r>
  <r>
    <n v="1257"/>
    <x v="628"/>
    <x v="0"/>
    <s v="Dl-13600"/>
    <s v="Dorris liebe"/>
    <s v="Corporate"/>
    <x v="30"/>
    <x v="14"/>
    <s v="India"/>
    <x v="3"/>
    <s v="OFF-FA-10000248"/>
    <x v="0"/>
    <x v="4"/>
    <s v="Stockwell Rubber Bands, Assorted Sizes"/>
    <n v="55.92"/>
    <n v="4"/>
    <n v="27.96"/>
    <n v="1.31"/>
    <s v="Medium"/>
    <n v="118"/>
    <x v="0"/>
    <x v="3"/>
    <x v="1"/>
    <x v="217"/>
    <d v="2022-05-28T00:00:00"/>
    <s v="1"/>
    <s v="NO"/>
    <n v="-62.08"/>
    <n v="3"/>
    <s v="no"/>
    <x v="126"/>
    <n v="0.47389830508474579"/>
    <n v="2.3426323319027182E-2"/>
    <x v="0"/>
  </r>
  <r>
    <n v="1258"/>
    <x v="629"/>
    <x v="0"/>
    <s v="DJ-13420"/>
    <s v="Denny Joy"/>
    <s v="Corporate"/>
    <x v="115"/>
    <x v="1"/>
    <s v="India"/>
    <x v="1"/>
    <s v="OFF-SU-10000178"/>
    <x v="0"/>
    <x v="5"/>
    <s v="Acme Ruler, Easy Grip"/>
    <n v="54.99"/>
    <n v="3"/>
    <n v="4.32"/>
    <n v="2.88"/>
    <s v="Medium"/>
    <n v="410"/>
    <x v="0"/>
    <x v="3"/>
    <x v="0"/>
    <x v="390"/>
    <d v="2024-03-24T00:00:00"/>
    <s v="1"/>
    <s v="NO"/>
    <n v="-355.01"/>
    <n v="3"/>
    <s v="no"/>
    <x v="747"/>
    <n v="0.1341219512195122"/>
    <n v="5.2373158756137475E-2"/>
    <x v="0"/>
  </r>
  <r>
    <n v="1259"/>
    <x v="626"/>
    <x v="0"/>
    <s v="KH-16330"/>
    <s v="Katharine Harms"/>
    <s v="Corporate"/>
    <x v="139"/>
    <x v="17"/>
    <s v="India"/>
    <x v="1"/>
    <s v="OFF-BI-10000305"/>
    <x v="0"/>
    <x v="0"/>
    <s v="Wilson Jones Index Tab, Durable"/>
    <n v="23.85"/>
    <n v="3"/>
    <n v="4.2300000000000004"/>
    <n v="1.31"/>
    <s v="Medium"/>
    <n v="426"/>
    <x v="0"/>
    <x v="3"/>
    <x v="1"/>
    <x v="504"/>
    <d v="2021-12-17T00:00:00"/>
    <s v="1"/>
    <s v="NO"/>
    <n v="-402.15"/>
    <n v="3"/>
    <s v="no"/>
    <x v="971"/>
    <n v="5.5985915492957748E-2"/>
    <n v="5.492662473794549E-2"/>
    <x v="0"/>
  </r>
  <r>
    <n v="1260"/>
    <x v="630"/>
    <x v="0"/>
    <s v="AS-10225"/>
    <s v="Alan Schoenberger"/>
    <s v="Corporate"/>
    <x v="52"/>
    <x v="18"/>
    <s v="India"/>
    <x v="2"/>
    <s v="OFF-LA-10003379"/>
    <x v="0"/>
    <x v="3"/>
    <s v="Smead Color Coded Labels, Laser Printer Compatible"/>
    <n v="13.05"/>
    <n v="1"/>
    <n v="0.63"/>
    <n v="1.05"/>
    <s v="Medium"/>
    <n v="626"/>
    <x v="0"/>
    <x v="2"/>
    <x v="1"/>
    <x v="505"/>
    <d v="2022-03-21T00:00:00"/>
    <s v="1"/>
    <s v="NO"/>
    <n v="-612.95000000000005"/>
    <n v="2"/>
    <s v="no"/>
    <x v="972"/>
    <n v="2.0846645367412143E-2"/>
    <n v="8.0459770114942528E-2"/>
    <x v="0"/>
  </r>
  <r>
    <n v="1261"/>
    <x v="631"/>
    <x v="0"/>
    <s v="GR-14560"/>
    <s v="Georgia Rosenberg"/>
    <s v="Corporate"/>
    <x v="18"/>
    <x v="9"/>
    <s v="India"/>
    <x v="2"/>
    <s v="OFF-PA-10000453"/>
    <x v="0"/>
    <x v="6"/>
    <s v="Xerox Cards &amp; Envelopes, 8.5 x 11"/>
    <n v="98.22"/>
    <n v="2"/>
    <n v="34.32"/>
    <n v="10.23"/>
    <s v="Medium"/>
    <n v="312"/>
    <x v="0"/>
    <x v="3"/>
    <x v="0"/>
    <x v="506"/>
    <d v="2023-01-06T00:00:00"/>
    <s v="1"/>
    <s v="NO"/>
    <n v="-213.78"/>
    <n v="-143"/>
    <s v="no"/>
    <x v="155"/>
    <n v="0.31480769230769229"/>
    <n v="0.10415394013439219"/>
    <x v="1"/>
  </r>
  <r>
    <n v="1262"/>
    <x v="632"/>
    <x v="0"/>
    <s v="GM-14695"/>
    <s v="Greg Maxwell"/>
    <s v="Corporate"/>
    <x v="99"/>
    <x v="8"/>
    <s v="India"/>
    <x v="0"/>
    <s v="OFF-EN-10001882"/>
    <x v="0"/>
    <x v="2"/>
    <s v="Jiffy Manila Envelope, with clear poly window"/>
    <n v="59.1"/>
    <n v="2"/>
    <n v="28.92"/>
    <n v="2.73"/>
    <s v="Medium"/>
    <n v="466"/>
    <x v="0"/>
    <x v="2"/>
    <x v="1"/>
    <x v="392"/>
    <d v="2022-06-15T00:00:00"/>
    <s v="1"/>
    <s v="NO"/>
    <n v="-406.9"/>
    <n v="-144"/>
    <s v="no"/>
    <x v="973"/>
    <n v="0.12682403433476394"/>
    <n v="4.6192893401015227E-2"/>
    <x v="0"/>
  </r>
  <r>
    <n v="1263"/>
    <x v="633"/>
    <x v="0"/>
    <s v="PV-18985"/>
    <s v="Paul Van Hugh"/>
    <s v="Home Office"/>
    <x v="128"/>
    <x v="9"/>
    <s v="India"/>
    <x v="2"/>
    <s v="OFF-ST-10003547"/>
    <x v="0"/>
    <x v="1"/>
    <s v="Smead Shelving, Blue"/>
    <n v="97.86"/>
    <n v="2"/>
    <n v="43.02"/>
    <n v="9.1"/>
    <s v="Medium"/>
    <n v="67"/>
    <x v="0"/>
    <x v="1"/>
    <x v="0"/>
    <x v="391"/>
    <d v="2022-06-27T00:00:00"/>
    <s v="1"/>
    <s v="YES"/>
    <n v="30.86"/>
    <n v="5"/>
    <s v="no"/>
    <x v="974"/>
    <n v="1.4605970149253731"/>
    <n v="9.2989985693848351E-2"/>
    <x v="0"/>
  </r>
  <r>
    <n v="1264"/>
    <x v="634"/>
    <x v="0"/>
    <s v="DA-13450"/>
    <s v="Dianna Arnett"/>
    <s v="Home Office"/>
    <x v="66"/>
    <x v="5"/>
    <s v="India"/>
    <x v="0"/>
    <s v="OFF-BI-10002335"/>
    <x v="0"/>
    <x v="0"/>
    <s v="Avery Binder Covers, Durable"/>
    <n v="12.57"/>
    <n v="1"/>
    <n v="0.24"/>
    <n v="1.1000000000000001"/>
    <s v="Medium"/>
    <n v="241"/>
    <x v="0"/>
    <x v="1"/>
    <x v="1"/>
    <x v="145"/>
    <d v="2025-05-01T00:00:00"/>
    <s v="1"/>
    <s v="NO"/>
    <n v="-228.43"/>
    <n v="121"/>
    <s v="flag"/>
    <x v="492"/>
    <n v="5.2157676348547719E-2"/>
    <n v="8.7509944311853619E-2"/>
    <x v="0"/>
  </r>
  <r>
    <n v="1265"/>
    <x v="635"/>
    <x v="0"/>
    <s v="MG-17890"/>
    <s v="Michael Granlund"/>
    <s v="Home Office"/>
    <x v="52"/>
    <x v="18"/>
    <s v="India"/>
    <x v="2"/>
    <s v="OFF-BI-10004440"/>
    <x v="0"/>
    <x v="0"/>
    <s v="Cardinal Binder, Economy"/>
    <n v="13.83"/>
    <n v="1"/>
    <n v="3.3"/>
    <n v="0.97"/>
    <s v="Medium"/>
    <n v="195"/>
    <x v="0"/>
    <x v="2"/>
    <x v="1"/>
    <x v="504"/>
    <d v="2021-12-17T00:00:00"/>
    <s v="1"/>
    <s v="NO"/>
    <n v="-181.17"/>
    <n v="3"/>
    <s v="no"/>
    <x v="975"/>
    <n v="7.0923076923076922E-2"/>
    <n v="7.0137382501807663E-2"/>
    <x v="0"/>
  </r>
  <r>
    <n v="1266"/>
    <x v="636"/>
    <x v="0"/>
    <s v="NK-18490"/>
    <s v="Neil Knudson"/>
    <s v="Home Office"/>
    <x v="1"/>
    <x v="1"/>
    <s v="India"/>
    <x v="1"/>
    <s v="OFF-SU-10001731"/>
    <x v="0"/>
    <x v="5"/>
    <s v="Acme Letter Opener, Serrated"/>
    <n v="80.73"/>
    <n v="3"/>
    <n v="30.6"/>
    <n v="5.25"/>
    <s v="Medium"/>
    <n v="432"/>
    <x v="0"/>
    <x v="0"/>
    <x v="0"/>
    <x v="504"/>
    <d v="2021-12-17T00:00:00"/>
    <s v="1"/>
    <s v="NO"/>
    <n v="-351.27"/>
    <n v="3"/>
    <s v="no"/>
    <x v="976"/>
    <n v="0.18687500000000001"/>
    <n v="6.5031586770717201E-2"/>
    <x v="0"/>
  </r>
  <r>
    <n v="1267"/>
    <x v="637"/>
    <x v="0"/>
    <s v="VT-21700"/>
    <s v="Valerie Takahito"/>
    <s v="Home Office"/>
    <x v="10"/>
    <x v="1"/>
    <s v="India"/>
    <x v="1"/>
    <s v="OFF-LA-10000219"/>
    <x v="0"/>
    <x v="3"/>
    <s v="Harbour Creations File Folder Labels, Adjustable"/>
    <n v="46.41"/>
    <n v="7"/>
    <n v="3.99"/>
    <n v="4.04"/>
    <s v="Medium"/>
    <n v="764"/>
    <x v="0"/>
    <x v="1"/>
    <x v="1"/>
    <x v="148"/>
    <d v="2024-09-28T00:00:00"/>
    <s v="1"/>
    <s v="NO"/>
    <n v="-717.59"/>
    <n v="2"/>
    <s v="no"/>
    <x v="977"/>
    <n v="6.0746073298429314E-2"/>
    <n v="8.7050204697263531E-2"/>
    <x v="0"/>
  </r>
  <r>
    <n v="1268"/>
    <x v="638"/>
    <x v="0"/>
    <s v="GK-14620"/>
    <s v="Grace Kelly"/>
    <s v="Corporate"/>
    <x v="21"/>
    <x v="15"/>
    <s v="India"/>
    <x v="1"/>
    <s v="OFF-ST-10001124"/>
    <x v="0"/>
    <x v="1"/>
    <s v="Fellowes Trays, Wire Frame"/>
    <n v="225.84"/>
    <n v="4"/>
    <n v="29.28"/>
    <n v="29.35"/>
    <s v="High"/>
    <n v="128"/>
    <x v="0"/>
    <x v="3"/>
    <x v="0"/>
    <x v="218"/>
    <d v="2022-10-21T00:00:00"/>
    <s v="1"/>
    <s v="YES"/>
    <n v="97.84"/>
    <n v="2"/>
    <s v="no"/>
    <x v="978"/>
    <n v="1.764375"/>
    <n v="0.12995926319518245"/>
    <x v="1"/>
  </r>
  <r>
    <n v="1269"/>
    <x v="638"/>
    <x v="0"/>
    <s v="GK-14620"/>
    <s v="Grace Kelly"/>
    <s v="Corporate"/>
    <x v="21"/>
    <x v="15"/>
    <s v="India"/>
    <x v="1"/>
    <s v="OFF-PA-10003381"/>
    <x v="0"/>
    <x v="6"/>
    <s v="Eaton Cards &amp; Envelopes, Multicolor"/>
    <n v="93.18"/>
    <n v="2"/>
    <n v="23.28"/>
    <n v="11.11"/>
    <s v="High"/>
    <n v="285"/>
    <x v="0"/>
    <x v="3"/>
    <x v="1"/>
    <x v="154"/>
    <d v="2023-02-15T00:00:00"/>
    <s v="1"/>
    <s v="NO"/>
    <n v="-191.82"/>
    <n v="-260"/>
    <s v="no"/>
    <x v="979"/>
    <n v="0.32694736842105265"/>
    <n v="0.11923159476282462"/>
    <x v="1"/>
  </r>
  <r>
    <n v="1270"/>
    <x v="639"/>
    <x v="0"/>
    <s v="RH-19510"/>
    <s v="Rick Huthwaite"/>
    <s v="Home Office"/>
    <x v="49"/>
    <x v="5"/>
    <s v="India"/>
    <x v="0"/>
    <s v="OFF-LA-10003236"/>
    <x v="0"/>
    <x v="3"/>
    <s v="Hon Round Labels, Adjustable"/>
    <n v="4.5599999999999996"/>
    <n v="2"/>
    <n v="-1.5"/>
    <n v="0.57999999999999996"/>
    <s v="High"/>
    <n v="28"/>
    <x v="0"/>
    <x v="0"/>
    <x v="0"/>
    <x v="504"/>
    <d v="2021-12-17T00:00:00"/>
    <s v="1"/>
    <s v="NO"/>
    <n v="-23.44"/>
    <n v="3"/>
    <s v="no"/>
    <x v="980"/>
    <n v="0.16285714285714284"/>
    <n v="0.12719298245614036"/>
    <x v="1"/>
  </r>
  <r>
    <n v="1271"/>
    <x v="640"/>
    <x v="0"/>
    <s v="NM-18445"/>
    <s v="Nathan Mautz"/>
    <s v="Home Office"/>
    <x v="27"/>
    <x v="13"/>
    <s v="India"/>
    <x v="1"/>
    <s v="OFF-SU-10001346"/>
    <x v="0"/>
    <x v="5"/>
    <s v="Stiletto Shears, Steel"/>
    <n v="142.47"/>
    <n v="3"/>
    <n v="14.22"/>
    <n v="33.35"/>
    <s v="High"/>
    <n v="787"/>
    <x v="0"/>
    <x v="2"/>
    <x v="0"/>
    <x v="503"/>
    <d v="2023-02-02T00:00:00"/>
    <s v="1"/>
    <s v="NO"/>
    <n v="-644.53"/>
    <n v="5"/>
    <s v="no"/>
    <x v="826"/>
    <n v="0.18102922490470139"/>
    <n v="0.23408436863901175"/>
    <x v="1"/>
  </r>
  <r>
    <n v="1272"/>
    <x v="641"/>
    <x v="0"/>
    <s v="TN-21040"/>
    <s v="Tanja Norvell"/>
    <s v="Home Office"/>
    <x v="45"/>
    <x v="5"/>
    <s v="India"/>
    <x v="0"/>
    <s v="OFF-PA-10004741"/>
    <x v="0"/>
    <x v="6"/>
    <s v="SanDisk Cards &amp; Envelopes, 8.5 x 11"/>
    <n v="315.36"/>
    <n v="6"/>
    <n v="15.66"/>
    <n v="24.44"/>
    <s v="High"/>
    <n v="796"/>
    <x v="0"/>
    <x v="0"/>
    <x v="0"/>
    <x v="219"/>
    <d v="2022-02-25T00:00:00"/>
    <s v="0"/>
    <s v="NO"/>
    <n v="-480.64"/>
    <n v="0"/>
    <s v="no"/>
    <x v="135"/>
    <n v="0.39618090452261306"/>
    <n v="7.7498731608320645E-2"/>
    <x v="0"/>
  </r>
  <r>
    <n v="1273"/>
    <x v="642"/>
    <x v="0"/>
    <s v="LF-17185"/>
    <s v="Luke Foster"/>
    <s v="Consumer"/>
    <x v="33"/>
    <x v="16"/>
    <s v="India"/>
    <x v="2"/>
    <s v="OFF-FA-10002015"/>
    <x v="0"/>
    <x v="4"/>
    <s v="Stockwell Push Pins, 12 Pack"/>
    <n v="96.6"/>
    <n v="7"/>
    <n v="12.39"/>
    <n v="4.9800000000000004"/>
    <s v="High"/>
    <n v="665"/>
    <x v="0"/>
    <x v="0"/>
    <x v="0"/>
    <x v="417"/>
    <d v="2022-05-26T00:00:00"/>
    <s v="1"/>
    <s v="NO"/>
    <n v="-568.4"/>
    <n v="2"/>
    <s v="no"/>
    <x v="981"/>
    <n v="0.14526315789473684"/>
    <n v="5.1552795031055906E-2"/>
    <x v="0"/>
  </r>
  <r>
    <n v="1274"/>
    <x v="643"/>
    <x v="0"/>
    <s v="SA-20830"/>
    <s v="Sue Ann Reed"/>
    <s v="Consumer"/>
    <x v="8"/>
    <x v="7"/>
    <s v="India"/>
    <x v="3"/>
    <s v="OFF-FA-10003980"/>
    <x v="0"/>
    <x v="4"/>
    <s v="OIC Paper Clips, Metal"/>
    <n v="58.2"/>
    <n v="4"/>
    <n v="4.5599999999999996"/>
    <n v="9.36"/>
    <s v="High"/>
    <n v="651"/>
    <x v="0"/>
    <x v="2"/>
    <x v="1"/>
    <x v="211"/>
    <d v="2022-04-24T00:00:00"/>
    <s v="1"/>
    <s v="NO"/>
    <n v="-592.79999999999995"/>
    <n v="3"/>
    <s v="no"/>
    <x v="982"/>
    <n v="8.9400921658986179E-2"/>
    <n v="0.16082474226804122"/>
    <x v="1"/>
  </r>
  <r>
    <n v="1275"/>
    <x v="644"/>
    <x v="0"/>
    <s v="JM-16195"/>
    <s v="Justin MacKendrick"/>
    <s v="Consumer"/>
    <x v="58"/>
    <x v="9"/>
    <s v="India"/>
    <x v="2"/>
    <s v="OFF-EN-10000061"/>
    <x v="0"/>
    <x v="2"/>
    <s v="Jiffy Clasp Envelope, Security-Tint"/>
    <n v="21.84"/>
    <n v="2"/>
    <n v="4.32"/>
    <n v="2.87"/>
    <s v="High"/>
    <n v="278"/>
    <x v="0"/>
    <x v="1"/>
    <x v="0"/>
    <x v="236"/>
    <d v="2023-08-25T00:00:00"/>
    <s v="1"/>
    <s v="NO"/>
    <n v="-256.16000000000003"/>
    <n v="1"/>
    <s v="no"/>
    <x v="983"/>
    <n v="7.8561151079136693E-2"/>
    <n v="0.13141025641025642"/>
    <x v="1"/>
  </r>
  <r>
    <n v="1276"/>
    <x v="645"/>
    <x v="0"/>
    <s v="TB-21055"/>
    <s v="Ted Butterfield"/>
    <s v="Consumer"/>
    <x v="61"/>
    <x v="7"/>
    <s v="India"/>
    <x v="3"/>
    <s v="OFF-AR-10002036"/>
    <x v="0"/>
    <x v="7"/>
    <s v="Binney &amp; Smith Pencil Sharpener, Fluorescent"/>
    <n v="80.010000000000005"/>
    <n v="3"/>
    <n v="34.380000000000003"/>
    <n v="9.6199999999999992"/>
    <s v="High"/>
    <n v="641"/>
    <x v="0"/>
    <x v="3"/>
    <x v="0"/>
    <x v="507"/>
    <d v="2024-07-14T00:00:00"/>
    <s v="1"/>
    <s v="NO"/>
    <n v="-560.99"/>
    <n v="-116"/>
    <s v="no"/>
    <x v="780"/>
    <n v="0.12482059282371295"/>
    <n v="0.1202349706286714"/>
    <x v="1"/>
  </r>
  <r>
    <n v="1277"/>
    <x v="646"/>
    <x v="0"/>
    <s v="KD-16345"/>
    <s v="Katherine Ducich"/>
    <s v="Consumer"/>
    <x v="95"/>
    <x v="2"/>
    <s v="India"/>
    <x v="2"/>
    <s v="OFF-AR-10003446"/>
    <x v="0"/>
    <x v="7"/>
    <s v="BIC Highlighters, Water Color"/>
    <n v="44.22"/>
    <n v="2"/>
    <n v="0"/>
    <n v="5.48"/>
    <s v="High"/>
    <n v="449"/>
    <x v="0"/>
    <x v="0"/>
    <x v="1"/>
    <x v="407"/>
    <d v="2022-07-27T00:00:00"/>
    <s v="1"/>
    <s v="NO"/>
    <n v="-404.78"/>
    <n v="2"/>
    <s v="no"/>
    <x v="68"/>
    <n v="9.8485523385300672E-2"/>
    <n v="0.12392582541836275"/>
    <x v="1"/>
  </r>
  <r>
    <n v="1278"/>
    <x v="647"/>
    <x v="0"/>
    <s v="HJ-14875"/>
    <s v="Heather Jas"/>
    <s v="Home Office"/>
    <x v="52"/>
    <x v="18"/>
    <s v="India"/>
    <x v="2"/>
    <s v="OFF-AR-10001850"/>
    <x v="0"/>
    <x v="7"/>
    <s v="BIC Highlighters, Fluorescent"/>
    <n v="60.57"/>
    <n v="3"/>
    <n v="7.83"/>
    <n v="11.65"/>
    <s v="Low"/>
    <n v="765"/>
    <x v="0"/>
    <x v="2"/>
    <x v="1"/>
    <x v="209"/>
    <d v="2024-03-30T00:00:00"/>
    <s v="1"/>
    <s v="NO"/>
    <n v="-704.43"/>
    <n v="3"/>
    <s v="no"/>
    <x v="984"/>
    <n v="7.9176470588235293E-2"/>
    <n v="0.19233944196797095"/>
    <x v="1"/>
  </r>
  <r>
    <n v="1279"/>
    <x v="648"/>
    <x v="0"/>
    <s v="LT-16765"/>
    <s v="Larry Tron"/>
    <s v="Consumer"/>
    <x v="105"/>
    <x v="22"/>
    <s v="India"/>
    <x v="1"/>
    <s v="OFF-AP-10002371"/>
    <x v="0"/>
    <x v="8"/>
    <s v="KitchenAid Blender, Silver"/>
    <n v="98.85"/>
    <n v="1"/>
    <n v="42.48"/>
    <n v="7.26"/>
    <s v="Low"/>
    <n v="41"/>
    <x v="0"/>
    <x v="3"/>
    <x v="0"/>
    <x v="82"/>
    <d v="2023-09-11T00:00:00"/>
    <s v="0"/>
    <s v="YES"/>
    <n v="57.849999999999994"/>
    <n v="0"/>
    <s v="no"/>
    <x v="722"/>
    <n v="2.4109756097560973"/>
    <n v="7.344461305007588E-2"/>
    <x v="0"/>
  </r>
  <r>
    <n v="1280"/>
    <x v="649"/>
    <x v="0"/>
    <s v="JM-15250"/>
    <s v="Janet Martin"/>
    <s v="Consumer"/>
    <x v="80"/>
    <x v="21"/>
    <s v="India"/>
    <x v="1"/>
    <s v="OFF-LA-10004114"/>
    <x v="0"/>
    <x v="3"/>
    <s v="Avery File Folder Labels, Alphabetical"/>
    <n v="8.94"/>
    <n v="1"/>
    <n v="2.58"/>
    <n v="0.71"/>
    <s v="Low"/>
    <n v="389"/>
    <x v="0"/>
    <x v="0"/>
    <x v="1"/>
    <x v="508"/>
    <d v="2021-07-25T00:00:00"/>
    <s v="1"/>
    <s v="NO"/>
    <n v="-380.06"/>
    <n v="5"/>
    <s v="no"/>
    <x v="494"/>
    <n v="2.2982005141388172E-2"/>
    <n v="7.9418344519015666E-2"/>
    <x v="0"/>
  </r>
  <r>
    <n v="1281"/>
    <x v="650"/>
    <x v="1"/>
    <s v="TA-21385"/>
    <s v="Tom Ashbrook"/>
    <s v="Home Office"/>
    <x v="72"/>
    <x v="9"/>
    <s v="India"/>
    <x v="2"/>
    <s v="OFF-EN-10004424"/>
    <x v="0"/>
    <x v="2"/>
    <s v="GlobeWeis Interoffice Envelope, Set of 50"/>
    <n v="191.28"/>
    <n v="4"/>
    <n v="28.68"/>
    <n v="25"/>
    <s v="Medium"/>
    <n v="652"/>
    <x v="0"/>
    <x v="0"/>
    <x v="1"/>
    <x v="509"/>
    <d v="2024-10-12T00:00:00"/>
    <s v="0"/>
    <s v="NO"/>
    <n v="-460.72"/>
    <n v="0"/>
    <s v="no"/>
    <x v="474"/>
    <n v="0.29337423312883437"/>
    <n v="0.13069845253032203"/>
    <x v="1"/>
  </r>
  <r>
    <n v="1282"/>
    <x v="651"/>
    <x v="1"/>
    <s v="MH-18115"/>
    <s v="Mick Hernandez"/>
    <s v="Home Office"/>
    <x v="75"/>
    <x v="7"/>
    <s v="India"/>
    <x v="3"/>
    <s v="OFF-LA-10004062"/>
    <x v="0"/>
    <x v="3"/>
    <s v="Hon Removable Labels, 5000 Label Set"/>
    <n v="41.04"/>
    <n v="4"/>
    <n v="18.84"/>
    <n v="6.27"/>
    <s v="High"/>
    <n v="108"/>
    <x v="0"/>
    <x v="2"/>
    <x v="0"/>
    <x v="2"/>
    <d v="2024-07-12T00:00:00"/>
    <s v="1"/>
    <s v="NO"/>
    <n v="-66.960000000000008"/>
    <n v="151"/>
    <s v="flag"/>
    <x v="985"/>
    <n v="0.38"/>
    <n v="0.15277777777777776"/>
    <x v="1"/>
  </r>
  <r>
    <n v="1283"/>
    <x v="651"/>
    <x v="1"/>
    <s v="MH-18115"/>
    <s v="Mick Hernandez"/>
    <s v="Home Office"/>
    <x v="75"/>
    <x v="7"/>
    <s v="India"/>
    <x v="3"/>
    <s v="OFF-EN-10002700"/>
    <x v="0"/>
    <x v="2"/>
    <s v="Kraft Interoffice Envelope, with clear poly window"/>
    <n v="50.46"/>
    <n v="1"/>
    <n v="17.64"/>
    <n v="10.34"/>
    <s v="High"/>
    <n v="19"/>
    <x v="0"/>
    <x v="0"/>
    <x v="1"/>
    <x v="192"/>
    <d v="2023-01-24T00:00:00"/>
    <s v="1"/>
    <s v="YES"/>
    <n v="31.46"/>
    <n v="2"/>
    <s v="no"/>
    <x v="740"/>
    <n v="2.6557894736842105"/>
    <n v="0.20491478398731669"/>
    <x v="1"/>
  </r>
  <r>
    <n v="1284"/>
    <x v="652"/>
    <x v="2"/>
    <s v="SH-20635"/>
    <s v="Stefanie Holloman"/>
    <s v="Corporate"/>
    <x v="0"/>
    <x v="0"/>
    <s v="India"/>
    <x v="0"/>
    <s v="OFF-AP-10000043"/>
    <x v="0"/>
    <x v="8"/>
    <s v="Cuisinart Toaster, Silver"/>
    <n v="108.42"/>
    <n v="2"/>
    <n v="43.32"/>
    <n v="11.08"/>
    <s v="Medium"/>
    <n v="154"/>
    <x v="0"/>
    <x v="1"/>
    <x v="0"/>
    <x v="400"/>
    <d v="2024-08-24T00:00:00"/>
    <s v="1"/>
    <s v="NO"/>
    <n v="-45.58"/>
    <n v="4"/>
    <s v="no"/>
    <x v="986"/>
    <n v="0.704025974025974"/>
    <n v="0.10219516694336839"/>
    <x v="1"/>
  </r>
  <r>
    <n v="1285"/>
    <x v="653"/>
    <x v="1"/>
    <s v="KC-16255"/>
    <s v="Karen Carlisle"/>
    <s v="Corporate"/>
    <x v="49"/>
    <x v="5"/>
    <s v="India"/>
    <x v="0"/>
    <s v="OFF-ST-10003411"/>
    <x v="0"/>
    <x v="1"/>
    <s v="Eldon Trays, Wire Frame"/>
    <n v="70.56"/>
    <n v="3"/>
    <n v="-49.41"/>
    <n v="11.67"/>
    <s v="High"/>
    <n v="77"/>
    <x v="0"/>
    <x v="0"/>
    <x v="1"/>
    <x v="408"/>
    <d v="2021-04-09T00:00:00"/>
    <s v="1"/>
    <s v="NO"/>
    <n v="-6.4399999999999977"/>
    <n v="-144"/>
    <s v="no"/>
    <x v="987"/>
    <n v="0.91636363636363638"/>
    <n v="0.16539115646258504"/>
    <x v="1"/>
  </r>
  <r>
    <n v="1286"/>
    <x v="654"/>
    <x v="1"/>
    <s v="HH-15010"/>
    <s v="Hilary Holden"/>
    <s v="Corporate"/>
    <x v="11"/>
    <x v="4"/>
    <s v="India"/>
    <x v="0"/>
    <s v="OFF-EN-10001627"/>
    <x v="0"/>
    <x v="2"/>
    <s v="Cameo Interoffice Envelope, with clear poly window"/>
    <n v="254.85"/>
    <n v="5"/>
    <n v="30.45"/>
    <n v="18.43"/>
    <s v="High"/>
    <n v="289"/>
    <x v="0"/>
    <x v="0"/>
    <x v="1"/>
    <x v="339"/>
    <d v="2024-08-20T00:00:00"/>
    <s v="1"/>
    <s v="NO"/>
    <n v="-34.150000000000006"/>
    <n v="2"/>
    <s v="no"/>
    <x v="440"/>
    <n v="0.8818339100346021"/>
    <n v="7.2317049244653722E-2"/>
    <x v="0"/>
  </r>
  <r>
    <n v="1287"/>
    <x v="655"/>
    <x v="1"/>
    <s v="MZ-17515"/>
    <s v="Mary Zewe"/>
    <s v="Corporate"/>
    <x v="49"/>
    <x v="5"/>
    <s v="India"/>
    <x v="0"/>
    <s v="OFF-LA-10001383"/>
    <x v="0"/>
    <x v="3"/>
    <s v="Smead Shipping Labels, Adjustable"/>
    <n v="38.04"/>
    <n v="8"/>
    <n v="-0.84"/>
    <n v="5.64"/>
    <s v="High"/>
    <n v="480"/>
    <x v="0"/>
    <x v="1"/>
    <x v="1"/>
    <x v="103"/>
    <d v="2022-04-11T00:00:00"/>
    <s v="1"/>
    <s v="NO"/>
    <n v="-441.96"/>
    <n v="59"/>
    <s v="flag"/>
    <x v="988"/>
    <n v="7.9250000000000001E-2"/>
    <n v="0.14826498422712933"/>
    <x v="1"/>
  </r>
  <r>
    <n v="1288"/>
    <x v="656"/>
    <x v="1"/>
    <s v="JD-15895"/>
    <s v="Jonathan Doherty"/>
    <s v="Corporate"/>
    <x v="42"/>
    <x v="0"/>
    <s v="India"/>
    <x v="0"/>
    <s v="OFF-SU-10003789"/>
    <x v="0"/>
    <x v="5"/>
    <s v="Fiskars Box Cutter, Steel"/>
    <n v="69.84"/>
    <n v="2"/>
    <n v="27.9"/>
    <n v="9.0299999999999994"/>
    <s v="High"/>
    <n v="88"/>
    <x v="0"/>
    <x v="2"/>
    <x v="1"/>
    <x v="213"/>
    <d v="2024-03-31T00:00:00"/>
    <s v="1"/>
    <s v="NO"/>
    <n v="-18.159999999999997"/>
    <n v="1"/>
    <s v="no"/>
    <x v="442"/>
    <n v="0.7936363636363637"/>
    <n v="0.12929553264604809"/>
    <x v="1"/>
  </r>
  <r>
    <n v="1289"/>
    <x v="657"/>
    <x v="1"/>
    <s v="AS-10285"/>
    <s v="Alejandro Savely"/>
    <s v="Corporate"/>
    <x v="8"/>
    <x v="7"/>
    <s v="India"/>
    <x v="3"/>
    <s v="OFF-LA-10002364"/>
    <x v="0"/>
    <x v="3"/>
    <s v="Smead Shipping Labels, Alphabetical"/>
    <n v="22.86"/>
    <n v="2"/>
    <n v="6.6"/>
    <n v="2.14"/>
    <s v="Medium"/>
    <n v="137"/>
    <x v="0"/>
    <x v="0"/>
    <x v="1"/>
    <x v="2"/>
    <d v="2024-07-12T00:00:00"/>
    <s v="1"/>
    <s v="NO"/>
    <n v="-114.14"/>
    <n v="151"/>
    <s v="flag"/>
    <x v="529"/>
    <n v="0.16686131386861314"/>
    <n v="9.361329833770779E-2"/>
    <x v="0"/>
  </r>
  <r>
    <n v="1290"/>
    <x v="658"/>
    <x v="1"/>
    <s v="RB-19360"/>
    <s v="Raymond Buch"/>
    <s v="Consumer"/>
    <x v="53"/>
    <x v="4"/>
    <s v="India"/>
    <x v="0"/>
    <s v="OFF-SU-10000649"/>
    <x v="0"/>
    <x v="5"/>
    <s v="Fiskars Box Cutter, High Speed"/>
    <n v="177.6"/>
    <n v="5"/>
    <n v="1.65"/>
    <n v="24.44"/>
    <s v="High"/>
    <n v="255"/>
    <x v="0"/>
    <x v="1"/>
    <x v="0"/>
    <x v="214"/>
    <d v="2022-05-31T00:00:00"/>
    <s v="0"/>
    <s v="NO"/>
    <n v="-77.400000000000006"/>
    <n v="0"/>
    <s v="no"/>
    <x v="989"/>
    <n v="0.69647058823529406"/>
    <n v="0.13761261261261262"/>
    <x v="1"/>
  </r>
  <r>
    <n v="1291"/>
    <x v="659"/>
    <x v="1"/>
    <s v="DJ-13630"/>
    <s v="Doug Jacobs"/>
    <s v="Consumer"/>
    <x v="102"/>
    <x v="16"/>
    <s v="India"/>
    <x v="2"/>
    <s v="OFF-LA-10003678"/>
    <x v="0"/>
    <x v="3"/>
    <s v="Hon Round Labels, 5000 Label Set"/>
    <n v="35.25"/>
    <n v="5"/>
    <n v="0"/>
    <n v="1.58"/>
    <s v="Medium"/>
    <n v="767"/>
    <x v="0"/>
    <x v="2"/>
    <x v="1"/>
    <x v="231"/>
    <d v="2023-12-10T00:00:00"/>
    <s v="1"/>
    <s v="NO"/>
    <n v="-731.75"/>
    <n v="153"/>
    <s v="flag"/>
    <x v="68"/>
    <n v="4.5958279009126468E-2"/>
    <n v="4.4822695035460998E-2"/>
    <x v="0"/>
  </r>
  <r>
    <n v="1292"/>
    <x v="660"/>
    <x v="1"/>
    <s v="JK-16090"/>
    <s v="Juliana Krohn"/>
    <s v="Consumer"/>
    <x v="30"/>
    <x v="14"/>
    <s v="India"/>
    <x v="3"/>
    <s v="OFF-AP-10003275"/>
    <x v="0"/>
    <x v="8"/>
    <s v="KitchenAid Microwave, Silver"/>
    <n v="2488.56"/>
    <n v="8"/>
    <n v="348.24"/>
    <n v="286.52999999999997"/>
    <s v="High"/>
    <n v="751"/>
    <x v="0"/>
    <x v="2"/>
    <x v="0"/>
    <x v="339"/>
    <d v="2024-08-20T00:00:00"/>
    <s v="1"/>
    <s v="YES"/>
    <n v="1737.56"/>
    <n v="2"/>
    <s v="no"/>
    <x v="49"/>
    <n v="3.3136617842876164"/>
    <n v="0.11513887549426173"/>
    <x v="1"/>
  </r>
  <r>
    <n v="1293"/>
    <x v="661"/>
    <x v="1"/>
    <s v="LC-16870"/>
    <s v="Lena Cacioppo"/>
    <s v="Consumer"/>
    <x v="32"/>
    <x v="2"/>
    <s v="India"/>
    <x v="2"/>
    <s v="OFF-PA-10003686"/>
    <x v="0"/>
    <x v="6"/>
    <s v="SanDisk Message Books, Multicolor"/>
    <n v="75.69"/>
    <n v="3"/>
    <n v="2.25"/>
    <n v="5.5"/>
    <s v="Medium"/>
    <n v="117"/>
    <x v="0"/>
    <x v="0"/>
    <x v="0"/>
    <x v="192"/>
    <d v="2023-01-24T00:00:00"/>
    <s v="1"/>
    <s v="NO"/>
    <n v="-41.31"/>
    <n v="2"/>
    <s v="no"/>
    <x v="129"/>
    <n v="0.64692307692307693"/>
    <n v="7.2664817016778974E-2"/>
    <x v="0"/>
  </r>
  <r>
    <n v="1294"/>
    <x v="662"/>
    <x v="1"/>
    <s v="VM-21835"/>
    <s v="Vivian Mathis"/>
    <s v="Consumer"/>
    <x v="52"/>
    <x v="18"/>
    <s v="India"/>
    <x v="2"/>
    <s v="OFF-BI-10004651"/>
    <x v="0"/>
    <x v="0"/>
    <s v="Cardinal Binding Machine, Clear"/>
    <n v="147.69"/>
    <n v="3"/>
    <n v="67.86"/>
    <n v="9.1199999999999992"/>
    <s v="Medium"/>
    <n v="352"/>
    <x v="0"/>
    <x v="2"/>
    <x v="1"/>
    <x v="192"/>
    <d v="2023-01-24T00:00:00"/>
    <s v="1"/>
    <s v="NO"/>
    <n v="-204.31"/>
    <n v="2"/>
    <s v="no"/>
    <x v="990"/>
    <n v="0.41957386363636362"/>
    <n v="6.1750964858825912E-2"/>
    <x v="0"/>
  </r>
  <r>
    <n v="1295"/>
    <x v="662"/>
    <x v="1"/>
    <s v="VM-21835"/>
    <s v="Vivian Mathis"/>
    <s v="Consumer"/>
    <x v="52"/>
    <x v="18"/>
    <s v="India"/>
    <x v="2"/>
    <s v="OFF-BI-10002301"/>
    <x v="0"/>
    <x v="0"/>
    <s v="Cardinal Hole Reinforcements, Economy"/>
    <n v="16.02"/>
    <n v="3"/>
    <n v="5.58"/>
    <n v="0.97"/>
    <s v="Medium"/>
    <n v="477"/>
    <x v="0"/>
    <x v="1"/>
    <x v="0"/>
    <x v="94"/>
    <d v="2024-09-08T00:00:00"/>
    <s v="1"/>
    <s v="NO"/>
    <n v="-460.98"/>
    <n v="92"/>
    <s v="flag"/>
    <x v="991"/>
    <n v="3.3584905660377355E-2"/>
    <n v="6.0549313358302125E-2"/>
    <x v="0"/>
  </r>
  <r>
    <n v="1296"/>
    <x v="663"/>
    <x v="1"/>
    <s v="DK-13090"/>
    <s v="Dave Kipp"/>
    <s v="Consumer"/>
    <x v="30"/>
    <x v="14"/>
    <s v="India"/>
    <x v="3"/>
    <s v="OFF-SU-10002961"/>
    <x v="0"/>
    <x v="5"/>
    <s v="Kleencut Ruler, Serrated"/>
    <n v="10.26"/>
    <n v="1"/>
    <n v="2.76"/>
    <n v="0.71"/>
    <s v="Medium"/>
    <n v="741"/>
    <x v="0"/>
    <x v="1"/>
    <x v="0"/>
    <x v="443"/>
    <d v="2021-04-22T00:00:00"/>
    <s v="1"/>
    <s v="NO"/>
    <n v="-730.74"/>
    <n v="3"/>
    <s v="no"/>
    <x v="992"/>
    <n v="1.3846153846153847E-2"/>
    <n v="6.9200779727095513E-2"/>
    <x v="0"/>
  </r>
  <r>
    <n v="1297"/>
    <x v="664"/>
    <x v="1"/>
    <s v="JK-15730"/>
    <s v="Joe Kamberova"/>
    <s v="Consumer"/>
    <x v="80"/>
    <x v="21"/>
    <s v="India"/>
    <x v="1"/>
    <s v="OFF-PA-10003943"/>
    <x v="0"/>
    <x v="6"/>
    <s v="Green Bar Computer Printout Paper, Multicolor"/>
    <n v="62.34"/>
    <n v="2"/>
    <n v="13.68"/>
    <n v="5.32"/>
    <s v="High"/>
    <n v="275"/>
    <x v="0"/>
    <x v="2"/>
    <x v="0"/>
    <x v="150"/>
    <d v="2022-10-31T00:00:00"/>
    <s v="1"/>
    <s v="NO"/>
    <n v="-212.66"/>
    <n v="2"/>
    <s v="no"/>
    <x v="993"/>
    <n v="0.22669090909090911"/>
    <n v="8.5338466474173882E-2"/>
    <x v="0"/>
  </r>
  <r>
    <n v="1298"/>
    <x v="665"/>
    <x v="1"/>
    <s v="LW-16825"/>
    <s v="Laurel Workman"/>
    <s v="Corporate"/>
    <x v="121"/>
    <x v="5"/>
    <s v="India"/>
    <x v="0"/>
    <s v="TEC-CO-10004961"/>
    <x v="1"/>
    <x v="10"/>
    <s v="HP Wireless Fax, Color"/>
    <n v="723.3"/>
    <n v="2"/>
    <n v="332.7"/>
    <n v="273.63"/>
    <s v="Critical"/>
    <n v="19"/>
    <x v="0"/>
    <x v="0"/>
    <x v="1"/>
    <x v="510"/>
    <d v="2023-03-31T00:00:00"/>
    <s v="1"/>
    <s v="YES"/>
    <n v="704.3"/>
    <n v="4"/>
    <s v="no"/>
    <x v="994"/>
    <n v="38.068421052631578"/>
    <n v="0.37830775611779344"/>
    <x v="1"/>
  </r>
  <r>
    <n v="1299"/>
    <x v="664"/>
    <x v="1"/>
    <s v="JK-15730"/>
    <s v="Joe Kamberova"/>
    <s v="Consumer"/>
    <x v="80"/>
    <x v="21"/>
    <s v="India"/>
    <x v="1"/>
    <s v="TEC-CO-10002587"/>
    <x v="1"/>
    <x v="10"/>
    <s v="Sharp Fax and Copier, Laser"/>
    <n v="168.6"/>
    <n v="1"/>
    <n v="79.23"/>
    <n v="25.8"/>
    <s v="High"/>
    <n v="11"/>
    <x v="0"/>
    <x v="2"/>
    <x v="0"/>
    <x v="341"/>
    <d v="2021-09-28T00:00:00"/>
    <s v="1"/>
    <s v="YES"/>
    <n v="157.6"/>
    <n v="2"/>
    <s v="no"/>
    <x v="617"/>
    <n v="15.327272727272726"/>
    <n v="0.15302491103202848"/>
    <x v="1"/>
  </r>
  <r>
    <n v="1300"/>
    <x v="654"/>
    <x v="1"/>
    <s v="HH-15010"/>
    <s v="Hilary Holden"/>
    <s v="Corporate"/>
    <x v="11"/>
    <x v="4"/>
    <s v="India"/>
    <x v="0"/>
    <s v="TEC-AC-10002533"/>
    <x v="1"/>
    <x v="11"/>
    <s v="Enermax Memory Card, USB"/>
    <n v="802.2"/>
    <n v="7"/>
    <n v="128.31"/>
    <n v="126.84"/>
    <s v="High"/>
    <n v="748"/>
    <x v="0"/>
    <x v="1"/>
    <x v="1"/>
    <x v="258"/>
    <d v="2022-09-17T00:00:00"/>
    <s v="1"/>
    <s v="YES"/>
    <n v="54.200000000000045"/>
    <n v="2"/>
    <s v="no"/>
    <x v="203"/>
    <n v="1.0724598930481284"/>
    <n v="0.15811518324607329"/>
    <x v="1"/>
  </r>
  <r>
    <n v="1301"/>
    <x v="666"/>
    <x v="2"/>
    <s v="SN-20560"/>
    <s v="Skye Norling"/>
    <s v="Home Office"/>
    <x v="46"/>
    <x v="11"/>
    <s v="India"/>
    <x v="3"/>
    <s v="TEC-AC-10000284"/>
    <x v="1"/>
    <x v="11"/>
    <s v="Belkin Flash Drive, Bluetooth"/>
    <n v="251.64"/>
    <n v="6"/>
    <n v="72.900000000000006"/>
    <n v="43.1"/>
    <s v="Critical"/>
    <n v="430"/>
    <x v="0"/>
    <x v="0"/>
    <x v="0"/>
    <x v="179"/>
    <d v="2022-06-06T00:00:00"/>
    <s v="1"/>
    <s v="NO"/>
    <n v="-178.36"/>
    <n v="61"/>
    <s v="flag"/>
    <x v="995"/>
    <n v="0.58520930232558133"/>
    <n v="0.17127642664123352"/>
    <x v="1"/>
  </r>
  <r>
    <n v="1302"/>
    <x v="667"/>
    <x v="2"/>
    <s v="MH-17455"/>
    <s v="Mark Hamilton"/>
    <s v="Consumer"/>
    <x v="26"/>
    <x v="1"/>
    <s v="India"/>
    <x v="1"/>
    <s v="TEC-PH-10001884"/>
    <x v="1"/>
    <x v="12"/>
    <s v="Nokia Office Telephone, Full Size"/>
    <n v="664.2"/>
    <n v="10"/>
    <n v="26.4"/>
    <n v="105.33"/>
    <s v="High"/>
    <n v="589"/>
    <x v="0"/>
    <x v="2"/>
    <x v="0"/>
    <x v="2"/>
    <d v="2024-07-12T00:00:00"/>
    <s v="1"/>
    <s v="YES"/>
    <n v="75.200000000000045"/>
    <n v="151"/>
    <s v="flag"/>
    <x v="996"/>
    <n v="1.1276740237691003"/>
    <n v="0.15858175248419148"/>
    <x v="1"/>
  </r>
  <r>
    <n v="1303"/>
    <x v="668"/>
    <x v="1"/>
    <s v="LC-17140"/>
    <s v="Logan Currie"/>
    <s v="Consumer"/>
    <x v="5"/>
    <x v="4"/>
    <s v="India"/>
    <x v="0"/>
    <s v="FUR-CH-10004009"/>
    <x v="2"/>
    <x v="13"/>
    <s v="SAFCO Rocking Chair, Set of Two"/>
    <n v="685.8"/>
    <n v="5"/>
    <n v="157.65"/>
    <n v="90.31"/>
    <s v="Medium"/>
    <n v="14"/>
    <x v="0"/>
    <x v="0"/>
    <x v="1"/>
    <x v="193"/>
    <d v="2024-01-05T00:00:00"/>
    <s v="1"/>
    <s v="YES"/>
    <n v="671.8"/>
    <n v="-114"/>
    <s v="no"/>
    <x v="997"/>
    <n v="48.98571428571428"/>
    <n v="0.13168562263050454"/>
    <x v="1"/>
  </r>
  <r>
    <n v="1304"/>
    <x v="669"/>
    <x v="2"/>
    <s v="CD-12280"/>
    <s v="Christina DeMoss"/>
    <s v="Consumer"/>
    <x v="30"/>
    <x v="14"/>
    <s v="India"/>
    <x v="3"/>
    <s v="FUR-CH-10004082"/>
    <x v="2"/>
    <x v="13"/>
    <s v="Office Star Chairmat, Black"/>
    <n v="443.73"/>
    <n v="7"/>
    <n v="159.6"/>
    <n v="40.36"/>
    <s v="Medium"/>
    <n v="399"/>
    <x v="0"/>
    <x v="0"/>
    <x v="0"/>
    <x v="401"/>
    <d v="2022-01-07T00:00:00"/>
    <s v="1"/>
    <s v="YES"/>
    <n v="44.730000000000018"/>
    <n v="-173"/>
    <s v="no"/>
    <x v="648"/>
    <n v="1.1121052631578947"/>
    <n v="9.0956212110968382E-2"/>
    <x v="0"/>
  </r>
  <r>
    <n v="1305"/>
    <x v="670"/>
    <x v="1"/>
    <s v="GM-14455"/>
    <s v="Gary Mitchum"/>
    <s v="Home Office"/>
    <x v="52"/>
    <x v="18"/>
    <s v="India"/>
    <x v="2"/>
    <s v="FUR-CH-10004572"/>
    <x v="2"/>
    <x v="13"/>
    <s v="Harbour Creations Bag Chairs, Red"/>
    <n v="61.62"/>
    <n v="1"/>
    <n v="23.4"/>
    <n v="5.23"/>
    <s v="Medium"/>
    <n v="767"/>
    <x v="0"/>
    <x v="2"/>
    <x v="1"/>
    <x v="511"/>
    <d v="2023-09-18T00:00:00"/>
    <s v="1"/>
    <s v="NO"/>
    <n v="-705.38"/>
    <n v="2"/>
    <s v="no"/>
    <x v="998"/>
    <n v="8.0338983050847454E-2"/>
    <n v="8.4875040571243107E-2"/>
    <x v="0"/>
  </r>
  <r>
    <n v="1306"/>
    <x v="671"/>
    <x v="2"/>
    <s v="JG-15805"/>
    <s v="John Grady"/>
    <s v="Corporate"/>
    <x v="42"/>
    <x v="8"/>
    <s v="India"/>
    <x v="0"/>
    <s v="FUR-CH-10002631"/>
    <x v="2"/>
    <x v="13"/>
    <s v="Office Star Bag Chairs, Black"/>
    <n v="106.02"/>
    <n v="2"/>
    <n v="9.5399999999999991"/>
    <n v="5.0199999999999996"/>
    <s v="Medium"/>
    <n v="115"/>
    <x v="0"/>
    <x v="0"/>
    <x v="1"/>
    <x v="94"/>
    <d v="2024-09-08T00:00:00"/>
    <s v="1"/>
    <s v="NO"/>
    <n v="-8.980000000000004"/>
    <n v="92"/>
    <s v="flag"/>
    <x v="962"/>
    <n v="0.92191304347826086"/>
    <n v="4.7349556687417464E-2"/>
    <x v="0"/>
  </r>
  <r>
    <n v="1307"/>
    <x v="672"/>
    <x v="1"/>
    <s v="MH-17455"/>
    <s v="Mark Hamilton"/>
    <s v="Consumer"/>
    <x v="29"/>
    <x v="2"/>
    <s v="India"/>
    <x v="2"/>
    <s v="FUR-CH-10004913"/>
    <x v="2"/>
    <x v="13"/>
    <s v="Office Star Rocking Chair, Red"/>
    <n v="422.73"/>
    <n v="3"/>
    <n v="46.44"/>
    <n v="3.03"/>
    <s v="Medium"/>
    <n v="485"/>
    <x v="0"/>
    <x v="1"/>
    <x v="1"/>
    <x v="405"/>
    <d v="2023-12-04T00:00:00"/>
    <s v="1"/>
    <s v="NO"/>
    <n v="-62.269999999999982"/>
    <n v="91"/>
    <s v="flag"/>
    <x v="999"/>
    <n v="0.8716082474226805"/>
    <n v="7.1676956922858553E-3"/>
    <x v="0"/>
  </r>
  <r>
    <n v="1308"/>
    <x v="669"/>
    <x v="2"/>
    <s v="CD-12280"/>
    <s v="Christina DeMoss"/>
    <s v="Consumer"/>
    <x v="30"/>
    <x v="14"/>
    <s v="India"/>
    <x v="3"/>
    <s v="FUR-BO-10000288"/>
    <x v="2"/>
    <x v="14"/>
    <s v="Safco Classic Bookcase, Traditional"/>
    <n v="2190.75"/>
    <n v="5"/>
    <n v="65.7"/>
    <n v="327.55"/>
    <s v="Medium"/>
    <n v="164"/>
    <x v="0"/>
    <x v="0"/>
    <x v="1"/>
    <x v="416"/>
    <d v="2023-02-23T00:00:00"/>
    <s v="1"/>
    <s v="YES"/>
    <n v="2026.75"/>
    <n v="3"/>
    <s v="no"/>
    <x v="1000"/>
    <n v="13.358231707317072"/>
    <n v="0.14951500627638936"/>
    <x v="1"/>
  </r>
  <r>
    <n v="1309"/>
    <x v="673"/>
    <x v="1"/>
    <s v="SR-20740"/>
    <s v="Steven Roelle"/>
    <s v="Home Office"/>
    <x v="61"/>
    <x v="7"/>
    <s v="India"/>
    <x v="3"/>
    <s v="FUR-FU-10000556"/>
    <x v="2"/>
    <x v="15"/>
    <s v="Tenex Light Bulb, Durable"/>
    <n v="15.96"/>
    <n v="1"/>
    <n v="2.37"/>
    <n v="1.22"/>
    <s v="High"/>
    <n v="557"/>
    <x v="0"/>
    <x v="1"/>
    <x v="0"/>
    <x v="47"/>
    <d v="2024-09-09T00:00:00"/>
    <s v="0"/>
    <s v="NO"/>
    <n v="-541.04"/>
    <n v="0"/>
    <s v="no"/>
    <x v="1001"/>
    <n v="2.8653500897666068E-2"/>
    <n v="7.6441102756892226E-2"/>
    <x v="0"/>
  </r>
  <r>
    <n v="1310"/>
    <x v="674"/>
    <x v="0"/>
    <s v="RB-19330"/>
    <s v="Randy Bradley"/>
    <s v="Consumer"/>
    <x v="115"/>
    <x v="1"/>
    <s v="India"/>
    <x v="1"/>
    <s v="FUR-BO-10001874"/>
    <x v="2"/>
    <x v="14"/>
    <s v="Sauder Corner Shelving, Pine"/>
    <n v="445.95"/>
    <n v="3"/>
    <n v="80.19"/>
    <n v="65.56"/>
    <s v="Low"/>
    <n v="253"/>
    <x v="0"/>
    <x v="1"/>
    <x v="0"/>
    <x v="183"/>
    <d v="2024-05-28T00:00:00"/>
    <s v="1"/>
    <s v="YES"/>
    <n v="192.95"/>
    <n v="2"/>
    <s v="no"/>
    <x v="621"/>
    <n v="1.7626482213438734"/>
    <n v="0.1470119968606346"/>
    <x v="1"/>
  </r>
  <r>
    <n v="1311"/>
    <x v="648"/>
    <x v="0"/>
    <s v="LT-16765"/>
    <s v="Larry Tron"/>
    <s v="Consumer"/>
    <x v="105"/>
    <x v="22"/>
    <s v="India"/>
    <x v="1"/>
    <s v="FUR-TA-10004711"/>
    <x v="2"/>
    <x v="16"/>
    <s v="Lesro Conference Table, Adjustable Height"/>
    <n v="4298.8500000000004"/>
    <n v="5"/>
    <n v="300.89999999999998"/>
    <n v="297.81"/>
    <s v="Low"/>
    <n v="214"/>
    <x v="0"/>
    <x v="2"/>
    <x v="1"/>
    <x v="298"/>
    <d v="2024-06-19T00:00:00"/>
    <s v="1"/>
    <s v="YES"/>
    <n v="4084.8500000000004"/>
    <n v="2"/>
    <s v="no"/>
    <x v="1002"/>
    <n v="20.088084112149534"/>
    <n v="6.927666701559719E-2"/>
    <x v="0"/>
  </r>
  <r>
    <n v="1312"/>
    <x v="675"/>
    <x v="0"/>
    <s v="NM-18520"/>
    <s v="Neoma Murray"/>
    <s v="Consumer"/>
    <x v="125"/>
    <x v="5"/>
    <s v="India"/>
    <x v="0"/>
    <s v="FUR-TA-10000558"/>
    <x v="2"/>
    <x v="16"/>
    <s v="Hon Wood Table, Rectangular"/>
    <n v="1057.8"/>
    <n v="2"/>
    <n v="338.46"/>
    <n v="118.56"/>
    <s v="Low"/>
    <n v="95"/>
    <x v="0"/>
    <x v="1"/>
    <x v="1"/>
    <x v="161"/>
    <d v="2024-03-10T00:00:00"/>
    <s v="1"/>
    <s v="YES"/>
    <n v="962.8"/>
    <n v="60"/>
    <s v="flag"/>
    <x v="1003"/>
    <n v="11.134736842105262"/>
    <n v="0.11208167895632445"/>
    <x v="1"/>
  </r>
  <r>
    <n v="1313"/>
    <x v="676"/>
    <x v="0"/>
    <s v="PN-18775"/>
    <s v="Parhena Norris"/>
    <s v="Home Office"/>
    <x v="33"/>
    <x v="16"/>
    <s v="India"/>
    <x v="2"/>
    <s v="TEC-PH-10001730"/>
    <x v="1"/>
    <x v="12"/>
    <s v="Motorola Signal Booster, Full Size"/>
    <n v="288.83999999999997"/>
    <n v="2"/>
    <n v="37.5"/>
    <n v="53.02"/>
    <s v="High"/>
    <n v="547"/>
    <x v="0"/>
    <x v="3"/>
    <x v="0"/>
    <x v="403"/>
    <d v="2021-04-14T00:00:00"/>
    <s v="0"/>
    <s v="NO"/>
    <n v="-258.16000000000003"/>
    <n v="0"/>
    <s v="no"/>
    <x v="1004"/>
    <n v="0.52804387568555755"/>
    <n v="0.18356183354106081"/>
    <x v="1"/>
  </r>
  <r>
    <n v="1314"/>
    <x v="639"/>
    <x v="0"/>
    <s v="RH-19510"/>
    <s v="Rick Huthwaite"/>
    <s v="Home Office"/>
    <x v="49"/>
    <x v="5"/>
    <s v="India"/>
    <x v="0"/>
    <s v="TEC-CO-10003917"/>
    <x v="1"/>
    <x v="10"/>
    <s v="HP Fax and Copier, Digital"/>
    <n v="345.06"/>
    <n v="4"/>
    <n v="-20.82"/>
    <n v="33.56"/>
    <s v="High"/>
    <n v="660"/>
    <x v="0"/>
    <x v="0"/>
    <x v="0"/>
    <x v="219"/>
    <d v="2022-02-25T00:00:00"/>
    <s v="0"/>
    <s v="NO"/>
    <n v="-314.94"/>
    <n v="0"/>
    <s v="no"/>
    <x v="1005"/>
    <n v="0.52281818181818185"/>
    <n v="9.7258447806178636E-2"/>
    <x v="0"/>
  </r>
  <r>
    <n v="1315"/>
    <x v="677"/>
    <x v="0"/>
    <s v="AT-10435"/>
    <s v="Alyssa Tate"/>
    <s v="Home Office"/>
    <x v="106"/>
    <x v="2"/>
    <s v="India"/>
    <x v="2"/>
    <s v="TEC-AC-10002455"/>
    <x v="1"/>
    <x v="11"/>
    <s v="Logitech Flash Drive, Programmable"/>
    <n v="32.01"/>
    <n v="1"/>
    <n v="10.23"/>
    <n v="3.3"/>
    <s v="High"/>
    <n v="264"/>
    <x v="0"/>
    <x v="2"/>
    <x v="1"/>
    <x v="183"/>
    <d v="2024-05-28T00:00:00"/>
    <s v="1"/>
    <s v="NO"/>
    <n v="-231.99"/>
    <n v="2"/>
    <s v="no"/>
    <x v="1006"/>
    <n v="0.12125"/>
    <n v="0.10309278350515463"/>
    <x v="1"/>
  </r>
  <r>
    <n v="1316"/>
    <x v="678"/>
    <x v="0"/>
    <s v="KC-16255"/>
    <s v="Karen Carlisle"/>
    <s v="Corporate"/>
    <x v="103"/>
    <x v="4"/>
    <s v="India"/>
    <x v="0"/>
    <s v="TEC-CO-10004267"/>
    <x v="1"/>
    <x v="10"/>
    <s v="Brother Ink, Laser"/>
    <n v="147.30000000000001"/>
    <n v="1"/>
    <n v="19.14"/>
    <n v="21.46"/>
    <s v="High"/>
    <n v="423"/>
    <x v="0"/>
    <x v="3"/>
    <x v="1"/>
    <x v="512"/>
    <d v="2022-10-19T00:00:00"/>
    <s v="1"/>
    <s v="NO"/>
    <n v="-275.7"/>
    <n v="2"/>
    <s v="no"/>
    <x v="1007"/>
    <n v="0.34822695035460993"/>
    <n v="0.14568906992532246"/>
    <x v="1"/>
  </r>
  <r>
    <n v="1317"/>
    <x v="646"/>
    <x v="0"/>
    <s v="KD-16345"/>
    <s v="Katherine Ducich"/>
    <s v="Consumer"/>
    <x v="95"/>
    <x v="2"/>
    <s v="India"/>
    <x v="2"/>
    <s v="FUR-BO-10003408"/>
    <x v="2"/>
    <x v="14"/>
    <s v="Ikea 3-Shelf Cabinet, Metal"/>
    <n v="425.7"/>
    <n v="3"/>
    <n v="85.14"/>
    <n v="37.54"/>
    <s v="High"/>
    <n v="288"/>
    <x v="0"/>
    <x v="3"/>
    <x v="0"/>
    <x v="513"/>
    <d v="2024-03-21T00:00:00"/>
    <s v="1"/>
    <s v="YES"/>
    <n v="137.69999999999999"/>
    <n v="3"/>
    <s v="no"/>
    <x v="120"/>
    <n v="1.4781249999999999"/>
    <n v="8.81841672539347E-2"/>
    <x v="0"/>
  </r>
  <r>
    <n v="1318"/>
    <x v="679"/>
    <x v="0"/>
    <s v="CR-12730"/>
    <s v="Craig Reiter"/>
    <s v="Consumer"/>
    <x v="49"/>
    <x v="5"/>
    <s v="India"/>
    <x v="0"/>
    <s v="FUR-FU-10001130"/>
    <x v="2"/>
    <x v="15"/>
    <s v="Rubbermaid Stacking Tray, Erganomic"/>
    <n v="22.17"/>
    <n v="2"/>
    <n v="-10.23"/>
    <n v="3.84"/>
    <s v="High"/>
    <n v="747"/>
    <x v="0"/>
    <x v="1"/>
    <x v="0"/>
    <x v="514"/>
    <d v="2024-05-25T00:00:00"/>
    <s v="1"/>
    <s v="NO"/>
    <n v="-724.83"/>
    <n v="2"/>
    <s v="no"/>
    <x v="1008"/>
    <n v="2.9678714859437752E-2"/>
    <n v="0.17320703653585925"/>
    <x v="1"/>
  </r>
  <r>
    <n v="1319"/>
    <x v="680"/>
    <x v="0"/>
    <s v="RA-19285"/>
    <s v="Ralph Arnett"/>
    <s v="Consumer"/>
    <x v="2"/>
    <x v="2"/>
    <s v="India"/>
    <x v="2"/>
    <s v="TEC-CO-10004170"/>
    <x v="1"/>
    <x v="10"/>
    <s v="HP Wireless Fax, High-Speed"/>
    <n v="1075.23"/>
    <n v="3"/>
    <n v="344.07"/>
    <n v="136.44999999999999"/>
    <s v="High"/>
    <n v="186"/>
    <x v="0"/>
    <x v="2"/>
    <x v="0"/>
    <x v="231"/>
    <d v="2023-12-10T00:00:00"/>
    <s v="1"/>
    <s v="YES"/>
    <n v="889.23"/>
    <n v="153"/>
    <s v="flag"/>
    <x v="1009"/>
    <n v="5.7808064516129036"/>
    <n v="0.12690308120123134"/>
    <x v="1"/>
  </r>
  <r>
    <n v="1320"/>
    <x v="642"/>
    <x v="0"/>
    <s v="LF-17185"/>
    <s v="Luke Foster"/>
    <s v="Consumer"/>
    <x v="33"/>
    <x v="16"/>
    <s v="India"/>
    <x v="2"/>
    <s v="TEC-PH-10003913"/>
    <x v="1"/>
    <x v="12"/>
    <s v="Samsung Signal Booster, Cordless"/>
    <n v="697.2"/>
    <n v="5"/>
    <n v="132.44999999999999"/>
    <n v="64.69"/>
    <s v="High"/>
    <n v="766"/>
    <x v="0"/>
    <x v="2"/>
    <x v="0"/>
    <x v="209"/>
    <d v="2024-03-30T00:00:00"/>
    <s v="1"/>
    <s v="NO"/>
    <n v="-68.799999999999955"/>
    <n v="3"/>
    <s v="no"/>
    <x v="1010"/>
    <n v="0.91018276762402095"/>
    <n v="9.2785427423981631E-2"/>
    <x v="0"/>
  </r>
  <r>
    <n v="1321"/>
    <x v="681"/>
    <x v="0"/>
    <s v="TS-21340"/>
    <s v="Toby Swindell"/>
    <s v="Consumer"/>
    <x v="21"/>
    <x v="5"/>
    <s v="India"/>
    <x v="0"/>
    <s v="TEC-PH-10000822"/>
    <x v="1"/>
    <x v="12"/>
    <s v="Apple Speaker Phone, Full Size"/>
    <n v="249.18"/>
    <n v="2"/>
    <n v="59.76"/>
    <n v="48.52"/>
    <s v="High"/>
    <n v="487"/>
    <x v="0"/>
    <x v="3"/>
    <x v="1"/>
    <x v="515"/>
    <d v="2024-10-11T00:00:00"/>
    <s v="1"/>
    <s v="NO"/>
    <n v="-237.82"/>
    <n v="61"/>
    <s v="flag"/>
    <x v="907"/>
    <n v="0.51166324435318278"/>
    <n v="0.19471867726141745"/>
    <x v="1"/>
  </r>
  <r>
    <n v="1322"/>
    <x v="682"/>
    <x v="0"/>
    <s v="AS-10135"/>
    <s v="Adrian Shami"/>
    <s v="Home Office"/>
    <x v="40"/>
    <x v="9"/>
    <s v="India"/>
    <x v="2"/>
    <s v="TEC-MA-10002680"/>
    <x v="1"/>
    <x v="9"/>
    <s v="Konica Inkjet, White"/>
    <n v="931.77"/>
    <n v="3"/>
    <n v="214.29"/>
    <n v="116.18"/>
    <s v="Medium"/>
    <n v="703"/>
    <x v="0"/>
    <x v="2"/>
    <x v="0"/>
    <x v="7"/>
    <d v="2021-07-09T00:00:00"/>
    <s v="1"/>
    <s v="YES"/>
    <n v="228.76999999999998"/>
    <n v="61"/>
    <s v="flag"/>
    <x v="538"/>
    <n v="1.3254196301564722"/>
    <n v="0.12468742286186506"/>
    <x v="1"/>
  </r>
  <r>
    <n v="1323"/>
    <x v="683"/>
    <x v="0"/>
    <s v="DL-13495"/>
    <s v="Dionis Lloyd"/>
    <s v="Corporate"/>
    <x v="140"/>
    <x v="2"/>
    <s v="India"/>
    <x v="2"/>
    <s v="FUR-CH-10004082"/>
    <x v="2"/>
    <x v="13"/>
    <s v="Office Star Chairmat, Black"/>
    <n v="887.46"/>
    <n v="14"/>
    <n v="319.2"/>
    <n v="86.53"/>
    <s v="Medium"/>
    <n v="466"/>
    <x v="0"/>
    <x v="0"/>
    <x v="1"/>
    <x v="159"/>
    <d v="2022-01-27T00:00:00"/>
    <s v="1"/>
    <s v="YES"/>
    <n v="421.46000000000004"/>
    <n v="4"/>
    <s v="no"/>
    <x v="648"/>
    <n v="1.9044206008583693"/>
    <n v="9.7502986050075499E-2"/>
    <x v="0"/>
  </r>
  <r>
    <n v="1324"/>
    <x v="684"/>
    <x v="0"/>
    <s v="NH-18610"/>
    <s v="Nicole Hansen"/>
    <s v="Corporate"/>
    <x v="124"/>
    <x v="5"/>
    <s v="India"/>
    <x v="0"/>
    <s v="FUR-CH-10004600"/>
    <x v="2"/>
    <x v="13"/>
    <s v="Harbour Creations Chairmat, Red"/>
    <n v="576"/>
    <n v="8"/>
    <n v="270.72000000000003"/>
    <n v="62.95"/>
    <s v="Medium"/>
    <n v="200"/>
    <x v="0"/>
    <x v="1"/>
    <x v="1"/>
    <x v="158"/>
    <d v="2022-05-16T00:00:00"/>
    <s v="1"/>
    <s v="YES"/>
    <n v="376"/>
    <n v="-173"/>
    <s v="no"/>
    <x v="611"/>
    <n v="2.88"/>
    <n v="0.10928819444444444"/>
    <x v="1"/>
  </r>
  <r>
    <n v="1325"/>
    <x v="630"/>
    <x v="0"/>
    <s v="AS-10225"/>
    <s v="Alan Schoenberger"/>
    <s v="Corporate"/>
    <x v="52"/>
    <x v="18"/>
    <s v="India"/>
    <x v="2"/>
    <s v="FUR-CH-10001147"/>
    <x v="2"/>
    <x v="13"/>
    <s v="Hon Swivel Stool, Adjustable"/>
    <n v="830.7"/>
    <n v="5"/>
    <n v="74.7"/>
    <n v="48"/>
    <s v="Medium"/>
    <n v="191"/>
    <x v="0"/>
    <x v="3"/>
    <x v="1"/>
    <x v="192"/>
    <d v="2023-01-24T00:00:00"/>
    <s v="1"/>
    <s v="YES"/>
    <n v="639.70000000000005"/>
    <n v="2"/>
    <s v="no"/>
    <x v="1011"/>
    <n v="4.3492146596858641"/>
    <n v="5.7782592993860599E-2"/>
    <x v="0"/>
  </r>
  <r>
    <n v="1326"/>
    <x v="685"/>
    <x v="0"/>
    <s v="JP-15460"/>
    <s v="Jennifer Patt"/>
    <s v="Corporate"/>
    <x v="52"/>
    <x v="18"/>
    <s v="India"/>
    <x v="2"/>
    <s v="TEC-AC-10000332"/>
    <x v="1"/>
    <x v="11"/>
    <s v="Logitech Keyboard, USB"/>
    <n v="72.66"/>
    <n v="1"/>
    <n v="22.5"/>
    <n v="7.65"/>
    <s v="Medium"/>
    <n v="454"/>
    <x v="0"/>
    <x v="2"/>
    <x v="0"/>
    <x v="40"/>
    <d v="2024-03-23T00:00:00"/>
    <s v="1"/>
    <s v="NO"/>
    <n v="-381.34000000000003"/>
    <n v="3"/>
    <s v="no"/>
    <x v="319"/>
    <n v="0.16004405286343612"/>
    <n v="0.10528488852188275"/>
    <x v="1"/>
  </r>
  <r>
    <n v="1327"/>
    <x v="686"/>
    <x v="0"/>
    <s v="RW-19630"/>
    <s v="Rob Williams"/>
    <s v="Corporate"/>
    <x v="30"/>
    <x v="14"/>
    <s v="India"/>
    <x v="3"/>
    <s v="TEC-MA-10003868"/>
    <x v="1"/>
    <x v="9"/>
    <s v="StarTech Phone, Durable"/>
    <n v="373.2"/>
    <n v="5"/>
    <n v="18.600000000000001"/>
    <n v="25.3"/>
    <s v="Medium"/>
    <n v="316"/>
    <x v="0"/>
    <x v="0"/>
    <x v="1"/>
    <x v="430"/>
    <d v="2021-09-11T00:00:00"/>
    <s v="1"/>
    <s v="YES"/>
    <n v="57.199999999999989"/>
    <n v="62"/>
    <s v="flag"/>
    <x v="1012"/>
    <n v="1.181012658227848"/>
    <n v="6.7792068595927124E-2"/>
    <x v="0"/>
  </r>
  <r>
    <n v="1328"/>
    <x v="687"/>
    <x v="0"/>
    <s v="MS-17980"/>
    <s v="Michael Stewart"/>
    <s v="Corporate"/>
    <x v="52"/>
    <x v="18"/>
    <s v="India"/>
    <x v="2"/>
    <s v="TEC-PH-10003856"/>
    <x v="1"/>
    <x v="12"/>
    <s v="Motorola Smart Phone, with Caller ID"/>
    <n v="2582.16"/>
    <n v="4"/>
    <n v="361.44"/>
    <n v="208.88"/>
    <s v="Medium"/>
    <n v="723"/>
    <x v="0"/>
    <x v="1"/>
    <x v="0"/>
    <x v="516"/>
    <d v="2024-08-12T00:00:00"/>
    <s v="0"/>
    <s v="YES"/>
    <n v="1859.1599999999999"/>
    <n v="0"/>
    <s v="no"/>
    <x v="272"/>
    <n v="3.5714522821576762"/>
    <n v="8.0893515506397742E-2"/>
    <x v="0"/>
  </r>
  <r>
    <n v="1329"/>
    <x v="688"/>
    <x v="0"/>
    <s v="MD-17860"/>
    <s v="Michael Dominguez"/>
    <s v="Corporate"/>
    <x v="47"/>
    <x v="7"/>
    <s v="India"/>
    <x v="3"/>
    <s v="TEC-PH-10001457"/>
    <x v="1"/>
    <x v="12"/>
    <s v="Apple Smart Phone, Full Size"/>
    <n v="3187.5"/>
    <n v="5"/>
    <n v="350.55"/>
    <n v="114.05"/>
    <s v="Medium"/>
    <n v="336"/>
    <x v="0"/>
    <x v="2"/>
    <x v="0"/>
    <x v="140"/>
    <d v="2024-07-20T00:00:00"/>
    <s v="1"/>
    <s v="YES"/>
    <n v="2851.5"/>
    <n v="3"/>
    <s v="no"/>
    <x v="897"/>
    <n v="9.4866071428571423"/>
    <n v="3.5780392156862746E-2"/>
    <x v="0"/>
  </r>
  <r>
    <n v="1330"/>
    <x v="689"/>
    <x v="0"/>
    <s v="JR-16210"/>
    <s v="Justin Ritter"/>
    <s v="Corporate"/>
    <x v="76"/>
    <x v="19"/>
    <s v="India"/>
    <x v="3"/>
    <s v="TEC-AC-10003734"/>
    <x v="1"/>
    <x v="11"/>
    <s v="Memorex Numeric Keypad, Erganomic"/>
    <n v="93.42"/>
    <n v="2"/>
    <n v="42.96"/>
    <n v="10.9"/>
    <s v="Medium"/>
    <n v="477"/>
    <x v="0"/>
    <x v="2"/>
    <x v="1"/>
    <x v="395"/>
    <d v="2024-05-25T00:00:00"/>
    <s v="1"/>
    <s v="NO"/>
    <n v="-383.58"/>
    <n v="3"/>
    <s v="no"/>
    <x v="200"/>
    <n v="0.19584905660377358"/>
    <n v="0.11667737101263113"/>
    <x v="1"/>
  </r>
  <r>
    <n v="1331"/>
    <x v="689"/>
    <x v="0"/>
    <s v="JR-16210"/>
    <s v="Justin Ritter"/>
    <s v="Corporate"/>
    <x v="76"/>
    <x v="19"/>
    <s v="India"/>
    <x v="3"/>
    <s v="TEC-PH-10004675"/>
    <x v="1"/>
    <x v="12"/>
    <s v="Nokia Audio Dock, VoIP"/>
    <n v="333.66"/>
    <n v="2"/>
    <n v="103.38"/>
    <n v="17.48"/>
    <s v="Medium"/>
    <n v="675"/>
    <x v="0"/>
    <x v="1"/>
    <x v="0"/>
    <x v="431"/>
    <d v="2023-08-16T00:00:00"/>
    <s v="1"/>
    <s v="NO"/>
    <n v="-341.34"/>
    <n v="2"/>
    <s v="no"/>
    <x v="218"/>
    <n v="0.49431111111111115"/>
    <n v="5.238865911406821E-2"/>
    <x v="0"/>
  </r>
  <r>
    <n v="1332"/>
    <x v="690"/>
    <x v="0"/>
    <s v="SC-20695"/>
    <s v="Steve Chapman"/>
    <s v="Corporate"/>
    <x v="65"/>
    <x v="5"/>
    <s v="India"/>
    <x v="0"/>
    <s v="FUR-TA-10000665"/>
    <x v="2"/>
    <x v="16"/>
    <s v="Bevis Computer Table, Fully Assembled"/>
    <n v="989.04"/>
    <n v="2"/>
    <n v="88.98"/>
    <n v="67.59"/>
    <s v="Medium"/>
    <n v="112"/>
    <x v="0"/>
    <x v="2"/>
    <x v="0"/>
    <x v="104"/>
    <d v="2023-11-11T00:00:00"/>
    <s v="0"/>
    <s v="YES"/>
    <n v="877.04"/>
    <n v="0"/>
    <s v="no"/>
    <x v="1013"/>
    <n v="8.8307142857142846"/>
    <n v="6.8338995389468582E-2"/>
    <x v="0"/>
  </r>
  <r>
    <n v="1333"/>
    <x v="691"/>
    <x v="0"/>
    <s v="SV-20815"/>
    <s v="Stuart Van"/>
    <s v="Corporate"/>
    <x v="90"/>
    <x v="15"/>
    <s v="India"/>
    <x v="1"/>
    <s v="FUR-BO-10004699"/>
    <x v="2"/>
    <x v="14"/>
    <s v="Dania 3-Shelf Cabinet, Mobile"/>
    <n v="287.94"/>
    <n v="2"/>
    <n v="0"/>
    <n v="17.53"/>
    <s v="Medium"/>
    <n v="746"/>
    <x v="0"/>
    <x v="0"/>
    <x v="0"/>
    <x v="200"/>
    <d v="2021-10-06T00:00:00"/>
    <s v="1"/>
    <s v="NO"/>
    <n v="-458.06"/>
    <n v="92"/>
    <s v="flag"/>
    <x v="68"/>
    <n v="0.38597855227882039"/>
    <n v="6.0880739042856152E-2"/>
    <x v="0"/>
  </r>
  <r>
    <n v="1334"/>
    <x v="623"/>
    <x v="0"/>
    <s v="WB-21850"/>
    <s v="William Brown"/>
    <s v="Consumer"/>
    <x v="65"/>
    <x v="5"/>
    <s v="India"/>
    <x v="0"/>
    <s v="FUR-BO-10001192"/>
    <x v="2"/>
    <x v="14"/>
    <s v="Bush Library with Doors, Mobile"/>
    <n v="1100.52"/>
    <n v="3"/>
    <n v="473.22"/>
    <n v="62.94"/>
    <s v="Medium"/>
    <n v="669"/>
    <x v="0"/>
    <x v="3"/>
    <x v="1"/>
    <x v="442"/>
    <d v="2023-05-17T00:00:00"/>
    <s v="0"/>
    <s v="YES"/>
    <n v="431.52"/>
    <n v="0"/>
    <s v="no"/>
    <x v="1014"/>
    <n v="1.6450224215246636"/>
    <n v="5.7191146003707338E-2"/>
    <x v="0"/>
  </r>
  <r>
    <n v="1335"/>
    <x v="692"/>
    <x v="0"/>
    <s v="CB-12025"/>
    <s v="Cassandra Brandow"/>
    <s v="Consumer"/>
    <x v="97"/>
    <x v="15"/>
    <s v="India"/>
    <x v="1"/>
    <s v="FUR-BO-10004043"/>
    <x v="2"/>
    <x v="14"/>
    <s v="Dania Classic Bookcase, Metal"/>
    <n v="1230.6600000000001"/>
    <n v="3"/>
    <n v="24.57"/>
    <n v="60.67"/>
    <s v="Medium"/>
    <n v="395"/>
    <x v="0"/>
    <x v="0"/>
    <x v="1"/>
    <x v="42"/>
    <d v="2024-11-20T00:00:00"/>
    <s v="1"/>
    <s v="YES"/>
    <n v="835.66000000000008"/>
    <n v="2"/>
    <s v="no"/>
    <x v="243"/>
    <n v="3.1155949367088609"/>
    <n v="4.9298750264085936E-2"/>
    <x v="0"/>
  </r>
  <r>
    <n v="1336"/>
    <x v="623"/>
    <x v="0"/>
    <s v="WB-21850"/>
    <s v="William Brown"/>
    <s v="Consumer"/>
    <x v="65"/>
    <x v="5"/>
    <s v="India"/>
    <x v="0"/>
    <s v="FUR-CH-10002207"/>
    <x v="2"/>
    <x v="13"/>
    <s v="Hon Chairmat, Set of Two"/>
    <n v="173.34"/>
    <n v="3"/>
    <n v="76.23"/>
    <n v="12.61"/>
    <s v="Medium"/>
    <n v="534"/>
    <x v="0"/>
    <x v="1"/>
    <x v="0"/>
    <x v="235"/>
    <d v="2021-02-26T00:00:00"/>
    <s v="1"/>
    <s v="NO"/>
    <n v="-360.65999999999997"/>
    <n v="3"/>
    <s v="no"/>
    <x v="337"/>
    <n v="0.32460674157303371"/>
    <n v="7.2747202030691127E-2"/>
    <x v="0"/>
  </r>
  <r>
    <n v="1337"/>
    <x v="693"/>
    <x v="0"/>
    <s v="AR-10510"/>
    <s v="Andrew Roberts"/>
    <s v="Consumer"/>
    <x v="42"/>
    <x v="8"/>
    <s v="India"/>
    <x v="0"/>
    <s v="FUR-FU-10002972"/>
    <x v="2"/>
    <x v="15"/>
    <s v="Advantus Light Bulb, Duo Pack"/>
    <n v="60.39"/>
    <n v="3"/>
    <n v="6.03"/>
    <n v="7.22"/>
    <s v="Medium"/>
    <n v="157"/>
    <x v="0"/>
    <x v="2"/>
    <x v="0"/>
    <x v="517"/>
    <d v="2024-02-07T00:00:00"/>
    <s v="1"/>
    <s v="NO"/>
    <n v="-96.61"/>
    <n v="-141"/>
    <s v="no"/>
    <x v="908"/>
    <n v="0.38464968152866241"/>
    <n v="0.11955621791687365"/>
    <x v="1"/>
  </r>
  <r>
    <n v="1338"/>
    <x v="619"/>
    <x v="0"/>
    <s v="RR-19315"/>
    <s v="Ralph Ritter"/>
    <s v="Consumer"/>
    <x v="10"/>
    <x v="1"/>
    <s v="India"/>
    <x v="1"/>
    <s v="TEC-PH-10004959"/>
    <x v="1"/>
    <x v="12"/>
    <s v="Motorola Audio Dock, with Caller ID"/>
    <n v="520.11"/>
    <n v="3"/>
    <n v="244.44"/>
    <n v="44"/>
    <s v="Medium"/>
    <n v="281"/>
    <x v="0"/>
    <x v="3"/>
    <x v="1"/>
    <x v="285"/>
    <d v="2024-07-06T00:00:00"/>
    <s v="1"/>
    <s v="YES"/>
    <n v="239.11"/>
    <n v="61"/>
    <s v="flag"/>
    <x v="1015"/>
    <n v="1.8509252669039147"/>
    <n v="8.4597488992713077E-2"/>
    <x v="0"/>
  </r>
  <r>
    <n v="1339"/>
    <x v="694"/>
    <x v="0"/>
    <s v="CC-12685"/>
    <s v="Craig Carroll"/>
    <s v="Consumer"/>
    <x v="33"/>
    <x v="16"/>
    <s v="India"/>
    <x v="2"/>
    <s v="TEC-CO-10000565"/>
    <x v="1"/>
    <x v="10"/>
    <s v="Canon Fax and Copier, Color"/>
    <n v="578.34"/>
    <n v="3"/>
    <n v="277.56"/>
    <n v="43.96"/>
    <s v="Medium"/>
    <n v="375"/>
    <x v="0"/>
    <x v="1"/>
    <x v="0"/>
    <x v="398"/>
    <d v="2021-06-29T00:00:00"/>
    <s v="1"/>
    <s v="YES"/>
    <n v="203.34000000000003"/>
    <n v="2"/>
    <s v="no"/>
    <x v="316"/>
    <n v="1.5422400000000001"/>
    <n v="7.601065117404987E-2"/>
    <x v="0"/>
  </r>
  <r>
    <n v="1340"/>
    <x v="695"/>
    <x v="0"/>
    <s v="DK-12985"/>
    <s v="Darren Koutras"/>
    <s v="Consumer"/>
    <x v="30"/>
    <x v="14"/>
    <s v="India"/>
    <x v="3"/>
    <s v="TEC-PH-10002936"/>
    <x v="1"/>
    <x v="12"/>
    <s v="Nokia Smart Phone, Full Size"/>
    <n v="3180.3"/>
    <n v="5"/>
    <n v="381.6"/>
    <n v="209.29"/>
    <s v="Medium"/>
    <n v="154"/>
    <x v="0"/>
    <x v="0"/>
    <x v="1"/>
    <x v="518"/>
    <d v="2021-10-21T00:00:00"/>
    <s v="1"/>
    <s v="YES"/>
    <n v="3026.3"/>
    <n v="2"/>
    <s v="no"/>
    <x v="1016"/>
    <n v="20.651298701298703"/>
    <n v="6.5808257082665148E-2"/>
    <x v="0"/>
  </r>
  <r>
    <n v="1341"/>
    <x v="696"/>
    <x v="0"/>
    <s v="RB-19435"/>
    <s v="Richard Bierner"/>
    <s v="Consumer"/>
    <x v="115"/>
    <x v="1"/>
    <s v="India"/>
    <x v="1"/>
    <s v="FUR-BO-10004648"/>
    <x v="2"/>
    <x v="14"/>
    <s v="Sauder Library with Doors, Pine"/>
    <n v="2722.86"/>
    <n v="7"/>
    <n v="408.24"/>
    <n v="137.38"/>
    <s v="Medium"/>
    <n v="694"/>
    <x v="0"/>
    <x v="2"/>
    <x v="1"/>
    <x v="519"/>
    <d v="2021-05-13T00:00:00"/>
    <s v="1"/>
    <s v="YES"/>
    <n v="2028.8600000000001"/>
    <n v="-145"/>
    <s v="no"/>
    <x v="1017"/>
    <n v="3.9234293948126804"/>
    <n v="5.0454301726860724E-2"/>
    <x v="0"/>
  </r>
  <r>
    <n v="1342"/>
    <x v="697"/>
    <x v="0"/>
    <s v="SC-20020"/>
    <s v="Sam Craven"/>
    <s v="Consumer"/>
    <x v="53"/>
    <x v="4"/>
    <s v="India"/>
    <x v="0"/>
    <s v="TEC-AC-10000221"/>
    <x v="1"/>
    <x v="11"/>
    <s v="Belkin Memory Card, Programmable"/>
    <n v="814.17"/>
    <n v="7"/>
    <n v="170.94"/>
    <n v="30.64"/>
    <s v="Medium"/>
    <n v="605"/>
    <x v="0"/>
    <x v="3"/>
    <x v="0"/>
    <x v="520"/>
    <d v="2023-04-08T00:00:00"/>
    <s v="1"/>
    <s v="YES"/>
    <n v="209.16999999999996"/>
    <n v="59"/>
    <s v="flag"/>
    <x v="1018"/>
    <n v="1.3457355371900825"/>
    <n v="3.7633418082218706E-2"/>
    <x v="0"/>
  </r>
  <r>
    <n v="1343"/>
    <x v="698"/>
    <x v="0"/>
    <s v="JK-15625"/>
    <s v="Jim Karlsson"/>
    <s v="Consumer"/>
    <x v="33"/>
    <x v="16"/>
    <s v="India"/>
    <x v="2"/>
    <s v="TEC-AC-10004938"/>
    <x v="1"/>
    <x v="11"/>
    <s v="Belkin Mouse, Bluetooth"/>
    <n v="284.97000000000003"/>
    <n v="7"/>
    <n v="39.69"/>
    <n v="13.23"/>
    <s v="Medium"/>
    <n v="117"/>
    <x v="0"/>
    <x v="0"/>
    <x v="1"/>
    <x v="520"/>
    <d v="2023-04-08T00:00:00"/>
    <s v="1"/>
    <s v="YES"/>
    <n v="167.97000000000003"/>
    <n v="59"/>
    <s v="flag"/>
    <x v="1019"/>
    <n v="2.4356410256410257"/>
    <n v="4.6425939572586582E-2"/>
    <x v="0"/>
  </r>
  <r>
    <n v="1344"/>
    <x v="696"/>
    <x v="0"/>
    <s v="RB-19435"/>
    <s v="Richard Bierner"/>
    <s v="Consumer"/>
    <x v="115"/>
    <x v="1"/>
    <s v="India"/>
    <x v="1"/>
    <s v="FUR-BO-10002390"/>
    <x v="2"/>
    <x v="14"/>
    <s v="Ikea Library with Doors, Metal"/>
    <n v="362.85"/>
    <n v="1"/>
    <n v="32.64"/>
    <n v="21.58"/>
    <s v="Medium"/>
    <n v="531"/>
    <x v="0"/>
    <x v="1"/>
    <x v="0"/>
    <x v="77"/>
    <d v="2024-06-29T00:00:00"/>
    <s v="1"/>
    <s v="NO"/>
    <n v="-168.14999999999998"/>
    <n v="5"/>
    <s v="no"/>
    <x v="249"/>
    <n v="0.68333333333333335"/>
    <n v="5.9473611685269386E-2"/>
    <x v="0"/>
  </r>
  <r>
    <n v="1345"/>
    <x v="699"/>
    <x v="0"/>
    <s v="MC-17845"/>
    <s v="Michael Chen"/>
    <s v="Consumer"/>
    <x v="49"/>
    <x v="5"/>
    <s v="India"/>
    <x v="0"/>
    <s v="FUR-CH-10003419"/>
    <x v="2"/>
    <x v="13"/>
    <s v="Hon Steel Folding Chair, Black"/>
    <n v="39.494999999999997"/>
    <n v="1"/>
    <n v="-28.454999999999998"/>
    <n v="2.0699999999999998"/>
    <s v="Medium"/>
    <n v="787"/>
    <x v="0"/>
    <x v="3"/>
    <x v="0"/>
    <x v="225"/>
    <d v="2024-06-12T00:00:00"/>
    <s v="1"/>
    <s v="NO"/>
    <n v="-747.505"/>
    <n v="61"/>
    <s v="flag"/>
    <x v="1020"/>
    <n v="5.0184243964421851E-2"/>
    <n v="5.2411697683251046E-2"/>
    <x v="0"/>
  </r>
  <r>
    <n v="1346"/>
    <x v="696"/>
    <x v="0"/>
    <s v="RB-19435"/>
    <s v="Richard Bierner"/>
    <s v="Consumer"/>
    <x v="115"/>
    <x v="1"/>
    <s v="India"/>
    <x v="1"/>
    <s v="FUR-CH-10000187"/>
    <x v="2"/>
    <x v="13"/>
    <s v="Hon Chairmat, Red"/>
    <n v="111.06"/>
    <n v="2"/>
    <n v="27.72"/>
    <n v="4.1100000000000003"/>
    <s v="Medium"/>
    <n v="353"/>
    <x v="0"/>
    <x v="3"/>
    <x v="0"/>
    <x v="216"/>
    <d v="2024-08-23T00:00:00"/>
    <s v="1"/>
    <s v="NO"/>
    <n v="-241.94"/>
    <n v="2"/>
    <s v="no"/>
    <x v="1021"/>
    <n v="0.31461756373937677"/>
    <n v="3.7007023230686116E-2"/>
    <x v="0"/>
  </r>
  <r>
    <n v="1347"/>
    <x v="700"/>
    <x v="0"/>
    <s v="AB-10015"/>
    <s v="Aaron Bergman"/>
    <s v="Consumer"/>
    <x v="22"/>
    <x v="5"/>
    <s v="India"/>
    <x v="0"/>
    <s v="TEC-AC-10004054"/>
    <x v="1"/>
    <x v="11"/>
    <s v="Memorex Keyboard, Bluetooth"/>
    <n v="142.68"/>
    <n v="2"/>
    <n v="45.6"/>
    <n v="9.76"/>
    <s v="Medium"/>
    <n v="630"/>
    <x v="0"/>
    <x v="0"/>
    <x v="1"/>
    <x v="18"/>
    <d v="2024-06-10T00:00:00"/>
    <s v="0"/>
    <s v="NO"/>
    <n v="-487.32"/>
    <n v="0"/>
    <s v="no"/>
    <x v="1022"/>
    <n v="0.2264761904761905"/>
    <n v="6.8404821979254266E-2"/>
    <x v="0"/>
  </r>
  <r>
    <n v="1348"/>
    <x v="618"/>
    <x v="0"/>
    <s v="BW-11200"/>
    <s v="Ben Wallace"/>
    <s v="Consumer"/>
    <x v="126"/>
    <x v="21"/>
    <s v="India"/>
    <x v="1"/>
    <s v="OFF-ST-10003121"/>
    <x v="0"/>
    <x v="1"/>
    <s v="Rogers Box, Industrial"/>
    <n v="48.9"/>
    <n v="2"/>
    <n v="6.84"/>
    <n v="2.46"/>
    <s v="Medium"/>
    <n v="444"/>
    <x v="1"/>
    <x v="4"/>
    <x v="1"/>
    <x v="200"/>
    <d v="2021-10-06T00:00:00"/>
    <s v="1"/>
    <s v="NO"/>
    <n v="-395.1"/>
    <n v="92"/>
    <s v="flag"/>
    <x v="785"/>
    <n v="0.11013513513513513"/>
    <n v="5.030674846625767E-2"/>
    <x v="0"/>
  </r>
  <r>
    <n v="1349"/>
    <x v="618"/>
    <x v="0"/>
    <s v="BW-11200"/>
    <s v="Ben Wallace"/>
    <s v="Consumer"/>
    <x v="126"/>
    <x v="21"/>
    <s v="India"/>
    <x v="1"/>
    <s v="OFF-PA-10003303"/>
    <x v="0"/>
    <x v="6"/>
    <s v="Xerox Computer Printout Paper, Multicolor"/>
    <n v="55.5"/>
    <n v="2"/>
    <n v="25.5"/>
    <n v="3.7"/>
    <s v="Medium"/>
    <n v="304"/>
    <x v="1"/>
    <x v="7"/>
    <x v="0"/>
    <x v="370"/>
    <d v="2024-08-28T00:00:00"/>
    <s v="1"/>
    <s v="NO"/>
    <n v="-248.5"/>
    <n v="2"/>
    <s v="no"/>
    <x v="71"/>
    <n v="0.18256578947368421"/>
    <n v="6.6666666666666666E-2"/>
    <x v="0"/>
  </r>
  <r>
    <n v="1350"/>
    <x v="701"/>
    <x v="0"/>
    <s v="BF-11080"/>
    <s v="Bart Folk"/>
    <s v="Consumer"/>
    <x v="132"/>
    <x v="0"/>
    <s v="India"/>
    <x v="0"/>
    <s v="OFF-PA-10004380"/>
    <x v="0"/>
    <x v="6"/>
    <s v="SanDisk Memo Slips, Multicolor"/>
    <n v="36.78"/>
    <n v="2"/>
    <n v="4.38"/>
    <n v="3.33"/>
    <s v="Medium"/>
    <n v="709"/>
    <x v="1"/>
    <x v="4"/>
    <x v="0"/>
    <x v="234"/>
    <d v="2022-11-17T00:00:00"/>
    <s v="1"/>
    <s v="NO"/>
    <n v="-672.22"/>
    <n v="-24"/>
    <s v="no"/>
    <x v="1023"/>
    <n v="5.1875881523272216E-2"/>
    <n v="9.0538336052202281E-2"/>
    <x v="0"/>
  </r>
  <r>
    <n v="1351"/>
    <x v="702"/>
    <x v="0"/>
    <s v="BD-11500"/>
    <s v="Bradley Drucker"/>
    <s v="Consumer"/>
    <x v="44"/>
    <x v="5"/>
    <s v="India"/>
    <x v="0"/>
    <s v="OFF-PA-10003416"/>
    <x v="0"/>
    <x v="6"/>
    <s v="Green Bar Parchment Paper, Recycled"/>
    <n v="33.18"/>
    <n v="2"/>
    <n v="3.3"/>
    <n v="3.17"/>
    <s v="Medium"/>
    <n v="455"/>
    <x v="1"/>
    <x v="6"/>
    <x v="1"/>
    <x v="231"/>
    <d v="2023-12-10T00:00:00"/>
    <s v="1"/>
    <s v="NO"/>
    <n v="-421.82"/>
    <n v="153"/>
    <s v="flag"/>
    <x v="1024"/>
    <n v="7.2923076923076924E-2"/>
    <n v="9.5539481615430979E-2"/>
    <x v="0"/>
  </r>
  <r>
    <n v="1352"/>
    <x v="703"/>
    <x v="0"/>
    <s v="DF-13135"/>
    <s v="David Flashing"/>
    <s v="Consumer"/>
    <x v="61"/>
    <x v="7"/>
    <s v="India"/>
    <x v="3"/>
    <s v="OFF-AR-10000681"/>
    <x v="0"/>
    <x v="7"/>
    <s v="Binney &amp; Smith Sketch Pad, Water Color"/>
    <n v="148.5"/>
    <n v="3"/>
    <n v="20.79"/>
    <n v="6.83"/>
    <s v="Medium"/>
    <n v="596"/>
    <x v="1"/>
    <x v="7"/>
    <x v="0"/>
    <x v="74"/>
    <d v="2021-03-12T00:00:00"/>
    <s v="1"/>
    <s v="NO"/>
    <n v="-447.5"/>
    <n v="-261"/>
    <s v="no"/>
    <x v="1025"/>
    <n v="0.24916107382550334"/>
    <n v="4.5993265993265996E-2"/>
    <x v="0"/>
  </r>
  <r>
    <n v="1353"/>
    <x v="704"/>
    <x v="0"/>
    <s v="TB-21400"/>
    <s v="Tom Boeckenhauer"/>
    <s v="Consumer"/>
    <x v="30"/>
    <x v="14"/>
    <s v="India"/>
    <x v="3"/>
    <s v="OFF-FA-10001246"/>
    <x v="0"/>
    <x v="4"/>
    <s v="OIC Staples, Metal"/>
    <n v="34.380000000000003"/>
    <n v="3"/>
    <n v="16.47"/>
    <n v="2.72"/>
    <s v="Medium"/>
    <n v="142"/>
    <x v="1"/>
    <x v="6"/>
    <x v="1"/>
    <x v="26"/>
    <d v="2021-01-04T00:00:00"/>
    <s v="1"/>
    <s v="NO"/>
    <n v="-107.62"/>
    <n v="-85"/>
    <s v="no"/>
    <x v="1026"/>
    <n v="0.24211267605633804"/>
    <n v="7.9115764979639319E-2"/>
    <x v="0"/>
  </r>
  <r>
    <n v="1354"/>
    <x v="696"/>
    <x v="0"/>
    <s v="RB-19435"/>
    <s v="Richard Bierner"/>
    <s v="Consumer"/>
    <x v="115"/>
    <x v="1"/>
    <s v="India"/>
    <x v="1"/>
    <s v="OFF-SU-10000932"/>
    <x v="0"/>
    <x v="5"/>
    <s v="Elite Shears, Steel"/>
    <n v="139.22999999999999"/>
    <n v="3"/>
    <n v="5.49"/>
    <n v="8.2100000000000009"/>
    <s v="Medium"/>
    <n v="71"/>
    <x v="1"/>
    <x v="6"/>
    <x v="1"/>
    <x v="448"/>
    <d v="2024-06-14T00:00:00"/>
    <s v="1"/>
    <s v="YES"/>
    <n v="68.22999999999999"/>
    <n v="-145"/>
    <s v="no"/>
    <x v="429"/>
    <n v="1.9609859154929576"/>
    <n v="5.896717661423545E-2"/>
    <x v="0"/>
  </r>
  <r>
    <n v="1355"/>
    <x v="703"/>
    <x v="0"/>
    <s v="DF-13135"/>
    <s v="David Flashing"/>
    <s v="Consumer"/>
    <x v="61"/>
    <x v="7"/>
    <s v="India"/>
    <x v="3"/>
    <s v="OFF-PA-10004815"/>
    <x v="0"/>
    <x v="6"/>
    <s v="Xerox Note Cards, Premium"/>
    <n v="79.11"/>
    <n v="3"/>
    <n v="23.67"/>
    <n v="7.54"/>
    <s v="Medium"/>
    <n v="344"/>
    <x v="1"/>
    <x v="4"/>
    <x v="0"/>
    <x v="387"/>
    <d v="2022-01-16T00:00:00"/>
    <s v="1"/>
    <s v="NO"/>
    <n v="-264.89"/>
    <n v="3"/>
    <s v="no"/>
    <x v="1027"/>
    <n v="0.22997093023255813"/>
    <n v="9.5310327392238658E-2"/>
    <x v="0"/>
  </r>
  <r>
    <n v="1356"/>
    <x v="694"/>
    <x v="0"/>
    <s v="CC-12685"/>
    <s v="Craig Carroll"/>
    <s v="Consumer"/>
    <x v="33"/>
    <x v="16"/>
    <s v="India"/>
    <x v="2"/>
    <s v="OFF-ST-10000344"/>
    <x v="0"/>
    <x v="1"/>
    <s v="Fellowes Box, Industrial"/>
    <n v="100.8"/>
    <n v="5"/>
    <n v="27.15"/>
    <n v="3.73"/>
    <s v="Medium"/>
    <n v="688"/>
    <x v="1"/>
    <x v="6"/>
    <x v="1"/>
    <x v="521"/>
    <d v="2024-05-09T00:00:00"/>
    <s v="1"/>
    <s v="NO"/>
    <n v="-587.20000000000005"/>
    <n v="90"/>
    <s v="flag"/>
    <x v="1028"/>
    <n v="0.14651162790697675"/>
    <n v="3.7003968253968254E-2"/>
    <x v="0"/>
  </r>
  <r>
    <n v="1357"/>
    <x v="698"/>
    <x v="0"/>
    <s v="JK-15625"/>
    <s v="Jim Karlsson"/>
    <s v="Consumer"/>
    <x v="33"/>
    <x v="16"/>
    <s v="India"/>
    <x v="2"/>
    <s v="OFF-EN-10000871"/>
    <x v="0"/>
    <x v="2"/>
    <s v="Ames Interoffice Envelope, Set of 50"/>
    <n v="225.6"/>
    <n v="5"/>
    <n v="58.65"/>
    <n v="19.98"/>
    <s v="Medium"/>
    <n v="766"/>
    <x v="1"/>
    <x v="7"/>
    <x v="0"/>
    <x v="522"/>
    <d v="2023-04-26T00:00:00"/>
    <s v="1"/>
    <s v="NO"/>
    <n v="-540.4"/>
    <n v="2"/>
    <s v="no"/>
    <x v="1029"/>
    <n v="0.29451697127937337"/>
    <n v="8.8563829787234052E-2"/>
    <x v="0"/>
  </r>
  <r>
    <n v="1358"/>
    <x v="705"/>
    <x v="0"/>
    <s v="AC-10615"/>
    <s v="Ann Chong"/>
    <s v="Corporate"/>
    <x v="141"/>
    <x v="15"/>
    <s v="India"/>
    <x v="1"/>
    <s v="OFF-PA-10001006"/>
    <x v="0"/>
    <x v="6"/>
    <s v="Eaton Message Books, Recycled"/>
    <n v="204.9"/>
    <n v="10"/>
    <n v="85.8"/>
    <n v="9.6300000000000008"/>
    <s v="Medium"/>
    <n v="552"/>
    <x v="1"/>
    <x v="5"/>
    <x v="0"/>
    <x v="384"/>
    <d v="2024-06-15T00:00:00"/>
    <s v="1"/>
    <s v="NO"/>
    <n v="-347.1"/>
    <n v="2"/>
    <s v="no"/>
    <x v="1030"/>
    <n v="0.37119565217391304"/>
    <n v="4.6998535871156662E-2"/>
    <x v="0"/>
  </r>
  <r>
    <n v="1359"/>
    <x v="632"/>
    <x v="0"/>
    <s v="GM-14695"/>
    <s v="Greg Maxwell"/>
    <s v="Corporate"/>
    <x v="99"/>
    <x v="8"/>
    <s v="India"/>
    <x v="0"/>
    <s v="OFF-LA-10003973"/>
    <x v="0"/>
    <x v="3"/>
    <s v="Hon Removable Labels, Laser Printer Compatible"/>
    <n v="90.72"/>
    <n v="9"/>
    <n v="16.2"/>
    <n v="5.04"/>
    <s v="Medium"/>
    <n v="513"/>
    <x v="1"/>
    <x v="6"/>
    <x v="0"/>
    <x v="94"/>
    <d v="2024-09-08T00:00:00"/>
    <s v="1"/>
    <s v="NO"/>
    <n v="-422.28"/>
    <n v="92"/>
    <s v="flag"/>
    <x v="1031"/>
    <n v="0.17684210526315788"/>
    <n v="5.5555555555555559E-2"/>
    <x v="0"/>
  </r>
  <r>
    <n v="1360"/>
    <x v="706"/>
    <x v="0"/>
    <s v="HG-14965"/>
    <s v="Henry Goldwyn"/>
    <s v="Corporate"/>
    <x v="142"/>
    <x v="10"/>
    <s v="India"/>
    <x v="3"/>
    <s v="OFF-SU-10002362"/>
    <x v="0"/>
    <x v="5"/>
    <s v="Acme Ruler, Serrated"/>
    <n v="147.51"/>
    <n v="11"/>
    <n v="39.6"/>
    <n v="2.16"/>
    <s v="Medium"/>
    <n v="304"/>
    <x v="1"/>
    <x v="7"/>
    <x v="0"/>
    <x v="523"/>
    <d v="2022-06-09T00:00:00"/>
    <s v="1"/>
    <s v="NO"/>
    <n v="-156.49"/>
    <n v="120"/>
    <s v="flag"/>
    <x v="1032"/>
    <n v="0.48523026315789469"/>
    <n v="1.4643075045759612E-2"/>
    <x v="0"/>
  </r>
  <r>
    <n v="1361"/>
    <x v="686"/>
    <x v="0"/>
    <s v="RW-19630"/>
    <s v="Rob Williams"/>
    <s v="Corporate"/>
    <x v="30"/>
    <x v="14"/>
    <s v="India"/>
    <x v="3"/>
    <s v="OFF-PA-10000344"/>
    <x v="0"/>
    <x v="6"/>
    <s v="SanDisk Memo Slips, 8.5 x 11"/>
    <n v="105.6"/>
    <n v="5"/>
    <n v="52.8"/>
    <n v="3.37"/>
    <s v="Medium"/>
    <n v="694"/>
    <x v="1"/>
    <x v="7"/>
    <x v="0"/>
    <x v="104"/>
    <d v="2023-11-15T00:00:00"/>
    <s v="1"/>
    <s v="NO"/>
    <n v="-588.4"/>
    <n v="4"/>
    <s v="no"/>
    <x v="126"/>
    <n v="0.1521613832853026"/>
    <n v="3.1912878787878789E-2"/>
    <x v="0"/>
  </r>
  <r>
    <n v="1362"/>
    <x v="707"/>
    <x v="0"/>
    <s v="ML-17395"/>
    <s v="Marina Lichtenstein"/>
    <s v="Corporate"/>
    <x v="29"/>
    <x v="2"/>
    <s v="India"/>
    <x v="2"/>
    <s v="OFF-BI-10002627"/>
    <x v="0"/>
    <x v="0"/>
    <s v="Avery Binder Covers, Economy"/>
    <n v="55.35"/>
    <n v="5"/>
    <n v="22.65"/>
    <n v="3.99"/>
    <s v="Medium"/>
    <n v="361"/>
    <x v="1"/>
    <x v="7"/>
    <x v="1"/>
    <x v="286"/>
    <d v="2024-12-09T00:00:00"/>
    <s v="1"/>
    <s v="NO"/>
    <n v="-305.64999999999998"/>
    <n v="30"/>
    <s v="flag"/>
    <x v="1033"/>
    <n v="0.15332409972299169"/>
    <n v="7.2086720867208673E-2"/>
    <x v="0"/>
  </r>
  <r>
    <n v="1363"/>
    <x v="687"/>
    <x v="0"/>
    <s v="MS-17980"/>
    <s v="Michael Stewart"/>
    <s v="Corporate"/>
    <x v="52"/>
    <x v="18"/>
    <s v="India"/>
    <x v="2"/>
    <s v="OFF-PA-10000030"/>
    <x v="0"/>
    <x v="6"/>
    <s v="Eaton Parchment Paper, Recycled"/>
    <n v="53.52"/>
    <n v="4"/>
    <n v="22.92"/>
    <n v="2.4500000000000002"/>
    <s v="Medium"/>
    <n v="307"/>
    <x v="1"/>
    <x v="5"/>
    <x v="1"/>
    <x v="141"/>
    <d v="2023-10-27T00:00:00"/>
    <s v="1"/>
    <s v="NO"/>
    <n v="-253.48"/>
    <n v="3"/>
    <s v="no"/>
    <x v="1034"/>
    <n v="0.17433224755700327"/>
    <n v="4.5777279521674138E-2"/>
    <x v="0"/>
  </r>
  <r>
    <n v="1364"/>
    <x v="706"/>
    <x v="0"/>
    <s v="HG-14965"/>
    <s v="Henry Goldwyn"/>
    <s v="Corporate"/>
    <x v="142"/>
    <x v="10"/>
    <s v="India"/>
    <x v="3"/>
    <s v="OFF-SU-10003559"/>
    <x v="0"/>
    <x v="5"/>
    <s v="Kleencut Ruler, Steel"/>
    <n v="38.880000000000003"/>
    <n v="3"/>
    <n v="8.1"/>
    <n v="1.39"/>
    <s v="Medium"/>
    <n v="324"/>
    <x v="1"/>
    <x v="7"/>
    <x v="0"/>
    <x v="163"/>
    <d v="2024-08-24T00:00:00"/>
    <s v="1"/>
    <s v="NO"/>
    <n v="-285.12"/>
    <n v="2"/>
    <s v="no"/>
    <x v="1035"/>
    <n v="0.12000000000000001"/>
    <n v="3.5751028806584359E-2"/>
    <x v="0"/>
  </r>
  <r>
    <n v="1365"/>
    <x v="708"/>
    <x v="0"/>
    <s v="ON-18715"/>
    <s v="Odella Nelson"/>
    <s v="Corporate"/>
    <x v="33"/>
    <x v="16"/>
    <s v="India"/>
    <x v="2"/>
    <s v="OFF-BI-10000698"/>
    <x v="0"/>
    <x v="0"/>
    <s v="Wilson Jones Hole Reinforcements, Recycled"/>
    <n v="4.8899999999999997"/>
    <n v="1"/>
    <n v="1.71"/>
    <n v="0.47"/>
    <s v="Medium"/>
    <n v="128"/>
    <x v="1"/>
    <x v="4"/>
    <x v="0"/>
    <x v="158"/>
    <d v="2022-05-16T00:00:00"/>
    <s v="1"/>
    <s v="NO"/>
    <n v="-123.11"/>
    <n v="-173"/>
    <s v="no"/>
    <x v="1036"/>
    <n v="3.8203124999999998E-2"/>
    <n v="9.6114519427402859E-2"/>
    <x v="0"/>
  </r>
  <r>
    <n v="1366"/>
    <x v="629"/>
    <x v="0"/>
    <s v="DJ-13420"/>
    <s v="Denny Joy"/>
    <s v="Corporate"/>
    <x v="115"/>
    <x v="1"/>
    <s v="India"/>
    <x v="1"/>
    <s v="OFF-LA-10000668"/>
    <x v="0"/>
    <x v="3"/>
    <s v="Smead Removable Labels, Adjustable"/>
    <n v="21.78"/>
    <n v="2"/>
    <n v="10.86"/>
    <n v="2.78"/>
    <s v="Medium"/>
    <n v="115"/>
    <x v="1"/>
    <x v="6"/>
    <x v="1"/>
    <x v="522"/>
    <d v="2023-04-26T00:00:00"/>
    <s v="1"/>
    <s v="NO"/>
    <n v="-93.22"/>
    <n v="2"/>
    <s v="no"/>
    <x v="483"/>
    <n v="0.18939130434782608"/>
    <n v="0.12764003673094582"/>
    <x v="1"/>
  </r>
  <r>
    <n v="1367"/>
    <x v="709"/>
    <x v="0"/>
    <s v="MC-17635"/>
    <s v="Matthew Clasen"/>
    <s v="Corporate"/>
    <x v="116"/>
    <x v="23"/>
    <s v="India"/>
    <x v="1"/>
    <s v="OFF-ST-10001124"/>
    <x v="0"/>
    <x v="1"/>
    <s v="Fellowes Trays, Wire Frame"/>
    <n v="112.92"/>
    <n v="2"/>
    <n v="14.64"/>
    <n v="10.73"/>
    <s v="Medium"/>
    <n v="576"/>
    <x v="1"/>
    <x v="6"/>
    <x v="0"/>
    <x v="387"/>
    <d v="2022-01-16T00:00:00"/>
    <s v="1"/>
    <s v="NO"/>
    <n v="-463.08"/>
    <n v="3"/>
    <s v="no"/>
    <x v="978"/>
    <n v="0.19604166666666667"/>
    <n v="9.502302515054907E-2"/>
    <x v="0"/>
  </r>
  <r>
    <n v="1368"/>
    <x v="710"/>
    <x v="0"/>
    <s v="MG-17875"/>
    <s v="Michael Grace"/>
    <s v="Home Office"/>
    <x v="21"/>
    <x v="15"/>
    <s v="India"/>
    <x v="1"/>
    <s v="OFF-EN-10003455"/>
    <x v="0"/>
    <x v="2"/>
    <s v="Cameo Manila Envelope, Set of 50"/>
    <n v="54"/>
    <n v="2"/>
    <n v="18.36"/>
    <n v="3.92"/>
    <s v="Medium"/>
    <n v="670"/>
    <x v="1"/>
    <x v="4"/>
    <x v="0"/>
    <x v="524"/>
    <d v="2022-09-25T00:00:00"/>
    <s v="1"/>
    <s v="NO"/>
    <n v="-616"/>
    <n v="5"/>
    <s v="no"/>
    <x v="1037"/>
    <n v="8.0597014925373134E-2"/>
    <n v="7.2592592592592597E-2"/>
    <x v="0"/>
  </r>
  <r>
    <n v="1369"/>
    <x v="711"/>
    <x v="0"/>
    <s v="MH-17290"/>
    <s v="Marc Harrigan"/>
    <s v="Home Office"/>
    <x v="18"/>
    <x v="9"/>
    <s v="India"/>
    <x v="2"/>
    <s v="OFF-LA-10004623"/>
    <x v="0"/>
    <x v="3"/>
    <s v="Smead Removable Labels, 5000 Label Set"/>
    <n v="21"/>
    <n v="2"/>
    <n v="9"/>
    <n v="1.97"/>
    <s v="Medium"/>
    <n v="429"/>
    <x v="1"/>
    <x v="6"/>
    <x v="1"/>
    <x v="442"/>
    <d v="2023-05-17T00:00:00"/>
    <s v="0"/>
    <s v="NO"/>
    <n v="-408"/>
    <n v="0"/>
    <s v="no"/>
    <x v="702"/>
    <n v="4.8951048951048952E-2"/>
    <n v="9.3809523809523815E-2"/>
    <x v="0"/>
  </r>
  <r>
    <n v="1370"/>
    <x v="712"/>
    <x v="0"/>
    <s v="DP-13390"/>
    <s v="Dennis Pardue"/>
    <s v="Home Office"/>
    <x v="8"/>
    <x v="7"/>
    <s v="India"/>
    <x v="3"/>
    <s v="OFF-BI-10004534"/>
    <x v="0"/>
    <x v="0"/>
    <s v="Wilson Jones Binding Machine, Recycled"/>
    <n v="147.96"/>
    <n v="3"/>
    <n v="47.34"/>
    <n v="10.41"/>
    <s v="Medium"/>
    <n v="65"/>
    <x v="1"/>
    <x v="6"/>
    <x v="1"/>
    <x v="182"/>
    <d v="2023-03-11T00:00:00"/>
    <s v="1"/>
    <s v="YES"/>
    <n v="82.960000000000008"/>
    <n v="-232"/>
    <s v="no"/>
    <x v="1038"/>
    <n v="2.2763076923076926"/>
    <n v="7.0356853203568534E-2"/>
    <x v="0"/>
  </r>
  <r>
    <n v="1371"/>
    <x v="711"/>
    <x v="0"/>
    <s v="MH-17290"/>
    <s v="Marc Harrigan"/>
    <s v="Home Office"/>
    <x v="18"/>
    <x v="9"/>
    <s v="India"/>
    <x v="2"/>
    <s v="OFF-SU-10002547"/>
    <x v="0"/>
    <x v="5"/>
    <s v="Acme Ruler, Steel"/>
    <n v="64.44"/>
    <n v="4"/>
    <n v="7.08"/>
    <n v="1.1200000000000001"/>
    <s v="Medium"/>
    <n v="550"/>
    <x v="1"/>
    <x v="7"/>
    <x v="0"/>
    <x v="148"/>
    <d v="2024-09-28T00:00:00"/>
    <s v="1"/>
    <s v="NO"/>
    <n v="-485.56"/>
    <n v="2"/>
    <s v="no"/>
    <x v="1039"/>
    <n v="0.11716363636363636"/>
    <n v="1.7380509000620735E-2"/>
    <x v="0"/>
  </r>
  <r>
    <n v="1372"/>
    <x v="713"/>
    <x v="0"/>
    <s v="LS-16975"/>
    <s v="Lindsay Shagiari"/>
    <s v="Home Office"/>
    <x v="13"/>
    <x v="8"/>
    <s v="India"/>
    <x v="0"/>
    <s v="OFF-FA-10002058"/>
    <x v="0"/>
    <x v="4"/>
    <s v="Stockwell Thumb Tacks, Assorted Sizes"/>
    <n v="63.54"/>
    <n v="6"/>
    <n v="13.32"/>
    <n v="4.3899999999999997"/>
    <s v="Medium"/>
    <n v="354"/>
    <x v="1"/>
    <x v="5"/>
    <x v="0"/>
    <x v="515"/>
    <d v="2024-10-11T00:00:00"/>
    <s v="1"/>
    <s v="NO"/>
    <n v="-290.45999999999998"/>
    <n v="61"/>
    <s v="flag"/>
    <x v="1040"/>
    <n v="0.17949152542372881"/>
    <n v="6.9090336795719229E-2"/>
    <x v="0"/>
  </r>
  <r>
    <n v="1373"/>
    <x v="714"/>
    <x v="0"/>
    <s v="AS-10630"/>
    <s v="Ann Steele"/>
    <s v="Home Office"/>
    <x v="90"/>
    <x v="15"/>
    <s v="India"/>
    <x v="1"/>
    <s v="OFF-EN-10003463"/>
    <x v="0"/>
    <x v="2"/>
    <s v="Jiffy Peel and Seal, Recycled"/>
    <n v="169.29"/>
    <n v="9"/>
    <n v="65.88"/>
    <n v="12.46"/>
    <s v="Medium"/>
    <n v="710"/>
    <x v="1"/>
    <x v="7"/>
    <x v="0"/>
    <x v="525"/>
    <d v="2023-10-29T00:00:00"/>
    <s v="1"/>
    <s v="NO"/>
    <n v="-540.71"/>
    <n v="2"/>
    <s v="no"/>
    <x v="1041"/>
    <n v="0.23843661971830984"/>
    <n v="7.3601512198003441E-2"/>
    <x v="0"/>
  </r>
  <r>
    <n v="1374"/>
    <x v="715"/>
    <x v="0"/>
    <s v="SC-20695"/>
    <s v="Steve Chapman"/>
    <s v="Corporate"/>
    <x v="49"/>
    <x v="5"/>
    <s v="India"/>
    <x v="0"/>
    <s v="OFF-AR-10001922"/>
    <x v="0"/>
    <x v="7"/>
    <s v="Sanford Pens, Blue"/>
    <n v="22.2"/>
    <n v="4"/>
    <n v="-14.28"/>
    <n v="2.37"/>
    <s v="High"/>
    <n v="661"/>
    <x v="1"/>
    <x v="5"/>
    <x v="1"/>
    <x v="195"/>
    <d v="2021-09-27T00:00:00"/>
    <s v="1"/>
    <s v="NO"/>
    <n v="-638.79999999999995"/>
    <n v="5"/>
    <s v="no"/>
    <x v="1042"/>
    <n v="3.3585476550680789E-2"/>
    <n v="0.10675675675675676"/>
    <x v="1"/>
  </r>
  <r>
    <n v="1375"/>
    <x v="716"/>
    <x v="0"/>
    <s v="SP-20860"/>
    <s v="Sung Pak"/>
    <s v="Corporate"/>
    <x v="29"/>
    <x v="2"/>
    <s v="India"/>
    <x v="2"/>
    <s v="OFF-BI-10001659"/>
    <x v="0"/>
    <x v="0"/>
    <s v="Cardinal Index Tab, Clear"/>
    <n v="21.78"/>
    <n v="3"/>
    <n v="3.87"/>
    <n v="2.92"/>
    <s v="High"/>
    <n v="682"/>
    <x v="1"/>
    <x v="6"/>
    <x v="0"/>
    <x v="526"/>
    <d v="2022-12-23T00:00:00"/>
    <s v="1"/>
    <s v="NO"/>
    <n v="-660.22"/>
    <n v="3"/>
    <s v="no"/>
    <x v="815"/>
    <n v="3.1935483870967743E-2"/>
    <n v="0.13406795224977042"/>
    <x v="1"/>
  </r>
  <r>
    <n v="1376"/>
    <x v="678"/>
    <x v="0"/>
    <s v="KC-16255"/>
    <s v="Karen Carlisle"/>
    <s v="Corporate"/>
    <x v="103"/>
    <x v="4"/>
    <s v="India"/>
    <x v="0"/>
    <s v="OFF-BI-10001659"/>
    <x v="0"/>
    <x v="0"/>
    <s v="Cardinal Index Tab, Clear"/>
    <n v="21.78"/>
    <n v="3"/>
    <n v="3.87"/>
    <n v="1.56"/>
    <s v="High"/>
    <n v="634"/>
    <x v="1"/>
    <x v="7"/>
    <x v="0"/>
    <x v="145"/>
    <d v="2025-05-01T00:00:00"/>
    <s v="1"/>
    <s v="NO"/>
    <n v="-612.22"/>
    <n v="121"/>
    <s v="flag"/>
    <x v="815"/>
    <n v="3.4353312302839119E-2"/>
    <n v="7.1625344352617082E-2"/>
    <x v="0"/>
  </r>
  <r>
    <n v="1377"/>
    <x v="717"/>
    <x v="0"/>
    <s v="BF-11005"/>
    <s v="Barry Franz"/>
    <s v="Home Office"/>
    <x v="29"/>
    <x v="2"/>
    <s v="India"/>
    <x v="2"/>
    <s v="OFF-AR-10001132"/>
    <x v="0"/>
    <x v="7"/>
    <s v="BIC Markers, Blue"/>
    <n v="79.290000000000006"/>
    <n v="3"/>
    <n v="34.83"/>
    <n v="10.66"/>
    <s v="High"/>
    <n v="59"/>
    <x v="1"/>
    <x v="7"/>
    <x v="0"/>
    <x v="395"/>
    <d v="2024-05-25T00:00:00"/>
    <s v="1"/>
    <s v="YES"/>
    <n v="20.290000000000006"/>
    <n v="3"/>
    <s v="no"/>
    <x v="1043"/>
    <n v="1.3438983050847459"/>
    <n v="0.13444318325135576"/>
    <x v="1"/>
  </r>
  <r>
    <n v="1378"/>
    <x v="718"/>
    <x v="0"/>
    <s v="EM-14140"/>
    <s v="Eugene Moren"/>
    <s v="Home Office"/>
    <x v="31"/>
    <x v="5"/>
    <s v="India"/>
    <x v="0"/>
    <s v="OFF-SU-10002344"/>
    <x v="0"/>
    <x v="5"/>
    <s v="Stiletto Box Cutter, Serrated"/>
    <n v="163.35"/>
    <n v="5"/>
    <n v="75"/>
    <n v="18.89"/>
    <s v="High"/>
    <n v="327"/>
    <x v="1"/>
    <x v="5"/>
    <x v="0"/>
    <x v="216"/>
    <d v="2024-08-21T00:00:00"/>
    <s v="0"/>
    <s v="NO"/>
    <n v="-163.65"/>
    <n v="0"/>
    <s v="no"/>
    <x v="1044"/>
    <n v="0.49954128440366968"/>
    <n v="0.11564126109580655"/>
    <x v="1"/>
  </r>
  <r>
    <n v="1379"/>
    <x v="719"/>
    <x v="0"/>
    <s v="AG-10270"/>
    <s v="Alejandro Grove"/>
    <s v="Consumer"/>
    <x v="85"/>
    <x v="18"/>
    <s v="India"/>
    <x v="2"/>
    <s v="OFF-FA-10003437"/>
    <x v="0"/>
    <x v="4"/>
    <s v="Accos Clamps, Bulk Pack"/>
    <n v="96.9"/>
    <n v="5"/>
    <n v="26.1"/>
    <n v="14.73"/>
    <s v="High"/>
    <n v="35"/>
    <x v="1"/>
    <x v="7"/>
    <x v="0"/>
    <x v="392"/>
    <d v="2022-11-06T00:00:00"/>
    <s v="0"/>
    <s v="YES"/>
    <n v="61.900000000000006"/>
    <n v="0"/>
    <s v="no"/>
    <x v="445"/>
    <n v="2.7685714285714287"/>
    <n v="0.15201238390092878"/>
    <x v="1"/>
  </r>
  <r>
    <n v="1380"/>
    <x v="679"/>
    <x v="0"/>
    <s v="CR-12730"/>
    <s v="Craig Reiter"/>
    <s v="Consumer"/>
    <x v="49"/>
    <x v="5"/>
    <s v="India"/>
    <x v="0"/>
    <s v="OFF-SU-10001731"/>
    <x v="0"/>
    <x v="5"/>
    <s v="Elite Letter Opener, High Speed"/>
    <n v="66.75"/>
    <n v="5"/>
    <n v="-1.35"/>
    <n v="9.56"/>
    <s v="High"/>
    <n v="70"/>
    <x v="1"/>
    <x v="4"/>
    <x v="0"/>
    <x v="140"/>
    <d v="2024-07-20T00:00:00"/>
    <s v="1"/>
    <s v="NO"/>
    <n v="-3.25"/>
    <n v="3"/>
    <s v="no"/>
    <x v="1045"/>
    <n v="0.95357142857142863"/>
    <n v="0.14322097378277154"/>
    <x v="1"/>
  </r>
  <r>
    <n v="1381"/>
    <x v="642"/>
    <x v="0"/>
    <s v="LF-17185"/>
    <s v="Luke Foster"/>
    <s v="Consumer"/>
    <x v="33"/>
    <x v="16"/>
    <s v="India"/>
    <x v="2"/>
    <s v="OFF-LA-10001731"/>
    <x v="0"/>
    <x v="3"/>
    <s v="Avery Removable Labels, Alphabetical"/>
    <n v="21.12"/>
    <n v="2"/>
    <n v="4.2"/>
    <n v="0.83"/>
    <s v="High"/>
    <n v="657"/>
    <x v="1"/>
    <x v="6"/>
    <x v="0"/>
    <x v="199"/>
    <d v="2024-06-29T00:00:00"/>
    <s v="1"/>
    <s v="NO"/>
    <n v="-635.88"/>
    <n v="1"/>
    <s v="no"/>
    <x v="1046"/>
    <n v="3.2146118721461191E-2"/>
    <n v="3.9299242424242417E-2"/>
    <x v="0"/>
  </r>
  <r>
    <n v="1382"/>
    <x v="720"/>
    <x v="0"/>
    <s v="DL-13330"/>
    <s v="Denise Leinenbach"/>
    <s v="Consumer"/>
    <x v="35"/>
    <x v="10"/>
    <s v="India"/>
    <x v="3"/>
    <s v="OFF-AR-10002727"/>
    <x v="0"/>
    <x v="7"/>
    <s v="Stanley Pencil Sharpener, Fluorescent"/>
    <n v="173.46"/>
    <n v="7"/>
    <n v="48.51"/>
    <n v="18.53"/>
    <s v="High"/>
    <n v="732"/>
    <x v="1"/>
    <x v="7"/>
    <x v="1"/>
    <x v="114"/>
    <d v="2021-12-23T00:00:00"/>
    <s v="1"/>
    <s v="NO"/>
    <n v="-558.54"/>
    <n v="2"/>
    <s v="no"/>
    <x v="779"/>
    <n v="0.2369672131147541"/>
    <n v="0.1068257811599216"/>
    <x v="1"/>
  </r>
  <r>
    <n v="1383"/>
    <x v="644"/>
    <x v="0"/>
    <s v="JM-16195"/>
    <s v="Justin MacKendrick"/>
    <s v="Consumer"/>
    <x v="58"/>
    <x v="9"/>
    <s v="India"/>
    <x v="2"/>
    <s v="OFF-BI-10003367"/>
    <x v="0"/>
    <x v="0"/>
    <s v="Wilson Jones Binder, Recycled"/>
    <n v="40.14"/>
    <n v="3"/>
    <n v="17.64"/>
    <n v="6.5"/>
    <s v="High"/>
    <n v="575"/>
    <x v="1"/>
    <x v="6"/>
    <x v="0"/>
    <x v="207"/>
    <d v="2021-12-29T00:00:00"/>
    <s v="1"/>
    <s v="NO"/>
    <n v="-534.86"/>
    <n v="1"/>
    <s v="no"/>
    <x v="384"/>
    <n v="6.9808695652173916E-2"/>
    <n v="0.1619332336821126"/>
    <x v="1"/>
  </r>
  <r>
    <n v="1384"/>
    <x v="721"/>
    <x v="0"/>
    <s v="TS-21610"/>
    <s v="Troy Staebel"/>
    <s v="Consumer"/>
    <x v="58"/>
    <x v="9"/>
    <s v="India"/>
    <x v="2"/>
    <s v="OFF-BI-10003340"/>
    <x v="0"/>
    <x v="0"/>
    <s v="Acco Index Tab, Durable"/>
    <n v="26.82"/>
    <n v="3"/>
    <n v="6.12"/>
    <n v="4.13"/>
    <s v="High"/>
    <n v="700"/>
    <x v="1"/>
    <x v="7"/>
    <x v="1"/>
    <x v="242"/>
    <d v="2023-09-22T00:00:00"/>
    <s v="1"/>
    <s v="NO"/>
    <n v="-673.18"/>
    <n v="2"/>
    <s v="no"/>
    <x v="527"/>
    <n v="3.8314285714285717E-2"/>
    <n v="0.15398956002982847"/>
    <x v="1"/>
  </r>
  <r>
    <n v="1385"/>
    <x v="722"/>
    <x v="0"/>
    <s v="SM-20005"/>
    <s v="Sally Matthias"/>
    <s v="Consumer"/>
    <x v="143"/>
    <x v="10"/>
    <s v="India"/>
    <x v="3"/>
    <s v="OFF-BI-10003646"/>
    <x v="0"/>
    <x v="0"/>
    <s v="Avery Index Tab, Economy"/>
    <n v="39.15"/>
    <n v="5"/>
    <n v="8.5500000000000007"/>
    <n v="4.87"/>
    <s v="Low"/>
    <n v="767"/>
    <x v="1"/>
    <x v="4"/>
    <x v="1"/>
    <x v="119"/>
    <d v="2024-12-05T00:00:00"/>
    <s v="1"/>
    <s v="NO"/>
    <n v="-727.85"/>
    <n v="91"/>
    <s v="flag"/>
    <x v="1047"/>
    <n v="5.1043024771838329E-2"/>
    <n v="0.12439335887611751"/>
    <x v="1"/>
  </r>
  <r>
    <n v="1386"/>
    <x v="723"/>
    <x v="0"/>
    <s v="RH-19555"/>
    <s v="Ritsa Hightower"/>
    <s v="Consumer"/>
    <x v="124"/>
    <x v="5"/>
    <s v="India"/>
    <x v="0"/>
    <s v="OFF-BI-10004140"/>
    <x v="0"/>
    <x v="0"/>
    <s v="Cardinal Index Tab, Clear"/>
    <n v="33.6"/>
    <n v="5"/>
    <n v="15"/>
    <n v="1.79"/>
    <s v="Low"/>
    <n v="191"/>
    <x v="1"/>
    <x v="5"/>
    <x v="1"/>
    <x v="499"/>
    <d v="2024-07-25T00:00:00"/>
    <s v="1"/>
    <s v="NO"/>
    <n v="-157.4"/>
    <n v="2"/>
    <s v="no"/>
    <x v="1048"/>
    <n v="0.17591623036649215"/>
    <n v="5.3273809523809522E-2"/>
    <x v="0"/>
  </r>
  <r>
    <n v="1387"/>
    <x v="724"/>
    <x v="0"/>
    <s v="NP-18325"/>
    <s v="Naresj Patel"/>
    <s v="Consumer"/>
    <x v="16"/>
    <x v="0"/>
    <s v="India"/>
    <x v="0"/>
    <s v="OFF-BI-10004869"/>
    <x v="0"/>
    <x v="0"/>
    <s v="Avery 3-Hole Punch, Recycled"/>
    <n v="169.38"/>
    <n v="6"/>
    <n v="81.180000000000007"/>
    <n v="20.29"/>
    <s v="Low"/>
    <n v="313"/>
    <x v="1"/>
    <x v="6"/>
    <x v="1"/>
    <x v="527"/>
    <d v="2024-09-27T00:00:00"/>
    <s v="1"/>
    <s v="NO"/>
    <n v="-143.62"/>
    <n v="3"/>
    <s v="no"/>
    <x v="1049"/>
    <n v="0.54115015974440894"/>
    <n v="0.11978982170268036"/>
    <x v="1"/>
  </r>
  <r>
    <n v="1388"/>
    <x v="725"/>
    <x v="0"/>
    <s v="YS-21880"/>
    <s v="Yana Sorensen"/>
    <s v="Corporate"/>
    <x v="52"/>
    <x v="18"/>
    <s v="India"/>
    <x v="2"/>
    <s v="OFF-BI-10001399"/>
    <x v="0"/>
    <x v="0"/>
    <s v="Avery Binder Covers, Clear"/>
    <n v="31.59"/>
    <n v="3"/>
    <n v="5.31"/>
    <n v="3.13"/>
    <s v="Low"/>
    <n v="468"/>
    <x v="1"/>
    <x v="4"/>
    <x v="1"/>
    <x v="207"/>
    <d v="2021-12-31T00:00:00"/>
    <s v="1"/>
    <s v="NO"/>
    <n v="-436.41"/>
    <n v="3"/>
    <s v="no"/>
    <x v="802"/>
    <n v="6.7500000000000004E-2"/>
    <n v="9.9081987970876861E-2"/>
    <x v="0"/>
  </r>
  <r>
    <n v="1389"/>
    <x v="725"/>
    <x v="0"/>
    <s v="YS-21880"/>
    <s v="Yana Sorensen"/>
    <s v="Corporate"/>
    <x v="52"/>
    <x v="18"/>
    <s v="India"/>
    <x v="2"/>
    <s v="OFF-ST-10001214"/>
    <x v="0"/>
    <x v="1"/>
    <s v="Smead Box, Industrial"/>
    <n v="22.5"/>
    <n v="2"/>
    <n v="10.98"/>
    <n v="1.34"/>
    <s v="Low"/>
    <n v="507"/>
    <x v="1"/>
    <x v="6"/>
    <x v="1"/>
    <x v="392"/>
    <d v="2022-06-15T00:00:00"/>
    <s v="1"/>
    <s v="NO"/>
    <n v="-484.5"/>
    <n v="-144"/>
    <s v="no"/>
    <x v="1050"/>
    <n v="4.4378698224852069E-2"/>
    <n v="5.9555555555555556E-2"/>
    <x v="0"/>
  </r>
  <r>
    <n v="1390"/>
    <x v="726"/>
    <x v="0"/>
    <s v="BD-11770"/>
    <s v="Bryan Davis"/>
    <s v="Consumer"/>
    <x v="18"/>
    <x v="9"/>
    <s v="India"/>
    <x v="2"/>
    <s v="OFF-SU-10001709"/>
    <x v="0"/>
    <x v="5"/>
    <s v="Kleencut Scissors, High Speed"/>
    <n v="44.58"/>
    <n v="2"/>
    <n v="19.14"/>
    <n v="5.32"/>
    <s v="Low"/>
    <n v="728"/>
    <x v="1"/>
    <x v="4"/>
    <x v="1"/>
    <x v="192"/>
    <d v="2023-01-24T00:00:00"/>
    <s v="1"/>
    <s v="NO"/>
    <n v="-683.42"/>
    <n v="2"/>
    <s v="no"/>
    <x v="1051"/>
    <n v="6.1236263736263737E-2"/>
    <n v="0.11933602512337373"/>
    <x v="1"/>
  </r>
  <r>
    <n v="1391"/>
    <x v="648"/>
    <x v="0"/>
    <s v="LT-16765"/>
    <s v="Larry Tron"/>
    <s v="Consumer"/>
    <x v="105"/>
    <x v="22"/>
    <s v="India"/>
    <x v="1"/>
    <s v="OFF-BI-10002907"/>
    <x v="0"/>
    <x v="0"/>
    <s v="Wilson Jones 3-Hole Punch, Economy"/>
    <n v="55.98"/>
    <n v="2"/>
    <n v="7.8"/>
    <n v="3.65"/>
    <s v="Low"/>
    <n v="312"/>
    <x v="1"/>
    <x v="5"/>
    <x v="1"/>
    <x v="103"/>
    <d v="2022-04-11T00:00:00"/>
    <s v="1"/>
    <s v="NO"/>
    <n v="-256.02"/>
    <n v="59"/>
    <s v="flag"/>
    <x v="744"/>
    <n v="0.17942307692307691"/>
    <n v="6.5201857806359412E-2"/>
    <x v="0"/>
  </r>
  <r>
    <n v="1392"/>
    <x v="727"/>
    <x v="2"/>
    <s v="NF-18475"/>
    <s v="Neil Franzšsisch"/>
    <s v="Home Office"/>
    <x v="59"/>
    <x v="4"/>
    <s v="India"/>
    <x v="0"/>
    <s v="OFF-SU-10000649"/>
    <x v="0"/>
    <x v="5"/>
    <s v="Fiskars Box Cutter, High Speed"/>
    <n v="106.56"/>
    <n v="3"/>
    <n v="0.99"/>
    <n v="16.64"/>
    <s v="Medium"/>
    <n v="635"/>
    <x v="1"/>
    <x v="5"/>
    <x v="1"/>
    <x v="217"/>
    <d v="2022-05-28T00:00:00"/>
    <s v="1"/>
    <s v="NO"/>
    <n v="-528.44000000000005"/>
    <n v="3"/>
    <s v="no"/>
    <x v="989"/>
    <n v="0.16781102362204725"/>
    <n v="0.15615615615615616"/>
    <x v="1"/>
  </r>
  <r>
    <n v="1393"/>
    <x v="728"/>
    <x v="2"/>
    <s v="JW-15220"/>
    <s v="Jane Waco"/>
    <s v="Corporate"/>
    <x v="18"/>
    <x v="9"/>
    <s v="India"/>
    <x v="2"/>
    <s v="OFF-BI-10004098"/>
    <x v="0"/>
    <x v="0"/>
    <s v="Acco 3-Hole Punch, Durable"/>
    <n v="158.1"/>
    <n v="5"/>
    <n v="1.5"/>
    <n v="28.47"/>
    <s v="Medium"/>
    <n v="259"/>
    <x v="1"/>
    <x v="4"/>
    <x v="0"/>
    <x v="248"/>
    <d v="2023-08-14T00:00:00"/>
    <s v="1"/>
    <s v="NO"/>
    <n v="-100.9"/>
    <n v="37"/>
    <s v="flag"/>
    <x v="177"/>
    <n v="0.61042471042471036"/>
    <n v="0.18007590132827325"/>
    <x v="1"/>
  </r>
  <r>
    <n v="1394"/>
    <x v="729"/>
    <x v="2"/>
    <s v="DW-13195"/>
    <s v="David Wiener"/>
    <s v="Corporate"/>
    <x v="44"/>
    <x v="5"/>
    <s v="India"/>
    <x v="0"/>
    <s v="OFF-BI-10000389"/>
    <x v="0"/>
    <x v="0"/>
    <s v="Ibico Binding Machine, Clear"/>
    <n v="101.76"/>
    <n v="2"/>
    <n v="0"/>
    <n v="17.86"/>
    <s v="Critical"/>
    <n v="201"/>
    <x v="1"/>
    <x v="4"/>
    <x v="0"/>
    <x v="528"/>
    <d v="2024-06-26T00:00:00"/>
    <s v="1"/>
    <s v="NO"/>
    <n v="-99.24"/>
    <n v="6"/>
    <s v="flag"/>
    <x v="68"/>
    <n v="0.50626865671641796"/>
    <n v="0.17551100628930816"/>
    <x v="1"/>
  </r>
  <r>
    <n v="1395"/>
    <x v="730"/>
    <x v="1"/>
    <s v="AR-10825"/>
    <s v="Anthony Rawles"/>
    <s v="Corporate"/>
    <x v="44"/>
    <x v="5"/>
    <s v="India"/>
    <x v="0"/>
    <s v="OFF-AR-10000058"/>
    <x v="0"/>
    <x v="7"/>
    <s v="Stanley Canvas, Water Color"/>
    <n v="157.94999999999999"/>
    <n v="3"/>
    <n v="53.64"/>
    <n v="28.6"/>
    <s v="High"/>
    <n v="543"/>
    <x v="1"/>
    <x v="7"/>
    <x v="1"/>
    <x v="203"/>
    <d v="2024-06-24T00:00:00"/>
    <s v="1"/>
    <s v="NO"/>
    <n v="-385.05"/>
    <n v="6"/>
    <s v="flag"/>
    <x v="1052"/>
    <n v="0.29088397790055248"/>
    <n v="0.18106995884773663"/>
    <x v="1"/>
  </r>
  <r>
    <n v="1396"/>
    <x v="731"/>
    <x v="1"/>
    <s v="BG-11695"/>
    <s v="Brooke Gillingham"/>
    <s v="Corporate"/>
    <x v="44"/>
    <x v="5"/>
    <s v="India"/>
    <x v="0"/>
    <s v="OFF-ST-10000892"/>
    <x v="0"/>
    <x v="1"/>
    <s v="Tenex Trays, Wire Frame"/>
    <n v="213.12"/>
    <n v="4"/>
    <n v="95.88"/>
    <n v="22.69"/>
    <s v="Medium"/>
    <n v="645"/>
    <x v="1"/>
    <x v="4"/>
    <x v="1"/>
    <x v="31"/>
    <d v="2022-04-12T00:00:00"/>
    <s v="1"/>
    <s v="NO"/>
    <n v="-431.88"/>
    <n v="-229"/>
    <s v="no"/>
    <x v="1053"/>
    <n v="0.33041860465116279"/>
    <n v="0.10646584084084085"/>
    <x v="1"/>
  </r>
  <r>
    <n v="1397"/>
    <x v="665"/>
    <x v="1"/>
    <s v="LW-16825"/>
    <s v="Laurel Workman"/>
    <s v="Corporate"/>
    <x v="121"/>
    <x v="5"/>
    <s v="India"/>
    <x v="0"/>
    <s v="OFF-BI-10003012"/>
    <x v="0"/>
    <x v="0"/>
    <s v="Wilson Jones Hole Reinforcements, Economy"/>
    <n v="4.53"/>
    <n v="1"/>
    <n v="1.92"/>
    <n v="0.69"/>
    <s v="Critical"/>
    <n v="62"/>
    <x v="1"/>
    <x v="4"/>
    <x v="0"/>
    <x v="94"/>
    <d v="2024-12-08T00:00:00"/>
    <s v="1"/>
    <s v="NO"/>
    <n v="-57.47"/>
    <n v="183"/>
    <s v="flag"/>
    <x v="371"/>
    <n v="7.3064516129032267E-2"/>
    <n v="0.15231788079470196"/>
    <x v="1"/>
  </r>
  <r>
    <n v="1398"/>
    <x v="657"/>
    <x v="1"/>
    <s v="AS-10285"/>
    <s v="Alejandro Savely"/>
    <s v="Corporate"/>
    <x v="8"/>
    <x v="7"/>
    <s v="India"/>
    <x v="3"/>
    <s v="OFF-ST-10003121"/>
    <x v="0"/>
    <x v="1"/>
    <s v="Rogers Box, Industrial"/>
    <n v="48.9"/>
    <n v="2"/>
    <n v="6.84"/>
    <n v="3.75"/>
    <s v="Medium"/>
    <n v="368"/>
    <x v="1"/>
    <x v="6"/>
    <x v="1"/>
    <x v="529"/>
    <d v="2024-04-09T00:00:00"/>
    <s v="1"/>
    <s v="NO"/>
    <n v="-319.10000000000002"/>
    <n v="-142"/>
    <s v="no"/>
    <x v="785"/>
    <n v="0.13288043478260869"/>
    <n v="7.6687116564417179E-2"/>
    <x v="0"/>
  </r>
  <r>
    <n v="1399"/>
    <x v="732"/>
    <x v="2"/>
    <s v="BD-11320"/>
    <s v="Bill Donatelli"/>
    <s v="Consumer"/>
    <x v="87"/>
    <x v="5"/>
    <s v="India"/>
    <x v="0"/>
    <s v="OFF-FA-10000757"/>
    <x v="0"/>
    <x v="4"/>
    <s v="Stockwell Paper Clips, Assorted Sizes"/>
    <n v="54.75"/>
    <n v="5"/>
    <n v="22.35"/>
    <n v="8.33"/>
    <s v="Medium"/>
    <n v="642"/>
    <x v="1"/>
    <x v="4"/>
    <x v="0"/>
    <x v="126"/>
    <d v="2024-07-07T00:00:00"/>
    <s v="1"/>
    <s v="NO"/>
    <n v="-587.25"/>
    <n v="7"/>
    <s v="flag"/>
    <x v="1054"/>
    <n v="8.5280373831775697E-2"/>
    <n v="0.15214611872146119"/>
    <x v="1"/>
  </r>
  <r>
    <n v="1400"/>
    <x v="733"/>
    <x v="1"/>
    <s v="JK-15730"/>
    <s v="Joe Kamberova"/>
    <s v="Consumer"/>
    <x v="123"/>
    <x v="7"/>
    <s v="India"/>
    <x v="3"/>
    <s v="OFF-ST-10000287"/>
    <x v="0"/>
    <x v="1"/>
    <s v="Rogers Box, Blue"/>
    <n v="119.85"/>
    <n v="5"/>
    <n v="34.65"/>
    <n v="17.25"/>
    <s v="Medium"/>
    <n v="118"/>
    <x v="1"/>
    <x v="5"/>
    <x v="1"/>
    <x v="247"/>
    <d v="2024-06-16T00:00:00"/>
    <s v="1"/>
    <s v="YES"/>
    <n v="1.8499999999999943"/>
    <n v="-82"/>
    <s v="no"/>
    <x v="791"/>
    <n v="1.0156779661016948"/>
    <n v="0.14392991239048811"/>
    <x v="1"/>
  </r>
  <r>
    <n v="1401"/>
    <x v="734"/>
    <x v="1"/>
    <s v="PW-19240"/>
    <s v="Pierre Wener"/>
    <s v="Consumer"/>
    <x v="18"/>
    <x v="9"/>
    <s v="India"/>
    <x v="2"/>
    <s v="OFF-LA-10002992"/>
    <x v="0"/>
    <x v="3"/>
    <s v="Novimex Removable Labels, 5000 Label Set"/>
    <n v="39.479999999999997"/>
    <n v="4"/>
    <n v="0.36"/>
    <n v="3.77"/>
    <s v="High"/>
    <n v="412"/>
    <x v="1"/>
    <x v="5"/>
    <x v="0"/>
    <x v="369"/>
    <d v="2024-07-13T00:00:00"/>
    <s v="1"/>
    <s v="NO"/>
    <n v="-372.52"/>
    <n v="-56"/>
    <s v="no"/>
    <x v="498"/>
    <n v="9.5825242718446599E-2"/>
    <n v="9.5491388044579545E-2"/>
    <x v="0"/>
  </r>
  <r>
    <n v="1402"/>
    <x v="658"/>
    <x v="1"/>
    <s v="RB-19360"/>
    <s v="Raymond Buch"/>
    <s v="Consumer"/>
    <x v="53"/>
    <x v="4"/>
    <s v="India"/>
    <x v="0"/>
    <s v="OFF-AR-10004153"/>
    <x v="0"/>
    <x v="7"/>
    <s v="Binney &amp; Smith Highlighters, Easy-Erase"/>
    <n v="16.86"/>
    <n v="1"/>
    <n v="7.92"/>
    <n v="2.14"/>
    <s v="High"/>
    <n v="237"/>
    <x v="1"/>
    <x v="7"/>
    <x v="0"/>
    <x v="194"/>
    <d v="2022-06-23T00:00:00"/>
    <s v="1"/>
    <s v="NO"/>
    <n v="-220.14"/>
    <n v="4"/>
    <s v="no"/>
    <x v="1055"/>
    <n v="7.113924050632911E-2"/>
    <n v="0.12692763938315541"/>
    <x v="1"/>
  </r>
  <r>
    <n v="1403"/>
    <x v="735"/>
    <x v="1"/>
    <s v="JF-15415"/>
    <s v="Jennifer Ferguson"/>
    <s v="Consumer"/>
    <x v="33"/>
    <x v="16"/>
    <s v="India"/>
    <x v="2"/>
    <s v="OFF-SU-10001689"/>
    <x v="0"/>
    <x v="5"/>
    <s v="Acme Box Cutter, Easy Grip"/>
    <n v="78.84"/>
    <n v="2"/>
    <n v="1.56"/>
    <n v="7.77"/>
    <s v="Medium"/>
    <n v="317"/>
    <x v="1"/>
    <x v="6"/>
    <x v="0"/>
    <x v="251"/>
    <d v="2023-12-20T00:00:00"/>
    <s v="1"/>
    <s v="NO"/>
    <n v="-238.16"/>
    <n v="4"/>
    <s v="no"/>
    <x v="1056"/>
    <n v="0.24870662460567824"/>
    <n v="9.8554033485540329E-2"/>
    <x v="0"/>
  </r>
  <r>
    <n v="1404"/>
    <x v="734"/>
    <x v="1"/>
    <s v="PW-19240"/>
    <s v="Pierre Wener"/>
    <s v="Consumer"/>
    <x v="18"/>
    <x v="9"/>
    <s v="India"/>
    <x v="2"/>
    <s v="OFF-PA-10003381"/>
    <x v="0"/>
    <x v="6"/>
    <s v="Eaton Cards &amp; Envelopes, Multicolor"/>
    <n v="93.18"/>
    <n v="2"/>
    <n v="23.28"/>
    <n v="18.010000000000002"/>
    <s v="High"/>
    <n v="277"/>
    <x v="1"/>
    <x v="7"/>
    <x v="1"/>
    <x v="354"/>
    <d v="2022-10-12T00:00:00"/>
    <s v="1"/>
    <s v="NO"/>
    <n v="-183.82"/>
    <n v="153"/>
    <s v="flag"/>
    <x v="979"/>
    <n v="0.33638989169675093"/>
    <n v="0.19328182013307577"/>
    <x v="1"/>
  </r>
  <r>
    <n v="1405"/>
    <x v="736"/>
    <x v="1"/>
    <s v="ST-20530"/>
    <s v="Shui Tom"/>
    <s v="Consumer"/>
    <x v="144"/>
    <x v="14"/>
    <s v="India"/>
    <x v="3"/>
    <s v="OFF-BI-10000168"/>
    <x v="0"/>
    <x v="0"/>
    <s v="Cardinal Hole Reinforcements, Recycled"/>
    <n v="11.4"/>
    <n v="2"/>
    <n v="2.82"/>
    <n v="0.8"/>
    <s v="Medium"/>
    <n v="483"/>
    <x v="1"/>
    <x v="7"/>
    <x v="1"/>
    <x v="253"/>
    <d v="2024-03-26T00:00:00"/>
    <s v="1"/>
    <s v="NO"/>
    <n v="-471.6"/>
    <n v="4"/>
    <s v="no"/>
    <x v="24"/>
    <n v="2.3602484472049691E-2"/>
    <n v="7.0175438596491224E-2"/>
    <x v="0"/>
  </r>
  <r>
    <n v="1406"/>
    <x v="731"/>
    <x v="1"/>
    <s v="BG-11695"/>
    <s v="Brooke Gillingham"/>
    <s v="Corporate"/>
    <x v="44"/>
    <x v="5"/>
    <s v="India"/>
    <x v="0"/>
    <s v="TEC-MA-10003682"/>
    <x v="1"/>
    <x v="9"/>
    <s v="Panasonic Phone, White"/>
    <n v="166.5"/>
    <n v="2"/>
    <n v="19.98"/>
    <n v="8.6300000000000008"/>
    <s v="Medium"/>
    <n v="310"/>
    <x v="1"/>
    <x v="6"/>
    <x v="0"/>
    <x v="354"/>
    <d v="2022-10-12T00:00:00"/>
    <s v="1"/>
    <s v="NO"/>
    <n v="-143.5"/>
    <n v="153"/>
    <s v="flag"/>
    <x v="1057"/>
    <n v="0.5370967741935484"/>
    <n v="5.1831831831831834E-2"/>
    <x v="0"/>
  </r>
  <r>
    <n v="1407"/>
    <x v="666"/>
    <x v="2"/>
    <s v="SN-20560"/>
    <s v="Skye Norling"/>
    <s v="Home Office"/>
    <x v="46"/>
    <x v="11"/>
    <s v="India"/>
    <x v="3"/>
    <s v="TEC-MA-10002039"/>
    <x v="1"/>
    <x v="9"/>
    <s v="Panasonic Calculator, Wireless"/>
    <n v="100.56"/>
    <n v="2"/>
    <n v="14.04"/>
    <n v="16.03"/>
    <s v="Critical"/>
    <n v="550"/>
    <x v="1"/>
    <x v="7"/>
    <x v="1"/>
    <x v="92"/>
    <d v="2024-10-21T00:00:00"/>
    <s v="1"/>
    <s v="NO"/>
    <n v="-449.44"/>
    <n v="4"/>
    <s v="no"/>
    <x v="1058"/>
    <n v="0.18283636363636363"/>
    <n v="0.15940731901352428"/>
    <x v="1"/>
  </r>
  <r>
    <n v="1408"/>
    <x v="658"/>
    <x v="1"/>
    <s v="RB-19360"/>
    <s v="Raymond Buch"/>
    <s v="Consumer"/>
    <x v="53"/>
    <x v="4"/>
    <s v="India"/>
    <x v="0"/>
    <s v="TEC-CO-10000269"/>
    <x v="1"/>
    <x v="10"/>
    <s v="HP Ink, Laser"/>
    <n v="900.9"/>
    <n v="7"/>
    <n v="63"/>
    <n v="107.47"/>
    <s v="High"/>
    <n v="526"/>
    <x v="1"/>
    <x v="6"/>
    <x v="0"/>
    <x v="367"/>
    <d v="2024-11-15T00:00:00"/>
    <s v="1"/>
    <s v="YES"/>
    <n v="374.9"/>
    <n v="4"/>
    <s v="no"/>
    <x v="1059"/>
    <n v="1.7127376425855514"/>
    <n v="0.1192918192918193"/>
    <x v="1"/>
  </r>
  <r>
    <n v="1409"/>
    <x v="737"/>
    <x v="1"/>
    <s v="JH-16180"/>
    <s v="Justin Hirsh"/>
    <s v="Consumer"/>
    <x v="94"/>
    <x v="18"/>
    <s v="India"/>
    <x v="2"/>
    <s v="TEC-CO-10000953"/>
    <x v="1"/>
    <x v="10"/>
    <s v="HP Wireless Fax, Laser"/>
    <n v="720.42"/>
    <n v="2"/>
    <n v="201.66"/>
    <n v="115.78"/>
    <s v="Critical"/>
    <n v="73"/>
    <x v="1"/>
    <x v="6"/>
    <x v="0"/>
    <x v="367"/>
    <d v="2024-11-15T00:00:00"/>
    <s v="1"/>
    <s v="YES"/>
    <n v="647.41999999999996"/>
    <n v="4"/>
    <s v="no"/>
    <x v="1060"/>
    <n v="9.8687671232876699"/>
    <n v="0.16071180700147136"/>
    <x v="1"/>
  </r>
  <r>
    <n v="1410"/>
    <x v="659"/>
    <x v="1"/>
    <s v="DJ-13630"/>
    <s v="Doug Jacobs"/>
    <s v="Consumer"/>
    <x v="102"/>
    <x v="16"/>
    <s v="India"/>
    <x v="2"/>
    <s v="TEC-PH-10001321"/>
    <x v="1"/>
    <x v="12"/>
    <s v="Cisco Speaker Phone, Full Size"/>
    <n v="838.62"/>
    <n v="6"/>
    <n v="176.04"/>
    <n v="74.290000000000006"/>
    <s v="Medium"/>
    <n v="760"/>
    <x v="1"/>
    <x v="5"/>
    <x v="0"/>
    <x v="331"/>
    <d v="2022-10-24T00:00:00"/>
    <s v="1"/>
    <s v="YES"/>
    <n v="78.62"/>
    <n v="4"/>
    <s v="no"/>
    <x v="1061"/>
    <n v="1.1034473684210526"/>
    <n v="8.858601035033746E-2"/>
    <x v="0"/>
  </r>
  <r>
    <n v="1411"/>
    <x v="738"/>
    <x v="1"/>
    <s v="ST-20530"/>
    <s v="Shui Tom"/>
    <s v="Consumer"/>
    <x v="137"/>
    <x v="8"/>
    <s v="India"/>
    <x v="0"/>
    <s v="TEC-PH-10000840"/>
    <x v="1"/>
    <x v="12"/>
    <s v="Cisco Audio Dock, VoIP"/>
    <n v="728.64"/>
    <n v="4"/>
    <n v="225.84"/>
    <n v="63.55"/>
    <s v="High"/>
    <n v="330"/>
    <x v="1"/>
    <x v="6"/>
    <x v="0"/>
    <x v="369"/>
    <d v="2024-07-13T00:00:00"/>
    <s v="1"/>
    <s v="YES"/>
    <n v="398.64"/>
    <n v="-56"/>
    <s v="no"/>
    <x v="905"/>
    <n v="2.2079999999999997"/>
    <n v="8.7217281510759775E-2"/>
    <x v="0"/>
  </r>
  <r>
    <n v="1412"/>
    <x v="739"/>
    <x v="1"/>
    <s v="JF-15490"/>
    <s v="Jeremy Farry"/>
    <s v="Consumer"/>
    <x v="13"/>
    <x v="1"/>
    <s v="India"/>
    <x v="1"/>
    <s v="TEC-PH-10004300"/>
    <x v="1"/>
    <x v="12"/>
    <s v="Apple Office Telephone, Cordless"/>
    <n v="272.52"/>
    <n v="4"/>
    <n v="128.04"/>
    <n v="37.72"/>
    <s v="Medium"/>
    <n v="346"/>
    <x v="1"/>
    <x v="7"/>
    <x v="1"/>
    <x v="252"/>
    <d v="2024-11-10T00:00:00"/>
    <s v="1"/>
    <s v="NO"/>
    <n v="-73.480000000000018"/>
    <n v="123"/>
    <s v="flag"/>
    <x v="1062"/>
    <n v="0.78763005780346818"/>
    <n v="0.13841185968002348"/>
    <x v="1"/>
  </r>
  <r>
    <n v="1413"/>
    <x v="659"/>
    <x v="1"/>
    <s v="DJ-13630"/>
    <s v="Doug Jacobs"/>
    <s v="Consumer"/>
    <x v="102"/>
    <x v="16"/>
    <s v="India"/>
    <x v="2"/>
    <s v="FUR-CH-10002932"/>
    <x v="2"/>
    <x v="13"/>
    <s v="Harbour Creations Rocking Chair, Adjustable"/>
    <n v="149.58000000000001"/>
    <n v="1"/>
    <n v="14.94"/>
    <n v="13.64"/>
    <s v="Medium"/>
    <n v="340"/>
    <x v="1"/>
    <x v="6"/>
    <x v="1"/>
    <x v="530"/>
    <d v="2022-03-01T00:00:00"/>
    <s v="1"/>
    <s v="NO"/>
    <n v="-190.42"/>
    <n v="62"/>
    <s v="flag"/>
    <x v="590"/>
    <n v="0.43994117647058828"/>
    <n v="9.1188661585773489E-2"/>
    <x v="0"/>
  </r>
  <r>
    <n v="1414"/>
    <x v="653"/>
    <x v="1"/>
    <s v="KC-16255"/>
    <s v="Karen Carlisle"/>
    <s v="Corporate"/>
    <x v="49"/>
    <x v="5"/>
    <s v="India"/>
    <x v="0"/>
    <s v="FUR-CH-10004580"/>
    <x v="2"/>
    <x v="13"/>
    <s v="Office Star Bag Chairs, Adjustable"/>
    <n v="86.894999999999996"/>
    <n v="3"/>
    <n v="-33.075000000000003"/>
    <n v="13.6"/>
    <s v="High"/>
    <n v="271"/>
    <x v="1"/>
    <x v="6"/>
    <x v="0"/>
    <x v="299"/>
    <d v="2024-12-04T00:00:00"/>
    <s v="1"/>
    <s v="NO"/>
    <n v="-184.10500000000002"/>
    <n v="153"/>
    <s v="flag"/>
    <x v="1063"/>
    <n v="0.32064575645756455"/>
    <n v="0.15651073134242477"/>
    <x v="1"/>
  </r>
  <r>
    <n v="1415"/>
    <x v="667"/>
    <x v="2"/>
    <s v="MH-17455"/>
    <s v="Mark Hamilton"/>
    <s v="Consumer"/>
    <x v="26"/>
    <x v="1"/>
    <s v="India"/>
    <x v="1"/>
    <s v="FUR-FU-10002459"/>
    <x v="2"/>
    <x v="15"/>
    <s v="Rubbermaid Door Stop, Duo Pack"/>
    <n v="131.58000000000001"/>
    <n v="3"/>
    <n v="15.75"/>
    <n v="12.04"/>
    <s v="High"/>
    <n v="50"/>
    <x v="1"/>
    <x v="7"/>
    <x v="0"/>
    <x v="450"/>
    <d v="2023-08-30T00:00:00"/>
    <s v="1"/>
    <s v="YES"/>
    <n v="81.580000000000013"/>
    <n v="4"/>
    <s v="no"/>
    <x v="1064"/>
    <n v="2.6316000000000002"/>
    <n v="9.1503267973856189E-2"/>
    <x v="0"/>
  </r>
  <r>
    <n v="1416"/>
    <x v="740"/>
    <x v="1"/>
    <s v="BO-11425"/>
    <s v="Bobby Odegard"/>
    <s v="Consumer"/>
    <x v="86"/>
    <x v="8"/>
    <s v="India"/>
    <x v="0"/>
    <s v="FUR-FU-10002525"/>
    <x v="2"/>
    <x v="15"/>
    <s v="Deflect-O Door Stop, Erganomic"/>
    <n v="85.14"/>
    <n v="2"/>
    <n v="39.96"/>
    <n v="8.25"/>
    <s v="High"/>
    <n v="569"/>
    <x v="1"/>
    <x v="6"/>
    <x v="1"/>
    <x v="259"/>
    <d v="2022-11-02T00:00:00"/>
    <s v="1"/>
    <s v="NO"/>
    <n v="-483.86"/>
    <n v="153"/>
    <s v="flag"/>
    <x v="1065"/>
    <n v="0.14963093145869946"/>
    <n v="9.6899224806201556E-2"/>
    <x v="0"/>
  </r>
  <r>
    <n v="1417"/>
    <x v="718"/>
    <x v="0"/>
    <s v="EM-14140"/>
    <s v="Eugene Moren"/>
    <s v="Home Office"/>
    <x v="31"/>
    <x v="5"/>
    <s v="India"/>
    <x v="0"/>
    <s v="FUR-FU-10002648"/>
    <x v="2"/>
    <x v="15"/>
    <s v="Rubbermaid Stacking Tray, Erganomic"/>
    <n v="95.04"/>
    <n v="4"/>
    <n v="46.56"/>
    <n v="12.24"/>
    <s v="High"/>
    <n v="414"/>
    <x v="1"/>
    <x v="7"/>
    <x v="0"/>
    <x v="264"/>
    <d v="2023-08-16T00:00:00"/>
    <s v="1"/>
    <s v="NO"/>
    <n v="-318.95999999999998"/>
    <n v="-114"/>
    <s v="no"/>
    <x v="629"/>
    <n v="0.22956521739130437"/>
    <n v="0.12878787878787878"/>
    <x v="1"/>
  </r>
  <r>
    <n v="1418"/>
    <x v="741"/>
    <x v="0"/>
    <s v="DR-12940"/>
    <s v="Daniel Raglin"/>
    <s v="Home Office"/>
    <x v="72"/>
    <x v="9"/>
    <s v="India"/>
    <x v="2"/>
    <s v="FUR-CH-10002573"/>
    <x v="2"/>
    <x v="13"/>
    <s v="Office Star Executive Leather Armchair, Adjustable"/>
    <n v="1395"/>
    <n v="3"/>
    <n v="237.15"/>
    <n v="244.5"/>
    <s v="High"/>
    <n v="56"/>
    <x v="1"/>
    <x v="4"/>
    <x v="0"/>
    <x v="531"/>
    <d v="2022-10-12T00:00:00"/>
    <s v="1"/>
    <s v="YES"/>
    <n v="1339"/>
    <n v="122"/>
    <s v="flag"/>
    <x v="82"/>
    <n v="24.910714285714285"/>
    <n v="0.17526881720430107"/>
    <x v="1"/>
  </r>
  <r>
    <n v="1419"/>
    <x v="718"/>
    <x v="0"/>
    <s v="EM-14140"/>
    <s v="Eugene Moren"/>
    <s v="Home Office"/>
    <x v="31"/>
    <x v="5"/>
    <s v="India"/>
    <x v="0"/>
    <s v="TEC-CO-10003982"/>
    <x v="1"/>
    <x v="10"/>
    <s v="HP Ink, High-Speed"/>
    <n v="507.6"/>
    <n v="4"/>
    <n v="218.16"/>
    <n v="44.47"/>
    <s v="High"/>
    <n v="665"/>
    <x v="1"/>
    <x v="5"/>
    <x v="1"/>
    <x v="269"/>
    <d v="2021-09-14T00:00:00"/>
    <s v="1"/>
    <s v="NO"/>
    <n v="-157.39999999999998"/>
    <n v="-25"/>
    <s v="no"/>
    <x v="1066"/>
    <n v="0.76330827067669171"/>
    <n v="8.7608353033884936E-2"/>
    <x v="0"/>
  </r>
  <r>
    <n v="1420"/>
    <x v="742"/>
    <x v="0"/>
    <s v="TC-20980"/>
    <s v="Tamara Chand"/>
    <s v="Corporate"/>
    <x v="18"/>
    <x v="9"/>
    <s v="India"/>
    <x v="2"/>
    <s v="FUR-CH-10002872"/>
    <x v="2"/>
    <x v="13"/>
    <s v="SAFCO Executive Leather Armchair, Adjustable"/>
    <n v="1391.76"/>
    <n v="3"/>
    <n v="97.38"/>
    <n v="223.52"/>
    <s v="High"/>
    <n v="798"/>
    <x v="1"/>
    <x v="5"/>
    <x v="1"/>
    <x v="532"/>
    <d v="2023-10-04T00:00:00"/>
    <s v="1"/>
    <s v="YES"/>
    <n v="593.76"/>
    <n v="122"/>
    <s v="flag"/>
    <x v="1067"/>
    <n v="1.7440601503759399"/>
    <n v="0.16060240271311146"/>
    <x v="1"/>
  </r>
  <r>
    <n v="1421"/>
    <x v="743"/>
    <x v="0"/>
    <s v="DG-13300"/>
    <s v="Deirdre Greer"/>
    <s v="Corporate"/>
    <x v="70"/>
    <x v="7"/>
    <s v="India"/>
    <x v="3"/>
    <s v="FUR-CH-10004196"/>
    <x v="2"/>
    <x v="13"/>
    <s v="Novimex Swivel Stool, Red"/>
    <n v="493.38"/>
    <n v="3"/>
    <n v="123.3"/>
    <n v="83.06"/>
    <s v="High"/>
    <n v="124"/>
    <x v="1"/>
    <x v="6"/>
    <x v="0"/>
    <x v="99"/>
    <d v="2024-11-16T00:00:00"/>
    <s v="1"/>
    <s v="YES"/>
    <n v="369.38"/>
    <n v="-25"/>
    <s v="no"/>
    <x v="227"/>
    <n v="3.9788709677419356"/>
    <n v="0.16834893996513844"/>
    <x v="1"/>
  </r>
  <r>
    <n v="1422"/>
    <x v="638"/>
    <x v="0"/>
    <s v="GK-14620"/>
    <s v="Grace Kelly"/>
    <s v="Corporate"/>
    <x v="21"/>
    <x v="15"/>
    <s v="India"/>
    <x v="1"/>
    <s v="FUR-CH-10000825"/>
    <x v="2"/>
    <x v="13"/>
    <s v="SAFCO Chairmat, Red"/>
    <n v="179.46"/>
    <n v="3"/>
    <n v="69.930000000000007"/>
    <n v="20.36"/>
    <s v="High"/>
    <n v="318"/>
    <x v="1"/>
    <x v="4"/>
    <x v="1"/>
    <x v="99"/>
    <d v="2024-11-16T00:00:00"/>
    <s v="1"/>
    <s v="NO"/>
    <n v="-138.54"/>
    <n v="-25"/>
    <s v="no"/>
    <x v="1068"/>
    <n v="0.5643396226415095"/>
    <n v="0.11345146550763401"/>
    <x v="1"/>
  </r>
  <r>
    <n v="1423"/>
    <x v="715"/>
    <x v="0"/>
    <s v="SC-20695"/>
    <s v="Steve Chapman"/>
    <s v="Corporate"/>
    <x v="49"/>
    <x v="5"/>
    <s v="India"/>
    <x v="0"/>
    <s v="FUR-CH-10004863"/>
    <x v="2"/>
    <x v="13"/>
    <s v="SAFCO Swivel Stool, Black"/>
    <n v="413.77499999999998"/>
    <n v="5"/>
    <n v="-16.574999999999999"/>
    <n v="55.14"/>
    <s v="High"/>
    <n v="226"/>
    <x v="1"/>
    <x v="5"/>
    <x v="0"/>
    <x v="263"/>
    <d v="2024-04-04T00:00:00"/>
    <s v="1"/>
    <s v="YES"/>
    <n v="187.77499999999998"/>
    <n v="4"/>
    <s v="no"/>
    <x v="1069"/>
    <n v="1.830862831858407"/>
    <n v="0.13326083016131957"/>
    <x v="1"/>
  </r>
  <r>
    <n v="1424"/>
    <x v="744"/>
    <x v="0"/>
    <s v="DV-13465"/>
    <s v="Dianna Vittorini"/>
    <s v="Consumer"/>
    <x v="68"/>
    <x v="19"/>
    <s v="India"/>
    <x v="3"/>
    <s v="FUR-FU-10001471"/>
    <x v="2"/>
    <x v="15"/>
    <s v="Eldon Door Stop, Durable"/>
    <n v="141.57"/>
    <n v="3"/>
    <n v="52.38"/>
    <n v="15.62"/>
    <s v="High"/>
    <n v="474"/>
    <x v="1"/>
    <x v="7"/>
    <x v="1"/>
    <x v="263"/>
    <d v="2024-04-04T00:00:00"/>
    <s v="1"/>
    <s v="NO"/>
    <n v="-332.43"/>
    <n v="4"/>
    <s v="no"/>
    <x v="1070"/>
    <n v="0.29867088607594933"/>
    <n v="0.11033411033411034"/>
    <x v="1"/>
  </r>
  <r>
    <n v="1425"/>
    <x v="642"/>
    <x v="0"/>
    <s v="LF-17185"/>
    <s v="Luke Foster"/>
    <s v="Consumer"/>
    <x v="33"/>
    <x v="16"/>
    <s v="India"/>
    <x v="2"/>
    <s v="TEC-MA-10003441"/>
    <x v="1"/>
    <x v="9"/>
    <s v="Okidata Inkjet, Wireless"/>
    <n v="628.20000000000005"/>
    <n v="2"/>
    <n v="270.12"/>
    <n v="49.92"/>
    <s v="High"/>
    <n v="465"/>
    <x v="1"/>
    <x v="5"/>
    <x v="1"/>
    <x v="104"/>
    <d v="2023-11-15T00:00:00"/>
    <s v="1"/>
    <s v="YES"/>
    <n v="163.20000000000005"/>
    <n v="4"/>
    <s v="no"/>
    <x v="1071"/>
    <n v="1.350967741935484"/>
    <n v="7.9465138490926457E-2"/>
    <x v="0"/>
  </r>
  <r>
    <n v="1426"/>
    <x v="680"/>
    <x v="0"/>
    <s v="RA-19285"/>
    <s v="Ralph Arnett"/>
    <s v="Consumer"/>
    <x v="2"/>
    <x v="2"/>
    <s v="India"/>
    <x v="2"/>
    <s v="TEC-PH-10004300"/>
    <x v="1"/>
    <x v="12"/>
    <s v="Apple Office Telephone, Cordless"/>
    <n v="408.78"/>
    <n v="6"/>
    <n v="192.06"/>
    <n v="46.71"/>
    <s v="High"/>
    <n v="247"/>
    <x v="1"/>
    <x v="4"/>
    <x v="0"/>
    <x v="51"/>
    <d v="2022-12-04T00:00:00"/>
    <s v="1"/>
    <s v="YES"/>
    <n v="161.77999999999997"/>
    <n v="153"/>
    <s v="flag"/>
    <x v="1062"/>
    <n v="1.6549797570850202"/>
    <n v="0.11426684280052841"/>
    <x v="1"/>
  </r>
  <r>
    <n v="1427"/>
    <x v="682"/>
    <x v="0"/>
    <s v="AS-10135"/>
    <s v="Adrian Shami"/>
    <s v="Home Office"/>
    <x v="40"/>
    <x v="9"/>
    <s v="India"/>
    <x v="2"/>
    <s v="TEC-AC-10003668"/>
    <x v="1"/>
    <x v="11"/>
    <s v="Belkin Memory Card, Bluetooth"/>
    <n v="114.81"/>
    <n v="1"/>
    <n v="32.130000000000003"/>
    <n v="1.06"/>
    <s v="Medium"/>
    <n v="235"/>
    <x v="1"/>
    <x v="5"/>
    <x v="1"/>
    <x v="106"/>
    <d v="2021-03-25T00:00:00"/>
    <s v="1"/>
    <s v="NO"/>
    <n v="-120.19"/>
    <n v="4"/>
    <s v="no"/>
    <x v="1072"/>
    <n v="0.48855319148936172"/>
    <n v="9.2326452399616767E-3"/>
    <x v="0"/>
  </r>
  <r>
    <n v="1428"/>
    <x v="745"/>
    <x v="0"/>
    <s v="LB-16795"/>
    <s v="Laurel Beltran"/>
    <s v="Home Office"/>
    <x v="145"/>
    <x v="9"/>
    <s v="India"/>
    <x v="2"/>
    <s v="TEC-PH-10001354"/>
    <x v="1"/>
    <x v="12"/>
    <s v="Motorola Speaker Phone, Full Size"/>
    <n v="655.35"/>
    <n v="5"/>
    <n v="183.45"/>
    <n v="48.66"/>
    <s v="Medium"/>
    <n v="578"/>
    <x v="1"/>
    <x v="5"/>
    <x v="1"/>
    <x v="144"/>
    <d v="2022-04-09T00:00:00"/>
    <s v="1"/>
    <s v="YES"/>
    <n v="77.350000000000023"/>
    <n v="-144"/>
    <s v="no"/>
    <x v="1073"/>
    <n v="1.1338235294117647"/>
    <n v="7.4250400549324774E-2"/>
    <x v="0"/>
  </r>
  <r>
    <n v="1429"/>
    <x v="626"/>
    <x v="0"/>
    <s v="KH-16330"/>
    <s v="Katharine Harms"/>
    <s v="Corporate"/>
    <x v="139"/>
    <x v="17"/>
    <s v="India"/>
    <x v="1"/>
    <s v="FUR-FU-10000482"/>
    <x v="2"/>
    <x v="15"/>
    <s v="Eldon Photo Frame, Duo Pack"/>
    <n v="174.51"/>
    <n v="3"/>
    <n v="47.07"/>
    <n v="7.65"/>
    <s v="Medium"/>
    <n v="19"/>
    <x v="1"/>
    <x v="7"/>
    <x v="1"/>
    <x v="144"/>
    <d v="2022-04-09T00:00:00"/>
    <s v="1"/>
    <s v="YES"/>
    <n v="155.51"/>
    <n v="-144"/>
    <s v="no"/>
    <x v="1074"/>
    <n v="9.1847368421052629"/>
    <n v="4.3837029396596186E-2"/>
    <x v="0"/>
  </r>
  <r>
    <n v="1430"/>
    <x v="626"/>
    <x v="0"/>
    <s v="KH-16330"/>
    <s v="Katharine Harms"/>
    <s v="Corporate"/>
    <x v="139"/>
    <x v="17"/>
    <s v="India"/>
    <x v="1"/>
    <s v="FUR-FU-10003094"/>
    <x v="2"/>
    <x v="15"/>
    <s v="Eldon Clock, Erganomic"/>
    <n v="165.42"/>
    <n v="3"/>
    <n v="82.71"/>
    <n v="7.21"/>
    <s v="Medium"/>
    <n v="729"/>
    <x v="1"/>
    <x v="4"/>
    <x v="0"/>
    <x v="264"/>
    <d v="2023-08-16T00:00:00"/>
    <s v="1"/>
    <s v="NO"/>
    <n v="-563.58000000000004"/>
    <n v="-114"/>
    <s v="no"/>
    <x v="126"/>
    <n v="0.22691358024691358"/>
    <n v="4.3586023455446744E-2"/>
    <x v="0"/>
  </r>
  <r>
    <n v="1431"/>
    <x v="746"/>
    <x v="0"/>
    <s v="VP-21760"/>
    <s v="Victoria Pisteka"/>
    <s v="Corporate"/>
    <x v="27"/>
    <x v="13"/>
    <s v="India"/>
    <x v="1"/>
    <s v="FUR-BO-10001708"/>
    <x v="2"/>
    <x v="14"/>
    <s v="Safco Stackable Bookrack, Pine"/>
    <n v="454.5"/>
    <n v="3"/>
    <n v="90.9"/>
    <n v="35.83"/>
    <s v="Medium"/>
    <n v="118"/>
    <x v="1"/>
    <x v="7"/>
    <x v="0"/>
    <x v="58"/>
    <d v="2021-10-10T00:00:00"/>
    <s v="1"/>
    <s v="YES"/>
    <n v="336.5"/>
    <n v="122"/>
    <s v="flag"/>
    <x v="120"/>
    <n v="3.8516949152542375"/>
    <n v="7.8833883388338827E-2"/>
    <x v="0"/>
  </r>
  <r>
    <n v="1432"/>
    <x v="684"/>
    <x v="0"/>
    <s v="NH-18610"/>
    <s v="Nicole Hansen"/>
    <s v="Corporate"/>
    <x v="124"/>
    <x v="5"/>
    <s v="India"/>
    <x v="0"/>
    <s v="FUR-CH-10004196"/>
    <x v="2"/>
    <x v="13"/>
    <s v="Novimex Swivel Stool, Red"/>
    <n v="822.3"/>
    <n v="5"/>
    <n v="205.5"/>
    <n v="65.819999999999993"/>
    <s v="Medium"/>
    <n v="58"/>
    <x v="1"/>
    <x v="5"/>
    <x v="0"/>
    <x v="255"/>
    <d v="2022-06-01T00:00:00"/>
    <s v="1"/>
    <s v="YES"/>
    <n v="764.3"/>
    <n v="120"/>
    <s v="flag"/>
    <x v="1075"/>
    <n v="14.177586206896551"/>
    <n v="8.0043779642466256E-2"/>
    <x v="0"/>
  </r>
  <r>
    <n v="1433"/>
    <x v="707"/>
    <x v="0"/>
    <s v="ML-17395"/>
    <s v="Marina Lichtenstein"/>
    <s v="Corporate"/>
    <x v="29"/>
    <x v="2"/>
    <s v="India"/>
    <x v="2"/>
    <s v="FUR-CH-10000117"/>
    <x v="2"/>
    <x v="13"/>
    <s v="Novimex Steel Folding Chair, Black"/>
    <n v="79.8"/>
    <n v="1"/>
    <n v="14.34"/>
    <n v="6.54"/>
    <s v="Medium"/>
    <n v="271"/>
    <x v="1"/>
    <x v="5"/>
    <x v="0"/>
    <x v="104"/>
    <d v="2023-11-15T00:00:00"/>
    <s v="1"/>
    <s v="NO"/>
    <n v="-191.2"/>
    <n v="4"/>
    <s v="no"/>
    <x v="1076"/>
    <n v="0.2944649446494465"/>
    <n v="8.1954887218045114E-2"/>
    <x v="0"/>
  </r>
  <r>
    <n v="1434"/>
    <x v="689"/>
    <x v="0"/>
    <s v="JR-16210"/>
    <s v="Justin Ritter"/>
    <s v="Corporate"/>
    <x v="76"/>
    <x v="19"/>
    <s v="India"/>
    <x v="3"/>
    <s v="TEC-CO-10001787"/>
    <x v="1"/>
    <x v="10"/>
    <s v="HP Fax and Copier, Laser"/>
    <n v="518.66999999999996"/>
    <n v="3"/>
    <n v="124.47"/>
    <n v="23.49"/>
    <s v="Medium"/>
    <n v="59"/>
    <x v="1"/>
    <x v="5"/>
    <x v="0"/>
    <x v="108"/>
    <d v="2023-05-23T00:00:00"/>
    <s v="1"/>
    <s v="YES"/>
    <n v="459.66999999999996"/>
    <n v="4"/>
    <s v="no"/>
    <x v="1077"/>
    <n v="8.7910169491525423"/>
    <n v="4.5288912024986985E-2"/>
    <x v="0"/>
  </r>
  <r>
    <n v="1435"/>
    <x v="626"/>
    <x v="0"/>
    <s v="KH-16330"/>
    <s v="Katharine Harms"/>
    <s v="Corporate"/>
    <x v="139"/>
    <x v="17"/>
    <s v="India"/>
    <x v="1"/>
    <s v="TEC-AC-10001463"/>
    <x v="1"/>
    <x v="11"/>
    <s v="Logitech Numeric Keypad, Programmable"/>
    <n v="95.64"/>
    <n v="2"/>
    <n v="17.16"/>
    <n v="5.9"/>
    <s v="Medium"/>
    <n v="288"/>
    <x v="1"/>
    <x v="6"/>
    <x v="1"/>
    <x v="347"/>
    <d v="2023-11-22T00:00:00"/>
    <s v="1"/>
    <s v="NO"/>
    <n v="-192.36"/>
    <n v="4"/>
    <s v="no"/>
    <x v="201"/>
    <n v="0.33208333333333334"/>
    <n v="6.1689669594312005E-2"/>
    <x v="0"/>
  </r>
  <r>
    <n v="1436"/>
    <x v="709"/>
    <x v="0"/>
    <s v="MC-17635"/>
    <s v="Matthew Clasen"/>
    <s v="Corporate"/>
    <x v="116"/>
    <x v="23"/>
    <s v="India"/>
    <x v="1"/>
    <s v="FUR-BO-10002204"/>
    <x v="2"/>
    <x v="14"/>
    <s v="Dania Floating Shelf Set, Traditional"/>
    <n v="338.7"/>
    <n v="2"/>
    <n v="148.97999999999999"/>
    <n v="18.47"/>
    <s v="Medium"/>
    <n v="195"/>
    <x v="1"/>
    <x v="7"/>
    <x v="1"/>
    <x v="453"/>
    <d v="2023-04-25T00:00:00"/>
    <s v="1"/>
    <s v="YES"/>
    <n v="143.69999999999999"/>
    <n v="7"/>
    <s v="flag"/>
    <x v="1078"/>
    <n v="1.7369230769230768"/>
    <n v="5.453203424859758E-2"/>
    <x v="0"/>
  </r>
  <r>
    <n v="1437"/>
    <x v="621"/>
    <x v="0"/>
    <s v="GB-14575"/>
    <s v="Giulietta Baptist"/>
    <s v="Consumer"/>
    <x v="17"/>
    <x v="7"/>
    <s v="India"/>
    <x v="3"/>
    <s v="FUR-FU-10000339"/>
    <x v="2"/>
    <x v="15"/>
    <s v="Tenex Frame, Black"/>
    <n v="329.94"/>
    <n v="3"/>
    <n v="13.14"/>
    <n v="14.29"/>
    <s v="Medium"/>
    <n v="8"/>
    <x v="1"/>
    <x v="5"/>
    <x v="0"/>
    <x v="177"/>
    <d v="2023-09-16T00:00:00"/>
    <s v="1"/>
    <s v="YES"/>
    <n v="321.94"/>
    <n v="-54"/>
    <s v="no"/>
    <x v="1079"/>
    <n v="41.2425"/>
    <n v="4.3310905013032669E-2"/>
    <x v="0"/>
  </r>
  <r>
    <n v="1438"/>
    <x v="747"/>
    <x v="0"/>
    <s v="TS-21655"/>
    <s v="Trudy Schmidt"/>
    <s v="Consumer"/>
    <x v="0"/>
    <x v="0"/>
    <s v="India"/>
    <x v="0"/>
    <s v="FUR-FU-10000422"/>
    <x v="2"/>
    <x v="15"/>
    <s v="Deflect-O Photo Frame, Black"/>
    <n v="155.69999999999999"/>
    <n v="3"/>
    <n v="13.95"/>
    <n v="7.55"/>
    <s v="Medium"/>
    <n v="269"/>
    <x v="1"/>
    <x v="4"/>
    <x v="0"/>
    <x v="204"/>
    <d v="2021-08-16T00:00:00"/>
    <s v="1"/>
    <s v="NO"/>
    <n v="-113.30000000000001"/>
    <n v="-114"/>
    <s v="no"/>
    <x v="1080"/>
    <n v="0.57881040892193303"/>
    <n v="4.8490687219010918E-2"/>
    <x v="0"/>
  </r>
  <r>
    <n v="1439"/>
    <x v="748"/>
    <x v="0"/>
    <s v="LB-16735"/>
    <s v="Larry Blacks"/>
    <s v="Consumer"/>
    <x v="41"/>
    <x v="4"/>
    <s v="India"/>
    <x v="0"/>
    <s v="TEC-CO-10003759"/>
    <x v="1"/>
    <x v="10"/>
    <s v="Canon Fax Machine, Laser"/>
    <n v="955.17"/>
    <n v="3"/>
    <n v="429.75"/>
    <n v="106.42"/>
    <s v="Medium"/>
    <n v="590"/>
    <x v="1"/>
    <x v="7"/>
    <x v="1"/>
    <x v="357"/>
    <d v="2024-05-31T00:00:00"/>
    <s v="1"/>
    <s v="YES"/>
    <n v="365.16999999999996"/>
    <n v="4"/>
    <s v="no"/>
    <x v="1081"/>
    <n v="1.6189322033898303"/>
    <n v="0.11141472198666207"/>
    <x v="1"/>
  </r>
  <r>
    <n v="1440"/>
    <x v="749"/>
    <x v="0"/>
    <s v="JS-15880"/>
    <s v="John Stevenson"/>
    <s v="Consumer"/>
    <x v="50"/>
    <x v="0"/>
    <s v="India"/>
    <x v="0"/>
    <s v="TEC-CO-10003982"/>
    <x v="1"/>
    <x v="10"/>
    <s v="HP Ink, High-Speed"/>
    <n v="380.7"/>
    <n v="3"/>
    <n v="163.62"/>
    <n v="28"/>
    <s v="Medium"/>
    <n v="334"/>
    <x v="1"/>
    <x v="6"/>
    <x v="0"/>
    <x v="83"/>
    <d v="2021-12-26T00:00:00"/>
    <s v="1"/>
    <s v="YES"/>
    <n v="46.699999999999989"/>
    <n v="4"/>
    <s v="no"/>
    <x v="1082"/>
    <n v="1.1398203592814371"/>
    <n v="7.3548726030995534E-2"/>
    <x v="0"/>
  </r>
  <r>
    <n v="1441"/>
    <x v="750"/>
    <x v="0"/>
    <s v="AA-10375"/>
    <s v="Allen Armold"/>
    <s v="Consumer"/>
    <x v="49"/>
    <x v="5"/>
    <s v="India"/>
    <x v="0"/>
    <s v="FUR-BO-10000208"/>
    <x v="2"/>
    <x v="14"/>
    <s v="Bush Stackable Bookrack, Mobile"/>
    <n v="185.26499999999999"/>
    <n v="3"/>
    <n v="-81.584999999999994"/>
    <n v="13.27"/>
    <s v="Medium"/>
    <n v="772"/>
    <x v="1"/>
    <x v="4"/>
    <x v="0"/>
    <x v="44"/>
    <d v="2023-06-18T00:00:00"/>
    <s v="1"/>
    <s v="NO"/>
    <n v="-586.73500000000001"/>
    <n v="4"/>
    <s v="no"/>
    <x v="1083"/>
    <n v="0.23998056994818651"/>
    <n v="7.1627128707527063E-2"/>
    <x v="0"/>
  </r>
  <r>
    <n v="1442"/>
    <x v="615"/>
    <x v="0"/>
    <s v="AG-10900"/>
    <s v="Arthur Gainer"/>
    <s v="Consumer"/>
    <x v="49"/>
    <x v="5"/>
    <s v="India"/>
    <x v="0"/>
    <s v="FUR-CH-10004447"/>
    <x v="2"/>
    <x v="13"/>
    <s v="Harbour Creations Rocking Chair, Set of Two"/>
    <n v="224.01"/>
    <n v="3"/>
    <n v="-215.1"/>
    <n v="7.09"/>
    <s v="Medium"/>
    <n v="264"/>
    <x v="1"/>
    <x v="5"/>
    <x v="0"/>
    <x v="430"/>
    <d v="2021-12-11T00:00:00"/>
    <s v="1"/>
    <s v="NO"/>
    <n v="-39.990000000000009"/>
    <n v="153"/>
    <s v="flag"/>
    <x v="1084"/>
    <n v="0.84852272727272726"/>
    <n v="3.1650372751216467E-2"/>
    <x v="0"/>
  </r>
  <r>
    <n v="1443"/>
    <x v="700"/>
    <x v="0"/>
    <s v="AB-10015"/>
    <s v="Aaron Bergman"/>
    <s v="Consumer"/>
    <x v="22"/>
    <x v="5"/>
    <s v="India"/>
    <x v="0"/>
    <s v="TEC-AC-10002719"/>
    <x v="1"/>
    <x v="11"/>
    <s v="Enermax Router, Programmable"/>
    <n v="1039.32"/>
    <n v="4"/>
    <n v="301.32"/>
    <n v="59.62"/>
    <s v="Medium"/>
    <n v="50"/>
    <x v="1"/>
    <x v="6"/>
    <x v="0"/>
    <x v="80"/>
    <d v="2021-11-20T00:00:00"/>
    <s v="1"/>
    <s v="YES"/>
    <n v="989.31999999999994"/>
    <n v="6"/>
    <s v="flag"/>
    <x v="1085"/>
    <n v="20.7864"/>
    <n v="5.7364430589231422E-2"/>
    <x v="0"/>
  </r>
  <r>
    <n v="1444"/>
    <x v="751"/>
    <x v="0"/>
    <s v="CA-12775"/>
    <s v="Cynthia Arntzen"/>
    <s v="Consumer"/>
    <x v="13"/>
    <x v="1"/>
    <s v="India"/>
    <x v="1"/>
    <s v="TEC-PH-10000169"/>
    <x v="1"/>
    <x v="12"/>
    <s v="Apple Smart Phone, with Caller ID"/>
    <n v="5751.54"/>
    <n v="9"/>
    <n v="2817.99"/>
    <n v="353.85"/>
    <s v="Medium"/>
    <n v="283"/>
    <x v="1"/>
    <x v="5"/>
    <x v="0"/>
    <x v="58"/>
    <d v="2021-11-10T00:00:00"/>
    <s v="1"/>
    <s v="YES"/>
    <n v="5468.54"/>
    <n v="153"/>
    <s v="flag"/>
    <x v="1086"/>
    <n v="20.3234628975265"/>
    <n v="6.1522653063353472E-2"/>
    <x v="0"/>
  </r>
  <r>
    <n v="1445"/>
    <x v="703"/>
    <x v="0"/>
    <s v="DF-13135"/>
    <s v="David Flashing"/>
    <s v="Consumer"/>
    <x v="61"/>
    <x v="7"/>
    <s v="India"/>
    <x v="3"/>
    <s v="FUR-BO-10001471"/>
    <x v="2"/>
    <x v="14"/>
    <s v="Sauder Classic Bookcase, Metal"/>
    <n v="435.45"/>
    <n v="1"/>
    <n v="209.01"/>
    <n v="29.68"/>
    <s v="Medium"/>
    <n v="398"/>
    <x v="1"/>
    <x v="7"/>
    <x v="0"/>
    <x v="452"/>
    <d v="2022-04-03T00:00:00"/>
    <s v="1"/>
    <s v="YES"/>
    <n v="37.449999999999989"/>
    <n v="35"/>
    <s v="flag"/>
    <x v="1087"/>
    <n v="1.0940954773869347"/>
    <n v="6.8159375358824201E-2"/>
    <x v="0"/>
  </r>
  <r>
    <n v="1446"/>
    <x v="752"/>
    <x v="0"/>
    <s v="JM-15580"/>
    <s v="Jill Matthias"/>
    <s v="Consumer"/>
    <x v="49"/>
    <x v="5"/>
    <s v="India"/>
    <x v="0"/>
    <s v="FUR-TA-10002172"/>
    <x v="2"/>
    <x v="16"/>
    <s v="Hon Conference Table, Rectangular"/>
    <n v="919.05"/>
    <n v="2"/>
    <n v="-128.66999999999999"/>
    <n v="38.47"/>
    <s v="Medium"/>
    <n v="417"/>
    <x v="1"/>
    <x v="7"/>
    <x v="0"/>
    <x v="356"/>
    <d v="2024-06-03T00:00:00"/>
    <s v="1"/>
    <s v="YES"/>
    <n v="502.04999999999995"/>
    <n v="152"/>
    <s v="flag"/>
    <x v="1088"/>
    <n v="2.2039568345323741"/>
    <n v="4.1858440781241499E-2"/>
    <x v="0"/>
  </r>
  <r>
    <n v="1447"/>
    <x v="753"/>
    <x v="0"/>
    <s v="BD-11725"/>
    <s v="Bruce Degenhardt"/>
    <s v="Consumer"/>
    <x v="18"/>
    <x v="9"/>
    <s v="India"/>
    <x v="2"/>
    <s v="FUR-FU-10002659"/>
    <x v="2"/>
    <x v="15"/>
    <s v="Eldon Clock, Black"/>
    <n v="113.04"/>
    <n v="2"/>
    <n v="38.4"/>
    <n v="4.4000000000000004"/>
    <s v="Medium"/>
    <n v="598"/>
    <x v="1"/>
    <x v="7"/>
    <x v="1"/>
    <x v="177"/>
    <d v="2023-09-16T00:00:00"/>
    <s v="1"/>
    <s v="NO"/>
    <n v="-484.96"/>
    <n v="-54"/>
    <s v="no"/>
    <x v="959"/>
    <n v="0.18903010033444817"/>
    <n v="3.8924274593064405E-2"/>
    <x v="0"/>
  </r>
  <r>
    <n v="1448"/>
    <x v="616"/>
    <x v="0"/>
    <s v="SC-20380"/>
    <s v="Shahid Collister"/>
    <s v="Consumer"/>
    <x v="18"/>
    <x v="9"/>
    <s v="India"/>
    <x v="2"/>
    <s v="OFF-LA-10000707"/>
    <x v="0"/>
    <x v="3"/>
    <s v="Avery Removable Labels, Adjustable"/>
    <n v="17.28"/>
    <n v="2"/>
    <n v="0.48"/>
    <n v="0.8"/>
    <s v="Medium"/>
    <n v="475"/>
    <x v="2"/>
    <x v="10"/>
    <x v="1"/>
    <x v="533"/>
    <d v="2021-04-12T00:00:00"/>
    <s v="1"/>
    <s v="NO"/>
    <n v="-457.72"/>
    <n v="-231"/>
    <s v="no"/>
    <x v="1089"/>
    <n v="3.6378947368421052E-2"/>
    <n v="4.6296296296296294E-2"/>
    <x v="0"/>
  </r>
  <r>
    <n v="1449"/>
    <x v="748"/>
    <x v="0"/>
    <s v="LB-16735"/>
    <s v="Larry Blacks"/>
    <s v="Consumer"/>
    <x v="41"/>
    <x v="4"/>
    <s v="India"/>
    <x v="0"/>
    <s v="OFF-AP-10004972"/>
    <x v="0"/>
    <x v="8"/>
    <s v="Breville Coffee Grinder, Red"/>
    <n v="123.72"/>
    <n v="2"/>
    <n v="39.54"/>
    <n v="9.51"/>
    <s v="Medium"/>
    <n v="333"/>
    <x v="2"/>
    <x v="10"/>
    <x v="1"/>
    <x v="83"/>
    <d v="2021-12-26T00:00:00"/>
    <s v="1"/>
    <s v="NO"/>
    <n v="-209.28"/>
    <n v="4"/>
    <s v="no"/>
    <x v="394"/>
    <n v="0.37153153153153151"/>
    <n v="7.6867119301648884E-2"/>
    <x v="0"/>
  </r>
  <r>
    <n v="1450"/>
    <x v="615"/>
    <x v="0"/>
    <s v="AG-10900"/>
    <s v="Arthur Gainer"/>
    <s v="Consumer"/>
    <x v="49"/>
    <x v="5"/>
    <s v="India"/>
    <x v="0"/>
    <s v="OFF-PA-10000944"/>
    <x v="0"/>
    <x v="6"/>
    <s v="Enermax Computer Printout Paper, 8.5 x 11"/>
    <n v="16.305"/>
    <n v="1"/>
    <n v="-8.8049999999999997"/>
    <n v="1.34"/>
    <s v="Medium"/>
    <n v="344"/>
    <x v="2"/>
    <x v="10"/>
    <x v="0"/>
    <x v="456"/>
    <d v="2021-11-26T00:00:00"/>
    <s v="1"/>
    <s v="NO"/>
    <n v="-327.69499999999999"/>
    <n v="5"/>
    <s v="no"/>
    <x v="1090"/>
    <n v="4.7398255813953488E-2"/>
    <n v="8.2183379331493417E-2"/>
    <x v="0"/>
  </r>
  <r>
    <n v="1451"/>
    <x v="754"/>
    <x v="0"/>
    <s v="MK-18160"/>
    <s v="Mike Kennedy"/>
    <s v="Consumer"/>
    <x v="73"/>
    <x v="7"/>
    <s v="India"/>
    <x v="3"/>
    <s v="OFF-BI-10003018"/>
    <x v="0"/>
    <x v="0"/>
    <s v="Avery Binder, Clear"/>
    <n v="37.08"/>
    <n v="3"/>
    <n v="17.73"/>
    <n v="1.01"/>
    <s v="Medium"/>
    <n v="693"/>
    <x v="2"/>
    <x v="9"/>
    <x v="1"/>
    <x v="39"/>
    <d v="2024-08-18T00:00:00"/>
    <s v="1"/>
    <s v="NO"/>
    <n v="-655.92"/>
    <n v="5"/>
    <s v="no"/>
    <x v="840"/>
    <n v="5.3506493506493502E-2"/>
    <n v="2.7238403451995685E-2"/>
    <x v="0"/>
  </r>
  <r>
    <n v="1452"/>
    <x v="748"/>
    <x v="0"/>
    <s v="LB-16735"/>
    <s v="Larry Blacks"/>
    <s v="Consumer"/>
    <x v="41"/>
    <x v="4"/>
    <s v="India"/>
    <x v="0"/>
    <s v="OFF-ST-10001753"/>
    <x v="0"/>
    <x v="1"/>
    <s v="Eldon Shelving, Industrial"/>
    <n v="146.69999999999999"/>
    <n v="3"/>
    <n v="21.96"/>
    <n v="8.42"/>
    <s v="Medium"/>
    <n v="531"/>
    <x v="2"/>
    <x v="11"/>
    <x v="0"/>
    <x v="80"/>
    <d v="2021-11-20T00:00:00"/>
    <s v="1"/>
    <s v="NO"/>
    <n v="-384.3"/>
    <n v="6"/>
    <s v="flag"/>
    <x v="1091"/>
    <n v="0.27627118644067794"/>
    <n v="5.7396046353101575E-2"/>
    <x v="0"/>
  </r>
  <r>
    <n v="1453"/>
    <x v="621"/>
    <x v="0"/>
    <s v="GB-14575"/>
    <s v="Giulietta Baptist"/>
    <s v="Consumer"/>
    <x v="17"/>
    <x v="7"/>
    <s v="India"/>
    <x v="3"/>
    <s v="OFF-FA-10004447"/>
    <x v="0"/>
    <x v="4"/>
    <s v="Advantus Rubber Bands, Metal"/>
    <n v="66.84"/>
    <n v="4"/>
    <n v="21.96"/>
    <n v="4.22"/>
    <s v="Medium"/>
    <n v="614"/>
    <x v="2"/>
    <x v="10"/>
    <x v="0"/>
    <x v="363"/>
    <d v="2022-09-10T00:00:00"/>
    <s v="1"/>
    <s v="NO"/>
    <n v="-547.16"/>
    <n v="123"/>
    <s v="flag"/>
    <x v="414"/>
    <n v="0.1088599348534202"/>
    <n v="6.3135846798324347E-2"/>
    <x v="0"/>
  </r>
  <r>
    <n v="1454"/>
    <x v="755"/>
    <x v="0"/>
    <s v="CA-12265"/>
    <s v="Christina Anderson"/>
    <s v="Consumer"/>
    <x v="70"/>
    <x v="7"/>
    <s v="India"/>
    <x v="3"/>
    <s v="OFF-AR-10002400"/>
    <x v="0"/>
    <x v="7"/>
    <s v="Boston Highlighters, Water Color"/>
    <n v="88.2"/>
    <n v="4"/>
    <n v="6.96"/>
    <n v="7.21"/>
    <s v="Medium"/>
    <n v="156"/>
    <x v="2"/>
    <x v="10"/>
    <x v="1"/>
    <x v="534"/>
    <d v="2024-04-29T00:00:00"/>
    <s v="1"/>
    <s v="NO"/>
    <n v="-67.8"/>
    <n v="4"/>
    <s v="no"/>
    <x v="1092"/>
    <n v="0.56538461538461537"/>
    <n v="8.1746031746031747E-2"/>
    <x v="0"/>
  </r>
  <r>
    <n v="1455"/>
    <x v="756"/>
    <x v="0"/>
    <s v="LD-17005"/>
    <s v="Lisa DeCherney"/>
    <s v="Consumer"/>
    <x v="80"/>
    <x v="21"/>
    <s v="India"/>
    <x v="1"/>
    <s v="OFF-ST-10003203"/>
    <x v="0"/>
    <x v="1"/>
    <s v="Eldon Lockers, Wire Frame"/>
    <n v="787.92"/>
    <n v="4"/>
    <n v="338.76"/>
    <n v="55.42"/>
    <s v="Medium"/>
    <n v="765"/>
    <x v="2"/>
    <x v="11"/>
    <x v="1"/>
    <x v="79"/>
    <d v="2024-04-06T00:00:00"/>
    <s v="1"/>
    <s v="YES"/>
    <n v="22.919999999999959"/>
    <n v="-54"/>
    <s v="no"/>
    <x v="57"/>
    <n v="1.0299607843137255"/>
    <n v="7.0337090059904558E-2"/>
    <x v="0"/>
  </r>
  <r>
    <n v="1456"/>
    <x v="624"/>
    <x v="0"/>
    <s v="SO-20335"/>
    <s v="Sean O'Donnell"/>
    <s v="Consumer"/>
    <x v="89"/>
    <x v="4"/>
    <s v="India"/>
    <x v="0"/>
    <s v="OFF-ST-10004226"/>
    <x v="0"/>
    <x v="1"/>
    <s v="Fellowes File Cart, Blue"/>
    <n v="549.24"/>
    <n v="4"/>
    <n v="252.6"/>
    <n v="28.98"/>
    <s v="Medium"/>
    <n v="517"/>
    <x v="2"/>
    <x v="8"/>
    <x v="0"/>
    <x v="56"/>
    <d v="2023-07-13T00:00:00"/>
    <s v="1"/>
    <s v="YES"/>
    <n v="32.240000000000009"/>
    <n v="-25"/>
    <s v="no"/>
    <x v="1093"/>
    <n v="1.0623597678916827"/>
    <n v="5.2763819095477386E-2"/>
    <x v="0"/>
  </r>
  <r>
    <n v="1457"/>
    <x v="757"/>
    <x v="0"/>
    <s v="EP-13915"/>
    <s v="Emily Phan"/>
    <s v="Consumer"/>
    <x v="84"/>
    <x v="21"/>
    <s v="India"/>
    <x v="1"/>
    <s v="OFF-BI-10004181"/>
    <x v="0"/>
    <x v="0"/>
    <s v="Avery 3-Hole Punch, Clear"/>
    <n v="109.32"/>
    <n v="4"/>
    <n v="12"/>
    <n v="11.4"/>
    <s v="Medium"/>
    <n v="532"/>
    <x v="2"/>
    <x v="10"/>
    <x v="1"/>
    <x v="480"/>
    <d v="2024-04-12T00:00:00"/>
    <s v="1"/>
    <s v="NO"/>
    <n v="-422.68"/>
    <n v="-232"/>
    <s v="no"/>
    <x v="1094"/>
    <n v="0.20548872180451128"/>
    <n v="0.10428100987925358"/>
    <x v="1"/>
  </r>
  <r>
    <n v="1458"/>
    <x v="758"/>
    <x v="0"/>
    <s v="NP-18700"/>
    <s v="Nora Preis"/>
    <s v="Consumer"/>
    <x v="48"/>
    <x v="17"/>
    <s v="India"/>
    <x v="1"/>
    <s v="OFF-FA-10004523"/>
    <x v="0"/>
    <x v="4"/>
    <s v="OIC Thumb Tacks, Bulk Pack"/>
    <n v="70.349999999999994"/>
    <n v="5"/>
    <n v="18.899999999999999"/>
    <n v="5.98"/>
    <s v="Medium"/>
    <n v="618"/>
    <x v="2"/>
    <x v="11"/>
    <x v="0"/>
    <x v="535"/>
    <d v="2023-01-30T00:00:00"/>
    <s v="1"/>
    <s v="NO"/>
    <n v="-547.65"/>
    <n v="5"/>
    <s v="no"/>
    <x v="423"/>
    <n v="0.11383495145631067"/>
    <n v="8.5003553660270084E-2"/>
    <x v="0"/>
  </r>
  <r>
    <n v="1459"/>
    <x v="753"/>
    <x v="0"/>
    <s v="BD-11725"/>
    <s v="Bruce Degenhardt"/>
    <s v="Consumer"/>
    <x v="18"/>
    <x v="9"/>
    <s v="India"/>
    <x v="2"/>
    <s v="OFF-SU-10002362"/>
    <x v="0"/>
    <x v="5"/>
    <s v="Acme Ruler, Serrated"/>
    <n v="67.05"/>
    <n v="5"/>
    <n v="18"/>
    <n v="2.68"/>
    <s v="Medium"/>
    <n v="389"/>
    <x v="2"/>
    <x v="11"/>
    <x v="1"/>
    <x v="284"/>
    <d v="2024-10-23T00:00:00"/>
    <s v="1"/>
    <s v="NO"/>
    <n v="-321.95"/>
    <n v="5"/>
    <s v="no"/>
    <x v="1032"/>
    <n v="0.1723650385604113"/>
    <n v="3.9970171513795678E-2"/>
    <x v="0"/>
  </r>
  <r>
    <n v="1460"/>
    <x v="759"/>
    <x v="0"/>
    <s v="SM-20905"/>
    <s v="Susan MacKendrick"/>
    <s v="Consumer"/>
    <x v="60"/>
    <x v="17"/>
    <s v="India"/>
    <x v="1"/>
    <s v="OFF-LA-10002107"/>
    <x v="0"/>
    <x v="3"/>
    <s v="Harbour Creations Removable Labels, Laser Printer Compatible"/>
    <n v="61.02"/>
    <n v="6"/>
    <n v="19.440000000000001"/>
    <n v="2.11"/>
    <s v="Medium"/>
    <n v="768"/>
    <x v="2"/>
    <x v="10"/>
    <x v="1"/>
    <x v="57"/>
    <d v="2022-02-09T00:00:00"/>
    <s v="1"/>
    <s v="NO"/>
    <n v="-706.98"/>
    <n v="-201"/>
    <s v="no"/>
    <x v="426"/>
    <n v="7.9453124999999999E-2"/>
    <n v="3.4578826614224838E-2"/>
    <x v="0"/>
  </r>
  <r>
    <n v="1461"/>
    <x v="760"/>
    <x v="0"/>
    <s v="DB-13120"/>
    <s v="David Bremer"/>
    <s v="Corporate"/>
    <x v="15"/>
    <x v="2"/>
    <s v="India"/>
    <x v="2"/>
    <s v="OFF-BI-10003779"/>
    <x v="0"/>
    <x v="0"/>
    <s v="Cardinal 3-Hole Punch, Durable"/>
    <n v="181.8"/>
    <n v="6"/>
    <n v="72.72"/>
    <n v="11.02"/>
    <s v="Medium"/>
    <n v="423"/>
    <x v="2"/>
    <x v="10"/>
    <x v="1"/>
    <x v="283"/>
    <d v="2021-08-20T00:00:00"/>
    <s v="1"/>
    <s v="NO"/>
    <n v="-241.2"/>
    <n v="4"/>
    <s v="no"/>
    <x v="169"/>
    <n v="0.4297872340425532"/>
    <n v="6.0616061606160607E-2"/>
    <x v="0"/>
  </r>
  <r>
    <n v="1462"/>
    <x v="708"/>
    <x v="0"/>
    <s v="ON-18715"/>
    <s v="Odella Nelson"/>
    <s v="Corporate"/>
    <x v="33"/>
    <x v="16"/>
    <s v="India"/>
    <x v="2"/>
    <s v="OFF-LA-10000195"/>
    <x v="0"/>
    <x v="3"/>
    <s v="Novimex File Folder Labels, Laser Printer Compatible"/>
    <n v="41.25"/>
    <n v="5"/>
    <n v="0.3"/>
    <n v="2.2999999999999998"/>
    <s v="Medium"/>
    <n v="54"/>
    <x v="2"/>
    <x v="11"/>
    <x v="0"/>
    <x v="317"/>
    <d v="2021-06-26T00:00:00"/>
    <s v="1"/>
    <s v="NO"/>
    <n v="-12.75"/>
    <n v="4"/>
    <s v="no"/>
    <x v="419"/>
    <n v="0.76388888888888884"/>
    <n v="5.5757575757575756E-2"/>
    <x v="0"/>
  </r>
  <r>
    <n v="1463"/>
    <x v="761"/>
    <x v="0"/>
    <s v="AH-10075"/>
    <s v="Adam Hart"/>
    <s v="Corporate"/>
    <x v="139"/>
    <x v="17"/>
    <s v="India"/>
    <x v="1"/>
    <s v="OFF-ST-10003953"/>
    <x v="0"/>
    <x v="1"/>
    <s v="Smead File Cart, Industrial"/>
    <n v="642"/>
    <n v="5"/>
    <n v="179.7"/>
    <n v="59.03"/>
    <s v="Medium"/>
    <n v="637"/>
    <x v="2"/>
    <x v="9"/>
    <x v="0"/>
    <x v="478"/>
    <d v="2023-12-26T00:00:00"/>
    <s v="1"/>
    <s v="YES"/>
    <n v="5"/>
    <n v="5"/>
    <s v="no"/>
    <x v="156"/>
    <n v="1.0078492935635792"/>
    <n v="9.1947040498442364E-2"/>
    <x v="0"/>
  </r>
  <r>
    <n v="1464"/>
    <x v="689"/>
    <x v="0"/>
    <s v="JR-16210"/>
    <s v="Justin Ritter"/>
    <s v="Corporate"/>
    <x v="76"/>
    <x v="19"/>
    <s v="India"/>
    <x v="3"/>
    <s v="OFF-PA-10002073"/>
    <x v="0"/>
    <x v="6"/>
    <s v="Green Bar Parchment Paper, 8.5 x 11"/>
    <n v="83.28"/>
    <n v="4"/>
    <n v="32.4"/>
    <n v="3.41"/>
    <s v="Medium"/>
    <n v="106"/>
    <x v="2"/>
    <x v="8"/>
    <x v="0"/>
    <x v="56"/>
    <d v="2023-07-13T00:00:00"/>
    <s v="1"/>
    <s v="NO"/>
    <n v="-22.72"/>
    <n v="-25"/>
    <s v="no"/>
    <x v="1095"/>
    <n v="0.78566037735849059"/>
    <n v="4.0946205571565801E-2"/>
    <x v="0"/>
  </r>
  <r>
    <n v="1465"/>
    <x v="686"/>
    <x v="0"/>
    <s v="RW-19630"/>
    <s v="Rob Williams"/>
    <s v="Corporate"/>
    <x v="30"/>
    <x v="14"/>
    <s v="India"/>
    <x v="3"/>
    <s v="OFF-AP-10002226"/>
    <x v="0"/>
    <x v="8"/>
    <s v="Hoover Blender, Black"/>
    <n v="289.8"/>
    <n v="3"/>
    <n v="20.25"/>
    <n v="19.2"/>
    <s v="Medium"/>
    <n v="431"/>
    <x v="2"/>
    <x v="8"/>
    <x v="0"/>
    <x v="65"/>
    <d v="2023-01-13T00:00:00"/>
    <s v="1"/>
    <s v="NO"/>
    <n v="-141.19999999999999"/>
    <n v="-169"/>
    <s v="no"/>
    <x v="1096"/>
    <n v="0.67238979118329467"/>
    <n v="6.6252587991718417E-2"/>
    <x v="0"/>
  </r>
  <r>
    <n v="1466"/>
    <x v="684"/>
    <x v="0"/>
    <s v="NH-18610"/>
    <s v="Nicole Hansen"/>
    <s v="Corporate"/>
    <x v="124"/>
    <x v="5"/>
    <s v="India"/>
    <x v="0"/>
    <s v="OFF-AR-10003536"/>
    <x v="0"/>
    <x v="7"/>
    <s v="Stanley Pencil Sharpener, Water Color"/>
    <n v="83.88"/>
    <n v="3"/>
    <n v="17.55"/>
    <n v="3.54"/>
    <s v="Medium"/>
    <n v="497"/>
    <x v="2"/>
    <x v="8"/>
    <x v="1"/>
    <x v="68"/>
    <d v="2023-05-16T00:00:00"/>
    <s v="1"/>
    <s v="NO"/>
    <n v="-413.12"/>
    <n v="-142"/>
    <s v="no"/>
    <x v="1097"/>
    <n v="0.16877263581488933"/>
    <n v="4.2203147353361947E-2"/>
    <x v="0"/>
  </r>
  <r>
    <n v="1467"/>
    <x v="630"/>
    <x v="0"/>
    <s v="AS-10225"/>
    <s v="Alan Schoenberger"/>
    <s v="Corporate"/>
    <x v="52"/>
    <x v="18"/>
    <s v="India"/>
    <x v="2"/>
    <s v="OFF-PA-10004380"/>
    <x v="0"/>
    <x v="6"/>
    <s v="SanDisk Memo Slips, Multicolor"/>
    <n v="18.39"/>
    <n v="1"/>
    <n v="2.19"/>
    <n v="0.76"/>
    <s v="Medium"/>
    <n v="167"/>
    <x v="2"/>
    <x v="10"/>
    <x v="1"/>
    <x v="23"/>
    <d v="2022-06-01T00:00:00"/>
    <s v="1"/>
    <s v="NO"/>
    <n v="-148.61000000000001"/>
    <n v="153"/>
    <s v="flag"/>
    <x v="1023"/>
    <n v="0.11011976047904191"/>
    <n v="4.132680804785209E-2"/>
    <x v="0"/>
  </r>
  <r>
    <n v="1468"/>
    <x v="627"/>
    <x v="0"/>
    <s v="SC-20230"/>
    <s v="Scot Coram"/>
    <s v="Corporate"/>
    <x v="82"/>
    <x v="0"/>
    <s v="India"/>
    <x v="0"/>
    <s v="OFF-ST-10004015"/>
    <x v="0"/>
    <x v="1"/>
    <s v="Smead Trays, Blue"/>
    <n v="48.48"/>
    <n v="1"/>
    <n v="23.73"/>
    <n v="1.8"/>
    <s v="Medium"/>
    <n v="762"/>
    <x v="2"/>
    <x v="11"/>
    <x v="1"/>
    <x v="536"/>
    <d v="2023-11-07T00:00:00"/>
    <s v="1"/>
    <s v="NO"/>
    <n v="-713.52"/>
    <n v="184"/>
    <s v="flag"/>
    <x v="1098"/>
    <n v="6.3622047244094482E-2"/>
    <n v="3.7128712871287134E-2"/>
    <x v="0"/>
  </r>
  <r>
    <n v="1469"/>
    <x v="762"/>
    <x v="0"/>
    <s v="PW-19030"/>
    <s v="Pauline Webber"/>
    <s v="Corporate"/>
    <x v="106"/>
    <x v="2"/>
    <s v="India"/>
    <x v="2"/>
    <s v="OFF-AR-10000539"/>
    <x v="0"/>
    <x v="7"/>
    <s v="Boston Markers, Easy-Erase"/>
    <n v="53.28"/>
    <n v="2"/>
    <n v="3.72"/>
    <n v="3.69"/>
    <s v="Medium"/>
    <n v="286"/>
    <x v="2"/>
    <x v="10"/>
    <x v="0"/>
    <x v="61"/>
    <d v="2024-04-19T00:00:00"/>
    <s v="1"/>
    <s v="NO"/>
    <n v="-232.72"/>
    <n v="4"/>
    <s v="no"/>
    <x v="1099"/>
    <n v="0.18629370629370628"/>
    <n v="6.9256756756756757E-2"/>
    <x v="0"/>
  </r>
  <r>
    <n v="1470"/>
    <x v="712"/>
    <x v="0"/>
    <s v="DP-13390"/>
    <s v="Dennis Pardue"/>
    <s v="Home Office"/>
    <x v="8"/>
    <x v="7"/>
    <s v="India"/>
    <x v="3"/>
    <s v="OFF-BI-10003475"/>
    <x v="0"/>
    <x v="0"/>
    <s v="Wilson Jones Index Tab, Recycled"/>
    <n v="20.43"/>
    <n v="3"/>
    <n v="9.36"/>
    <n v="1.33"/>
    <s v="Medium"/>
    <n v="306"/>
    <x v="2"/>
    <x v="9"/>
    <x v="0"/>
    <x v="537"/>
    <d v="2021-08-11T00:00:00"/>
    <s v="1"/>
    <s v="NO"/>
    <n v="-285.57"/>
    <n v="153"/>
    <s v="flag"/>
    <x v="1100"/>
    <n v="6.6764705882352934E-2"/>
    <n v="6.5100342633382283E-2"/>
    <x v="0"/>
  </r>
  <r>
    <n v="1471"/>
    <x v="763"/>
    <x v="0"/>
    <s v="TB-21190"/>
    <s v="Thomas Brumley"/>
    <s v="Home Office"/>
    <x v="61"/>
    <x v="7"/>
    <s v="India"/>
    <x v="3"/>
    <s v="OFF-AP-10001305"/>
    <x v="0"/>
    <x v="8"/>
    <s v="Breville Microwave, White"/>
    <n v="899.55"/>
    <n v="3"/>
    <n v="323.82"/>
    <n v="76.34"/>
    <s v="Medium"/>
    <n v="288"/>
    <x v="2"/>
    <x v="11"/>
    <x v="0"/>
    <x v="65"/>
    <d v="2023-01-13T00:00:00"/>
    <s v="1"/>
    <s v="YES"/>
    <n v="611.54999999999995"/>
    <n v="-169"/>
    <s v="no"/>
    <x v="1101"/>
    <n v="3.1234374999999996"/>
    <n v="8.4864654549496973E-2"/>
    <x v="0"/>
  </r>
  <r>
    <n v="1472"/>
    <x v="636"/>
    <x v="0"/>
    <s v="NK-18490"/>
    <s v="Neil Knudson"/>
    <s v="Home Office"/>
    <x v="1"/>
    <x v="1"/>
    <s v="India"/>
    <x v="1"/>
    <s v="OFF-AR-10002417"/>
    <x v="0"/>
    <x v="7"/>
    <s v="Boston Sketch Pad, Water Color"/>
    <n v="155.34"/>
    <n v="3"/>
    <n v="17.010000000000002"/>
    <n v="12.52"/>
    <s v="Medium"/>
    <n v="197"/>
    <x v="2"/>
    <x v="8"/>
    <x v="0"/>
    <x v="535"/>
    <d v="2023-01-30T00:00:00"/>
    <s v="1"/>
    <s v="NO"/>
    <n v="-41.66"/>
    <n v="5"/>
    <s v="no"/>
    <x v="1102"/>
    <n v="0.7885279187817259"/>
    <n v="8.0597399253250934E-2"/>
    <x v="0"/>
  </r>
  <r>
    <n v="1473"/>
    <x v="764"/>
    <x v="0"/>
    <s v="JJ-15760"/>
    <s v="Joel Jenkins"/>
    <s v="Home Office"/>
    <x v="50"/>
    <x v="0"/>
    <s v="India"/>
    <x v="0"/>
    <s v="OFF-SU-10001762"/>
    <x v="0"/>
    <x v="5"/>
    <s v="Stiletto Shears, Easy Grip"/>
    <n v="149.13"/>
    <n v="3"/>
    <n v="47.7"/>
    <n v="6.01"/>
    <s v="Medium"/>
    <n v="187"/>
    <x v="2"/>
    <x v="11"/>
    <x v="1"/>
    <x v="380"/>
    <d v="2021-05-31T00:00:00"/>
    <s v="1"/>
    <s v="NO"/>
    <n v="-37.870000000000005"/>
    <n v="5"/>
    <s v="no"/>
    <x v="1103"/>
    <n v="0.79748663101604278"/>
    <n v="4.0300409039093411E-2"/>
    <x v="0"/>
  </r>
  <r>
    <n v="1474"/>
    <x v="712"/>
    <x v="0"/>
    <s v="DP-13390"/>
    <s v="Dennis Pardue"/>
    <s v="Home Office"/>
    <x v="8"/>
    <x v="7"/>
    <s v="India"/>
    <x v="3"/>
    <s v="OFF-SU-10003665"/>
    <x v="0"/>
    <x v="5"/>
    <s v="Kleencut Trimmer, Serrated"/>
    <n v="114.39"/>
    <n v="3"/>
    <n v="14.85"/>
    <n v="5.08"/>
    <s v="Medium"/>
    <n v="256"/>
    <x v="2"/>
    <x v="9"/>
    <x v="0"/>
    <x v="286"/>
    <d v="2024-09-16T00:00:00"/>
    <s v="1"/>
    <s v="NO"/>
    <n v="-141.61000000000001"/>
    <n v="-54"/>
    <s v="no"/>
    <x v="1104"/>
    <n v="0.4468359375"/>
    <n v="4.4409476352828048E-2"/>
    <x v="0"/>
  </r>
  <r>
    <n v="1475"/>
    <x v="763"/>
    <x v="0"/>
    <s v="TB-21190"/>
    <s v="Thomas Brumley"/>
    <s v="Home Office"/>
    <x v="61"/>
    <x v="7"/>
    <s v="India"/>
    <x v="3"/>
    <s v="OFF-SU-10000914"/>
    <x v="0"/>
    <x v="5"/>
    <s v="Kleencut Scissors, Serrated"/>
    <n v="170.91"/>
    <n v="9"/>
    <n v="34.020000000000003"/>
    <n v="9.14"/>
    <s v="Medium"/>
    <n v="288"/>
    <x v="2"/>
    <x v="9"/>
    <x v="1"/>
    <x v="57"/>
    <d v="2022-02-09T00:00:00"/>
    <s v="1"/>
    <s v="NO"/>
    <n v="-117.09"/>
    <n v="-201"/>
    <s v="no"/>
    <x v="1105"/>
    <n v="0.59343749999999995"/>
    <n v="5.3478438944473704E-2"/>
    <x v="0"/>
  </r>
  <r>
    <n v="1476"/>
    <x v="678"/>
    <x v="0"/>
    <s v="KC-16255"/>
    <s v="Karen Carlisle"/>
    <s v="Corporate"/>
    <x v="103"/>
    <x v="4"/>
    <s v="India"/>
    <x v="0"/>
    <s v="OFF-FA-10004839"/>
    <x v="0"/>
    <x v="4"/>
    <s v="Accos Clamps, Metal"/>
    <n v="78"/>
    <n v="4"/>
    <n v="24.12"/>
    <n v="8.2799999999999994"/>
    <s v="High"/>
    <n v="739"/>
    <x v="2"/>
    <x v="10"/>
    <x v="1"/>
    <x v="535"/>
    <d v="2023-01-30T00:00:00"/>
    <s v="1"/>
    <s v="NO"/>
    <n v="-661"/>
    <n v="5"/>
    <s v="no"/>
    <x v="1106"/>
    <n v="0.10554803788903924"/>
    <n v="0.10615384615384614"/>
    <x v="1"/>
  </r>
  <r>
    <n v="1477"/>
    <x v="765"/>
    <x v="0"/>
    <s v="MW-18235"/>
    <s v="Mitch Willingham"/>
    <s v="Corporate"/>
    <x v="52"/>
    <x v="18"/>
    <s v="India"/>
    <x v="2"/>
    <s v="OFF-AR-10000097"/>
    <x v="0"/>
    <x v="7"/>
    <s v="BIC Sketch Pad, Blue"/>
    <n v="145.97999999999999"/>
    <n v="3"/>
    <n v="4.32"/>
    <n v="17.66"/>
    <s v="High"/>
    <n v="580"/>
    <x v="2"/>
    <x v="8"/>
    <x v="0"/>
    <x v="537"/>
    <d v="2021-08-11T00:00:00"/>
    <s v="1"/>
    <s v="NO"/>
    <n v="-434.02"/>
    <n v="153"/>
    <s v="flag"/>
    <x v="1107"/>
    <n v="0.25168965517241376"/>
    <n v="0.12097547609261544"/>
    <x v="1"/>
  </r>
  <r>
    <n v="1478"/>
    <x v="638"/>
    <x v="0"/>
    <s v="GK-14620"/>
    <s v="Grace Kelly"/>
    <s v="Corporate"/>
    <x v="21"/>
    <x v="15"/>
    <s v="India"/>
    <x v="1"/>
    <s v="OFF-ST-10002240"/>
    <x v="0"/>
    <x v="1"/>
    <s v="Fellowes Shelving, Blue"/>
    <n v="115.68"/>
    <n v="2"/>
    <n v="32.340000000000003"/>
    <n v="15.35"/>
    <s v="High"/>
    <n v="491"/>
    <x v="2"/>
    <x v="10"/>
    <x v="0"/>
    <x v="371"/>
    <d v="2023-10-04T00:00:00"/>
    <s v="1"/>
    <s v="NO"/>
    <n v="-375.32"/>
    <n v="183"/>
    <s v="flag"/>
    <x v="519"/>
    <n v="0.23560081466395114"/>
    <n v="0.13269363762102351"/>
    <x v="1"/>
  </r>
  <r>
    <n v="1479"/>
    <x v="742"/>
    <x v="0"/>
    <s v="TC-20980"/>
    <s v="Tamara Chand"/>
    <s v="Corporate"/>
    <x v="18"/>
    <x v="9"/>
    <s v="India"/>
    <x v="2"/>
    <s v="OFF-FA-10004839"/>
    <x v="0"/>
    <x v="4"/>
    <s v="Accos Clamps, Metal"/>
    <n v="39"/>
    <n v="2"/>
    <n v="12.06"/>
    <n v="6.82"/>
    <s v="High"/>
    <n v="193"/>
    <x v="2"/>
    <x v="8"/>
    <x v="0"/>
    <x v="51"/>
    <d v="2022-12-04T00:00:00"/>
    <s v="1"/>
    <s v="NO"/>
    <n v="-154"/>
    <n v="153"/>
    <s v="flag"/>
    <x v="1106"/>
    <n v="0.20207253886010362"/>
    <n v="0.17487179487179488"/>
    <x v="1"/>
  </r>
  <r>
    <n v="1480"/>
    <x v="742"/>
    <x v="0"/>
    <s v="TC-20980"/>
    <s v="Tamara Chand"/>
    <s v="Corporate"/>
    <x v="18"/>
    <x v="9"/>
    <s v="India"/>
    <x v="2"/>
    <s v="OFF-FA-10004739"/>
    <x v="0"/>
    <x v="4"/>
    <s v="Accos Rubber Bands, Bulk Pack"/>
    <n v="33.36"/>
    <n v="2"/>
    <n v="13.98"/>
    <n v="5.07"/>
    <s v="High"/>
    <n v="189"/>
    <x v="2"/>
    <x v="9"/>
    <x v="0"/>
    <x v="281"/>
    <d v="2024-04-01T00:00:00"/>
    <s v="1"/>
    <s v="NO"/>
    <n v="-155.63999999999999"/>
    <n v="93"/>
    <s v="flag"/>
    <x v="1108"/>
    <n v="0.1765079365079365"/>
    <n v="0.15197841726618705"/>
    <x v="1"/>
  </r>
  <r>
    <n v="1481"/>
    <x v="642"/>
    <x v="0"/>
    <s v="LF-17185"/>
    <s v="Luke Foster"/>
    <s v="Consumer"/>
    <x v="33"/>
    <x v="16"/>
    <s v="India"/>
    <x v="2"/>
    <s v="OFF-AP-10000391"/>
    <x v="0"/>
    <x v="8"/>
    <s v="Hamilton Beach Coffee Grinder, Black"/>
    <n v="126.27"/>
    <n v="3"/>
    <n v="56.79"/>
    <n v="15.87"/>
    <s v="High"/>
    <n v="116"/>
    <x v="2"/>
    <x v="8"/>
    <x v="0"/>
    <x v="538"/>
    <d v="2022-10-14T00:00:00"/>
    <s v="1"/>
    <s v="YES"/>
    <n v="10.269999999999996"/>
    <n v="34"/>
    <s v="flag"/>
    <x v="1109"/>
    <n v="1.0885344827586207"/>
    <n v="0.12568306010928962"/>
    <x v="1"/>
  </r>
  <r>
    <n v="1482"/>
    <x v="680"/>
    <x v="0"/>
    <s v="RA-19285"/>
    <s v="Ralph Arnett"/>
    <s v="Consumer"/>
    <x v="2"/>
    <x v="2"/>
    <s v="India"/>
    <x v="2"/>
    <s v="OFF-PA-10000215"/>
    <x v="0"/>
    <x v="6"/>
    <s v="Eaton Parchment Paper, Premium"/>
    <n v="26.94"/>
    <n v="2"/>
    <n v="1.86"/>
    <n v="2.95"/>
    <s v="High"/>
    <n v="529"/>
    <x v="2"/>
    <x v="11"/>
    <x v="1"/>
    <x v="539"/>
    <d v="2024-08-28T00:00:00"/>
    <s v="1"/>
    <s v="NO"/>
    <n v="-502.06"/>
    <n v="5"/>
    <s v="no"/>
    <x v="122"/>
    <n v="5.0926275992438569E-2"/>
    <n v="0.10950259836674091"/>
    <x v="1"/>
  </r>
  <r>
    <n v="1483"/>
    <x v="679"/>
    <x v="0"/>
    <s v="CR-12730"/>
    <s v="Craig Reiter"/>
    <s v="Consumer"/>
    <x v="49"/>
    <x v="5"/>
    <s v="India"/>
    <x v="0"/>
    <s v="OFF-EN-10002700"/>
    <x v="0"/>
    <x v="2"/>
    <s v="Kraft Interoffice Envelope, with clear poly window"/>
    <n v="50.46"/>
    <n v="2"/>
    <n v="-15.18"/>
    <n v="5.15"/>
    <s v="High"/>
    <n v="126"/>
    <x v="2"/>
    <x v="9"/>
    <x v="1"/>
    <x v="62"/>
    <d v="2021-10-16T00:00:00"/>
    <s v="1"/>
    <s v="NO"/>
    <n v="-75.539999999999992"/>
    <n v="6"/>
    <s v="flag"/>
    <x v="1110"/>
    <n v="0.40047619047619049"/>
    <n v="0.10206103844629411"/>
    <x v="1"/>
  </r>
  <r>
    <n v="1484"/>
    <x v="720"/>
    <x v="0"/>
    <s v="DL-13330"/>
    <s v="Denise Leinenbach"/>
    <s v="Consumer"/>
    <x v="35"/>
    <x v="10"/>
    <s v="India"/>
    <x v="3"/>
    <s v="OFF-AR-10003774"/>
    <x v="0"/>
    <x v="7"/>
    <s v="Stanley Sketch Pad, Fluorescent"/>
    <n v="137.07"/>
    <n v="3"/>
    <n v="56.16"/>
    <n v="14.04"/>
    <s v="High"/>
    <n v="457"/>
    <x v="2"/>
    <x v="9"/>
    <x v="1"/>
    <x v="158"/>
    <d v="2022-05-15T00:00:00"/>
    <s v="1"/>
    <s v="NO"/>
    <n v="-319.93"/>
    <n v="-174"/>
    <s v="no"/>
    <x v="30"/>
    <n v="0.29993435448577677"/>
    <n v="0.10242941562705186"/>
    <x v="1"/>
  </r>
  <r>
    <n v="1485"/>
    <x v="642"/>
    <x v="0"/>
    <s v="LF-17185"/>
    <s v="Luke Foster"/>
    <s v="Consumer"/>
    <x v="33"/>
    <x v="16"/>
    <s v="India"/>
    <x v="2"/>
    <s v="OFF-AR-10003592"/>
    <x v="0"/>
    <x v="7"/>
    <s v="Sanford Pencil Sharpener, Fluorescent"/>
    <n v="51.66"/>
    <n v="2"/>
    <n v="17.52"/>
    <n v="8.5299999999999994"/>
    <s v="High"/>
    <n v="554"/>
    <x v="2"/>
    <x v="11"/>
    <x v="1"/>
    <x v="482"/>
    <d v="2021-08-28T00:00:00"/>
    <s v="1"/>
    <s v="NO"/>
    <n v="-502.34000000000003"/>
    <n v="6"/>
    <s v="flag"/>
    <x v="1111"/>
    <n v="9.3249097472924175E-2"/>
    <n v="0.16511807975222609"/>
    <x v="1"/>
  </r>
  <r>
    <n v="1486"/>
    <x v="642"/>
    <x v="0"/>
    <s v="LF-17185"/>
    <s v="Luke Foster"/>
    <s v="Consumer"/>
    <x v="33"/>
    <x v="16"/>
    <s v="India"/>
    <x v="2"/>
    <s v="OFF-AR-10001226"/>
    <x v="0"/>
    <x v="7"/>
    <s v="Boston Pencil Sharpener, Fluorescent"/>
    <n v="28.95"/>
    <n v="1"/>
    <n v="0.56999999999999995"/>
    <n v="4.2300000000000004"/>
    <s v="High"/>
    <n v="589"/>
    <x v="2"/>
    <x v="8"/>
    <x v="0"/>
    <x v="479"/>
    <d v="2023-05-22T00:00:00"/>
    <s v="1"/>
    <s v="NO"/>
    <n v="-560.04999999999995"/>
    <n v="6"/>
    <s v="flag"/>
    <x v="1112"/>
    <n v="4.9151103565365027E-2"/>
    <n v="0.14611398963730571"/>
    <x v="1"/>
  </r>
  <r>
    <n v="1487"/>
    <x v="721"/>
    <x v="0"/>
    <s v="TS-21610"/>
    <s v="Troy Staebel"/>
    <s v="Consumer"/>
    <x v="58"/>
    <x v="9"/>
    <s v="India"/>
    <x v="2"/>
    <s v="OFF-ST-10004837"/>
    <x v="0"/>
    <x v="1"/>
    <s v="Eldon File Cart, Single Width"/>
    <n v="383.76"/>
    <n v="3"/>
    <n v="22.95"/>
    <n v="61.6"/>
    <s v="High"/>
    <n v="178"/>
    <x v="2"/>
    <x v="11"/>
    <x v="1"/>
    <x v="540"/>
    <d v="2021-09-24T00:00:00"/>
    <s v="1"/>
    <s v="YES"/>
    <n v="205.76"/>
    <n v="4"/>
    <s v="no"/>
    <x v="430"/>
    <n v="2.1559550561797751"/>
    <n v="0.16051698978528248"/>
    <x v="1"/>
  </r>
  <r>
    <n v="1488"/>
    <x v="648"/>
    <x v="0"/>
    <s v="LT-16765"/>
    <s v="Larry Tron"/>
    <s v="Consumer"/>
    <x v="105"/>
    <x v="22"/>
    <s v="India"/>
    <x v="1"/>
    <s v="OFF-PA-10004124"/>
    <x v="0"/>
    <x v="6"/>
    <s v="SanDisk Message Books, 8.5 x 11"/>
    <n v="111.84"/>
    <n v="4"/>
    <n v="3.24"/>
    <n v="14.51"/>
    <s v="Low"/>
    <n v="7"/>
    <x v="2"/>
    <x v="10"/>
    <x v="0"/>
    <x v="72"/>
    <d v="2024-09-16T00:00:00"/>
    <s v="1"/>
    <s v="YES"/>
    <n v="104.84"/>
    <n v="-84"/>
    <s v="no"/>
    <x v="1113"/>
    <n v="15.977142857142857"/>
    <n v="0.12973891273247495"/>
    <x v="1"/>
  </r>
  <r>
    <n v="1489"/>
    <x v="649"/>
    <x v="0"/>
    <s v="JM-15250"/>
    <s v="Janet Martin"/>
    <s v="Consumer"/>
    <x v="80"/>
    <x v="21"/>
    <s v="India"/>
    <x v="1"/>
    <s v="OFF-LA-10003141"/>
    <x v="0"/>
    <x v="3"/>
    <s v="Hon Shipping Labels, Laser Printer Compatible"/>
    <n v="56.85"/>
    <n v="5"/>
    <n v="28.35"/>
    <n v="6.66"/>
    <s v="Low"/>
    <n v="410"/>
    <x v="2"/>
    <x v="9"/>
    <x v="0"/>
    <x v="349"/>
    <d v="2024-01-09T00:00:00"/>
    <s v="1"/>
    <s v="NO"/>
    <n v="-353.15"/>
    <n v="-232"/>
    <s v="no"/>
    <x v="86"/>
    <n v="0.13865853658536587"/>
    <n v="0.11715039577836411"/>
    <x v="1"/>
  </r>
  <r>
    <n v="1490"/>
    <x v="766"/>
    <x v="0"/>
    <s v="AA-10645"/>
    <s v="Anna Andreadi"/>
    <s v="Consumer"/>
    <x v="52"/>
    <x v="18"/>
    <s v="India"/>
    <x v="2"/>
    <s v="OFF-AR-10002256"/>
    <x v="0"/>
    <x v="7"/>
    <s v="BIC Sketch Pad, Easy-Erase"/>
    <n v="342.51"/>
    <n v="7"/>
    <n v="54.6"/>
    <n v="13.22"/>
    <s v="Low"/>
    <n v="682"/>
    <x v="2"/>
    <x v="10"/>
    <x v="1"/>
    <x v="541"/>
    <d v="2022-09-30T00:00:00"/>
    <s v="1"/>
    <s v="NO"/>
    <n v="-339.49"/>
    <n v="4"/>
    <s v="no"/>
    <x v="1114"/>
    <n v="0.5022140762463343"/>
    <n v="3.8597413214212728E-2"/>
    <x v="0"/>
  </r>
  <r>
    <n v="1491"/>
    <x v="767"/>
    <x v="0"/>
    <s v="JB-15925"/>
    <s v="Joni Blumstein"/>
    <s v="Consumer"/>
    <x v="30"/>
    <x v="14"/>
    <s v="India"/>
    <x v="3"/>
    <s v="OFF-EN-10001162"/>
    <x v="0"/>
    <x v="2"/>
    <s v="GlobeWeis Mailers, Set of 50"/>
    <n v="77.099999999999994"/>
    <n v="2"/>
    <n v="33.119999999999997"/>
    <n v="11.24"/>
    <s v="Low"/>
    <n v="484"/>
    <x v="2"/>
    <x v="9"/>
    <x v="0"/>
    <x v="542"/>
    <d v="2023-12-24T00:00:00"/>
    <s v="1"/>
    <s v="NO"/>
    <n v="-406.9"/>
    <n v="7"/>
    <s v="flag"/>
    <x v="374"/>
    <n v="0.15929752066115702"/>
    <n v="0.14578469520103762"/>
    <x v="1"/>
  </r>
  <r>
    <n v="1492"/>
    <x v="768"/>
    <x v="2"/>
    <s v="PS-18970"/>
    <s v="Paul Stevenson"/>
    <s v="Home Office"/>
    <x v="131"/>
    <x v="15"/>
    <s v="India"/>
    <x v="1"/>
    <s v="OFF-FA-10003186"/>
    <x v="0"/>
    <x v="4"/>
    <s v="Accos Push Pins, Bulk Pack"/>
    <n v="72.599999999999994"/>
    <n v="5"/>
    <n v="23.85"/>
    <n v="2.4300000000000002"/>
    <s v="Medium"/>
    <n v="438"/>
    <x v="2"/>
    <x v="8"/>
    <x v="0"/>
    <x v="71"/>
    <d v="2022-09-26T00:00:00"/>
    <s v="1"/>
    <s v="NO"/>
    <n v="-365.4"/>
    <n v="5"/>
    <s v="no"/>
    <x v="1115"/>
    <n v="0.16575342465753423"/>
    <n v="3.3471074380165292E-2"/>
    <x v="0"/>
  </r>
  <r>
    <n v="1493"/>
    <x v="670"/>
    <x v="1"/>
    <s v="GM-14455"/>
    <s v="Gary Mitchum"/>
    <s v="Home Office"/>
    <x v="52"/>
    <x v="18"/>
    <s v="India"/>
    <x v="2"/>
    <s v="OFF-AR-10000242"/>
    <x v="0"/>
    <x v="7"/>
    <s v="BIC Pencil Sharpener, Blue"/>
    <n v="29.01"/>
    <n v="1"/>
    <n v="5.22"/>
    <n v="1.77"/>
    <s v="Medium"/>
    <n v="778"/>
    <x v="2"/>
    <x v="9"/>
    <x v="1"/>
    <x v="317"/>
    <d v="2021-06-26T00:00:00"/>
    <s v="1"/>
    <s v="NO"/>
    <n v="-748.99"/>
    <n v="4"/>
    <s v="no"/>
    <x v="1116"/>
    <n v="3.7287917737789208E-2"/>
    <n v="6.1013443640124093E-2"/>
    <x v="0"/>
  </r>
  <r>
    <n v="1494"/>
    <x v="651"/>
    <x v="1"/>
    <s v="MH-18115"/>
    <s v="Mick Hernandez"/>
    <s v="Home Office"/>
    <x v="75"/>
    <x v="7"/>
    <s v="India"/>
    <x v="3"/>
    <s v="OFF-BI-10002562"/>
    <x v="0"/>
    <x v="0"/>
    <s v="Ibico Binding Machine, Durable"/>
    <n v="105.84"/>
    <n v="2"/>
    <n v="43.38"/>
    <n v="18.45"/>
    <s v="High"/>
    <n v="596"/>
    <x v="2"/>
    <x v="9"/>
    <x v="0"/>
    <x v="65"/>
    <d v="2023-01-13T00:00:00"/>
    <s v="1"/>
    <s v="NO"/>
    <n v="-490.15999999999997"/>
    <n v="-169"/>
    <s v="no"/>
    <x v="1117"/>
    <n v="0.17758389261744967"/>
    <n v="0.17431972789115646"/>
    <x v="1"/>
  </r>
  <r>
    <n v="1495"/>
    <x v="651"/>
    <x v="1"/>
    <s v="MH-18115"/>
    <s v="Mick Hernandez"/>
    <s v="Home Office"/>
    <x v="75"/>
    <x v="7"/>
    <s v="India"/>
    <x v="3"/>
    <s v="OFF-BI-10001867"/>
    <x v="0"/>
    <x v="0"/>
    <s v="Acco Binder Covers, Recycled"/>
    <n v="27.36"/>
    <n v="2"/>
    <n v="8.6999999999999993"/>
    <n v="2.85"/>
    <s v="High"/>
    <n v="162"/>
    <x v="2"/>
    <x v="8"/>
    <x v="1"/>
    <x v="478"/>
    <d v="2023-12-26T00:00:00"/>
    <s v="1"/>
    <s v="NO"/>
    <n v="-134.63999999999999"/>
    <n v="5"/>
    <s v="no"/>
    <x v="689"/>
    <n v="0.16888888888888889"/>
    <n v="0.10416666666666667"/>
    <x v="1"/>
  </r>
  <r>
    <n v="1496"/>
    <x v="769"/>
    <x v="2"/>
    <s v="MH-17785"/>
    <s v="Maya Herman"/>
    <s v="Corporate"/>
    <x v="107"/>
    <x v="5"/>
    <s v="India"/>
    <x v="0"/>
    <s v="OFF-EN-10004590"/>
    <x v="0"/>
    <x v="2"/>
    <s v="Ames Peel and Seal, with clear poly window"/>
    <n v="44.46"/>
    <n v="2"/>
    <n v="11.52"/>
    <n v="5.35"/>
    <s v="High"/>
    <n v="679"/>
    <x v="2"/>
    <x v="8"/>
    <x v="0"/>
    <x v="351"/>
    <d v="2024-02-12T00:00:00"/>
    <s v="1"/>
    <s v="NO"/>
    <n v="-634.54"/>
    <n v="-288"/>
    <s v="no"/>
    <x v="1118"/>
    <n v="6.5478645066273933E-2"/>
    <n v="0.12033288349077821"/>
    <x v="1"/>
  </r>
  <r>
    <n v="1497"/>
    <x v="654"/>
    <x v="1"/>
    <s v="HH-15010"/>
    <s v="Hilary Holden"/>
    <s v="Corporate"/>
    <x v="11"/>
    <x v="4"/>
    <s v="India"/>
    <x v="0"/>
    <s v="OFF-PA-10003252"/>
    <x v="0"/>
    <x v="6"/>
    <s v="Xerox Note Cards, 8.5 x 11"/>
    <n v="91.53"/>
    <n v="3"/>
    <n v="0"/>
    <n v="16.8"/>
    <s v="High"/>
    <n v="466"/>
    <x v="2"/>
    <x v="10"/>
    <x v="0"/>
    <x v="543"/>
    <d v="2022-02-10T00:00:00"/>
    <s v="1"/>
    <s v="NO"/>
    <n v="-374.47"/>
    <n v="-230"/>
    <s v="no"/>
    <x v="68"/>
    <n v="0.19641630901287555"/>
    <n v="0.18354637823664374"/>
    <x v="1"/>
  </r>
  <r>
    <n v="1498"/>
    <x v="731"/>
    <x v="1"/>
    <s v="BG-11695"/>
    <s v="Brooke Gillingham"/>
    <s v="Corporate"/>
    <x v="44"/>
    <x v="5"/>
    <s v="India"/>
    <x v="0"/>
    <s v="OFF-EN-10003601"/>
    <x v="0"/>
    <x v="2"/>
    <s v="GlobeWeis Clasp Envelope, Set of 50"/>
    <n v="29.7"/>
    <n v="3"/>
    <n v="0"/>
    <n v="2.87"/>
    <s v="Medium"/>
    <n v="9"/>
    <x v="2"/>
    <x v="10"/>
    <x v="0"/>
    <x v="544"/>
    <d v="2024-03-30T00:00:00"/>
    <s v="1"/>
    <s v="YES"/>
    <n v="20.7"/>
    <n v="6"/>
    <s v="flag"/>
    <x v="68"/>
    <n v="3.3"/>
    <n v="9.663299663299664E-2"/>
    <x v="0"/>
  </r>
  <r>
    <n v="1499"/>
    <x v="770"/>
    <x v="1"/>
    <s v="AR-10405"/>
    <s v="Allen Rosenblatt"/>
    <s v="Corporate"/>
    <x v="129"/>
    <x v="7"/>
    <s v="India"/>
    <x v="3"/>
    <s v="OFF-ST-10004837"/>
    <x v="0"/>
    <x v="1"/>
    <s v="Eldon File Cart, Single Width"/>
    <n v="767.52"/>
    <n v="6"/>
    <n v="45.9"/>
    <n v="132.72999999999999"/>
    <s v="High"/>
    <n v="438"/>
    <x v="2"/>
    <x v="11"/>
    <x v="1"/>
    <x v="19"/>
    <d v="2023-11-02T00:00:00"/>
    <s v="1"/>
    <s v="YES"/>
    <n v="329.52"/>
    <n v="153"/>
    <s v="flag"/>
    <x v="430"/>
    <n v="1.7523287671232877"/>
    <n v="0.17293360433604335"/>
    <x v="1"/>
  </r>
  <r>
    <n v="1500"/>
    <x v="731"/>
    <x v="1"/>
    <s v="BG-11695"/>
    <s v="Brooke Gillingham"/>
    <s v="Corporate"/>
    <x v="44"/>
    <x v="5"/>
    <s v="India"/>
    <x v="0"/>
    <s v="OFF-BI-10000721"/>
    <x v="0"/>
    <x v="0"/>
    <s v="Ibico Binder Covers, Recycled"/>
    <n v="84.06"/>
    <n v="6"/>
    <n v="3.24"/>
    <n v="9.85"/>
    <s v="Medium"/>
    <n v="81"/>
    <x v="2"/>
    <x v="8"/>
    <x v="1"/>
    <x v="22"/>
    <d v="2024-08-13T00:00:00"/>
    <s v="1"/>
    <s v="YES"/>
    <n v="3.0600000000000023"/>
    <n v="-26"/>
    <s v="no"/>
    <x v="1119"/>
    <n v="1.0377777777777779"/>
    <n v="0.1171782060433024"/>
    <x v="1"/>
  </r>
  <r>
    <n v="1501"/>
    <x v="655"/>
    <x v="1"/>
    <s v="MZ-17515"/>
    <s v="Mary Zewe"/>
    <s v="Corporate"/>
    <x v="49"/>
    <x v="5"/>
    <s v="India"/>
    <x v="0"/>
    <s v="OFF-ST-10003445"/>
    <x v="0"/>
    <x v="1"/>
    <s v="Rogers Folders, Industrial"/>
    <n v="15.585000000000001"/>
    <n v="1"/>
    <n v="-14.654999999999999"/>
    <n v="2.2599999999999998"/>
    <s v="High"/>
    <n v="48"/>
    <x v="2"/>
    <x v="11"/>
    <x v="0"/>
    <x v="545"/>
    <d v="2021-02-23T00:00:00"/>
    <s v="1"/>
    <s v="NO"/>
    <n v="-32.414999999999999"/>
    <n v="5"/>
    <s v="no"/>
    <x v="1120"/>
    <n v="0.32468750000000002"/>
    <n v="0.14501122874558869"/>
    <x v="1"/>
  </r>
  <r>
    <n v="1502"/>
    <x v="771"/>
    <x v="1"/>
    <s v="TH-21100"/>
    <s v="Thea Hendricks"/>
    <s v="Consumer"/>
    <x v="72"/>
    <x v="9"/>
    <s v="India"/>
    <x v="2"/>
    <s v="OFF-LA-10000707"/>
    <x v="0"/>
    <x v="3"/>
    <s v="Avery Removable Labels, Adjustable"/>
    <n v="43.2"/>
    <n v="5"/>
    <n v="1.2"/>
    <n v="12.88"/>
    <s v="Critical"/>
    <n v="82"/>
    <x v="2"/>
    <x v="10"/>
    <x v="1"/>
    <x v="35"/>
    <d v="2023-11-02T00:00:00"/>
    <s v="1"/>
    <s v="NO"/>
    <n v="-38.799999999999997"/>
    <n v="123"/>
    <s v="flag"/>
    <x v="1089"/>
    <n v="0.52682926829268295"/>
    <n v="0.29814814814814816"/>
    <x v="1"/>
  </r>
  <r>
    <n v="1503"/>
    <x v="734"/>
    <x v="1"/>
    <s v="PW-19240"/>
    <s v="Pierre Wener"/>
    <s v="Consumer"/>
    <x v="18"/>
    <x v="9"/>
    <s v="India"/>
    <x v="2"/>
    <s v="OFF-BI-10003142"/>
    <x v="0"/>
    <x v="0"/>
    <s v="Acco Binder Covers, Clear"/>
    <n v="76.680000000000007"/>
    <n v="6"/>
    <n v="0"/>
    <n v="12.59"/>
    <s v="High"/>
    <n v="642"/>
    <x v="2"/>
    <x v="11"/>
    <x v="0"/>
    <x v="462"/>
    <d v="2022-03-12T00:00:00"/>
    <s v="1"/>
    <s v="NO"/>
    <n v="-565.31999999999994"/>
    <n v="-259"/>
    <s v="no"/>
    <x v="68"/>
    <n v="0.11943925233644861"/>
    <n v="0.16418883672404797"/>
    <x v="1"/>
  </r>
  <r>
    <n v="1504"/>
    <x v="664"/>
    <x v="1"/>
    <s v="JK-15730"/>
    <s v="Joe Kamberova"/>
    <s v="Consumer"/>
    <x v="80"/>
    <x v="21"/>
    <s v="India"/>
    <x v="1"/>
    <s v="OFF-LA-10000216"/>
    <x v="0"/>
    <x v="3"/>
    <s v="Novimex Round Labels, Alphabetical"/>
    <n v="18.27"/>
    <n v="3"/>
    <n v="2.7"/>
    <n v="2.23"/>
    <s v="High"/>
    <n v="49"/>
    <x v="2"/>
    <x v="9"/>
    <x v="0"/>
    <x v="38"/>
    <d v="2023-12-14T00:00:00"/>
    <s v="1"/>
    <s v="NO"/>
    <n v="-30.73"/>
    <n v="93"/>
    <s v="flag"/>
    <x v="1121"/>
    <n v="0.37285714285714283"/>
    <n v="0.12205801860974275"/>
    <x v="1"/>
  </r>
  <r>
    <n v="1505"/>
    <x v="735"/>
    <x v="1"/>
    <s v="JF-15415"/>
    <s v="Jennifer Ferguson"/>
    <s v="Consumer"/>
    <x v="33"/>
    <x v="16"/>
    <s v="India"/>
    <x v="2"/>
    <s v="OFF-ST-10004668"/>
    <x v="0"/>
    <x v="1"/>
    <s v="Smead Trays, Industrial"/>
    <n v="146.88"/>
    <n v="3"/>
    <n v="23.49"/>
    <n v="18.600000000000001"/>
    <s v="Medium"/>
    <n v="353"/>
    <x v="2"/>
    <x v="10"/>
    <x v="1"/>
    <x v="92"/>
    <d v="2024-10-23T00:00:00"/>
    <s v="1"/>
    <s v="NO"/>
    <n v="-206.12"/>
    <n v="6"/>
    <s v="flag"/>
    <x v="1122"/>
    <n v="0.41609065155807362"/>
    <n v="0.1266339869281046"/>
    <x v="1"/>
  </r>
  <r>
    <n v="1506"/>
    <x v="658"/>
    <x v="1"/>
    <s v="RB-19360"/>
    <s v="Raymond Buch"/>
    <s v="Consumer"/>
    <x v="53"/>
    <x v="4"/>
    <s v="India"/>
    <x v="0"/>
    <s v="OFF-BI-10004440"/>
    <x v="0"/>
    <x v="0"/>
    <s v="Cardinal Binder, Economy"/>
    <n v="27.66"/>
    <n v="2"/>
    <n v="6.6"/>
    <n v="0.37"/>
    <s v="High"/>
    <n v="78"/>
    <x v="2"/>
    <x v="10"/>
    <x v="0"/>
    <x v="336"/>
    <d v="2022-08-19T00:00:00"/>
    <s v="1"/>
    <s v="NO"/>
    <n v="-50.34"/>
    <n v="5"/>
    <s v="no"/>
    <x v="975"/>
    <n v="0.35461538461538461"/>
    <n v="1.3376717281272595E-2"/>
    <x v="0"/>
  </r>
  <r>
    <n v="1507"/>
    <x v="772"/>
    <x v="1"/>
    <s v="DM-13345"/>
    <s v="Denise Monton"/>
    <s v="Corporate"/>
    <x v="123"/>
    <x v="7"/>
    <s v="India"/>
    <x v="3"/>
    <s v="TEC-CO-10004404"/>
    <x v="1"/>
    <x v="10"/>
    <s v="Brother Copy Machine, High-Speed"/>
    <n v="2098.3200000000002"/>
    <n v="8"/>
    <n v="860.16"/>
    <n v="224.28"/>
    <s v="Medium"/>
    <n v="676"/>
    <x v="2"/>
    <x v="11"/>
    <x v="1"/>
    <x v="546"/>
    <d v="2024-01-09T00:00:00"/>
    <s v="1"/>
    <s v="YES"/>
    <n v="1422.3200000000002"/>
    <n v="-231"/>
    <s v="no"/>
    <x v="1123"/>
    <n v="3.1040236686390537"/>
    <n v="0.10688550840672537"/>
    <x v="1"/>
  </r>
  <r>
    <n v="1508"/>
    <x v="773"/>
    <x v="2"/>
    <s v="MK-17905"/>
    <s v="Michael Kennedy"/>
    <s v="Corporate"/>
    <x v="49"/>
    <x v="5"/>
    <s v="India"/>
    <x v="0"/>
    <s v="TEC-AC-10004012"/>
    <x v="1"/>
    <x v="11"/>
    <s v="Enermax Flash Drive, Erganomic"/>
    <n v="117.99"/>
    <n v="6"/>
    <n v="-18.989999999999998"/>
    <n v="33.93"/>
    <s v="High"/>
    <n v="364"/>
    <x v="2"/>
    <x v="11"/>
    <x v="0"/>
    <x v="20"/>
    <d v="2024-01-29T00:00:00"/>
    <s v="1"/>
    <s v="NO"/>
    <n v="-246.01"/>
    <n v="4"/>
    <s v="no"/>
    <x v="1124"/>
    <n v="0.32414835164835165"/>
    <n v="0.28756674294431733"/>
    <x v="1"/>
  </r>
  <r>
    <n v="1509"/>
    <x v="672"/>
    <x v="1"/>
    <s v="MH-17455"/>
    <s v="Mark Hamilton"/>
    <s v="Consumer"/>
    <x v="29"/>
    <x v="2"/>
    <s v="India"/>
    <x v="2"/>
    <s v="TEC-AC-10002243"/>
    <x v="1"/>
    <x v="11"/>
    <s v="SanDisk Keyboard, Programmable"/>
    <n v="414.9"/>
    <n v="5"/>
    <n v="124.35"/>
    <n v="24"/>
    <s v="Medium"/>
    <n v="745"/>
    <x v="2"/>
    <x v="8"/>
    <x v="1"/>
    <x v="302"/>
    <d v="2024-09-13T00:00:00"/>
    <s v="1"/>
    <s v="NO"/>
    <n v="-330.1"/>
    <n v="96"/>
    <s v="flag"/>
    <x v="1125"/>
    <n v="0.55691275167785237"/>
    <n v="5.7845263919016635E-2"/>
    <x v="0"/>
  </r>
  <r>
    <n v="1510"/>
    <x v="662"/>
    <x v="1"/>
    <s v="VM-21835"/>
    <s v="Vivian Mathis"/>
    <s v="Consumer"/>
    <x v="52"/>
    <x v="18"/>
    <s v="India"/>
    <x v="2"/>
    <s v="TEC-AC-10001463"/>
    <x v="1"/>
    <x v="11"/>
    <s v="Logitech Numeric Keypad, Programmable"/>
    <n v="191.28"/>
    <n v="4"/>
    <n v="34.32"/>
    <n v="18.47"/>
    <s v="Medium"/>
    <n v="86"/>
    <x v="2"/>
    <x v="10"/>
    <x v="0"/>
    <x v="228"/>
    <d v="2023-03-31T00:00:00"/>
    <s v="1"/>
    <s v="YES"/>
    <n v="105.28"/>
    <n v="6"/>
    <s v="flag"/>
    <x v="201"/>
    <n v="2.2241860465116279"/>
    <n v="9.6560016729401912E-2"/>
    <x v="0"/>
  </r>
  <r>
    <n v="1511"/>
    <x v="774"/>
    <x v="1"/>
    <s v="VG-21790"/>
    <s v="Vivek Gonzalez"/>
    <s v="Consumer"/>
    <x v="21"/>
    <x v="15"/>
    <s v="India"/>
    <x v="1"/>
    <s v="TEC-AC-10001835"/>
    <x v="1"/>
    <x v="11"/>
    <s v="Belkin Mouse, Programmable"/>
    <n v="126.63"/>
    <n v="3"/>
    <n v="17.64"/>
    <n v="12.98"/>
    <s v="Medium"/>
    <n v="438"/>
    <x v="2"/>
    <x v="11"/>
    <x v="1"/>
    <x v="336"/>
    <d v="2022-08-19T00:00:00"/>
    <s v="1"/>
    <s v="NO"/>
    <n v="-311.37"/>
    <n v="5"/>
    <s v="no"/>
    <x v="1126"/>
    <n v="0.2891095890410959"/>
    <n v="0.10250335623469953"/>
    <x v="1"/>
  </r>
  <r>
    <n v="1512"/>
    <x v="775"/>
    <x v="2"/>
    <s v="LC-17140"/>
    <s v="Logan Currie"/>
    <s v="Consumer"/>
    <x v="63"/>
    <x v="16"/>
    <s v="India"/>
    <x v="2"/>
    <s v="TEC-PH-10001917"/>
    <x v="1"/>
    <x v="12"/>
    <s v="Apple Signal Booster, Cordless"/>
    <n v="139.5"/>
    <n v="1"/>
    <n v="11.16"/>
    <n v="29.62"/>
    <s v="High"/>
    <n v="521"/>
    <x v="2"/>
    <x v="8"/>
    <x v="1"/>
    <x v="547"/>
    <d v="2024-03-16T00:00:00"/>
    <s v="1"/>
    <s v="NO"/>
    <n v="-381.5"/>
    <n v="-232"/>
    <s v="no"/>
    <x v="302"/>
    <n v="0.26775431861804222"/>
    <n v="0.21232974910394267"/>
    <x v="1"/>
  </r>
  <r>
    <n v="1513"/>
    <x v="658"/>
    <x v="1"/>
    <s v="RB-19360"/>
    <s v="Raymond Buch"/>
    <s v="Consumer"/>
    <x v="53"/>
    <x v="4"/>
    <s v="India"/>
    <x v="0"/>
    <s v="FUR-CH-10003861"/>
    <x v="2"/>
    <x v="13"/>
    <s v="Novimex Rocking Chair, Set of Two"/>
    <n v="401.04"/>
    <n v="3"/>
    <n v="176.4"/>
    <n v="50.39"/>
    <s v="High"/>
    <n v="388"/>
    <x v="2"/>
    <x v="11"/>
    <x v="1"/>
    <x v="548"/>
    <d v="2022-11-25T00:00:00"/>
    <s v="1"/>
    <s v="YES"/>
    <n v="13.04000000000002"/>
    <n v="4"/>
    <s v="no"/>
    <x v="1127"/>
    <n v="1.0336082474226804"/>
    <n v="0.12564831438260521"/>
    <x v="1"/>
  </r>
  <r>
    <n v="1514"/>
    <x v="730"/>
    <x v="1"/>
    <s v="AR-10825"/>
    <s v="Anthony Rawles"/>
    <s v="Corporate"/>
    <x v="44"/>
    <x v="5"/>
    <s v="India"/>
    <x v="0"/>
    <s v="FUR-CH-10001756"/>
    <x v="2"/>
    <x v="13"/>
    <s v="Novimex Bag Chairs, Adjustable"/>
    <n v="96.9"/>
    <n v="2"/>
    <n v="41.64"/>
    <n v="12.74"/>
    <s v="High"/>
    <n v="620"/>
    <x v="2"/>
    <x v="8"/>
    <x v="1"/>
    <x v="375"/>
    <d v="2023-12-15T00:00:00"/>
    <s v="1"/>
    <s v="NO"/>
    <n v="-523.1"/>
    <n v="64"/>
    <s v="flag"/>
    <x v="1128"/>
    <n v="0.15629032258064518"/>
    <n v="0.13147574819401445"/>
    <x v="1"/>
  </r>
  <r>
    <n v="1515"/>
    <x v="731"/>
    <x v="1"/>
    <s v="BG-11695"/>
    <s v="Brooke Gillingham"/>
    <s v="Corporate"/>
    <x v="44"/>
    <x v="5"/>
    <s v="India"/>
    <x v="0"/>
    <s v="FUR-FU-10000735"/>
    <x v="2"/>
    <x v="15"/>
    <s v="Tenex Frame, Erganomic"/>
    <n v="325.8"/>
    <n v="3"/>
    <n v="48.87"/>
    <n v="16.25"/>
    <s v="Medium"/>
    <n v="434"/>
    <x v="2"/>
    <x v="11"/>
    <x v="0"/>
    <x v="92"/>
    <d v="2024-10-23T00:00:00"/>
    <s v="1"/>
    <s v="NO"/>
    <n v="-108.19999999999999"/>
    <n v="6"/>
    <s v="flag"/>
    <x v="381"/>
    <n v="0.75069124423963141"/>
    <n v="4.987722529158993E-2"/>
    <x v="0"/>
  </r>
  <r>
    <n v="1516"/>
    <x v="776"/>
    <x v="0"/>
    <s v="EC-14050"/>
    <s v="Erin Creighton"/>
    <s v="Consumer"/>
    <x v="44"/>
    <x v="5"/>
    <s v="India"/>
    <x v="0"/>
    <s v="TEC-AC-10002244"/>
    <x v="1"/>
    <x v="11"/>
    <s v="Enermax Router, Erganomic"/>
    <n v="1792.98"/>
    <n v="7"/>
    <n v="394.38"/>
    <n v="145.13"/>
    <s v="Low"/>
    <n v="230"/>
    <x v="2"/>
    <x v="10"/>
    <x v="0"/>
    <x v="474"/>
    <d v="2022-12-02T00:00:00"/>
    <s v="1"/>
    <s v="YES"/>
    <n v="1562.98"/>
    <n v="153"/>
    <s v="flag"/>
    <x v="1129"/>
    <n v="7.7955652173913048"/>
    <n v="8.0943457261096044E-2"/>
    <x v="0"/>
  </r>
  <r>
    <n v="1517"/>
    <x v="777"/>
    <x v="0"/>
    <s v="AJ-10780"/>
    <s v="Anthony Jacobs"/>
    <s v="Corporate"/>
    <x v="114"/>
    <x v="16"/>
    <s v="India"/>
    <x v="2"/>
    <s v="FUR-BO-10004852"/>
    <x v="2"/>
    <x v="14"/>
    <s v="Sauder Classic Bookcase, Traditional"/>
    <n v="871.98"/>
    <n v="2"/>
    <n v="322.62"/>
    <n v="126.02"/>
    <s v="Low"/>
    <n v="229"/>
    <x v="2"/>
    <x v="8"/>
    <x v="1"/>
    <x v="14"/>
    <d v="2023-05-05T00:00:00"/>
    <s v="1"/>
    <s v="YES"/>
    <n v="642.98"/>
    <n v="120"/>
    <s v="flag"/>
    <x v="911"/>
    <n v="3.8077729257641924"/>
    <n v="0.1445216633409023"/>
    <x v="1"/>
  </r>
  <r>
    <n v="1518"/>
    <x v="674"/>
    <x v="0"/>
    <s v="RB-19330"/>
    <s v="Randy Bradley"/>
    <s v="Consumer"/>
    <x v="115"/>
    <x v="1"/>
    <s v="India"/>
    <x v="1"/>
    <s v="TEC-AC-10000111"/>
    <x v="1"/>
    <x v="11"/>
    <s v="SanDisk Mouse, USB"/>
    <n v="77.040000000000006"/>
    <n v="2"/>
    <n v="0"/>
    <n v="7.18"/>
    <s v="Low"/>
    <n v="267"/>
    <x v="2"/>
    <x v="10"/>
    <x v="0"/>
    <x v="331"/>
    <d v="2022-10-24T00:00:00"/>
    <s v="1"/>
    <s v="NO"/>
    <n v="-189.95999999999998"/>
    <n v="4"/>
    <s v="no"/>
    <x v="68"/>
    <n v="0.28853932584269665"/>
    <n v="9.3198338525441321E-2"/>
    <x v="0"/>
  </r>
  <r>
    <n v="1519"/>
    <x v="718"/>
    <x v="0"/>
    <s v="EM-14140"/>
    <s v="Eugene Moren"/>
    <s v="Home Office"/>
    <x v="31"/>
    <x v="5"/>
    <s v="India"/>
    <x v="0"/>
    <s v="FUR-BO-10003301"/>
    <x v="2"/>
    <x v="14"/>
    <s v="Dania Floating Shelf Set, Metal"/>
    <n v="2194.5300000000002"/>
    <n v="13"/>
    <n v="438.75"/>
    <n v="210.22"/>
    <s v="High"/>
    <n v="454"/>
    <x v="2"/>
    <x v="11"/>
    <x v="1"/>
    <x v="131"/>
    <d v="2024-07-11T00:00:00"/>
    <s v="1"/>
    <s v="YES"/>
    <n v="1740.5300000000002"/>
    <n v="122"/>
    <s v="flag"/>
    <x v="1130"/>
    <n v="4.8337665198237891"/>
    <n v="9.5792720992649891E-2"/>
    <x v="0"/>
  </r>
  <r>
    <n v="1520"/>
    <x v="718"/>
    <x v="0"/>
    <s v="EM-14140"/>
    <s v="Eugene Moren"/>
    <s v="Home Office"/>
    <x v="31"/>
    <x v="5"/>
    <s v="India"/>
    <x v="0"/>
    <s v="TEC-PH-10003075"/>
    <x v="1"/>
    <x v="12"/>
    <s v="Samsung Signal Booster, Full Size"/>
    <n v="413.64"/>
    <n v="3"/>
    <n v="8.19"/>
    <n v="56.92"/>
    <s v="High"/>
    <n v="290"/>
    <x v="2"/>
    <x v="9"/>
    <x v="0"/>
    <x v="28"/>
    <d v="2023-06-07T00:00:00"/>
    <s v="1"/>
    <s v="YES"/>
    <n v="123.63999999999999"/>
    <n v="151"/>
    <s v="flag"/>
    <x v="1131"/>
    <n v="1.426344827586207"/>
    <n v="0.13760758147181124"/>
    <x v="1"/>
  </r>
  <r>
    <n v="1521"/>
    <x v="680"/>
    <x v="0"/>
    <s v="RA-19285"/>
    <s v="Ralph Arnett"/>
    <s v="Consumer"/>
    <x v="2"/>
    <x v="2"/>
    <s v="India"/>
    <x v="2"/>
    <s v="FUR-BO-10001934"/>
    <x v="2"/>
    <x v="14"/>
    <s v="Bush Library with Doors, Metal"/>
    <n v="1091.3399999999999"/>
    <n v="3"/>
    <n v="87.3"/>
    <n v="110.88"/>
    <s v="High"/>
    <n v="752"/>
    <x v="2"/>
    <x v="11"/>
    <x v="1"/>
    <x v="9"/>
    <d v="2022-08-22T00:00:00"/>
    <s v="1"/>
    <s v="YES"/>
    <n v="339.33999999999992"/>
    <n v="5"/>
    <s v="no"/>
    <x v="919"/>
    <n v="1.4512499999999999"/>
    <n v="0.10159986805211942"/>
    <x v="1"/>
  </r>
  <r>
    <n v="1522"/>
    <x v="681"/>
    <x v="0"/>
    <s v="TS-21340"/>
    <s v="Toby Swindell"/>
    <s v="Consumer"/>
    <x v="21"/>
    <x v="5"/>
    <s v="India"/>
    <x v="0"/>
    <s v="FUR-CH-10003580"/>
    <x v="2"/>
    <x v="13"/>
    <s v="Harbour Creations Bag Chairs, Black"/>
    <n v="414.33"/>
    <n v="7"/>
    <n v="202.86"/>
    <n v="39.82"/>
    <s v="High"/>
    <n v="489"/>
    <x v="2"/>
    <x v="9"/>
    <x v="1"/>
    <x v="32"/>
    <d v="2024-09-29T00:00:00"/>
    <s v="1"/>
    <s v="NO"/>
    <n v="-74.670000000000016"/>
    <n v="4"/>
    <s v="no"/>
    <x v="1132"/>
    <n v="0.84730061349693253"/>
    <n v="9.6106967875847757E-2"/>
    <x v="0"/>
  </r>
  <r>
    <n v="1523"/>
    <x v="642"/>
    <x v="0"/>
    <s v="LF-17185"/>
    <s v="Luke Foster"/>
    <s v="Consumer"/>
    <x v="33"/>
    <x v="16"/>
    <s v="India"/>
    <x v="2"/>
    <s v="FUR-CH-10001397"/>
    <x v="2"/>
    <x v="13"/>
    <s v="SAFCO Chairmat, Set of Two"/>
    <n v="124.14"/>
    <n v="2"/>
    <n v="43.44"/>
    <n v="17.93"/>
    <s v="High"/>
    <n v="366"/>
    <x v="2"/>
    <x v="11"/>
    <x v="0"/>
    <x v="310"/>
    <d v="2021-10-31T00:00:00"/>
    <s v="1"/>
    <s v="NO"/>
    <n v="-241.86"/>
    <n v="4"/>
    <s v="no"/>
    <x v="234"/>
    <n v="0.33918032786885244"/>
    <n v="0.14443370388271307"/>
    <x v="1"/>
  </r>
  <r>
    <n v="1524"/>
    <x v="642"/>
    <x v="0"/>
    <s v="LF-17185"/>
    <s v="Luke Foster"/>
    <s v="Consumer"/>
    <x v="33"/>
    <x v="16"/>
    <s v="India"/>
    <x v="2"/>
    <s v="FUR-FU-10001351"/>
    <x v="2"/>
    <x v="15"/>
    <s v="Rubbermaid Photo Frame, Black"/>
    <n v="621"/>
    <n v="12"/>
    <n v="99.36"/>
    <n v="74.63"/>
    <s v="High"/>
    <n v="557"/>
    <x v="2"/>
    <x v="8"/>
    <x v="0"/>
    <x v="315"/>
    <d v="2024-10-17T00:00:00"/>
    <s v="1"/>
    <s v="YES"/>
    <n v="64"/>
    <n v="4"/>
    <s v="no"/>
    <x v="314"/>
    <n v="1.1149012567324954"/>
    <n v="0.12017713365539452"/>
    <x v="1"/>
  </r>
  <r>
    <n v="1525"/>
    <x v="679"/>
    <x v="0"/>
    <s v="CR-12730"/>
    <s v="Craig Reiter"/>
    <s v="Consumer"/>
    <x v="49"/>
    <x v="5"/>
    <s v="India"/>
    <x v="0"/>
    <s v="TEC-CO-10002376"/>
    <x v="1"/>
    <x v="10"/>
    <s v="Hewlett Fax Machine, Laser"/>
    <n v="639.84"/>
    <n v="4"/>
    <n v="-25.68"/>
    <n v="100.34"/>
    <s v="High"/>
    <n v="56"/>
    <x v="2"/>
    <x v="10"/>
    <x v="0"/>
    <x v="286"/>
    <d v="2024-09-15T00:00:00"/>
    <s v="1"/>
    <s v="YES"/>
    <n v="583.84"/>
    <n v="-55"/>
    <s v="no"/>
    <x v="1133"/>
    <n v="11.425714285714287"/>
    <n v="0.15682045511377843"/>
    <x v="1"/>
  </r>
  <r>
    <n v="1526"/>
    <x v="679"/>
    <x v="0"/>
    <s v="CR-12730"/>
    <s v="Craig Reiter"/>
    <s v="Consumer"/>
    <x v="49"/>
    <x v="5"/>
    <s v="India"/>
    <x v="0"/>
    <s v="TEC-CO-10003702"/>
    <x v="1"/>
    <x v="10"/>
    <s v="Brother Ink, Digital"/>
    <n v="73.47"/>
    <n v="1"/>
    <n v="-1.47"/>
    <n v="6.5"/>
    <s v="High"/>
    <n v="653"/>
    <x v="2"/>
    <x v="11"/>
    <x v="1"/>
    <x v="20"/>
    <d v="2024-01-29T00:00:00"/>
    <s v="1"/>
    <s v="NO"/>
    <n v="-579.53"/>
    <n v="4"/>
    <s v="no"/>
    <x v="1134"/>
    <n v="0.1125114854517611"/>
    <n v="8.8471484959847552E-2"/>
    <x v="0"/>
  </r>
  <r>
    <n v="1527"/>
    <x v="680"/>
    <x v="0"/>
    <s v="RA-19285"/>
    <s v="Ralph Arnett"/>
    <s v="Consumer"/>
    <x v="2"/>
    <x v="2"/>
    <s v="India"/>
    <x v="2"/>
    <s v="TEC-MA-10000697"/>
    <x v="1"/>
    <x v="9"/>
    <s v="StarTech Card Printer, Wireless"/>
    <n v="163.5"/>
    <n v="1"/>
    <n v="37.590000000000003"/>
    <n v="21.12"/>
    <s v="High"/>
    <n v="103"/>
    <x v="2"/>
    <x v="8"/>
    <x v="1"/>
    <x v="328"/>
    <d v="2022-12-18T00:00:00"/>
    <s v="1"/>
    <s v="YES"/>
    <n v="60.5"/>
    <n v="6"/>
    <s v="flag"/>
    <x v="1135"/>
    <n v="1.587378640776699"/>
    <n v="0.1291743119266055"/>
    <x v="1"/>
  </r>
  <r>
    <n v="1528"/>
    <x v="745"/>
    <x v="0"/>
    <s v="LB-16795"/>
    <s v="Laurel Beltran"/>
    <s v="Home Office"/>
    <x v="145"/>
    <x v="9"/>
    <s v="India"/>
    <x v="2"/>
    <s v="FUR-FU-10004780"/>
    <x v="2"/>
    <x v="15"/>
    <s v="Deflect-O Frame, Duo Pack"/>
    <n v="770.7"/>
    <n v="7"/>
    <n v="7.56"/>
    <n v="50.59"/>
    <s v="Medium"/>
    <n v="415"/>
    <x v="2"/>
    <x v="11"/>
    <x v="0"/>
    <x v="4"/>
    <d v="2021-03-10T00:00:00"/>
    <s v="1"/>
    <s v="YES"/>
    <n v="355.70000000000005"/>
    <n v="-201"/>
    <s v="no"/>
    <x v="1136"/>
    <n v="1.8571084337349399"/>
    <n v="6.5641624497210324E-2"/>
    <x v="0"/>
  </r>
  <r>
    <n v="1529"/>
    <x v="778"/>
    <x v="0"/>
    <s v="CR-12580"/>
    <s v="Clay Rozendal"/>
    <s v="Home Office"/>
    <x v="123"/>
    <x v="7"/>
    <s v="India"/>
    <x v="3"/>
    <s v="FUR-FU-10002525"/>
    <x v="2"/>
    <x v="15"/>
    <s v="Deflect-O Door Stop, Erganomic"/>
    <n v="127.71"/>
    <n v="3"/>
    <n v="59.94"/>
    <n v="8.83"/>
    <s v="Medium"/>
    <n v="427"/>
    <x v="2"/>
    <x v="8"/>
    <x v="0"/>
    <x v="67"/>
    <d v="2023-10-08T00:00:00"/>
    <s v="1"/>
    <s v="NO"/>
    <n v="-299.29000000000002"/>
    <n v="122"/>
    <s v="flag"/>
    <x v="1065"/>
    <n v="0.29908665105386417"/>
    <n v="6.9141022629394727E-2"/>
    <x v="0"/>
  </r>
  <r>
    <n v="1530"/>
    <x v="745"/>
    <x v="0"/>
    <s v="LB-16795"/>
    <s v="Laurel Beltran"/>
    <s v="Home Office"/>
    <x v="145"/>
    <x v="9"/>
    <s v="India"/>
    <x v="2"/>
    <s v="TEC-CO-10003087"/>
    <x v="1"/>
    <x v="10"/>
    <s v="Canon Wireless Fax, Laser"/>
    <n v="3407.94"/>
    <n v="9"/>
    <n v="613.16999999999996"/>
    <n v="193.81"/>
    <s v="Medium"/>
    <n v="307"/>
    <x v="2"/>
    <x v="9"/>
    <x v="1"/>
    <x v="12"/>
    <d v="2021-09-20T00:00:00"/>
    <s v="1"/>
    <s v="YES"/>
    <n v="3100.94"/>
    <n v="5"/>
    <s v="no"/>
    <x v="1137"/>
    <n v="11.100781758957655"/>
    <n v="5.687013269012952E-2"/>
    <x v="0"/>
  </r>
  <r>
    <n v="1531"/>
    <x v="779"/>
    <x v="0"/>
    <s v="LC-16960"/>
    <s v="Lindsay Castell"/>
    <s v="Home Office"/>
    <x v="0"/>
    <x v="0"/>
    <s v="India"/>
    <x v="0"/>
    <s v="TEC-CO-10004535"/>
    <x v="1"/>
    <x v="10"/>
    <s v="Hewlett Fax Machine, High-Speed"/>
    <n v="1272.48"/>
    <n v="4"/>
    <n v="458.04"/>
    <n v="75.06"/>
    <s v="Medium"/>
    <n v="28"/>
    <x v="2"/>
    <x v="10"/>
    <x v="0"/>
    <x v="419"/>
    <d v="2021-04-06T00:00:00"/>
    <s v="1"/>
    <s v="YES"/>
    <n v="1244.48"/>
    <n v="-54"/>
    <s v="no"/>
    <x v="191"/>
    <n v="45.445714285714288"/>
    <n v="5.8987174651075065E-2"/>
    <x v="0"/>
  </r>
  <r>
    <n v="1532"/>
    <x v="636"/>
    <x v="0"/>
    <s v="NK-18490"/>
    <s v="Neil Knudson"/>
    <s v="Home Office"/>
    <x v="1"/>
    <x v="1"/>
    <s v="India"/>
    <x v="1"/>
    <s v="TEC-PH-10004300"/>
    <x v="1"/>
    <x v="12"/>
    <s v="Apple Office Telephone, Cordless"/>
    <n v="204.39"/>
    <n v="3"/>
    <n v="96.03"/>
    <n v="13.73"/>
    <s v="Medium"/>
    <n v="731"/>
    <x v="2"/>
    <x v="9"/>
    <x v="1"/>
    <x v="133"/>
    <d v="2023-09-19T00:00:00"/>
    <s v="1"/>
    <s v="NO"/>
    <n v="-526.61"/>
    <n v="6"/>
    <s v="flag"/>
    <x v="1062"/>
    <n v="0.27960328317373462"/>
    <n v="6.7175497822789768E-2"/>
    <x v="0"/>
  </r>
  <r>
    <n v="1533"/>
    <x v="626"/>
    <x v="0"/>
    <s v="KH-16330"/>
    <s v="Katharine Harms"/>
    <s v="Corporate"/>
    <x v="139"/>
    <x v="17"/>
    <s v="India"/>
    <x v="1"/>
    <s v="FUR-FU-10001942"/>
    <x v="2"/>
    <x v="15"/>
    <s v="Eldon Frame, Duo Pack"/>
    <n v="697.86"/>
    <n v="6"/>
    <n v="209.34"/>
    <n v="54.13"/>
    <s v="Medium"/>
    <n v="436"/>
    <x v="2"/>
    <x v="10"/>
    <x v="1"/>
    <x v="208"/>
    <d v="2022-07-10T00:00:00"/>
    <s v="1"/>
    <s v="YES"/>
    <n v="261.86"/>
    <n v="122"/>
    <s v="flag"/>
    <x v="1138"/>
    <n v="1.6005963302752293"/>
    <n v="7.7565700856905395E-2"/>
    <x v="0"/>
  </r>
  <r>
    <n v="1534"/>
    <x v="761"/>
    <x v="0"/>
    <s v="AH-10075"/>
    <s v="Adam Hart"/>
    <s v="Corporate"/>
    <x v="139"/>
    <x v="17"/>
    <s v="India"/>
    <x v="1"/>
    <s v="FUR-FU-10002223"/>
    <x v="2"/>
    <x v="15"/>
    <s v="Deflect-O Stacking Tray, Durable"/>
    <n v="227.61"/>
    <n v="9"/>
    <n v="56.7"/>
    <n v="18.84"/>
    <s v="Medium"/>
    <n v="128"/>
    <x v="2"/>
    <x v="11"/>
    <x v="0"/>
    <x v="43"/>
    <d v="2022-07-10T00:00:00"/>
    <s v="1"/>
    <s v="YES"/>
    <n v="99.610000000000014"/>
    <n v="181"/>
    <s v="flag"/>
    <x v="1139"/>
    <n v="1.7782031250000001"/>
    <n v="8.2773164623698423E-2"/>
    <x v="0"/>
  </r>
  <r>
    <n v="1535"/>
    <x v="627"/>
    <x v="0"/>
    <s v="SC-20230"/>
    <s v="Scot Coram"/>
    <s v="Corporate"/>
    <x v="82"/>
    <x v="0"/>
    <s v="India"/>
    <x v="0"/>
    <s v="FUR-FU-10001452"/>
    <x v="2"/>
    <x v="15"/>
    <s v="Rubbermaid Door Stop, Black"/>
    <n v="43.8"/>
    <n v="1"/>
    <n v="6.99"/>
    <n v="4.53"/>
    <s v="Medium"/>
    <n v="434"/>
    <x v="2"/>
    <x v="10"/>
    <x v="1"/>
    <x v="208"/>
    <d v="2022-09-10T00:00:00"/>
    <s v="1"/>
    <s v="NO"/>
    <n v="-390.2"/>
    <n v="184"/>
    <s v="flag"/>
    <x v="1140"/>
    <n v="0.10092165898617511"/>
    <n v="0.10342465753424659"/>
    <x v="1"/>
  </r>
  <r>
    <n v="1536"/>
    <x v="626"/>
    <x v="0"/>
    <s v="KH-16330"/>
    <s v="Katharine Harms"/>
    <s v="Corporate"/>
    <x v="139"/>
    <x v="17"/>
    <s v="India"/>
    <x v="1"/>
    <s v="FUR-BO-10000670"/>
    <x v="2"/>
    <x v="14"/>
    <s v="Dania Corner Shelving, Metal"/>
    <n v="972.24"/>
    <n v="8"/>
    <n v="408.24"/>
    <n v="76.84"/>
    <s v="Medium"/>
    <n v="744"/>
    <x v="2"/>
    <x v="10"/>
    <x v="1"/>
    <x v="36"/>
    <d v="2023-03-27T00:00:00"/>
    <s v="1"/>
    <s v="YES"/>
    <n v="228.24"/>
    <n v="4"/>
    <s v="no"/>
    <x v="879"/>
    <n v="1.3067741935483872"/>
    <n v="7.9033983378589648E-2"/>
    <x v="0"/>
  </r>
  <r>
    <n v="1537"/>
    <x v="629"/>
    <x v="0"/>
    <s v="DJ-13420"/>
    <s v="Denny Joy"/>
    <s v="Corporate"/>
    <x v="115"/>
    <x v="1"/>
    <s v="India"/>
    <x v="1"/>
    <s v="FUR-BO-10003783"/>
    <x v="2"/>
    <x v="14"/>
    <s v="Dania Library with Doors, Pine"/>
    <n v="1091.25"/>
    <n v="3"/>
    <n v="196.38"/>
    <n v="72.55"/>
    <s v="Medium"/>
    <n v="95"/>
    <x v="2"/>
    <x v="11"/>
    <x v="0"/>
    <x v="9"/>
    <d v="2022-08-22T00:00:00"/>
    <s v="1"/>
    <s v="YES"/>
    <n v="996.25"/>
    <n v="5"/>
    <s v="no"/>
    <x v="1141"/>
    <n v="11.486842105263158"/>
    <n v="6.6483390607101941E-2"/>
    <x v="0"/>
  </r>
  <r>
    <n v="1538"/>
    <x v="630"/>
    <x v="0"/>
    <s v="AS-10225"/>
    <s v="Alan Schoenberger"/>
    <s v="Corporate"/>
    <x v="52"/>
    <x v="18"/>
    <s v="India"/>
    <x v="2"/>
    <s v="FUR-BO-10004507"/>
    <x v="2"/>
    <x v="14"/>
    <s v="Ikea Corner Shelving, Metal"/>
    <n v="612.6"/>
    <n v="5"/>
    <n v="55.05"/>
    <n v="53.01"/>
    <s v="Medium"/>
    <n v="531"/>
    <x v="2"/>
    <x v="8"/>
    <x v="0"/>
    <x v="297"/>
    <d v="2023-10-03T00:00:00"/>
    <s v="1"/>
    <s v="YES"/>
    <n v="81.600000000000023"/>
    <n v="183"/>
    <s v="flag"/>
    <x v="1142"/>
    <n v="1.1536723163841809"/>
    <n v="8.6532810969637608E-2"/>
    <x v="0"/>
  </r>
  <r>
    <n v="1539"/>
    <x v="629"/>
    <x v="0"/>
    <s v="DJ-13420"/>
    <s v="Denny Joy"/>
    <s v="Corporate"/>
    <x v="115"/>
    <x v="1"/>
    <s v="India"/>
    <x v="1"/>
    <s v="FUR-CH-10001895"/>
    <x v="2"/>
    <x v="13"/>
    <s v="Hon Chairmat, Adjustable"/>
    <n v="174.06"/>
    <n v="3"/>
    <n v="87.03"/>
    <n v="14.92"/>
    <s v="Medium"/>
    <n v="354"/>
    <x v="2"/>
    <x v="9"/>
    <x v="0"/>
    <x v="311"/>
    <d v="2022-11-29T00:00:00"/>
    <s v="1"/>
    <s v="NO"/>
    <n v="-179.94"/>
    <n v="6"/>
    <s v="flag"/>
    <x v="126"/>
    <n v="0.49169491525423731"/>
    <n v="8.5717568654486959E-2"/>
    <x v="0"/>
  </r>
  <r>
    <n v="1540"/>
    <x v="685"/>
    <x v="0"/>
    <s v="JP-15460"/>
    <s v="Jennifer Patt"/>
    <s v="Corporate"/>
    <x v="52"/>
    <x v="18"/>
    <s v="India"/>
    <x v="2"/>
    <s v="TEC-AC-10000269"/>
    <x v="1"/>
    <x v="11"/>
    <s v="Memorex Numeric Keypad, USB"/>
    <n v="172.08"/>
    <n v="4"/>
    <n v="27.48"/>
    <n v="18.420000000000002"/>
    <s v="Medium"/>
    <n v="547"/>
    <x v="2"/>
    <x v="8"/>
    <x v="0"/>
    <x v="67"/>
    <d v="2023-10-08T00:00:00"/>
    <s v="1"/>
    <s v="NO"/>
    <n v="-374.91999999999996"/>
    <n v="122"/>
    <s v="flag"/>
    <x v="1143"/>
    <n v="0.31458866544789765"/>
    <n v="0.10704323570432357"/>
    <x v="1"/>
  </r>
  <r>
    <n v="1541"/>
    <x v="627"/>
    <x v="0"/>
    <s v="SC-20230"/>
    <s v="Scot Coram"/>
    <s v="Corporate"/>
    <x v="82"/>
    <x v="0"/>
    <s v="India"/>
    <x v="0"/>
    <s v="TEC-AC-10000483"/>
    <x v="1"/>
    <x v="11"/>
    <s v="SanDisk Memory Card, Bluetooth"/>
    <n v="337.23"/>
    <n v="3"/>
    <n v="10.08"/>
    <n v="10.3"/>
    <s v="Medium"/>
    <n v="418"/>
    <x v="2"/>
    <x v="9"/>
    <x v="0"/>
    <x v="41"/>
    <d v="2021-07-11T00:00:00"/>
    <s v="1"/>
    <s v="NO"/>
    <n v="-80.769999999999982"/>
    <n v="150"/>
    <s v="flag"/>
    <x v="561"/>
    <n v="0.80677033492822969"/>
    <n v="3.0542952880823176E-2"/>
    <x v="0"/>
  </r>
  <r>
    <n v="1542"/>
    <x v="686"/>
    <x v="0"/>
    <s v="RW-19630"/>
    <s v="Rob Williams"/>
    <s v="Corporate"/>
    <x v="30"/>
    <x v="14"/>
    <s v="India"/>
    <x v="3"/>
    <s v="TEC-MA-10004423"/>
    <x v="1"/>
    <x v="9"/>
    <s v="StarTech Card Printer, White"/>
    <n v="1295.28"/>
    <n v="8"/>
    <n v="504.96"/>
    <n v="25.41"/>
    <s v="Medium"/>
    <n v="267"/>
    <x v="2"/>
    <x v="10"/>
    <x v="0"/>
    <x v="367"/>
    <d v="2024-11-15T00:00:00"/>
    <s v="1"/>
    <s v="YES"/>
    <n v="1028.28"/>
    <n v="4"/>
    <s v="no"/>
    <x v="188"/>
    <n v="4.8512359550561799"/>
    <n v="1.9617380025940337E-2"/>
    <x v="0"/>
  </r>
  <r>
    <n v="1543"/>
    <x v="632"/>
    <x v="0"/>
    <s v="GM-14695"/>
    <s v="Greg Maxwell"/>
    <s v="Corporate"/>
    <x v="99"/>
    <x v="8"/>
    <s v="India"/>
    <x v="0"/>
    <s v="TEC-PH-10001362"/>
    <x v="1"/>
    <x v="12"/>
    <s v="Cisco Office Telephone, Cordless"/>
    <n v="249.93"/>
    <n v="3"/>
    <n v="59.94"/>
    <n v="29.38"/>
    <s v="Medium"/>
    <n v="570"/>
    <x v="2"/>
    <x v="10"/>
    <x v="0"/>
    <x v="135"/>
    <d v="2023-12-29T00:00:00"/>
    <s v="1"/>
    <s v="NO"/>
    <n v="-320.07"/>
    <n v="5"/>
    <s v="no"/>
    <x v="1144"/>
    <n v="0.43847368421052635"/>
    <n v="0.11755291481614852"/>
    <x v="1"/>
  </r>
  <r>
    <n v="1544"/>
    <x v="708"/>
    <x v="0"/>
    <s v="ON-18715"/>
    <s v="Odella Nelson"/>
    <s v="Corporate"/>
    <x v="33"/>
    <x v="16"/>
    <s v="India"/>
    <x v="2"/>
    <s v="TEC-PH-10003546"/>
    <x v="1"/>
    <x v="12"/>
    <s v="Apple Signal Booster, with Caller ID"/>
    <n v="409.95"/>
    <n v="3"/>
    <n v="102.42"/>
    <n v="20.6"/>
    <s v="Medium"/>
    <n v="270"/>
    <x v="2"/>
    <x v="11"/>
    <x v="0"/>
    <x v="493"/>
    <d v="2024-10-21T00:00:00"/>
    <s v="1"/>
    <s v="YES"/>
    <n v="139.94999999999999"/>
    <n v="6"/>
    <s v="flag"/>
    <x v="1145"/>
    <n v="1.5183333333333333"/>
    <n v="5.0250030491523365E-2"/>
    <x v="0"/>
  </r>
  <r>
    <n v="1545"/>
    <x v="629"/>
    <x v="0"/>
    <s v="DJ-13420"/>
    <s v="Denny Joy"/>
    <s v="Corporate"/>
    <x v="115"/>
    <x v="1"/>
    <s v="India"/>
    <x v="1"/>
    <s v="TEC-PH-10002138"/>
    <x v="1"/>
    <x v="12"/>
    <s v="Apple Audio Dock, Cordless"/>
    <n v="339.48"/>
    <n v="2"/>
    <n v="27.12"/>
    <n v="10.64"/>
    <s v="Medium"/>
    <n v="700"/>
    <x v="2"/>
    <x v="8"/>
    <x v="0"/>
    <x v="336"/>
    <d v="2022-08-19T00:00:00"/>
    <s v="1"/>
    <s v="NO"/>
    <n v="-360.52"/>
    <n v="5"/>
    <s v="no"/>
    <x v="964"/>
    <n v="0.48497142857142861"/>
    <n v="3.1342052550960293E-2"/>
    <x v="0"/>
  </r>
  <r>
    <n v="1546"/>
    <x v="709"/>
    <x v="0"/>
    <s v="MC-17635"/>
    <s v="Matthew Clasen"/>
    <s v="Corporate"/>
    <x v="116"/>
    <x v="23"/>
    <s v="India"/>
    <x v="1"/>
    <s v="FUR-FU-10002659"/>
    <x v="2"/>
    <x v="15"/>
    <s v="Eldon Clock, Black"/>
    <n v="113.04"/>
    <n v="2"/>
    <n v="38.4"/>
    <n v="10.52"/>
    <s v="Medium"/>
    <n v="467"/>
    <x v="2"/>
    <x v="10"/>
    <x v="1"/>
    <x v="301"/>
    <d v="2022-02-28T00:00:00"/>
    <s v="1"/>
    <s v="NO"/>
    <n v="-353.96"/>
    <n v="4"/>
    <s v="no"/>
    <x v="959"/>
    <n v="0.24205567451820129"/>
    <n v="9.3064401981599432E-2"/>
    <x v="0"/>
  </r>
  <r>
    <n v="1547"/>
    <x v="780"/>
    <x v="0"/>
    <s v="MY-17380"/>
    <s v="Maribeth Yedwab"/>
    <s v="Corporate"/>
    <x v="76"/>
    <x v="19"/>
    <s v="India"/>
    <x v="3"/>
    <s v="FUR-CH-10000994"/>
    <x v="2"/>
    <x v="13"/>
    <s v="Harbour Creations Rocking Chair, Black"/>
    <n v="289.32"/>
    <n v="2"/>
    <n v="49.14"/>
    <n v="13.13"/>
    <s v="Medium"/>
    <n v="763"/>
    <x v="2"/>
    <x v="11"/>
    <x v="0"/>
    <x v="549"/>
    <d v="2024-12-23T00:00:00"/>
    <s v="1"/>
    <s v="NO"/>
    <n v="-473.68"/>
    <n v="5"/>
    <s v="no"/>
    <x v="657"/>
    <n v="0.37918741808650064"/>
    <n v="4.5382275680906956E-2"/>
    <x v="0"/>
  </r>
  <r>
    <n v="1548"/>
    <x v="619"/>
    <x v="0"/>
    <s v="RR-19315"/>
    <s v="Ralph Ritter"/>
    <s v="Consumer"/>
    <x v="10"/>
    <x v="1"/>
    <s v="India"/>
    <x v="1"/>
    <s v="FUR-CH-10000026"/>
    <x v="2"/>
    <x v="13"/>
    <s v="SAFCO Rocking Chair, Black"/>
    <n v="397.44"/>
    <n v="3"/>
    <n v="15.84"/>
    <n v="26.96"/>
    <s v="Medium"/>
    <n v="63"/>
    <x v="2"/>
    <x v="10"/>
    <x v="0"/>
    <x v="299"/>
    <d v="2024-11-04T00:00:00"/>
    <s v="1"/>
    <s v="YES"/>
    <n v="334.44"/>
    <n v="123"/>
    <s v="flag"/>
    <x v="1146"/>
    <n v="6.3085714285714287"/>
    <n v="6.7834138486312395E-2"/>
    <x v="0"/>
  </r>
  <r>
    <n v="1549"/>
    <x v="748"/>
    <x v="0"/>
    <s v="LB-16735"/>
    <s v="Larry Blacks"/>
    <s v="Consumer"/>
    <x v="41"/>
    <x v="4"/>
    <s v="India"/>
    <x v="0"/>
    <s v="FUR-FU-10003420"/>
    <x v="2"/>
    <x v="15"/>
    <s v="Deflect-O Door Stop, Durable"/>
    <n v="122.94"/>
    <n v="3"/>
    <n v="50.4"/>
    <n v="10.029999999999999"/>
    <s v="Medium"/>
    <n v="430"/>
    <x v="2"/>
    <x v="9"/>
    <x v="1"/>
    <x v="42"/>
    <d v="2024-11-22T00:00:00"/>
    <s v="1"/>
    <s v="NO"/>
    <n v="-307.06"/>
    <n v="4"/>
    <s v="no"/>
    <x v="1147"/>
    <n v="0.28590697674418603"/>
    <n v="8.1584512770457127E-2"/>
    <x v="0"/>
  </r>
  <r>
    <n v="1550"/>
    <x v="781"/>
    <x v="0"/>
    <s v="CR-12730"/>
    <s v="Craig Reiter"/>
    <s v="Consumer"/>
    <x v="30"/>
    <x v="14"/>
    <s v="India"/>
    <x v="3"/>
    <s v="TEC-PH-10002443"/>
    <x v="1"/>
    <x v="12"/>
    <s v="Cisco Signal Booster, with Caller ID"/>
    <n v="455.49"/>
    <n v="3"/>
    <n v="86.49"/>
    <n v="9.24"/>
    <s v="Medium"/>
    <n v="711"/>
    <x v="2"/>
    <x v="9"/>
    <x v="1"/>
    <x v="20"/>
    <d v="2024-01-29T00:00:00"/>
    <s v="1"/>
    <s v="NO"/>
    <n v="-255.51"/>
    <n v="4"/>
    <s v="no"/>
    <x v="1148"/>
    <n v="0.64063291139240508"/>
    <n v="2.0285846011987092E-2"/>
    <x v="0"/>
  </r>
  <r>
    <n v="1551"/>
    <x v="782"/>
    <x v="0"/>
    <s v="SC-20380"/>
    <s v="Shahid Collister"/>
    <s v="Consumer"/>
    <x v="30"/>
    <x v="14"/>
    <s v="India"/>
    <x v="3"/>
    <s v="TEC-AC-10003951"/>
    <x v="1"/>
    <x v="11"/>
    <s v="Logitech Numeric Keypad, USB"/>
    <n v="139.59"/>
    <n v="3"/>
    <n v="69.75"/>
    <n v="13.99"/>
    <s v="Medium"/>
    <n v="499"/>
    <x v="2"/>
    <x v="10"/>
    <x v="0"/>
    <x v="5"/>
    <d v="2022-06-22T00:00:00"/>
    <s v="1"/>
    <s v="NO"/>
    <n v="-359.40999999999997"/>
    <n v="6"/>
    <s v="flag"/>
    <x v="1149"/>
    <n v="0.27973947895791584"/>
    <n v="0.1002220789454832"/>
    <x v="1"/>
  </r>
  <r>
    <n v="1552"/>
    <x v="783"/>
    <x v="0"/>
    <s v="JK-16090"/>
    <s v="Juliana Krohn"/>
    <s v="Consumer"/>
    <x v="11"/>
    <x v="4"/>
    <s v="India"/>
    <x v="0"/>
    <s v="TEC-AC-10003416"/>
    <x v="1"/>
    <x v="11"/>
    <s v="Memorex Mouse, USB"/>
    <n v="141.9"/>
    <n v="5"/>
    <n v="4.2"/>
    <n v="11.11"/>
    <s v="Medium"/>
    <n v="201"/>
    <x v="2"/>
    <x v="11"/>
    <x v="1"/>
    <x v="550"/>
    <d v="2022-10-06T00:00:00"/>
    <s v="1"/>
    <s v="NO"/>
    <n v="-59.099999999999994"/>
    <n v="153"/>
    <s v="flag"/>
    <x v="1150"/>
    <n v="0.70597014925373136"/>
    <n v="7.8294573643410845E-2"/>
    <x v="0"/>
  </r>
  <r>
    <n v="1553"/>
    <x v="623"/>
    <x v="0"/>
    <s v="WB-21850"/>
    <s v="William Brown"/>
    <s v="Consumer"/>
    <x v="65"/>
    <x v="5"/>
    <s v="India"/>
    <x v="0"/>
    <s v="FUR-BO-10003887"/>
    <x v="2"/>
    <x v="14"/>
    <s v="Ikea Floating Shelf Set, Traditional"/>
    <n v="1022.04"/>
    <n v="6"/>
    <n v="40.86"/>
    <n v="60.19"/>
    <s v="Medium"/>
    <n v="442"/>
    <x v="2"/>
    <x v="10"/>
    <x v="1"/>
    <x v="325"/>
    <d v="2021-12-21T00:00:00"/>
    <s v="1"/>
    <s v="YES"/>
    <n v="580.04"/>
    <n v="4"/>
    <s v="no"/>
    <x v="1151"/>
    <n v="2.3123076923076922"/>
    <n v="5.8892019881805015E-2"/>
    <x v="0"/>
  </r>
  <r>
    <n v="1554"/>
    <x v="749"/>
    <x v="0"/>
    <s v="JS-15880"/>
    <s v="John Stevenson"/>
    <s v="Consumer"/>
    <x v="50"/>
    <x v="0"/>
    <s v="India"/>
    <x v="0"/>
    <s v="TEC-PH-10003488"/>
    <x v="1"/>
    <x v="12"/>
    <s v="Nokia Signal Booster, VoIP"/>
    <n v="956.13"/>
    <n v="7"/>
    <n v="162.54"/>
    <n v="89.01"/>
    <s v="Medium"/>
    <n v="95"/>
    <x v="2"/>
    <x v="9"/>
    <x v="0"/>
    <x v="551"/>
    <d v="2023-01-07T00:00:00"/>
    <s v="1"/>
    <s v="YES"/>
    <n v="861.13"/>
    <n v="-170"/>
    <s v="no"/>
    <x v="575"/>
    <n v="10.064526315789474"/>
    <n v="9.3094035329923761E-2"/>
    <x v="0"/>
  </r>
  <r>
    <n v="1555"/>
    <x v="784"/>
    <x v="0"/>
    <s v="CS-12130"/>
    <s v="Chad Sievert"/>
    <s v="Consumer"/>
    <x v="17"/>
    <x v="7"/>
    <s v="India"/>
    <x v="3"/>
    <s v="TEC-CO-10002035"/>
    <x v="1"/>
    <x v="10"/>
    <s v="Canon Wireless Fax, High-Speed"/>
    <n v="753.72"/>
    <n v="2"/>
    <n v="60.24"/>
    <n v="74.650000000000006"/>
    <s v="Medium"/>
    <n v="542"/>
    <x v="2"/>
    <x v="8"/>
    <x v="1"/>
    <x v="552"/>
    <d v="2022-01-30T00:00:00"/>
    <s v="1"/>
    <s v="YES"/>
    <n v="211.72000000000003"/>
    <n v="4"/>
    <m/>
    <x v="1152"/>
    <n v="1.3906273062730627"/>
    <n v="9.9042084593748345E-2"/>
    <x v="0"/>
  </r>
  <r>
    <m/>
    <x v="785"/>
    <x v="4"/>
    <m/>
    <m/>
    <m/>
    <x v="146"/>
    <x v="25"/>
    <m/>
    <x v="4"/>
    <m/>
    <x v="3"/>
    <x v="17"/>
    <m/>
    <m/>
    <m/>
    <m/>
    <m/>
    <m/>
    <m/>
    <x v="3"/>
    <x v="12"/>
    <x v="2"/>
    <x v="553"/>
    <m/>
    <s v="0"/>
    <s v="YES"/>
    <n v="0"/>
    <n v="0"/>
    <s v="no"/>
    <x v="1153"/>
    <e v="#DIV/0!"/>
    <e v="#DIV/0!"/>
    <x v="2"/>
  </r>
  <r>
    <m/>
    <x v="785"/>
    <x v="4"/>
    <m/>
    <m/>
    <m/>
    <x v="146"/>
    <x v="25"/>
    <m/>
    <x v="4"/>
    <m/>
    <x v="3"/>
    <x v="17"/>
    <m/>
    <m/>
    <m/>
    <m/>
    <m/>
    <m/>
    <m/>
    <x v="3"/>
    <x v="12"/>
    <x v="2"/>
    <x v="553"/>
    <m/>
    <s v="0"/>
    <s v="YES"/>
    <n v="0"/>
    <n v="0"/>
    <s v="no"/>
    <x v="1153"/>
    <e v="#DIV/0!"/>
    <e v="#DI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87452C-5B6E-4738-80E1-2543FF5F762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3:B38" firstHeaderRow="1" firstDataRow="1" firstDataCol="1"/>
  <pivotFields count="36">
    <pivotField showAll="0"/>
    <pivotField showAll="0"/>
    <pivotField showAll="0"/>
    <pivotField showAll="0"/>
    <pivotField showAll="0"/>
    <pivotField showAll="0"/>
    <pivotField axis="axisRow" showAll="0" measureFilter="1">
      <items count="148">
        <item x="70"/>
        <item x="19"/>
        <item x="124"/>
        <item x="75"/>
        <item x="78"/>
        <item x="34"/>
        <item x="65"/>
        <item x="46"/>
        <item x="63"/>
        <item x="92"/>
        <item x="60"/>
        <item x="36"/>
        <item x="29"/>
        <item x="97"/>
        <item x="141"/>
        <item x="120"/>
        <item x="47"/>
        <item x="95"/>
        <item x="106"/>
        <item x="23"/>
        <item x="117"/>
        <item x="90"/>
        <item x="82"/>
        <item x="26"/>
        <item x="137"/>
        <item x="108"/>
        <item x="53"/>
        <item x="74"/>
        <item x="110"/>
        <item x="3"/>
        <item x="86"/>
        <item x="17"/>
        <item x="126"/>
        <item x="104"/>
        <item x="122"/>
        <item x="18"/>
        <item x="58"/>
        <item x="79"/>
        <item x="139"/>
        <item x="91"/>
        <item x="30"/>
        <item x="89"/>
        <item x="14"/>
        <item x="1"/>
        <item x="21"/>
        <item x="88"/>
        <item x="38"/>
        <item x="99"/>
        <item x="113"/>
        <item x="98"/>
        <item x="136"/>
        <item x="133"/>
        <item x="24"/>
        <item x="119"/>
        <item x="102"/>
        <item x="27"/>
        <item x="103"/>
        <item x="62"/>
        <item x="138"/>
        <item x="15"/>
        <item x="52"/>
        <item x="93"/>
        <item x="105"/>
        <item x="11"/>
        <item x="59"/>
        <item x="57"/>
        <item x="64"/>
        <item x="68"/>
        <item x="132"/>
        <item x="84"/>
        <item x="67"/>
        <item x="42"/>
        <item x="134"/>
        <item x="77"/>
        <item x="39"/>
        <item x="8"/>
        <item x="81"/>
        <item x="142"/>
        <item x="96"/>
        <item x="22"/>
        <item x="4"/>
        <item x="115"/>
        <item x="13"/>
        <item x="37"/>
        <item x="112"/>
        <item x="43"/>
        <item x="56"/>
        <item x="61"/>
        <item x="25"/>
        <item x="72"/>
        <item x="31"/>
        <item x="2"/>
        <item x="129"/>
        <item x="127"/>
        <item x="9"/>
        <item x="101"/>
        <item x="100"/>
        <item x="49"/>
        <item x="130"/>
        <item x="32"/>
        <item x="40"/>
        <item x="45"/>
        <item x="118"/>
        <item x="121"/>
        <item x="55"/>
        <item x="144"/>
        <item x="94"/>
        <item x="131"/>
        <item x="35"/>
        <item x="125"/>
        <item x="51"/>
        <item x="48"/>
        <item x="87"/>
        <item x="7"/>
        <item x="44"/>
        <item x="10"/>
        <item x="0"/>
        <item x="80"/>
        <item x="5"/>
        <item x="143"/>
        <item x="73"/>
        <item x="128"/>
        <item x="20"/>
        <item x="28"/>
        <item x="135"/>
        <item x="109"/>
        <item x="6"/>
        <item x="83"/>
        <item x="76"/>
        <item x="16"/>
        <item x="66"/>
        <item x="145"/>
        <item x="71"/>
        <item x="111"/>
        <item x="54"/>
        <item x="114"/>
        <item x="12"/>
        <item x="140"/>
        <item x="116"/>
        <item x="41"/>
        <item x="107"/>
        <item x="50"/>
        <item x="123"/>
        <item x="69"/>
        <item x="33"/>
        <item x="85"/>
        <item x="146"/>
        <item t="default"/>
      </items>
    </pivotField>
    <pivotField showAll="0">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4">
        <item x="1"/>
        <item h="1" x="0"/>
        <item h="1"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6"/>
  </rowFields>
  <rowItems count="5">
    <i>
      <x v="78"/>
    </i>
    <i>
      <x v="80"/>
    </i>
    <i>
      <x v="83"/>
    </i>
    <i>
      <x v="132"/>
    </i>
    <i t="grand">
      <x/>
    </i>
  </rowItems>
  <colItems count="1">
    <i/>
  </colItems>
  <dataFields count="1">
    <dataField name="Sum of Sales" fld="14" baseField="0" baseItem="0"/>
  </dataFields>
  <pivotTableStyleInfo name="PivotStyleLight16" showRowHeaders="1" showColHeaders="1" showRowStripes="0" showColStripes="0" showLastColumn="1"/>
  <filters count="1">
    <filter fld="6" type="count" evalOrder="-1" id="3"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1EF9F3-77CA-4FA1-A20B-3418CDC05D8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61:B66" firstHeaderRow="1" firstDataRow="1" firstDataCol="1"/>
  <pivotFields count="36">
    <pivotField showAll="0"/>
    <pivotField showAll="0"/>
    <pivotField axis="axisRow" showAll="0">
      <items count="6">
        <item x="2"/>
        <item x="3"/>
        <item x="1"/>
        <item x="0"/>
        <item h="1" x="4"/>
        <item t="default"/>
      </items>
    </pivotField>
    <pivotField showAll="0"/>
    <pivotField showAll="0"/>
    <pivotField showAll="0"/>
    <pivotField showAll="0"/>
    <pivotField showAll="0">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4">
        <item x="1"/>
        <item h="1" x="0"/>
        <item h="1"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2"/>
  </rowFields>
  <rowItems count="5">
    <i>
      <x/>
    </i>
    <i>
      <x v="1"/>
    </i>
    <i>
      <x v="2"/>
    </i>
    <i>
      <x v="3"/>
    </i>
    <i t="grand">
      <x/>
    </i>
  </rowItems>
  <colItems count="1">
    <i/>
  </colItems>
  <dataFields count="1">
    <dataField name="Average of Profit" fld="16" subtotal="average" baseField="2"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 chart="2" format="9">
      <pivotArea type="data" outline="0" fieldPosition="0">
        <references count="2">
          <reference field="4294967294" count="1" selected="0">
            <x v="0"/>
          </reference>
          <reference field="2" count="1" selected="0">
            <x v="2"/>
          </reference>
        </references>
      </pivotArea>
    </chartFormat>
    <chartFormat chart="2"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8F661D-01B7-40CC-BE1B-8D60D2319F2B}"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9:D184" firstHeaderRow="0"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8">
        <item h="1" sd="0" x="0"/>
        <item sd="0" x="1"/>
        <item sd="0" x="2"/>
        <item sd="0" x="3"/>
        <item sd="0" x="4"/>
        <item sd="0" x="5"/>
        <item h="1" sd="0" x="6"/>
        <item t="default"/>
      </items>
    </pivotField>
  </pivotFields>
  <rowFields count="1">
    <field x="35"/>
  </rowFields>
  <rowItems count="5">
    <i>
      <x v="1"/>
    </i>
    <i>
      <x v="2"/>
    </i>
    <i>
      <x v="3"/>
    </i>
    <i>
      <x v="4"/>
    </i>
    <i t="grand">
      <x/>
    </i>
  </rowItems>
  <colFields count="1">
    <field x="-2"/>
  </colFields>
  <colItems count="3">
    <i>
      <x/>
    </i>
    <i i="1">
      <x v="1"/>
    </i>
    <i i="2">
      <x v="2"/>
    </i>
  </colItems>
  <dataFields count="3">
    <dataField name="Sum of Sales" fld="14" baseField="0" baseItem="0"/>
    <dataField name="Sum of Profit" fld="16" baseField="0" baseItem="0"/>
    <dataField name="Count of 10profit margin" fld="3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976A83-A65D-47C5-9A32-04A62F352AC7}"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155:E158" firstHeaderRow="1" firstDataRow="1" firstDataCol="1"/>
  <pivotFields count="36">
    <pivotField showAll="0"/>
    <pivotField showAll="0"/>
    <pivotField showAll="0"/>
    <pivotField showAll="0"/>
    <pivotField showAll="0"/>
    <pivotField showAll="0"/>
    <pivotField showAll="0"/>
    <pivotField showAll="0">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pivotField>
    <pivotField showAll="0"/>
    <pivotField axis="axisRow" showAll="0">
      <items count="6">
        <item x="1"/>
        <item x="3"/>
        <item x="2"/>
        <item x="0"/>
        <item x="4"/>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4">
        <item x="1"/>
        <item h="1"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2">
    <field x="22"/>
    <field x="9"/>
  </rowFields>
  <rowItems count="3">
    <i>
      <x/>
    </i>
    <i r="1">
      <x v="2"/>
    </i>
    <i t="grand">
      <x/>
    </i>
  </rowItems>
  <colItems count="1">
    <i/>
  </colItems>
  <dataFields count="1">
    <dataField name="Sum of Profit" fld="16"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A58DB5-B3A3-45B2-9C54-8CA2D5CA8855}"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49:B154" firstHeaderRow="1" firstDataRow="1" firstDataCol="1"/>
  <pivotFields count="36">
    <pivotField showAll="0"/>
    <pivotField showAll="0"/>
    <pivotField axis="axisRow" showAll="0">
      <items count="6">
        <item x="2"/>
        <item x="3"/>
        <item x="1"/>
        <item x="0"/>
        <item h="1" x="4"/>
        <item t="default"/>
      </items>
    </pivotField>
    <pivotField showAll="0"/>
    <pivotField showAll="0"/>
    <pivotField showAll="0"/>
    <pivotField showAll="0"/>
    <pivotField showAll="0">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h="1" x="0"/>
        <item h="1"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pivotField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2"/>
  </rowFields>
  <rowItems count="5">
    <i>
      <x/>
    </i>
    <i>
      <x v="1"/>
    </i>
    <i>
      <x v="2"/>
    </i>
    <i>
      <x v="3"/>
    </i>
    <i t="grand">
      <x/>
    </i>
  </rowItems>
  <colItems count="1">
    <i/>
  </colItems>
  <dataFields count="1">
    <dataField name="Count of 10profit margin" fld="3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4B66D6-5E8A-4F9E-96D8-6C268306A45D}"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4" firstHeaderRow="0" firstDataRow="1" firstDataCol="0"/>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Items count="1">
    <i/>
  </rowItems>
  <colFields count="1">
    <field x="-2"/>
  </colFields>
  <colItems count="4">
    <i>
      <x/>
    </i>
    <i i="1">
      <x v="1"/>
    </i>
    <i i="2">
      <x v="2"/>
    </i>
    <i i="3">
      <x v="3"/>
    </i>
  </colItems>
  <dataFields count="4">
    <dataField name="Sum of Sales" fld="14" baseField="0" baseItem="0"/>
    <dataField name="Sum of Profit" fld="16" baseField="0" baseItem="0"/>
    <dataField name="Sum of Quantity" fld="15" baseField="0" baseItem="0"/>
    <dataField name="Sum of Shipping Cos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00DD566-FA8F-478F-B488-6AD627467CF2}"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7:B97" firstHeaderRow="1" firstDataRow="1" firstDataCol="1"/>
  <pivotFields count="36">
    <pivotField showAll="0"/>
    <pivotField dataField="1" showAll="0"/>
    <pivotField showAll="0"/>
    <pivotField showAll="0"/>
    <pivotField showAll="0"/>
    <pivotField showAll="0"/>
    <pivotField showAll="0"/>
    <pivotField showAll="0">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axis="axisRow" showAll="0">
      <items count="14">
        <item x="2"/>
        <item x="3"/>
        <item x="1"/>
        <item x="0"/>
        <item x="4"/>
        <item x="6"/>
        <item x="5"/>
        <item x="7"/>
        <item x="10"/>
        <item x="9"/>
        <item x="8"/>
        <item x="11"/>
        <item x="12"/>
        <item t="default"/>
      </items>
    </pivotField>
    <pivotField axis="axisRow" showAll="0">
      <items count="4">
        <item x="1"/>
        <item h="1" x="0"/>
        <item h="1"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3">
    <field x="20"/>
    <field x="21"/>
    <field x="22"/>
  </rowFields>
  <rowItems count="20">
    <i>
      <x/>
    </i>
    <i r="1">
      <x/>
    </i>
    <i r="2">
      <x/>
    </i>
    <i r="1">
      <x v="1"/>
    </i>
    <i r="2">
      <x/>
    </i>
    <i>
      <x v="1"/>
    </i>
    <i r="1">
      <x v="4"/>
    </i>
    <i r="2">
      <x/>
    </i>
    <i r="1">
      <x v="5"/>
    </i>
    <i r="2">
      <x/>
    </i>
    <i r="1">
      <x v="6"/>
    </i>
    <i r="2">
      <x/>
    </i>
    <i r="1">
      <x v="7"/>
    </i>
    <i r="2">
      <x/>
    </i>
    <i>
      <x v="2"/>
    </i>
    <i r="1">
      <x v="9"/>
    </i>
    <i r="2">
      <x/>
    </i>
    <i r="1">
      <x v="10"/>
    </i>
    <i r="2">
      <x/>
    </i>
    <i t="grand">
      <x/>
    </i>
  </rowItems>
  <colItems count="1">
    <i/>
  </colItems>
  <dataFields count="1">
    <dataField name="Count of Order ID" fld="1" subtotal="count" baseField="2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9D2C7E-1F99-4293-8748-8107AB47BCFD}"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3:B172" firstHeaderRow="1" firstDataRow="1" firstDataCol="1"/>
  <pivotFields count="36">
    <pivotField showAll="0"/>
    <pivotField showAll="0"/>
    <pivotField showAll="0"/>
    <pivotField showAll="0"/>
    <pivotField showAll="0"/>
    <pivotField showAll="0"/>
    <pivotField showAll="0"/>
    <pivotField showAll="0">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4">
        <item x="2"/>
        <item x="3"/>
        <item x="1"/>
        <item x="0"/>
        <item x="4"/>
        <item x="6"/>
        <item x="5"/>
        <item x="7"/>
        <item x="10"/>
        <item x="9"/>
        <item x="8"/>
        <item x="11"/>
        <item h="1" x="12"/>
        <item t="default"/>
      </items>
    </pivotField>
    <pivotField showAll="0">
      <items count="4">
        <item x="1"/>
        <item h="1" x="0"/>
        <item h="1"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dataField="1"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21"/>
  </rowFields>
  <rowItems count="9">
    <i>
      <x/>
    </i>
    <i>
      <x v="1"/>
    </i>
    <i>
      <x v="4"/>
    </i>
    <i>
      <x v="5"/>
    </i>
    <i>
      <x v="6"/>
    </i>
    <i>
      <x v="7"/>
    </i>
    <i>
      <x v="9"/>
    </i>
    <i>
      <x v="10"/>
    </i>
    <i t="grand">
      <x/>
    </i>
  </rowItems>
  <colItems count="1">
    <i/>
  </colItems>
  <dataFields count="1">
    <dataField name="Average of 12%ABOVE TARGET VALUE" fld="31" subtotal="average" baseField="21" baseItem="0"/>
  </dataFields>
  <formats count="1">
    <format dxfId="0">
      <pivotArea collapsedLevelsAreSubtotals="1" fieldPosition="0">
        <references count="1">
          <reference field="2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A6B344A-4835-47A8-A6D3-B4D18F9E25AD}"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19:B121" firstHeaderRow="1" firstDataRow="1" firstDataCol="1"/>
  <pivotFields count="36">
    <pivotField showAll="0"/>
    <pivotField showAll="0"/>
    <pivotField showAll="0"/>
    <pivotField showAll="0"/>
    <pivotField showAll="0"/>
    <pivotField showAll="0"/>
    <pivotField showAll="0"/>
    <pivotField axis="axisRow" showAll="0" sortType="descending">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h="1" x="0"/>
        <item h="1"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pivotField showAll="0"/>
    <pivotField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7"/>
  </rowFields>
  <rowItems count="2">
    <i>
      <x v="11"/>
    </i>
    <i t="grand">
      <x/>
    </i>
  </rowItems>
  <colItems count="1">
    <i/>
  </colItems>
  <dataFields count="1">
    <dataField name="Sum of Q8TARGET-SALES" fld="2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2E3823-C790-4878-ADC0-F417DFAA8BA4}"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7:B159" firstHeaderRow="1" firstDataRow="1" firstDataCol="1"/>
  <pivotFields count="36">
    <pivotField showAll="0"/>
    <pivotField showAll="0"/>
    <pivotField showAll="0"/>
    <pivotField showAll="0"/>
    <pivotField showAll="0"/>
    <pivotField showAll="0"/>
    <pivotField showAll="0"/>
    <pivotField showAll="0">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4">
        <item x="1"/>
        <item h="1" x="0"/>
        <item h="1"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22"/>
  </rowFields>
  <rowItems count="2">
    <i>
      <x/>
    </i>
    <i t="grand">
      <x/>
    </i>
  </rowItems>
  <colItems count="1">
    <i/>
  </colItems>
  <dataFields count="1">
    <dataField name="Sum of Profi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49E48F6-DB3E-4A39-9C01-AA81A20FC0A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7:B19" firstHeaderRow="1" firstDataRow="1" firstDataCol="1"/>
  <pivotFields count="36">
    <pivotField showAll="0"/>
    <pivotField showAll="0"/>
    <pivotField showAll="0"/>
    <pivotField showAll="0"/>
    <pivotField showAll="0"/>
    <pivotField showAll="0"/>
    <pivotField showAll="0"/>
    <pivotField showAll="0">
      <items count="27">
        <item h="1" x="16"/>
        <item h="1" x="13"/>
        <item h="1" x="17"/>
        <item h="1" x="24"/>
        <item h="1" x="1"/>
        <item h="1" x="14"/>
        <item h="1" x="0"/>
        <item h="1" x="10"/>
        <item h="1" x="19"/>
        <item h="1" x="21"/>
        <item h="1" x="2"/>
        <item x="3"/>
        <item h="1" x="4"/>
        <item h="1" x="5"/>
        <item h="1" x="22"/>
        <item h="1" x="20"/>
        <item h="1" x="6"/>
        <item h="1" x="11"/>
        <item h="1" x="8"/>
        <item h="1" x="9"/>
        <item h="1" x="18"/>
        <item h="1" x="23"/>
        <item h="1" x="7"/>
        <item h="1" x="12"/>
        <item h="1" x="15"/>
        <item h="1" x="25"/>
        <item t="default"/>
      </items>
    </pivotField>
    <pivotField showAll="0"/>
    <pivotField showAll="0"/>
    <pivotField showAll="0"/>
    <pivotField axis="axisRow" showAll="0">
      <items count="5">
        <item x="2"/>
        <item x="0"/>
        <item x="1"/>
        <item h="1" x="3"/>
        <item t="default"/>
      </items>
    </pivotField>
    <pivotField axis="axisRow" showAll="0">
      <items count="19">
        <item x="11"/>
        <item x="8"/>
        <item x="7"/>
        <item x="0"/>
        <item x="14"/>
        <item x="13"/>
        <item x="10"/>
        <item x="2"/>
        <item x="4"/>
        <item x="15"/>
        <item x="3"/>
        <item x="9"/>
        <item x="6"/>
        <item x="12"/>
        <item x="1"/>
        <item x="5"/>
        <item x="16"/>
        <item x="17"/>
        <item t="default"/>
      </items>
    </pivotField>
    <pivotField showAll="0"/>
    <pivotField showAll="0"/>
    <pivotField showAll="0"/>
    <pivotField dataField="1" showAll="0"/>
    <pivotField showAll="0"/>
    <pivotField showAll="0"/>
    <pivotField showAll="0"/>
    <pivotField showAll="0"/>
    <pivotField showAll="0"/>
    <pivotField showAll="0">
      <items count="4">
        <item x="1"/>
        <item h="1" x="0"/>
        <item h="1"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2">
    <field x="11"/>
    <field x="12"/>
  </rowFields>
  <rowItems count="12">
    <i>
      <x/>
    </i>
    <i r="1">
      <x v="4"/>
    </i>
    <i r="1">
      <x v="5"/>
    </i>
    <i r="1">
      <x v="9"/>
    </i>
    <i>
      <x v="1"/>
    </i>
    <i r="1">
      <x v="2"/>
    </i>
    <i r="1">
      <x v="3"/>
    </i>
    <i r="1">
      <x v="7"/>
    </i>
    <i r="1">
      <x v="14"/>
    </i>
    <i>
      <x v="2"/>
    </i>
    <i r="1">
      <x v="13"/>
    </i>
    <i t="grand">
      <x/>
    </i>
  </rowItems>
  <colItems count="1">
    <i/>
  </colItems>
  <dataFields count="1">
    <dataField name="Sum of Profit" fld="1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0BA721A-A33B-45B9-AE7A-FABC94F7030A}" sourceName="State">
  <pivotTables>
    <pivotTable tabId="10" name="PivotTable11"/>
    <pivotTable tabId="10" name="PivotTable10"/>
    <pivotTable tabId="10" name="PivotTable2"/>
    <pivotTable tabId="10" name="PivotTable3"/>
    <pivotTable tabId="10" name="PivotTable5"/>
    <pivotTable tabId="10" name="PivotTable6"/>
    <pivotTable tabId="10" name="PivotTable7"/>
    <pivotTable tabId="10" name="PivotTable8"/>
    <pivotTable tabId="10" name="PivotTable9"/>
  </pivotTables>
  <data>
    <tabular pivotCacheId="665493229">
      <items count="26">
        <i x="16"/>
        <i x="13"/>
        <i x="17"/>
        <i x="24"/>
        <i x="1"/>
        <i x="14"/>
        <i x="0"/>
        <i x="10"/>
        <i x="19"/>
        <i x="21"/>
        <i x="2"/>
        <i x="3" s="1"/>
        <i x="4"/>
        <i x="5"/>
        <i x="22"/>
        <i x="20"/>
        <i x="6"/>
        <i x="11"/>
        <i x="8"/>
        <i x="9"/>
        <i x="18"/>
        <i x="23"/>
        <i x="7"/>
        <i x="12"/>
        <i x="15"/>
        <i x="2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A6BC9E7-DD1C-44EE-A54C-7922F5339807}" sourceName="Gender">
  <pivotTables>
    <pivotTable tabId="10" name="PivotTable11"/>
    <pivotTable tabId="10" name="PivotTable10"/>
    <pivotTable tabId="10" name="PivotTable2"/>
    <pivotTable tabId="10" name="PivotTable3"/>
    <pivotTable tabId="10" name="PivotTable5"/>
    <pivotTable tabId="10" name="PivotTable6"/>
    <pivotTable tabId="10" name="PivotTable7"/>
    <pivotTable tabId="10" name="PivotTable8"/>
    <pivotTable tabId="10" name="PivotTable9"/>
  </pivotTables>
  <data>
    <tabular pivotCacheId="665493229">
      <items count="3">
        <i x="1" s="1"/>
        <i x="0"/>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2C06F76-1C88-450E-B2F0-7E74265D4FB6}" cache="Slicer_State" caption="State" startItem="3" rowHeight="325966"/>
  <slicer name="Gender" xr10:uid="{F0DA7B49-B954-41FA-9B19-147A60772D6F}" cache="Slicer_Gender" caption="Gender" rowHeight="3259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5CDF38-122C-47B3-8496-AC967CBA98D5}" name="India_Data" displayName="India_Data" ref="A1:AH1558" totalsRowShown="0" headerRowDxfId="37" dataDxfId="36" tableBorderDxfId="35">
  <autoFilter ref="A1:AH1558" xr:uid="{645CDF38-122C-47B3-8496-AC967CBA98D5}"/>
  <tableColumns count="34">
    <tableColumn id="1" xr3:uid="{43F05809-9F42-45E0-A39E-473489741B17}" name="Row ID" dataDxfId="34"/>
    <tableColumn id="2" xr3:uid="{E9240245-74D7-4E16-B7BB-2190EF0EDCB4}" name="Order ID" dataDxfId="33"/>
    <tableColumn id="3" xr3:uid="{1342B514-A339-40A5-94A0-D815AA529D7B}" name="Ship Mode" dataDxfId="32"/>
    <tableColumn id="4" xr3:uid="{3FCB259F-03EF-4A5F-960A-D932A26C175A}" name="Customer ID" dataDxfId="31"/>
    <tableColumn id="5" xr3:uid="{BB87BACA-F4F7-4EEE-8890-03C13DF5AE8A}" name="Customer Name" dataDxfId="30"/>
    <tableColumn id="6" xr3:uid="{01369EEF-4167-4683-A734-893912061754}" name="Segment" dataDxfId="29"/>
    <tableColumn id="7" xr3:uid="{C6BBC315-D9EE-4E39-BECD-4D432053D8DA}" name="City" dataDxfId="28"/>
    <tableColumn id="8" xr3:uid="{FB735734-D37C-4C21-B65F-6B61E3FBC6A1}" name="State" dataDxfId="27"/>
    <tableColumn id="9" xr3:uid="{9F46C7F5-700A-42B3-AAA7-9F80FECA9A85}" name="Country" dataDxfId="26"/>
    <tableColumn id="10" xr3:uid="{DD2B0EB1-66B7-4194-9F13-225989AAA205}" name="Region" dataDxfId="25"/>
    <tableColumn id="11" xr3:uid="{409CE043-80F6-4FAB-B656-1A196BC43878}" name="Product ID" dataDxfId="24"/>
    <tableColumn id="12" xr3:uid="{E1F7FCEE-18F6-45CD-91B4-98F1C9BF4B81}" name="Category" dataDxfId="23"/>
    <tableColumn id="13" xr3:uid="{C98772A3-C67E-4C69-BD37-4448363897CB}" name="Sub-Category" dataDxfId="22"/>
    <tableColumn id="14" xr3:uid="{BA30FE7C-03D0-4D7C-B967-B602C5D49368}" name="Product Name" dataDxfId="21"/>
    <tableColumn id="15" xr3:uid="{D72E9D2E-00AB-4359-BA2A-7FAEC6358262}" name="Sales" dataDxfId="20"/>
    <tableColumn id="16" xr3:uid="{8005CC81-223B-4DB4-8DD1-7E0261DDD85F}" name="Quantity" dataDxfId="19"/>
    <tableColumn id="17" xr3:uid="{66AF45ED-E08A-4101-94D2-6E36D561D4CE}" name="Profit" dataDxfId="18"/>
    <tableColumn id="18" xr3:uid="{B181EB70-ED8B-4808-ABE8-941C4B302688}" name="Shipping Cost" dataDxfId="17"/>
    <tableColumn id="19" xr3:uid="{A7C6E043-2A6D-4790-A3A6-EC34E926C925}" name="Order Priority" dataDxfId="16"/>
    <tableColumn id="20" xr3:uid="{ED6DF21C-236B-4928-A2D4-EC8BDC6A0F80}" name="Target" dataDxfId="15"/>
    <tableColumn id="21" xr3:uid="{86AE9EAE-5415-4759-AC05-688EFEB6C210}" name="Manager" dataDxfId="14"/>
    <tableColumn id="22" xr3:uid="{659595F3-2E42-4D90-BD4E-B5B197F0A9BC}" name="Team lead" dataDxfId="13"/>
    <tableColumn id="23" xr3:uid="{B171DCD2-AE87-44FE-8BC8-1E902F950F5E}" name="Gender" dataDxfId="12"/>
    <tableColumn id="24" xr3:uid="{EF65BE52-B392-4651-A670-5F8EA5289A42}" name="Order Date" dataDxfId="11"/>
    <tableColumn id="25" xr3:uid="{AFC72AEA-1825-45A9-A481-8947CAFD5943}" name="Ship Date" dataDxfId="10"/>
    <tableColumn id="26" xr3:uid="{0EC818CB-F6DB-4AC1-BADC-60494BEE981B}" name="Q5same day shipping" dataDxfId="9">
      <calculatedColumnFormula>IF(India_Data[[#This Row],[Order Date]]=India_Data[[#This Row],[Ship Date]],"0","1")</calculatedColumnFormula>
    </tableColumn>
    <tableColumn id="30" xr3:uid="{795A2A85-CE75-4A9A-8B1D-5AE8C5B526FD}" name="Q6" dataDxfId="8">
      <calculatedColumnFormula>IF(India_Data[[#This Row],[Sales]]&gt;=India_Data[[#This Row],[Target]],"YES","NO")</calculatedColumnFormula>
    </tableColumn>
    <tableColumn id="36" xr3:uid="{20A6B3C7-1A81-45CF-88DC-513E180E9C76}" name="Q8TARGET-SALES" dataDxfId="7">
      <calculatedColumnFormula>(Data!O2:O1556-Data!T2:T1556)</calculatedColumnFormula>
    </tableColumn>
    <tableColumn id="31" xr3:uid="{4EE67EE3-C171-4256-B3FA-C63E85B4B139}" name="day" dataDxfId="6">
      <calculatedColumnFormula>India_Data[[#This Row],[Ship Date]]-India_Data[[#This Row],[Order Date]]</calculatedColumnFormula>
    </tableColumn>
    <tableColumn id="32" xr3:uid="{135026FD-F1C3-4FEA-B5B9-CE1746A79EBE}" name="flag9" dataDxfId="5">
      <calculatedColumnFormula>IF(India_Data[[#This Row],[Ship Date]]-India_Data[[#This Row],[Order Date]]&gt;5,"flag","no")</calculatedColumnFormula>
    </tableColumn>
    <tableColumn id="27" xr3:uid="{65BBAED7-AC91-49B2-9051-2D4A5844AC94}" name="10profit margin" dataDxfId="4">
      <calculatedColumnFormula>India_Data[[#This Row],[Profit]]/India_Data[[#This Row],[Sales]]</calculatedColumnFormula>
    </tableColumn>
    <tableColumn id="28" xr3:uid="{9F31C943-9FF1-408A-9952-F4CA91C3E911}" name="12%ABOVE TARGET VALUE" dataDxfId="3">
      <calculatedColumnFormula>India_Data[[#This Row],[Sales]]/India_Data[[#This Row],[Target]]</calculatedColumnFormula>
    </tableColumn>
    <tableColumn id="29" xr3:uid="{33E5A5BE-F4EE-4A9E-BB19-DD3487A42A61}" name="&gt;10%Q13" dataDxfId="2">
      <calculatedColumnFormula>India_Data[[#This Row],[Shipping Cost]]/India_Data[[#This Row],[Sales]]</calculatedColumnFormula>
    </tableColumn>
    <tableColumn id="33" xr3:uid="{26919F5E-ED5B-404C-B5FB-A961FBEA2A83}" name="HIGH SHIPPING COST" dataDxfId="1">
      <calculatedColumnFormula>IF(India_Data[[#This Row],[Shipping Cost]]/India_Data[[#This Row],[Sales]]&gt;0.1,"HIGH","")</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8F48-5C16-4A68-91E1-2AEA85F76387}">
  <dimension ref="A1:AH1558"/>
  <sheetViews>
    <sheetView topLeftCell="AA3" zoomScale="75" workbookViewId="0">
      <selection activeCell="AC9" activeCellId="1" sqref="AI3 A2:AH1558"/>
    </sheetView>
  </sheetViews>
  <sheetFormatPr defaultRowHeight="19"/>
  <cols>
    <col min="1" max="1" width="7.87890625" customWidth="1"/>
    <col min="2" max="2" width="13.703125" bestFit="1" customWidth="1"/>
    <col min="3" max="3" width="12.87890625" bestFit="1" customWidth="1"/>
    <col min="4" max="4" width="12.05859375" customWidth="1"/>
    <col min="5" max="5" width="19.5859375" bestFit="1" customWidth="1"/>
    <col min="6" max="6" width="10.87890625" bestFit="1" customWidth="1"/>
    <col min="7" max="7" width="18.64453125" bestFit="1" customWidth="1"/>
    <col min="8" max="8" width="17.46875" bestFit="1" customWidth="1"/>
    <col min="9" max="9" width="8.41015625" customWidth="1"/>
    <col min="10" max="10" width="7.5859375" customWidth="1"/>
    <col min="11" max="11" width="16.87890625" bestFit="1" customWidth="1"/>
    <col min="12" max="12" width="13" bestFit="1" customWidth="1"/>
    <col min="13" max="13" width="12.703125" customWidth="1"/>
    <col min="14" max="14" width="55.05859375" bestFit="1" customWidth="1"/>
    <col min="15" max="15" width="8.29296875" bestFit="1" customWidth="1"/>
    <col min="16" max="16" width="8.9375" customWidth="1"/>
    <col min="17" max="17" width="8.9375" bestFit="1" customWidth="1"/>
    <col min="18" max="18" width="13" customWidth="1"/>
    <col min="19" max="19" width="13.703125" customWidth="1"/>
    <col min="20" max="20" width="7.29296875" customWidth="1"/>
    <col min="21" max="21" width="9" customWidth="1"/>
    <col min="22" max="22" width="10.3515625" customWidth="1"/>
    <col min="24" max="24" width="10.234375" customWidth="1"/>
    <col min="25" max="25" width="9.87890625" bestFit="1" customWidth="1"/>
    <col min="26" max="26" width="11.17578125" style="11" customWidth="1"/>
    <col min="27" max="27" width="8.234375" customWidth="1"/>
    <col min="28" max="28" width="9.05859375" customWidth="1"/>
    <col min="30" max="30" width="12.1171875" customWidth="1"/>
    <col min="31" max="31" width="17.29296875" customWidth="1"/>
    <col min="32" max="33" width="11.64453125" customWidth="1"/>
  </cols>
  <sheetData>
    <row r="1" spans="1:34">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5" t="s">
        <v>22</v>
      </c>
      <c r="X1" s="1" t="s">
        <v>23</v>
      </c>
      <c r="Y1" s="2" t="s">
        <v>24</v>
      </c>
      <c r="Z1" s="38" t="s">
        <v>4184</v>
      </c>
      <c r="AA1" s="38" t="s">
        <v>4192</v>
      </c>
      <c r="AB1" s="38" t="s">
        <v>4191</v>
      </c>
      <c r="AC1" s="38" t="s">
        <v>4178</v>
      </c>
      <c r="AD1" s="38" t="s">
        <v>4190</v>
      </c>
      <c r="AE1" s="38" t="s">
        <v>4188</v>
      </c>
      <c r="AF1" s="38" t="s">
        <v>4189</v>
      </c>
      <c r="AG1" s="38" t="s">
        <v>4187</v>
      </c>
      <c r="AH1" s="38" t="s">
        <v>4197</v>
      </c>
    </row>
    <row r="2" spans="1:34">
      <c r="A2" s="19">
        <v>1</v>
      </c>
      <c r="B2" s="20" t="s">
        <v>593</v>
      </c>
      <c r="C2" s="20" t="s">
        <v>26</v>
      </c>
      <c r="D2" s="20" t="s">
        <v>594</v>
      </c>
      <c r="E2" s="20" t="s">
        <v>595</v>
      </c>
      <c r="F2" s="20" t="s">
        <v>29</v>
      </c>
      <c r="G2" s="20" t="s">
        <v>393</v>
      </c>
      <c r="H2" s="20" t="s">
        <v>136</v>
      </c>
      <c r="I2" s="20" t="s">
        <v>32</v>
      </c>
      <c r="J2" s="20" t="s">
        <v>54</v>
      </c>
      <c r="K2" s="20" t="s">
        <v>596</v>
      </c>
      <c r="L2" s="20" t="s">
        <v>35</v>
      </c>
      <c r="M2" s="20" t="s">
        <v>36</v>
      </c>
      <c r="N2" s="20" t="s">
        <v>597</v>
      </c>
      <c r="O2" s="20">
        <v>56.52</v>
      </c>
      <c r="P2" s="20">
        <v>2</v>
      </c>
      <c r="Q2" s="20">
        <v>23.7</v>
      </c>
      <c r="R2" s="20">
        <v>2.15</v>
      </c>
      <c r="S2" s="20" t="s">
        <v>38</v>
      </c>
      <c r="T2" s="20">
        <v>386</v>
      </c>
      <c r="U2" s="20" t="s">
        <v>39</v>
      </c>
      <c r="V2" s="20" t="s">
        <v>57</v>
      </c>
      <c r="W2" s="21" t="s">
        <v>58</v>
      </c>
      <c r="X2" s="22">
        <v>45303</v>
      </c>
      <c r="Y2" s="23">
        <v>45424</v>
      </c>
      <c r="Z2" s="37" t="str">
        <f>IF(India_Data[[#This Row],[Order Date]]=India_Data[[#This Row],[Ship Date]],"0","1")</f>
        <v>1</v>
      </c>
      <c r="AA2" s="37" t="str">
        <f>IF(India_Data[[#This Row],[Sales]]&gt;=India_Data[[#This Row],[Target]],"YES","NO")</f>
        <v>NO</v>
      </c>
      <c r="AB2" s="37">
        <f>(Data!O2:O1556-Data!T2:T1556)</f>
        <v>-329.48</v>
      </c>
      <c r="AC2" s="35">
        <f>India_Data[[#This Row],[Ship Date]]-India_Data[[#This Row],[Order Date]]</f>
        <v>121</v>
      </c>
      <c r="AD2" s="35" t="str">
        <f>IF(India_Data[[#This Row],[Ship Date]]-India_Data[[#This Row],[Order Date]]&gt;5,"flag","no")</f>
        <v>flag</v>
      </c>
      <c r="AE2" s="35">
        <f>India_Data[[#This Row],[Profit]]/India_Data[[#This Row],[Sales]]</f>
        <v>0.41932059447983011</v>
      </c>
      <c r="AF2" s="41">
        <f>India_Data[[#This Row],[Sales]]/India_Data[[#This Row],[Target]]</f>
        <v>0.14642487046632124</v>
      </c>
      <c r="AG2" s="41">
        <f>India_Data[[#This Row],[Shipping Cost]]/India_Data[[#This Row],[Sales]]</f>
        <v>3.8039631988676569E-2</v>
      </c>
      <c r="AH2" s="40" t="str">
        <f>IF(India_Data[[#This Row],[Shipping Cost]]/India_Data[[#This Row],[Sales]]&gt;0.1,"HIGH","")</f>
        <v/>
      </c>
    </row>
    <row r="3" spans="1:34">
      <c r="A3" s="19">
        <v>2</v>
      </c>
      <c r="B3" s="20" t="s">
        <v>598</v>
      </c>
      <c r="C3" s="20" t="s">
        <v>26</v>
      </c>
      <c r="D3" s="20" t="s">
        <v>599</v>
      </c>
      <c r="E3" s="20" t="s">
        <v>600</v>
      </c>
      <c r="F3" s="20" t="s">
        <v>29</v>
      </c>
      <c r="G3" s="20" t="s">
        <v>524</v>
      </c>
      <c r="H3" s="20" t="s">
        <v>512</v>
      </c>
      <c r="I3" s="20" t="s">
        <v>32</v>
      </c>
      <c r="J3" s="20" t="s">
        <v>180</v>
      </c>
      <c r="K3" s="20" t="s">
        <v>601</v>
      </c>
      <c r="L3" s="20" t="s">
        <v>35</v>
      </c>
      <c r="M3" s="20" t="s">
        <v>36</v>
      </c>
      <c r="N3" s="20" t="s">
        <v>602</v>
      </c>
      <c r="O3" s="20">
        <v>17.16</v>
      </c>
      <c r="P3" s="20">
        <v>2</v>
      </c>
      <c r="Q3" s="20">
        <v>2.04</v>
      </c>
      <c r="R3" s="20">
        <v>1.5</v>
      </c>
      <c r="S3" s="20" t="s">
        <v>38</v>
      </c>
      <c r="T3" s="20">
        <v>401</v>
      </c>
      <c r="U3" s="20" t="s">
        <v>39</v>
      </c>
      <c r="V3" s="20" t="s">
        <v>40</v>
      </c>
      <c r="W3" s="21" t="s">
        <v>41</v>
      </c>
      <c r="X3" s="22">
        <v>45287</v>
      </c>
      <c r="Y3" s="23">
        <v>45291</v>
      </c>
      <c r="Z3" s="37" t="str">
        <f>IF(India_Data[[#This Row],[Order Date]]=India_Data[[#This Row],[Ship Date]],"0","1")</f>
        <v>1</v>
      </c>
      <c r="AA3" s="37" t="str">
        <f>IF(India_Data[[#This Row],[Sales]]&gt;=India_Data[[#This Row],[Target]],"YES","NO")</f>
        <v>NO</v>
      </c>
      <c r="AB3" s="37">
        <f>(Data!O3:O1557-Data!T3:T1557)</f>
        <v>-383.84</v>
      </c>
      <c r="AC3" s="35">
        <f>India_Data[[#This Row],[Ship Date]]-India_Data[[#This Row],[Order Date]]</f>
        <v>4</v>
      </c>
      <c r="AD3" s="35" t="str">
        <f>IF(India_Data[[#This Row],[Ship Date]]-India_Data[[#This Row],[Order Date]]&gt;5,"flag","no")</f>
        <v>no</v>
      </c>
      <c r="AE3" s="35">
        <f>India_Data[[#This Row],[Profit]]/India_Data[[#This Row],[Sales]]</f>
        <v>0.11888111888111888</v>
      </c>
      <c r="AF3" s="41">
        <f>India_Data[[#This Row],[Sales]]/India_Data[[#This Row],[Target]]</f>
        <v>4.2793017456359106E-2</v>
      </c>
      <c r="AG3" s="41">
        <f>India_Data[[#This Row],[Shipping Cost]]/India_Data[[#This Row],[Sales]]</f>
        <v>8.7412587412587409E-2</v>
      </c>
      <c r="AH3" s="40" t="str">
        <f>IF(India_Data[[#This Row],[Shipping Cost]]/India_Data[[#This Row],[Sales]]&gt;0.1,"HIGH","")</f>
        <v/>
      </c>
    </row>
    <row r="4" spans="1:34">
      <c r="A4" s="19">
        <v>3</v>
      </c>
      <c r="B4" s="20" t="s">
        <v>603</v>
      </c>
      <c r="C4" s="20" t="s">
        <v>26</v>
      </c>
      <c r="D4" s="20" t="s">
        <v>604</v>
      </c>
      <c r="E4" s="20" t="s">
        <v>605</v>
      </c>
      <c r="F4" s="20" t="s">
        <v>29</v>
      </c>
      <c r="G4" s="20" t="s">
        <v>218</v>
      </c>
      <c r="H4" s="20" t="s">
        <v>165</v>
      </c>
      <c r="I4" s="20" t="s">
        <v>32</v>
      </c>
      <c r="J4" s="20" t="s">
        <v>47</v>
      </c>
      <c r="K4" s="20" t="s">
        <v>606</v>
      </c>
      <c r="L4" s="20" t="s">
        <v>35</v>
      </c>
      <c r="M4" s="20" t="s">
        <v>36</v>
      </c>
      <c r="N4" s="20" t="s">
        <v>607</v>
      </c>
      <c r="O4" s="20">
        <v>14.04</v>
      </c>
      <c r="P4" s="20">
        <v>2</v>
      </c>
      <c r="Q4" s="20">
        <v>0.24</v>
      </c>
      <c r="R4" s="20">
        <v>0.79</v>
      </c>
      <c r="S4" s="20" t="s">
        <v>38</v>
      </c>
      <c r="T4" s="20">
        <v>293</v>
      </c>
      <c r="U4" s="20" t="s">
        <v>39</v>
      </c>
      <c r="V4" s="20" t="s">
        <v>50</v>
      </c>
      <c r="W4" s="21" t="s">
        <v>41</v>
      </c>
      <c r="X4" s="22">
        <v>45334</v>
      </c>
      <c r="Y4" s="23">
        <v>45485</v>
      </c>
      <c r="Z4" s="37" t="str">
        <f>IF(India_Data[[#This Row],[Order Date]]=India_Data[[#This Row],[Ship Date]],"0","1")</f>
        <v>1</v>
      </c>
      <c r="AA4" s="37" t="str">
        <f>IF(India_Data[[#This Row],[Sales]]&gt;=India_Data[[#This Row],[Target]],"YES","NO")</f>
        <v>NO</v>
      </c>
      <c r="AB4" s="37">
        <f>(Data!O4:O1558-Data!T4:T1558)</f>
        <v>-278.95999999999998</v>
      </c>
      <c r="AC4" s="35">
        <f>India_Data[[#This Row],[Ship Date]]-India_Data[[#This Row],[Order Date]]</f>
        <v>151</v>
      </c>
      <c r="AD4" s="35" t="str">
        <f>IF(India_Data[[#This Row],[Ship Date]]-India_Data[[#This Row],[Order Date]]&gt;5,"flag","no")</f>
        <v>flag</v>
      </c>
      <c r="AE4" s="35">
        <f>India_Data[[#This Row],[Profit]]/India_Data[[#This Row],[Sales]]</f>
        <v>1.7094017094017096E-2</v>
      </c>
      <c r="AF4" s="41">
        <f>India_Data[[#This Row],[Sales]]/India_Data[[#This Row],[Target]]</f>
        <v>4.791808873720136E-2</v>
      </c>
      <c r="AG4" s="41">
        <f>India_Data[[#This Row],[Shipping Cost]]/India_Data[[#This Row],[Sales]]</f>
        <v>5.6267806267806274E-2</v>
      </c>
      <c r="AH4" s="40" t="str">
        <f>IF(India_Data[[#This Row],[Shipping Cost]]/India_Data[[#This Row],[Sales]]&gt;0.1,"HIGH","")</f>
        <v/>
      </c>
    </row>
    <row r="5" spans="1:34">
      <c r="A5" s="19">
        <v>4</v>
      </c>
      <c r="B5" s="20" t="s">
        <v>369</v>
      </c>
      <c r="C5" s="20" t="s">
        <v>26</v>
      </c>
      <c r="D5" s="20" t="s">
        <v>370</v>
      </c>
      <c r="E5" s="20" t="s">
        <v>371</v>
      </c>
      <c r="F5" s="20" t="s">
        <v>29</v>
      </c>
      <c r="G5" s="20" t="s">
        <v>372</v>
      </c>
      <c r="H5" s="20" t="s">
        <v>165</v>
      </c>
      <c r="I5" s="20" t="s">
        <v>32</v>
      </c>
      <c r="J5" s="20" t="s">
        <v>47</v>
      </c>
      <c r="K5" s="20" t="s">
        <v>608</v>
      </c>
      <c r="L5" s="20" t="s">
        <v>35</v>
      </c>
      <c r="M5" s="20" t="s">
        <v>36</v>
      </c>
      <c r="N5" s="20" t="s">
        <v>609</v>
      </c>
      <c r="O5" s="20">
        <v>9.5399999999999991</v>
      </c>
      <c r="P5" s="20">
        <v>2</v>
      </c>
      <c r="Q5" s="20">
        <v>4.4400000000000004</v>
      </c>
      <c r="R5" s="20">
        <v>0.14000000000000001</v>
      </c>
      <c r="S5" s="20" t="s">
        <v>38</v>
      </c>
      <c r="T5" s="20">
        <v>609</v>
      </c>
      <c r="U5" s="20" t="s">
        <v>39</v>
      </c>
      <c r="V5" s="20" t="s">
        <v>78</v>
      </c>
      <c r="W5" s="21" t="s">
        <v>41</v>
      </c>
      <c r="X5" s="22">
        <v>45587</v>
      </c>
      <c r="Y5" s="23">
        <v>45593</v>
      </c>
      <c r="Z5" s="37" t="str">
        <f>IF(India_Data[[#This Row],[Order Date]]=India_Data[[#This Row],[Ship Date]],"0","1")</f>
        <v>1</v>
      </c>
      <c r="AA5" s="37" t="str">
        <f>IF(India_Data[[#This Row],[Sales]]&gt;=India_Data[[#This Row],[Target]],"YES","NO")</f>
        <v>NO</v>
      </c>
      <c r="AB5" s="37">
        <f>(Data!O5:O1559-Data!T5:T1559)</f>
        <v>-599.46</v>
      </c>
      <c r="AC5" s="35">
        <f>India_Data[[#This Row],[Ship Date]]-India_Data[[#This Row],[Order Date]]</f>
        <v>6</v>
      </c>
      <c r="AD5" s="35" t="str">
        <f>IF(India_Data[[#This Row],[Ship Date]]-India_Data[[#This Row],[Order Date]]&gt;5,"flag","no")</f>
        <v>flag</v>
      </c>
      <c r="AE5" s="35">
        <f>India_Data[[#This Row],[Profit]]/India_Data[[#This Row],[Sales]]</f>
        <v>0.4654088050314466</v>
      </c>
      <c r="AF5" s="41">
        <f>India_Data[[#This Row],[Sales]]/India_Data[[#This Row],[Target]]</f>
        <v>1.5665024630541872E-2</v>
      </c>
      <c r="AG5" s="41">
        <f>India_Data[[#This Row],[Shipping Cost]]/India_Data[[#This Row],[Sales]]</f>
        <v>1.467505241090147E-2</v>
      </c>
      <c r="AH5" s="40" t="str">
        <f>IF(India_Data[[#This Row],[Shipping Cost]]/India_Data[[#This Row],[Sales]]&gt;0.1,"HIGH","")</f>
        <v/>
      </c>
    </row>
    <row r="6" spans="1:34">
      <c r="A6" s="19">
        <v>5</v>
      </c>
      <c r="B6" s="20" t="s">
        <v>610</v>
      </c>
      <c r="C6" s="20" t="s">
        <v>26</v>
      </c>
      <c r="D6" s="20" t="s">
        <v>611</v>
      </c>
      <c r="E6" s="20" t="s">
        <v>612</v>
      </c>
      <c r="F6" s="20" t="s">
        <v>29</v>
      </c>
      <c r="G6" s="20" t="s">
        <v>613</v>
      </c>
      <c r="H6" s="20" t="s">
        <v>157</v>
      </c>
      <c r="I6" s="20" t="s">
        <v>32</v>
      </c>
      <c r="J6" s="20" t="s">
        <v>47</v>
      </c>
      <c r="K6" s="20" t="s">
        <v>614</v>
      </c>
      <c r="L6" s="20" t="s">
        <v>35</v>
      </c>
      <c r="M6" s="20" t="s">
        <v>145</v>
      </c>
      <c r="N6" s="20" t="s">
        <v>615</v>
      </c>
      <c r="O6" s="20">
        <v>124.32</v>
      </c>
      <c r="P6" s="20">
        <v>2</v>
      </c>
      <c r="Q6" s="20">
        <v>54.66</v>
      </c>
      <c r="R6" s="20">
        <v>11.12</v>
      </c>
      <c r="S6" s="20" t="s">
        <v>38</v>
      </c>
      <c r="T6" s="20">
        <v>750</v>
      </c>
      <c r="U6" s="20" t="s">
        <v>39</v>
      </c>
      <c r="V6" s="20" t="s">
        <v>40</v>
      </c>
      <c r="W6" s="21" t="s">
        <v>58</v>
      </c>
      <c r="X6" s="22">
        <v>44466</v>
      </c>
      <c r="Y6" s="23">
        <v>44206</v>
      </c>
      <c r="Z6" s="37" t="str">
        <f>IF(India_Data[[#This Row],[Order Date]]=India_Data[[#This Row],[Ship Date]],"0","1")</f>
        <v>1</v>
      </c>
      <c r="AA6" s="37" t="str">
        <f>IF(India_Data[[#This Row],[Sales]]&gt;=India_Data[[#This Row],[Target]],"YES","NO")</f>
        <v>NO</v>
      </c>
      <c r="AB6" s="37">
        <f>(Data!O6:O1560-Data!T6:T1560)</f>
        <v>-625.68000000000006</v>
      </c>
      <c r="AC6" s="35">
        <f>India_Data[[#This Row],[Ship Date]]-India_Data[[#This Row],[Order Date]]</f>
        <v>-260</v>
      </c>
      <c r="AD6" s="35" t="str">
        <f>IF(India_Data[[#This Row],[Ship Date]]-India_Data[[#This Row],[Order Date]]&gt;5,"flag","no")</f>
        <v>no</v>
      </c>
      <c r="AE6" s="35">
        <f>India_Data[[#This Row],[Profit]]/India_Data[[#This Row],[Sales]]</f>
        <v>0.43967181467181465</v>
      </c>
      <c r="AF6" s="41">
        <f>India_Data[[#This Row],[Sales]]/India_Data[[#This Row],[Target]]</f>
        <v>0.16575999999999999</v>
      </c>
      <c r="AG6" s="41">
        <f>India_Data[[#This Row],[Shipping Cost]]/India_Data[[#This Row],[Sales]]</f>
        <v>8.9446589446589439E-2</v>
      </c>
      <c r="AH6" s="40" t="str">
        <f>IF(India_Data[[#This Row],[Shipping Cost]]/India_Data[[#This Row],[Sales]]&gt;0.1,"HIGH","")</f>
        <v/>
      </c>
    </row>
    <row r="7" spans="1:34">
      <c r="A7" s="19">
        <v>6</v>
      </c>
      <c r="B7" s="20" t="s">
        <v>616</v>
      </c>
      <c r="C7" s="20" t="s">
        <v>26</v>
      </c>
      <c r="D7" s="20" t="s">
        <v>617</v>
      </c>
      <c r="E7" s="20" t="s">
        <v>618</v>
      </c>
      <c r="F7" s="20" t="s">
        <v>29</v>
      </c>
      <c r="G7" s="20" t="s">
        <v>619</v>
      </c>
      <c r="H7" s="20" t="s">
        <v>563</v>
      </c>
      <c r="I7" s="20" t="s">
        <v>32</v>
      </c>
      <c r="J7" s="20" t="s">
        <v>54</v>
      </c>
      <c r="K7" s="20" t="s">
        <v>620</v>
      </c>
      <c r="L7" s="20" t="s">
        <v>35</v>
      </c>
      <c r="M7" s="20" t="s">
        <v>145</v>
      </c>
      <c r="N7" s="20" t="s">
        <v>621</v>
      </c>
      <c r="O7" s="20">
        <v>33.119999999999997</v>
      </c>
      <c r="P7" s="20">
        <v>2</v>
      </c>
      <c r="Q7" s="20">
        <v>4.62</v>
      </c>
      <c r="R7" s="20">
        <v>0.91</v>
      </c>
      <c r="S7" s="20" t="s">
        <v>38</v>
      </c>
      <c r="T7" s="20">
        <v>647</v>
      </c>
      <c r="U7" s="20" t="s">
        <v>39</v>
      </c>
      <c r="V7" s="20" t="s">
        <v>50</v>
      </c>
      <c r="W7" s="21" t="s">
        <v>41</v>
      </c>
      <c r="X7" s="22">
        <v>44728</v>
      </c>
      <c r="Y7" s="23">
        <v>44734</v>
      </c>
      <c r="Z7" s="37" t="str">
        <f>IF(India_Data[[#This Row],[Order Date]]=India_Data[[#This Row],[Ship Date]],"0","1")</f>
        <v>1</v>
      </c>
      <c r="AA7" s="37" t="str">
        <f>IF(India_Data[[#This Row],[Sales]]&gt;=India_Data[[#This Row],[Target]],"YES","NO")</f>
        <v>NO</v>
      </c>
      <c r="AB7" s="37">
        <f>(Data!O7:O1561-Data!T7:T1561)</f>
        <v>-613.88</v>
      </c>
      <c r="AC7" s="35">
        <f>India_Data[[#This Row],[Ship Date]]-India_Data[[#This Row],[Order Date]]</f>
        <v>6</v>
      </c>
      <c r="AD7" s="35" t="str">
        <f>IF(India_Data[[#This Row],[Ship Date]]-India_Data[[#This Row],[Order Date]]&gt;5,"flag","no")</f>
        <v>flag</v>
      </c>
      <c r="AE7" s="35">
        <f>India_Data[[#This Row],[Profit]]/India_Data[[#This Row],[Sales]]</f>
        <v>0.13949275362318841</v>
      </c>
      <c r="AF7" s="41">
        <f>India_Data[[#This Row],[Sales]]/India_Data[[#This Row],[Target]]</f>
        <v>5.1190108191653781E-2</v>
      </c>
      <c r="AG7" s="41">
        <f>India_Data[[#This Row],[Shipping Cost]]/India_Data[[#This Row],[Sales]]</f>
        <v>2.7475845410628023E-2</v>
      </c>
      <c r="AH7" s="40" t="str">
        <f>IF(India_Data[[#This Row],[Shipping Cost]]/India_Data[[#This Row],[Sales]]&gt;0.1,"HIGH","")</f>
        <v/>
      </c>
    </row>
    <row r="8" spans="1:34">
      <c r="A8" s="19">
        <v>7</v>
      </c>
      <c r="B8" s="20" t="s">
        <v>622</v>
      </c>
      <c r="C8" s="20" t="s">
        <v>26</v>
      </c>
      <c r="D8" s="20" t="s">
        <v>278</v>
      </c>
      <c r="E8" s="20" t="s">
        <v>279</v>
      </c>
      <c r="F8" s="20" t="s">
        <v>29</v>
      </c>
      <c r="G8" s="20" t="s">
        <v>623</v>
      </c>
      <c r="H8" s="20" t="s">
        <v>63</v>
      </c>
      <c r="I8" s="20" t="s">
        <v>32</v>
      </c>
      <c r="J8" s="20" t="s">
        <v>54</v>
      </c>
      <c r="K8" s="20" t="s">
        <v>624</v>
      </c>
      <c r="L8" s="20" t="s">
        <v>35</v>
      </c>
      <c r="M8" s="20" t="s">
        <v>76</v>
      </c>
      <c r="N8" s="20" t="s">
        <v>625</v>
      </c>
      <c r="O8" s="20">
        <v>71.94</v>
      </c>
      <c r="P8" s="20">
        <v>2</v>
      </c>
      <c r="Q8" s="20">
        <v>10.74</v>
      </c>
      <c r="R8" s="20">
        <v>8.4600000000000009</v>
      </c>
      <c r="S8" s="20" t="s">
        <v>38</v>
      </c>
      <c r="T8" s="20">
        <v>167</v>
      </c>
      <c r="U8" s="20" t="s">
        <v>39</v>
      </c>
      <c r="V8" s="20" t="s">
        <v>78</v>
      </c>
      <c r="W8" s="21" t="s">
        <v>41</v>
      </c>
      <c r="X8" s="22">
        <v>45060</v>
      </c>
      <c r="Y8" s="23">
        <v>45066</v>
      </c>
      <c r="Z8" s="37" t="str">
        <f>IF(India_Data[[#This Row],[Order Date]]=India_Data[[#This Row],[Ship Date]],"0","1")</f>
        <v>1</v>
      </c>
      <c r="AA8" s="37" t="str">
        <f>IF(India_Data[[#This Row],[Sales]]&gt;=India_Data[[#This Row],[Target]],"YES","NO")</f>
        <v>NO</v>
      </c>
      <c r="AB8" s="37">
        <f>(Data!O8:O1562-Data!T8:T1562)</f>
        <v>-95.06</v>
      </c>
      <c r="AC8" s="35">
        <f>India_Data[[#This Row],[Ship Date]]-India_Data[[#This Row],[Order Date]]</f>
        <v>6</v>
      </c>
      <c r="AD8" s="35" t="str">
        <f>IF(India_Data[[#This Row],[Ship Date]]-India_Data[[#This Row],[Order Date]]&gt;5,"flag","no")</f>
        <v>flag</v>
      </c>
      <c r="AE8" s="35">
        <f>India_Data[[#This Row],[Profit]]/India_Data[[#This Row],[Sales]]</f>
        <v>0.1492910758965805</v>
      </c>
      <c r="AF8" s="41">
        <f>India_Data[[#This Row],[Sales]]/India_Data[[#This Row],[Target]]</f>
        <v>0.43077844311377245</v>
      </c>
      <c r="AG8" s="41">
        <f>India_Data[[#This Row],[Shipping Cost]]/India_Data[[#This Row],[Sales]]</f>
        <v>0.1175979983319433</v>
      </c>
      <c r="AH8" s="40" t="str">
        <f>IF(India_Data[[#This Row],[Shipping Cost]]/India_Data[[#This Row],[Sales]]&gt;0.1,"HIGH","")</f>
        <v>HIGH</v>
      </c>
    </row>
    <row r="9" spans="1:34">
      <c r="A9" s="19">
        <v>8</v>
      </c>
      <c r="B9" s="20" t="s">
        <v>626</v>
      </c>
      <c r="C9" s="20" t="s">
        <v>26</v>
      </c>
      <c r="D9" s="20" t="s">
        <v>60</v>
      </c>
      <c r="E9" s="20" t="s">
        <v>61</v>
      </c>
      <c r="F9" s="20" t="s">
        <v>29</v>
      </c>
      <c r="G9" s="20" t="s">
        <v>627</v>
      </c>
      <c r="H9" s="20" t="s">
        <v>627</v>
      </c>
      <c r="I9" s="20" t="s">
        <v>32</v>
      </c>
      <c r="J9" s="20" t="s">
        <v>47</v>
      </c>
      <c r="K9" s="20" t="s">
        <v>628</v>
      </c>
      <c r="L9" s="20" t="s">
        <v>35</v>
      </c>
      <c r="M9" s="20" t="s">
        <v>76</v>
      </c>
      <c r="N9" s="20" t="s">
        <v>629</v>
      </c>
      <c r="O9" s="20">
        <v>25.08</v>
      </c>
      <c r="P9" s="20">
        <v>2</v>
      </c>
      <c r="Q9" s="20">
        <v>3.96</v>
      </c>
      <c r="R9" s="20">
        <v>1.88</v>
      </c>
      <c r="S9" s="20" t="s">
        <v>38</v>
      </c>
      <c r="T9" s="20">
        <v>189</v>
      </c>
      <c r="U9" s="20" t="s">
        <v>39</v>
      </c>
      <c r="V9" s="20" t="s">
        <v>57</v>
      </c>
      <c r="W9" s="21" t="s">
        <v>41</v>
      </c>
      <c r="X9" s="22">
        <v>44325</v>
      </c>
      <c r="Y9" s="23">
        <v>44509</v>
      </c>
      <c r="Z9" s="37" t="str">
        <f>IF(India_Data[[#This Row],[Order Date]]=India_Data[[#This Row],[Ship Date]],"0","1")</f>
        <v>1</v>
      </c>
      <c r="AA9" s="37" t="str">
        <f>IF(India_Data[[#This Row],[Sales]]&gt;=India_Data[[#This Row],[Target]],"YES","NO")</f>
        <v>NO</v>
      </c>
      <c r="AB9" s="37">
        <f>(Data!O9:O1563-Data!T9:T1563)</f>
        <v>-163.92000000000002</v>
      </c>
      <c r="AC9" s="35">
        <f>India_Data[[#This Row],[Ship Date]]-India_Data[[#This Row],[Order Date]]</f>
        <v>184</v>
      </c>
      <c r="AD9" s="35" t="str">
        <f>IF(India_Data[[#This Row],[Ship Date]]-India_Data[[#This Row],[Order Date]]&gt;5,"flag","no")</f>
        <v>flag</v>
      </c>
      <c r="AE9" s="35">
        <f>India_Data[[#This Row],[Profit]]/India_Data[[#This Row],[Sales]]</f>
        <v>0.15789473684210528</v>
      </c>
      <c r="AF9" s="41">
        <f>India_Data[[#This Row],[Sales]]/India_Data[[#This Row],[Target]]</f>
        <v>0.13269841269841268</v>
      </c>
      <c r="AG9" s="41">
        <f>India_Data[[#This Row],[Shipping Cost]]/India_Data[[#This Row],[Sales]]</f>
        <v>7.4960127591706546E-2</v>
      </c>
      <c r="AH9" s="40" t="str">
        <f>IF(India_Data[[#This Row],[Shipping Cost]]/India_Data[[#This Row],[Sales]]&gt;0.1,"HIGH","")</f>
        <v/>
      </c>
    </row>
    <row r="10" spans="1:34">
      <c r="A10" s="19">
        <v>9</v>
      </c>
      <c r="B10" s="20" t="s">
        <v>630</v>
      </c>
      <c r="C10" s="20" t="s">
        <v>26</v>
      </c>
      <c r="D10" s="20" t="s">
        <v>631</v>
      </c>
      <c r="E10" s="20" t="s">
        <v>632</v>
      </c>
      <c r="F10" s="20" t="s">
        <v>29</v>
      </c>
      <c r="G10" s="20" t="s">
        <v>96</v>
      </c>
      <c r="H10" s="20" t="s">
        <v>31</v>
      </c>
      <c r="I10" s="20" t="s">
        <v>32</v>
      </c>
      <c r="J10" s="20" t="s">
        <v>33</v>
      </c>
      <c r="K10" s="20" t="s">
        <v>633</v>
      </c>
      <c r="L10" s="20" t="s">
        <v>35</v>
      </c>
      <c r="M10" s="20" t="s">
        <v>84</v>
      </c>
      <c r="N10" s="20" t="s">
        <v>634</v>
      </c>
      <c r="O10" s="20">
        <v>21.6</v>
      </c>
      <c r="P10" s="20">
        <v>2</v>
      </c>
      <c r="Q10" s="20">
        <v>1.26</v>
      </c>
      <c r="R10" s="20">
        <v>1.38</v>
      </c>
      <c r="S10" s="20" t="s">
        <v>38</v>
      </c>
      <c r="T10" s="20">
        <v>774</v>
      </c>
      <c r="U10" s="20" t="s">
        <v>39</v>
      </c>
      <c r="V10" s="20" t="s">
        <v>40</v>
      </c>
      <c r="W10" s="21" t="s">
        <v>58</v>
      </c>
      <c r="X10" s="22">
        <v>44585</v>
      </c>
      <c r="Y10" s="23">
        <v>44591</v>
      </c>
      <c r="Z10" s="37" t="str">
        <f>IF(India_Data[[#This Row],[Order Date]]=India_Data[[#This Row],[Ship Date]],"0","1")</f>
        <v>1</v>
      </c>
      <c r="AA10" s="37" t="str">
        <f>IF(India_Data[[#This Row],[Sales]]&gt;=India_Data[[#This Row],[Target]],"YES","NO")</f>
        <v>NO</v>
      </c>
      <c r="AB10" s="37">
        <f>(Data!O10:O1564-Data!T10:T1564)</f>
        <v>-752.4</v>
      </c>
      <c r="AC10" s="35">
        <f>India_Data[[#This Row],[Ship Date]]-India_Data[[#This Row],[Order Date]]</f>
        <v>6</v>
      </c>
      <c r="AD10" s="35" t="str">
        <f>IF(India_Data[[#This Row],[Ship Date]]-India_Data[[#This Row],[Order Date]]&gt;5,"flag","no")</f>
        <v>flag</v>
      </c>
      <c r="AE10" s="35">
        <f>India_Data[[#This Row],[Profit]]/India_Data[[#This Row],[Sales]]</f>
        <v>5.8333333333333327E-2</v>
      </c>
      <c r="AF10" s="41">
        <f>India_Data[[#This Row],[Sales]]/India_Data[[#This Row],[Target]]</f>
        <v>2.790697674418605E-2</v>
      </c>
      <c r="AG10" s="41">
        <f>India_Data[[#This Row],[Shipping Cost]]/India_Data[[#This Row],[Sales]]</f>
        <v>6.3888888888888884E-2</v>
      </c>
      <c r="AH10" s="40" t="str">
        <f>IF(India_Data[[#This Row],[Shipping Cost]]/India_Data[[#This Row],[Sales]]&gt;0.1,"HIGH","")</f>
        <v/>
      </c>
    </row>
    <row r="11" spans="1:34">
      <c r="A11" s="19">
        <v>10</v>
      </c>
      <c r="B11" s="20" t="s">
        <v>383</v>
      </c>
      <c r="C11" s="20" t="s">
        <v>26</v>
      </c>
      <c r="D11" s="20" t="s">
        <v>384</v>
      </c>
      <c r="E11" s="20" t="s">
        <v>385</v>
      </c>
      <c r="F11" s="20" t="s">
        <v>29</v>
      </c>
      <c r="G11" s="20" t="s">
        <v>211</v>
      </c>
      <c r="H11" s="20" t="s">
        <v>31</v>
      </c>
      <c r="I11" s="20" t="s">
        <v>32</v>
      </c>
      <c r="J11" s="20" t="s">
        <v>33</v>
      </c>
      <c r="K11" s="20" t="s">
        <v>635</v>
      </c>
      <c r="L11" s="20" t="s">
        <v>35</v>
      </c>
      <c r="M11" s="20" t="s">
        <v>84</v>
      </c>
      <c r="N11" s="20" t="s">
        <v>636</v>
      </c>
      <c r="O11" s="20">
        <v>17.399999999999999</v>
      </c>
      <c r="P11" s="20">
        <v>2</v>
      </c>
      <c r="Q11" s="20">
        <v>1.38</v>
      </c>
      <c r="R11" s="20">
        <v>1.36</v>
      </c>
      <c r="S11" s="20" t="s">
        <v>38</v>
      </c>
      <c r="T11" s="20">
        <v>389</v>
      </c>
      <c r="U11" s="20" t="s">
        <v>39</v>
      </c>
      <c r="V11" s="20" t="s">
        <v>50</v>
      </c>
      <c r="W11" s="21" t="s">
        <v>41</v>
      </c>
      <c r="X11" s="22">
        <v>44790</v>
      </c>
      <c r="Y11" s="23">
        <v>44795</v>
      </c>
      <c r="Z11" s="37" t="str">
        <f>IF(India_Data[[#This Row],[Order Date]]=India_Data[[#This Row],[Ship Date]],"0","1")</f>
        <v>1</v>
      </c>
      <c r="AA11" s="37" t="str">
        <f>IF(India_Data[[#This Row],[Sales]]&gt;=India_Data[[#This Row],[Target]],"YES","NO")</f>
        <v>NO</v>
      </c>
      <c r="AB11" s="37">
        <f>(Data!O11:O1565-Data!T11:T1565)</f>
        <v>-371.6</v>
      </c>
      <c r="AC11" s="35">
        <f>India_Data[[#This Row],[Ship Date]]-India_Data[[#This Row],[Order Date]]</f>
        <v>5</v>
      </c>
      <c r="AD11" s="35" t="str">
        <f>IF(India_Data[[#This Row],[Ship Date]]-India_Data[[#This Row],[Order Date]]&gt;5,"flag","no")</f>
        <v>no</v>
      </c>
      <c r="AE11" s="35">
        <f>India_Data[[#This Row],[Profit]]/India_Data[[#This Row],[Sales]]</f>
        <v>7.9310344827586213E-2</v>
      </c>
      <c r="AF11" s="41">
        <f>India_Data[[#This Row],[Sales]]/India_Data[[#This Row],[Target]]</f>
        <v>4.4730077120822616E-2</v>
      </c>
      <c r="AG11" s="41">
        <f>India_Data[[#This Row],[Shipping Cost]]/India_Data[[#This Row],[Sales]]</f>
        <v>7.8160919540229898E-2</v>
      </c>
      <c r="AH11" s="40" t="str">
        <f>IF(India_Data[[#This Row],[Shipping Cost]]/India_Data[[#This Row],[Sales]]&gt;0.1,"HIGH","")</f>
        <v/>
      </c>
    </row>
    <row r="12" spans="1:34">
      <c r="A12" s="19">
        <v>11</v>
      </c>
      <c r="B12" s="20" t="s">
        <v>637</v>
      </c>
      <c r="C12" s="20" t="s">
        <v>26</v>
      </c>
      <c r="D12" s="20" t="s">
        <v>554</v>
      </c>
      <c r="E12" s="20" t="s">
        <v>555</v>
      </c>
      <c r="F12" s="20" t="s">
        <v>29</v>
      </c>
      <c r="G12" s="20" t="s">
        <v>218</v>
      </c>
      <c r="H12" s="20" t="s">
        <v>165</v>
      </c>
      <c r="I12" s="20" t="s">
        <v>32</v>
      </c>
      <c r="J12" s="20" t="s">
        <v>47</v>
      </c>
      <c r="K12" s="20" t="s">
        <v>638</v>
      </c>
      <c r="L12" s="20" t="s">
        <v>35</v>
      </c>
      <c r="M12" s="20" t="s">
        <v>84</v>
      </c>
      <c r="N12" s="20" t="s">
        <v>639</v>
      </c>
      <c r="O12" s="20">
        <v>18.72</v>
      </c>
      <c r="P12" s="20">
        <v>2</v>
      </c>
      <c r="Q12" s="20">
        <v>9.1199999999999992</v>
      </c>
      <c r="R12" s="20">
        <v>1.26</v>
      </c>
      <c r="S12" s="20" t="s">
        <v>38</v>
      </c>
      <c r="T12" s="20">
        <v>585</v>
      </c>
      <c r="U12" s="20" t="s">
        <v>39</v>
      </c>
      <c r="V12" s="20" t="s">
        <v>78</v>
      </c>
      <c r="W12" s="21" t="s">
        <v>58</v>
      </c>
      <c r="X12" s="22">
        <v>44273</v>
      </c>
      <c r="Y12" s="23">
        <v>44278</v>
      </c>
      <c r="Z12" s="37" t="str">
        <f>IF(India_Data[[#This Row],[Order Date]]=India_Data[[#This Row],[Ship Date]],"0","1")</f>
        <v>1</v>
      </c>
      <c r="AA12" s="37" t="str">
        <f>IF(India_Data[[#This Row],[Sales]]&gt;=India_Data[[#This Row],[Target]],"YES","NO")</f>
        <v>NO</v>
      </c>
      <c r="AB12" s="37">
        <f>(Data!O12:O1566-Data!T12:T1566)</f>
        <v>-566.28</v>
      </c>
      <c r="AC12" s="35">
        <f>India_Data[[#This Row],[Ship Date]]-India_Data[[#This Row],[Order Date]]</f>
        <v>5</v>
      </c>
      <c r="AD12" s="35" t="str">
        <f>IF(India_Data[[#This Row],[Ship Date]]-India_Data[[#This Row],[Order Date]]&gt;5,"flag","no")</f>
        <v>no</v>
      </c>
      <c r="AE12" s="35">
        <f>India_Data[[#This Row],[Profit]]/India_Data[[#This Row],[Sales]]</f>
        <v>0.48717948717948717</v>
      </c>
      <c r="AF12" s="41">
        <f>India_Data[[#This Row],[Sales]]/India_Data[[#This Row],[Target]]</f>
        <v>3.2000000000000001E-2</v>
      </c>
      <c r="AG12" s="41">
        <f>India_Data[[#This Row],[Shipping Cost]]/India_Data[[#This Row],[Sales]]</f>
        <v>6.7307692307692318E-2</v>
      </c>
      <c r="AH12" s="40" t="str">
        <f>IF(India_Data[[#This Row],[Shipping Cost]]/India_Data[[#This Row],[Sales]]&gt;0.1,"HIGH","")</f>
        <v/>
      </c>
    </row>
    <row r="13" spans="1:34">
      <c r="A13" s="19">
        <v>12</v>
      </c>
      <c r="B13" s="20" t="s">
        <v>86</v>
      </c>
      <c r="C13" s="20" t="s">
        <v>26</v>
      </c>
      <c r="D13" s="20" t="s">
        <v>87</v>
      </c>
      <c r="E13" s="20" t="s">
        <v>88</v>
      </c>
      <c r="F13" s="20" t="s">
        <v>29</v>
      </c>
      <c r="G13" s="20" t="s">
        <v>89</v>
      </c>
      <c r="H13" s="20" t="s">
        <v>53</v>
      </c>
      <c r="I13" s="20" t="s">
        <v>32</v>
      </c>
      <c r="J13" s="20" t="s">
        <v>54</v>
      </c>
      <c r="K13" s="20" t="s">
        <v>640</v>
      </c>
      <c r="L13" s="20" t="s">
        <v>35</v>
      </c>
      <c r="M13" s="20" t="s">
        <v>91</v>
      </c>
      <c r="N13" s="20" t="s">
        <v>641</v>
      </c>
      <c r="O13" s="20">
        <v>26.82</v>
      </c>
      <c r="P13" s="20">
        <v>2</v>
      </c>
      <c r="Q13" s="20">
        <v>13.38</v>
      </c>
      <c r="R13" s="20">
        <v>2.4900000000000002</v>
      </c>
      <c r="S13" s="20" t="s">
        <v>38</v>
      </c>
      <c r="T13" s="20">
        <v>146</v>
      </c>
      <c r="U13" s="20" t="s">
        <v>39</v>
      </c>
      <c r="V13" s="20" t="s">
        <v>57</v>
      </c>
      <c r="W13" s="21" t="s">
        <v>58</v>
      </c>
      <c r="X13" s="22">
        <v>45618</v>
      </c>
      <c r="Y13" s="23">
        <v>45622</v>
      </c>
      <c r="Z13" s="37" t="str">
        <f>IF(India_Data[[#This Row],[Order Date]]=India_Data[[#This Row],[Ship Date]],"0","1")</f>
        <v>1</v>
      </c>
      <c r="AA13" s="37" t="str">
        <f>IF(India_Data[[#This Row],[Sales]]&gt;=India_Data[[#This Row],[Target]],"YES","NO")</f>
        <v>NO</v>
      </c>
      <c r="AB13" s="37">
        <f>(Data!O13:O1567-Data!T13:T1567)</f>
        <v>-119.18</v>
      </c>
      <c r="AC13" s="35">
        <f>India_Data[[#This Row],[Ship Date]]-India_Data[[#This Row],[Order Date]]</f>
        <v>4</v>
      </c>
      <c r="AD13" s="35" t="str">
        <f>IF(India_Data[[#This Row],[Ship Date]]-India_Data[[#This Row],[Order Date]]&gt;5,"flag","no")</f>
        <v>no</v>
      </c>
      <c r="AE13" s="35">
        <f>India_Data[[#This Row],[Profit]]/India_Data[[#This Row],[Sales]]</f>
        <v>0.49888143176733785</v>
      </c>
      <c r="AF13" s="41">
        <f>India_Data[[#This Row],[Sales]]/India_Data[[#This Row],[Target]]</f>
        <v>0.18369863013698631</v>
      </c>
      <c r="AG13" s="41">
        <f>India_Data[[#This Row],[Shipping Cost]]/India_Data[[#This Row],[Sales]]</f>
        <v>9.2841163310961969E-2</v>
      </c>
      <c r="AH13" s="40" t="str">
        <f>IF(India_Data[[#This Row],[Shipping Cost]]/India_Data[[#This Row],[Sales]]&gt;0.1,"HIGH","")</f>
        <v/>
      </c>
    </row>
    <row r="14" spans="1:34">
      <c r="A14" s="19">
        <v>13</v>
      </c>
      <c r="B14" s="20" t="s">
        <v>642</v>
      </c>
      <c r="C14" s="20" t="s">
        <v>26</v>
      </c>
      <c r="D14" s="20" t="s">
        <v>643</v>
      </c>
      <c r="E14" s="20" t="s">
        <v>644</v>
      </c>
      <c r="F14" s="20" t="s">
        <v>29</v>
      </c>
      <c r="G14" s="20" t="s">
        <v>645</v>
      </c>
      <c r="H14" s="20" t="s">
        <v>563</v>
      </c>
      <c r="I14" s="20" t="s">
        <v>32</v>
      </c>
      <c r="J14" s="20" t="s">
        <v>54</v>
      </c>
      <c r="K14" s="20" t="s">
        <v>646</v>
      </c>
      <c r="L14" s="20" t="s">
        <v>35</v>
      </c>
      <c r="M14" s="20" t="s">
        <v>98</v>
      </c>
      <c r="N14" s="20" t="s">
        <v>647</v>
      </c>
      <c r="O14" s="20">
        <v>57.84</v>
      </c>
      <c r="P14" s="20">
        <v>2</v>
      </c>
      <c r="Q14" s="20">
        <v>15</v>
      </c>
      <c r="R14" s="20">
        <v>5.33</v>
      </c>
      <c r="S14" s="20" t="s">
        <v>38</v>
      </c>
      <c r="T14" s="20">
        <v>671</v>
      </c>
      <c r="U14" s="20" t="s">
        <v>39</v>
      </c>
      <c r="V14" s="20" t="s">
        <v>40</v>
      </c>
      <c r="W14" s="21" t="s">
        <v>58</v>
      </c>
      <c r="X14" s="22">
        <v>44454</v>
      </c>
      <c r="Y14" s="23">
        <v>44459</v>
      </c>
      <c r="Z14" s="37" t="str">
        <f>IF(India_Data[[#This Row],[Order Date]]=India_Data[[#This Row],[Ship Date]],"0","1")</f>
        <v>1</v>
      </c>
      <c r="AA14" s="37" t="str">
        <f>IF(India_Data[[#This Row],[Sales]]&gt;=India_Data[[#This Row],[Target]],"YES","NO")</f>
        <v>NO</v>
      </c>
      <c r="AB14" s="37">
        <f>(Data!O14:O1568-Data!T14:T1568)</f>
        <v>-613.16</v>
      </c>
      <c r="AC14" s="35">
        <f>India_Data[[#This Row],[Ship Date]]-India_Data[[#This Row],[Order Date]]</f>
        <v>5</v>
      </c>
      <c r="AD14" s="35" t="str">
        <f>IF(India_Data[[#This Row],[Ship Date]]-India_Data[[#This Row],[Order Date]]&gt;5,"flag","no")</f>
        <v>no</v>
      </c>
      <c r="AE14" s="35">
        <f>India_Data[[#This Row],[Profit]]/India_Data[[#This Row],[Sales]]</f>
        <v>0.25933609958506221</v>
      </c>
      <c r="AF14" s="41">
        <f>India_Data[[#This Row],[Sales]]/India_Data[[#This Row],[Target]]</f>
        <v>8.6199701937406864E-2</v>
      </c>
      <c r="AG14" s="41">
        <f>India_Data[[#This Row],[Shipping Cost]]/India_Data[[#This Row],[Sales]]</f>
        <v>9.2150760719225441E-2</v>
      </c>
      <c r="AH14" s="40" t="str">
        <f>IF(India_Data[[#This Row],[Shipping Cost]]/India_Data[[#This Row],[Sales]]&gt;0.1,"HIGH","")</f>
        <v/>
      </c>
    </row>
    <row r="15" spans="1:34">
      <c r="A15" s="19">
        <v>14</v>
      </c>
      <c r="B15" s="20" t="s">
        <v>626</v>
      </c>
      <c r="C15" s="20" t="s">
        <v>26</v>
      </c>
      <c r="D15" s="20" t="s">
        <v>60</v>
      </c>
      <c r="E15" s="20" t="s">
        <v>61</v>
      </c>
      <c r="F15" s="20" t="s">
        <v>29</v>
      </c>
      <c r="G15" s="20" t="s">
        <v>627</v>
      </c>
      <c r="H15" s="20" t="s">
        <v>627</v>
      </c>
      <c r="I15" s="20" t="s">
        <v>32</v>
      </c>
      <c r="J15" s="20" t="s">
        <v>47</v>
      </c>
      <c r="K15" s="20" t="s">
        <v>648</v>
      </c>
      <c r="L15" s="20" t="s">
        <v>35</v>
      </c>
      <c r="M15" s="20" t="s">
        <v>98</v>
      </c>
      <c r="N15" s="20" t="s">
        <v>649</v>
      </c>
      <c r="O15" s="20">
        <v>73.02</v>
      </c>
      <c r="P15" s="20">
        <v>2</v>
      </c>
      <c r="Q15" s="20">
        <v>9.48</v>
      </c>
      <c r="R15" s="20">
        <v>2.75</v>
      </c>
      <c r="S15" s="20" t="s">
        <v>38</v>
      </c>
      <c r="T15" s="20">
        <v>399</v>
      </c>
      <c r="U15" s="20" t="s">
        <v>39</v>
      </c>
      <c r="V15" s="20" t="s">
        <v>50</v>
      </c>
      <c r="W15" s="21" t="s">
        <v>58</v>
      </c>
      <c r="X15" s="22">
        <v>45187</v>
      </c>
      <c r="Y15" s="23">
        <v>45193</v>
      </c>
      <c r="Z15" s="37" t="str">
        <f>IF(India_Data[[#This Row],[Order Date]]=India_Data[[#This Row],[Ship Date]],"0","1")</f>
        <v>1</v>
      </c>
      <c r="AA15" s="37" t="str">
        <f>IF(India_Data[[#This Row],[Sales]]&gt;=India_Data[[#This Row],[Target]],"YES","NO")</f>
        <v>NO</v>
      </c>
      <c r="AB15" s="37">
        <f>(Data!O15:O1569-Data!T15:T1569)</f>
        <v>-325.98</v>
      </c>
      <c r="AC15" s="35">
        <f>India_Data[[#This Row],[Ship Date]]-India_Data[[#This Row],[Order Date]]</f>
        <v>6</v>
      </c>
      <c r="AD15" s="35" t="str">
        <f>IF(India_Data[[#This Row],[Ship Date]]-India_Data[[#This Row],[Order Date]]&gt;5,"flag","no")</f>
        <v>flag</v>
      </c>
      <c r="AE15" s="35">
        <f>India_Data[[#This Row],[Profit]]/India_Data[[#This Row],[Sales]]</f>
        <v>0.12982744453574366</v>
      </c>
      <c r="AF15" s="41">
        <f>India_Data[[#This Row],[Sales]]/India_Data[[#This Row],[Target]]</f>
        <v>0.18300751879699248</v>
      </c>
      <c r="AG15" s="41">
        <f>India_Data[[#This Row],[Shipping Cost]]/India_Data[[#This Row],[Sales]]</f>
        <v>3.7660914817858125E-2</v>
      </c>
      <c r="AH15" s="40" t="str">
        <f>IF(India_Data[[#This Row],[Shipping Cost]]/India_Data[[#This Row],[Sales]]&gt;0.1,"HIGH","")</f>
        <v/>
      </c>
    </row>
    <row r="16" spans="1:34">
      <c r="A16" s="19">
        <v>15</v>
      </c>
      <c r="B16" s="20" t="s">
        <v>650</v>
      </c>
      <c r="C16" s="20" t="s">
        <v>26</v>
      </c>
      <c r="D16" s="20" t="s">
        <v>651</v>
      </c>
      <c r="E16" s="20" t="s">
        <v>652</v>
      </c>
      <c r="F16" s="20" t="s">
        <v>29</v>
      </c>
      <c r="G16" s="20" t="s">
        <v>653</v>
      </c>
      <c r="H16" s="20" t="s">
        <v>46</v>
      </c>
      <c r="I16" s="20" t="s">
        <v>32</v>
      </c>
      <c r="J16" s="20" t="s">
        <v>47</v>
      </c>
      <c r="K16" s="20" t="s">
        <v>426</v>
      </c>
      <c r="L16" s="20" t="s">
        <v>35</v>
      </c>
      <c r="M16" s="20" t="s">
        <v>105</v>
      </c>
      <c r="N16" s="20" t="s">
        <v>427</v>
      </c>
      <c r="O16" s="20">
        <v>89.94</v>
      </c>
      <c r="P16" s="20">
        <v>2</v>
      </c>
      <c r="Q16" s="20">
        <v>42.24</v>
      </c>
      <c r="R16" s="20">
        <v>5.51</v>
      </c>
      <c r="S16" s="20" t="s">
        <v>38</v>
      </c>
      <c r="T16" s="20">
        <v>256</v>
      </c>
      <c r="U16" s="20" t="s">
        <v>39</v>
      </c>
      <c r="V16" s="20" t="s">
        <v>78</v>
      </c>
      <c r="W16" s="21" t="s">
        <v>58</v>
      </c>
      <c r="X16" s="22">
        <v>44585</v>
      </c>
      <c r="Y16" s="23">
        <v>44591</v>
      </c>
      <c r="Z16" s="37" t="str">
        <f>IF(India_Data[[#This Row],[Order Date]]=India_Data[[#This Row],[Ship Date]],"0","1")</f>
        <v>1</v>
      </c>
      <c r="AA16" s="37" t="str">
        <f>IF(India_Data[[#This Row],[Sales]]&gt;=India_Data[[#This Row],[Target]],"YES","NO")</f>
        <v>NO</v>
      </c>
      <c r="AB16" s="37">
        <f>(Data!O16:O1570-Data!T16:T1570)</f>
        <v>-166.06</v>
      </c>
      <c r="AC16" s="35">
        <f>India_Data[[#This Row],[Ship Date]]-India_Data[[#This Row],[Order Date]]</f>
        <v>6</v>
      </c>
      <c r="AD16" s="35" t="str">
        <f>IF(India_Data[[#This Row],[Ship Date]]-India_Data[[#This Row],[Order Date]]&gt;5,"flag","no")</f>
        <v>flag</v>
      </c>
      <c r="AE16" s="35">
        <f>India_Data[[#This Row],[Profit]]/India_Data[[#This Row],[Sales]]</f>
        <v>0.46964643095396935</v>
      </c>
      <c r="AF16" s="41">
        <f>India_Data[[#This Row],[Sales]]/India_Data[[#This Row],[Target]]</f>
        <v>0.35132812499999999</v>
      </c>
      <c r="AG16" s="41">
        <f>India_Data[[#This Row],[Shipping Cost]]/India_Data[[#This Row],[Sales]]</f>
        <v>6.12630642650656E-2</v>
      </c>
      <c r="AH16" s="40" t="str">
        <f>IF(India_Data[[#This Row],[Shipping Cost]]/India_Data[[#This Row],[Sales]]&gt;0.1,"HIGH","")</f>
        <v/>
      </c>
    </row>
    <row r="17" spans="1:34">
      <c r="A17" s="19">
        <v>16</v>
      </c>
      <c r="B17" s="20" t="s">
        <v>1236</v>
      </c>
      <c r="C17" s="20" t="s">
        <v>26</v>
      </c>
      <c r="D17" s="20" t="s">
        <v>1237</v>
      </c>
      <c r="E17" s="20" t="s">
        <v>1238</v>
      </c>
      <c r="F17" s="20" t="s">
        <v>29</v>
      </c>
      <c r="G17" s="20" t="s">
        <v>500</v>
      </c>
      <c r="H17" s="20" t="s">
        <v>53</v>
      </c>
      <c r="I17" s="20" t="s">
        <v>32</v>
      </c>
      <c r="J17" s="20" t="s">
        <v>54</v>
      </c>
      <c r="K17" s="20" t="s">
        <v>1239</v>
      </c>
      <c r="L17" s="20" t="s">
        <v>35</v>
      </c>
      <c r="M17" s="20" t="s">
        <v>145</v>
      </c>
      <c r="N17" s="20" t="s">
        <v>1240</v>
      </c>
      <c r="O17" s="20">
        <v>9.33</v>
      </c>
      <c r="P17" s="20">
        <v>1</v>
      </c>
      <c r="Q17" s="20">
        <v>2.04</v>
      </c>
      <c r="R17" s="20">
        <v>0.49</v>
      </c>
      <c r="S17" s="20" t="s">
        <v>38</v>
      </c>
      <c r="T17" s="20">
        <v>25</v>
      </c>
      <c r="U17" s="20" t="s">
        <v>39</v>
      </c>
      <c r="V17" s="20" t="s">
        <v>40</v>
      </c>
      <c r="W17" s="21" t="s">
        <v>41</v>
      </c>
      <c r="X17" s="22">
        <v>44931</v>
      </c>
      <c r="Y17" s="23">
        <v>45051</v>
      </c>
      <c r="Z17" s="37" t="str">
        <f>IF(India_Data[[#This Row],[Order Date]]=India_Data[[#This Row],[Ship Date]],"0","1")</f>
        <v>1</v>
      </c>
      <c r="AA17" s="37" t="str">
        <f>IF(India_Data[[#This Row],[Sales]]&gt;=India_Data[[#This Row],[Target]],"YES","NO")</f>
        <v>NO</v>
      </c>
      <c r="AB17" s="37">
        <f>(Data!O17:O1571-Data!T17:T1571)</f>
        <v>-15.67</v>
      </c>
      <c r="AC17" s="35">
        <f>India_Data[[#This Row],[Ship Date]]-India_Data[[#This Row],[Order Date]]</f>
        <v>120</v>
      </c>
      <c r="AD17" s="35" t="str">
        <f>IF(India_Data[[#This Row],[Ship Date]]-India_Data[[#This Row],[Order Date]]&gt;5,"flag","no")</f>
        <v>flag</v>
      </c>
      <c r="AE17" s="35">
        <f>India_Data[[#This Row],[Profit]]/India_Data[[#This Row],[Sales]]</f>
        <v>0.21864951768488747</v>
      </c>
      <c r="AF17" s="41">
        <f>India_Data[[#This Row],[Sales]]/India_Data[[#This Row],[Target]]</f>
        <v>0.37319999999999998</v>
      </c>
      <c r="AG17" s="41">
        <f>India_Data[[#This Row],[Shipping Cost]]/India_Data[[#This Row],[Sales]]</f>
        <v>5.2518756698821008E-2</v>
      </c>
      <c r="AH17" s="40" t="str">
        <f>IF(India_Data[[#This Row],[Shipping Cost]]/India_Data[[#This Row],[Sales]]&gt;0.1,"HIGH","")</f>
        <v/>
      </c>
    </row>
    <row r="18" spans="1:34">
      <c r="A18" s="19">
        <v>17</v>
      </c>
      <c r="B18" s="20" t="s">
        <v>363</v>
      </c>
      <c r="C18" s="20" t="s">
        <v>26</v>
      </c>
      <c r="D18" s="20" t="s">
        <v>364</v>
      </c>
      <c r="E18" s="20" t="s">
        <v>365</v>
      </c>
      <c r="F18" s="20" t="s">
        <v>29</v>
      </c>
      <c r="G18" s="20" t="s">
        <v>366</v>
      </c>
      <c r="H18" s="20" t="s">
        <v>63</v>
      </c>
      <c r="I18" s="20" t="s">
        <v>32</v>
      </c>
      <c r="J18" s="20" t="s">
        <v>54</v>
      </c>
      <c r="K18" s="20" t="s">
        <v>1241</v>
      </c>
      <c r="L18" s="20" t="s">
        <v>35</v>
      </c>
      <c r="M18" s="20" t="s">
        <v>76</v>
      </c>
      <c r="N18" s="20" t="s">
        <v>1242</v>
      </c>
      <c r="O18" s="20">
        <v>40.049999999999997</v>
      </c>
      <c r="P18" s="20">
        <v>1</v>
      </c>
      <c r="Q18" s="20">
        <v>18.809999999999999</v>
      </c>
      <c r="R18" s="20">
        <v>1.1200000000000001</v>
      </c>
      <c r="S18" s="20" t="s">
        <v>38</v>
      </c>
      <c r="T18" s="20">
        <v>495</v>
      </c>
      <c r="U18" s="20" t="s">
        <v>39</v>
      </c>
      <c r="V18" s="20" t="s">
        <v>78</v>
      </c>
      <c r="W18" s="21" t="s">
        <v>41</v>
      </c>
      <c r="X18" s="22">
        <v>45177</v>
      </c>
      <c r="Y18" s="23">
        <v>45153</v>
      </c>
      <c r="Z18" s="37" t="str">
        <f>IF(India_Data[[#This Row],[Order Date]]=India_Data[[#This Row],[Ship Date]],"0","1")</f>
        <v>1</v>
      </c>
      <c r="AA18" s="37" t="str">
        <f>IF(India_Data[[#This Row],[Sales]]&gt;=India_Data[[#This Row],[Target]],"YES","NO")</f>
        <v>NO</v>
      </c>
      <c r="AB18" s="37">
        <f>(Data!O18:O1572-Data!T18:T1572)</f>
        <v>-454.95</v>
      </c>
      <c r="AC18" s="35">
        <f>India_Data[[#This Row],[Ship Date]]-India_Data[[#This Row],[Order Date]]</f>
        <v>-24</v>
      </c>
      <c r="AD18" s="35" t="str">
        <f>IF(India_Data[[#This Row],[Ship Date]]-India_Data[[#This Row],[Order Date]]&gt;5,"flag","no")</f>
        <v>no</v>
      </c>
      <c r="AE18" s="35">
        <f>India_Data[[#This Row],[Profit]]/India_Data[[#This Row],[Sales]]</f>
        <v>0.46966292134831461</v>
      </c>
      <c r="AF18" s="41">
        <f>India_Data[[#This Row],[Sales]]/India_Data[[#This Row],[Target]]</f>
        <v>8.0909090909090903E-2</v>
      </c>
      <c r="AG18" s="41">
        <f>India_Data[[#This Row],[Shipping Cost]]/India_Data[[#This Row],[Sales]]</f>
        <v>2.7965043695380779E-2</v>
      </c>
      <c r="AH18" s="40" t="str">
        <f>IF(India_Data[[#This Row],[Shipping Cost]]/India_Data[[#This Row],[Sales]]&gt;0.1,"HIGH","")</f>
        <v/>
      </c>
    </row>
    <row r="19" spans="1:34">
      <c r="A19" s="19">
        <v>18</v>
      </c>
      <c r="B19" s="20" t="s">
        <v>1243</v>
      </c>
      <c r="C19" s="20" t="s">
        <v>26</v>
      </c>
      <c r="D19" s="20" t="s">
        <v>1244</v>
      </c>
      <c r="E19" s="20" t="s">
        <v>1245</v>
      </c>
      <c r="F19" s="20" t="s">
        <v>29</v>
      </c>
      <c r="G19" s="20" t="s">
        <v>459</v>
      </c>
      <c r="H19" s="20" t="s">
        <v>165</v>
      </c>
      <c r="I19" s="20" t="s">
        <v>32</v>
      </c>
      <c r="J19" s="20" t="s">
        <v>47</v>
      </c>
      <c r="K19" s="20" t="s">
        <v>986</v>
      </c>
      <c r="L19" s="20" t="s">
        <v>35</v>
      </c>
      <c r="M19" s="20" t="s">
        <v>76</v>
      </c>
      <c r="N19" s="20" t="s">
        <v>987</v>
      </c>
      <c r="O19" s="20">
        <v>11.4</v>
      </c>
      <c r="P19" s="20">
        <v>1</v>
      </c>
      <c r="Q19" s="20">
        <v>0.21</v>
      </c>
      <c r="R19" s="20">
        <v>0.28000000000000003</v>
      </c>
      <c r="S19" s="20" t="s">
        <v>38</v>
      </c>
      <c r="T19" s="20">
        <v>411</v>
      </c>
      <c r="U19" s="20" t="s">
        <v>39</v>
      </c>
      <c r="V19" s="20" t="s">
        <v>57</v>
      </c>
      <c r="W19" s="21" t="s">
        <v>41</v>
      </c>
      <c r="X19" s="22">
        <v>44359</v>
      </c>
      <c r="Y19" s="23">
        <v>44512</v>
      </c>
      <c r="Z19" s="37" t="str">
        <f>IF(India_Data[[#This Row],[Order Date]]=India_Data[[#This Row],[Ship Date]],"0","1")</f>
        <v>1</v>
      </c>
      <c r="AA19" s="37" t="str">
        <f>IF(India_Data[[#This Row],[Sales]]&gt;=India_Data[[#This Row],[Target]],"YES","NO")</f>
        <v>NO</v>
      </c>
      <c r="AB19" s="37">
        <f>(Data!O19:O1573-Data!T19:T1573)</f>
        <v>-399.6</v>
      </c>
      <c r="AC19" s="35">
        <f>India_Data[[#This Row],[Ship Date]]-India_Data[[#This Row],[Order Date]]</f>
        <v>153</v>
      </c>
      <c r="AD19" s="35" t="str">
        <f>IF(India_Data[[#This Row],[Ship Date]]-India_Data[[#This Row],[Order Date]]&gt;5,"flag","no")</f>
        <v>flag</v>
      </c>
      <c r="AE19" s="35">
        <f>India_Data[[#This Row],[Profit]]/India_Data[[#This Row],[Sales]]</f>
        <v>1.8421052631578946E-2</v>
      </c>
      <c r="AF19" s="41">
        <f>India_Data[[#This Row],[Sales]]/India_Data[[#This Row],[Target]]</f>
        <v>2.7737226277372264E-2</v>
      </c>
      <c r="AG19" s="41">
        <f>India_Data[[#This Row],[Shipping Cost]]/India_Data[[#This Row],[Sales]]</f>
        <v>2.456140350877193E-2</v>
      </c>
      <c r="AH19" s="40" t="str">
        <f>IF(India_Data[[#This Row],[Shipping Cost]]/India_Data[[#This Row],[Sales]]&gt;0.1,"HIGH","")</f>
        <v/>
      </c>
    </row>
    <row r="20" spans="1:34">
      <c r="A20" s="19">
        <v>19</v>
      </c>
      <c r="B20" s="20" t="s">
        <v>345</v>
      </c>
      <c r="C20" s="20" t="s">
        <v>26</v>
      </c>
      <c r="D20" s="20" t="s">
        <v>346</v>
      </c>
      <c r="E20" s="20" t="s">
        <v>347</v>
      </c>
      <c r="F20" s="20" t="s">
        <v>29</v>
      </c>
      <c r="G20" s="20" t="s">
        <v>135</v>
      </c>
      <c r="H20" s="20" t="s">
        <v>136</v>
      </c>
      <c r="I20" s="20" t="s">
        <v>32</v>
      </c>
      <c r="J20" s="20" t="s">
        <v>54</v>
      </c>
      <c r="K20" s="20" t="s">
        <v>1246</v>
      </c>
      <c r="L20" s="20" t="s">
        <v>35</v>
      </c>
      <c r="M20" s="20" t="s">
        <v>84</v>
      </c>
      <c r="N20" s="20" t="s">
        <v>1247</v>
      </c>
      <c r="O20" s="20">
        <v>9.0299999999999994</v>
      </c>
      <c r="P20" s="20">
        <v>1</v>
      </c>
      <c r="Q20" s="20">
        <v>3.33</v>
      </c>
      <c r="R20" s="20">
        <v>0.79</v>
      </c>
      <c r="S20" s="20" t="s">
        <v>38</v>
      </c>
      <c r="T20" s="20">
        <v>30</v>
      </c>
      <c r="U20" s="20" t="s">
        <v>39</v>
      </c>
      <c r="V20" s="20" t="s">
        <v>40</v>
      </c>
      <c r="W20" s="21" t="s">
        <v>58</v>
      </c>
      <c r="X20" s="22">
        <v>44406</v>
      </c>
      <c r="Y20" s="23">
        <v>44263</v>
      </c>
      <c r="Z20" s="37" t="str">
        <f>IF(India_Data[[#This Row],[Order Date]]=India_Data[[#This Row],[Ship Date]],"0","1")</f>
        <v>1</v>
      </c>
      <c r="AA20" s="37" t="str">
        <f>IF(India_Data[[#This Row],[Sales]]&gt;=India_Data[[#This Row],[Target]],"YES","NO")</f>
        <v>NO</v>
      </c>
      <c r="AB20" s="37">
        <f>(Data!O20:O1574-Data!T20:T1574)</f>
        <v>-20.97</v>
      </c>
      <c r="AC20" s="35">
        <f>India_Data[[#This Row],[Ship Date]]-India_Data[[#This Row],[Order Date]]</f>
        <v>-143</v>
      </c>
      <c r="AD20" s="35" t="str">
        <f>IF(India_Data[[#This Row],[Ship Date]]-India_Data[[#This Row],[Order Date]]&gt;5,"flag","no")</f>
        <v>no</v>
      </c>
      <c r="AE20" s="35">
        <f>India_Data[[#This Row],[Profit]]/India_Data[[#This Row],[Sales]]</f>
        <v>0.36877076411960136</v>
      </c>
      <c r="AF20" s="41">
        <f>India_Data[[#This Row],[Sales]]/India_Data[[#This Row],[Target]]</f>
        <v>0.30099999999999999</v>
      </c>
      <c r="AG20" s="41">
        <f>India_Data[[#This Row],[Shipping Cost]]/India_Data[[#This Row],[Sales]]</f>
        <v>8.7486157253599123E-2</v>
      </c>
      <c r="AH20" s="40" t="str">
        <f>IF(India_Data[[#This Row],[Shipping Cost]]/India_Data[[#This Row],[Sales]]&gt;0.1,"HIGH","")</f>
        <v/>
      </c>
    </row>
    <row r="21" spans="1:34">
      <c r="A21" s="19">
        <v>20</v>
      </c>
      <c r="B21" s="20" t="s">
        <v>630</v>
      </c>
      <c r="C21" s="20" t="s">
        <v>26</v>
      </c>
      <c r="D21" s="20" t="s">
        <v>631</v>
      </c>
      <c r="E21" s="20" t="s">
        <v>632</v>
      </c>
      <c r="F21" s="20" t="s">
        <v>29</v>
      </c>
      <c r="G21" s="20" t="s">
        <v>96</v>
      </c>
      <c r="H21" s="20" t="s">
        <v>31</v>
      </c>
      <c r="I21" s="20" t="s">
        <v>32</v>
      </c>
      <c r="J21" s="20" t="s">
        <v>33</v>
      </c>
      <c r="K21" s="20" t="s">
        <v>1248</v>
      </c>
      <c r="L21" s="20" t="s">
        <v>35</v>
      </c>
      <c r="M21" s="20" t="s">
        <v>91</v>
      </c>
      <c r="N21" s="20" t="s">
        <v>641</v>
      </c>
      <c r="O21" s="20">
        <v>13.8</v>
      </c>
      <c r="P21" s="20">
        <v>1</v>
      </c>
      <c r="Q21" s="20">
        <v>1.77</v>
      </c>
      <c r="R21" s="20">
        <v>0.85</v>
      </c>
      <c r="S21" s="20" t="s">
        <v>38</v>
      </c>
      <c r="T21" s="20">
        <v>332</v>
      </c>
      <c r="U21" s="20" t="s">
        <v>39</v>
      </c>
      <c r="V21" s="20" t="s">
        <v>50</v>
      </c>
      <c r="W21" s="21" t="s">
        <v>41</v>
      </c>
      <c r="X21" s="22">
        <v>45453</v>
      </c>
      <c r="Y21" s="23">
        <v>45575</v>
      </c>
      <c r="Z21" s="37" t="str">
        <f>IF(India_Data[[#This Row],[Order Date]]=India_Data[[#This Row],[Ship Date]],"0","1")</f>
        <v>1</v>
      </c>
      <c r="AA21" s="37" t="str">
        <f>IF(India_Data[[#This Row],[Sales]]&gt;=India_Data[[#This Row],[Target]],"YES","NO")</f>
        <v>NO</v>
      </c>
      <c r="AB21" s="37">
        <f>(Data!O21:O1575-Data!T21:T1575)</f>
        <v>-318.2</v>
      </c>
      <c r="AC21" s="35">
        <f>India_Data[[#This Row],[Ship Date]]-India_Data[[#This Row],[Order Date]]</f>
        <v>122</v>
      </c>
      <c r="AD21" s="35" t="str">
        <f>IF(India_Data[[#This Row],[Ship Date]]-India_Data[[#This Row],[Order Date]]&gt;5,"flag","no")</f>
        <v>flag</v>
      </c>
      <c r="AE21" s="35">
        <f>India_Data[[#This Row],[Profit]]/India_Data[[#This Row],[Sales]]</f>
        <v>0.12826086956521737</v>
      </c>
      <c r="AF21" s="41">
        <f>India_Data[[#This Row],[Sales]]/India_Data[[#This Row],[Target]]</f>
        <v>4.1566265060240963E-2</v>
      </c>
      <c r="AG21" s="41">
        <f>India_Data[[#This Row],[Shipping Cost]]/India_Data[[#This Row],[Sales]]</f>
        <v>6.1594202898550721E-2</v>
      </c>
      <c r="AH21" s="40" t="str">
        <f>IF(India_Data[[#This Row],[Shipping Cost]]/India_Data[[#This Row],[Sales]]&gt;0.1,"HIGH","")</f>
        <v/>
      </c>
    </row>
    <row r="22" spans="1:34">
      <c r="A22" s="19">
        <v>21</v>
      </c>
      <c r="B22" s="20" t="s">
        <v>25</v>
      </c>
      <c r="C22" s="20" t="s">
        <v>26</v>
      </c>
      <c r="D22" s="20" t="s">
        <v>27</v>
      </c>
      <c r="E22" s="20" t="s">
        <v>28</v>
      </c>
      <c r="F22" s="20" t="s">
        <v>29</v>
      </c>
      <c r="G22" s="20" t="s">
        <v>30</v>
      </c>
      <c r="H22" s="20" t="s">
        <v>31</v>
      </c>
      <c r="I22" s="20" t="s">
        <v>32</v>
      </c>
      <c r="J22" s="20" t="s">
        <v>33</v>
      </c>
      <c r="K22" s="20" t="s">
        <v>34</v>
      </c>
      <c r="L22" s="20" t="s">
        <v>35</v>
      </c>
      <c r="M22" s="20" t="s">
        <v>36</v>
      </c>
      <c r="N22" s="20" t="s">
        <v>37</v>
      </c>
      <c r="O22" s="20">
        <v>46.53</v>
      </c>
      <c r="P22" s="20">
        <v>3</v>
      </c>
      <c r="Q22" s="20">
        <v>1.8</v>
      </c>
      <c r="R22" s="20">
        <v>3.9</v>
      </c>
      <c r="S22" s="20" t="s">
        <v>38</v>
      </c>
      <c r="T22" s="20">
        <v>597</v>
      </c>
      <c r="U22" s="20" t="s">
        <v>39</v>
      </c>
      <c r="V22" s="20" t="s">
        <v>40</v>
      </c>
      <c r="W22" s="21" t="s">
        <v>41</v>
      </c>
      <c r="X22" s="22">
        <v>45079</v>
      </c>
      <c r="Y22" s="23">
        <v>45232</v>
      </c>
      <c r="Z22" s="37" t="str">
        <f>IF(India_Data[[#This Row],[Order Date]]=India_Data[[#This Row],[Ship Date]],"0","1")</f>
        <v>1</v>
      </c>
      <c r="AA22" s="37" t="str">
        <f>IF(India_Data[[#This Row],[Sales]]&gt;=India_Data[[#This Row],[Target]],"YES","NO")</f>
        <v>NO</v>
      </c>
      <c r="AB22" s="37">
        <f>(Data!O22:O1576-Data!T22:T1576)</f>
        <v>-550.47</v>
      </c>
      <c r="AC22" s="35">
        <f>India_Data[[#This Row],[Ship Date]]-India_Data[[#This Row],[Order Date]]</f>
        <v>153</v>
      </c>
      <c r="AD22" s="35" t="str">
        <f>IF(India_Data[[#This Row],[Ship Date]]-India_Data[[#This Row],[Order Date]]&gt;5,"flag","no")</f>
        <v>flag</v>
      </c>
      <c r="AE22" s="35">
        <f>India_Data[[#This Row],[Profit]]/India_Data[[#This Row],[Sales]]</f>
        <v>3.8684719535783368E-2</v>
      </c>
      <c r="AF22" s="41">
        <f>India_Data[[#This Row],[Sales]]/India_Data[[#This Row],[Target]]</f>
        <v>7.7939698492462309E-2</v>
      </c>
      <c r="AG22" s="41">
        <f>India_Data[[#This Row],[Shipping Cost]]/India_Data[[#This Row],[Sales]]</f>
        <v>8.3816892327530618E-2</v>
      </c>
      <c r="AH22" s="40" t="str">
        <f>IF(India_Data[[#This Row],[Shipping Cost]]/India_Data[[#This Row],[Sales]]&gt;0.1,"HIGH","")</f>
        <v/>
      </c>
    </row>
    <row r="23" spans="1:34">
      <c r="A23" s="19">
        <v>22</v>
      </c>
      <c r="B23" s="20" t="s">
        <v>42</v>
      </c>
      <c r="C23" s="20" t="s">
        <v>26</v>
      </c>
      <c r="D23" s="20" t="s">
        <v>43</v>
      </c>
      <c r="E23" s="20" t="s">
        <v>44</v>
      </c>
      <c r="F23" s="20" t="s">
        <v>29</v>
      </c>
      <c r="G23" s="20" t="s">
        <v>45</v>
      </c>
      <c r="H23" s="20" t="s">
        <v>46</v>
      </c>
      <c r="I23" s="20" t="s">
        <v>32</v>
      </c>
      <c r="J23" s="20" t="s">
        <v>47</v>
      </c>
      <c r="K23" s="20" t="s">
        <v>48</v>
      </c>
      <c r="L23" s="20" t="s">
        <v>35</v>
      </c>
      <c r="M23" s="20" t="s">
        <v>36</v>
      </c>
      <c r="N23" s="20" t="s">
        <v>49</v>
      </c>
      <c r="O23" s="20">
        <v>45.99</v>
      </c>
      <c r="P23" s="20">
        <v>3</v>
      </c>
      <c r="Q23" s="20">
        <v>13.32</v>
      </c>
      <c r="R23" s="20">
        <v>2.57</v>
      </c>
      <c r="S23" s="20" t="s">
        <v>38</v>
      </c>
      <c r="T23" s="20">
        <v>367</v>
      </c>
      <c r="U23" s="20" t="s">
        <v>39</v>
      </c>
      <c r="V23" s="20" t="s">
        <v>50</v>
      </c>
      <c r="W23" s="21" t="s">
        <v>41</v>
      </c>
      <c r="X23" s="22">
        <v>45316</v>
      </c>
      <c r="Y23" s="23">
        <v>45320</v>
      </c>
      <c r="Z23" s="37" t="str">
        <f>IF(India_Data[[#This Row],[Order Date]]=India_Data[[#This Row],[Ship Date]],"0","1")</f>
        <v>1</v>
      </c>
      <c r="AA23" s="37" t="str">
        <f>IF(India_Data[[#This Row],[Sales]]&gt;=India_Data[[#This Row],[Target]],"YES","NO")</f>
        <v>NO</v>
      </c>
      <c r="AB23" s="37">
        <f>(Data!O23:O1577-Data!T23:T1577)</f>
        <v>-321.01</v>
      </c>
      <c r="AC23" s="35">
        <f>India_Data[[#This Row],[Ship Date]]-India_Data[[#This Row],[Order Date]]</f>
        <v>4</v>
      </c>
      <c r="AD23" s="35" t="str">
        <f>IF(India_Data[[#This Row],[Ship Date]]-India_Data[[#This Row],[Order Date]]&gt;5,"flag","no")</f>
        <v>no</v>
      </c>
      <c r="AE23" s="35">
        <f>India_Data[[#This Row],[Profit]]/India_Data[[#This Row],[Sales]]</f>
        <v>0.28962818003913893</v>
      </c>
      <c r="AF23" s="41">
        <f>India_Data[[#This Row],[Sales]]/India_Data[[#This Row],[Target]]</f>
        <v>0.12531335149863762</v>
      </c>
      <c r="AG23" s="41">
        <f>India_Data[[#This Row],[Shipping Cost]]/India_Data[[#This Row],[Sales]]</f>
        <v>5.5881713415959988E-2</v>
      </c>
      <c r="AH23" s="40" t="str">
        <f>IF(India_Data[[#This Row],[Shipping Cost]]/India_Data[[#This Row],[Sales]]&gt;0.1,"HIGH","")</f>
        <v/>
      </c>
    </row>
    <row r="24" spans="1:34">
      <c r="A24" s="19">
        <v>23</v>
      </c>
      <c r="B24" s="20" t="s">
        <v>51</v>
      </c>
      <c r="C24" s="20" t="s">
        <v>26</v>
      </c>
      <c r="D24" s="20" t="s">
        <v>27</v>
      </c>
      <c r="E24" s="20" t="s">
        <v>28</v>
      </c>
      <c r="F24" s="20" t="s">
        <v>29</v>
      </c>
      <c r="G24" s="20" t="s">
        <v>52</v>
      </c>
      <c r="H24" s="20" t="s">
        <v>53</v>
      </c>
      <c r="I24" s="20" t="s">
        <v>32</v>
      </c>
      <c r="J24" s="20" t="s">
        <v>54</v>
      </c>
      <c r="K24" s="20" t="s">
        <v>55</v>
      </c>
      <c r="L24" s="20" t="s">
        <v>35</v>
      </c>
      <c r="M24" s="20" t="s">
        <v>36</v>
      </c>
      <c r="N24" s="20" t="s">
        <v>56</v>
      </c>
      <c r="O24" s="20">
        <v>22.05</v>
      </c>
      <c r="P24" s="20">
        <v>3</v>
      </c>
      <c r="Q24" s="20">
        <v>7.92</v>
      </c>
      <c r="R24" s="20">
        <v>1.19</v>
      </c>
      <c r="S24" s="20" t="s">
        <v>38</v>
      </c>
      <c r="T24" s="20">
        <v>327</v>
      </c>
      <c r="U24" s="20" t="s">
        <v>39</v>
      </c>
      <c r="V24" s="20" t="s">
        <v>57</v>
      </c>
      <c r="W24" s="21" t="s">
        <v>58</v>
      </c>
      <c r="X24" s="22">
        <v>44790</v>
      </c>
      <c r="Y24" s="23">
        <v>44795</v>
      </c>
      <c r="Z24" s="37" t="str">
        <f>IF(India_Data[[#This Row],[Order Date]]=India_Data[[#This Row],[Ship Date]],"0","1")</f>
        <v>1</v>
      </c>
      <c r="AA24" s="37" t="str">
        <f>IF(India_Data[[#This Row],[Sales]]&gt;=India_Data[[#This Row],[Target]],"YES","NO")</f>
        <v>NO</v>
      </c>
      <c r="AB24" s="37">
        <f>(Data!O24:O1578-Data!T24:T1578)</f>
        <v>-304.95</v>
      </c>
      <c r="AC24" s="35">
        <f>India_Data[[#This Row],[Ship Date]]-India_Data[[#This Row],[Order Date]]</f>
        <v>5</v>
      </c>
      <c r="AD24" s="35" t="str">
        <f>IF(India_Data[[#This Row],[Ship Date]]-India_Data[[#This Row],[Order Date]]&gt;5,"flag","no")</f>
        <v>no</v>
      </c>
      <c r="AE24" s="35">
        <f>India_Data[[#This Row],[Profit]]/India_Data[[#This Row],[Sales]]</f>
        <v>0.35918367346938773</v>
      </c>
      <c r="AF24" s="41">
        <f>India_Data[[#This Row],[Sales]]/India_Data[[#This Row],[Target]]</f>
        <v>6.7431192660550462E-2</v>
      </c>
      <c r="AG24" s="41">
        <f>India_Data[[#This Row],[Shipping Cost]]/India_Data[[#This Row],[Sales]]</f>
        <v>5.3968253968253964E-2</v>
      </c>
      <c r="AH24" s="40" t="str">
        <f>IF(India_Data[[#This Row],[Shipping Cost]]/India_Data[[#This Row],[Sales]]&gt;0.1,"HIGH","")</f>
        <v/>
      </c>
    </row>
    <row r="25" spans="1:34">
      <c r="A25" s="19">
        <v>24</v>
      </c>
      <c r="B25" s="20" t="s">
        <v>59</v>
      </c>
      <c r="C25" s="20" t="s">
        <v>26</v>
      </c>
      <c r="D25" s="20" t="s">
        <v>60</v>
      </c>
      <c r="E25" s="20" t="s">
        <v>61</v>
      </c>
      <c r="F25" s="20" t="s">
        <v>29</v>
      </c>
      <c r="G25" s="20" t="s">
        <v>62</v>
      </c>
      <c r="H25" s="20" t="s">
        <v>63</v>
      </c>
      <c r="I25" s="20" t="s">
        <v>32</v>
      </c>
      <c r="J25" s="20" t="s">
        <v>54</v>
      </c>
      <c r="K25" s="20" t="s">
        <v>64</v>
      </c>
      <c r="L25" s="20" t="s">
        <v>35</v>
      </c>
      <c r="M25" s="20" t="s">
        <v>36</v>
      </c>
      <c r="N25" s="20" t="s">
        <v>65</v>
      </c>
      <c r="O25" s="20">
        <v>11.61</v>
      </c>
      <c r="P25" s="20">
        <v>3</v>
      </c>
      <c r="Q25" s="20">
        <v>5.49</v>
      </c>
      <c r="R25" s="20">
        <v>0.86</v>
      </c>
      <c r="S25" s="20" t="s">
        <v>38</v>
      </c>
      <c r="T25" s="20">
        <v>677</v>
      </c>
      <c r="U25" s="20" t="s">
        <v>39</v>
      </c>
      <c r="V25" s="20" t="s">
        <v>40</v>
      </c>
      <c r="W25" s="21" t="s">
        <v>58</v>
      </c>
      <c r="X25" s="22">
        <v>45266</v>
      </c>
      <c r="Y25" s="23">
        <v>45093</v>
      </c>
      <c r="Z25" s="37" t="str">
        <f>IF(India_Data[[#This Row],[Order Date]]=India_Data[[#This Row],[Ship Date]],"0","1")</f>
        <v>1</v>
      </c>
      <c r="AA25" s="37" t="str">
        <f>IF(India_Data[[#This Row],[Sales]]&gt;=India_Data[[#This Row],[Target]],"YES","NO")</f>
        <v>NO</v>
      </c>
      <c r="AB25" s="37">
        <f>(Data!O25:O1579-Data!T25:T1579)</f>
        <v>-665.39</v>
      </c>
      <c r="AC25" s="35">
        <f>India_Data[[#This Row],[Ship Date]]-India_Data[[#This Row],[Order Date]]</f>
        <v>-173</v>
      </c>
      <c r="AD25" s="35" t="str">
        <f>IF(India_Data[[#This Row],[Ship Date]]-India_Data[[#This Row],[Order Date]]&gt;5,"flag","no")</f>
        <v>no</v>
      </c>
      <c r="AE25" s="35">
        <f>India_Data[[#This Row],[Profit]]/India_Data[[#This Row],[Sales]]</f>
        <v>0.47286821705426363</v>
      </c>
      <c r="AF25" s="41">
        <f>India_Data[[#This Row],[Sales]]/India_Data[[#This Row],[Target]]</f>
        <v>1.7149187592319055E-2</v>
      </c>
      <c r="AG25" s="41">
        <f>India_Data[[#This Row],[Shipping Cost]]/India_Data[[#This Row],[Sales]]</f>
        <v>7.407407407407407E-2</v>
      </c>
      <c r="AH25" s="40" t="str">
        <f>IF(India_Data[[#This Row],[Shipping Cost]]/India_Data[[#This Row],[Sales]]&gt;0.1,"HIGH","")</f>
        <v/>
      </c>
    </row>
    <row r="26" spans="1:34">
      <c r="A26" s="19">
        <v>25</v>
      </c>
      <c r="B26" s="20" t="s">
        <v>66</v>
      </c>
      <c r="C26" s="20" t="s">
        <v>26</v>
      </c>
      <c r="D26" s="20" t="s">
        <v>67</v>
      </c>
      <c r="E26" s="20" t="s">
        <v>68</v>
      </c>
      <c r="F26" s="20" t="s">
        <v>29</v>
      </c>
      <c r="G26" s="20" t="s">
        <v>45</v>
      </c>
      <c r="H26" s="20" t="s">
        <v>46</v>
      </c>
      <c r="I26" s="20" t="s">
        <v>32</v>
      </c>
      <c r="J26" s="20" t="s">
        <v>47</v>
      </c>
      <c r="K26" s="20" t="s">
        <v>69</v>
      </c>
      <c r="L26" s="20" t="s">
        <v>35</v>
      </c>
      <c r="M26" s="20" t="s">
        <v>36</v>
      </c>
      <c r="N26" s="20" t="s">
        <v>70</v>
      </c>
      <c r="O26" s="20">
        <v>17.100000000000001</v>
      </c>
      <c r="P26" s="20">
        <v>3</v>
      </c>
      <c r="Q26" s="20">
        <v>4.2300000000000004</v>
      </c>
      <c r="R26" s="20">
        <v>0.67</v>
      </c>
      <c r="S26" s="20" t="s">
        <v>38</v>
      </c>
      <c r="T26" s="20">
        <v>294</v>
      </c>
      <c r="U26" s="20" t="s">
        <v>39</v>
      </c>
      <c r="V26" s="20" t="s">
        <v>50</v>
      </c>
      <c r="W26" s="21" t="s">
        <v>41</v>
      </c>
      <c r="X26" s="22">
        <v>45543</v>
      </c>
      <c r="Y26" s="23">
        <v>45517</v>
      </c>
      <c r="Z26" s="37" t="str">
        <f>IF(India_Data[[#This Row],[Order Date]]=India_Data[[#This Row],[Ship Date]],"0","1")</f>
        <v>1</v>
      </c>
      <c r="AA26" s="37" t="str">
        <f>IF(India_Data[[#This Row],[Sales]]&gt;=India_Data[[#This Row],[Target]],"YES","NO")</f>
        <v>NO</v>
      </c>
      <c r="AB26" s="37">
        <f>(Data!O26:O1580-Data!T26:T1580)</f>
        <v>-276.89999999999998</v>
      </c>
      <c r="AC26" s="35">
        <f>India_Data[[#This Row],[Ship Date]]-India_Data[[#This Row],[Order Date]]</f>
        <v>-26</v>
      </c>
      <c r="AD26" s="35" t="str">
        <f>IF(India_Data[[#This Row],[Ship Date]]-India_Data[[#This Row],[Order Date]]&gt;5,"flag","no")</f>
        <v>no</v>
      </c>
      <c r="AE26" s="35">
        <f>India_Data[[#This Row],[Profit]]/India_Data[[#This Row],[Sales]]</f>
        <v>0.24736842105263157</v>
      </c>
      <c r="AF26" s="41">
        <f>India_Data[[#This Row],[Sales]]/India_Data[[#This Row],[Target]]</f>
        <v>5.8163265306122452E-2</v>
      </c>
      <c r="AG26" s="41">
        <f>India_Data[[#This Row],[Shipping Cost]]/India_Data[[#This Row],[Sales]]</f>
        <v>3.9181286549707602E-2</v>
      </c>
      <c r="AH26" s="40" t="str">
        <f>IF(India_Data[[#This Row],[Shipping Cost]]/India_Data[[#This Row],[Sales]]&gt;0.1,"HIGH","")</f>
        <v/>
      </c>
    </row>
    <row r="27" spans="1:34">
      <c r="A27" s="19">
        <v>26</v>
      </c>
      <c r="B27" s="20" t="s">
        <v>71</v>
      </c>
      <c r="C27" s="20" t="s">
        <v>26</v>
      </c>
      <c r="D27" s="20" t="s">
        <v>72</v>
      </c>
      <c r="E27" s="20" t="s">
        <v>73</v>
      </c>
      <c r="F27" s="20" t="s">
        <v>29</v>
      </c>
      <c r="G27" s="20" t="s">
        <v>74</v>
      </c>
      <c r="H27" s="20" t="s">
        <v>63</v>
      </c>
      <c r="I27" s="20" t="s">
        <v>32</v>
      </c>
      <c r="J27" s="20" t="s">
        <v>54</v>
      </c>
      <c r="K27" s="20" t="s">
        <v>75</v>
      </c>
      <c r="L27" s="20" t="s">
        <v>35</v>
      </c>
      <c r="M27" s="20" t="s">
        <v>76</v>
      </c>
      <c r="N27" s="20" t="s">
        <v>77</v>
      </c>
      <c r="O27" s="20">
        <v>81.27</v>
      </c>
      <c r="P27" s="20">
        <v>3</v>
      </c>
      <c r="Q27" s="20">
        <v>36.54</v>
      </c>
      <c r="R27" s="20">
        <v>4.1900000000000004</v>
      </c>
      <c r="S27" s="20" t="s">
        <v>38</v>
      </c>
      <c r="T27" s="20">
        <v>18</v>
      </c>
      <c r="U27" s="20" t="s">
        <v>39</v>
      </c>
      <c r="V27" s="20" t="s">
        <v>78</v>
      </c>
      <c r="W27" s="21" t="s">
        <v>41</v>
      </c>
      <c r="X27" s="22">
        <v>44560</v>
      </c>
      <c r="Y27" s="23">
        <v>44621</v>
      </c>
      <c r="Z27" s="37" t="str">
        <f>IF(India_Data[[#This Row],[Order Date]]=India_Data[[#This Row],[Ship Date]],"0","1")</f>
        <v>1</v>
      </c>
      <c r="AA27" s="37" t="str">
        <f>IF(India_Data[[#This Row],[Sales]]&gt;=India_Data[[#This Row],[Target]],"YES","NO")</f>
        <v>YES</v>
      </c>
      <c r="AB27" s="37">
        <f>(Data!O27:O1581-Data!T27:T1581)</f>
        <v>63.269999999999996</v>
      </c>
      <c r="AC27" s="35">
        <f>India_Data[[#This Row],[Ship Date]]-India_Data[[#This Row],[Order Date]]</f>
        <v>61</v>
      </c>
      <c r="AD27" s="35" t="str">
        <f>IF(India_Data[[#This Row],[Ship Date]]-India_Data[[#This Row],[Order Date]]&gt;5,"flag","no")</f>
        <v>flag</v>
      </c>
      <c r="AE27" s="35">
        <f>India_Data[[#This Row],[Profit]]/India_Data[[#This Row],[Sales]]</f>
        <v>0.44961240310077522</v>
      </c>
      <c r="AF27" s="41">
        <f>India_Data[[#This Row],[Sales]]/India_Data[[#This Row],[Target]]</f>
        <v>4.5149999999999997</v>
      </c>
      <c r="AG27" s="41">
        <f>India_Data[[#This Row],[Shipping Cost]]/India_Data[[#This Row],[Sales]]</f>
        <v>5.1556539928632961E-2</v>
      </c>
      <c r="AH27" s="40" t="str">
        <f>IF(India_Data[[#This Row],[Shipping Cost]]/India_Data[[#This Row],[Sales]]&gt;0.1,"HIGH","")</f>
        <v/>
      </c>
    </row>
    <row r="28" spans="1:34">
      <c r="A28" s="19">
        <v>27</v>
      </c>
      <c r="B28" s="20" t="s">
        <v>79</v>
      </c>
      <c r="C28" s="20" t="s">
        <v>26</v>
      </c>
      <c r="D28" s="20" t="s">
        <v>80</v>
      </c>
      <c r="E28" s="20" t="s">
        <v>81</v>
      </c>
      <c r="F28" s="20" t="s">
        <v>29</v>
      </c>
      <c r="G28" s="20" t="s">
        <v>82</v>
      </c>
      <c r="H28" s="20" t="s">
        <v>63</v>
      </c>
      <c r="I28" s="20" t="s">
        <v>32</v>
      </c>
      <c r="J28" s="20" t="s">
        <v>54</v>
      </c>
      <c r="K28" s="20" t="s">
        <v>83</v>
      </c>
      <c r="L28" s="20" t="s">
        <v>35</v>
      </c>
      <c r="M28" s="20" t="s">
        <v>84</v>
      </c>
      <c r="N28" s="20" t="s">
        <v>85</v>
      </c>
      <c r="O28" s="20">
        <v>32.31</v>
      </c>
      <c r="P28" s="20">
        <v>3</v>
      </c>
      <c r="Q28" s="20">
        <v>12.6</v>
      </c>
      <c r="R28" s="20">
        <v>3.33</v>
      </c>
      <c r="S28" s="20" t="s">
        <v>38</v>
      </c>
      <c r="T28" s="20">
        <v>744</v>
      </c>
      <c r="U28" s="20" t="s">
        <v>39</v>
      </c>
      <c r="V28" s="20" t="s">
        <v>57</v>
      </c>
      <c r="W28" s="21" t="s">
        <v>41</v>
      </c>
      <c r="X28" s="22">
        <v>45649</v>
      </c>
      <c r="Y28" s="23">
        <v>45655</v>
      </c>
      <c r="Z28" s="37" t="str">
        <f>IF(India_Data[[#This Row],[Order Date]]=India_Data[[#This Row],[Ship Date]],"0","1")</f>
        <v>1</v>
      </c>
      <c r="AA28" s="37" t="str">
        <f>IF(India_Data[[#This Row],[Sales]]&gt;=India_Data[[#This Row],[Target]],"YES","NO")</f>
        <v>NO</v>
      </c>
      <c r="AB28" s="37">
        <f>(Data!O28:O1582-Data!T28:T1582)</f>
        <v>-711.69</v>
      </c>
      <c r="AC28" s="35">
        <f>India_Data[[#This Row],[Ship Date]]-India_Data[[#This Row],[Order Date]]</f>
        <v>6</v>
      </c>
      <c r="AD28" s="35" t="str">
        <f>IF(India_Data[[#This Row],[Ship Date]]-India_Data[[#This Row],[Order Date]]&gt;5,"flag","no")</f>
        <v>flag</v>
      </c>
      <c r="AE28" s="35">
        <f>India_Data[[#This Row],[Profit]]/India_Data[[#This Row],[Sales]]</f>
        <v>0.3899721448467966</v>
      </c>
      <c r="AF28" s="41">
        <f>India_Data[[#This Row],[Sales]]/India_Data[[#This Row],[Target]]</f>
        <v>4.3427419354838716E-2</v>
      </c>
      <c r="AG28" s="41">
        <f>India_Data[[#This Row],[Shipping Cost]]/India_Data[[#This Row],[Sales]]</f>
        <v>0.10306406685236769</v>
      </c>
      <c r="AH28" s="40" t="str">
        <f>IF(India_Data[[#This Row],[Shipping Cost]]/India_Data[[#This Row],[Sales]]&gt;0.1,"HIGH","")</f>
        <v>HIGH</v>
      </c>
    </row>
    <row r="29" spans="1:34">
      <c r="A29" s="19">
        <v>28</v>
      </c>
      <c r="B29" s="20" t="s">
        <v>86</v>
      </c>
      <c r="C29" s="20" t="s">
        <v>26</v>
      </c>
      <c r="D29" s="20" t="s">
        <v>87</v>
      </c>
      <c r="E29" s="20" t="s">
        <v>88</v>
      </c>
      <c r="F29" s="20" t="s">
        <v>29</v>
      </c>
      <c r="G29" s="20" t="s">
        <v>89</v>
      </c>
      <c r="H29" s="20" t="s">
        <v>53</v>
      </c>
      <c r="I29" s="20" t="s">
        <v>32</v>
      </c>
      <c r="J29" s="20" t="s">
        <v>54</v>
      </c>
      <c r="K29" s="20" t="s">
        <v>90</v>
      </c>
      <c r="L29" s="20" t="s">
        <v>35</v>
      </c>
      <c r="M29" s="20" t="s">
        <v>91</v>
      </c>
      <c r="N29" s="20" t="s">
        <v>92</v>
      </c>
      <c r="O29" s="20">
        <v>49.59</v>
      </c>
      <c r="P29" s="20">
        <v>3</v>
      </c>
      <c r="Q29" s="20">
        <v>12.33</v>
      </c>
      <c r="R29" s="20">
        <v>3</v>
      </c>
      <c r="S29" s="20" t="s">
        <v>38</v>
      </c>
      <c r="T29" s="20">
        <v>484</v>
      </c>
      <c r="U29" s="20" t="s">
        <v>39</v>
      </c>
      <c r="V29" s="20" t="s">
        <v>40</v>
      </c>
      <c r="W29" s="21" t="s">
        <v>58</v>
      </c>
      <c r="X29" s="22">
        <v>45632</v>
      </c>
      <c r="Y29" s="23">
        <v>45461</v>
      </c>
      <c r="Z29" s="37" t="str">
        <f>IF(India_Data[[#This Row],[Order Date]]=India_Data[[#This Row],[Ship Date]],"0","1")</f>
        <v>1</v>
      </c>
      <c r="AA29" s="37" t="str">
        <f>IF(India_Data[[#This Row],[Sales]]&gt;=India_Data[[#This Row],[Target]],"YES","NO")</f>
        <v>NO</v>
      </c>
      <c r="AB29" s="37">
        <f>(Data!O29:O1583-Data!T29:T1583)</f>
        <v>-434.40999999999997</v>
      </c>
      <c r="AC29" s="35">
        <f>India_Data[[#This Row],[Ship Date]]-India_Data[[#This Row],[Order Date]]</f>
        <v>-171</v>
      </c>
      <c r="AD29" s="35" t="str">
        <f>IF(India_Data[[#This Row],[Ship Date]]-India_Data[[#This Row],[Order Date]]&gt;5,"flag","no")</f>
        <v>no</v>
      </c>
      <c r="AE29" s="35">
        <f>India_Data[[#This Row],[Profit]]/India_Data[[#This Row],[Sales]]</f>
        <v>0.24863883847549909</v>
      </c>
      <c r="AF29" s="41">
        <f>India_Data[[#This Row],[Sales]]/India_Data[[#This Row],[Target]]</f>
        <v>0.10245867768595042</v>
      </c>
      <c r="AG29" s="41">
        <f>India_Data[[#This Row],[Shipping Cost]]/India_Data[[#This Row],[Sales]]</f>
        <v>6.0496067755595885E-2</v>
      </c>
      <c r="AH29" s="40" t="str">
        <f>IF(India_Data[[#This Row],[Shipping Cost]]/India_Data[[#This Row],[Sales]]&gt;0.1,"HIGH","")</f>
        <v/>
      </c>
    </row>
    <row r="30" spans="1:34">
      <c r="A30" s="19">
        <v>29</v>
      </c>
      <c r="B30" s="20" t="s">
        <v>93</v>
      </c>
      <c r="C30" s="20" t="s">
        <v>26</v>
      </c>
      <c r="D30" s="20" t="s">
        <v>94</v>
      </c>
      <c r="E30" s="20" t="s">
        <v>95</v>
      </c>
      <c r="F30" s="20" t="s">
        <v>29</v>
      </c>
      <c r="G30" s="20" t="s">
        <v>96</v>
      </c>
      <c r="H30" s="20" t="s">
        <v>31</v>
      </c>
      <c r="I30" s="20" t="s">
        <v>32</v>
      </c>
      <c r="J30" s="20" t="s">
        <v>33</v>
      </c>
      <c r="K30" s="20" t="s">
        <v>97</v>
      </c>
      <c r="L30" s="20" t="s">
        <v>35</v>
      </c>
      <c r="M30" s="20" t="s">
        <v>98</v>
      </c>
      <c r="N30" s="20" t="s">
        <v>99</v>
      </c>
      <c r="O30" s="20">
        <v>94.05</v>
      </c>
      <c r="P30" s="20">
        <v>3</v>
      </c>
      <c r="Q30" s="20">
        <v>33.840000000000003</v>
      </c>
      <c r="R30" s="20">
        <v>8.3699999999999992</v>
      </c>
      <c r="S30" s="20" t="s">
        <v>38</v>
      </c>
      <c r="T30" s="20">
        <v>247</v>
      </c>
      <c r="U30" s="20" t="s">
        <v>39</v>
      </c>
      <c r="V30" s="20" t="s">
        <v>78</v>
      </c>
      <c r="W30" s="21" t="s">
        <v>41</v>
      </c>
      <c r="X30" s="22">
        <v>44285</v>
      </c>
      <c r="Y30" s="23">
        <v>44351</v>
      </c>
      <c r="Z30" s="37" t="str">
        <f>IF(India_Data[[#This Row],[Order Date]]=India_Data[[#This Row],[Ship Date]],"0","1")</f>
        <v>1</v>
      </c>
      <c r="AA30" s="37" t="str">
        <f>IF(India_Data[[#This Row],[Sales]]&gt;=India_Data[[#This Row],[Target]],"YES","NO")</f>
        <v>NO</v>
      </c>
      <c r="AB30" s="37">
        <f>(Data!O30:O1584-Data!T30:T1584)</f>
        <v>-152.94999999999999</v>
      </c>
      <c r="AC30" s="35">
        <f>India_Data[[#This Row],[Ship Date]]-India_Data[[#This Row],[Order Date]]</f>
        <v>66</v>
      </c>
      <c r="AD30" s="35" t="str">
        <f>IF(India_Data[[#This Row],[Ship Date]]-India_Data[[#This Row],[Order Date]]&gt;5,"flag","no")</f>
        <v>flag</v>
      </c>
      <c r="AE30" s="35">
        <f>India_Data[[#This Row],[Profit]]/India_Data[[#This Row],[Sales]]</f>
        <v>0.35980861244019141</v>
      </c>
      <c r="AF30" s="41">
        <f>India_Data[[#This Row],[Sales]]/India_Data[[#This Row],[Target]]</f>
        <v>0.38076923076923075</v>
      </c>
      <c r="AG30" s="41">
        <f>India_Data[[#This Row],[Shipping Cost]]/India_Data[[#This Row],[Sales]]</f>
        <v>8.899521531100478E-2</v>
      </c>
      <c r="AH30" s="40" t="str">
        <f>IF(India_Data[[#This Row],[Shipping Cost]]/India_Data[[#This Row],[Sales]]&gt;0.1,"HIGH","")</f>
        <v/>
      </c>
    </row>
    <row r="31" spans="1:34">
      <c r="A31" s="19">
        <v>30</v>
      </c>
      <c r="B31" s="20" t="s">
        <v>100</v>
      </c>
      <c r="C31" s="20" t="s">
        <v>26</v>
      </c>
      <c r="D31" s="20" t="s">
        <v>101</v>
      </c>
      <c r="E31" s="20" t="s">
        <v>102</v>
      </c>
      <c r="F31" s="20" t="s">
        <v>29</v>
      </c>
      <c r="G31" s="20" t="s">
        <v>103</v>
      </c>
      <c r="H31" s="20" t="s">
        <v>53</v>
      </c>
      <c r="I31" s="20" t="s">
        <v>32</v>
      </c>
      <c r="J31" s="20" t="s">
        <v>54</v>
      </c>
      <c r="K31" s="20" t="s">
        <v>104</v>
      </c>
      <c r="L31" s="20" t="s">
        <v>35</v>
      </c>
      <c r="M31" s="20" t="s">
        <v>105</v>
      </c>
      <c r="N31" s="20" t="s">
        <v>106</v>
      </c>
      <c r="O31" s="20">
        <v>50.67</v>
      </c>
      <c r="P31" s="20">
        <v>3</v>
      </c>
      <c r="Q31" s="20">
        <v>10.62</v>
      </c>
      <c r="R31" s="20">
        <v>3.35</v>
      </c>
      <c r="S31" s="20" t="s">
        <v>38</v>
      </c>
      <c r="T31" s="20">
        <v>555</v>
      </c>
      <c r="U31" s="20" t="s">
        <v>39</v>
      </c>
      <c r="V31" s="20" t="s">
        <v>40</v>
      </c>
      <c r="W31" s="21" t="s">
        <v>58</v>
      </c>
      <c r="X31" s="22">
        <v>44846</v>
      </c>
      <c r="Y31" s="23">
        <v>44911</v>
      </c>
      <c r="Z31" s="37" t="str">
        <f>IF(India_Data[[#This Row],[Order Date]]=India_Data[[#This Row],[Ship Date]],"0","1")</f>
        <v>1</v>
      </c>
      <c r="AA31" s="37" t="str">
        <f>IF(India_Data[[#This Row],[Sales]]&gt;=India_Data[[#This Row],[Target]],"YES","NO")</f>
        <v>NO</v>
      </c>
      <c r="AB31" s="37">
        <f>(Data!O31:O1585-Data!T31:T1585)</f>
        <v>-504.33</v>
      </c>
      <c r="AC31" s="35">
        <f>India_Data[[#This Row],[Ship Date]]-India_Data[[#This Row],[Order Date]]</f>
        <v>65</v>
      </c>
      <c r="AD31" s="35" t="str">
        <f>IF(India_Data[[#This Row],[Ship Date]]-India_Data[[#This Row],[Order Date]]&gt;5,"flag","no")</f>
        <v>flag</v>
      </c>
      <c r="AE31" s="35">
        <f>India_Data[[#This Row],[Profit]]/India_Data[[#This Row],[Sales]]</f>
        <v>0.20959147424511543</v>
      </c>
      <c r="AF31" s="41">
        <f>India_Data[[#This Row],[Sales]]/India_Data[[#This Row],[Target]]</f>
        <v>9.1297297297297297E-2</v>
      </c>
      <c r="AG31" s="41">
        <f>India_Data[[#This Row],[Shipping Cost]]/India_Data[[#This Row],[Sales]]</f>
        <v>6.6114071442668246E-2</v>
      </c>
      <c r="AH31" s="40" t="str">
        <f>IF(India_Data[[#This Row],[Shipping Cost]]/India_Data[[#This Row],[Sales]]&gt;0.1,"HIGH","")</f>
        <v/>
      </c>
    </row>
    <row r="32" spans="1:34">
      <c r="A32" s="19">
        <v>31</v>
      </c>
      <c r="B32" s="20" t="s">
        <v>378</v>
      </c>
      <c r="C32" s="20" t="s">
        <v>26</v>
      </c>
      <c r="D32" s="20" t="s">
        <v>379</v>
      </c>
      <c r="E32" s="20" t="s">
        <v>380</v>
      </c>
      <c r="F32" s="20" t="s">
        <v>29</v>
      </c>
      <c r="G32" s="20" t="s">
        <v>117</v>
      </c>
      <c r="H32" s="20" t="s">
        <v>143</v>
      </c>
      <c r="I32" s="20" t="s">
        <v>32</v>
      </c>
      <c r="J32" s="20" t="s">
        <v>33</v>
      </c>
      <c r="K32" s="20" t="s">
        <v>1249</v>
      </c>
      <c r="L32" s="20" t="s">
        <v>35</v>
      </c>
      <c r="M32" s="20" t="s">
        <v>159</v>
      </c>
      <c r="N32" s="20" t="s">
        <v>1250</v>
      </c>
      <c r="O32" s="20">
        <v>182.76</v>
      </c>
      <c r="P32" s="20">
        <v>4</v>
      </c>
      <c r="Q32" s="20">
        <v>74.88</v>
      </c>
      <c r="R32" s="20">
        <v>7.39</v>
      </c>
      <c r="S32" s="20" t="s">
        <v>38</v>
      </c>
      <c r="T32" s="20">
        <v>236</v>
      </c>
      <c r="U32" s="20" t="s">
        <v>39</v>
      </c>
      <c r="V32" s="20" t="s">
        <v>50</v>
      </c>
      <c r="W32" s="21" t="s">
        <v>58</v>
      </c>
      <c r="X32" s="22">
        <v>44933</v>
      </c>
      <c r="Y32" s="23">
        <v>45084</v>
      </c>
      <c r="Z32" s="37" t="str">
        <f>IF(India_Data[[#This Row],[Order Date]]=India_Data[[#This Row],[Ship Date]],"0","1")</f>
        <v>1</v>
      </c>
      <c r="AA32" s="37" t="str">
        <f>IF(India_Data[[#This Row],[Sales]]&gt;=India_Data[[#This Row],[Target]],"YES","NO")</f>
        <v>NO</v>
      </c>
      <c r="AB32" s="37">
        <f>(Data!O32:O1586-Data!T32:T1586)</f>
        <v>-53.240000000000009</v>
      </c>
      <c r="AC32" s="35">
        <f>India_Data[[#This Row],[Ship Date]]-India_Data[[#This Row],[Order Date]]</f>
        <v>151</v>
      </c>
      <c r="AD32" s="35" t="str">
        <f>IF(India_Data[[#This Row],[Ship Date]]-India_Data[[#This Row],[Order Date]]&gt;5,"flag","no")</f>
        <v>flag</v>
      </c>
      <c r="AE32" s="35">
        <f>India_Data[[#This Row],[Profit]]/India_Data[[#This Row],[Sales]]</f>
        <v>0.40971766250820746</v>
      </c>
      <c r="AF32" s="41">
        <f>India_Data[[#This Row],[Sales]]/India_Data[[#This Row],[Target]]</f>
        <v>0.7744067796610169</v>
      </c>
      <c r="AG32" s="41">
        <f>India_Data[[#This Row],[Shipping Cost]]/India_Data[[#This Row],[Sales]]</f>
        <v>4.0435543882687677E-2</v>
      </c>
      <c r="AH32" s="40" t="str">
        <f>IF(India_Data[[#This Row],[Shipping Cost]]/India_Data[[#This Row],[Sales]]&gt;0.1,"HIGH","")</f>
        <v/>
      </c>
    </row>
    <row r="33" spans="1:34">
      <c r="A33" s="19">
        <v>32</v>
      </c>
      <c r="B33" s="20" t="s">
        <v>1251</v>
      </c>
      <c r="C33" s="20" t="s">
        <v>26</v>
      </c>
      <c r="D33" s="20" t="s">
        <v>1252</v>
      </c>
      <c r="E33" s="20" t="s">
        <v>1253</v>
      </c>
      <c r="F33" s="20" t="s">
        <v>29</v>
      </c>
      <c r="G33" s="20" t="s">
        <v>671</v>
      </c>
      <c r="H33" s="20" t="s">
        <v>672</v>
      </c>
      <c r="I33" s="20" t="s">
        <v>32</v>
      </c>
      <c r="J33" s="20" t="s">
        <v>33</v>
      </c>
      <c r="K33" s="20" t="s">
        <v>866</v>
      </c>
      <c r="L33" s="20" t="s">
        <v>35</v>
      </c>
      <c r="M33" s="20" t="s">
        <v>145</v>
      </c>
      <c r="N33" s="20" t="s">
        <v>867</v>
      </c>
      <c r="O33" s="20">
        <v>94.8</v>
      </c>
      <c r="P33" s="20">
        <v>4</v>
      </c>
      <c r="Q33" s="20">
        <v>19.8</v>
      </c>
      <c r="R33" s="20">
        <v>5.41</v>
      </c>
      <c r="S33" s="20" t="s">
        <v>38</v>
      </c>
      <c r="T33" s="20">
        <v>421</v>
      </c>
      <c r="U33" s="20" t="s">
        <v>39</v>
      </c>
      <c r="V33" s="20" t="s">
        <v>78</v>
      </c>
      <c r="W33" s="21" t="s">
        <v>41</v>
      </c>
      <c r="X33" s="22">
        <v>45313</v>
      </c>
      <c r="Y33" s="23">
        <v>45317</v>
      </c>
      <c r="Z33" s="37" t="str">
        <f>IF(India_Data[[#This Row],[Order Date]]=India_Data[[#This Row],[Ship Date]],"0","1")</f>
        <v>1</v>
      </c>
      <c r="AA33" s="37" t="str">
        <f>IF(India_Data[[#This Row],[Sales]]&gt;=India_Data[[#This Row],[Target]],"YES","NO")</f>
        <v>NO</v>
      </c>
      <c r="AB33" s="37">
        <f>(Data!O33:O1587-Data!T33:T1587)</f>
        <v>-326.2</v>
      </c>
      <c r="AC33" s="35">
        <f>India_Data[[#This Row],[Ship Date]]-India_Data[[#This Row],[Order Date]]</f>
        <v>4</v>
      </c>
      <c r="AD33" s="35" t="str">
        <f>IF(India_Data[[#This Row],[Ship Date]]-India_Data[[#This Row],[Order Date]]&gt;5,"flag","no")</f>
        <v>no</v>
      </c>
      <c r="AE33" s="35">
        <f>India_Data[[#This Row],[Profit]]/India_Data[[#This Row],[Sales]]</f>
        <v>0.20886075949367089</v>
      </c>
      <c r="AF33" s="41">
        <f>India_Data[[#This Row],[Sales]]/India_Data[[#This Row],[Target]]</f>
        <v>0.22517814726840854</v>
      </c>
      <c r="AG33" s="41">
        <f>India_Data[[#This Row],[Shipping Cost]]/India_Data[[#This Row],[Sales]]</f>
        <v>5.7067510548523208E-2</v>
      </c>
      <c r="AH33" s="40" t="str">
        <f>IF(India_Data[[#This Row],[Shipping Cost]]/India_Data[[#This Row],[Sales]]&gt;0.1,"HIGH","")</f>
        <v/>
      </c>
    </row>
    <row r="34" spans="1:34">
      <c r="A34" s="19">
        <v>33</v>
      </c>
      <c r="B34" s="20" t="s">
        <v>709</v>
      </c>
      <c r="C34" s="20" t="s">
        <v>26</v>
      </c>
      <c r="D34" s="20" t="s">
        <v>710</v>
      </c>
      <c r="E34" s="20" t="s">
        <v>711</v>
      </c>
      <c r="F34" s="20" t="s">
        <v>29</v>
      </c>
      <c r="G34" s="20" t="s">
        <v>712</v>
      </c>
      <c r="H34" s="20" t="s">
        <v>512</v>
      </c>
      <c r="I34" s="20" t="s">
        <v>32</v>
      </c>
      <c r="J34" s="20" t="s">
        <v>180</v>
      </c>
      <c r="K34" s="20" t="s">
        <v>682</v>
      </c>
      <c r="L34" s="20" t="s">
        <v>35</v>
      </c>
      <c r="M34" s="20" t="s">
        <v>36</v>
      </c>
      <c r="N34" s="20" t="s">
        <v>683</v>
      </c>
      <c r="O34" s="20">
        <v>196.92</v>
      </c>
      <c r="P34" s="20">
        <v>4</v>
      </c>
      <c r="Q34" s="20">
        <v>90.48</v>
      </c>
      <c r="R34" s="20">
        <v>13.96</v>
      </c>
      <c r="S34" s="20" t="s">
        <v>38</v>
      </c>
      <c r="T34" s="20">
        <v>394</v>
      </c>
      <c r="U34" s="20" t="s">
        <v>39</v>
      </c>
      <c r="V34" s="20" t="s">
        <v>57</v>
      </c>
      <c r="W34" s="21" t="s">
        <v>58</v>
      </c>
      <c r="X34" s="22">
        <v>45307</v>
      </c>
      <c r="Y34" s="23">
        <v>45314</v>
      </c>
      <c r="Z34" s="37" t="str">
        <f>IF(India_Data[[#This Row],[Order Date]]=India_Data[[#This Row],[Ship Date]],"0","1")</f>
        <v>1</v>
      </c>
      <c r="AA34" s="37" t="str">
        <f>IF(India_Data[[#This Row],[Sales]]&gt;=India_Data[[#This Row],[Target]],"YES","NO")</f>
        <v>NO</v>
      </c>
      <c r="AB34" s="37">
        <f>(Data!O34:O1588-Data!T34:T1588)</f>
        <v>-197.08</v>
      </c>
      <c r="AC34" s="35">
        <f>India_Data[[#This Row],[Ship Date]]-India_Data[[#This Row],[Order Date]]</f>
        <v>7</v>
      </c>
      <c r="AD34" s="35" t="str">
        <f>IF(India_Data[[#This Row],[Ship Date]]-India_Data[[#This Row],[Order Date]]&gt;5,"flag","no")</f>
        <v>flag</v>
      </c>
      <c r="AE34" s="35">
        <f>India_Data[[#This Row],[Profit]]/India_Data[[#This Row],[Sales]]</f>
        <v>0.45947592931139553</v>
      </c>
      <c r="AF34" s="41">
        <f>India_Data[[#This Row],[Sales]]/India_Data[[#This Row],[Target]]</f>
        <v>0.49979695431472076</v>
      </c>
      <c r="AG34" s="41">
        <f>India_Data[[#This Row],[Shipping Cost]]/India_Data[[#This Row],[Sales]]</f>
        <v>7.0891732683323189E-2</v>
      </c>
      <c r="AH34" s="40" t="str">
        <f>IF(India_Data[[#This Row],[Shipping Cost]]/India_Data[[#This Row],[Sales]]&gt;0.1,"HIGH","")</f>
        <v/>
      </c>
    </row>
    <row r="35" spans="1:34">
      <c r="A35" s="19">
        <v>34</v>
      </c>
      <c r="B35" s="20" t="s">
        <v>369</v>
      </c>
      <c r="C35" s="20" t="s">
        <v>26</v>
      </c>
      <c r="D35" s="20" t="s">
        <v>370</v>
      </c>
      <c r="E35" s="20" t="s">
        <v>371</v>
      </c>
      <c r="F35" s="20" t="s">
        <v>29</v>
      </c>
      <c r="G35" s="20" t="s">
        <v>372</v>
      </c>
      <c r="H35" s="20" t="s">
        <v>165</v>
      </c>
      <c r="I35" s="20" t="s">
        <v>32</v>
      </c>
      <c r="J35" s="20" t="s">
        <v>47</v>
      </c>
      <c r="K35" s="20" t="s">
        <v>766</v>
      </c>
      <c r="L35" s="20" t="s">
        <v>35</v>
      </c>
      <c r="M35" s="20" t="s">
        <v>36</v>
      </c>
      <c r="N35" s="20" t="s">
        <v>767</v>
      </c>
      <c r="O35" s="20">
        <v>205.08</v>
      </c>
      <c r="P35" s="20">
        <v>4</v>
      </c>
      <c r="Q35" s="20">
        <v>36.840000000000003</v>
      </c>
      <c r="R35" s="20">
        <v>13.11</v>
      </c>
      <c r="S35" s="20" t="s">
        <v>38</v>
      </c>
      <c r="T35" s="20">
        <v>586</v>
      </c>
      <c r="U35" s="20" t="s">
        <v>39</v>
      </c>
      <c r="V35" s="20" t="s">
        <v>40</v>
      </c>
      <c r="W35" s="21" t="s">
        <v>58</v>
      </c>
      <c r="X35" s="22">
        <v>44454</v>
      </c>
      <c r="Y35" s="23">
        <v>44459</v>
      </c>
      <c r="Z35" s="37" t="str">
        <f>IF(India_Data[[#This Row],[Order Date]]=India_Data[[#This Row],[Ship Date]],"0","1")</f>
        <v>1</v>
      </c>
      <c r="AA35" s="37" t="str">
        <f>IF(India_Data[[#This Row],[Sales]]&gt;=India_Data[[#This Row],[Target]],"YES","NO")</f>
        <v>NO</v>
      </c>
      <c r="AB35" s="37">
        <f>(Data!O35:O1589-Data!T35:T1589)</f>
        <v>-380.91999999999996</v>
      </c>
      <c r="AC35" s="35">
        <f>India_Data[[#This Row],[Ship Date]]-India_Data[[#This Row],[Order Date]]</f>
        <v>5</v>
      </c>
      <c r="AD35" s="35" t="str">
        <f>IF(India_Data[[#This Row],[Ship Date]]-India_Data[[#This Row],[Order Date]]&gt;5,"flag","no")</f>
        <v>no</v>
      </c>
      <c r="AE35" s="35">
        <f>India_Data[[#This Row],[Profit]]/India_Data[[#This Row],[Sales]]</f>
        <v>0.17963721474546518</v>
      </c>
      <c r="AF35" s="41">
        <f>India_Data[[#This Row],[Sales]]/India_Data[[#This Row],[Target]]</f>
        <v>0.34996587030716725</v>
      </c>
      <c r="AG35" s="41">
        <f>India_Data[[#This Row],[Shipping Cost]]/India_Data[[#This Row],[Sales]]</f>
        <v>6.3926272674078397E-2</v>
      </c>
      <c r="AH35" s="40" t="str">
        <f>IF(India_Data[[#This Row],[Shipping Cost]]/India_Data[[#This Row],[Sales]]&gt;0.1,"HIGH","")</f>
        <v/>
      </c>
    </row>
    <row r="36" spans="1:34">
      <c r="A36" s="19">
        <v>35</v>
      </c>
      <c r="B36" s="20" t="s">
        <v>1254</v>
      </c>
      <c r="C36" s="20" t="s">
        <v>26</v>
      </c>
      <c r="D36" s="20" t="s">
        <v>1255</v>
      </c>
      <c r="E36" s="20" t="s">
        <v>1256</v>
      </c>
      <c r="F36" s="20" t="s">
        <v>29</v>
      </c>
      <c r="G36" s="20" t="s">
        <v>89</v>
      </c>
      <c r="H36" s="20" t="s">
        <v>303</v>
      </c>
      <c r="I36" s="20" t="s">
        <v>32</v>
      </c>
      <c r="J36" s="20" t="s">
        <v>33</v>
      </c>
      <c r="K36" s="20" t="s">
        <v>1257</v>
      </c>
      <c r="L36" s="20" t="s">
        <v>35</v>
      </c>
      <c r="M36" s="20" t="s">
        <v>36</v>
      </c>
      <c r="N36" s="20" t="s">
        <v>1258</v>
      </c>
      <c r="O36" s="20">
        <v>141.75</v>
      </c>
      <c r="P36" s="20">
        <v>5</v>
      </c>
      <c r="Q36" s="20">
        <v>69.45</v>
      </c>
      <c r="R36" s="20">
        <v>7.79</v>
      </c>
      <c r="S36" s="20" t="s">
        <v>38</v>
      </c>
      <c r="T36" s="20">
        <v>362</v>
      </c>
      <c r="U36" s="20" t="s">
        <v>39</v>
      </c>
      <c r="V36" s="20" t="s">
        <v>50</v>
      </c>
      <c r="W36" s="21" t="s">
        <v>58</v>
      </c>
      <c r="X36" s="22">
        <v>44892</v>
      </c>
      <c r="Y36" s="23">
        <v>44632</v>
      </c>
      <c r="Z36" s="37" t="str">
        <f>IF(India_Data[[#This Row],[Order Date]]=India_Data[[#This Row],[Ship Date]],"0","1")</f>
        <v>1</v>
      </c>
      <c r="AA36" s="37" t="str">
        <f>IF(India_Data[[#This Row],[Sales]]&gt;=India_Data[[#This Row],[Target]],"YES","NO")</f>
        <v>NO</v>
      </c>
      <c r="AB36" s="37">
        <f>(Data!O36:O1590-Data!T36:T1590)</f>
        <v>-220.25</v>
      </c>
      <c r="AC36" s="35">
        <f>India_Data[[#This Row],[Ship Date]]-India_Data[[#This Row],[Order Date]]</f>
        <v>-260</v>
      </c>
      <c r="AD36" s="35" t="str">
        <f>IF(India_Data[[#This Row],[Ship Date]]-India_Data[[#This Row],[Order Date]]&gt;5,"flag","no")</f>
        <v>no</v>
      </c>
      <c r="AE36" s="35">
        <f>India_Data[[#This Row],[Profit]]/India_Data[[#This Row],[Sales]]</f>
        <v>0.48994708994708996</v>
      </c>
      <c r="AF36" s="41">
        <f>India_Data[[#This Row],[Sales]]/India_Data[[#This Row],[Target]]</f>
        <v>0.39157458563535913</v>
      </c>
      <c r="AG36" s="41">
        <f>India_Data[[#This Row],[Shipping Cost]]/India_Data[[#This Row],[Sales]]</f>
        <v>5.4955908289241621E-2</v>
      </c>
      <c r="AH36" s="40" t="str">
        <f>IF(India_Data[[#This Row],[Shipping Cost]]/India_Data[[#This Row],[Sales]]&gt;0.1,"HIGH","")</f>
        <v/>
      </c>
    </row>
    <row r="37" spans="1:34">
      <c r="A37" s="19">
        <v>36</v>
      </c>
      <c r="B37" s="20" t="s">
        <v>239</v>
      </c>
      <c r="C37" s="20" t="s">
        <v>26</v>
      </c>
      <c r="D37" s="20" t="s">
        <v>240</v>
      </c>
      <c r="E37" s="20" t="s">
        <v>241</v>
      </c>
      <c r="F37" s="20" t="s">
        <v>29</v>
      </c>
      <c r="G37" s="20" t="s">
        <v>242</v>
      </c>
      <c r="H37" s="20" t="s">
        <v>243</v>
      </c>
      <c r="I37" s="20" t="s">
        <v>32</v>
      </c>
      <c r="J37" s="20" t="s">
        <v>180</v>
      </c>
      <c r="K37" s="20" t="s">
        <v>1259</v>
      </c>
      <c r="L37" s="20" t="s">
        <v>35</v>
      </c>
      <c r="M37" s="20" t="s">
        <v>36</v>
      </c>
      <c r="N37" s="20" t="s">
        <v>1260</v>
      </c>
      <c r="O37" s="20">
        <v>61.8</v>
      </c>
      <c r="P37" s="20">
        <v>5</v>
      </c>
      <c r="Q37" s="20">
        <v>26.55</v>
      </c>
      <c r="R37" s="20">
        <v>4.21</v>
      </c>
      <c r="S37" s="20" t="s">
        <v>38</v>
      </c>
      <c r="T37" s="20">
        <v>671</v>
      </c>
      <c r="U37" s="20" t="s">
        <v>39</v>
      </c>
      <c r="V37" s="20" t="s">
        <v>78</v>
      </c>
      <c r="W37" s="21" t="s">
        <v>41</v>
      </c>
      <c r="X37" s="22">
        <v>45560</v>
      </c>
      <c r="Y37" s="23">
        <v>45564</v>
      </c>
      <c r="Z37" s="37" t="str">
        <f>IF(India_Data[[#This Row],[Order Date]]=India_Data[[#This Row],[Ship Date]],"0","1")</f>
        <v>1</v>
      </c>
      <c r="AA37" s="37" t="str">
        <f>IF(India_Data[[#This Row],[Sales]]&gt;=India_Data[[#This Row],[Target]],"YES","NO")</f>
        <v>NO</v>
      </c>
      <c r="AB37" s="37">
        <f>(Data!O37:O1591-Data!T37:T1591)</f>
        <v>-609.20000000000005</v>
      </c>
      <c r="AC37" s="35">
        <f>India_Data[[#This Row],[Ship Date]]-India_Data[[#This Row],[Order Date]]</f>
        <v>4</v>
      </c>
      <c r="AD37" s="35" t="str">
        <f>IF(India_Data[[#This Row],[Ship Date]]-India_Data[[#This Row],[Order Date]]&gt;5,"flag","no")</f>
        <v>no</v>
      </c>
      <c r="AE37" s="35">
        <f>India_Data[[#This Row],[Profit]]/India_Data[[#This Row],[Sales]]</f>
        <v>0.42961165048543692</v>
      </c>
      <c r="AF37" s="41">
        <f>India_Data[[#This Row],[Sales]]/India_Data[[#This Row],[Target]]</f>
        <v>9.210134128166915E-2</v>
      </c>
      <c r="AG37" s="41">
        <f>India_Data[[#This Row],[Shipping Cost]]/India_Data[[#This Row],[Sales]]</f>
        <v>6.8122977346278313E-2</v>
      </c>
      <c r="AH37" s="40" t="str">
        <f>IF(India_Data[[#This Row],[Shipping Cost]]/India_Data[[#This Row],[Sales]]&gt;0.1,"HIGH","")</f>
        <v/>
      </c>
    </row>
    <row r="38" spans="1:34">
      <c r="A38" s="19">
        <v>37</v>
      </c>
      <c r="B38" s="20" t="s">
        <v>650</v>
      </c>
      <c r="C38" s="20" t="s">
        <v>26</v>
      </c>
      <c r="D38" s="20" t="s">
        <v>651</v>
      </c>
      <c r="E38" s="20" t="s">
        <v>652</v>
      </c>
      <c r="F38" s="20" t="s">
        <v>29</v>
      </c>
      <c r="G38" s="20" t="s">
        <v>653</v>
      </c>
      <c r="H38" s="20" t="s">
        <v>46</v>
      </c>
      <c r="I38" s="20" t="s">
        <v>32</v>
      </c>
      <c r="J38" s="20" t="s">
        <v>47</v>
      </c>
      <c r="K38" s="20" t="s">
        <v>1261</v>
      </c>
      <c r="L38" s="20" t="s">
        <v>35</v>
      </c>
      <c r="M38" s="20" t="s">
        <v>36</v>
      </c>
      <c r="N38" s="20" t="s">
        <v>674</v>
      </c>
      <c r="O38" s="20">
        <v>44.55</v>
      </c>
      <c r="P38" s="20">
        <v>5</v>
      </c>
      <c r="Q38" s="20">
        <v>1.2</v>
      </c>
      <c r="R38" s="20">
        <v>2.09</v>
      </c>
      <c r="S38" s="20" t="s">
        <v>38</v>
      </c>
      <c r="T38" s="20">
        <v>494</v>
      </c>
      <c r="U38" s="20" t="s">
        <v>39</v>
      </c>
      <c r="V38" s="20" t="s">
        <v>57</v>
      </c>
      <c r="W38" s="21" t="s">
        <v>58</v>
      </c>
      <c r="X38" s="22">
        <v>45077</v>
      </c>
      <c r="Y38" s="23">
        <v>45052</v>
      </c>
      <c r="Z38" s="37" t="str">
        <f>IF(India_Data[[#This Row],[Order Date]]=India_Data[[#This Row],[Ship Date]],"0","1")</f>
        <v>1</v>
      </c>
      <c r="AA38" s="37" t="str">
        <f>IF(India_Data[[#This Row],[Sales]]&gt;=India_Data[[#This Row],[Target]],"YES","NO")</f>
        <v>NO</v>
      </c>
      <c r="AB38" s="37">
        <f>(Data!O38:O1592-Data!T38:T1592)</f>
        <v>-449.45</v>
      </c>
      <c r="AC38" s="35">
        <f>India_Data[[#This Row],[Ship Date]]-India_Data[[#This Row],[Order Date]]</f>
        <v>-25</v>
      </c>
      <c r="AD38" s="35" t="str">
        <f>IF(India_Data[[#This Row],[Ship Date]]-India_Data[[#This Row],[Order Date]]&gt;5,"flag","no")</f>
        <v>no</v>
      </c>
      <c r="AE38" s="35">
        <f>India_Data[[#This Row],[Profit]]/India_Data[[#This Row],[Sales]]</f>
        <v>2.6936026936026938E-2</v>
      </c>
      <c r="AF38" s="41">
        <f>India_Data[[#This Row],[Sales]]/India_Data[[#This Row],[Target]]</f>
        <v>9.0182186234817802E-2</v>
      </c>
      <c r="AG38" s="41">
        <f>India_Data[[#This Row],[Shipping Cost]]/India_Data[[#This Row],[Sales]]</f>
        <v>4.6913580246913583E-2</v>
      </c>
      <c r="AH38" s="40" t="str">
        <f>IF(India_Data[[#This Row],[Shipping Cost]]/India_Data[[#This Row],[Sales]]&gt;0.1,"HIGH","")</f>
        <v/>
      </c>
    </row>
    <row r="39" spans="1:34">
      <c r="A39" s="19">
        <v>38</v>
      </c>
      <c r="B39" s="20" t="s">
        <v>650</v>
      </c>
      <c r="C39" s="20" t="s">
        <v>26</v>
      </c>
      <c r="D39" s="20" t="s">
        <v>651</v>
      </c>
      <c r="E39" s="20" t="s">
        <v>652</v>
      </c>
      <c r="F39" s="20" t="s">
        <v>29</v>
      </c>
      <c r="G39" s="20" t="s">
        <v>653</v>
      </c>
      <c r="H39" s="20" t="s">
        <v>46</v>
      </c>
      <c r="I39" s="20" t="s">
        <v>32</v>
      </c>
      <c r="J39" s="20" t="s">
        <v>47</v>
      </c>
      <c r="K39" s="20" t="s">
        <v>1262</v>
      </c>
      <c r="L39" s="20" t="s">
        <v>35</v>
      </c>
      <c r="M39" s="20" t="s">
        <v>76</v>
      </c>
      <c r="N39" s="20" t="s">
        <v>1263</v>
      </c>
      <c r="O39" s="20">
        <v>117</v>
      </c>
      <c r="P39" s="20">
        <v>5</v>
      </c>
      <c r="Q39" s="20">
        <v>22.2</v>
      </c>
      <c r="R39" s="20">
        <v>8.7899999999999991</v>
      </c>
      <c r="S39" s="20" t="s">
        <v>38</v>
      </c>
      <c r="T39" s="20">
        <v>743</v>
      </c>
      <c r="U39" s="20" t="s">
        <v>39</v>
      </c>
      <c r="V39" s="20" t="s">
        <v>50</v>
      </c>
      <c r="W39" s="21" t="s">
        <v>58</v>
      </c>
      <c r="X39" s="22">
        <v>44368</v>
      </c>
      <c r="Y39" s="23">
        <v>44372</v>
      </c>
      <c r="Z39" s="37" t="str">
        <f>IF(India_Data[[#This Row],[Order Date]]=India_Data[[#This Row],[Ship Date]],"0","1")</f>
        <v>1</v>
      </c>
      <c r="AA39" s="37" t="str">
        <f>IF(India_Data[[#This Row],[Sales]]&gt;=India_Data[[#This Row],[Target]],"YES","NO")</f>
        <v>NO</v>
      </c>
      <c r="AB39" s="37">
        <f>(Data!O39:O1593-Data!T39:T1593)</f>
        <v>-626</v>
      </c>
      <c r="AC39" s="35">
        <f>India_Data[[#This Row],[Ship Date]]-India_Data[[#This Row],[Order Date]]</f>
        <v>4</v>
      </c>
      <c r="AD39" s="35" t="str">
        <f>IF(India_Data[[#This Row],[Ship Date]]-India_Data[[#This Row],[Order Date]]&gt;5,"flag","no")</f>
        <v>no</v>
      </c>
      <c r="AE39" s="35">
        <f>India_Data[[#This Row],[Profit]]/India_Data[[#This Row],[Sales]]</f>
        <v>0.18974358974358974</v>
      </c>
      <c r="AF39" s="41">
        <f>India_Data[[#This Row],[Sales]]/India_Data[[#This Row],[Target]]</f>
        <v>0.15746971736204576</v>
      </c>
      <c r="AG39" s="41">
        <f>India_Data[[#This Row],[Shipping Cost]]/India_Data[[#This Row],[Sales]]</f>
        <v>7.5128205128205117E-2</v>
      </c>
      <c r="AH39" s="40" t="str">
        <f>IF(India_Data[[#This Row],[Shipping Cost]]/India_Data[[#This Row],[Sales]]&gt;0.1,"HIGH","")</f>
        <v/>
      </c>
    </row>
    <row r="40" spans="1:34">
      <c r="A40" s="19">
        <v>39</v>
      </c>
      <c r="B40" s="20" t="s">
        <v>1264</v>
      </c>
      <c r="C40" s="20" t="s">
        <v>26</v>
      </c>
      <c r="D40" s="20" t="s">
        <v>1265</v>
      </c>
      <c r="E40" s="20" t="s">
        <v>1266</v>
      </c>
      <c r="F40" s="20" t="s">
        <v>29</v>
      </c>
      <c r="G40" s="20" t="s">
        <v>211</v>
      </c>
      <c r="H40" s="20" t="s">
        <v>31</v>
      </c>
      <c r="I40" s="20" t="s">
        <v>32</v>
      </c>
      <c r="J40" s="20" t="s">
        <v>33</v>
      </c>
      <c r="K40" s="20" t="s">
        <v>1267</v>
      </c>
      <c r="L40" s="20" t="s">
        <v>35</v>
      </c>
      <c r="M40" s="20" t="s">
        <v>76</v>
      </c>
      <c r="N40" s="20" t="s">
        <v>1268</v>
      </c>
      <c r="O40" s="20">
        <v>41.55</v>
      </c>
      <c r="P40" s="20">
        <v>5</v>
      </c>
      <c r="Q40" s="20">
        <v>8.25</v>
      </c>
      <c r="R40" s="20">
        <v>2.6</v>
      </c>
      <c r="S40" s="20" t="s">
        <v>38</v>
      </c>
      <c r="T40" s="20">
        <v>142</v>
      </c>
      <c r="U40" s="20" t="s">
        <v>39</v>
      </c>
      <c r="V40" s="20" t="s">
        <v>78</v>
      </c>
      <c r="W40" s="21" t="s">
        <v>58</v>
      </c>
      <c r="X40" s="22">
        <v>45109</v>
      </c>
      <c r="Y40" s="23">
        <v>45232</v>
      </c>
      <c r="Z40" s="37" t="str">
        <f>IF(India_Data[[#This Row],[Order Date]]=India_Data[[#This Row],[Ship Date]],"0","1")</f>
        <v>1</v>
      </c>
      <c r="AA40" s="37" t="str">
        <f>IF(India_Data[[#This Row],[Sales]]&gt;=India_Data[[#This Row],[Target]],"YES","NO")</f>
        <v>NO</v>
      </c>
      <c r="AB40" s="37">
        <f>(Data!O40:O1594-Data!T40:T1594)</f>
        <v>-100.45</v>
      </c>
      <c r="AC40" s="35">
        <f>India_Data[[#This Row],[Ship Date]]-India_Data[[#This Row],[Order Date]]</f>
        <v>123</v>
      </c>
      <c r="AD40" s="35" t="str">
        <f>IF(India_Data[[#This Row],[Ship Date]]-India_Data[[#This Row],[Order Date]]&gt;5,"flag","no")</f>
        <v>flag</v>
      </c>
      <c r="AE40" s="35">
        <f>India_Data[[#This Row],[Profit]]/India_Data[[#This Row],[Sales]]</f>
        <v>0.19855595667870038</v>
      </c>
      <c r="AF40" s="41">
        <f>India_Data[[#This Row],[Sales]]/India_Data[[#This Row],[Target]]</f>
        <v>0.2926056338028169</v>
      </c>
      <c r="AG40" s="41">
        <f>India_Data[[#This Row],[Shipping Cost]]/India_Data[[#This Row],[Sales]]</f>
        <v>6.2575210589651029E-2</v>
      </c>
      <c r="AH40" s="40" t="str">
        <f>IF(India_Data[[#This Row],[Shipping Cost]]/India_Data[[#This Row],[Sales]]&gt;0.1,"HIGH","")</f>
        <v/>
      </c>
    </row>
    <row r="41" spans="1:34">
      <c r="A41" s="19">
        <v>40</v>
      </c>
      <c r="B41" s="20" t="s">
        <v>1269</v>
      </c>
      <c r="C41" s="20" t="s">
        <v>26</v>
      </c>
      <c r="D41" s="20" t="s">
        <v>284</v>
      </c>
      <c r="E41" s="20" t="s">
        <v>285</v>
      </c>
      <c r="F41" s="20" t="s">
        <v>29</v>
      </c>
      <c r="G41" s="20" t="s">
        <v>1270</v>
      </c>
      <c r="H41" s="20" t="s">
        <v>563</v>
      </c>
      <c r="I41" s="20" t="s">
        <v>32</v>
      </c>
      <c r="J41" s="20" t="s">
        <v>54</v>
      </c>
      <c r="K41" s="20" t="s">
        <v>1271</v>
      </c>
      <c r="L41" s="20" t="s">
        <v>35</v>
      </c>
      <c r="M41" s="20" t="s">
        <v>84</v>
      </c>
      <c r="N41" s="20" t="s">
        <v>1272</v>
      </c>
      <c r="O41" s="20">
        <v>66.45</v>
      </c>
      <c r="P41" s="20">
        <v>5</v>
      </c>
      <c r="Q41" s="20">
        <v>3.9</v>
      </c>
      <c r="R41" s="20">
        <v>4.88</v>
      </c>
      <c r="S41" s="20" t="s">
        <v>38</v>
      </c>
      <c r="T41" s="20">
        <v>452</v>
      </c>
      <c r="U41" s="20" t="s">
        <v>39</v>
      </c>
      <c r="V41" s="20" t="s">
        <v>57</v>
      </c>
      <c r="W41" s="21" t="s">
        <v>41</v>
      </c>
      <c r="X41" s="22">
        <v>45008</v>
      </c>
      <c r="Y41" s="23">
        <v>45012</v>
      </c>
      <c r="Z41" s="37" t="str">
        <f>IF(India_Data[[#This Row],[Order Date]]=India_Data[[#This Row],[Ship Date]],"0","1")</f>
        <v>1</v>
      </c>
      <c r="AA41" s="37" t="str">
        <f>IF(India_Data[[#This Row],[Sales]]&gt;=India_Data[[#This Row],[Target]],"YES","NO")</f>
        <v>NO</v>
      </c>
      <c r="AB41" s="37">
        <f>(Data!O41:O1595-Data!T41:T1595)</f>
        <v>-385.55</v>
      </c>
      <c r="AC41" s="35">
        <f>India_Data[[#This Row],[Ship Date]]-India_Data[[#This Row],[Order Date]]</f>
        <v>4</v>
      </c>
      <c r="AD41" s="35" t="str">
        <f>IF(India_Data[[#This Row],[Ship Date]]-India_Data[[#This Row],[Order Date]]&gt;5,"flag","no")</f>
        <v>no</v>
      </c>
      <c r="AE41" s="35">
        <f>India_Data[[#This Row],[Profit]]/India_Data[[#This Row],[Sales]]</f>
        <v>5.8690744920993222E-2</v>
      </c>
      <c r="AF41" s="41">
        <f>India_Data[[#This Row],[Sales]]/India_Data[[#This Row],[Target]]</f>
        <v>0.1470132743362832</v>
      </c>
      <c r="AG41" s="41">
        <f>India_Data[[#This Row],[Shipping Cost]]/India_Data[[#This Row],[Sales]]</f>
        <v>7.3438675696012035E-2</v>
      </c>
      <c r="AH41" s="40" t="str">
        <f>IF(India_Data[[#This Row],[Shipping Cost]]/India_Data[[#This Row],[Sales]]&gt;0.1,"HIGH","")</f>
        <v/>
      </c>
    </row>
    <row r="42" spans="1:34">
      <c r="A42" s="19">
        <v>41</v>
      </c>
      <c r="B42" s="20" t="s">
        <v>265</v>
      </c>
      <c r="C42" s="20" t="s">
        <v>26</v>
      </c>
      <c r="D42" s="20" t="s">
        <v>266</v>
      </c>
      <c r="E42" s="20" t="s">
        <v>267</v>
      </c>
      <c r="F42" s="20" t="s">
        <v>29</v>
      </c>
      <c r="G42" s="20" t="s">
        <v>164</v>
      </c>
      <c r="H42" s="20" t="s">
        <v>165</v>
      </c>
      <c r="I42" s="20" t="s">
        <v>32</v>
      </c>
      <c r="J42" s="20" t="s">
        <v>47</v>
      </c>
      <c r="K42" s="20" t="s">
        <v>1273</v>
      </c>
      <c r="L42" s="20" t="s">
        <v>35</v>
      </c>
      <c r="M42" s="20" t="s">
        <v>84</v>
      </c>
      <c r="N42" s="20" t="s">
        <v>1274</v>
      </c>
      <c r="O42" s="20">
        <v>55.8</v>
      </c>
      <c r="P42" s="20">
        <v>5</v>
      </c>
      <c r="Q42" s="20">
        <v>6.6</v>
      </c>
      <c r="R42" s="20">
        <v>3.48</v>
      </c>
      <c r="S42" s="20" t="s">
        <v>38</v>
      </c>
      <c r="T42" s="20">
        <v>137</v>
      </c>
      <c r="U42" s="20" t="s">
        <v>39</v>
      </c>
      <c r="V42" s="20" t="s">
        <v>40</v>
      </c>
      <c r="W42" s="21" t="s">
        <v>58</v>
      </c>
      <c r="X42" s="22">
        <v>45481</v>
      </c>
      <c r="Y42" s="23">
        <v>45634</v>
      </c>
      <c r="Z42" s="37" t="str">
        <f>IF(India_Data[[#This Row],[Order Date]]=India_Data[[#This Row],[Ship Date]],"0","1")</f>
        <v>1</v>
      </c>
      <c r="AA42" s="37" t="str">
        <f>IF(India_Data[[#This Row],[Sales]]&gt;=India_Data[[#This Row],[Target]],"YES","NO")</f>
        <v>NO</v>
      </c>
      <c r="AB42" s="37">
        <f>(Data!O42:O1596-Data!T42:T1596)</f>
        <v>-81.2</v>
      </c>
      <c r="AC42" s="35">
        <f>India_Data[[#This Row],[Ship Date]]-India_Data[[#This Row],[Order Date]]</f>
        <v>153</v>
      </c>
      <c r="AD42" s="35" t="str">
        <f>IF(India_Data[[#This Row],[Ship Date]]-India_Data[[#This Row],[Order Date]]&gt;5,"flag","no")</f>
        <v>flag</v>
      </c>
      <c r="AE42" s="35">
        <f>India_Data[[#This Row],[Profit]]/India_Data[[#This Row],[Sales]]</f>
        <v>0.11827956989247312</v>
      </c>
      <c r="AF42" s="41">
        <f>India_Data[[#This Row],[Sales]]/India_Data[[#This Row],[Target]]</f>
        <v>0.40729927007299266</v>
      </c>
      <c r="AG42" s="41">
        <f>India_Data[[#This Row],[Shipping Cost]]/India_Data[[#This Row],[Sales]]</f>
        <v>6.2365591397849467E-2</v>
      </c>
      <c r="AH42" s="40" t="str">
        <f>IF(India_Data[[#This Row],[Shipping Cost]]/India_Data[[#This Row],[Sales]]&gt;0.1,"HIGH","")</f>
        <v/>
      </c>
    </row>
    <row r="43" spans="1:34">
      <c r="A43" s="19">
        <v>42</v>
      </c>
      <c r="B43" s="20" t="s">
        <v>650</v>
      </c>
      <c r="C43" s="20" t="s">
        <v>26</v>
      </c>
      <c r="D43" s="20" t="s">
        <v>651</v>
      </c>
      <c r="E43" s="20" t="s">
        <v>652</v>
      </c>
      <c r="F43" s="20" t="s">
        <v>29</v>
      </c>
      <c r="G43" s="20" t="s">
        <v>653</v>
      </c>
      <c r="H43" s="20" t="s">
        <v>46</v>
      </c>
      <c r="I43" s="20" t="s">
        <v>32</v>
      </c>
      <c r="J43" s="20" t="s">
        <v>47</v>
      </c>
      <c r="K43" s="20" t="s">
        <v>1275</v>
      </c>
      <c r="L43" s="20" t="s">
        <v>35</v>
      </c>
      <c r="M43" s="20" t="s">
        <v>91</v>
      </c>
      <c r="N43" s="20" t="s">
        <v>1276</v>
      </c>
      <c r="O43" s="20">
        <v>80.099999999999994</v>
      </c>
      <c r="P43" s="20">
        <v>5</v>
      </c>
      <c r="Q43" s="20">
        <v>11.1</v>
      </c>
      <c r="R43" s="20">
        <v>5.89</v>
      </c>
      <c r="S43" s="20" t="s">
        <v>38</v>
      </c>
      <c r="T43" s="20">
        <v>555</v>
      </c>
      <c r="U43" s="20" t="s">
        <v>39</v>
      </c>
      <c r="V43" s="20" t="s">
        <v>50</v>
      </c>
      <c r="W43" s="21" t="s">
        <v>58</v>
      </c>
      <c r="X43" s="22">
        <v>45587</v>
      </c>
      <c r="Y43" s="23">
        <v>45593</v>
      </c>
      <c r="Z43" s="37" t="str">
        <f>IF(India_Data[[#This Row],[Order Date]]=India_Data[[#This Row],[Ship Date]],"0","1")</f>
        <v>1</v>
      </c>
      <c r="AA43" s="37" t="str">
        <f>IF(India_Data[[#This Row],[Sales]]&gt;=India_Data[[#This Row],[Target]],"YES","NO")</f>
        <v>NO</v>
      </c>
      <c r="AB43" s="37">
        <f>(Data!O43:O1597-Data!T43:T1597)</f>
        <v>-474.9</v>
      </c>
      <c r="AC43" s="35">
        <f>India_Data[[#This Row],[Ship Date]]-India_Data[[#This Row],[Order Date]]</f>
        <v>6</v>
      </c>
      <c r="AD43" s="35" t="str">
        <f>IF(India_Data[[#This Row],[Ship Date]]-India_Data[[#This Row],[Order Date]]&gt;5,"flag","no")</f>
        <v>flag</v>
      </c>
      <c r="AE43" s="35">
        <f>India_Data[[#This Row],[Profit]]/India_Data[[#This Row],[Sales]]</f>
        <v>0.13857677902621723</v>
      </c>
      <c r="AF43" s="41">
        <f>India_Data[[#This Row],[Sales]]/India_Data[[#This Row],[Target]]</f>
        <v>0.14432432432432432</v>
      </c>
      <c r="AG43" s="41">
        <f>India_Data[[#This Row],[Shipping Cost]]/India_Data[[#This Row],[Sales]]</f>
        <v>7.3533083645443198E-2</v>
      </c>
      <c r="AH43" s="40" t="str">
        <f>IF(India_Data[[#This Row],[Shipping Cost]]/India_Data[[#This Row],[Sales]]&gt;0.1,"HIGH","")</f>
        <v/>
      </c>
    </row>
    <row r="44" spans="1:34">
      <c r="A44" s="19">
        <v>43</v>
      </c>
      <c r="B44" s="20" t="s">
        <v>630</v>
      </c>
      <c r="C44" s="20" t="s">
        <v>26</v>
      </c>
      <c r="D44" s="20" t="s">
        <v>631</v>
      </c>
      <c r="E44" s="20" t="s">
        <v>632</v>
      </c>
      <c r="F44" s="20" t="s">
        <v>29</v>
      </c>
      <c r="G44" s="20" t="s">
        <v>96</v>
      </c>
      <c r="H44" s="20" t="s">
        <v>31</v>
      </c>
      <c r="I44" s="20" t="s">
        <v>32</v>
      </c>
      <c r="J44" s="20" t="s">
        <v>33</v>
      </c>
      <c r="K44" s="20" t="s">
        <v>1277</v>
      </c>
      <c r="L44" s="20" t="s">
        <v>35</v>
      </c>
      <c r="M44" s="20" t="s">
        <v>91</v>
      </c>
      <c r="N44" s="20" t="s">
        <v>1278</v>
      </c>
      <c r="O44" s="20">
        <v>98.85</v>
      </c>
      <c r="P44" s="20">
        <v>5</v>
      </c>
      <c r="Q44" s="20">
        <v>24.6</v>
      </c>
      <c r="R44" s="20">
        <v>3.72</v>
      </c>
      <c r="S44" s="20" t="s">
        <v>38</v>
      </c>
      <c r="T44" s="20">
        <v>474</v>
      </c>
      <c r="U44" s="20" t="s">
        <v>39</v>
      </c>
      <c r="V44" s="20" t="s">
        <v>78</v>
      </c>
      <c r="W44" s="21" t="s">
        <v>58</v>
      </c>
      <c r="X44" s="22">
        <v>45181</v>
      </c>
      <c r="Y44" s="23">
        <v>45274</v>
      </c>
      <c r="Z44" s="37" t="str">
        <f>IF(India_Data[[#This Row],[Order Date]]=India_Data[[#This Row],[Ship Date]],"0","1")</f>
        <v>1</v>
      </c>
      <c r="AA44" s="37" t="str">
        <f>IF(India_Data[[#This Row],[Sales]]&gt;=India_Data[[#This Row],[Target]],"YES","NO")</f>
        <v>NO</v>
      </c>
      <c r="AB44" s="37">
        <f>(Data!O44:O1598-Data!T44:T1598)</f>
        <v>-375.15</v>
      </c>
      <c r="AC44" s="35">
        <f>India_Data[[#This Row],[Ship Date]]-India_Data[[#This Row],[Order Date]]</f>
        <v>93</v>
      </c>
      <c r="AD44" s="35" t="str">
        <f>IF(India_Data[[#This Row],[Ship Date]]-India_Data[[#This Row],[Order Date]]&gt;5,"flag","no")</f>
        <v>flag</v>
      </c>
      <c r="AE44" s="35">
        <f>India_Data[[#This Row],[Profit]]/India_Data[[#This Row],[Sales]]</f>
        <v>0.24886191198786042</v>
      </c>
      <c r="AF44" s="41">
        <f>India_Data[[#This Row],[Sales]]/India_Data[[#This Row],[Target]]</f>
        <v>0.20854430379746836</v>
      </c>
      <c r="AG44" s="41">
        <f>India_Data[[#This Row],[Shipping Cost]]/India_Data[[#This Row],[Sales]]</f>
        <v>3.7632776934749625E-2</v>
      </c>
      <c r="AH44" s="40" t="str">
        <f>IF(India_Data[[#This Row],[Shipping Cost]]/India_Data[[#This Row],[Sales]]&gt;0.1,"HIGH","")</f>
        <v/>
      </c>
    </row>
    <row r="45" spans="1:34">
      <c r="A45" s="19">
        <v>44</v>
      </c>
      <c r="B45" s="20" t="s">
        <v>283</v>
      </c>
      <c r="C45" s="20" t="s">
        <v>26</v>
      </c>
      <c r="D45" s="20" t="s">
        <v>284</v>
      </c>
      <c r="E45" s="20" t="s">
        <v>285</v>
      </c>
      <c r="F45" s="20" t="s">
        <v>29</v>
      </c>
      <c r="G45" s="20" t="s">
        <v>260</v>
      </c>
      <c r="H45" s="20" t="s">
        <v>260</v>
      </c>
      <c r="I45" s="20" t="s">
        <v>32</v>
      </c>
      <c r="J45" s="20" t="s">
        <v>33</v>
      </c>
      <c r="K45" s="20" t="s">
        <v>1279</v>
      </c>
      <c r="L45" s="20" t="s">
        <v>35</v>
      </c>
      <c r="M45" s="20" t="s">
        <v>105</v>
      </c>
      <c r="N45" s="20" t="s">
        <v>1280</v>
      </c>
      <c r="O45" s="20">
        <v>131.4</v>
      </c>
      <c r="P45" s="20">
        <v>5</v>
      </c>
      <c r="Q45" s="20">
        <v>55.05</v>
      </c>
      <c r="R45" s="20">
        <v>3.58</v>
      </c>
      <c r="S45" s="20" t="s">
        <v>38</v>
      </c>
      <c r="T45" s="20">
        <v>705</v>
      </c>
      <c r="U45" s="20" t="s">
        <v>39</v>
      </c>
      <c r="V45" s="20" t="s">
        <v>57</v>
      </c>
      <c r="W45" s="21" t="s">
        <v>58</v>
      </c>
      <c r="X45" s="22">
        <v>45517</v>
      </c>
      <c r="Y45" s="23">
        <v>45523</v>
      </c>
      <c r="Z45" s="37" t="str">
        <f>IF(India_Data[[#This Row],[Order Date]]=India_Data[[#This Row],[Ship Date]],"0","1")</f>
        <v>1</v>
      </c>
      <c r="AA45" s="37" t="str">
        <f>IF(India_Data[[#This Row],[Sales]]&gt;=India_Data[[#This Row],[Target]],"YES","NO")</f>
        <v>NO</v>
      </c>
      <c r="AB45" s="37">
        <f>(Data!O45:O1599-Data!T45:T1599)</f>
        <v>-573.6</v>
      </c>
      <c r="AC45" s="35">
        <f>India_Data[[#This Row],[Ship Date]]-India_Data[[#This Row],[Order Date]]</f>
        <v>6</v>
      </c>
      <c r="AD45" s="35" t="str">
        <f>IF(India_Data[[#This Row],[Ship Date]]-India_Data[[#This Row],[Order Date]]&gt;5,"flag","no")</f>
        <v>flag</v>
      </c>
      <c r="AE45" s="35">
        <f>India_Data[[#This Row],[Profit]]/India_Data[[#This Row],[Sales]]</f>
        <v>0.41894977168949765</v>
      </c>
      <c r="AF45" s="41">
        <f>India_Data[[#This Row],[Sales]]/India_Data[[#This Row],[Target]]</f>
        <v>0.18638297872340426</v>
      </c>
      <c r="AG45" s="41">
        <f>India_Data[[#This Row],[Shipping Cost]]/India_Data[[#This Row],[Sales]]</f>
        <v>2.7245053272450533E-2</v>
      </c>
      <c r="AH45" s="40" t="str">
        <f>IF(India_Data[[#This Row],[Shipping Cost]]/India_Data[[#This Row],[Sales]]&gt;0.1,"HIGH","")</f>
        <v/>
      </c>
    </row>
    <row r="46" spans="1:34">
      <c r="A46" s="19">
        <v>45</v>
      </c>
      <c r="B46" s="20" t="s">
        <v>1281</v>
      </c>
      <c r="C46" s="20" t="s">
        <v>26</v>
      </c>
      <c r="D46" s="20" t="s">
        <v>631</v>
      </c>
      <c r="E46" s="20" t="s">
        <v>632</v>
      </c>
      <c r="F46" s="20" t="s">
        <v>29</v>
      </c>
      <c r="G46" s="20" t="s">
        <v>74</v>
      </c>
      <c r="H46" s="20" t="s">
        <v>179</v>
      </c>
      <c r="I46" s="20" t="s">
        <v>32</v>
      </c>
      <c r="J46" s="20" t="s">
        <v>180</v>
      </c>
      <c r="K46" s="20" t="s">
        <v>1282</v>
      </c>
      <c r="L46" s="20" t="s">
        <v>35</v>
      </c>
      <c r="M46" s="20" t="s">
        <v>76</v>
      </c>
      <c r="N46" s="20" t="s">
        <v>1283</v>
      </c>
      <c r="O46" s="20">
        <v>278.64</v>
      </c>
      <c r="P46" s="20">
        <v>6</v>
      </c>
      <c r="Q46" s="20">
        <v>55.62</v>
      </c>
      <c r="R46" s="20">
        <v>20.91</v>
      </c>
      <c r="S46" s="20" t="s">
        <v>38</v>
      </c>
      <c r="T46" s="20">
        <v>291</v>
      </c>
      <c r="U46" s="20" t="s">
        <v>39</v>
      </c>
      <c r="V46" s="20" t="s">
        <v>40</v>
      </c>
      <c r="W46" s="21" t="s">
        <v>41</v>
      </c>
      <c r="X46" s="22">
        <v>44931</v>
      </c>
      <c r="Y46" s="23">
        <v>45051</v>
      </c>
      <c r="Z46" s="37" t="str">
        <f>IF(India_Data[[#This Row],[Order Date]]=India_Data[[#This Row],[Ship Date]],"0","1")</f>
        <v>1</v>
      </c>
      <c r="AA46" s="37" t="str">
        <f>IF(India_Data[[#This Row],[Sales]]&gt;=India_Data[[#This Row],[Target]],"YES","NO")</f>
        <v>NO</v>
      </c>
      <c r="AB46" s="37">
        <f>(Data!O46:O1600-Data!T46:T1600)</f>
        <v>-12.360000000000014</v>
      </c>
      <c r="AC46" s="35">
        <f>India_Data[[#This Row],[Ship Date]]-India_Data[[#This Row],[Order Date]]</f>
        <v>120</v>
      </c>
      <c r="AD46" s="35" t="str">
        <f>IF(India_Data[[#This Row],[Ship Date]]-India_Data[[#This Row],[Order Date]]&gt;5,"flag","no")</f>
        <v>flag</v>
      </c>
      <c r="AE46" s="35">
        <f>India_Data[[#This Row],[Profit]]/India_Data[[#This Row],[Sales]]</f>
        <v>0.19961240310077519</v>
      </c>
      <c r="AF46" s="41">
        <f>India_Data[[#This Row],[Sales]]/India_Data[[#This Row],[Target]]</f>
        <v>0.95752577319587628</v>
      </c>
      <c r="AG46" s="41">
        <f>India_Data[[#This Row],[Shipping Cost]]/India_Data[[#This Row],[Sales]]</f>
        <v>7.5043066322136087E-2</v>
      </c>
      <c r="AH46" s="40" t="str">
        <f>IF(India_Data[[#This Row],[Shipping Cost]]/India_Data[[#This Row],[Sales]]&gt;0.1,"HIGH","")</f>
        <v/>
      </c>
    </row>
    <row r="47" spans="1:34">
      <c r="A47" s="19">
        <v>46</v>
      </c>
      <c r="B47" s="20" t="s">
        <v>1284</v>
      </c>
      <c r="C47" s="20" t="s">
        <v>26</v>
      </c>
      <c r="D47" s="20" t="s">
        <v>1285</v>
      </c>
      <c r="E47" s="20" t="s">
        <v>1286</v>
      </c>
      <c r="F47" s="20" t="s">
        <v>29</v>
      </c>
      <c r="G47" s="20" t="s">
        <v>89</v>
      </c>
      <c r="H47" s="20" t="s">
        <v>512</v>
      </c>
      <c r="I47" s="20" t="s">
        <v>32</v>
      </c>
      <c r="J47" s="20" t="s">
        <v>180</v>
      </c>
      <c r="K47" s="20" t="s">
        <v>1287</v>
      </c>
      <c r="L47" s="20" t="s">
        <v>35</v>
      </c>
      <c r="M47" s="20" t="s">
        <v>105</v>
      </c>
      <c r="N47" s="20" t="s">
        <v>1288</v>
      </c>
      <c r="O47" s="20">
        <v>178.74</v>
      </c>
      <c r="P47" s="20">
        <v>6</v>
      </c>
      <c r="Q47" s="20">
        <v>14.22</v>
      </c>
      <c r="R47" s="20">
        <v>11.09</v>
      </c>
      <c r="S47" s="20" t="s">
        <v>38</v>
      </c>
      <c r="T47" s="20">
        <v>752</v>
      </c>
      <c r="U47" s="20" t="s">
        <v>39</v>
      </c>
      <c r="V47" s="20" t="s">
        <v>78</v>
      </c>
      <c r="W47" s="21" t="s">
        <v>58</v>
      </c>
      <c r="X47" s="22">
        <v>44466</v>
      </c>
      <c r="Y47" s="23">
        <v>44265</v>
      </c>
      <c r="Z47" s="37" t="str">
        <f>IF(India_Data[[#This Row],[Order Date]]=India_Data[[#This Row],[Ship Date]],"0","1")</f>
        <v>1</v>
      </c>
      <c r="AA47" s="37" t="str">
        <f>IF(India_Data[[#This Row],[Sales]]&gt;=India_Data[[#This Row],[Target]],"YES","NO")</f>
        <v>NO</v>
      </c>
      <c r="AB47" s="37">
        <f>(Data!O47:O1601-Data!T47:T1601)</f>
        <v>-573.26</v>
      </c>
      <c r="AC47" s="35">
        <f>India_Data[[#This Row],[Ship Date]]-India_Data[[#This Row],[Order Date]]</f>
        <v>-201</v>
      </c>
      <c r="AD47" s="35" t="str">
        <f>IF(India_Data[[#This Row],[Ship Date]]-India_Data[[#This Row],[Order Date]]&gt;5,"flag","no")</f>
        <v>no</v>
      </c>
      <c r="AE47" s="35">
        <f>India_Data[[#This Row],[Profit]]/India_Data[[#This Row],[Sales]]</f>
        <v>7.9556898288016112E-2</v>
      </c>
      <c r="AF47" s="41">
        <f>India_Data[[#This Row],[Sales]]/India_Data[[#This Row],[Target]]</f>
        <v>0.23768617021276597</v>
      </c>
      <c r="AG47" s="41">
        <f>India_Data[[#This Row],[Shipping Cost]]/India_Data[[#This Row],[Sales]]</f>
        <v>6.2045429114915514E-2</v>
      </c>
      <c r="AH47" s="40" t="str">
        <f>IF(India_Data[[#This Row],[Shipping Cost]]/India_Data[[#This Row],[Sales]]&gt;0.1,"HIGH","")</f>
        <v/>
      </c>
    </row>
    <row r="48" spans="1:34">
      <c r="A48" s="19">
        <v>47</v>
      </c>
      <c r="B48" s="20" t="s">
        <v>637</v>
      </c>
      <c r="C48" s="20" t="s">
        <v>26</v>
      </c>
      <c r="D48" s="20" t="s">
        <v>554</v>
      </c>
      <c r="E48" s="20" t="s">
        <v>555</v>
      </c>
      <c r="F48" s="20" t="s">
        <v>29</v>
      </c>
      <c r="G48" s="20" t="s">
        <v>218</v>
      </c>
      <c r="H48" s="20" t="s">
        <v>165</v>
      </c>
      <c r="I48" s="20" t="s">
        <v>32</v>
      </c>
      <c r="J48" s="20" t="s">
        <v>47</v>
      </c>
      <c r="K48" s="20" t="s">
        <v>1093</v>
      </c>
      <c r="L48" s="20" t="s">
        <v>35</v>
      </c>
      <c r="M48" s="20" t="s">
        <v>36</v>
      </c>
      <c r="N48" s="20" t="s">
        <v>1094</v>
      </c>
      <c r="O48" s="20">
        <v>87.36</v>
      </c>
      <c r="P48" s="20">
        <v>7</v>
      </c>
      <c r="Q48" s="20">
        <v>7.77</v>
      </c>
      <c r="R48" s="20">
        <v>7.72</v>
      </c>
      <c r="S48" s="20" t="s">
        <v>38</v>
      </c>
      <c r="T48" s="20">
        <v>364</v>
      </c>
      <c r="U48" s="20" t="s">
        <v>39</v>
      </c>
      <c r="V48" s="20" t="s">
        <v>57</v>
      </c>
      <c r="W48" s="21" t="s">
        <v>41</v>
      </c>
      <c r="X48" s="22">
        <v>44931</v>
      </c>
      <c r="Y48" s="23">
        <v>45051</v>
      </c>
      <c r="Z48" s="37" t="str">
        <f>IF(India_Data[[#This Row],[Order Date]]=India_Data[[#This Row],[Ship Date]],"0","1")</f>
        <v>1</v>
      </c>
      <c r="AA48" s="37" t="str">
        <f>IF(India_Data[[#This Row],[Sales]]&gt;=India_Data[[#This Row],[Target]],"YES","NO")</f>
        <v>NO</v>
      </c>
      <c r="AB48" s="37">
        <f>(Data!O48:O1602-Data!T48:T1602)</f>
        <v>-276.64</v>
      </c>
      <c r="AC48" s="35">
        <f>India_Data[[#This Row],[Ship Date]]-India_Data[[#This Row],[Order Date]]</f>
        <v>120</v>
      </c>
      <c r="AD48" s="35" t="str">
        <f>IF(India_Data[[#This Row],[Ship Date]]-India_Data[[#This Row],[Order Date]]&gt;5,"flag","no")</f>
        <v>flag</v>
      </c>
      <c r="AE48" s="35">
        <f>India_Data[[#This Row],[Profit]]/India_Data[[#This Row],[Sales]]</f>
        <v>8.8942307692307682E-2</v>
      </c>
      <c r="AF48" s="41">
        <f>India_Data[[#This Row],[Sales]]/India_Data[[#This Row],[Target]]</f>
        <v>0.24</v>
      </c>
      <c r="AG48" s="41">
        <f>India_Data[[#This Row],[Shipping Cost]]/India_Data[[#This Row],[Sales]]</f>
        <v>8.8369963369963361E-2</v>
      </c>
      <c r="AH48" s="40" t="str">
        <f>IF(India_Data[[#This Row],[Shipping Cost]]/India_Data[[#This Row],[Sales]]&gt;0.1,"HIGH","")</f>
        <v/>
      </c>
    </row>
    <row r="49" spans="1:34">
      <c r="A49" s="19">
        <v>48</v>
      </c>
      <c r="B49" s="20" t="s">
        <v>1289</v>
      </c>
      <c r="C49" s="20" t="s">
        <v>26</v>
      </c>
      <c r="D49" s="20" t="s">
        <v>1265</v>
      </c>
      <c r="E49" s="20" t="s">
        <v>1266</v>
      </c>
      <c r="F49" s="20" t="s">
        <v>29</v>
      </c>
      <c r="G49" s="20" t="s">
        <v>45</v>
      </c>
      <c r="H49" s="20" t="s">
        <v>46</v>
      </c>
      <c r="I49" s="20" t="s">
        <v>32</v>
      </c>
      <c r="J49" s="20" t="s">
        <v>47</v>
      </c>
      <c r="K49" s="20" t="s">
        <v>1290</v>
      </c>
      <c r="L49" s="20" t="s">
        <v>35</v>
      </c>
      <c r="M49" s="20" t="s">
        <v>36</v>
      </c>
      <c r="N49" s="20" t="s">
        <v>1291</v>
      </c>
      <c r="O49" s="20">
        <v>110.88</v>
      </c>
      <c r="P49" s="20">
        <v>7</v>
      </c>
      <c r="Q49" s="20">
        <v>43.05</v>
      </c>
      <c r="R49" s="20">
        <v>5.7</v>
      </c>
      <c r="S49" s="20" t="s">
        <v>38</v>
      </c>
      <c r="T49" s="20">
        <v>353</v>
      </c>
      <c r="U49" s="20" t="s">
        <v>39</v>
      </c>
      <c r="V49" s="20" t="s">
        <v>40</v>
      </c>
      <c r="W49" s="21" t="s">
        <v>58</v>
      </c>
      <c r="X49" s="22">
        <v>45371</v>
      </c>
      <c r="Y49" s="23">
        <v>45375</v>
      </c>
      <c r="Z49" s="37" t="str">
        <f>IF(India_Data[[#This Row],[Order Date]]=India_Data[[#This Row],[Ship Date]],"0","1")</f>
        <v>1</v>
      </c>
      <c r="AA49" s="37" t="str">
        <f>IF(India_Data[[#This Row],[Sales]]&gt;=India_Data[[#This Row],[Target]],"YES","NO")</f>
        <v>NO</v>
      </c>
      <c r="AB49" s="37">
        <f>(Data!O49:O1603-Data!T49:T1603)</f>
        <v>-242.12</v>
      </c>
      <c r="AC49" s="35">
        <f>India_Data[[#This Row],[Ship Date]]-India_Data[[#This Row],[Order Date]]</f>
        <v>4</v>
      </c>
      <c r="AD49" s="35" t="str">
        <f>IF(India_Data[[#This Row],[Ship Date]]-India_Data[[#This Row],[Order Date]]&gt;5,"flag","no")</f>
        <v>no</v>
      </c>
      <c r="AE49" s="35">
        <f>India_Data[[#This Row],[Profit]]/India_Data[[#This Row],[Sales]]</f>
        <v>0.38825757575757575</v>
      </c>
      <c r="AF49" s="41">
        <f>India_Data[[#This Row],[Sales]]/India_Data[[#This Row],[Target]]</f>
        <v>0.31410764872521246</v>
      </c>
      <c r="AG49" s="41">
        <f>India_Data[[#This Row],[Shipping Cost]]/India_Data[[#This Row],[Sales]]</f>
        <v>5.1406926406926408E-2</v>
      </c>
      <c r="AH49" s="40" t="str">
        <f>IF(India_Data[[#This Row],[Shipping Cost]]/India_Data[[#This Row],[Sales]]&gt;0.1,"HIGH","")</f>
        <v/>
      </c>
    </row>
    <row r="50" spans="1:34">
      <c r="A50" s="19">
        <v>49</v>
      </c>
      <c r="B50" s="20" t="s">
        <v>1281</v>
      </c>
      <c r="C50" s="20" t="s">
        <v>26</v>
      </c>
      <c r="D50" s="20" t="s">
        <v>631</v>
      </c>
      <c r="E50" s="20" t="s">
        <v>632</v>
      </c>
      <c r="F50" s="20" t="s">
        <v>29</v>
      </c>
      <c r="G50" s="20" t="s">
        <v>74</v>
      </c>
      <c r="H50" s="20" t="s">
        <v>179</v>
      </c>
      <c r="I50" s="20" t="s">
        <v>32</v>
      </c>
      <c r="J50" s="20" t="s">
        <v>180</v>
      </c>
      <c r="K50" s="20" t="s">
        <v>1292</v>
      </c>
      <c r="L50" s="20" t="s">
        <v>35</v>
      </c>
      <c r="M50" s="20" t="s">
        <v>105</v>
      </c>
      <c r="N50" s="20" t="s">
        <v>1293</v>
      </c>
      <c r="O50" s="20">
        <v>215.04</v>
      </c>
      <c r="P50" s="20">
        <v>7</v>
      </c>
      <c r="Q50" s="20">
        <v>53.76</v>
      </c>
      <c r="R50" s="20">
        <v>20.39</v>
      </c>
      <c r="S50" s="20" t="s">
        <v>38</v>
      </c>
      <c r="T50" s="20">
        <v>525</v>
      </c>
      <c r="U50" s="20" t="s">
        <v>39</v>
      </c>
      <c r="V50" s="20" t="s">
        <v>50</v>
      </c>
      <c r="W50" s="21" t="s">
        <v>41</v>
      </c>
      <c r="X50" s="22">
        <v>44238</v>
      </c>
      <c r="Y50" s="23">
        <v>44388</v>
      </c>
      <c r="Z50" s="37" t="str">
        <f>IF(India_Data[[#This Row],[Order Date]]=India_Data[[#This Row],[Ship Date]],"0","1")</f>
        <v>1</v>
      </c>
      <c r="AA50" s="37" t="str">
        <f>IF(India_Data[[#This Row],[Sales]]&gt;=India_Data[[#This Row],[Target]],"YES","NO")</f>
        <v>NO</v>
      </c>
      <c r="AB50" s="37">
        <f>(Data!O50:O1604-Data!T50:T1604)</f>
        <v>-309.96000000000004</v>
      </c>
      <c r="AC50" s="35">
        <f>India_Data[[#This Row],[Ship Date]]-India_Data[[#This Row],[Order Date]]</f>
        <v>150</v>
      </c>
      <c r="AD50" s="35" t="str">
        <f>IF(India_Data[[#This Row],[Ship Date]]-India_Data[[#This Row],[Order Date]]&gt;5,"flag","no")</f>
        <v>flag</v>
      </c>
      <c r="AE50" s="35">
        <f>India_Data[[#This Row],[Profit]]/India_Data[[#This Row],[Sales]]</f>
        <v>0.25</v>
      </c>
      <c r="AF50" s="41">
        <f>India_Data[[#This Row],[Sales]]/India_Data[[#This Row],[Target]]</f>
        <v>0.40959999999999996</v>
      </c>
      <c r="AG50" s="41">
        <f>India_Data[[#This Row],[Shipping Cost]]/India_Data[[#This Row],[Sales]]</f>
        <v>9.4819568452380959E-2</v>
      </c>
      <c r="AH50" s="40" t="str">
        <f>IF(India_Data[[#This Row],[Shipping Cost]]/India_Data[[#This Row],[Sales]]&gt;0.1,"HIGH","")</f>
        <v/>
      </c>
    </row>
    <row r="51" spans="1:34">
      <c r="A51" s="19">
        <v>50</v>
      </c>
      <c r="B51" s="20" t="s">
        <v>610</v>
      </c>
      <c r="C51" s="20" t="s">
        <v>26</v>
      </c>
      <c r="D51" s="20" t="s">
        <v>611</v>
      </c>
      <c r="E51" s="20" t="s">
        <v>612</v>
      </c>
      <c r="F51" s="20" t="s">
        <v>29</v>
      </c>
      <c r="G51" s="20" t="s">
        <v>613</v>
      </c>
      <c r="H51" s="20" t="s">
        <v>157</v>
      </c>
      <c r="I51" s="20" t="s">
        <v>32</v>
      </c>
      <c r="J51" s="20" t="s">
        <v>47</v>
      </c>
      <c r="K51" s="20" t="s">
        <v>1294</v>
      </c>
      <c r="L51" s="20" t="s">
        <v>35</v>
      </c>
      <c r="M51" s="20" t="s">
        <v>275</v>
      </c>
      <c r="N51" s="20" t="s">
        <v>1295</v>
      </c>
      <c r="O51" s="20">
        <v>2799.63</v>
      </c>
      <c r="P51" s="20">
        <v>9</v>
      </c>
      <c r="Q51" s="20">
        <v>391.77</v>
      </c>
      <c r="R51" s="20">
        <v>265.45999999999998</v>
      </c>
      <c r="S51" s="20" t="s">
        <v>38</v>
      </c>
      <c r="T51" s="20">
        <v>550</v>
      </c>
      <c r="U51" s="20" t="s">
        <v>39</v>
      </c>
      <c r="V51" s="20" t="s">
        <v>57</v>
      </c>
      <c r="W51" s="21" t="s">
        <v>58</v>
      </c>
      <c r="X51" s="22">
        <v>45614</v>
      </c>
      <c r="Y51" s="23">
        <v>45618</v>
      </c>
      <c r="Z51" s="37" t="str">
        <f>IF(India_Data[[#This Row],[Order Date]]=India_Data[[#This Row],[Ship Date]],"0","1")</f>
        <v>1</v>
      </c>
      <c r="AA51" s="37" t="str">
        <f>IF(India_Data[[#This Row],[Sales]]&gt;=India_Data[[#This Row],[Target]],"YES","NO")</f>
        <v>YES</v>
      </c>
      <c r="AB51" s="37">
        <f>(Data!O51:O1605-Data!T51:T1605)</f>
        <v>2249.63</v>
      </c>
      <c r="AC51" s="35">
        <f>India_Data[[#This Row],[Ship Date]]-India_Data[[#This Row],[Order Date]]</f>
        <v>4</v>
      </c>
      <c r="AD51" s="35" t="str">
        <f>IF(India_Data[[#This Row],[Ship Date]]-India_Data[[#This Row],[Order Date]]&gt;5,"flag","no")</f>
        <v>no</v>
      </c>
      <c r="AE51" s="35">
        <f>India_Data[[#This Row],[Profit]]/India_Data[[#This Row],[Sales]]</f>
        <v>0.13993634873179669</v>
      </c>
      <c r="AF51" s="41">
        <f>India_Data[[#This Row],[Sales]]/India_Data[[#This Row],[Target]]</f>
        <v>5.0902363636363637</v>
      </c>
      <c r="AG51" s="41">
        <f>India_Data[[#This Row],[Shipping Cost]]/India_Data[[#This Row],[Sales]]</f>
        <v>9.4819672599593507E-2</v>
      </c>
      <c r="AH51" s="40" t="str">
        <f>IF(India_Data[[#This Row],[Shipping Cost]]/India_Data[[#This Row],[Sales]]&gt;0.1,"HIGH","")</f>
        <v/>
      </c>
    </row>
    <row r="52" spans="1:34">
      <c r="A52" s="19">
        <v>51</v>
      </c>
      <c r="B52" s="20" t="s">
        <v>352</v>
      </c>
      <c r="C52" s="20" t="s">
        <v>26</v>
      </c>
      <c r="D52" s="20" t="s">
        <v>353</v>
      </c>
      <c r="E52" s="20" t="s">
        <v>354</v>
      </c>
      <c r="F52" s="20" t="s">
        <v>29</v>
      </c>
      <c r="G52" s="20" t="s">
        <v>355</v>
      </c>
      <c r="H52" s="20" t="s">
        <v>63</v>
      </c>
      <c r="I52" s="20" t="s">
        <v>32</v>
      </c>
      <c r="J52" s="20" t="s">
        <v>54</v>
      </c>
      <c r="K52" s="20" t="s">
        <v>434</v>
      </c>
      <c r="L52" s="20" t="s">
        <v>35</v>
      </c>
      <c r="M52" s="20" t="s">
        <v>105</v>
      </c>
      <c r="N52" s="20" t="s">
        <v>435</v>
      </c>
      <c r="O52" s="20">
        <v>498</v>
      </c>
      <c r="P52" s="20">
        <v>10</v>
      </c>
      <c r="Q52" s="20">
        <v>44.7</v>
      </c>
      <c r="R52" s="20">
        <v>41.18</v>
      </c>
      <c r="S52" s="20" t="s">
        <v>38</v>
      </c>
      <c r="T52" s="20">
        <v>695</v>
      </c>
      <c r="U52" s="20" t="s">
        <v>39</v>
      </c>
      <c r="V52" s="20" t="s">
        <v>40</v>
      </c>
      <c r="W52" s="21" t="s">
        <v>58</v>
      </c>
      <c r="X52" s="22">
        <v>44931</v>
      </c>
      <c r="Y52" s="23">
        <v>45051</v>
      </c>
      <c r="Z52" s="37" t="str">
        <f>IF(India_Data[[#This Row],[Order Date]]=India_Data[[#This Row],[Ship Date]],"0","1")</f>
        <v>1</v>
      </c>
      <c r="AA52" s="37" t="str">
        <f>IF(India_Data[[#This Row],[Sales]]&gt;=India_Data[[#This Row],[Target]],"YES","NO")</f>
        <v>NO</v>
      </c>
      <c r="AB52" s="37">
        <f>(Data!O52:O1606-Data!T52:T1606)</f>
        <v>-197</v>
      </c>
      <c r="AC52" s="35">
        <f>India_Data[[#This Row],[Ship Date]]-India_Data[[#This Row],[Order Date]]</f>
        <v>120</v>
      </c>
      <c r="AD52" s="35" t="str">
        <f>IF(India_Data[[#This Row],[Ship Date]]-India_Data[[#This Row],[Order Date]]&gt;5,"flag","no")</f>
        <v>flag</v>
      </c>
      <c r="AE52" s="35">
        <f>India_Data[[#This Row],[Profit]]/India_Data[[#This Row],[Sales]]</f>
        <v>8.9759036144578322E-2</v>
      </c>
      <c r="AF52" s="41">
        <f>India_Data[[#This Row],[Sales]]/India_Data[[#This Row],[Target]]</f>
        <v>0.71654676258992811</v>
      </c>
      <c r="AG52" s="41">
        <f>India_Data[[#This Row],[Shipping Cost]]/India_Data[[#This Row],[Sales]]</f>
        <v>8.2690763052208835E-2</v>
      </c>
      <c r="AH52" s="40" t="str">
        <f>IF(India_Data[[#This Row],[Shipping Cost]]/India_Data[[#This Row],[Sales]]&gt;0.1,"HIGH","")</f>
        <v/>
      </c>
    </row>
    <row r="53" spans="1:34">
      <c r="A53" s="19">
        <v>52</v>
      </c>
      <c r="B53" s="20" t="s">
        <v>946</v>
      </c>
      <c r="C53" s="20" t="s">
        <v>26</v>
      </c>
      <c r="D53" s="20" t="s">
        <v>947</v>
      </c>
      <c r="E53" s="20" t="s">
        <v>948</v>
      </c>
      <c r="F53" s="20" t="s">
        <v>110</v>
      </c>
      <c r="G53" s="20" t="s">
        <v>524</v>
      </c>
      <c r="H53" s="20" t="s">
        <v>512</v>
      </c>
      <c r="I53" s="20" t="s">
        <v>32</v>
      </c>
      <c r="J53" s="20" t="s">
        <v>180</v>
      </c>
      <c r="K53" s="20" t="s">
        <v>949</v>
      </c>
      <c r="L53" s="20" t="s">
        <v>35</v>
      </c>
      <c r="M53" s="20" t="s">
        <v>84</v>
      </c>
      <c r="N53" s="20" t="s">
        <v>950</v>
      </c>
      <c r="O53" s="20">
        <v>85.92</v>
      </c>
      <c r="P53" s="20">
        <v>8</v>
      </c>
      <c r="Q53" s="20">
        <v>30</v>
      </c>
      <c r="R53" s="20">
        <v>5.38</v>
      </c>
      <c r="S53" s="20" t="s">
        <v>38</v>
      </c>
      <c r="T53" s="20">
        <v>109</v>
      </c>
      <c r="U53" s="20" t="s">
        <v>39</v>
      </c>
      <c r="V53" s="20" t="s">
        <v>50</v>
      </c>
      <c r="W53" s="21" t="s">
        <v>41</v>
      </c>
      <c r="X53" s="22">
        <v>44790</v>
      </c>
      <c r="Y53" s="23">
        <v>44795</v>
      </c>
      <c r="Z53" s="37" t="str">
        <f>IF(India_Data[[#This Row],[Order Date]]=India_Data[[#This Row],[Ship Date]],"0","1")</f>
        <v>1</v>
      </c>
      <c r="AA53" s="37" t="str">
        <f>IF(India_Data[[#This Row],[Sales]]&gt;=India_Data[[#This Row],[Target]],"YES","NO")</f>
        <v>NO</v>
      </c>
      <c r="AB53" s="37">
        <f>(Data!O53:O1607-Data!T53:T1607)</f>
        <v>-23.08</v>
      </c>
      <c r="AC53" s="35">
        <f>India_Data[[#This Row],[Ship Date]]-India_Data[[#This Row],[Order Date]]</f>
        <v>5</v>
      </c>
      <c r="AD53" s="35" t="str">
        <f>IF(India_Data[[#This Row],[Ship Date]]-India_Data[[#This Row],[Order Date]]&gt;5,"flag","no")</f>
        <v>no</v>
      </c>
      <c r="AE53" s="35">
        <f>India_Data[[#This Row],[Profit]]/India_Data[[#This Row],[Sales]]</f>
        <v>0.34916201117318435</v>
      </c>
      <c r="AF53" s="41">
        <f>India_Data[[#This Row],[Sales]]/India_Data[[#This Row],[Target]]</f>
        <v>0.78825688073394495</v>
      </c>
      <c r="AG53" s="41">
        <f>India_Data[[#This Row],[Shipping Cost]]/India_Data[[#This Row],[Sales]]</f>
        <v>6.2616387337057725E-2</v>
      </c>
      <c r="AH53" s="40" t="str">
        <f>IF(India_Data[[#This Row],[Shipping Cost]]/India_Data[[#This Row],[Sales]]&gt;0.1,"HIGH","")</f>
        <v/>
      </c>
    </row>
    <row r="54" spans="1:34">
      <c r="A54" s="19">
        <v>53</v>
      </c>
      <c r="B54" s="20" t="s">
        <v>951</v>
      </c>
      <c r="C54" s="20" t="s">
        <v>26</v>
      </c>
      <c r="D54" s="20" t="s">
        <v>952</v>
      </c>
      <c r="E54" s="20" t="s">
        <v>953</v>
      </c>
      <c r="F54" s="20" t="s">
        <v>110</v>
      </c>
      <c r="G54" s="20" t="s">
        <v>260</v>
      </c>
      <c r="H54" s="20" t="s">
        <v>260</v>
      </c>
      <c r="I54" s="20" t="s">
        <v>32</v>
      </c>
      <c r="J54" s="20" t="s">
        <v>33</v>
      </c>
      <c r="K54" s="20" t="s">
        <v>954</v>
      </c>
      <c r="L54" s="20" t="s">
        <v>35</v>
      </c>
      <c r="M54" s="20" t="s">
        <v>98</v>
      </c>
      <c r="N54" s="20" t="s">
        <v>955</v>
      </c>
      <c r="O54" s="20">
        <v>260.39999999999998</v>
      </c>
      <c r="P54" s="20">
        <v>7</v>
      </c>
      <c r="Q54" s="20">
        <v>31.08</v>
      </c>
      <c r="R54" s="20">
        <v>21.26</v>
      </c>
      <c r="S54" s="20" t="s">
        <v>38</v>
      </c>
      <c r="T54" s="20">
        <v>273</v>
      </c>
      <c r="U54" s="20" t="s">
        <v>39</v>
      </c>
      <c r="V54" s="20" t="s">
        <v>78</v>
      </c>
      <c r="W54" s="21" t="s">
        <v>58</v>
      </c>
      <c r="X54" s="22">
        <v>44571</v>
      </c>
      <c r="Y54" s="23">
        <v>44752</v>
      </c>
      <c r="Z54" s="37" t="str">
        <f>IF(India_Data[[#This Row],[Order Date]]=India_Data[[#This Row],[Ship Date]],"0","1")</f>
        <v>1</v>
      </c>
      <c r="AA54" s="37" t="str">
        <f>IF(India_Data[[#This Row],[Sales]]&gt;=India_Data[[#This Row],[Target]],"YES","NO")</f>
        <v>NO</v>
      </c>
      <c r="AB54" s="37">
        <f>(Data!O54:O1608-Data!T54:T1608)</f>
        <v>-12.600000000000023</v>
      </c>
      <c r="AC54" s="35">
        <f>India_Data[[#This Row],[Ship Date]]-India_Data[[#This Row],[Order Date]]</f>
        <v>181</v>
      </c>
      <c r="AD54" s="35" t="str">
        <f>IF(India_Data[[#This Row],[Ship Date]]-India_Data[[#This Row],[Order Date]]&gt;5,"flag","no")</f>
        <v>flag</v>
      </c>
      <c r="AE54" s="35">
        <f>India_Data[[#This Row],[Profit]]/India_Data[[#This Row],[Sales]]</f>
        <v>0.11935483870967742</v>
      </c>
      <c r="AF54" s="41">
        <f>India_Data[[#This Row],[Sales]]/India_Data[[#This Row],[Target]]</f>
        <v>0.95384615384615379</v>
      </c>
      <c r="AG54" s="41">
        <f>India_Data[[#This Row],[Shipping Cost]]/India_Data[[#This Row],[Sales]]</f>
        <v>8.1643625192012306E-2</v>
      </c>
      <c r="AH54" s="40" t="str">
        <f>IF(India_Data[[#This Row],[Shipping Cost]]/India_Data[[#This Row],[Sales]]&gt;0.1,"HIGH","")</f>
        <v/>
      </c>
    </row>
    <row r="55" spans="1:34">
      <c r="A55" s="19">
        <v>54</v>
      </c>
      <c r="B55" s="20" t="s">
        <v>956</v>
      </c>
      <c r="C55" s="20" t="s">
        <v>26</v>
      </c>
      <c r="D55" s="20" t="s">
        <v>957</v>
      </c>
      <c r="E55" s="20" t="s">
        <v>958</v>
      </c>
      <c r="F55" s="20" t="s">
        <v>110</v>
      </c>
      <c r="G55" s="20" t="s">
        <v>52</v>
      </c>
      <c r="H55" s="20" t="s">
        <v>53</v>
      </c>
      <c r="I55" s="20" t="s">
        <v>32</v>
      </c>
      <c r="J55" s="20" t="s">
        <v>54</v>
      </c>
      <c r="K55" s="20" t="s">
        <v>432</v>
      </c>
      <c r="L55" s="20" t="s">
        <v>35</v>
      </c>
      <c r="M55" s="20" t="s">
        <v>275</v>
      </c>
      <c r="N55" s="20" t="s">
        <v>433</v>
      </c>
      <c r="O55" s="20">
        <v>401.58</v>
      </c>
      <c r="P55" s="20">
        <v>6</v>
      </c>
      <c r="Q55" s="20">
        <v>16.02</v>
      </c>
      <c r="R55" s="20">
        <v>35.28</v>
      </c>
      <c r="S55" s="20" t="s">
        <v>38</v>
      </c>
      <c r="T55" s="20">
        <v>774</v>
      </c>
      <c r="U55" s="20" t="s">
        <v>39</v>
      </c>
      <c r="V55" s="20" t="s">
        <v>57</v>
      </c>
      <c r="W55" s="21" t="s">
        <v>58</v>
      </c>
      <c r="X55" s="22">
        <v>45091</v>
      </c>
      <c r="Y55" s="23">
        <v>45096</v>
      </c>
      <c r="Z55" s="37" t="str">
        <f>IF(India_Data[[#This Row],[Order Date]]=India_Data[[#This Row],[Ship Date]],"0","1")</f>
        <v>1</v>
      </c>
      <c r="AA55" s="37" t="str">
        <f>IF(India_Data[[#This Row],[Sales]]&gt;=India_Data[[#This Row],[Target]],"YES","NO")</f>
        <v>NO</v>
      </c>
      <c r="AB55" s="37">
        <f>(Data!O55:O1609-Data!T55:T1609)</f>
        <v>-372.42</v>
      </c>
      <c r="AC55" s="35">
        <f>India_Data[[#This Row],[Ship Date]]-India_Data[[#This Row],[Order Date]]</f>
        <v>5</v>
      </c>
      <c r="AD55" s="35" t="str">
        <f>IF(India_Data[[#This Row],[Ship Date]]-India_Data[[#This Row],[Order Date]]&gt;5,"flag","no")</f>
        <v>no</v>
      </c>
      <c r="AE55" s="35">
        <f>India_Data[[#This Row],[Profit]]/India_Data[[#This Row],[Sales]]</f>
        <v>3.9892424921559838E-2</v>
      </c>
      <c r="AF55" s="41">
        <f>India_Data[[#This Row],[Sales]]/India_Data[[#This Row],[Target]]</f>
        <v>0.51883720930232557</v>
      </c>
      <c r="AG55" s="41">
        <f>India_Data[[#This Row],[Shipping Cost]]/India_Data[[#This Row],[Sales]]</f>
        <v>8.7852980726131791E-2</v>
      </c>
      <c r="AH55" s="40" t="str">
        <f>IF(India_Data[[#This Row],[Shipping Cost]]/India_Data[[#This Row],[Sales]]&gt;0.1,"HIGH","")</f>
        <v/>
      </c>
    </row>
    <row r="56" spans="1:34">
      <c r="A56" s="19">
        <v>55</v>
      </c>
      <c r="B56" s="20" t="s">
        <v>959</v>
      </c>
      <c r="C56" s="20" t="s">
        <v>26</v>
      </c>
      <c r="D56" s="20" t="s">
        <v>669</v>
      </c>
      <c r="E56" s="20" t="s">
        <v>670</v>
      </c>
      <c r="F56" s="20" t="s">
        <v>110</v>
      </c>
      <c r="G56" s="20" t="s">
        <v>74</v>
      </c>
      <c r="H56" s="20" t="s">
        <v>63</v>
      </c>
      <c r="I56" s="20" t="s">
        <v>32</v>
      </c>
      <c r="J56" s="20" t="s">
        <v>54</v>
      </c>
      <c r="K56" s="20" t="s">
        <v>628</v>
      </c>
      <c r="L56" s="20" t="s">
        <v>35</v>
      </c>
      <c r="M56" s="20" t="s">
        <v>76</v>
      </c>
      <c r="N56" s="20" t="s">
        <v>629</v>
      </c>
      <c r="O56" s="20">
        <v>75.239999999999995</v>
      </c>
      <c r="P56" s="20">
        <v>6</v>
      </c>
      <c r="Q56" s="20">
        <v>11.88</v>
      </c>
      <c r="R56" s="20">
        <v>7.34</v>
      </c>
      <c r="S56" s="20" t="s">
        <v>38</v>
      </c>
      <c r="T56" s="20">
        <v>235</v>
      </c>
      <c r="U56" s="20" t="s">
        <v>39</v>
      </c>
      <c r="V56" s="20" t="s">
        <v>40</v>
      </c>
      <c r="W56" s="21" t="s">
        <v>41</v>
      </c>
      <c r="X56" s="22">
        <v>44809</v>
      </c>
      <c r="Y56" s="23">
        <v>44695</v>
      </c>
      <c r="Z56" s="37" t="str">
        <f>IF(India_Data[[#This Row],[Order Date]]=India_Data[[#This Row],[Ship Date]],"0","1")</f>
        <v>1</v>
      </c>
      <c r="AA56" s="37" t="str">
        <f>IF(India_Data[[#This Row],[Sales]]&gt;=India_Data[[#This Row],[Target]],"YES","NO")</f>
        <v>NO</v>
      </c>
      <c r="AB56" s="37">
        <f>(Data!O56:O1610-Data!T56:T1610)</f>
        <v>-159.76</v>
      </c>
      <c r="AC56" s="35">
        <f>India_Data[[#This Row],[Ship Date]]-India_Data[[#This Row],[Order Date]]</f>
        <v>-114</v>
      </c>
      <c r="AD56" s="35" t="str">
        <f>IF(India_Data[[#This Row],[Ship Date]]-India_Data[[#This Row],[Order Date]]&gt;5,"flag","no")</f>
        <v>no</v>
      </c>
      <c r="AE56" s="35">
        <f>India_Data[[#This Row],[Profit]]/India_Data[[#This Row],[Sales]]</f>
        <v>0.15789473684210528</v>
      </c>
      <c r="AF56" s="41">
        <f>India_Data[[#This Row],[Sales]]/India_Data[[#This Row],[Target]]</f>
        <v>0.32017021276595742</v>
      </c>
      <c r="AG56" s="41">
        <f>India_Data[[#This Row],[Shipping Cost]]/India_Data[[#This Row],[Sales]]</f>
        <v>9.7554492291334408E-2</v>
      </c>
      <c r="AH56" s="40" t="str">
        <f>IF(India_Data[[#This Row],[Shipping Cost]]/India_Data[[#This Row],[Sales]]&gt;0.1,"HIGH","")</f>
        <v/>
      </c>
    </row>
    <row r="57" spans="1:34">
      <c r="A57" s="19">
        <v>56</v>
      </c>
      <c r="B57" s="20" t="s">
        <v>300</v>
      </c>
      <c r="C57" s="20" t="s">
        <v>26</v>
      </c>
      <c r="D57" s="20" t="s">
        <v>301</v>
      </c>
      <c r="E57" s="20" t="s">
        <v>302</v>
      </c>
      <c r="F57" s="20" t="s">
        <v>110</v>
      </c>
      <c r="G57" s="20" t="s">
        <v>89</v>
      </c>
      <c r="H57" s="20" t="s">
        <v>303</v>
      </c>
      <c r="I57" s="20" t="s">
        <v>32</v>
      </c>
      <c r="J57" s="20" t="s">
        <v>33</v>
      </c>
      <c r="K57" s="20" t="s">
        <v>960</v>
      </c>
      <c r="L57" s="20" t="s">
        <v>35</v>
      </c>
      <c r="M57" s="20" t="s">
        <v>159</v>
      </c>
      <c r="N57" s="20" t="s">
        <v>961</v>
      </c>
      <c r="O57" s="20">
        <v>173.7</v>
      </c>
      <c r="P57" s="20">
        <v>6</v>
      </c>
      <c r="Q57" s="20">
        <v>3.42</v>
      </c>
      <c r="R57" s="20">
        <v>11.37</v>
      </c>
      <c r="S57" s="20" t="s">
        <v>38</v>
      </c>
      <c r="T57" s="20">
        <v>97</v>
      </c>
      <c r="U57" s="20" t="s">
        <v>39</v>
      </c>
      <c r="V57" s="20" t="s">
        <v>50</v>
      </c>
      <c r="W57" s="21" t="s">
        <v>41</v>
      </c>
      <c r="X57" s="22">
        <v>44749</v>
      </c>
      <c r="Y57" s="23">
        <v>44902</v>
      </c>
      <c r="Z57" s="37" t="str">
        <f>IF(India_Data[[#This Row],[Order Date]]=India_Data[[#This Row],[Ship Date]],"0","1")</f>
        <v>1</v>
      </c>
      <c r="AA57" s="37" t="str">
        <f>IF(India_Data[[#This Row],[Sales]]&gt;=India_Data[[#This Row],[Target]],"YES","NO")</f>
        <v>YES</v>
      </c>
      <c r="AB57" s="37">
        <f>(Data!O57:O1611-Data!T57:T1611)</f>
        <v>76.699999999999989</v>
      </c>
      <c r="AC57" s="35">
        <f>India_Data[[#This Row],[Ship Date]]-India_Data[[#This Row],[Order Date]]</f>
        <v>153</v>
      </c>
      <c r="AD57" s="35" t="str">
        <f>IF(India_Data[[#This Row],[Ship Date]]-India_Data[[#This Row],[Order Date]]&gt;5,"flag","no")</f>
        <v>flag</v>
      </c>
      <c r="AE57" s="35">
        <f>India_Data[[#This Row],[Profit]]/India_Data[[#This Row],[Sales]]</f>
        <v>1.9689119170984457E-2</v>
      </c>
      <c r="AF57" s="41">
        <f>India_Data[[#This Row],[Sales]]/India_Data[[#This Row],[Target]]</f>
        <v>1.7907216494845359</v>
      </c>
      <c r="AG57" s="41">
        <f>India_Data[[#This Row],[Shipping Cost]]/India_Data[[#This Row],[Sales]]</f>
        <v>6.5457685664939549E-2</v>
      </c>
      <c r="AH57" s="40" t="str">
        <f>IF(India_Data[[#This Row],[Shipping Cost]]/India_Data[[#This Row],[Sales]]&gt;0.1,"HIGH","")</f>
        <v/>
      </c>
    </row>
    <row r="58" spans="1:34">
      <c r="A58" s="19">
        <v>57</v>
      </c>
      <c r="B58" s="20" t="s">
        <v>962</v>
      </c>
      <c r="C58" s="20" t="s">
        <v>26</v>
      </c>
      <c r="D58" s="20" t="s">
        <v>947</v>
      </c>
      <c r="E58" s="20" t="s">
        <v>948</v>
      </c>
      <c r="F58" s="20" t="s">
        <v>110</v>
      </c>
      <c r="G58" s="20" t="s">
        <v>963</v>
      </c>
      <c r="H58" s="20" t="s">
        <v>165</v>
      </c>
      <c r="I58" s="20" t="s">
        <v>32</v>
      </c>
      <c r="J58" s="20" t="s">
        <v>47</v>
      </c>
      <c r="K58" s="20" t="s">
        <v>964</v>
      </c>
      <c r="L58" s="20" t="s">
        <v>35</v>
      </c>
      <c r="M58" s="20" t="s">
        <v>91</v>
      </c>
      <c r="N58" s="20" t="s">
        <v>965</v>
      </c>
      <c r="O58" s="20">
        <v>67.95</v>
      </c>
      <c r="P58" s="20">
        <v>5</v>
      </c>
      <c r="Q58" s="20">
        <v>12.15</v>
      </c>
      <c r="R58" s="20">
        <v>2.62</v>
      </c>
      <c r="S58" s="20" t="s">
        <v>38</v>
      </c>
      <c r="T58" s="20">
        <v>353</v>
      </c>
      <c r="U58" s="20" t="s">
        <v>39</v>
      </c>
      <c r="V58" s="20" t="s">
        <v>78</v>
      </c>
      <c r="W58" s="21" t="s">
        <v>41</v>
      </c>
      <c r="X58" s="22">
        <v>45618</v>
      </c>
      <c r="Y58" s="23">
        <v>45622</v>
      </c>
      <c r="Z58" s="37" t="str">
        <f>IF(India_Data[[#This Row],[Order Date]]=India_Data[[#This Row],[Ship Date]],"0","1")</f>
        <v>1</v>
      </c>
      <c r="AA58" s="37" t="str">
        <f>IF(India_Data[[#This Row],[Sales]]&gt;=India_Data[[#This Row],[Target]],"YES","NO")</f>
        <v>NO</v>
      </c>
      <c r="AB58" s="37">
        <f>(Data!O58:O1612-Data!T58:T1612)</f>
        <v>-285.05</v>
      </c>
      <c r="AC58" s="35">
        <f>India_Data[[#This Row],[Ship Date]]-India_Data[[#This Row],[Order Date]]</f>
        <v>4</v>
      </c>
      <c r="AD58" s="35" t="str">
        <f>IF(India_Data[[#This Row],[Ship Date]]-India_Data[[#This Row],[Order Date]]&gt;5,"flag","no")</f>
        <v>no</v>
      </c>
      <c r="AE58" s="35">
        <f>India_Data[[#This Row],[Profit]]/India_Data[[#This Row],[Sales]]</f>
        <v>0.17880794701986755</v>
      </c>
      <c r="AF58" s="41">
        <f>India_Data[[#This Row],[Sales]]/India_Data[[#This Row],[Target]]</f>
        <v>0.19249291784702549</v>
      </c>
      <c r="AG58" s="41">
        <f>India_Data[[#This Row],[Shipping Cost]]/India_Data[[#This Row],[Sales]]</f>
        <v>3.8557763061074321E-2</v>
      </c>
      <c r="AH58" s="40" t="str">
        <f>IF(India_Data[[#This Row],[Shipping Cost]]/India_Data[[#This Row],[Sales]]&gt;0.1,"HIGH","")</f>
        <v/>
      </c>
    </row>
    <row r="59" spans="1:34">
      <c r="A59" s="19">
        <v>58</v>
      </c>
      <c r="B59" s="20" t="s">
        <v>966</v>
      </c>
      <c r="C59" s="20" t="s">
        <v>26</v>
      </c>
      <c r="D59" s="20" t="s">
        <v>967</v>
      </c>
      <c r="E59" s="20" t="s">
        <v>968</v>
      </c>
      <c r="F59" s="20" t="s">
        <v>110</v>
      </c>
      <c r="G59" s="20" t="s">
        <v>123</v>
      </c>
      <c r="H59" s="20" t="s">
        <v>124</v>
      </c>
      <c r="I59" s="20" t="s">
        <v>32</v>
      </c>
      <c r="J59" s="20" t="s">
        <v>47</v>
      </c>
      <c r="K59" s="20" t="s">
        <v>969</v>
      </c>
      <c r="L59" s="20" t="s">
        <v>35</v>
      </c>
      <c r="M59" s="20" t="s">
        <v>275</v>
      </c>
      <c r="N59" s="20" t="s">
        <v>970</v>
      </c>
      <c r="O59" s="20">
        <v>2077.3200000000002</v>
      </c>
      <c r="P59" s="20">
        <v>4</v>
      </c>
      <c r="Q59" s="20">
        <v>581.64</v>
      </c>
      <c r="R59" s="20">
        <v>269.89</v>
      </c>
      <c r="S59" s="20" t="s">
        <v>38</v>
      </c>
      <c r="T59" s="20">
        <v>604</v>
      </c>
      <c r="U59" s="20" t="s">
        <v>39</v>
      </c>
      <c r="V59" s="20" t="s">
        <v>50</v>
      </c>
      <c r="W59" s="21" t="s">
        <v>58</v>
      </c>
      <c r="X59" s="22">
        <v>45544</v>
      </c>
      <c r="Y59" s="23">
        <v>45551</v>
      </c>
      <c r="Z59" s="37" t="str">
        <f>IF(India_Data[[#This Row],[Order Date]]=India_Data[[#This Row],[Ship Date]],"0","1")</f>
        <v>1</v>
      </c>
      <c r="AA59" s="37" t="str">
        <f>IF(India_Data[[#This Row],[Sales]]&gt;=India_Data[[#This Row],[Target]],"YES","NO")</f>
        <v>YES</v>
      </c>
      <c r="AB59" s="37">
        <f>(Data!O59:O1613-Data!T59:T1613)</f>
        <v>1473.3200000000002</v>
      </c>
      <c r="AC59" s="35">
        <f>India_Data[[#This Row],[Ship Date]]-India_Data[[#This Row],[Order Date]]</f>
        <v>7</v>
      </c>
      <c r="AD59" s="35" t="str">
        <f>IF(India_Data[[#This Row],[Ship Date]]-India_Data[[#This Row],[Order Date]]&gt;5,"flag","no")</f>
        <v>flag</v>
      </c>
      <c r="AE59" s="35">
        <f>India_Data[[#This Row],[Profit]]/India_Data[[#This Row],[Sales]]</f>
        <v>0.27999537866096696</v>
      </c>
      <c r="AF59" s="41">
        <f>India_Data[[#This Row],[Sales]]/India_Data[[#This Row],[Target]]</f>
        <v>3.439271523178808</v>
      </c>
      <c r="AG59" s="41">
        <f>India_Data[[#This Row],[Shipping Cost]]/India_Data[[#This Row],[Sales]]</f>
        <v>0.12992220745961142</v>
      </c>
      <c r="AH59" s="40" t="str">
        <f>IF(India_Data[[#This Row],[Shipping Cost]]/India_Data[[#This Row],[Sales]]&gt;0.1,"HIGH","")</f>
        <v>HIGH</v>
      </c>
    </row>
    <row r="60" spans="1:34">
      <c r="A60" s="19">
        <v>59</v>
      </c>
      <c r="B60" s="20" t="s">
        <v>971</v>
      </c>
      <c r="C60" s="20" t="s">
        <v>26</v>
      </c>
      <c r="D60" s="20" t="s">
        <v>972</v>
      </c>
      <c r="E60" s="20" t="s">
        <v>973</v>
      </c>
      <c r="F60" s="20" t="s">
        <v>110</v>
      </c>
      <c r="G60" s="20" t="s">
        <v>164</v>
      </c>
      <c r="H60" s="20" t="s">
        <v>165</v>
      </c>
      <c r="I60" s="20" t="s">
        <v>32</v>
      </c>
      <c r="J60" s="20" t="s">
        <v>47</v>
      </c>
      <c r="K60" s="20" t="s">
        <v>974</v>
      </c>
      <c r="L60" s="20" t="s">
        <v>35</v>
      </c>
      <c r="M60" s="20" t="s">
        <v>145</v>
      </c>
      <c r="N60" s="20" t="s">
        <v>975</v>
      </c>
      <c r="O60" s="20">
        <v>787.92</v>
      </c>
      <c r="P60" s="20">
        <v>4</v>
      </c>
      <c r="Q60" s="20">
        <v>338.76</v>
      </c>
      <c r="R60" s="20">
        <v>40.840000000000003</v>
      </c>
      <c r="S60" s="20" t="s">
        <v>38</v>
      </c>
      <c r="T60" s="20">
        <v>758</v>
      </c>
      <c r="U60" s="20" t="s">
        <v>39</v>
      </c>
      <c r="V60" s="20" t="s">
        <v>57</v>
      </c>
      <c r="W60" s="21" t="s">
        <v>58</v>
      </c>
      <c r="X60" s="22">
        <v>45091</v>
      </c>
      <c r="Y60" s="23">
        <v>45096</v>
      </c>
      <c r="Z60" s="37" t="str">
        <f>IF(India_Data[[#This Row],[Order Date]]=India_Data[[#This Row],[Ship Date]],"0","1")</f>
        <v>1</v>
      </c>
      <c r="AA60" s="37" t="str">
        <f>IF(India_Data[[#This Row],[Sales]]&gt;=India_Data[[#This Row],[Target]],"YES","NO")</f>
        <v>YES</v>
      </c>
      <c r="AB60" s="37">
        <f>(Data!O60:O1614-Data!T60:T1614)</f>
        <v>29.919999999999959</v>
      </c>
      <c r="AC60" s="35">
        <f>India_Data[[#This Row],[Ship Date]]-India_Data[[#This Row],[Order Date]]</f>
        <v>5</v>
      </c>
      <c r="AD60" s="35" t="str">
        <f>IF(India_Data[[#This Row],[Ship Date]]-India_Data[[#This Row],[Order Date]]&gt;5,"flag","no")</f>
        <v>no</v>
      </c>
      <c r="AE60" s="35">
        <f>India_Data[[#This Row],[Profit]]/India_Data[[#This Row],[Sales]]</f>
        <v>0.42994212610417304</v>
      </c>
      <c r="AF60" s="41">
        <f>India_Data[[#This Row],[Sales]]/India_Data[[#This Row],[Target]]</f>
        <v>1.0394722955145119</v>
      </c>
      <c r="AG60" s="41">
        <f>India_Data[[#This Row],[Shipping Cost]]/India_Data[[#This Row],[Sales]]</f>
        <v>5.1832673367854611E-2</v>
      </c>
      <c r="AH60" s="40" t="str">
        <f>IF(India_Data[[#This Row],[Shipping Cost]]/India_Data[[#This Row],[Sales]]&gt;0.1,"HIGH","")</f>
        <v/>
      </c>
    </row>
    <row r="61" spans="1:34">
      <c r="A61" s="19">
        <v>60</v>
      </c>
      <c r="B61" s="20" t="s">
        <v>962</v>
      </c>
      <c r="C61" s="20" t="s">
        <v>26</v>
      </c>
      <c r="D61" s="20" t="s">
        <v>947</v>
      </c>
      <c r="E61" s="20" t="s">
        <v>948</v>
      </c>
      <c r="F61" s="20" t="s">
        <v>110</v>
      </c>
      <c r="G61" s="20" t="s">
        <v>963</v>
      </c>
      <c r="H61" s="20" t="s">
        <v>165</v>
      </c>
      <c r="I61" s="20" t="s">
        <v>32</v>
      </c>
      <c r="J61" s="20" t="s">
        <v>47</v>
      </c>
      <c r="K61" s="20" t="s">
        <v>614</v>
      </c>
      <c r="L61" s="20" t="s">
        <v>35</v>
      </c>
      <c r="M61" s="20" t="s">
        <v>145</v>
      </c>
      <c r="N61" s="20" t="s">
        <v>615</v>
      </c>
      <c r="O61" s="20">
        <v>248.64</v>
      </c>
      <c r="P61" s="20">
        <v>4</v>
      </c>
      <c r="Q61" s="20">
        <v>109.32</v>
      </c>
      <c r="R61" s="20">
        <v>15.39</v>
      </c>
      <c r="S61" s="20" t="s">
        <v>38</v>
      </c>
      <c r="T61" s="20">
        <v>431</v>
      </c>
      <c r="U61" s="20" t="s">
        <v>39</v>
      </c>
      <c r="V61" s="20" t="s">
        <v>40</v>
      </c>
      <c r="W61" s="21" t="s">
        <v>41</v>
      </c>
      <c r="X61" s="22">
        <v>45168</v>
      </c>
      <c r="Y61" s="23">
        <v>45055</v>
      </c>
      <c r="Z61" s="37" t="str">
        <f>IF(India_Data[[#This Row],[Order Date]]=India_Data[[#This Row],[Ship Date]],"0","1")</f>
        <v>1</v>
      </c>
      <c r="AA61" s="37" t="str">
        <f>IF(India_Data[[#This Row],[Sales]]&gt;=India_Data[[#This Row],[Target]],"YES","NO")</f>
        <v>NO</v>
      </c>
      <c r="AB61" s="37">
        <f>(Data!O61:O1615-Data!T61:T1615)</f>
        <v>-182.36</v>
      </c>
      <c r="AC61" s="35">
        <f>India_Data[[#This Row],[Ship Date]]-India_Data[[#This Row],[Order Date]]</f>
        <v>-113</v>
      </c>
      <c r="AD61" s="35" t="str">
        <f>IF(India_Data[[#This Row],[Ship Date]]-India_Data[[#This Row],[Order Date]]&gt;5,"flag","no")</f>
        <v>no</v>
      </c>
      <c r="AE61" s="35">
        <f>India_Data[[#This Row],[Profit]]/India_Data[[#This Row],[Sales]]</f>
        <v>0.43967181467181465</v>
      </c>
      <c r="AF61" s="41">
        <f>India_Data[[#This Row],[Sales]]/India_Data[[#This Row],[Target]]</f>
        <v>0.57689095127610202</v>
      </c>
      <c r="AG61" s="41">
        <f>India_Data[[#This Row],[Shipping Cost]]/India_Data[[#This Row],[Sales]]</f>
        <v>6.1896718146718155E-2</v>
      </c>
      <c r="AH61" s="40" t="str">
        <f>IF(India_Data[[#This Row],[Shipping Cost]]/India_Data[[#This Row],[Sales]]&gt;0.1,"HIGH","")</f>
        <v/>
      </c>
    </row>
    <row r="62" spans="1:34">
      <c r="A62" s="19">
        <v>61</v>
      </c>
      <c r="B62" s="20" t="s">
        <v>107</v>
      </c>
      <c r="C62" s="20" t="s">
        <v>26</v>
      </c>
      <c r="D62" s="20" t="s">
        <v>108</v>
      </c>
      <c r="E62" s="20" t="s">
        <v>109</v>
      </c>
      <c r="F62" s="20" t="s">
        <v>110</v>
      </c>
      <c r="G62" s="20" t="s">
        <v>111</v>
      </c>
      <c r="H62" s="20" t="s">
        <v>46</v>
      </c>
      <c r="I62" s="20" t="s">
        <v>32</v>
      </c>
      <c r="J62" s="20" t="s">
        <v>47</v>
      </c>
      <c r="K62" s="20" t="s">
        <v>112</v>
      </c>
      <c r="L62" s="20" t="s">
        <v>35</v>
      </c>
      <c r="M62" s="20" t="s">
        <v>91</v>
      </c>
      <c r="N62" s="20" t="s">
        <v>113</v>
      </c>
      <c r="O62" s="20">
        <v>32.58</v>
      </c>
      <c r="P62" s="20">
        <v>3</v>
      </c>
      <c r="Q62" s="20">
        <v>11.07</v>
      </c>
      <c r="R62" s="20">
        <v>1.01</v>
      </c>
      <c r="S62" s="20" t="s">
        <v>38</v>
      </c>
      <c r="T62" s="20">
        <v>643</v>
      </c>
      <c r="U62" s="20" t="s">
        <v>39</v>
      </c>
      <c r="V62" s="20" t="s">
        <v>50</v>
      </c>
      <c r="W62" s="21" t="s">
        <v>41</v>
      </c>
      <c r="X62" s="22">
        <v>44728</v>
      </c>
      <c r="Y62" s="23">
        <v>44734</v>
      </c>
      <c r="Z62" s="37" t="str">
        <f>IF(India_Data[[#This Row],[Order Date]]=India_Data[[#This Row],[Ship Date]],"0","1")</f>
        <v>1</v>
      </c>
      <c r="AA62" s="37" t="str">
        <f>IF(India_Data[[#This Row],[Sales]]&gt;=India_Data[[#This Row],[Target]],"YES","NO")</f>
        <v>NO</v>
      </c>
      <c r="AB62" s="37">
        <f>(Data!O62:O1616-Data!T62:T1616)</f>
        <v>-610.41999999999996</v>
      </c>
      <c r="AC62" s="35">
        <f>India_Data[[#This Row],[Ship Date]]-India_Data[[#This Row],[Order Date]]</f>
        <v>6</v>
      </c>
      <c r="AD62" s="35" t="str">
        <f>IF(India_Data[[#This Row],[Ship Date]]-India_Data[[#This Row],[Order Date]]&gt;5,"flag","no")</f>
        <v>flag</v>
      </c>
      <c r="AE62" s="35">
        <f>India_Data[[#This Row],[Profit]]/India_Data[[#This Row],[Sales]]</f>
        <v>0.3397790055248619</v>
      </c>
      <c r="AF62" s="41">
        <f>India_Data[[#This Row],[Sales]]/India_Data[[#This Row],[Target]]</f>
        <v>5.0668740279937792E-2</v>
      </c>
      <c r="AG62" s="41">
        <f>India_Data[[#This Row],[Shipping Cost]]/India_Data[[#This Row],[Sales]]</f>
        <v>3.1000613873542051E-2</v>
      </c>
      <c r="AH62" s="40" t="str">
        <f>IF(India_Data[[#This Row],[Shipping Cost]]/India_Data[[#This Row],[Sales]]&gt;0.1,"HIGH","")</f>
        <v/>
      </c>
    </row>
    <row r="63" spans="1:34">
      <c r="A63" s="19">
        <v>62</v>
      </c>
      <c r="B63" s="20" t="s">
        <v>114</v>
      </c>
      <c r="C63" s="20" t="s">
        <v>26</v>
      </c>
      <c r="D63" s="20" t="s">
        <v>115</v>
      </c>
      <c r="E63" s="20" t="s">
        <v>116</v>
      </c>
      <c r="F63" s="20" t="s">
        <v>110</v>
      </c>
      <c r="G63" s="20" t="s">
        <v>117</v>
      </c>
      <c r="H63" s="20" t="s">
        <v>31</v>
      </c>
      <c r="I63" s="20" t="s">
        <v>32</v>
      </c>
      <c r="J63" s="20" t="s">
        <v>33</v>
      </c>
      <c r="K63" s="20" t="s">
        <v>118</v>
      </c>
      <c r="L63" s="20" t="s">
        <v>35</v>
      </c>
      <c r="M63" s="20" t="s">
        <v>91</v>
      </c>
      <c r="N63" s="20" t="s">
        <v>119</v>
      </c>
      <c r="O63" s="20">
        <v>23.58</v>
      </c>
      <c r="P63" s="20">
        <v>3</v>
      </c>
      <c r="Q63" s="20">
        <v>5.4</v>
      </c>
      <c r="R63" s="20">
        <v>0.64</v>
      </c>
      <c r="S63" s="20" t="s">
        <v>38</v>
      </c>
      <c r="T63" s="20">
        <v>13</v>
      </c>
      <c r="U63" s="20" t="s">
        <v>39</v>
      </c>
      <c r="V63" s="20" t="s">
        <v>78</v>
      </c>
      <c r="W63" s="21" t="s">
        <v>41</v>
      </c>
      <c r="X63" s="22">
        <v>45291</v>
      </c>
      <c r="Y63" s="23">
        <v>45383</v>
      </c>
      <c r="Z63" s="37" t="str">
        <f>IF(India_Data[[#This Row],[Order Date]]=India_Data[[#This Row],[Ship Date]],"0","1")</f>
        <v>1</v>
      </c>
      <c r="AA63" s="37" t="str">
        <f>IF(India_Data[[#This Row],[Sales]]&gt;=India_Data[[#This Row],[Target]],"YES","NO")</f>
        <v>YES</v>
      </c>
      <c r="AB63" s="37">
        <f>(Data!O63:O1617-Data!T63:T1617)</f>
        <v>10.579999999999998</v>
      </c>
      <c r="AC63" s="35">
        <f>India_Data[[#This Row],[Ship Date]]-India_Data[[#This Row],[Order Date]]</f>
        <v>92</v>
      </c>
      <c r="AD63" s="35" t="str">
        <f>IF(India_Data[[#This Row],[Ship Date]]-India_Data[[#This Row],[Order Date]]&gt;5,"flag","no")</f>
        <v>flag</v>
      </c>
      <c r="AE63" s="35">
        <f>India_Data[[#This Row],[Profit]]/India_Data[[#This Row],[Sales]]</f>
        <v>0.22900763358778628</v>
      </c>
      <c r="AF63" s="41">
        <f>India_Data[[#This Row],[Sales]]/India_Data[[#This Row],[Target]]</f>
        <v>1.8138461538461537</v>
      </c>
      <c r="AG63" s="41">
        <f>India_Data[[#This Row],[Shipping Cost]]/India_Data[[#This Row],[Sales]]</f>
        <v>2.7141645462256152E-2</v>
      </c>
      <c r="AH63" s="40" t="str">
        <f>IF(India_Data[[#This Row],[Shipping Cost]]/India_Data[[#This Row],[Sales]]&gt;0.1,"HIGH","")</f>
        <v/>
      </c>
    </row>
    <row r="64" spans="1:34">
      <c r="A64" s="19">
        <v>63</v>
      </c>
      <c r="B64" s="20" t="s">
        <v>120</v>
      </c>
      <c r="C64" s="20" t="s">
        <v>26</v>
      </c>
      <c r="D64" s="20" t="s">
        <v>121</v>
      </c>
      <c r="E64" s="20" t="s">
        <v>122</v>
      </c>
      <c r="F64" s="20" t="s">
        <v>110</v>
      </c>
      <c r="G64" s="20" t="s">
        <v>123</v>
      </c>
      <c r="H64" s="20" t="s">
        <v>124</v>
      </c>
      <c r="I64" s="20" t="s">
        <v>32</v>
      </c>
      <c r="J64" s="20" t="s">
        <v>47</v>
      </c>
      <c r="K64" s="20" t="s">
        <v>125</v>
      </c>
      <c r="L64" s="20" t="s">
        <v>35</v>
      </c>
      <c r="M64" s="20" t="s">
        <v>105</v>
      </c>
      <c r="N64" s="20" t="s">
        <v>126</v>
      </c>
      <c r="O64" s="20">
        <v>54.36</v>
      </c>
      <c r="P64" s="20">
        <v>3</v>
      </c>
      <c r="Q64" s="20">
        <v>20.07</v>
      </c>
      <c r="R64" s="20">
        <v>3.29</v>
      </c>
      <c r="S64" s="20" t="s">
        <v>38</v>
      </c>
      <c r="T64" s="20">
        <v>771</v>
      </c>
      <c r="U64" s="20" t="s">
        <v>39</v>
      </c>
      <c r="V64" s="20" t="s">
        <v>57</v>
      </c>
      <c r="W64" s="21" t="s">
        <v>58</v>
      </c>
      <c r="X64" s="22">
        <v>44697</v>
      </c>
      <c r="Y64" s="23">
        <v>44702</v>
      </c>
      <c r="Z64" s="37" t="str">
        <f>IF(India_Data[[#This Row],[Order Date]]=India_Data[[#This Row],[Ship Date]],"0","1")</f>
        <v>1</v>
      </c>
      <c r="AA64" s="37" t="str">
        <f>IF(India_Data[[#This Row],[Sales]]&gt;=India_Data[[#This Row],[Target]],"YES","NO")</f>
        <v>NO</v>
      </c>
      <c r="AB64" s="37">
        <f>(Data!O64:O1618-Data!T64:T1618)</f>
        <v>-716.64</v>
      </c>
      <c r="AC64" s="35">
        <f>India_Data[[#This Row],[Ship Date]]-India_Data[[#This Row],[Order Date]]</f>
        <v>5</v>
      </c>
      <c r="AD64" s="35" t="str">
        <f>IF(India_Data[[#This Row],[Ship Date]]-India_Data[[#This Row],[Order Date]]&gt;5,"flag","no")</f>
        <v>no</v>
      </c>
      <c r="AE64" s="35">
        <f>India_Data[[#This Row],[Profit]]/India_Data[[#This Row],[Sales]]</f>
        <v>0.36920529801324503</v>
      </c>
      <c r="AF64" s="41">
        <f>India_Data[[#This Row],[Sales]]/India_Data[[#This Row],[Target]]</f>
        <v>7.0505836575875488E-2</v>
      </c>
      <c r="AG64" s="41">
        <f>India_Data[[#This Row],[Shipping Cost]]/India_Data[[#This Row],[Sales]]</f>
        <v>6.05224429727741E-2</v>
      </c>
      <c r="AH64" s="40" t="str">
        <f>IF(India_Data[[#This Row],[Shipping Cost]]/India_Data[[#This Row],[Sales]]&gt;0.1,"HIGH","")</f>
        <v/>
      </c>
    </row>
    <row r="65" spans="1:34">
      <c r="A65" s="19">
        <v>64</v>
      </c>
      <c r="B65" s="20" t="s">
        <v>127</v>
      </c>
      <c r="C65" s="20" t="s">
        <v>26</v>
      </c>
      <c r="D65" s="20" t="s">
        <v>128</v>
      </c>
      <c r="E65" s="20" t="s">
        <v>129</v>
      </c>
      <c r="F65" s="20" t="s">
        <v>110</v>
      </c>
      <c r="G65" s="20" t="s">
        <v>45</v>
      </c>
      <c r="H65" s="20" t="s">
        <v>46</v>
      </c>
      <c r="I65" s="20" t="s">
        <v>32</v>
      </c>
      <c r="J65" s="20" t="s">
        <v>47</v>
      </c>
      <c r="K65" s="20" t="s">
        <v>130</v>
      </c>
      <c r="L65" s="20" t="s">
        <v>35</v>
      </c>
      <c r="M65" s="20" t="s">
        <v>98</v>
      </c>
      <c r="N65" s="20" t="s">
        <v>131</v>
      </c>
      <c r="O65" s="20">
        <v>145.88999999999999</v>
      </c>
      <c r="P65" s="20">
        <v>3</v>
      </c>
      <c r="Q65" s="20">
        <v>17.46</v>
      </c>
      <c r="R65" s="20">
        <v>15.08</v>
      </c>
      <c r="S65" s="20" t="s">
        <v>38</v>
      </c>
      <c r="T65" s="20">
        <v>727</v>
      </c>
      <c r="U65" s="20" t="s">
        <v>39</v>
      </c>
      <c r="V65" s="20" t="s">
        <v>40</v>
      </c>
      <c r="W65" s="21" t="s">
        <v>58</v>
      </c>
      <c r="X65" s="22">
        <v>44746</v>
      </c>
      <c r="Y65" s="23">
        <v>44899</v>
      </c>
      <c r="Z65" s="37" t="str">
        <f>IF(India_Data[[#This Row],[Order Date]]=India_Data[[#This Row],[Ship Date]],"0","1")</f>
        <v>1</v>
      </c>
      <c r="AA65" s="37" t="str">
        <f>IF(India_Data[[#This Row],[Sales]]&gt;=India_Data[[#This Row],[Target]],"YES","NO")</f>
        <v>NO</v>
      </c>
      <c r="AB65" s="37">
        <f>(Data!O65:O1619-Data!T65:T1619)</f>
        <v>-581.11</v>
      </c>
      <c r="AC65" s="35">
        <f>India_Data[[#This Row],[Ship Date]]-India_Data[[#This Row],[Order Date]]</f>
        <v>153</v>
      </c>
      <c r="AD65" s="35" t="str">
        <f>IF(India_Data[[#This Row],[Ship Date]]-India_Data[[#This Row],[Order Date]]&gt;5,"flag","no")</f>
        <v>flag</v>
      </c>
      <c r="AE65" s="35">
        <f>India_Data[[#This Row],[Profit]]/India_Data[[#This Row],[Sales]]</f>
        <v>0.11967921036397287</v>
      </c>
      <c r="AF65" s="41">
        <f>India_Data[[#This Row],[Sales]]/India_Data[[#This Row],[Target]]</f>
        <v>0.20067400275103162</v>
      </c>
      <c r="AG65" s="41">
        <f>India_Data[[#This Row],[Shipping Cost]]/India_Data[[#This Row],[Sales]]</f>
        <v>0.10336554938652411</v>
      </c>
      <c r="AH65" s="40" t="str">
        <f>IF(India_Data[[#This Row],[Shipping Cost]]/India_Data[[#This Row],[Sales]]&gt;0.1,"HIGH","")</f>
        <v>HIGH</v>
      </c>
    </row>
    <row r="66" spans="1:34">
      <c r="A66" s="19">
        <v>65</v>
      </c>
      <c r="B66" s="20" t="s">
        <v>132</v>
      </c>
      <c r="C66" s="20" t="s">
        <v>26</v>
      </c>
      <c r="D66" s="20" t="s">
        <v>133</v>
      </c>
      <c r="E66" s="20" t="s">
        <v>134</v>
      </c>
      <c r="F66" s="20" t="s">
        <v>110</v>
      </c>
      <c r="G66" s="20" t="s">
        <v>135</v>
      </c>
      <c r="H66" s="20" t="s">
        <v>136</v>
      </c>
      <c r="I66" s="20" t="s">
        <v>32</v>
      </c>
      <c r="J66" s="20" t="s">
        <v>54</v>
      </c>
      <c r="K66" s="20" t="s">
        <v>137</v>
      </c>
      <c r="L66" s="20" t="s">
        <v>35</v>
      </c>
      <c r="M66" s="20" t="s">
        <v>98</v>
      </c>
      <c r="N66" s="20" t="s">
        <v>138</v>
      </c>
      <c r="O66" s="20">
        <v>115.11</v>
      </c>
      <c r="P66" s="20">
        <v>3</v>
      </c>
      <c r="Q66" s="20">
        <v>13.77</v>
      </c>
      <c r="R66" s="20">
        <v>7.61</v>
      </c>
      <c r="S66" s="20" t="s">
        <v>38</v>
      </c>
      <c r="T66" s="20">
        <v>120</v>
      </c>
      <c r="U66" s="20" t="s">
        <v>39</v>
      </c>
      <c r="V66" s="20" t="s">
        <v>50</v>
      </c>
      <c r="W66" s="21" t="s">
        <v>58</v>
      </c>
      <c r="X66" s="22">
        <v>45484</v>
      </c>
      <c r="Y66" s="23">
        <v>45637</v>
      </c>
      <c r="Z66" s="37" t="str">
        <f>IF(India_Data[[#This Row],[Order Date]]=India_Data[[#This Row],[Ship Date]],"0","1")</f>
        <v>1</v>
      </c>
      <c r="AA66" s="37" t="str">
        <f>IF(India_Data[[#This Row],[Sales]]&gt;=India_Data[[#This Row],[Target]],"YES","NO")</f>
        <v>NO</v>
      </c>
      <c r="AB66" s="37">
        <f>(Data!O66:O1620-Data!T66:T1620)</f>
        <v>-4.8900000000000006</v>
      </c>
      <c r="AC66" s="35">
        <f>India_Data[[#This Row],[Ship Date]]-India_Data[[#This Row],[Order Date]]</f>
        <v>153</v>
      </c>
      <c r="AD66" s="35" t="str">
        <f>IF(India_Data[[#This Row],[Ship Date]]-India_Data[[#This Row],[Order Date]]&gt;5,"flag","no")</f>
        <v>flag</v>
      </c>
      <c r="AE66" s="35">
        <f>India_Data[[#This Row],[Profit]]/India_Data[[#This Row],[Sales]]</f>
        <v>0.1196247068021892</v>
      </c>
      <c r="AF66" s="41">
        <f>India_Data[[#This Row],[Sales]]/India_Data[[#This Row],[Target]]</f>
        <v>0.95925000000000005</v>
      </c>
      <c r="AG66" s="41">
        <f>India_Data[[#This Row],[Shipping Cost]]/India_Data[[#This Row],[Sales]]</f>
        <v>6.611067674398402E-2</v>
      </c>
      <c r="AH66" s="40" t="str">
        <f>IF(India_Data[[#This Row],[Shipping Cost]]/India_Data[[#This Row],[Sales]]&gt;0.1,"HIGH","")</f>
        <v/>
      </c>
    </row>
    <row r="67" spans="1:34">
      <c r="A67" s="19">
        <v>66</v>
      </c>
      <c r="B67" s="20" t="s">
        <v>139</v>
      </c>
      <c r="C67" s="20" t="s">
        <v>26</v>
      </c>
      <c r="D67" s="20" t="s">
        <v>140</v>
      </c>
      <c r="E67" s="20" t="s">
        <v>141</v>
      </c>
      <c r="F67" s="20" t="s">
        <v>110</v>
      </c>
      <c r="G67" s="20" t="s">
        <v>142</v>
      </c>
      <c r="H67" s="20" t="s">
        <v>143</v>
      </c>
      <c r="I67" s="20" t="s">
        <v>32</v>
      </c>
      <c r="J67" s="20" t="s">
        <v>33</v>
      </c>
      <c r="K67" s="20" t="s">
        <v>144</v>
      </c>
      <c r="L67" s="20" t="s">
        <v>35</v>
      </c>
      <c r="M67" s="20" t="s">
        <v>145</v>
      </c>
      <c r="N67" s="20" t="s">
        <v>146</v>
      </c>
      <c r="O67" s="20">
        <v>76.41</v>
      </c>
      <c r="P67" s="20">
        <v>3</v>
      </c>
      <c r="Q67" s="20">
        <v>2.97</v>
      </c>
      <c r="R67" s="20">
        <v>1.36</v>
      </c>
      <c r="S67" s="20" t="s">
        <v>38</v>
      </c>
      <c r="T67" s="20">
        <v>134</v>
      </c>
      <c r="U67" s="20" t="s">
        <v>39</v>
      </c>
      <c r="V67" s="20" t="s">
        <v>57</v>
      </c>
      <c r="W67" s="21" t="s">
        <v>41</v>
      </c>
      <c r="X67" s="22">
        <v>45645</v>
      </c>
      <c r="Y67" s="23">
        <v>45651</v>
      </c>
      <c r="Z67" s="37" t="str">
        <f>IF(India_Data[[#This Row],[Order Date]]=India_Data[[#This Row],[Ship Date]],"0","1")</f>
        <v>1</v>
      </c>
      <c r="AA67" s="37" t="str">
        <f>IF(India_Data[[#This Row],[Sales]]&gt;=India_Data[[#This Row],[Target]],"YES","NO")</f>
        <v>NO</v>
      </c>
      <c r="AB67" s="37">
        <f>(Data!O67:O1621-Data!T67:T1621)</f>
        <v>-57.59</v>
      </c>
      <c r="AC67" s="35">
        <f>India_Data[[#This Row],[Ship Date]]-India_Data[[#This Row],[Order Date]]</f>
        <v>6</v>
      </c>
      <c r="AD67" s="35" t="str">
        <f>IF(India_Data[[#This Row],[Ship Date]]-India_Data[[#This Row],[Order Date]]&gt;5,"flag","no")</f>
        <v>flag</v>
      </c>
      <c r="AE67" s="35">
        <f>India_Data[[#This Row],[Profit]]/India_Data[[#This Row],[Sales]]</f>
        <v>3.8869257950530041E-2</v>
      </c>
      <c r="AF67" s="41">
        <f>India_Data[[#This Row],[Sales]]/India_Data[[#This Row],[Target]]</f>
        <v>0.5702238805970149</v>
      </c>
      <c r="AG67" s="41">
        <f>India_Data[[#This Row],[Shipping Cost]]/India_Data[[#This Row],[Sales]]</f>
        <v>1.7798717445360556E-2</v>
      </c>
      <c r="AH67" s="40" t="str">
        <f>IF(India_Data[[#This Row],[Shipping Cost]]/India_Data[[#This Row],[Sales]]&gt;0.1,"HIGH","")</f>
        <v/>
      </c>
    </row>
    <row r="68" spans="1:34">
      <c r="A68" s="19">
        <v>67</v>
      </c>
      <c r="B68" s="20" t="s">
        <v>147</v>
      </c>
      <c r="C68" s="20" t="s">
        <v>26</v>
      </c>
      <c r="D68" s="20" t="s">
        <v>148</v>
      </c>
      <c r="E68" s="20" t="s">
        <v>149</v>
      </c>
      <c r="F68" s="20" t="s">
        <v>110</v>
      </c>
      <c r="G68" s="20" t="s">
        <v>150</v>
      </c>
      <c r="H68" s="20" t="s">
        <v>46</v>
      </c>
      <c r="I68" s="20" t="s">
        <v>32</v>
      </c>
      <c r="J68" s="20" t="s">
        <v>47</v>
      </c>
      <c r="K68" s="20" t="s">
        <v>151</v>
      </c>
      <c r="L68" s="20" t="s">
        <v>35</v>
      </c>
      <c r="M68" s="20" t="s">
        <v>145</v>
      </c>
      <c r="N68" s="20" t="s">
        <v>152</v>
      </c>
      <c r="O68" s="20">
        <v>32.31</v>
      </c>
      <c r="P68" s="20">
        <v>3</v>
      </c>
      <c r="Q68" s="20">
        <v>9</v>
      </c>
      <c r="R68" s="20">
        <v>0.76</v>
      </c>
      <c r="S68" s="20" t="s">
        <v>38</v>
      </c>
      <c r="T68" s="20">
        <v>692</v>
      </c>
      <c r="U68" s="20" t="s">
        <v>39</v>
      </c>
      <c r="V68" s="20" t="s">
        <v>40</v>
      </c>
      <c r="W68" s="21" t="s">
        <v>58</v>
      </c>
      <c r="X68" s="22">
        <v>45070</v>
      </c>
      <c r="Y68" s="23">
        <v>45075</v>
      </c>
      <c r="Z68" s="37" t="str">
        <f>IF(India_Data[[#This Row],[Order Date]]=India_Data[[#This Row],[Ship Date]],"0","1")</f>
        <v>1</v>
      </c>
      <c r="AA68" s="37" t="str">
        <f>IF(India_Data[[#This Row],[Sales]]&gt;=India_Data[[#This Row],[Target]],"YES","NO")</f>
        <v>NO</v>
      </c>
      <c r="AB68" s="37">
        <f>(Data!O68:O1622-Data!T68:T1622)</f>
        <v>-659.69</v>
      </c>
      <c r="AC68" s="35">
        <f>India_Data[[#This Row],[Ship Date]]-India_Data[[#This Row],[Order Date]]</f>
        <v>5</v>
      </c>
      <c r="AD68" s="35" t="str">
        <f>IF(India_Data[[#This Row],[Ship Date]]-India_Data[[#This Row],[Order Date]]&gt;5,"flag","no")</f>
        <v>no</v>
      </c>
      <c r="AE68" s="35">
        <f>India_Data[[#This Row],[Profit]]/India_Data[[#This Row],[Sales]]</f>
        <v>0.27855153203342614</v>
      </c>
      <c r="AF68" s="41">
        <f>India_Data[[#This Row],[Sales]]/India_Data[[#This Row],[Target]]</f>
        <v>4.6690751445086706E-2</v>
      </c>
      <c r="AG68" s="41">
        <f>India_Data[[#This Row],[Shipping Cost]]/India_Data[[#This Row],[Sales]]</f>
        <v>2.3522129371711543E-2</v>
      </c>
      <c r="AH68" s="40" t="str">
        <f>IF(India_Data[[#This Row],[Shipping Cost]]/India_Data[[#This Row],[Sales]]&gt;0.1,"HIGH","")</f>
        <v/>
      </c>
    </row>
    <row r="69" spans="1:34">
      <c r="A69" s="19">
        <v>68</v>
      </c>
      <c r="B69" s="20" t="s">
        <v>153</v>
      </c>
      <c r="C69" s="20" t="s">
        <v>26</v>
      </c>
      <c r="D69" s="20" t="s">
        <v>154</v>
      </c>
      <c r="E69" s="20" t="s">
        <v>155</v>
      </c>
      <c r="F69" s="20" t="s">
        <v>110</v>
      </c>
      <c r="G69" s="20" t="s">
        <v>156</v>
      </c>
      <c r="H69" s="20" t="s">
        <v>157</v>
      </c>
      <c r="I69" s="20" t="s">
        <v>32</v>
      </c>
      <c r="J69" s="20" t="s">
        <v>47</v>
      </c>
      <c r="K69" s="20" t="s">
        <v>158</v>
      </c>
      <c r="L69" s="20" t="s">
        <v>35</v>
      </c>
      <c r="M69" s="20" t="s">
        <v>159</v>
      </c>
      <c r="N69" s="20" t="s">
        <v>160</v>
      </c>
      <c r="O69" s="20">
        <v>140.22</v>
      </c>
      <c r="P69" s="20">
        <v>3</v>
      </c>
      <c r="Q69" s="20">
        <v>42.03</v>
      </c>
      <c r="R69" s="20">
        <v>11.86</v>
      </c>
      <c r="S69" s="20" t="s">
        <v>38</v>
      </c>
      <c r="T69" s="20">
        <v>637</v>
      </c>
      <c r="U69" s="20" t="s">
        <v>39</v>
      </c>
      <c r="V69" s="20" t="s">
        <v>50</v>
      </c>
      <c r="W69" s="21" t="s">
        <v>41</v>
      </c>
      <c r="X69" s="22">
        <v>45112</v>
      </c>
      <c r="Y69" s="23">
        <v>45265</v>
      </c>
      <c r="Z69" s="37" t="str">
        <f>IF(India_Data[[#This Row],[Order Date]]=India_Data[[#This Row],[Ship Date]],"0","1")</f>
        <v>1</v>
      </c>
      <c r="AA69" s="37" t="str">
        <f>IF(India_Data[[#This Row],[Sales]]&gt;=India_Data[[#This Row],[Target]],"YES","NO")</f>
        <v>NO</v>
      </c>
      <c r="AB69" s="37">
        <f>(Data!O69:O1623-Data!T69:T1623)</f>
        <v>-496.78</v>
      </c>
      <c r="AC69" s="35">
        <f>India_Data[[#This Row],[Ship Date]]-India_Data[[#This Row],[Order Date]]</f>
        <v>153</v>
      </c>
      <c r="AD69" s="35" t="str">
        <f>IF(India_Data[[#This Row],[Ship Date]]-India_Data[[#This Row],[Order Date]]&gt;5,"flag","no")</f>
        <v>flag</v>
      </c>
      <c r="AE69" s="35">
        <f>India_Data[[#This Row],[Profit]]/India_Data[[#This Row],[Sales]]</f>
        <v>0.29974326059050066</v>
      </c>
      <c r="AF69" s="41">
        <f>India_Data[[#This Row],[Sales]]/India_Data[[#This Row],[Target]]</f>
        <v>0.22012558869701726</v>
      </c>
      <c r="AG69" s="41">
        <f>India_Data[[#This Row],[Shipping Cost]]/India_Data[[#This Row],[Sales]]</f>
        <v>8.4581372129510765E-2</v>
      </c>
      <c r="AH69" s="40" t="str">
        <f>IF(India_Data[[#This Row],[Shipping Cost]]/India_Data[[#This Row],[Sales]]&gt;0.1,"HIGH","")</f>
        <v/>
      </c>
    </row>
    <row r="70" spans="1:34">
      <c r="A70" s="19">
        <v>69</v>
      </c>
      <c r="B70" s="20" t="s">
        <v>161</v>
      </c>
      <c r="C70" s="20" t="s">
        <v>26</v>
      </c>
      <c r="D70" s="20" t="s">
        <v>162</v>
      </c>
      <c r="E70" s="20" t="s">
        <v>163</v>
      </c>
      <c r="F70" s="20" t="s">
        <v>110</v>
      </c>
      <c r="G70" s="20" t="s">
        <v>164</v>
      </c>
      <c r="H70" s="20" t="s">
        <v>165</v>
      </c>
      <c r="I70" s="20" t="s">
        <v>32</v>
      </c>
      <c r="J70" s="20" t="s">
        <v>47</v>
      </c>
      <c r="K70" s="20" t="s">
        <v>166</v>
      </c>
      <c r="L70" s="20" t="s">
        <v>35</v>
      </c>
      <c r="M70" s="20" t="s">
        <v>36</v>
      </c>
      <c r="N70" s="20" t="s">
        <v>167</v>
      </c>
      <c r="O70" s="20">
        <v>17.73</v>
      </c>
      <c r="P70" s="20">
        <v>3</v>
      </c>
      <c r="Q70" s="20">
        <v>0.63</v>
      </c>
      <c r="R70" s="20">
        <v>0.86</v>
      </c>
      <c r="S70" s="20" t="s">
        <v>38</v>
      </c>
      <c r="T70" s="20">
        <v>72</v>
      </c>
      <c r="U70" s="20" t="s">
        <v>39</v>
      </c>
      <c r="V70" s="20" t="s">
        <v>57</v>
      </c>
      <c r="W70" s="21" t="s">
        <v>41</v>
      </c>
      <c r="X70" s="22">
        <v>45145</v>
      </c>
      <c r="Y70" s="23">
        <v>45120</v>
      </c>
      <c r="Z70" s="37" t="str">
        <f>IF(India_Data[[#This Row],[Order Date]]=India_Data[[#This Row],[Ship Date]],"0","1")</f>
        <v>1</v>
      </c>
      <c r="AA70" s="37" t="str">
        <f>IF(India_Data[[#This Row],[Sales]]&gt;=India_Data[[#This Row],[Target]],"YES","NO")</f>
        <v>NO</v>
      </c>
      <c r="AB70" s="37">
        <f>(Data!O70:O1624-Data!T70:T1624)</f>
        <v>-54.269999999999996</v>
      </c>
      <c r="AC70" s="35">
        <f>India_Data[[#This Row],[Ship Date]]-India_Data[[#This Row],[Order Date]]</f>
        <v>-25</v>
      </c>
      <c r="AD70" s="35" t="str">
        <f>IF(India_Data[[#This Row],[Ship Date]]-India_Data[[#This Row],[Order Date]]&gt;5,"flag","no")</f>
        <v>no</v>
      </c>
      <c r="AE70" s="35">
        <f>India_Data[[#This Row],[Profit]]/India_Data[[#This Row],[Sales]]</f>
        <v>3.553299492385787E-2</v>
      </c>
      <c r="AF70" s="41">
        <f>India_Data[[#This Row],[Sales]]/India_Data[[#This Row],[Target]]</f>
        <v>0.24625</v>
      </c>
      <c r="AG70" s="41">
        <f>India_Data[[#This Row],[Shipping Cost]]/India_Data[[#This Row],[Sales]]</f>
        <v>4.8505358150028197E-2</v>
      </c>
      <c r="AH70" s="40" t="str">
        <f>IF(India_Data[[#This Row],[Shipping Cost]]/India_Data[[#This Row],[Sales]]&gt;0.1,"HIGH","")</f>
        <v/>
      </c>
    </row>
    <row r="71" spans="1:34">
      <c r="A71" s="19">
        <v>70</v>
      </c>
      <c r="B71" s="20" t="s">
        <v>976</v>
      </c>
      <c r="C71" s="20" t="s">
        <v>26</v>
      </c>
      <c r="D71" s="20" t="s">
        <v>977</v>
      </c>
      <c r="E71" s="20" t="s">
        <v>978</v>
      </c>
      <c r="F71" s="20" t="s">
        <v>110</v>
      </c>
      <c r="G71" s="20" t="s">
        <v>963</v>
      </c>
      <c r="H71" s="20" t="s">
        <v>165</v>
      </c>
      <c r="I71" s="20" t="s">
        <v>32</v>
      </c>
      <c r="J71" s="20" t="s">
        <v>47</v>
      </c>
      <c r="K71" s="20" t="s">
        <v>979</v>
      </c>
      <c r="L71" s="20" t="s">
        <v>35</v>
      </c>
      <c r="M71" s="20" t="s">
        <v>91</v>
      </c>
      <c r="N71" s="20" t="s">
        <v>980</v>
      </c>
      <c r="O71" s="20">
        <v>13.47</v>
      </c>
      <c r="P71" s="20">
        <v>1</v>
      </c>
      <c r="Q71" s="20">
        <v>1.2</v>
      </c>
      <c r="R71" s="20">
        <v>0.62</v>
      </c>
      <c r="S71" s="20" t="s">
        <v>38</v>
      </c>
      <c r="T71" s="20">
        <v>691</v>
      </c>
      <c r="U71" s="20" t="s">
        <v>39</v>
      </c>
      <c r="V71" s="20" t="s">
        <v>40</v>
      </c>
      <c r="W71" s="21" t="s">
        <v>58</v>
      </c>
      <c r="X71" s="22">
        <v>44802</v>
      </c>
      <c r="Y71" s="23">
        <v>44601</v>
      </c>
      <c r="Z71" s="37" t="str">
        <f>IF(India_Data[[#This Row],[Order Date]]=India_Data[[#This Row],[Ship Date]],"0","1")</f>
        <v>1</v>
      </c>
      <c r="AA71" s="37" t="str">
        <f>IF(India_Data[[#This Row],[Sales]]&gt;=India_Data[[#This Row],[Target]],"YES","NO")</f>
        <v>NO</v>
      </c>
      <c r="AB71" s="37">
        <f>(Data!O71:O1625-Data!T71:T1625)</f>
        <v>-677.53</v>
      </c>
      <c r="AC71" s="35">
        <f>India_Data[[#This Row],[Ship Date]]-India_Data[[#This Row],[Order Date]]</f>
        <v>-201</v>
      </c>
      <c r="AD71" s="35" t="str">
        <f>IF(India_Data[[#This Row],[Ship Date]]-India_Data[[#This Row],[Order Date]]&gt;5,"flag","no")</f>
        <v>no</v>
      </c>
      <c r="AE71" s="35">
        <f>India_Data[[#This Row],[Profit]]/India_Data[[#This Row],[Sales]]</f>
        <v>8.9086859688195977E-2</v>
      </c>
      <c r="AF71" s="41">
        <f>India_Data[[#This Row],[Sales]]/India_Data[[#This Row],[Target]]</f>
        <v>1.9493487698986976E-2</v>
      </c>
      <c r="AG71" s="41">
        <f>India_Data[[#This Row],[Shipping Cost]]/India_Data[[#This Row],[Sales]]</f>
        <v>4.6028210838901261E-2</v>
      </c>
      <c r="AH71" s="40" t="str">
        <f>IF(India_Data[[#This Row],[Shipping Cost]]/India_Data[[#This Row],[Sales]]&gt;0.1,"HIGH","")</f>
        <v/>
      </c>
    </row>
    <row r="72" spans="1:34">
      <c r="A72" s="19">
        <v>71</v>
      </c>
      <c r="B72" s="20" t="s">
        <v>654</v>
      </c>
      <c r="C72" s="20" t="s">
        <v>26</v>
      </c>
      <c r="D72" s="20" t="s">
        <v>655</v>
      </c>
      <c r="E72" s="20" t="s">
        <v>656</v>
      </c>
      <c r="F72" s="20" t="s">
        <v>110</v>
      </c>
      <c r="G72" s="20" t="s">
        <v>657</v>
      </c>
      <c r="H72" s="20" t="s">
        <v>143</v>
      </c>
      <c r="I72" s="20" t="s">
        <v>32</v>
      </c>
      <c r="J72" s="20" t="s">
        <v>33</v>
      </c>
      <c r="K72" s="20" t="s">
        <v>658</v>
      </c>
      <c r="L72" s="20" t="s">
        <v>35</v>
      </c>
      <c r="M72" s="20" t="s">
        <v>105</v>
      </c>
      <c r="N72" s="20" t="s">
        <v>659</v>
      </c>
      <c r="O72" s="20">
        <v>67.86</v>
      </c>
      <c r="P72" s="20">
        <v>2</v>
      </c>
      <c r="Q72" s="20">
        <v>0</v>
      </c>
      <c r="R72" s="20">
        <v>1.91</v>
      </c>
      <c r="S72" s="20" t="s">
        <v>38</v>
      </c>
      <c r="T72" s="20">
        <v>84</v>
      </c>
      <c r="U72" s="20" t="s">
        <v>39</v>
      </c>
      <c r="V72" s="20" t="s">
        <v>57</v>
      </c>
      <c r="W72" s="21" t="s">
        <v>41</v>
      </c>
      <c r="X72" s="22">
        <v>44357</v>
      </c>
      <c r="Y72" s="23">
        <v>44479</v>
      </c>
      <c r="Z72" s="37" t="str">
        <f>IF(India_Data[[#This Row],[Order Date]]=India_Data[[#This Row],[Ship Date]],"0","1")</f>
        <v>1</v>
      </c>
      <c r="AA72" s="37" t="str">
        <f>IF(India_Data[[#This Row],[Sales]]&gt;=India_Data[[#This Row],[Target]],"YES","NO")</f>
        <v>NO</v>
      </c>
      <c r="AB72" s="37">
        <f>(Data!O72:O1626-Data!T72:T1626)</f>
        <v>-16.14</v>
      </c>
      <c r="AC72" s="35">
        <f>India_Data[[#This Row],[Ship Date]]-India_Data[[#This Row],[Order Date]]</f>
        <v>122</v>
      </c>
      <c r="AD72" s="35" t="str">
        <f>IF(India_Data[[#This Row],[Ship Date]]-India_Data[[#This Row],[Order Date]]&gt;5,"flag","no")</f>
        <v>flag</v>
      </c>
      <c r="AE72" s="35">
        <f>India_Data[[#This Row],[Profit]]/India_Data[[#This Row],[Sales]]</f>
        <v>0</v>
      </c>
      <c r="AF72" s="41">
        <f>India_Data[[#This Row],[Sales]]/India_Data[[#This Row],[Target]]</f>
        <v>0.80785714285714283</v>
      </c>
      <c r="AG72" s="41">
        <f>India_Data[[#This Row],[Shipping Cost]]/India_Data[[#This Row],[Sales]]</f>
        <v>2.8146183318597112E-2</v>
      </c>
      <c r="AH72" s="40" t="str">
        <f>IF(India_Data[[#This Row],[Shipping Cost]]/India_Data[[#This Row],[Sales]]&gt;0.1,"HIGH","")</f>
        <v/>
      </c>
    </row>
    <row r="73" spans="1:34">
      <c r="A73" s="19">
        <v>72</v>
      </c>
      <c r="B73" s="20" t="s">
        <v>660</v>
      </c>
      <c r="C73" s="20" t="s">
        <v>26</v>
      </c>
      <c r="D73" s="20" t="s">
        <v>661</v>
      </c>
      <c r="E73" s="20" t="s">
        <v>662</v>
      </c>
      <c r="F73" s="20" t="s">
        <v>110</v>
      </c>
      <c r="G73" s="20" t="s">
        <v>663</v>
      </c>
      <c r="H73" s="20" t="s">
        <v>179</v>
      </c>
      <c r="I73" s="20" t="s">
        <v>32</v>
      </c>
      <c r="J73" s="20" t="s">
        <v>180</v>
      </c>
      <c r="K73" s="20" t="s">
        <v>664</v>
      </c>
      <c r="L73" s="20" t="s">
        <v>35</v>
      </c>
      <c r="M73" s="20" t="s">
        <v>76</v>
      </c>
      <c r="N73" s="20" t="s">
        <v>665</v>
      </c>
      <c r="O73" s="20">
        <v>95.04</v>
      </c>
      <c r="P73" s="20">
        <v>2</v>
      </c>
      <c r="Q73" s="20">
        <v>13.26</v>
      </c>
      <c r="R73" s="20">
        <v>5.15</v>
      </c>
      <c r="S73" s="20" t="s">
        <v>38</v>
      </c>
      <c r="T73" s="20">
        <v>560</v>
      </c>
      <c r="U73" s="20" t="s">
        <v>39</v>
      </c>
      <c r="V73" s="20" t="s">
        <v>40</v>
      </c>
      <c r="W73" s="21" t="s">
        <v>58</v>
      </c>
      <c r="X73" s="22">
        <v>44837</v>
      </c>
      <c r="Y73" s="23">
        <v>44636</v>
      </c>
      <c r="Z73" s="37" t="str">
        <f>IF(India_Data[[#This Row],[Order Date]]=India_Data[[#This Row],[Ship Date]],"0","1")</f>
        <v>1</v>
      </c>
      <c r="AA73" s="37" t="str">
        <f>IF(India_Data[[#This Row],[Sales]]&gt;=India_Data[[#This Row],[Target]],"YES","NO")</f>
        <v>NO</v>
      </c>
      <c r="AB73" s="37">
        <f>(Data!O73:O1627-Data!T73:T1627)</f>
        <v>-464.96</v>
      </c>
      <c r="AC73" s="35">
        <f>India_Data[[#This Row],[Ship Date]]-India_Data[[#This Row],[Order Date]]</f>
        <v>-201</v>
      </c>
      <c r="AD73" s="35" t="str">
        <f>IF(India_Data[[#This Row],[Ship Date]]-India_Data[[#This Row],[Order Date]]&gt;5,"flag","no")</f>
        <v>no</v>
      </c>
      <c r="AE73" s="35">
        <f>India_Data[[#This Row],[Profit]]/India_Data[[#This Row],[Sales]]</f>
        <v>0.13952020202020202</v>
      </c>
      <c r="AF73" s="41">
        <f>India_Data[[#This Row],[Sales]]/India_Data[[#This Row],[Target]]</f>
        <v>0.16971428571428573</v>
      </c>
      <c r="AG73" s="41">
        <f>India_Data[[#This Row],[Shipping Cost]]/India_Data[[#This Row],[Sales]]</f>
        <v>5.4187710437710437E-2</v>
      </c>
      <c r="AH73" s="40" t="str">
        <f>IF(India_Data[[#This Row],[Shipping Cost]]/India_Data[[#This Row],[Sales]]&gt;0.1,"HIGH","")</f>
        <v/>
      </c>
    </row>
    <row r="74" spans="1:34">
      <c r="A74" s="19">
        <v>73</v>
      </c>
      <c r="B74" s="20" t="s">
        <v>161</v>
      </c>
      <c r="C74" s="20" t="s">
        <v>26</v>
      </c>
      <c r="D74" s="20" t="s">
        <v>162</v>
      </c>
      <c r="E74" s="20" t="s">
        <v>163</v>
      </c>
      <c r="F74" s="20" t="s">
        <v>110</v>
      </c>
      <c r="G74" s="20" t="s">
        <v>164</v>
      </c>
      <c r="H74" s="20" t="s">
        <v>165</v>
      </c>
      <c r="I74" s="20" t="s">
        <v>32</v>
      </c>
      <c r="J74" s="20" t="s">
        <v>47</v>
      </c>
      <c r="K74" s="20" t="s">
        <v>666</v>
      </c>
      <c r="L74" s="20" t="s">
        <v>35</v>
      </c>
      <c r="M74" s="20" t="s">
        <v>36</v>
      </c>
      <c r="N74" s="20" t="s">
        <v>667</v>
      </c>
      <c r="O74" s="20">
        <v>30.96</v>
      </c>
      <c r="P74" s="20">
        <v>2</v>
      </c>
      <c r="Q74" s="20">
        <v>7.74</v>
      </c>
      <c r="R74" s="20">
        <v>2.97</v>
      </c>
      <c r="S74" s="20" t="s">
        <v>38</v>
      </c>
      <c r="T74" s="20">
        <v>590</v>
      </c>
      <c r="U74" s="20" t="s">
        <v>39</v>
      </c>
      <c r="V74" s="20" t="s">
        <v>78</v>
      </c>
      <c r="W74" s="21" t="s">
        <v>41</v>
      </c>
      <c r="X74" s="22">
        <v>44560</v>
      </c>
      <c r="Y74" s="23">
        <v>44713</v>
      </c>
      <c r="Z74" s="37" t="str">
        <f>IF(India_Data[[#This Row],[Order Date]]=India_Data[[#This Row],[Ship Date]],"0","1")</f>
        <v>1</v>
      </c>
      <c r="AA74" s="37" t="str">
        <f>IF(India_Data[[#This Row],[Sales]]&gt;=India_Data[[#This Row],[Target]],"YES","NO")</f>
        <v>NO</v>
      </c>
      <c r="AB74" s="37">
        <f>(Data!O74:O1628-Data!T74:T1628)</f>
        <v>-559.04</v>
      </c>
      <c r="AC74" s="35">
        <f>India_Data[[#This Row],[Ship Date]]-India_Data[[#This Row],[Order Date]]</f>
        <v>153</v>
      </c>
      <c r="AD74" s="35" t="str">
        <f>IF(India_Data[[#This Row],[Ship Date]]-India_Data[[#This Row],[Order Date]]&gt;5,"flag","no")</f>
        <v>flag</v>
      </c>
      <c r="AE74" s="35">
        <f>India_Data[[#This Row],[Profit]]/India_Data[[#This Row],[Sales]]</f>
        <v>0.25</v>
      </c>
      <c r="AF74" s="41">
        <f>India_Data[[#This Row],[Sales]]/India_Data[[#This Row],[Target]]</f>
        <v>5.2474576271186443E-2</v>
      </c>
      <c r="AG74" s="41">
        <f>India_Data[[#This Row],[Shipping Cost]]/India_Data[[#This Row],[Sales]]</f>
        <v>9.5930232558139539E-2</v>
      </c>
      <c r="AH74" s="40" t="str">
        <f>IF(India_Data[[#This Row],[Shipping Cost]]/India_Data[[#This Row],[Sales]]&gt;0.1,"HIGH","")</f>
        <v/>
      </c>
    </row>
    <row r="75" spans="1:34">
      <c r="A75" s="19">
        <v>74</v>
      </c>
      <c r="B75" s="20" t="s">
        <v>668</v>
      </c>
      <c r="C75" s="20" t="s">
        <v>26</v>
      </c>
      <c r="D75" s="20" t="s">
        <v>669</v>
      </c>
      <c r="E75" s="20" t="s">
        <v>670</v>
      </c>
      <c r="F75" s="20" t="s">
        <v>110</v>
      </c>
      <c r="G75" s="20" t="s">
        <v>671</v>
      </c>
      <c r="H75" s="20" t="s">
        <v>672</v>
      </c>
      <c r="I75" s="20" t="s">
        <v>32</v>
      </c>
      <c r="J75" s="20" t="s">
        <v>33</v>
      </c>
      <c r="K75" s="20" t="s">
        <v>673</v>
      </c>
      <c r="L75" s="20" t="s">
        <v>35</v>
      </c>
      <c r="M75" s="20" t="s">
        <v>36</v>
      </c>
      <c r="N75" s="20" t="s">
        <v>674</v>
      </c>
      <c r="O75" s="20">
        <v>16.739999999999998</v>
      </c>
      <c r="P75" s="20">
        <v>2</v>
      </c>
      <c r="Q75" s="20">
        <v>0.66</v>
      </c>
      <c r="R75" s="20">
        <v>1.1399999999999999</v>
      </c>
      <c r="S75" s="20" t="s">
        <v>38</v>
      </c>
      <c r="T75" s="20">
        <v>441</v>
      </c>
      <c r="U75" s="20" t="s">
        <v>39</v>
      </c>
      <c r="V75" s="20" t="s">
        <v>57</v>
      </c>
      <c r="W75" s="21" t="s">
        <v>58</v>
      </c>
      <c r="X75" s="22">
        <v>45112</v>
      </c>
      <c r="Y75" s="23">
        <v>45265</v>
      </c>
      <c r="Z75" s="37" t="str">
        <f>IF(India_Data[[#This Row],[Order Date]]=India_Data[[#This Row],[Ship Date]],"0","1")</f>
        <v>1</v>
      </c>
      <c r="AA75" s="37" t="str">
        <f>IF(India_Data[[#This Row],[Sales]]&gt;=India_Data[[#This Row],[Target]],"YES","NO")</f>
        <v>NO</v>
      </c>
      <c r="AB75" s="37">
        <f>(Data!O75:O1629-Data!T75:T1629)</f>
        <v>-424.26</v>
      </c>
      <c r="AC75" s="35">
        <f>India_Data[[#This Row],[Ship Date]]-India_Data[[#This Row],[Order Date]]</f>
        <v>153</v>
      </c>
      <c r="AD75" s="35" t="str">
        <f>IF(India_Data[[#This Row],[Ship Date]]-India_Data[[#This Row],[Order Date]]&gt;5,"flag","no")</f>
        <v>flag</v>
      </c>
      <c r="AE75" s="35">
        <f>India_Data[[#This Row],[Profit]]/India_Data[[#This Row],[Sales]]</f>
        <v>3.9426523297491044E-2</v>
      </c>
      <c r="AF75" s="41">
        <f>India_Data[[#This Row],[Sales]]/India_Data[[#This Row],[Target]]</f>
        <v>3.7959183673469385E-2</v>
      </c>
      <c r="AG75" s="41">
        <f>India_Data[[#This Row],[Shipping Cost]]/India_Data[[#This Row],[Sales]]</f>
        <v>6.8100358422939072E-2</v>
      </c>
      <c r="AH75" s="40" t="str">
        <f>IF(India_Data[[#This Row],[Shipping Cost]]/India_Data[[#This Row],[Sales]]&gt;0.1,"HIGH","")</f>
        <v/>
      </c>
    </row>
    <row r="76" spans="1:34">
      <c r="A76" s="19">
        <v>75</v>
      </c>
      <c r="B76" s="20" t="s">
        <v>194</v>
      </c>
      <c r="C76" s="20" t="s">
        <v>26</v>
      </c>
      <c r="D76" s="20" t="s">
        <v>195</v>
      </c>
      <c r="E76" s="20" t="s">
        <v>196</v>
      </c>
      <c r="F76" s="20" t="s">
        <v>171</v>
      </c>
      <c r="G76" s="20" t="s">
        <v>197</v>
      </c>
      <c r="H76" s="20" t="s">
        <v>46</v>
      </c>
      <c r="I76" s="20" t="s">
        <v>32</v>
      </c>
      <c r="J76" s="20" t="s">
        <v>47</v>
      </c>
      <c r="K76" s="20" t="s">
        <v>675</v>
      </c>
      <c r="L76" s="20" t="s">
        <v>35</v>
      </c>
      <c r="M76" s="20" t="s">
        <v>105</v>
      </c>
      <c r="N76" s="20" t="s">
        <v>676</v>
      </c>
      <c r="O76" s="20">
        <v>55.5</v>
      </c>
      <c r="P76" s="20">
        <v>2</v>
      </c>
      <c r="Q76" s="20">
        <v>25.5</v>
      </c>
      <c r="R76" s="20">
        <v>4.9800000000000004</v>
      </c>
      <c r="S76" s="20" t="s">
        <v>38</v>
      </c>
      <c r="T76" s="20">
        <v>699</v>
      </c>
      <c r="U76" s="20" t="s">
        <v>39</v>
      </c>
      <c r="V76" s="20" t="s">
        <v>50</v>
      </c>
      <c r="W76" s="21" t="s">
        <v>58</v>
      </c>
      <c r="X76" s="22">
        <v>44783</v>
      </c>
      <c r="Y76" s="23">
        <v>44847</v>
      </c>
      <c r="Z76" s="37" t="str">
        <f>IF(India_Data[[#This Row],[Order Date]]=India_Data[[#This Row],[Ship Date]],"0","1")</f>
        <v>1</v>
      </c>
      <c r="AA76" s="37" t="str">
        <f>IF(India_Data[[#This Row],[Sales]]&gt;=India_Data[[#This Row],[Target]],"YES","NO")</f>
        <v>NO</v>
      </c>
      <c r="AB76" s="37">
        <f>(Data!O76:O1630-Data!T76:T1630)</f>
        <v>-643.5</v>
      </c>
      <c r="AC76" s="35">
        <f>India_Data[[#This Row],[Ship Date]]-India_Data[[#This Row],[Order Date]]</f>
        <v>64</v>
      </c>
      <c r="AD76" s="35" t="str">
        <f>IF(India_Data[[#This Row],[Ship Date]]-India_Data[[#This Row],[Order Date]]&gt;5,"flag","no")</f>
        <v>flag</v>
      </c>
      <c r="AE76" s="35">
        <f>India_Data[[#This Row],[Profit]]/India_Data[[#This Row],[Sales]]</f>
        <v>0.45945945945945948</v>
      </c>
      <c r="AF76" s="41">
        <f>India_Data[[#This Row],[Sales]]/India_Data[[#This Row],[Target]]</f>
        <v>7.9399141630901282E-2</v>
      </c>
      <c r="AG76" s="41">
        <f>India_Data[[#This Row],[Shipping Cost]]/India_Data[[#This Row],[Sales]]</f>
        <v>8.9729729729729743E-2</v>
      </c>
      <c r="AH76" s="40" t="str">
        <f>IF(India_Data[[#This Row],[Shipping Cost]]/India_Data[[#This Row],[Sales]]&gt;0.1,"HIGH","")</f>
        <v/>
      </c>
    </row>
    <row r="77" spans="1:34">
      <c r="A77" s="19">
        <v>76</v>
      </c>
      <c r="B77" s="20" t="s">
        <v>677</v>
      </c>
      <c r="C77" s="20" t="s">
        <v>26</v>
      </c>
      <c r="D77" s="20" t="s">
        <v>477</v>
      </c>
      <c r="E77" s="20" t="s">
        <v>478</v>
      </c>
      <c r="F77" s="20" t="s">
        <v>171</v>
      </c>
      <c r="G77" s="20" t="s">
        <v>562</v>
      </c>
      <c r="H77" s="20" t="s">
        <v>563</v>
      </c>
      <c r="I77" s="20" t="s">
        <v>32</v>
      </c>
      <c r="J77" s="20" t="s">
        <v>54</v>
      </c>
      <c r="K77" s="20" t="s">
        <v>678</v>
      </c>
      <c r="L77" s="20" t="s">
        <v>35</v>
      </c>
      <c r="M77" s="20" t="s">
        <v>145</v>
      </c>
      <c r="N77" s="20" t="s">
        <v>679</v>
      </c>
      <c r="O77" s="20">
        <v>31.14</v>
      </c>
      <c r="P77" s="20">
        <v>2</v>
      </c>
      <c r="Q77" s="20">
        <v>10.86</v>
      </c>
      <c r="R77" s="20">
        <v>1.58</v>
      </c>
      <c r="S77" s="20" t="s">
        <v>38</v>
      </c>
      <c r="T77" s="20">
        <v>731</v>
      </c>
      <c r="U77" s="20" t="s">
        <v>39</v>
      </c>
      <c r="V77" s="20" t="s">
        <v>78</v>
      </c>
      <c r="W77" s="21" t="s">
        <v>58</v>
      </c>
      <c r="X77" s="22">
        <v>45397</v>
      </c>
      <c r="Y77" s="23">
        <v>45401</v>
      </c>
      <c r="Z77" s="37" t="str">
        <f>IF(India_Data[[#This Row],[Order Date]]=India_Data[[#This Row],[Ship Date]],"0","1")</f>
        <v>1</v>
      </c>
      <c r="AA77" s="37" t="str">
        <f>IF(India_Data[[#This Row],[Sales]]&gt;=India_Data[[#This Row],[Target]],"YES","NO")</f>
        <v>NO</v>
      </c>
      <c r="AB77" s="37">
        <f>(Data!O77:O1631-Data!T77:T1631)</f>
        <v>-699.86</v>
      </c>
      <c r="AC77" s="35">
        <f>India_Data[[#This Row],[Ship Date]]-India_Data[[#This Row],[Order Date]]</f>
        <v>4</v>
      </c>
      <c r="AD77" s="35" t="str">
        <f>IF(India_Data[[#This Row],[Ship Date]]-India_Data[[#This Row],[Order Date]]&gt;5,"flag","no")</f>
        <v>no</v>
      </c>
      <c r="AE77" s="35">
        <f>India_Data[[#This Row],[Profit]]/India_Data[[#This Row],[Sales]]</f>
        <v>0.34874759152215795</v>
      </c>
      <c r="AF77" s="41">
        <f>India_Data[[#This Row],[Sales]]/India_Data[[#This Row],[Target]]</f>
        <v>4.2599179206566348E-2</v>
      </c>
      <c r="AG77" s="41">
        <f>India_Data[[#This Row],[Shipping Cost]]/India_Data[[#This Row],[Sales]]</f>
        <v>5.073859987154785E-2</v>
      </c>
      <c r="AH77" s="40" t="str">
        <f>IF(India_Data[[#This Row],[Shipping Cost]]/India_Data[[#This Row],[Sales]]&gt;0.1,"HIGH","")</f>
        <v/>
      </c>
    </row>
    <row r="78" spans="1:34">
      <c r="A78" s="19">
        <v>77</v>
      </c>
      <c r="B78" s="20" t="s">
        <v>168</v>
      </c>
      <c r="C78" s="20" t="s">
        <v>26</v>
      </c>
      <c r="D78" s="20" t="s">
        <v>169</v>
      </c>
      <c r="E78" s="20" t="s">
        <v>170</v>
      </c>
      <c r="F78" s="20" t="s">
        <v>171</v>
      </c>
      <c r="G78" s="20" t="s">
        <v>172</v>
      </c>
      <c r="H78" s="20" t="s">
        <v>53</v>
      </c>
      <c r="I78" s="20" t="s">
        <v>32</v>
      </c>
      <c r="J78" s="20" t="s">
        <v>54</v>
      </c>
      <c r="K78" s="20" t="s">
        <v>348</v>
      </c>
      <c r="L78" s="20" t="s">
        <v>35</v>
      </c>
      <c r="M78" s="20" t="s">
        <v>36</v>
      </c>
      <c r="N78" s="20" t="s">
        <v>349</v>
      </c>
      <c r="O78" s="20">
        <v>29.49</v>
      </c>
      <c r="P78" s="20">
        <v>1</v>
      </c>
      <c r="Q78" s="20">
        <v>12.66</v>
      </c>
      <c r="R78" s="20">
        <v>3.1</v>
      </c>
      <c r="S78" s="20" t="s">
        <v>38</v>
      </c>
      <c r="T78" s="20">
        <v>620</v>
      </c>
      <c r="U78" s="20" t="s">
        <v>39</v>
      </c>
      <c r="V78" s="20" t="s">
        <v>57</v>
      </c>
      <c r="W78" s="21" t="s">
        <v>41</v>
      </c>
      <c r="X78" s="22">
        <v>44479</v>
      </c>
      <c r="Y78" s="23">
        <v>44485</v>
      </c>
      <c r="Z78" s="37" t="str">
        <f>IF(India_Data[[#This Row],[Order Date]]=India_Data[[#This Row],[Ship Date]],"0","1")</f>
        <v>1</v>
      </c>
      <c r="AA78" s="37" t="str">
        <f>IF(India_Data[[#This Row],[Sales]]&gt;=India_Data[[#This Row],[Target]],"YES","NO")</f>
        <v>NO</v>
      </c>
      <c r="AB78" s="37">
        <f>(Data!O78:O1632-Data!T78:T1632)</f>
        <v>-590.51</v>
      </c>
      <c r="AC78" s="35">
        <f>India_Data[[#This Row],[Ship Date]]-India_Data[[#This Row],[Order Date]]</f>
        <v>6</v>
      </c>
      <c r="AD78" s="35" t="str">
        <f>IF(India_Data[[#This Row],[Ship Date]]-India_Data[[#This Row],[Order Date]]&gt;5,"flag","no")</f>
        <v>flag</v>
      </c>
      <c r="AE78" s="35">
        <f>India_Data[[#This Row],[Profit]]/India_Data[[#This Row],[Sales]]</f>
        <v>0.42929806714140389</v>
      </c>
      <c r="AF78" s="41">
        <f>India_Data[[#This Row],[Sales]]/India_Data[[#This Row],[Target]]</f>
        <v>4.7564516129032258E-2</v>
      </c>
      <c r="AG78" s="41">
        <f>India_Data[[#This Row],[Shipping Cost]]/India_Data[[#This Row],[Sales]]</f>
        <v>0.10512037978975924</v>
      </c>
      <c r="AH78" s="40" t="str">
        <f>IF(India_Data[[#This Row],[Shipping Cost]]/India_Data[[#This Row],[Sales]]&gt;0.1,"HIGH","")</f>
        <v>HIGH</v>
      </c>
    </row>
    <row r="79" spans="1:34">
      <c r="A79" s="19">
        <v>78</v>
      </c>
      <c r="B79" s="20" t="s">
        <v>168</v>
      </c>
      <c r="C79" s="20" t="s">
        <v>26</v>
      </c>
      <c r="D79" s="20" t="s">
        <v>169</v>
      </c>
      <c r="E79" s="20" t="s">
        <v>170</v>
      </c>
      <c r="F79" s="20" t="s">
        <v>171</v>
      </c>
      <c r="G79" s="20" t="s">
        <v>172</v>
      </c>
      <c r="H79" s="20" t="s">
        <v>53</v>
      </c>
      <c r="I79" s="20" t="s">
        <v>32</v>
      </c>
      <c r="J79" s="20" t="s">
        <v>54</v>
      </c>
      <c r="K79" s="20" t="s">
        <v>666</v>
      </c>
      <c r="L79" s="20" t="s">
        <v>35</v>
      </c>
      <c r="M79" s="20" t="s">
        <v>36</v>
      </c>
      <c r="N79" s="20" t="s">
        <v>667</v>
      </c>
      <c r="O79" s="20">
        <v>15.48</v>
      </c>
      <c r="P79" s="20">
        <v>1</v>
      </c>
      <c r="Q79" s="20">
        <v>3.87</v>
      </c>
      <c r="R79" s="20">
        <v>0.47</v>
      </c>
      <c r="S79" s="20" t="s">
        <v>38</v>
      </c>
      <c r="T79" s="20">
        <v>777</v>
      </c>
      <c r="U79" s="20" t="s">
        <v>39</v>
      </c>
      <c r="V79" s="20" t="s">
        <v>78</v>
      </c>
      <c r="W79" s="21" t="s">
        <v>41</v>
      </c>
      <c r="X79" s="22">
        <v>44785</v>
      </c>
      <c r="Y79" s="23">
        <v>44908</v>
      </c>
      <c r="Z79" s="37" t="str">
        <f>IF(India_Data[[#This Row],[Order Date]]=India_Data[[#This Row],[Ship Date]],"0","1")</f>
        <v>1</v>
      </c>
      <c r="AA79" s="37" t="str">
        <f>IF(India_Data[[#This Row],[Sales]]&gt;=India_Data[[#This Row],[Target]],"YES","NO")</f>
        <v>NO</v>
      </c>
      <c r="AB79" s="37">
        <f>(Data!O79:O1633-Data!T79:T1633)</f>
        <v>-761.52</v>
      </c>
      <c r="AC79" s="35">
        <f>India_Data[[#This Row],[Ship Date]]-India_Data[[#This Row],[Order Date]]</f>
        <v>123</v>
      </c>
      <c r="AD79" s="35" t="str">
        <f>IF(India_Data[[#This Row],[Ship Date]]-India_Data[[#This Row],[Order Date]]&gt;5,"flag","no")</f>
        <v>flag</v>
      </c>
      <c r="AE79" s="35">
        <f>India_Data[[#This Row],[Profit]]/India_Data[[#This Row],[Sales]]</f>
        <v>0.25</v>
      </c>
      <c r="AF79" s="41">
        <f>India_Data[[#This Row],[Sales]]/India_Data[[#This Row],[Target]]</f>
        <v>1.9922779922779923E-2</v>
      </c>
      <c r="AG79" s="41">
        <f>India_Data[[#This Row],[Shipping Cost]]/India_Data[[#This Row],[Sales]]</f>
        <v>3.036175710594315E-2</v>
      </c>
      <c r="AH79" s="40" t="str">
        <f>IF(India_Data[[#This Row],[Shipping Cost]]/India_Data[[#This Row],[Sales]]&gt;0.1,"HIGH","")</f>
        <v/>
      </c>
    </row>
    <row r="80" spans="1:34">
      <c r="A80" s="19">
        <v>79</v>
      </c>
      <c r="B80" s="20" t="s">
        <v>168</v>
      </c>
      <c r="C80" s="20" t="s">
        <v>26</v>
      </c>
      <c r="D80" s="20" t="s">
        <v>169</v>
      </c>
      <c r="E80" s="20" t="s">
        <v>170</v>
      </c>
      <c r="F80" s="20" t="s">
        <v>171</v>
      </c>
      <c r="G80" s="20" t="s">
        <v>172</v>
      </c>
      <c r="H80" s="20" t="s">
        <v>53</v>
      </c>
      <c r="I80" s="20" t="s">
        <v>32</v>
      </c>
      <c r="J80" s="20" t="s">
        <v>54</v>
      </c>
      <c r="K80" s="20" t="s">
        <v>173</v>
      </c>
      <c r="L80" s="20" t="s">
        <v>35</v>
      </c>
      <c r="M80" s="20" t="s">
        <v>84</v>
      </c>
      <c r="N80" s="20" t="s">
        <v>174</v>
      </c>
      <c r="O80" s="20">
        <v>27.81</v>
      </c>
      <c r="P80" s="20">
        <v>3</v>
      </c>
      <c r="Q80" s="20">
        <v>2.4300000000000002</v>
      </c>
      <c r="R80" s="20">
        <v>2.77</v>
      </c>
      <c r="S80" s="20" t="s">
        <v>38</v>
      </c>
      <c r="T80" s="20">
        <v>331</v>
      </c>
      <c r="U80" s="20" t="s">
        <v>39</v>
      </c>
      <c r="V80" s="20" t="s">
        <v>40</v>
      </c>
      <c r="W80" s="21" t="s">
        <v>58</v>
      </c>
      <c r="X80" s="22">
        <v>44235</v>
      </c>
      <c r="Y80" s="23">
        <v>44385</v>
      </c>
      <c r="Z80" s="37" t="str">
        <f>IF(India_Data[[#This Row],[Order Date]]=India_Data[[#This Row],[Ship Date]],"0","1")</f>
        <v>1</v>
      </c>
      <c r="AA80" s="37" t="str">
        <f>IF(India_Data[[#This Row],[Sales]]&gt;=India_Data[[#This Row],[Target]],"YES","NO")</f>
        <v>NO</v>
      </c>
      <c r="AB80" s="37">
        <f>(Data!O80:O1634-Data!T80:T1634)</f>
        <v>-303.19</v>
      </c>
      <c r="AC80" s="35">
        <f>India_Data[[#This Row],[Ship Date]]-India_Data[[#This Row],[Order Date]]</f>
        <v>150</v>
      </c>
      <c r="AD80" s="35" t="str">
        <f>IF(India_Data[[#This Row],[Ship Date]]-India_Data[[#This Row],[Order Date]]&gt;5,"flag","no")</f>
        <v>flag</v>
      </c>
      <c r="AE80" s="35">
        <f>India_Data[[#This Row],[Profit]]/India_Data[[#This Row],[Sales]]</f>
        <v>8.7378640776699046E-2</v>
      </c>
      <c r="AF80" s="41">
        <f>India_Data[[#This Row],[Sales]]/India_Data[[#This Row],[Target]]</f>
        <v>8.4018126888217512E-2</v>
      </c>
      <c r="AG80" s="41">
        <f>India_Data[[#This Row],[Shipping Cost]]/India_Data[[#This Row],[Sales]]</f>
        <v>9.9604458827759798E-2</v>
      </c>
      <c r="AH80" s="40" t="str">
        <f>IF(India_Data[[#This Row],[Shipping Cost]]/India_Data[[#This Row],[Sales]]&gt;0.1,"HIGH","")</f>
        <v/>
      </c>
    </row>
    <row r="81" spans="1:34">
      <c r="A81" s="19">
        <v>80</v>
      </c>
      <c r="B81" s="20" t="s">
        <v>175</v>
      </c>
      <c r="C81" s="20" t="s">
        <v>26</v>
      </c>
      <c r="D81" s="20" t="s">
        <v>176</v>
      </c>
      <c r="E81" s="20" t="s">
        <v>177</v>
      </c>
      <c r="F81" s="20" t="s">
        <v>171</v>
      </c>
      <c r="G81" s="20" t="s">
        <v>178</v>
      </c>
      <c r="H81" s="20" t="s">
        <v>179</v>
      </c>
      <c r="I81" s="20" t="s">
        <v>32</v>
      </c>
      <c r="J81" s="20" t="s">
        <v>180</v>
      </c>
      <c r="K81" s="20" t="s">
        <v>181</v>
      </c>
      <c r="L81" s="20" t="s">
        <v>35</v>
      </c>
      <c r="M81" s="20" t="s">
        <v>145</v>
      </c>
      <c r="N81" s="20" t="s">
        <v>182</v>
      </c>
      <c r="O81" s="20">
        <v>33.75</v>
      </c>
      <c r="P81" s="20">
        <v>3</v>
      </c>
      <c r="Q81" s="20">
        <v>16.47</v>
      </c>
      <c r="R81" s="20">
        <v>2.5</v>
      </c>
      <c r="S81" s="20" t="s">
        <v>38</v>
      </c>
      <c r="T81" s="20">
        <v>545</v>
      </c>
      <c r="U81" s="20" t="s">
        <v>39</v>
      </c>
      <c r="V81" s="20" t="s">
        <v>50</v>
      </c>
      <c r="W81" s="21" t="s">
        <v>58</v>
      </c>
      <c r="X81" s="22">
        <v>45108</v>
      </c>
      <c r="Y81" s="23">
        <v>44939</v>
      </c>
      <c r="Z81" s="37" t="str">
        <f>IF(India_Data[[#This Row],[Order Date]]=India_Data[[#This Row],[Ship Date]],"0","1")</f>
        <v>1</v>
      </c>
      <c r="AA81" s="37" t="str">
        <f>IF(India_Data[[#This Row],[Sales]]&gt;=India_Data[[#This Row],[Target]],"YES","NO")</f>
        <v>NO</v>
      </c>
      <c r="AB81" s="37">
        <f>(Data!O81:O1635-Data!T81:T1635)</f>
        <v>-511.25</v>
      </c>
      <c r="AC81" s="35">
        <f>India_Data[[#This Row],[Ship Date]]-India_Data[[#This Row],[Order Date]]</f>
        <v>-169</v>
      </c>
      <c r="AD81" s="35" t="str">
        <f>IF(India_Data[[#This Row],[Ship Date]]-India_Data[[#This Row],[Order Date]]&gt;5,"flag","no")</f>
        <v>no</v>
      </c>
      <c r="AE81" s="35">
        <f>India_Data[[#This Row],[Profit]]/India_Data[[#This Row],[Sales]]</f>
        <v>0.48799999999999999</v>
      </c>
      <c r="AF81" s="41">
        <f>India_Data[[#This Row],[Sales]]/India_Data[[#This Row],[Target]]</f>
        <v>6.1926605504587159E-2</v>
      </c>
      <c r="AG81" s="41">
        <f>India_Data[[#This Row],[Shipping Cost]]/India_Data[[#This Row],[Sales]]</f>
        <v>7.407407407407407E-2</v>
      </c>
      <c r="AH81" s="40" t="str">
        <f>IF(India_Data[[#This Row],[Shipping Cost]]/India_Data[[#This Row],[Sales]]&gt;0.1,"HIGH","")</f>
        <v/>
      </c>
    </row>
    <row r="82" spans="1:34">
      <c r="A82" s="19">
        <v>81</v>
      </c>
      <c r="B82" s="20" t="s">
        <v>183</v>
      </c>
      <c r="C82" s="20" t="s">
        <v>26</v>
      </c>
      <c r="D82" s="20" t="s">
        <v>184</v>
      </c>
      <c r="E82" s="20" t="s">
        <v>185</v>
      </c>
      <c r="F82" s="20" t="s">
        <v>171</v>
      </c>
      <c r="G82" s="20" t="s">
        <v>96</v>
      </c>
      <c r="H82" s="20" t="s">
        <v>31</v>
      </c>
      <c r="I82" s="20" t="s">
        <v>32</v>
      </c>
      <c r="J82" s="20" t="s">
        <v>33</v>
      </c>
      <c r="K82" s="20" t="s">
        <v>186</v>
      </c>
      <c r="L82" s="20" t="s">
        <v>35</v>
      </c>
      <c r="M82" s="20" t="s">
        <v>84</v>
      </c>
      <c r="N82" s="20" t="s">
        <v>187</v>
      </c>
      <c r="O82" s="20">
        <v>39.869999999999997</v>
      </c>
      <c r="P82" s="20">
        <v>3</v>
      </c>
      <c r="Q82" s="20">
        <v>8.73</v>
      </c>
      <c r="R82" s="20">
        <v>2.35</v>
      </c>
      <c r="S82" s="20" t="s">
        <v>38</v>
      </c>
      <c r="T82" s="20">
        <v>255</v>
      </c>
      <c r="U82" s="20" t="s">
        <v>39</v>
      </c>
      <c r="V82" s="20" t="s">
        <v>78</v>
      </c>
      <c r="W82" s="21" t="s">
        <v>41</v>
      </c>
      <c r="X82" s="22">
        <v>44923</v>
      </c>
      <c r="Y82" s="23">
        <v>44958</v>
      </c>
      <c r="Z82" s="37" t="str">
        <f>IF(India_Data[[#This Row],[Order Date]]=India_Data[[#This Row],[Ship Date]],"0","1")</f>
        <v>1</v>
      </c>
      <c r="AA82" s="37" t="str">
        <f>IF(India_Data[[#This Row],[Sales]]&gt;=India_Data[[#This Row],[Target]],"YES","NO")</f>
        <v>NO</v>
      </c>
      <c r="AB82" s="37">
        <f>(Data!O82:O1636-Data!T82:T1636)</f>
        <v>-215.13</v>
      </c>
      <c r="AC82" s="35">
        <f>India_Data[[#This Row],[Ship Date]]-India_Data[[#This Row],[Order Date]]</f>
        <v>35</v>
      </c>
      <c r="AD82" s="35" t="str">
        <f>IF(India_Data[[#This Row],[Ship Date]]-India_Data[[#This Row],[Order Date]]&gt;5,"flag","no")</f>
        <v>flag</v>
      </c>
      <c r="AE82" s="35">
        <f>India_Data[[#This Row],[Profit]]/India_Data[[#This Row],[Sales]]</f>
        <v>0.21896162528216706</v>
      </c>
      <c r="AF82" s="41">
        <f>India_Data[[#This Row],[Sales]]/India_Data[[#This Row],[Target]]</f>
        <v>0.15635294117647058</v>
      </c>
      <c r="AG82" s="41">
        <f>India_Data[[#This Row],[Shipping Cost]]/India_Data[[#This Row],[Sales]]</f>
        <v>5.8941560070228251E-2</v>
      </c>
      <c r="AH82" s="40" t="str">
        <f>IF(India_Data[[#This Row],[Shipping Cost]]/India_Data[[#This Row],[Sales]]&gt;0.1,"HIGH","")</f>
        <v/>
      </c>
    </row>
    <row r="83" spans="1:34">
      <c r="A83" s="19">
        <v>82</v>
      </c>
      <c r="B83" s="20" t="s">
        <v>188</v>
      </c>
      <c r="C83" s="20" t="s">
        <v>26</v>
      </c>
      <c r="D83" s="20" t="s">
        <v>189</v>
      </c>
      <c r="E83" s="20" t="s">
        <v>190</v>
      </c>
      <c r="F83" s="20" t="s">
        <v>171</v>
      </c>
      <c r="G83" s="20" t="s">
        <v>191</v>
      </c>
      <c r="H83" s="20" t="s">
        <v>63</v>
      </c>
      <c r="I83" s="20" t="s">
        <v>32</v>
      </c>
      <c r="J83" s="20" t="s">
        <v>54</v>
      </c>
      <c r="K83" s="20" t="s">
        <v>192</v>
      </c>
      <c r="L83" s="20" t="s">
        <v>35</v>
      </c>
      <c r="M83" s="20" t="s">
        <v>91</v>
      </c>
      <c r="N83" s="20" t="s">
        <v>193</v>
      </c>
      <c r="O83" s="20">
        <v>33.21</v>
      </c>
      <c r="P83" s="20">
        <v>3</v>
      </c>
      <c r="Q83" s="20">
        <v>0.27</v>
      </c>
      <c r="R83" s="20">
        <v>1.68</v>
      </c>
      <c r="S83" s="20" t="s">
        <v>38</v>
      </c>
      <c r="T83" s="20">
        <v>318</v>
      </c>
      <c r="U83" s="20" t="s">
        <v>39</v>
      </c>
      <c r="V83" s="20" t="s">
        <v>57</v>
      </c>
      <c r="W83" s="21" t="s">
        <v>41</v>
      </c>
      <c r="X83" s="22">
        <v>45085</v>
      </c>
      <c r="Y83" s="23">
        <v>45151</v>
      </c>
      <c r="Z83" s="37" t="str">
        <f>IF(India_Data[[#This Row],[Order Date]]=India_Data[[#This Row],[Ship Date]],"0","1")</f>
        <v>1</v>
      </c>
      <c r="AA83" s="37" t="str">
        <f>IF(India_Data[[#This Row],[Sales]]&gt;=India_Data[[#This Row],[Target]],"YES","NO")</f>
        <v>NO</v>
      </c>
      <c r="AB83" s="37">
        <f>(Data!O83:O1637-Data!T83:T1637)</f>
        <v>-284.79000000000002</v>
      </c>
      <c r="AC83" s="35">
        <f>India_Data[[#This Row],[Ship Date]]-India_Data[[#This Row],[Order Date]]</f>
        <v>66</v>
      </c>
      <c r="AD83" s="35" t="str">
        <f>IF(India_Data[[#This Row],[Ship Date]]-India_Data[[#This Row],[Order Date]]&gt;5,"flag","no")</f>
        <v>flag</v>
      </c>
      <c r="AE83" s="35">
        <f>India_Data[[#This Row],[Profit]]/India_Data[[#This Row],[Sales]]</f>
        <v>8.130081300813009E-3</v>
      </c>
      <c r="AF83" s="41">
        <f>India_Data[[#This Row],[Sales]]/India_Data[[#This Row],[Target]]</f>
        <v>0.10443396226415094</v>
      </c>
      <c r="AG83" s="41">
        <f>India_Data[[#This Row],[Shipping Cost]]/India_Data[[#This Row],[Sales]]</f>
        <v>5.0587172538392046E-2</v>
      </c>
      <c r="AH83" s="40" t="str">
        <f>IF(India_Data[[#This Row],[Shipping Cost]]/India_Data[[#This Row],[Sales]]&gt;0.1,"HIGH","")</f>
        <v/>
      </c>
    </row>
    <row r="84" spans="1:34">
      <c r="A84" s="19">
        <v>83</v>
      </c>
      <c r="B84" s="20" t="s">
        <v>194</v>
      </c>
      <c r="C84" s="20" t="s">
        <v>26</v>
      </c>
      <c r="D84" s="20" t="s">
        <v>195</v>
      </c>
      <c r="E84" s="20" t="s">
        <v>196</v>
      </c>
      <c r="F84" s="20" t="s">
        <v>171</v>
      </c>
      <c r="G84" s="20" t="s">
        <v>197</v>
      </c>
      <c r="H84" s="20" t="s">
        <v>46</v>
      </c>
      <c r="I84" s="20" t="s">
        <v>32</v>
      </c>
      <c r="J84" s="20" t="s">
        <v>47</v>
      </c>
      <c r="K84" s="20" t="s">
        <v>198</v>
      </c>
      <c r="L84" s="20" t="s">
        <v>35</v>
      </c>
      <c r="M84" s="20" t="s">
        <v>76</v>
      </c>
      <c r="N84" s="20" t="s">
        <v>199</v>
      </c>
      <c r="O84" s="20">
        <v>21.96</v>
      </c>
      <c r="P84" s="20">
        <v>3</v>
      </c>
      <c r="Q84" s="20">
        <v>6.12</v>
      </c>
      <c r="R84" s="20">
        <v>1.1599999999999999</v>
      </c>
      <c r="S84" s="20" t="s">
        <v>38</v>
      </c>
      <c r="T84" s="20">
        <v>716</v>
      </c>
      <c r="U84" s="20" t="s">
        <v>39</v>
      </c>
      <c r="V84" s="20" t="s">
        <v>40</v>
      </c>
      <c r="W84" s="21" t="s">
        <v>58</v>
      </c>
      <c r="X84" s="22">
        <v>45481</v>
      </c>
      <c r="Y84" s="23">
        <v>45634</v>
      </c>
      <c r="Z84" s="37" t="str">
        <f>IF(India_Data[[#This Row],[Order Date]]=India_Data[[#This Row],[Ship Date]],"0","1")</f>
        <v>1</v>
      </c>
      <c r="AA84" s="37" t="str">
        <f>IF(India_Data[[#This Row],[Sales]]&gt;=India_Data[[#This Row],[Target]],"YES","NO")</f>
        <v>NO</v>
      </c>
      <c r="AB84" s="37">
        <f>(Data!O84:O1638-Data!T84:T1638)</f>
        <v>-694.04</v>
      </c>
      <c r="AC84" s="35">
        <f>India_Data[[#This Row],[Ship Date]]-India_Data[[#This Row],[Order Date]]</f>
        <v>153</v>
      </c>
      <c r="AD84" s="35" t="str">
        <f>IF(India_Data[[#This Row],[Ship Date]]-India_Data[[#This Row],[Order Date]]&gt;5,"flag","no")</f>
        <v>flag</v>
      </c>
      <c r="AE84" s="35">
        <f>India_Data[[#This Row],[Profit]]/India_Data[[#This Row],[Sales]]</f>
        <v>0.27868852459016391</v>
      </c>
      <c r="AF84" s="41">
        <f>India_Data[[#This Row],[Sales]]/India_Data[[#This Row],[Target]]</f>
        <v>3.0670391061452515E-2</v>
      </c>
      <c r="AG84" s="41">
        <f>India_Data[[#This Row],[Shipping Cost]]/India_Data[[#This Row],[Sales]]</f>
        <v>5.2823315118397079E-2</v>
      </c>
      <c r="AH84" s="40" t="str">
        <f>IF(India_Data[[#This Row],[Shipping Cost]]/India_Data[[#This Row],[Sales]]&gt;0.1,"HIGH","")</f>
        <v/>
      </c>
    </row>
    <row r="85" spans="1:34">
      <c r="A85" s="19">
        <v>84</v>
      </c>
      <c r="B85" s="20" t="s">
        <v>789</v>
      </c>
      <c r="C85" s="20" t="s">
        <v>26</v>
      </c>
      <c r="D85" s="20" t="s">
        <v>790</v>
      </c>
      <c r="E85" s="20" t="s">
        <v>791</v>
      </c>
      <c r="F85" s="20" t="s">
        <v>171</v>
      </c>
      <c r="G85" s="20" t="s">
        <v>242</v>
      </c>
      <c r="H85" s="20" t="s">
        <v>243</v>
      </c>
      <c r="I85" s="20" t="s">
        <v>32</v>
      </c>
      <c r="J85" s="20" t="s">
        <v>180</v>
      </c>
      <c r="K85" s="20" t="s">
        <v>981</v>
      </c>
      <c r="L85" s="20" t="s">
        <v>35</v>
      </c>
      <c r="M85" s="20" t="s">
        <v>159</v>
      </c>
      <c r="N85" s="20" t="s">
        <v>982</v>
      </c>
      <c r="O85" s="20">
        <v>48.84</v>
      </c>
      <c r="P85" s="20">
        <v>4</v>
      </c>
      <c r="Q85" s="20">
        <v>17.04</v>
      </c>
      <c r="R85" s="20">
        <v>2.77</v>
      </c>
      <c r="S85" s="20" t="s">
        <v>38</v>
      </c>
      <c r="T85" s="20">
        <v>548</v>
      </c>
      <c r="U85" s="20" t="s">
        <v>39</v>
      </c>
      <c r="V85" s="20" t="s">
        <v>50</v>
      </c>
      <c r="W85" s="21" t="s">
        <v>58</v>
      </c>
      <c r="X85" s="22">
        <v>45145</v>
      </c>
      <c r="Y85" s="23">
        <v>45120</v>
      </c>
      <c r="Z85" s="37" t="str">
        <f>IF(India_Data[[#This Row],[Order Date]]=India_Data[[#This Row],[Ship Date]],"0","1")</f>
        <v>1</v>
      </c>
      <c r="AA85" s="37" t="str">
        <f>IF(India_Data[[#This Row],[Sales]]&gt;=India_Data[[#This Row],[Target]],"YES","NO")</f>
        <v>NO</v>
      </c>
      <c r="AB85" s="37">
        <f>(Data!O85:O1639-Data!T85:T1639)</f>
        <v>-499.15999999999997</v>
      </c>
      <c r="AC85" s="35">
        <f>India_Data[[#This Row],[Ship Date]]-India_Data[[#This Row],[Order Date]]</f>
        <v>-25</v>
      </c>
      <c r="AD85" s="35" t="str">
        <f>IF(India_Data[[#This Row],[Ship Date]]-India_Data[[#This Row],[Order Date]]&gt;5,"flag","no")</f>
        <v>no</v>
      </c>
      <c r="AE85" s="35">
        <f>India_Data[[#This Row],[Profit]]/India_Data[[#This Row],[Sales]]</f>
        <v>0.34889434889434884</v>
      </c>
      <c r="AF85" s="41">
        <f>India_Data[[#This Row],[Sales]]/India_Data[[#This Row],[Target]]</f>
        <v>8.912408759124088E-2</v>
      </c>
      <c r="AG85" s="41">
        <f>India_Data[[#This Row],[Shipping Cost]]/India_Data[[#This Row],[Sales]]</f>
        <v>5.6715806715806713E-2</v>
      </c>
      <c r="AH85" s="40" t="str">
        <f>IF(India_Data[[#This Row],[Shipping Cost]]/India_Data[[#This Row],[Sales]]&gt;0.1,"HIGH","")</f>
        <v/>
      </c>
    </row>
    <row r="86" spans="1:34">
      <c r="A86" s="19">
        <v>85</v>
      </c>
      <c r="B86" s="20" t="s">
        <v>983</v>
      </c>
      <c r="C86" s="20" t="s">
        <v>26</v>
      </c>
      <c r="D86" s="20" t="s">
        <v>984</v>
      </c>
      <c r="E86" s="20" t="s">
        <v>985</v>
      </c>
      <c r="F86" s="20" t="s">
        <v>171</v>
      </c>
      <c r="G86" s="20" t="s">
        <v>96</v>
      </c>
      <c r="H86" s="20" t="s">
        <v>31</v>
      </c>
      <c r="I86" s="20" t="s">
        <v>32</v>
      </c>
      <c r="J86" s="20" t="s">
        <v>33</v>
      </c>
      <c r="K86" s="20" t="s">
        <v>986</v>
      </c>
      <c r="L86" s="20" t="s">
        <v>35</v>
      </c>
      <c r="M86" s="20" t="s">
        <v>76</v>
      </c>
      <c r="N86" s="20" t="s">
        <v>987</v>
      </c>
      <c r="O86" s="20">
        <v>45.6</v>
      </c>
      <c r="P86" s="20">
        <v>4</v>
      </c>
      <c r="Q86" s="20">
        <v>0.84</v>
      </c>
      <c r="R86" s="20">
        <v>0.87</v>
      </c>
      <c r="S86" s="20" t="s">
        <v>38</v>
      </c>
      <c r="T86" s="20">
        <v>230</v>
      </c>
      <c r="U86" s="20" t="s">
        <v>39</v>
      </c>
      <c r="V86" s="20" t="s">
        <v>78</v>
      </c>
      <c r="W86" s="21" t="s">
        <v>41</v>
      </c>
      <c r="X86" s="22">
        <v>44923</v>
      </c>
      <c r="Y86" s="23">
        <v>44958</v>
      </c>
      <c r="Z86" s="37" t="str">
        <f>IF(India_Data[[#This Row],[Order Date]]=India_Data[[#This Row],[Ship Date]],"0","1")</f>
        <v>1</v>
      </c>
      <c r="AA86" s="37" t="str">
        <f>IF(India_Data[[#This Row],[Sales]]&gt;=India_Data[[#This Row],[Target]],"YES","NO")</f>
        <v>NO</v>
      </c>
      <c r="AB86" s="37">
        <f>(Data!O86:O1640-Data!T86:T1640)</f>
        <v>-184.4</v>
      </c>
      <c r="AC86" s="35">
        <f>India_Data[[#This Row],[Ship Date]]-India_Data[[#This Row],[Order Date]]</f>
        <v>35</v>
      </c>
      <c r="AD86" s="35" t="str">
        <f>IF(India_Data[[#This Row],[Ship Date]]-India_Data[[#This Row],[Order Date]]&gt;5,"flag","no")</f>
        <v>flag</v>
      </c>
      <c r="AE86" s="35">
        <f>India_Data[[#This Row],[Profit]]/India_Data[[#This Row],[Sales]]</f>
        <v>1.8421052631578946E-2</v>
      </c>
      <c r="AF86" s="41">
        <f>India_Data[[#This Row],[Sales]]/India_Data[[#This Row],[Target]]</f>
        <v>0.19826086956521741</v>
      </c>
      <c r="AG86" s="41">
        <f>India_Data[[#This Row],[Shipping Cost]]/India_Data[[#This Row],[Sales]]</f>
        <v>1.9078947368421053E-2</v>
      </c>
      <c r="AH86" s="40" t="str">
        <f>IF(India_Data[[#This Row],[Shipping Cost]]/India_Data[[#This Row],[Sales]]&gt;0.1,"HIGH","")</f>
        <v/>
      </c>
    </row>
    <row r="87" spans="1:34">
      <c r="A87" s="19">
        <v>86</v>
      </c>
      <c r="B87" s="20" t="s">
        <v>168</v>
      </c>
      <c r="C87" s="20" t="s">
        <v>26</v>
      </c>
      <c r="D87" s="20" t="s">
        <v>169</v>
      </c>
      <c r="E87" s="20" t="s">
        <v>170</v>
      </c>
      <c r="F87" s="20" t="s">
        <v>171</v>
      </c>
      <c r="G87" s="20" t="s">
        <v>172</v>
      </c>
      <c r="H87" s="20" t="s">
        <v>53</v>
      </c>
      <c r="I87" s="20" t="s">
        <v>32</v>
      </c>
      <c r="J87" s="20" t="s">
        <v>54</v>
      </c>
      <c r="K87" s="20" t="s">
        <v>988</v>
      </c>
      <c r="L87" s="20" t="s">
        <v>35</v>
      </c>
      <c r="M87" s="20" t="s">
        <v>275</v>
      </c>
      <c r="N87" s="20" t="s">
        <v>989</v>
      </c>
      <c r="O87" s="20">
        <v>387.3</v>
      </c>
      <c r="P87" s="20">
        <v>5</v>
      </c>
      <c r="Q87" s="20">
        <v>19.350000000000001</v>
      </c>
      <c r="R87" s="20">
        <v>23.63</v>
      </c>
      <c r="S87" s="20" t="s">
        <v>38</v>
      </c>
      <c r="T87" s="20">
        <v>755</v>
      </c>
      <c r="U87" s="20" t="s">
        <v>39</v>
      </c>
      <c r="V87" s="20" t="s">
        <v>57</v>
      </c>
      <c r="W87" s="21" t="s">
        <v>41</v>
      </c>
      <c r="X87" s="22">
        <v>45544</v>
      </c>
      <c r="Y87" s="23">
        <v>45549</v>
      </c>
      <c r="Z87" s="37" t="str">
        <f>IF(India_Data[[#This Row],[Order Date]]=India_Data[[#This Row],[Ship Date]],"0","1")</f>
        <v>1</v>
      </c>
      <c r="AA87" s="37" t="str">
        <f>IF(India_Data[[#This Row],[Sales]]&gt;=India_Data[[#This Row],[Target]],"YES","NO")</f>
        <v>NO</v>
      </c>
      <c r="AB87" s="37">
        <f>(Data!O87:O1641-Data!T87:T1641)</f>
        <v>-367.7</v>
      </c>
      <c r="AC87" s="35">
        <f>India_Data[[#This Row],[Ship Date]]-India_Data[[#This Row],[Order Date]]</f>
        <v>5</v>
      </c>
      <c r="AD87" s="35" t="str">
        <f>IF(India_Data[[#This Row],[Ship Date]]-India_Data[[#This Row],[Order Date]]&gt;5,"flag","no")</f>
        <v>no</v>
      </c>
      <c r="AE87" s="35">
        <f>India_Data[[#This Row],[Profit]]/India_Data[[#This Row],[Sales]]</f>
        <v>4.9961270333075139E-2</v>
      </c>
      <c r="AF87" s="41">
        <f>India_Data[[#This Row],[Sales]]/India_Data[[#This Row],[Target]]</f>
        <v>0.51298013245033114</v>
      </c>
      <c r="AG87" s="41">
        <f>India_Data[[#This Row],[Shipping Cost]]/India_Data[[#This Row],[Sales]]</f>
        <v>6.1012135295636455E-2</v>
      </c>
      <c r="AH87" s="40" t="str">
        <f>IF(India_Data[[#This Row],[Shipping Cost]]/India_Data[[#This Row],[Sales]]&gt;0.1,"HIGH","")</f>
        <v/>
      </c>
    </row>
    <row r="88" spans="1:34">
      <c r="A88" s="19">
        <v>87</v>
      </c>
      <c r="B88" s="20" t="s">
        <v>456</v>
      </c>
      <c r="C88" s="20" t="s">
        <v>26</v>
      </c>
      <c r="D88" s="20" t="s">
        <v>457</v>
      </c>
      <c r="E88" s="20" t="s">
        <v>458</v>
      </c>
      <c r="F88" s="20" t="s">
        <v>171</v>
      </c>
      <c r="G88" s="20" t="s">
        <v>459</v>
      </c>
      <c r="H88" s="20" t="s">
        <v>165</v>
      </c>
      <c r="I88" s="20" t="s">
        <v>32</v>
      </c>
      <c r="J88" s="20" t="s">
        <v>47</v>
      </c>
      <c r="K88" s="20" t="s">
        <v>990</v>
      </c>
      <c r="L88" s="20" t="s">
        <v>35</v>
      </c>
      <c r="M88" s="20" t="s">
        <v>91</v>
      </c>
      <c r="N88" s="20" t="s">
        <v>991</v>
      </c>
      <c r="O88" s="20">
        <v>94.2</v>
      </c>
      <c r="P88" s="20">
        <v>5</v>
      </c>
      <c r="Q88" s="20">
        <v>31.95</v>
      </c>
      <c r="R88" s="20">
        <v>3.63</v>
      </c>
      <c r="S88" s="20" t="s">
        <v>38</v>
      </c>
      <c r="T88" s="20">
        <v>611</v>
      </c>
      <c r="U88" s="20" t="s">
        <v>39</v>
      </c>
      <c r="V88" s="20" t="s">
        <v>40</v>
      </c>
      <c r="W88" s="21" t="s">
        <v>41</v>
      </c>
      <c r="X88" s="22">
        <v>45204</v>
      </c>
      <c r="Y88" s="23">
        <v>45062</v>
      </c>
      <c r="Z88" s="37" t="str">
        <f>IF(India_Data[[#This Row],[Order Date]]=India_Data[[#This Row],[Ship Date]],"0","1")</f>
        <v>1</v>
      </c>
      <c r="AA88" s="37" t="str">
        <f>IF(India_Data[[#This Row],[Sales]]&gt;=India_Data[[#This Row],[Target]],"YES","NO")</f>
        <v>NO</v>
      </c>
      <c r="AB88" s="37">
        <f>(Data!O88:O1642-Data!T88:T1642)</f>
        <v>-516.79999999999995</v>
      </c>
      <c r="AC88" s="35">
        <f>India_Data[[#This Row],[Ship Date]]-India_Data[[#This Row],[Order Date]]</f>
        <v>-142</v>
      </c>
      <c r="AD88" s="35" t="str">
        <f>IF(India_Data[[#This Row],[Ship Date]]-India_Data[[#This Row],[Order Date]]&gt;5,"flag","no")</f>
        <v>no</v>
      </c>
      <c r="AE88" s="35">
        <f>India_Data[[#This Row],[Profit]]/India_Data[[#This Row],[Sales]]</f>
        <v>0.33917197452229297</v>
      </c>
      <c r="AF88" s="41">
        <f>India_Data[[#This Row],[Sales]]/India_Data[[#This Row],[Target]]</f>
        <v>0.15417348608837972</v>
      </c>
      <c r="AG88" s="41">
        <f>India_Data[[#This Row],[Shipping Cost]]/India_Data[[#This Row],[Sales]]</f>
        <v>3.8535031847133756E-2</v>
      </c>
      <c r="AH88" s="40" t="str">
        <f>IF(India_Data[[#This Row],[Shipping Cost]]/India_Data[[#This Row],[Sales]]&gt;0.1,"HIGH","")</f>
        <v/>
      </c>
    </row>
    <row r="89" spans="1:34">
      <c r="A89" s="19">
        <v>88</v>
      </c>
      <c r="B89" s="20" t="s">
        <v>992</v>
      </c>
      <c r="C89" s="20" t="s">
        <v>26</v>
      </c>
      <c r="D89" s="20" t="s">
        <v>993</v>
      </c>
      <c r="E89" s="20" t="s">
        <v>994</v>
      </c>
      <c r="F89" s="20" t="s">
        <v>171</v>
      </c>
      <c r="G89" s="20" t="s">
        <v>52</v>
      </c>
      <c r="H89" s="20" t="s">
        <v>53</v>
      </c>
      <c r="I89" s="20" t="s">
        <v>32</v>
      </c>
      <c r="J89" s="20" t="s">
        <v>54</v>
      </c>
      <c r="K89" s="20" t="s">
        <v>995</v>
      </c>
      <c r="L89" s="20" t="s">
        <v>35</v>
      </c>
      <c r="M89" s="20" t="s">
        <v>98</v>
      </c>
      <c r="N89" s="20" t="s">
        <v>996</v>
      </c>
      <c r="O89" s="20">
        <v>234</v>
      </c>
      <c r="P89" s="20">
        <v>6</v>
      </c>
      <c r="Q89" s="20">
        <v>39.78</v>
      </c>
      <c r="R89" s="20">
        <v>14.32</v>
      </c>
      <c r="S89" s="20" t="s">
        <v>38</v>
      </c>
      <c r="T89" s="20">
        <v>527</v>
      </c>
      <c r="U89" s="20" t="s">
        <v>39</v>
      </c>
      <c r="V89" s="20" t="s">
        <v>50</v>
      </c>
      <c r="W89" s="21" t="s">
        <v>41</v>
      </c>
      <c r="X89" s="22">
        <v>45270</v>
      </c>
      <c r="Y89" s="23">
        <v>45216</v>
      </c>
      <c r="Z89" s="37" t="str">
        <f>IF(India_Data[[#This Row],[Order Date]]=India_Data[[#This Row],[Ship Date]],"0","1")</f>
        <v>1</v>
      </c>
      <c r="AA89" s="37" t="str">
        <f>IF(India_Data[[#This Row],[Sales]]&gt;=India_Data[[#This Row],[Target]],"YES","NO")</f>
        <v>NO</v>
      </c>
      <c r="AB89" s="37">
        <f>(Data!O89:O1643-Data!T89:T1643)</f>
        <v>-293</v>
      </c>
      <c r="AC89" s="35">
        <f>India_Data[[#This Row],[Ship Date]]-India_Data[[#This Row],[Order Date]]</f>
        <v>-54</v>
      </c>
      <c r="AD89" s="35" t="str">
        <f>IF(India_Data[[#This Row],[Ship Date]]-India_Data[[#This Row],[Order Date]]&gt;5,"flag","no")</f>
        <v>no</v>
      </c>
      <c r="AE89" s="35">
        <f>India_Data[[#This Row],[Profit]]/India_Data[[#This Row],[Sales]]</f>
        <v>0.17</v>
      </c>
      <c r="AF89" s="41">
        <f>India_Data[[#This Row],[Sales]]/India_Data[[#This Row],[Target]]</f>
        <v>0.44402277039848198</v>
      </c>
      <c r="AG89" s="41">
        <f>India_Data[[#This Row],[Shipping Cost]]/India_Data[[#This Row],[Sales]]</f>
        <v>6.1196581196581196E-2</v>
      </c>
      <c r="AH89" s="40" t="str">
        <f>IF(India_Data[[#This Row],[Shipping Cost]]/India_Data[[#This Row],[Sales]]&gt;0.1,"HIGH","")</f>
        <v/>
      </c>
    </row>
    <row r="90" spans="1:34">
      <c r="A90" s="19">
        <v>89</v>
      </c>
      <c r="B90" s="20" t="s">
        <v>175</v>
      </c>
      <c r="C90" s="20" t="s">
        <v>26</v>
      </c>
      <c r="D90" s="20" t="s">
        <v>176</v>
      </c>
      <c r="E90" s="20" t="s">
        <v>177</v>
      </c>
      <c r="F90" s="20" t="s">
        <v>171</v>
      </c>
      <c r="G90" s="20" t="s">
        <v>178</v>
      </c>
      <c r="H90" s="20" t="s">
        <v>179</v>
      </c>
      <c r="I90" s="20" t="s">
        <v>32</v>
      </c>
      <c r="J90" s="20" t="s">
        <v>180</v>
      </c>
      <c r="K90" s="20" t="s">
        <v>997</v>
      </c>
      <c r="L90" s="20" t="s">
        <v>35</v>
      </c>
      <c r="M90" s="20" t="s">
        <v>91</v>
      </c>
      <c r="N90" s="20" t="s">
        <v>998</v>
      </c>
      <c r="O90" s="20">
        <v>84.06</v>
      </c>
      <c r="P90" s="20">
        <v>6</v>
      </c>
      <c r="Q90" s="20">
        <v>33.479999999999997</v>
      </c>
      <c r="R90" s="20">
        <v>4.63</v>
      </c>
      <c r="S90" s="20" t="s">
        <v>38</v>
      </c>
      <c r="T90" s="20">
        <v>265</v>
      </c>
      <c r="U90" s="20" t="s">
        <v>39</v>
      </c>
      <c r="V90" s="20" t="s">
        <v>78</v>
      </c>
      <c r="W90" s="21" t="s">
        <v>41</v>
      </c>
      <c r="X90" s="22">
        <v>44761</v>
      </c>
      <c r="Y90" s="23">
        <v>44767</v>
      </c>
      <c r="Z90" s="37" t="str">
        <f>IF(India_Data[[#This Row],[Order Date]]=India_Data[[#This Row],[Ship Date]],"0","1")</f>
        <v>1</v>
      </c>
      <c r="AA90" s="37" t="str">
        <f>IF(India_Data[[#This Row],[Sales]]&gt;=India_Data[[#This Row],[Target]],"YES","NO")</f>
        <v>NO</v>
      </c>
      <c r="AB90" s="37">
        <f>(Data!O90:O1644-Data!T90:T1644)</f>
        <v>-180.94</v>
      </c>
      <c r="AC90" s="35">
        <f>India_Data[[#This Row],[Ship Date]]-India_Data[[#This Row],[Order Date]]</f>
        <v>6</v>
      </c>
      <c r="AD90" s="35" t="str">
        <f>IF(India_Data[[#This Row],[Ship Date]]-India_Data[[#This Row],[Order Date]]&gt;5,"flag","no")</f>
        <v>flag</v>
      </c>
      <c r="AE90" s="35">
        <f>India_Data[[#This Row],[Profit]]/India_Data[[#This Row],[Sales]]</f>
        <v>0.39828693790149888</v>
      </c>
      <c r="AF90" s="41">
        <f>India_Data[[#This Row],[Sales]]/India_Data[[#This Row],[Target]]</f>
        <v>0.31720754716981131</v>
      </c>
      <c r="AG90" s="41">
        <f>India_Data[[#This Row],[Shipping Cost]]/India_Data[[#This Row],[Sales]]</f>
        <v>5.5079704972638588E-2</v>
      </c>
      <c r="AH90" s="40" t="str">
        <f>IF(India_Data[[#This Row],[Shipping Cost]]/India_Data[[#This Row],[Sales]]&gt;0.1,"HIGH","")</f>
        <v/>
      </c>
    </row>
    <row r="91" spans="1:34">
      <c r="A91" s="19">
        <v>90</v>
      </c>
      <c r="B91" s="20" t="s">
        <v>983</v>
      </c>
      <c r="C91" s="20" t="s">
        <v>26</v>
      </c>
      <c r="D91" s="20" t="s">
        <v>984</v>
      </c>
      <c r="E91" s="20" t="s">
        <v>985</v>
      </c>
      <c r="F91" s="20" t="s">
        <v>171</v>
      </c>
      <c r="G91" s="20" t="s">
        <v>96</v>
      </c>
      <c r="H91" s="20" t="s">
        <v>31</v>
      </c>
      <c r="I91" s="20" t="s">
        <v>32</v>
      </c>
      <c r="J91" s="20" t="s">
        <v>33</v>
      </c>
      <c r="K91" s="20" t="s">
        <v>999</v>
      </c>
      <c r="L91" s="20" t="s">
        <v>35</v>
      </c>
      <c r="M91" s="20" t="s">
        <v>145</v>
      </c>
      <c r="N91" s="20" t="s">
        <v>1000</v>
      </c>
      <c r="O91" s="20">
        <v>115.71</v>
      </c>
      <c r="P91" s="20">
        <v>7</v>
      </c>
      <c r="Q91" s="20">
        <v>40.32</v>
      </c>
      <c r="R91" s="20">
        <v>5.29</v>
      </c>
      <c r="S91" s="20" t="s">
        <v>38</v>
      </c>
      <c r="T91" s="20">
        <v>364</v>
      </c>
      <c r="U91" s="20" t="s">
        <v>39</v>
      </c>
      <c r="V91" s="20" t="s">
        <v>57</v>
      </c>
      <c r="W91" s="21" t="s">
        <v>58</v>
      </c>
      <c r="X91" s="22">
        <v>44825</v>
      </c>
      <c r="Y91" s="23">
        <v>44830</v>
      </c>
      <c r="Z91" s="37" t="str">
        <f>IF(India_Data[[#This Row],[Order Date]]=India_Data[[#This Row],[Ship Date]],"0","1")</f>
        <v>1</v>
      </c>
      <c r="AA91" s="37" t="str">
        <f>IF(India_Data[[#This Row],[Sales]]&gt;=India_Data[[#This Row],[Target]],"YES","NO")</f>
        <v>NO</v>
      </c>
      <c r="AB91" s="37">
        <f>(Data!O91:O1645-Data!T91:T1645)</f>
        <v>-248.29000000000002</v>
      </c>
      <c r="AC91" s="35">
        <f>India_Data[[#This Row],[Ship Date]]-India_Data[[#This Row],[Order Date]]</f>
        <v>5</v>
      </c>
      <c r="AD91" s="35" t="str">
        <f>IF(India_Data[[#This Row],[Ship Date]]-India_Data[[#This Row],[Order Date]]&gt;5,"flag","no")</f>
        <v>no</v>
      </c>
      <c r="AE91" s="35">
        <f>India_Data[[#This Row],[Profit]]/India_Data[[#This Row],[Sales]]</f>
        <v>0.34845735027223235</v>
      </c>
      <c r="AF91" s="41">
        <f>India_Data[[#This Row],[Sales]]/India_Data[[#This Row],[Target]]</f>
        <v>0.31788461538461538</v>
      </c>
      <c r="AG91" s="41">
        <f>India_Data[[#This Row],[Shipping Cost]]/India_Data[[#This Row],[Sales]]</f>
        <v>4.571774263244318E-2</v>
      </c>
      <c r="AH91" s="40" t="str">
        <f>IF(India_Data[[#This Row],[Shipping Cost]]/India_Data[[#This Row],[Sales]]&gt;0.1,"HIGH","")</f>
        <v/>
      </c>
    </row>
    <row r="92" spans="1:34">
      <c r="A92" s="19">
        <v>91</v>
      </c>
      <c r="B92" s="20" t="s">
        <v>2334</v>
      </c>
      <c r="C92" s="20" t="s">
        <v>26</v>
      </c>
      <c r="D92" s="20" t="s">
        <v>2335</v>
      </c>
      <c r="E92" s="20" t="s">
        <v>2336</v>
      </c>
      <c r="F92" s="20" t="s">
        <v>110</v>
      </c>
      <c r="G92" s="20" t="s">
        <v>420</v>
      </c>
      <c r="H92" s="20" t="s">
        <v>63</v>
      </c>
      <c r="I92" s="20" t="s">
        <v>32</v>
      </c>
      <c r="J92" s="20" t="s">
        <v>54</v>
      </c>
      <c r="K92" s="20" t="s">
        <v>1080</v>
      </c>
      <c r="L92" s="20" t="s">
        <v>35</v>
      </c>
      <c r="M92" s="20" t="s">
        <v>105</v>
      </c>
      <c r="N92" s="20" t="s">
        <v>1081</v>
      </c>
      <c r="O92" s="20">
        <v>262.64999999999998</v>
      </c>
      <c r="P92" s="20">
        <v>5</v>
      </c>
      <c r="Q92" s="20">
        <v>31.5</v>
      </c>
      <c r="R92" s="20">
        <v>24.85</v>
      </c>
      <c r="S92" s="20" t="s">
        <v>2337</v>
      </c>
      <c r="T92" s="20">
        <v>704</v>
      </c>
      <c r="U92" s="20" t="s">
        <v>39</v>
      </c>
      <c r="V92" s="20" t="s">
        <v>50</v>
      </c>
      <c r="W92" s="21" t="s">
        <v>58</v>
      </c>
      <c r="X92" s="22">
        <v>45635</v>
      </c>
      <c r="Y92" s="23">
        <v>45551</v>
      </c>
      <c r="Z92" s="37" t="str">
        <f>IF(India_Data[[#This Row],[Order Date]]=India_Data[[#This Row],[Ship Date]],"0","1")</f>
        <v>1</v>
      </c>
      <c r="AA92" s="37" t="str">
        <f>IF(India_Data[[#This Row],[Sales]]&gt;=India_Data[[#This Row],[Target]],"YES","NO")</f>
        <v>NO</v>
      </c>
      <c r="AB92" s="37">
        <f>(Data!O92:O1646-Data!T92:T1646)</f>
        <v>-441.35</v>
      </c>
      <c r="AC92" s="35">
        <f>India_Data[[#This Row],[Ship Date]]-India_Data[[#This Row],[Order Date]]</f>
        <v>-84</v>
      </c>
      <c r="AD92" s="35" t="str">
        <f>IF(India_Data[[#This Row],[Ship Date]]-India_Data[[#This Row],[Order Date]]&gt;5,"flag","no")</f>
        <v>no</v>
      </c>
      <c r="AE92" s="35">
        <f>India_Data[[#This Row],[Profit]]/India_Data[[#This Row],[Sales]]</f>
        <v>0.11993146773272417</v>
      </c>
      <c r="AF92" s="41">
        <f>India_Data[[#This Row],[Sales]]/India_Data[[#This Row],[Target]]</f>
        <v>0.37308238636363633</v>
      </c>
      <c r="AG92" s="41">
        <f>India_Data[[#This Row],[Shipping Cost]]/India_Data[[#This Row],[Sales]]</f>
        <v>9.4612602322482406E-2</v>
      </c>
      <c r="AH92" s="40" t="str">
        <f>IF(India_Data[[#This Row],[Shipping Cost]]/India_Data[[#This Row],[Sales]]&gt;0.1,"HIGH","")</f>
        <v/>
      </c>
    </row>
    <row r="93" spans="1:34">
      <c r="A93" s="19">
        <v>92</v>
      </c>
      <c r="B93" s="20" t="s">
        <v>2338</v>
      </c>
      <c r="C93" s="20" t="s">
        <v>26</v>
      </c>
      <c r="D93" s="20" t="s">
        <v>2339</v>
      </c>
      <c r="E93" s="20" t="s">
        <v>2340</v>
      </c>
      <c r="F93" s="20" t="s">
        <v>110</v>
      </c>
      <c r="G93" s="20" t="s">
        <v>1408</v>
      </c>
      <c r="H93" s="20" t="s">
        <v>672</v>
      </c>
      <c r="I93" s="20" t="s">
        <v>32</v>
      </c>
      <c r="J93" s="20" t="s">
        <v>33</v>
      </c>
      <c r="K93" s="20" t="s">
        <v>2341</v>
      </c>
      <c r="L93" s="20" t="s">
        <v>35</v>
      </c>
      <c r="M93" s="20" t="s">
        <v>84</v>
      </c>
      <c r="N93" s="20" t="s">
        <v>2342</v>
      </c>
      <c r="O93" s="20">
        <v>34.11</v>
      </c>
      <c r="P93" s="20">
        <v>3</v>
      </c>
      <c r="Q93" s="20">
        <v>17.010000000000002</v>
      </c>
      <c r="R93" s="20">
        <v>4.6900000000000004</v>
      </c>
      <c r="S93" s="20" t="s">
        <v>2337</v>
      </c>
      <c r="T93" s="20">
        <v>564</v>
      </c>
      <c r="U93" s="20" t="s">
        <v>39</v>
      </c>
      <c r="V93" s="20" t="s">
        <v>57</v>
      </c>
      <c r="W93" s="21" t="s">
        <v>41</v>
      </c>
      <c r="X93" s="22">
        <v>44923</v>
      </c>
      <c r="Y93" s="23">
        <v>44958</v>
      </c>
      <c r="Z93" s="37" t="str">
        <f>IF(India_Data[[#This Row],[Order Date]]=India_Data[[#This Row],[Ship Date]],"0","1")</f>
        <v>1</v>
      </c>
      <c r="AA93" s="37" t="str">
        <f>IF(India_Data[[#This Row],[Sales]]&gt;=India_Data[[#This Row],[Target]],"YES","NO")</f>
        <v>NO</v>
      </c>
      <c r="AB93" s="37">
        <f>(Data!O93:O1647-Data!T93:T1647)</f>
        <v>-529.89</v>
      </c>
      <c r="AC93" s="35">
        <f>India_Data[[#This Row],[Ship Date]]-India_Data[[#This Row],[Order Date]]</f>
        <v>35</v>
      </c>
      <c r="AD93" s="35" t="str">
        <f>IF(India_Data[[#This Row],[Ship Date]]-India_Data[[#This Row],[Order Date]]&gt;5,"flag","no")</f>
        <v>flag</v>
      </c>
      <c r="AE93" s="35">
        <f>India_Data[[#This Row],[Profit]]/India_Data[[#This Row],[Sales]]</f>
        <v>0.49868073878627972</v>
      </c>
      <c r="AF93" s="41">
        <f>India_Data[[#This Row],[Sales]]/India_Data[[#This Row],[Target]]</f>
        <v>6.0478723404255315E-2</v>
      </c>
      <c r="AG93" s="41">
        <f>India_Data[[#This Row],[Shipping Cost]]/India_Data[[#This Row],[Sales]]</f>
        <v>0.13749633538551745</v>
      </c>
      <c r="AH93" s="40" t="str">
        <f>IF(India_Data[[#This Row],[Shipping Cost]]/India_Data[[#This Row],[Sales]]&gt;0.1,"HIGH","")</f>
        <v>HIGH</v>
      </c>
    </row>
    <row r="94" spans="1:34">
      <c r="A94" s="19">
        <v>93</v>
      </c>
      <c r="B94" s="20" t="s">
        <v>2343</v>
      </c>
      <c r="C94" s="20" t="s">
        <v>26</v>
      </c>
      <c r="D94" s="20" t="s">
        <v>2344</v>
      </c>
      <c r="E94" s="20" t="s">
        <v>2345</v>
      </c>
      <c r="F94" s="20" t="s">
        <v>110</v>
      </c>
      <c r="G94" s="20" t="s">
        <v>2117</v>
      </c>
      <c r="H94" s="20" t="s">
        <v>31</v>
      </c>
      <c r="I94" s="20" t="s">
        <v>32</v>
      </c>
      <c r="J94" s="20" t="s">
        <v>33</v>
      </c>
      <c r="K94" s="20" t="s">
        <v>2346</v>
      </c>
      <c r="L94" s="20" t="s">
        <v>35</v>
      </c>
      <c r="M94" s="20" t="s">
        <v>159</v>
      </c>
      <c r="N94" s="20" t="s">
        <v>2347</v>
      </c>
      <c r="O94" s="20">
        <v>51.03</v>
      </c>
      <c r="P94" s="20">
        <v>3</v>
      </c>
      <c r="Q94" s="20">
        <v>16.829999999999998</v>
      </c>
      <c r="R94" s="20">
        <v>4.53</v>
      </c>
      <c r="S94" s="20" t="s">
        <v>2337</v>
      </c>
      <c r="T94" s="20">
        <v>568</v>
      </c>
      <c r="U94" s="20" t="s">
        <v>39</v>
      </c>
      <c r="V94" s="20" t="s">
        <v>40</v>
      </c>
      <c r="W94" s="21" t="s">
        <v>58</v>
      </c>
      <c r="X94" s="22">
        <v>45095</v>
      </c>
      <c r="Y94" s="23">
        <v>45099</v>
      </c>
      <c r="Z94" s="37" t="str">
        <f>IF(India_Data[[#This Row],[Order Date]]=India_Data[[#This Row],[Ship Date]],"0","1")</f>
        <v>1</v>
      </c>
      <c r="AA94" s="37" t="str">
        <f>IF(India_Data[[#This Row],[Sales]]&gt;=India_Data[[#This Row],[Target]],"YES","NO")</f>
        <v>NO</v>
      </c>
      <c r="AB94" s="37">
        <f>(Data!O94:O1648-Data!T94:T1648)</f>
        <v>-516.97</v>
      </c>
      <c r="AC94" s="35">
        <f>India_Data[[#This Row],[Ship Date]]-India_Data[[#This Row],[Order Date]]</f>
        <v>4</v>
      </c>
      <c r="AD94" s="35" t="str">
        <f>IF(India_Data[[#This Row],[Ship Date]]-India_Data[[#This Row],[Order Date]]&gt;5,"flag","no")</f>
        <v>no</v>
      </c>
      <c r="AE94" s="35">
        <f>India_Data[[#This Row],[Profit]]/India_Data[[#This Row],[Sales]]</f>
        <v>0.32980599647266312</v>
      </c>
      <c r="AF94" s="41">
        <f>India_Data[[#This Row],[Sales]]/India_Data[[#This Row],[Target]]</f>
        <v>8.9841549295774648E-2</v>
      </c>
      <c r="AG94" s="41">
        <f>India_Data[[#This Row],[Shipping Cost]]/India_Data[[#This Row],[Sales]]</f>
        <v>8.877131099353322E-2</v>
      </c>
      <c r="AH94" s="40" t="str">
        <f>IF(India_Data[[#This Row],[Shipping Cost]]/India_Data[[#This Row],[Sales]]&gt;0.1,"HIGH","")</f>
        <v/>
      </c>
    </row>
    <row r="95" spans="1:34">
      <c r="A95" s="19">
        <v>94</v>
      </c>
      <c r="B95" s="20" t="s">
        <v>2348</v>
      </c>
      <c r="C95" s="20" t="s">
        <v>26</v>
      </c>
      <c r="D95" s="20" t="s">
        <v>2349</v>
      </c>
      <c r="E95" s="20" t="s">
        <v>2350</v>
      </c>
      <c r="F95" s="20" t="s">
        <v>110</v>
      </c>
      <c r="G95" s="20" t="s">
        <v>627</v>
      </c>
      <c r="H95" s="20" t="s">
        <v>627</v>
      </c>
      <c r="I95" s="20" t="s">
        <v>32</v>
      </c>
      <c r="J95" s="20" t="s">
        <v>47</v>
      </c>
      <c r="K95" s="20" t="s">
        <v>2351</v>
      </c>
      <c r="L95" s="20" t="s">
        <v>35</v>
      </c>
      <c r="M95" s="20" t="s">
        <v>145</v>
      </c>
      <c r="N95" s="20" t="s">
        <v>2352</v>
      </c>
      <c r="O95" s="20">
        <v>134.61000000000001</v>
      </c>
      <c r="P95" s="20">
        <v>1</v>
      </c>
      <c r="Q95" s="20">
        <v>39.03</v>
      </c>
      <c r="R95" s="20">
        <v>14.11</v>
      </c>
      <c r="S95" s="20" t="s">
        <v>2337</v>
      </c>
      <c r="T95" s="20">
        <v>551</v>
      </c>
      <c r="U95" s="20" t="s">
        <v>39</v>
      </c>
      <c r="V95" s="20" t="s">
        <v>50</v>
      </c>
      <c r="W95" s="21" t="s">
        <v>41</v>
      </c>
      <c r="X95" s="22">
        <v>44528</v>
      </c>
      <c r="Y95" s="23">
        <v>44267</v>
      </c>
      <c r="Z95" s="37" t="str">
        <f>IF(India_Data[[#This Row],[Order Date]]=India_Data[[#This Row],[Ship Date]],"0","1")</f>
        <v>1</v>
      </c>
      <c r="AA95" s="37" t="str">
        <f>IF(India_Data[[#This Row],[Sales]]&gt;=India_Data[[#This Row],[Target]],"YES","NO")</f>
        <v>NO</v>
      </c>
      <c r="AB95" s="37">
        <f>(Data!O95:O1649-Data!T95:T1649)</f>
        <v>-416.39</v>
      </c>
      <c r="AC95" s="35">
        <f>India_Data[[#This Row],[Ship Date]]-India_Data[[#This Row],[Order Date]]</f>
        <v>-261</v>
      </c>
      <c r="AD95" s="35" t="str">
        <f>IF(India_Data[[#This Row],[Ship Date]]-India_Data[[#This Row],[Order Date]]&gt;5,"flag","no")</f>
        <v>no</v>
      </c>
      <c r="AE95" s="35">
        <f>India_Data[[#This Row],[Profit]]/India_Data[[#This Row],[Sales]]</f>
        <v>0.28994874080677513</v>
      </c>
      <c r="AF95" s="41">
        <f>India_Data[[#This Row],[Sales]]/India_Data[[#This Row],[Target]]</f>
        <v>0.24430127041742289</v>
      </c>
      <c r="AG95" s="41">
        <f>India_Data[[#This Row],[Shipping Cost]]/India_Data[[#This Row],[Sales]]</f>
        <v>0.10482133571057127</v>
      </c>
      <c r="AH95" s="40" t="str">
        <f>IF(India_Data[[#This Row],[Shipping Cost]]/India_Data[[#This Row],[Sales]]&gt;0.1,"HIGH","")</f>
        <v>HIGH</v>
      </c>
    </row>
    <row r="96" spans="1:34">
      <c r="A96" s="19">
        <v>95</v>
      </c>
      <c r="B96" s="20" t="s">
        <v>2353</v>
      </c>
      <c r="C96" s="20" t="s">
        <v>26</v>
      </c>
      <c r="D96" s="20" t="s">
        <v>2354</v>
      </c>
      <c r="E96" s="20" t="s">
        <v>2355</v>
      </c>
      <c r="F96" s="20" t="s">
        <v>171</v>
      </c>
      <c r="G96" s="20" t="s">
        <v>507</v>
      </c>
      <c r="H96" s="20" t="s">
        <v>312</v>
      </c>
      <c r="I96" s="20" t="s">
        <v>32</v>
      </c>
      <c r="J96" s="20" t="s">
        <v>180</v>
      </c>
      <c r="K96" s="20" t="s">
        <v>2356</v>
      </c>
      <c r="L96" s="20" t="s">
        <v>35</v>
      </c>
      <c r="M96" s="20" t="s">
        <v>145</v>
      </c>
      <c r="N96" s="20" t="s">
        <v>2357</v>
      </c>
      <c r="O96" s="20">
        <v>595.16999999999996</v>
      </c>
      <c r="P96" s="20">
        <v>3</v>
      </c>
      <c r="Q96" s="20">
        <v>249.93</v>
      </c>
      <c r="R96" s="20">
        <v>36.15</v>
      </c>
      <c r="S96" s="20" t="s">
        <v>2337</v>
      </c>
      <c r="T96" s="20">
        <v>529</v>
      </c>
      <c r="U96" s="20" t="s">
        <v>39</v>
      </c>
      <c r="V96" s="20" t="s">
        <v>40</v>
      </c>
      <c r="W96" s="21" t="s">
        <v>58</v>
      </c>
      <c r="X96" s="22">
        <v>45613</v>
      </c>
      <c r="Y96" s="23">
        <v>45617</v>
      </c>
      <c r="Z96" s="37" t="str">
        <f>IF(India_Data[[#This Row],[Order Date]]=India_Data[[#This Row],[Ship Date]],"0","1")</f>
        <v>1</v>
      </c>
      <c r="AA96" s="37" t="str">
        <f>IF(India_Data[[#This Row],[Sales]]&gt;=India_Data[[#This Row],[Target]],"YES","NO")</f>
        <v>YES</v>
      </c>
      <c r="AB96" s="37">
        <f>(Data!O96:O1650-Data!T96:T1650)</f>
        <v>66.169999999999959</v>
      </c>
      <c r="AC96" s="35">
        <f>India_Data[[#This Row],[Ship Date]]-India_Data[[#This Row],[Order Date]]</f>
        <v>4</v>
      </c>
      <c r="AD96" s="35" t="str">
        <f>IF(India_Data[[#This Row],[Ship Date]]-India_Data[[#This Row],[Order Date]]&gt;5,"flag","no")</f>
        <v>no</v>
      </c>
      <c r="AE96" s="35">
        <f>India_Data[[#This Row],[Profit]]/India_Data[[#This Row],[Sales]]</f>
        <v>0.41993044004234087</v>
      </c>
      <c r="AF96" s="41">
        <f>India_Data[[#This Row],[Sales]]/India_Data[[#This Row],[Target]]</f>
        <v>1.1250850661625709</v>
      </c>
      <c r="AG96" s="41">
        <f>India_Data[[#This Row],[Shipping Cost]]/India_Data[[#This Row],[Sales]]</f>
        <v>6.0738948535712489E-2</v>
      </c>
      <c r="AH96" s="40" t="str">
        <f>IF(India_Data[[#This Row],[Shipping Cost]]/India_Data[[#This Row],[Sales]]&gt;0.1,"HIGH","")</f>
        <v/>
      </c>
    </row>
    <row r="97" spans="1:34">
      <c r="A97" s="19">
        <v>96</v>
      </c>
      <c r="B97" s="20" t="s">
        <v>2358</v>
      </c>
      <c r="C97" s="20" t="s">
        <v>26</v>
      </c>
      <c r="D97" s="20" t="s">
        <v>2359</v>
      </c>
      <c r="E97" s="20" t="s">
        <v>2360</v>
      </c>
      <c r="F97" s="20" t="s">
        <v>171</v>
      </c>
      <c r="G97" s="20" t="s">
        <v>291</v>
      </c>
      <c r="H97" s="20" t="s">
        <v>63</v>
      </c>
      <c r="I97" s="20" t="s">
        <v>32</v>
      </c>
      <c r="J97" s="20" t="s">
        <v>54</v>
      </c>
      <c r="K97" s="20" t="s">
        <v>2361</v>
      </c>
      <c r="L97" s="20" t="s">
        <v>35</v>
      </c>
      <c r="M97" s="20" t="s">
        <v>36</v>
      </c>
      <c r="N97" s="20" t="s">
        <v>2362</v>
      </c>
      <c r="O97" s="20">
        <v>19.98</v>
      </c>
      <c r="P97" s="20">
        <v>3</v>
      </c>
      <c r="Q97" s="20">
        <v>-14.04</v>
      </c>
      <c r="R97" s="20">
        <v>2.15</v>
      </c>
      <c r="S97" s="20" t="s">
        <v>2337</v>
      </c>
      <c r="T97" s="20">
        <v>128</v>
      </c>
      <c r="U97" s="20" t="s">
        <v>39</v>
      </c>
      <c r="V97" s="20" t="s">
        <v>78</v>
      </c>
      <c r="W97" s="21" t="s">
        <v>41</v>
      </c>
      <c r="X97" s="22">
        <v>45399</v>
      </c>
      <c r="Y97" s="23">
        <v>45403</v>
      </c>
      <c r="Z97" s="37" t="str">
        <f>IF(India_Data[[#This Row],[Order Date]]=India_Data[[#This Row],[Ship Date]],"0","1")</f>
        <v>1</v>
      </c>
      <c r="AA97" s="37" t="str">
        <f>IF(India_Data[[#This Row],[Sales]]&gt;=India_Data[[#This Row],[Target]],"YES","NO")</f>
        <v>NO</v>
      </c>
      <c r="AB97" s="37">
        <f>(Data!O97:O1651-Data!T97:T1651)</f>
        <v>-108.02</v>
      </c>
      <c r="AC97" s="35">
        <f>India_Data[[#This Row],[Ship Date]]-India_Data[[#This Row],[Order Date]]</f>
        <v>4</v>
      </c>
      <c r="AD97" s="35" t="str">
        <f>IF(India_Data[[#This Row],[Ship Date]]-India_Data[[#This Row],[Order Date]]&gt;5,"flag","no")</f>
        <v>no</v>
      </c>
      <c r="AE97" s="35">
        <f>India_Data[[#This Row],[Profit]]/India_Data[[#This Row],[Sales]]</f>
        <v>-0.70270270270270263</v>
      </c>
      <c r="AF97" s="41">
        <f>India_Data[[#This Row],[Sales]]/India_Data[[#This Row],[Target]]</f>
        <v>0.15609375</v>
      </c>
      <c r="AG97" s="41">
        <f>India_Data[[#This Row],[Shipping Cost]]/India_Data[[#This Row],[Sales]]</f>
        <v>0.1076076076076076</v>
      </c>
      <c r="AH97" s="40" t="str">
        <f>IF(India_Data[[#This Row],[Shipping Cost]]/India_Data[[#This Row],[Sales]]&gt;0.1,"HIGH","")</f>
        <v>HIGH</v>
      </c>
    </row>
    <row r="98" spans="1:34">
      <c r="A98" s="19">
        <v>97</v>
      </c>
      <c r="B98" s="20" t="s">
        <v>2363</v>
      </c>
      <c r="C98" s="20" t="s">
        <v>26</v>
      </c>
      <c r="D98" s="20" t="s">
        <v>2364</v>
      </c>
      <c r="E98" s="20" t="s">
        <v>2365</v>
      </c>
      <c r="F98" s="20" t="s">
        <v>29</v>
      </c>
      <c r="G98" s="20" t="s">
        <v>588</v>
      </c>
      <c r="H98" s="20" t="s">
        <v>136</v>
      </c>
      <c r="I98" s="20" t="s">
        <v>32</v>
      </c>
      <c r="J98" s="20" t="s">
        <v>54</v>
      </c>
      <c r="K98" s="20" t="s">
        <v>2366</v>
      </c>
      <c r="L98" s="20" t="s">
        <v>35</v>
      </c>
      <c r="M98" s="20" t="s">
        <v>98</v>
      </c>
      <c r="N98" s="20" t="s">
        <v>2367</v>
      </c>
      <c r="O98" s="20">
        <v>393.39</v>
      </c>
      <c r="P98" s="20">
        <v>9</v>
      </c>
      <c r="Q98" s="20">
        <v>145.53</v>
      </c>
      <c r="R98" s="20">
        <v>32.71</v>
      </c>
      <c r="S98" s="20" t="s">
        <v>2337</v>
      </c>
      <c r="T98" s="20">
        <v>730</v>
      </c>
      <c r="U98" s="20" t="s">
        <v>39</v>
      </c>
      <c r="V98" s="20" t="s">
        <v>40</v>
      </c>
      <c r="W98" s="21" t="s">
        <v>41</v>
      </c>
      <c r="X98" s="22">
        <v>45467</v>
      </c>
      <c r="Y98" s="23">
        <v>45473</v>
      </c>
      <c r="Z98" s="37" t="str">
        <f>IF(India_Data[[#This Row],[Order Date]]=India_Data[[#This Row],[Ship Date]],"0","1")</f>
        <v>1</v>
      </c>
      <c r="AA98" s="37" t="str">
        <f>IF(India_Data[[#This Row],[Sales]]&gt;=India_Data[[#This Row],[Target]],"YES","NO")</f>
        <v>NO</v>
      </c>
      <c r="AB98" s="37">
        <f>(Data!O98:O1652-Data!T98:T1652)</f>
        <v>-336.61</v>
      </c>
      <c r="AC98" s="35">
        <f>India_Data[[#This Row],[Ship Date]]-India_Data[[#This Row],[Order Date]]</f>
        <v>6</v>
      </c>
      <c r="AD98" s="35" t="str">
        <f>IF(India_Data[[#This Row],[Ship Date]]-India_Data[[#This Row],[Order Date]]&gt;5,"flag","no")</f>
        <v>flag</v>
      </c>
      <c r="AE98" s="35">
        <f>India_Data[[#This Row],[Profit]]/India_Data[[#This Row],[Sales]]</f>
        <v>0.36993822923816061</v>
      </c>
      <c r="AF98" s="41">
        <f>India_Data[[#This Row],[Sales]]/India_Data[[#This Row],[Target]]</f>
        <v>0.53889041095890411</v>
      </c>
      <c r="AG98" s="41">
        <f>India_Data[[#This Row],[Shipping Cost]]/India_Data[[#This Row],[Sales]]</f>
        <v>8.3149037850479168E-2</v>
      </c>
      <c r="AH98" s="40" t="str">
        <f>IF(India_Data[[#This Row],[Shipping Cost]]/India_Data[[#This Row],[Sales]]&gt;0.1,"HIGH","")</f>
        <v/>
      </c>
    </row>
    <row r="99" spans="1:34">
      <c r="A99" s="19">
        <v>98</v>
      </c>
      <c r="B99" s="20" t="s">
        <v>2368</v>
      </c>
      <c r="C99" s="20" t="s">
        <v>26</v>
      </c>
      <c r="D99" s="20" t="s">
        <v>2369</v>
      </c>
      <c r="E99" s="20" t="s">
        <v>2370</v>
      </c>
      <c r="F99" s="20" t="s">
        <v>29</v>
      </c>
      <c r="G99" s="20" t="s">
        <v>117</v>
      </c>
      <c r="H99" s="20" t="s">
        <v>143</v>
      </c>
      <c r="I99" s="20" t="s">
        <v>32</v>
      </c>
      <c r="J99" s="20" t="s">
        <v>33</v>
      </c>
      <c r="K99" s="20" t="s">
        <v>1334</v>
      </c>
      <c r="L99" s="20" t="s">
        <v>35</v>
      </c>
      <c r="M99" s="20" t="s">
        <v>105</v>
      </c>
      <c r="N99" s="20" t="s">
        <v>1335</v>
      </c>
      <c r="O99" s="20">
        <v>271.44</v>
      </c>
      <c r="P99" s="20">
        <v>8</v>
      </c>
      <c r="Q99" s="20">
        <v>62.4</v>
      </c>
      <c r="R99" s="20">
        <v>22.83</v>
      </c>
      <c r="S99" s="20" t="s">
        <v>2337</v>
      </c>
      <c r="T99" s="20">
        <v>347</v>
      </c>
      <c r="U99" s="20" t="s">
        <v>39</v>
      </c>
      <c r="V99" s="20" t="s">
        <v>50</v>
      </c>
      <c r="W99" s="21" t="s">
        <v>41</v>
      </c>
      <c r="X99" s="22">
        <v>45204</v>
      </c>
      <c r="Y99" s="23">
        <v>45061</v>
      </c>
      <c r="Z99" s="37" t="str">
        <f>IF(India_Data[[#This Row],[Order Date]]=India_Data[[#This Row],[Ship Date]],"0","1")</f>
        <v>1</v>
      </c>
      <c r="AA99" s="37" t="str">
        <f>IF(India_Data[[#This Row],[Sales]]&gt;=India_Data[[#This Row],[Target]],"YES","NO")</f>
        <v>NO</v>
      </c>
      <c r="AB99" s="37">
        <f>(Data!O99:O1653-Data!T99:T1653)</f>
        <v>-75.56</v>
      </c>
      <c r="AC99" s="35">
        <f>India_Data[[#This Row],[Ship Date]]-India_Data[[#This Row],[Order Date]]</f>
        <v>-143</v>
      </c>
      <c r="AD99" s="35" t="str">
        <f>IF(India_Data[[#This Row],[Ship Date]]-India_Data[[#This Row],[Order Date]]&gt;5,"flag","no")</f>
        <v>no</v>
      </c>
      <c r="AE99" s="35">
        <f>India_Data[[#This Row],[Profit]]/India_Data[[#This Row],[Sales]]</f>
        <v>0.22988505747126436</v>
      </c>
      <c r="AF99" s="41">
        <f>India_Data[[#This Row],[Sales]]/India_Data[[#This Row],[Target]]</f>
        <v>0.78224783861671465</v>
      </c>
      <c r="AG99" s="41">
        <f>India_Data[[#This Row],[Shipping Cost]]/India_Data[[#This Row],[Sales]]</f>
        <v>8.410698496905393E-2</v>
      </c>
      <c r="AH99" s="40" t="str">
        <f>IF(India_Data[[#This Row],[Shipping Cost]]/India_Data[[#This Row],[Sales]]&gt;0.1,"HIGH","")</f>
        <v/>
      </c>
    </row>
    <row r="100" spans="1:34">
      <c r="A100" s="19">
        <v>99</v>
      </c>
      <c r="B100" s="20" t="s">
        <v>2371</v>
      </c>
      <c r="C100" s="20" t="s">
        <v>26</v>
      </c>
      <c r="D100" s="20" t="s">
        <v>2372</v>
      </c>
      <c r="E100" s="20" t="s">
        <v>2373</v>
      </c>
      <c r="F100" s="20" t="s">
        <v>29</v>
      </c>
      <c r="G100" s="20" t="s">
        <v>623</v>
      </c>
      <c r="H100" s="20" t="s">
        <v>63</v>
      </c>
      <c r="I100" s="20" t="s">
        <v>32</v>
      </c>
      <c r="J100" s="20" t="s">
        <v>54</v>
      </c>
      <c r="K100" s="20" t="s">
        <v>2374</v>
      </c>
      <c r="L100" s="20" t="s">
        <v>35</v>
      </c>
      <c r="M100" s="20" t="s">
        <v>275</v>
      </c>
      <c r="N100" s="20" t="s">
        <v>2375</v>
      </c>
      <c r="O100" s="20">
        <v>2973.06</v>
      </c>
      <c r="P100" s="20">
        <v>6</v>
      </c>
      <c r="Q100" s="20">
        <v>445.86</v>
      </c>
      <c r="R100" s="20">
        <v>182.54</v>
      </c>
      <c r="S100" s="20" t="s">
        <v>2337</v>
      </c>
      <c r="T100" s="20">
        <v>47</v>
      </c>
      <c r="U100" s="20" t="s">
        <v>39</v>
      </c>
      <c r="V100" s="20" t="s">
        <v>78</v>
      </c>
      <c r="W100" s="21" t="s">
        <v>41</v>
      </c>
      <c r="X100" s="22">
        <v>44532</v>
      </c>
      <c r="Y100" s="23">
        <v>44246</v>
      </c>
      <c r="Z100" s="37" t="str">
        <f>IF(India_Data[[#This Row],[Order Date]]=India_Data[[#This Row],[Ship Date]],"0","1")</f>
        <v>1</v>
      </c>
      <c r="AA100" s="37" t="str">
        <f>IF(India_Data[[#This Row],[Sales]]&gt;=India_Data[[#This Row],[Target]],"YES","NO")</f>
        <v>YES</v>
      </c>
      <c r="AB100" s="37">
        <f>(Data!O100:O1654-Data!T100:T1654)</f>
        <v>2926.06</v>
      </c>
      <c r="AC100" s="35">
        <f>India_Data[[#This Row],[Ship Date]]-India_Data[[#This Row],[Order Date]]</f>
        <v>-286</v>
      </c>
      <c r="AD100" s="35" t="str">
        <f>IF(India_Data[[#This Row],[Ship Date]]-India_Data[[#This Row],[Order Date]]&gt;5,"flag","no")</f>
        <v>no</v>
      </c>
      <c r="AE100" s="35">
        <f>India_Data[[#This Row],[Profit]]/India_Data[[#This Row],[Sales]]</f>
        <v>0.14996670097475329</v>
      </c>
      <c r="AF100" s="41">
        <f>India_Data[[#This Row],[Sales]]/India_Data[[#This Row],[Target]]</f>
        <v>63.256595744680851</v>
      </c>
      <c r="AG100" s="41">
        <f>India_Data[[#This Row],[Shipping Cost]]/India_Data[[#This Row],[Sales]]</f>
        <v>6.1398020894297453E-2</v>
      </c>
      <c r="AH100" s="40" t="str">
        <f>IF(India_Data[[#This Row],[Shipping Cost]]/India_Data[[#This Row],[Sales]]&gt;0.1,"HIGH","")</f>
        <v/>
      </c>
    </row>
    <row r="101" spans="1:34">
      <c r="A101" s="19">
        <v>100</v>
      </c>
      <c r="B101" s="20" t="s">
        <v>2376</v>
      </c>
      <c r="C101" s="20" t="s">
        <v>26</v>
      </c>
      <c r="D101" s="20" t="s">
        <v>2377</v>
      </c>
      <c r="E101" s="20" t="s">
        <v>2378</v>
      </c>
      <c r="F101" s="20" t="s">
        <v>29</v>
      </c>
      <c r="G101" s="20" t="s">
        <v>1377</v>
      </c>
      <c r="H101" s="20" t="s">
        <v>672</v>
      </c>
      <c r="I101" s="20" t="s">
        <v>32</v>
      </c>
      <c r="J101" s="20" t="s">
        <v>33</v>
      </c>
      <c r="K101" s="20" t="s">
        <v>1086</v>
      </c>
      <c r="L101" s="20" t="s">
        <v>35</v>
      </c>
      <c r="M101" s="20" t="s">
        <v>105</v>
      </c>
      <c r="N101" s="20" t="s">
        <v>1087</v>
      </c>
      <c r="O101" s="20">
        <v>148.94999999999999</v>
      </c>
      <c r="P101" s="20">
        <v>5</v>
      </c>
      <c r="Q101" s="20">
        <v>16.350000000000001</v>
      </c>
      <c r="R101" s="20">
        <v>29.55</v>
      </c>
      <c r="S101" s="20" t="s">
        <v>2337</v>
      </c>
      <c r="T101" s="20">
        <v>657</v>
      </c>
      <c r="U101" s="20" t="s">
        <v>39</v>
      </c>
      <c r="V101" s="20" t="s">
        <v>40</v>
      </c>
      <c r="W101" s="21" t="s">
        <v>41</v>
      </c>
      <c r="X101" s="22">
        <v>45467</v>
      </c>
      <c r="Y101" s="23">
        <v>45473</v>
      </c>
      <c r="Z101" s="37" t="str">
        <f>IF(India_Data[[#This Row],[Order Date]]=India_Data[[#This Row],[Ship Date]],"0","1")</f>
        <v>1</v>
      </c>
      <c r="AA101" s="37" t="str">
        <f>IF(India_Data[[#This Row],[Sales]]&gt;=India_Data[[#This Row],[Target]],"YES","NO")</f>
        <v>NO</v>
      </c>
      <c r="AB101" s="37">
        <f>(Data!O101:O1655-Data!T101:T1655)</f>
        <v>-508.05</v>
      </c>
      <c r="AC101" s="35">
        <f>India_Data[[#This Row],[Ship Date]]-India_Data[[#This Row],[Order Date]]</f>
        <v>6</v>
      </c>
      <c r="AD101" s="35" t="str">
        <f>IF(India_Data[[#This Row],[Ship Date]]-India_Data[[#This Row],[Order Date]]&gt;5,"flag","no")</f>
        <v>flag</v>
      </c>
      <c r="AE101" s="35">
        <f>India_Data[[#This Row],[Profit]]/India_Data[[#This Row],[Sales]]</f>
        <v>0.10976837865055389</v>
      </c>
      <c r="AF101" s="41">
        <f>India_Data[[#This Row],[Sales]]/India_Data[[#This Row],[Target]]</f>
        <v>0.22671232876712327</v>
      </c>
      <c r="AG101" s="41">
        <f>India_Data[[#This Row],[Shipping Cost]]/India_Data[[#This Row],[Sales]]</f>
        <v>0.19838872104733135</v>
      </c>
      <c r="AH101" s="40" t="str">
        <f>IF(India_Data[[#This Row],[Shipping Cost]]/India_Data[[#This Row],[Sales]]&gt;0.1,"HIGH","")</f>
        <v>HIGH</v>
      </c>
    </row>
    <row r="102" spans="1:34">
      <c r="A102" s="19">
        <v>101</v>
      </c>
      <c r="B102" s="20" t="s">
        <v>2379</v>
      </c>
      <c r="C102" s="20" t="s">
        <v>26</v>
      </c>
      <c r="D102" s="20" t="s">
        <v>2380</v>
      </c>
      <c r="E102" s="20" t="s">
        <v>2381</v>
      </c>
      <c r="F102" s="20" t="s">
        <v>29</v>
      </c>
      <c r="G102" s="20" t="s">
        <v>702</v>
      </c>
      <c r="H102" s="20" t="s">
        <v>252</v>
      </c>
      <c r="I102" s="20" t="s">
        <v>32</v>
      </c>
      <c r="J102" s="20" t="s">
        <v>47</v>
      </c>
      <c r="K102" s="20" t="s">
        <v>2382</v>
      </c>
      <c r="L102" s="20" t="s">
        <v>35</v>
      </c>
      <c r="M102" s="20" t="s">
        <v>98</v>
      </c>
      <c r="N102" s="20" t="s">
        <v>2383</v>
      </c>
      <c r="O102" s="20">
        <v>74.52</v>
      </c>
      <c r="P102" s="20">
        <v>3</v>
      </c>
      <c r="Q102" s="20">
        <v>10.35</v>
      </c>
      <c r="R102" s="20">
        <v>9.85</v>
      </c>
      <c r="S102" s="20" t="s">
        <v>2337</v>
      </c>
      <c r="T102" s="20">
        <v>608</v>
      </c>
      <c r="U102" s="20" t="s">
        <v>39</v>
      </c>
      <c r="V102" s="20" t="s">
        <v>78</v>
      </c>
      <c r="W102" s="21" t="s">
        <v>58</v>
      </c>
      <c r="X102" s="22">
        <v>45442</v>
      </c>
      <c r="Y102" s="23">
        <v>45388</v>
      </c>
      <c r="Z102" s="37" t="str">
        <f>IF(India_Data[[#This Row],[Order Date]]=India_Data[[#This Row],[Ship Date]],"0","1")</f>
        <v>1</v>
      </c>
      <c r="AA102" s="37" t="str">
        <f>IF(India_Data[[#This Row],[Sales]]&gt;=India_Data[[#This Row],[Target]],"YES","NO")</f>
        <v>NO</v>
      </c>
      <c r="AB102" s="37">
        <f>(Data!O102:O1656-Data!T102:T1656)</f>
        <v>-533.48</v>
      </c>
      <c r="AC102" s="35">
        <f>India_Data[[#This Row],[Ship Date]]-India_Data[[#This Row],[Order Date]]</f>
        <v>-54</v>
      </c>
      <c r="AD102" s="35" t="str">
        <f>IF(India_Data[[#This Row],[Ship Date]]-India_Data[[#This Row],[Order Date]]&gt;5,"flag","no")</f>
        <v>no</v>
      </c>
      <c r="AE102" s="35">
        <f>India_Data[[#This Row],[Profit]]/India_Data[[#This Row],[Sales]]</f>
        <v>0.1388888888888889</v>
      </c>
      <c r="AF102" s="41">
        <f>India_Data[[#This Row],[Sales]]/India_Data[[#This Row],[Target]]</f>
        <v>0.1225657894736842</v>
      </c>
      <c r="AG102" s="41">
        <f>India_Data[[#This Row],[Shipping Cost]]/India_Data[[#This Row],[Sales]]</f>
        <v>0.13217928073000537</v>
      </c>
      <c r="AH102" s="40" t="str">
        <f>IF(India_Data[[#This Row],[Shipping Cost]]/India_Data[[#This Row],[Sales]]&gt;0.1,"HIGH","")</f>
        <v>HIGH</v>
      </c>
    </row>
    <row r="103" spans="1:34">
      <c r="A103" s="19">
        <v>102</v>
      </c>
      <c r="B103" s="20" t="s">
        <v>2384</v>
      </c>
      <c r="C103" s="20" t="s">
        <v>26</v>
      </c>
      <c r="D103" s="20" t="s">
        <v>2385</v>
      </c>
      <c r="E103" s="20" t="s">
        <v>2386</v>
      </c>
      <c r="F103" s="20" t="s">
        <v>29</v>
      </c>
      <c r="G103" s="20" t="s">
        <v>745</v>
      </c>
      <c r="H103" s="20" t="s">
        <v>563</v>
      </c>
      <c r="I103" s="20" t="s">
        <v>32</v>
      </c>
      <c r="J103" s="20" t="s">
        <v>54</v>
      </c>
      <c r="K103" s="20" t="s">
        <v>2387</v>
      </c>
      <c r="L103" s="20" t="s">
        <v>35</v>
      </c>
      <c r="M103" s="20" t="s">
        <v>76</v>
      </c>
      <c r="N103" s="20" t="s">
        <v>2388</v>
      </c>
      <c r="O103" s="20">
        <v>47.88</v>
      </c>
      <c r="P103" s="20">
        <v>3</v>
      </c>
      <c r="Q103" s="20">
        <v>9.09</v>
      </c>
      <c r="R103" s="20">
        <v>7.23</v>
      </c>
      <c r="S103" s="20" t="s">
        <v>2337</v>
      </c>
      <c r="T103" s="20">
        <v>293</v>
      </c>
      <c r="U103" s="20" t="s">
        <v>39</v>
      </c>
      <c r="V103" s="20" t="s">
        <v>57</v>
      </c>
      <c r="W103" s="21" t="s">
        <v>58</v>
      </c>
      <c r="X103" s="22">
        <v>45467</v>
      </c>
      <c r="Y103" s="23">
        <v>45473</v>
      </c>
      <c r="Z103" s="37" t="str">
        <f>IF(India_Data[[#This Row],[Order Date]]=India_Data[[#This Row],[Ship Date]],"0","1")</f>
        <v>1</v>
      </c>
      <c r="AA103" s="37" t="str">
        <f>IF(India_Data[[#This Row],[Sales]]&gt;=India_Data[[#This Row],[Target]],"YES","NO")</f>
        <v>NO</v>
      </c>
      <c r="AB103" s="37">
        <f>(Data!O103:O1657-Data!T103:T1657)</f>
        <v>-245.12</v>
      </c>
      <c r="AC103" s="35">
        <f>India_Data[[#This Row],[Ship Date]]-India_Data[[#This Row],[Order Date]]</f>
        <v>6</v>
      </c>
      <c r="AD103" s="35" t="str">
        <f>IF(India_Data[[#This Row],[Ship Date]]-India_Data[[#This Row],[Order Date]]&gt;5,"flag","no")</f>
        <v>flag</v>
      </c>
      <c r="AE103" s="35">
        <f>India_Data[[#This Row],[Profit]]/India_Data[[#This Row],[Sales]]</f>
        <v>0.18984962406015035</v>
      </c>
      <c r="AF103" s="41">
        <f>India_Data[[#This Row],[Sales]]/India_Data[[#This Row],[Target]]</f>
        <v>0.16341296928327645</v>
      </c>
      <c r="AG103" s="41">
        <f>India_Data[[#This Row],[Shipping Cost]]/India_Data[[#This Row],[Sales]]</f>
        <v>0.15100250626566417</v>
      </c>
      <c r="AH103" s="40" t="str">
        <f>IF(India_Data[[#This Row],[Shipping Cost]]/India_Data[[#This Row],[Sales]]&gt;0.1,"HIGH","")</f>
        <v>HIGH</v>
      </c>
    </row>
    <row r="104" spans="1:34">
      <c r="A104" s="19">
        <v>103</v>
      </c>
      <c r="B104" s="20" t="s">
        <v>2389</v>
      </c>
      <c r="C104" s="20" t="s">
        <v>26</v>
      </c>
      <c r="D104" s="20" t="s">
        <v>2390</v>
      </c>
      <c r="E104" s="20" t="s">
        <v>2391</v>
      </c>
      <c r="F104" s="20" t="s">
        <v>29</v>
      </c>
      <c r="G104" s="20" t="s">
        <v>1571</v>
      </c>
      <c r="H104" s="20" t="s">
        <v>46</v>
      </c>
      <c r="I104" s="20" t="s">
        <v>32</v>
      </c>
      <c r="J104" s="20" t="s">
        <v>47</v>
      </c>
      <c r="K104" s="20" t="s">
        <v>640</v>
      </c>
      <c r="L104" s="20" t="s">
        <v>35</v>
      </c>
      <c r="M104" s="20" t="s">
        <v>91</v>
      </c>
      <c r="N104" s="20" t="s">
        <v>641</v>
      </c>
      <c r="O104" s="20">
        <v>40.229999999999997</v>
      </c>
      <c r="P104" s="20">
        <v>3</v>
      </c>
      <c r="Q104" s="20">
        <v>20.07</v>
      </c>
      <c r="R104" s="20">
        <v>6.06</v>
      </c>
      <c r="S104" s="20" t="s">
        <v>2337</v>
      </c>
      <c r="T104" s="20">
        <v>408</v>
      </c>
      <c r="U104" s="20" t="s">
        <v>39</v>
      </c>
      <c r="V104" s="20" t="s">
        <v>40</v>
      </c>
      <c r="W104" s="21" t="s">
        <v>41</v>
      </c>
      <c r="X104" s="22">
        <v>44514</v>
      </c>
      <c r="Y104" s="23">
        <v>44520</v>
      </c>
      <c r="Z104" s="37" t="str">
        <f>IF(India_Data[[#This Row],[Order Date]]=India_Data[[#This Row],[Ship Date]],"0","1")</f>
        <v>1</v>
      </c>
      <c r="AA104" s="37" t="str">
        <f>IF(India_Data[[#This Row],[Sales]]&gt;=India_Data[[#This Row],[Target]],"YES","NO")</f>
        <v>NO</v>
      </c>
      <c r="AB104" s="37">
        <f>(Data!O104:O1658-Data!T104:T1658)</f>
        <v>-367.77</v>
      </c>
      <c r="AC104" s="35">
        <f>India_Data[[#This Row],[Ship Date]]-India_Data[[#This Row],[Order Date]]</f>
        <v>6</v>
      </c>
      <c r="AD104" s="35" t="str">
        <f>IF(India_Data[[#This Row],[Ship Date]]-India_Data[[#This Row],[Order Date]]&gt;5,"flag","no")</f>
        <v>flag</v>
      </c>
      <c r="AE104" s="35">
        <f>India_Data[[#This Row],[Profit]]/India_Data[[#This Row],[Sales]]</f>
        <v>0.49888143176733785</v>
      </c>
      <c r="AF104" s="41">
        <f>India_Data[[#This Row],[Sales]]/India_Data[[#This Row],[Target]]</f>
        <v>9.8602941176470574E-2</v>
      </c>
      <c r="AG104" s="41">
        <f>India_Data[[#This Row],[Shipping Cost]]/India_Data[[#This Row],[Sales]]</f>
        <v>0.1506338553318419</v>
      </c>
      <c r="AH104" s="40" t="str">
        <f>IF(India_Data[[#This Row],[Shipping Cost]]/India_Data[[#This Row],[Sales]]&gt;0.1,"HIGH","")</f>
        <v>HIGH</v>
      </c>
    </row>
    <row r="105" spans="1:34">
      <c r="A105" s="19">
        <v>104</v>
      </c>
      <c r="B105" s="20" t="s">
        <v>2392</v>
      </c>
      <c r="C105" s="20" t="s">
        <v>26</v>
      </c>
      <c r="D105" s="20" t="s">
        <v>1475</v>
      </c>
      <c r="E105" s="20" t="s">
        <v>1476</v>
      </c>
      <c r="F105" s="20" t="s">
        <v>29</v>
      </c>
      <c r="G105" s="20" t="s">
        <v>291</v>
      </c>
      <c r="H105" s="20" t="s">
        <v>63</v>
      </c>
      <c r="I105" s="20" t="s">
        <v>32</v>
      </c>
      <c r="J105" s="20" t="s">
        <v>54</v>
      </c>
      <c r="K105" s="20" t="s">
        <v>381</v>
      </c>
      <c r="L105" s="20" t="s">
        <v>35</v>
      </c>
      <c r="M105" s="20" t="s">
        <v>76</v>
      </c>
      <c r="N105" s="20" t="s">
        <v>382</v>
      </c>
      <c r="O105" s="20">
        <v>30.734999999999999</v>
      </c>
      <c r="P105" s="20">
        <v>3</v>
      </c>
      <c r="Q105" s="20">
        <v>-25.875</v>
      </c>
      <c r="R105" s="20">
        <v>5.0999999999999996</v>
      </c>
      <c r="S105" s="20" t="s">
        <v>2337</v>
      </c>
      <c r="T105" s="20">
        <v>29</v>
      </c>
      <c r="U105" s="20" t="s">
        <v>39</v>
      </c>
      <c r="V105" s="20" t="s">
        <v>50</v>
      </c>
      <c r="W105" s="21" t="s">
        <v>41</v>
      </c>
      <c r="X105" s="22">
        <v>44243</v>
      </c>
      <c r="Y105" s="23">
        <v>44248</v>
      </c>
      <c r="Z105" s="37" t="str">
        <f>IF(India_Data[[#This Row],[Order Date]]=India_Data[[#This Row],[Ship Date]],"0","1")</f>
        <v>1</v>
      </c>
      <c r="AA105" s="37" t="str">
        <f>IF(India_Data[[#This Row],[Sales]]&gt;=India_Data[[#This Row],[Target]],"YES","NO")</f>
        <v>YES</v>
      </c>
      <c r="AB105" s="37">
        <f>(Data!O105:O1659-Data!T105:T1659)</f>
        <v>1.7349999999999994</v>
      </c>
      <c r="AC105" s="35">
        <f>India_Data[[#This Row],[Ship Date]]-India_Data[[#This Row],[Order Date]]</f>
        <v>5</v>
      </c>
      <c r="AD105" s="35" t="str">
        <f>IF(India_Data[[#This Row],[Ship Date]]-India_Data[[#This Row],[Order Date]]&gt;5,"flag","no")</f>
        <v>no</v>
      </c>
      <c r="AE105" s="35">
        <f>India_Data[[#This Row],[Profit]]/India_Data[[#This Row],[Sales]]</f>
        <v>-0.84187408491947291</v>
      </c>
      <c r="AF105" s="41">
        <f>India_Data[[#This Row],[Sales]]/India_Data[[#This Row],[Target]]</f>
        <v>1.0598275862068964</v>
      </c>
      <c r="AG105" s="41">
        <f>India_Data[[#This Row],[Shipping Cost]]/India_Data[[#This Row],[Sales]]</f>
        <v>0.16593460224499756</v>
      </c>
      <c r="AH105" s="40" t="str">
        <f>IF(India_Data[[#This Row],[Shipping Cost]]/India_Data[[#This Row],[Sales]]&gt;0.1,"HIGH","")</f>
        <v>HIGH</v>
      </c>
    </row>
    <row r="106" spans="1:34">
      <c r="A106" s="19">
        <v>105</v>
      </c>
      <c r="B106" s="20" t="s">
        <v>2393</v>
      </c>
      <c r="C106" s="20" t="s">
        <v>26</v>
      </c>
      <c r="D106" s="20" t="s">
        <v>2394</v>
      </c>
      <c r="E106" s="20" t="s">
        <v>2395</v>
      </c>
      <c r="F106" s="20" t="s">
        <v>29</v>
      </c>
      <c r="G106" s="20" t="s">
        <v>2396</v>
      </c>
      <c r="H106" s="20" t="s">
        <v>124</v>
      </c>
      <c r="I106" s="20" t="s">
        <v>32</v>
      </c>
      <c r="J106" s="20" t="s">
        <v>47</v>
      </c>
      <c r="K106" s="20" t="s">
        <v>2397</v>
      </c>
      <c r="L106" s="20" t="s">
        <v>35</v>
      </c>
      <c r="M106" s="20" t="s">
        <v>98</v>
      </c>
      <c r="N106" s="20" t="s">
        <v>2398</v>
      </c>
      <c r="O106" s="20">
        <v>96.78</v>
      </c>
      <c r="P106" s="20">
        <v>2</v>
      </c>
      <c r="Q106" s="20">
        <v>44.46</v>
      </c>
      <c r="R106" s="20">
        <v>12</v>
      </c>
      <c r="S106" s="20" t="s">
        <v>2337</v>
      </c>
      <c r="T106" s="20">
        <v>85</v>
      </c>
      <c r="U106" s="20" t="s">
        <v>39</v>
      </c>
      <c r="V106" s="20" t="s">
        <v>78</v>
      </c>
      <c r="W106" s="21" t="s">
        <v>58</v>
      </c>
      <c r="X106" s="22">
        <v>45180</v>
      </c>
      <c r="Y106" s="23">
        <v>45245</v>
      </c>
      <c r="Z106" s="37" t="str">
        <f>IF(India_Data[[#This Row],[Order Date]]=India_Data[[#This Row],[Ship Date]],"0","1")</f>
        <v>1</v>
      </c>
      <c r="AA106" s="37" t="str">
        <f>IF(India_Data[[#This Row],[Sales]]&gt;=India_Data[[#This Row],[Target]],"YES","NO")</f>
        <v>YES</v>
      </c>
      <c r="AB106" s="37">
        <f>(Data!O106:O1660-Data!T106:T1660)</f>
        <v>11.780000000000001</v>
      </c>
      <c r="AC106" s="35">
        <f>India_Data[[#This Row],[Ship Date]]-India_Data[[#This Row],[Order Date]]</f>
        <v>65</v>
      </c>
      <c r="AD106" s="35" t="str">
        <f>IF(India_Data[[#This Row],[Ship Date]]-India_Data[[#This Row],[Order Date]]&gt;5,"flag","no")</f>
        <v>flag</v>
      </c>
      <c r="AE106" s="35">
        <f>India_Data[[#This Row],[Profit]]/India_Data[[#This Row],[Sales]]</f>
        <v>0.45939243645381278</v>
      </c>
      <c r="AF106" s="41">
        <f>India_Data[[#This Row],[Sales]]/India_Data[[#This Row],[Target]]</f>
        <v>1.1385882352941177</v>
      </c>
      <c r="AG106" s="41">
        <f>India_Data[[#This Row],[Shipping Cost]]/India_Data[[#This Row],[Sales]]</f>
        <v>0.12399256044637322</v>
      </c>
      <c r="AH106" s="40" t="str">
        <f>IF(India_Data[[#This Row],[Shipping Cost]]/India_Data[[#This Row],[Sales]]&gt;0.1,"HIGH","")</f>
        <v>HIGH</v>
      </c>
    </row>
    <row r="107" spans="1:34">
      <c r="A107" s="19">
        <v>106</v>
      </c>
      <c r="B107" s="20" t="s">
        <v>2399</v>
      </c>
      <c r="C107" s="20" t="s">
        <v>26</v>
      </c>
      <c r="D107" s="20" t="s">
        <v>2400</v>
      </c>
      <c r="E107" s="20" t="s">
        <v>2401</v>
      </c>
      <c r="F107" s="20" t="s">
        <v>29</v>
      </c>
      <c r="G107" s="20" t="s">
        <v>45</v>
      </c>
      <c r="H107" s="20" t="s">
        <v>46</v>
      </c>
      <c r="I107" s="20" t="s">
        <v>32</v>
      </c>
      <c r="J107" s="20" t="s">
        <v>47</v>
      </c>
      <c r="K107" s="20" t="s">
        <v>1001</v>
      </c>
      <c r="L107" s="20" t="s">
        <v>35</v>
      </c>
      <c r="M107" s="20" t="s">
        <v>105</v>
      </c>
      <c r="N107" s="20" t="s">
        <v>1002</v>
      </c>
      <c r="O107" s="20">
        <v>34.14</v>
      </c>
      <c r="P107" s="20">
        <v>2</v>
      </c>
      <c r="Q107" s="20">
        <v>11.58</v>
      </c>
      <c r="R107" s="20">
        <v>6.85</v>
      </c>
      <c r="S107" s="20" t="s">
        <v>2337</v>
      </c>
      <c r="T107" s="20">
        <v>416</v>
      </c>
      <c r="U107" s="20" t="s">
        <v>39</v>
      </c>
      <c r="V107" s="20" t="s">
        <v>57</v>
      </c>
      <c r="W107" s="21" t="s">
        <v>58</v>
      </c>
      <c r="X107" s="22">
        <v>45613</v>
      </c>
      <c r="Y107" s="23">
        <v>45617</v>
      </c>
      <c r="Z107" s="37" t="str">
        <f>IF(India_Data[[#This Row],[Order Date]]=India_Data[[#This Row],[Ship Date]],"0","1")</f>
        <v>1</v>
      </c>
      <c r="AA107" s="37" t="str">
        <f>IF(India_Data[[#This Row],[Sales]]&gt;=India_Data[[#This Row],[Target]],"YES","NO")</f>
        <v>NO</v>
      </c>
      <c r="AB107" s="37">
        <f>(Data!O107:O1661-Data!T107:T1661)</f>
        <v>-381.86</v>
      </c>
      <c r="AC107" s="35">
        <f>India_Data[[#This Row],[Ship Date]]-India_Data[[#This Row],[Order Date]]</f>
        <v>4</v>
      </c>
      <c r="AD107" s="35" t="str">
        <f>IF(India_Data[[#This Row],[Ship Date]]-India_Data[[#This Row],[Order Date]]&gt;5,"flag","no")</f>
        <v>no</v>
      </c>
      <c r="AE107" s="35">
        <f>India_Data[[#This Row],[Profit]]/India_Data[[#This Row],[Sales]]</f>
        <v>0.33919156414762741</v>
      </c>
      <c r="AF107" s="41">
        <f>India_Data[[#This Row],[Sales]]/India_Data[[#This Row],[Target]]</f>
        <v>8.2067307692307689E-2</v>
      </c>
      <c r="AG107" s="41">
        <f>India_Data[[#This Row],[Shipping Cost]]/India_Data[[#This Row],[Sales]]</f>
        <v>0.20064440538957234</v>
      </c>
      <c r="AH107" s="40" t="str">
        <f>IF(India_Data[[#This Row],[Shipping Cost]]/India_Data[[#This Row],[Sales]]&gt;0.1,"HIGH","")</f>
        <v>HIGH</v>
      </c>
    </row>
    <row r="108" spans="1:34">
      <c r="A108" s="19">
        <v>107</v>
      </c>
      <c r="B108" s="20" t="s">
        <v>2402</v>
      </c>
      <c r="C108" s="20" t="s">
        <v>26</v>
      </c>
      <c r="D108" s="20" t="s">
        <v>2249</v>
      </c>
      <c r="E108" s="20" t="s">
        <v>2250</v>
      </c>
      <c r="F108" s="20" t="s">
        <v>29</v>
      </c>
      <c r="G108" s="20" t="s">
        <v>45</v>
      </c>
      <c r="H108" s="20" t="s">
        <v>46</v>
      </c>
      <c r="I108" s="20" t="s">
        <v>32</v>
      </c>
      <c r="J108" s="20" t="s">
        <v>47</v>
      </c>
      <c r="K108" s="20" t="s">
        <v>818</v>
      </c>
      <c r="L108" s="20" t="s">
        <v>35</v>
      </c>
      <c r="M108" s="20" t="s">
        <v>159</v>
      </c>
      <c r="N108" s="20" t="s">
        <v>819</v>
      </c>
      <c r="O108" s="20">
        <v>190.32</v>
      </c>
      <c r="P108" s="20">
        <v>4</v>
      </c>
      <c r="Q108" s="20">
        <v>53.28</v>
      </c>
      <c r="R108" s="20">
        <v>23.6</v>
      </c>
      <c r="S108" s="20" t="s">
        <v>2337</v>
      </c>
      <c r="T108" s="20">
        <v>525</v>
      </c>
      <c r="U108" s="20" t="s">
        <v>39</v>
      </c>
      <c r="V108" s="20" t="s">
        <v>50</v>
      </c>
      <c r="W108" s="21" t="s">
        <v>41</v>
      </c>
      <c r="X108" s="22">
        <v>44552</v>
      </c>
      <c r="Y108" s="23">
        <v>44556</v>
      </c>
      <c r="Z108" s="37" t="str">
        <f>IF(India_Data[[#This Row],[Order Date]]=India_Data[[#This Row],[Ship Date]],"0","1")</f>
        <v>1</v>
      </c>
      <c r="AA108" s="37" t="str">
        <f>IF(India_Data[[#This Row],[Sales]]&gt;=India_Data[[#This Row],[Target]],"YES","NO")</f>
        <v>NO</v>
      </c>
      <c r="AB108" s="37">
        <f>(Data!O108:O1662-Data!T108:T1662)</f>
        <v>-334.68</v>
      </c>
      <c r="AC108" s="35">
        <f>India_Data[[#This Row],[Ship Date]]-India_Data[[#This Row],[Order Date]]</f>
        <v>4</v>
      </c>
      <c r="AD108" s="35" t="str">
        <f>IF(India_Data[[#This Row],[Ship Date]]-India_Data[[#This Row],[Order Date]]&gt;5,"flag","no")</f>
        <v>no</v>
      </c>
      <c r="AE108" s="35">
        <f>India_Data[[#This Row],[Profit]]/India_Data[[#This Row],[Sales]]</f>
        <v>0.27994955863808324</v>
      </c>
      <c r="AF108" s="41">
        <f>India_Data[[#This Row],[Sales]]/India_Data[[#This Row],[Target]]</f>
        <v>0.36251428571428568</v>
      </c>
      <c r="AG108" s="41">
        <f>India_Data[[#This Row],[Shipping Cost]]/India_Data[[#This Row],[Sales]]</f>
        <v>0.12400168137873058</v>
      </c>
      <c r="AH108" s="40" t="str">
        <f>IF(India_Data[[#This Row],[Shipping Cost]]/India_Data[[#This Row],[Sales]]&gt;0.1,"HIGH","")</f>
        <v>HIGH</v>
      </c>
    </row>
    <row r="109" spans="1:34">
      <c r="A109" s="19">
        <v>108</v>
      </c>
      <c r="B109" s="20" t="s">
        <v>2392</v>
      </c>
      <c r="C109" s="20" t="s">
        <v>26</v>
      </c>
      <c r="D109" s="20" t="s">
        <v>1475</v>
      </c>
      <c r="E109" s="20" t="s">
        <v>1476</v>
      </c>
      <c r="F109" s="20" t="s">
        <v>29</v>
      </c>
      <c r="G109" s="20" t="s">
        <v>291</v>
      </c>
      <c r="H109" s="20" t="s">
        <v>63</v>
      </c>
      <c r="I109" s="20" t="s">
        <v>32</v>
      </c>
      <c r="J109" s="20" t="s">
        <v>54</v>
      </c>
      <c r="K109" s="20" t="s">
        <v>2403</v>
      </c>
      <c r="L109" s="20" t="s">
        <v>35</v>
      </c>
      <c r="M109" s="20" t="s">
        <v>145</v>
      </c>
      <c r="N109" s="20" t="s">
        <v>2404</v>
      </c>
      <c r="O109" s="20">
        <v>339.15</v>
      </c>
      <c r="P109" s="20">
        <v>14</v>
      </c>
      <c r="Q109" s="20">
        <v>-305.55</v>
      </c>
      <c r="R109" s="20">
        <v>61.59</v>
      </c>
      <c r="S109" s="20" t="s">
        <v>2337</v>
      </c>
      <c r="T109" s="20">
        <v>369</v>
      </c>
      <c r="U109" s="20" t="s">
        <v>39</v>
      </c>
      <c r="V109" s="20" t="s">
        <v>40</v>
      </c>
      <c r="W109" s="21" t="s">
        <v>41</v>
      </c>
      <c r="X109" s="22">
        <v>45547</v>
      </c>
      <c r="Y109" s="23">
        <v>45639</v>
      </c>
      <c r="Z109" s="37" t="str">
        <f>IF(India_Data[[#This Row],[Order Date]]=India_Data[[#This Row],[Ship Date]],"0","1")</f>
        <v>1</v>
      </c>
      <c r="AA109" s="37" t="str">
        <f>IF(India_Data[[#This Row],[Sales]]&gt;=India_Data[[#This Row],[Target]],"YES","NO")</f>
        <v>NO</v>
      </c>
      <c r="AB109" s="37">
        <f>(Data!O109:O1663-Data!T109:T1663)</f>
        <v>-29.850000000000023</v>
      </c>
      <c r="AC109" s="35">
        <f>India_Data[[#This Row],[Ship Date]]-India_Data[[#This Row],[Order Date]]</f>
        <v>92</v>
      </c>
      <c r="AD109" s="35" t="str">
        <f>IF(India_Data[[#This Row],[Ship Date]]-India_Data[[#This Row],[Order Date]]&gt;5,"flag","no")</f>
        <v>flag</v>
      </c>
      <c r="AE109" s="35">
        <f>India_Data[[#This Row],[Profit]]/India_Data[[#This Row],[Sales]]</f>
        <v>-0.90092879256965952</v>
      </c>
      <c r="AF109" s="41">
        <f>India_Data[[#This Row],[Sales]]/India_Data[[#This Row],[Target]]</f>
        <v>0.91910569105691053</v>
      </c>
      <c r="AG109" s="41">
        <f>India_Data[[#This Row],[Shipping Cost]]/India_Data[[#This Row],[Sales]]</f>
        <v>0.18160106147722249</v>
      </c>
      <c r="AH109" s="40" t="str">
        <f>IF(India_Data[[#This Row],[Shipping Cost]]/India_Data[[#This Row],[Sales]]&gt;0.1,"HIGH","")</f>
        <v>HIGH</v>
      </c>
    </row>
    <row r="110" spans="1:34">
      <c r="A110" s="19">
        <v>109</v>
      </c>
      <c r="B110" s="20" t="s">
        <v>2363</v>
      </c>
      <c r="C110" s="20" t="s">
        <v>26</v>
      </c>
      <c r="D110" s="20" t="s">
        <v>2364</v>
      </c>
      <c r="E110" s="20" t="s">
        <v>2365</v>
      </c>
      <c r="F110" s="20" t="s">
        <v>29</v>
      </c>
      <c r="G110" s="20" t="s">
        <v>588</v>
      </c>
      <c r="H110" s="20" t="s">
        <v>136</v>
      </c>
      <c r="I110" s="20" t="s">
        <v>32</v>
      </c>
      <c r="J110" s="20" t="s">
        <v>54</v>
      </c>
      <c r="K110" s="20" t="s">
        <v>1088</v>
      </c>
      <c r="L110" s="20" t="s">
        <v>35</v>
      </c>
      <c r="M110" s="20" t="s">
        <v>36</v>
      </c>
      <c r="N110" s="20" t="s">
        <v>1089</v>
      </c>
      <c r="O110" s="20">
        <v>112.08</v>
      </c>
      <c r="P110" s="20">
        <v>8</v>
      </c>
      <c r="Q110" s="20">
        <v>4.32</v>
      </c>
      <c r="R110" s="20">
        <v>10.199999999999999</v>
      </c>
      <c r="S110" s="20" t="s">
        <v>2337</v>
      </c>
      <c r="T110" s="20">
        <v>353</v>
      </c>
      <c r="U110" s="20" t="s">
        <v>39</v>
      </c>
      <c r="V110" s="20" t="s">
        <v>50</v>
      </c>
      <c r="W110" s="21" t="s">
        <v>41</v>
      </c>
      <c r="X110" s="22">
        <v>45467</v>
      </c>
      <c r="Y110" s="23">
        <v>45473</v>
      </c>
      <c r="Z110" s="37" t="str">
        <f>IF(India_Data[[#This Row],[Order Date]]=India_Data[[#This Row],[Ship Date]],"0","1")</f>
        <v>1</v>
      </c>
      <c r="AA110" s="37" t="str">
        <f>IF(India_Data[[#This Row],[Sales]]&gt;=India_Data[[#This Row],[Target]],"YES","NO")</f>
        <v>NO</v>
      </c>
      <c r="AB110" s="37">
        <f>(Data!O110:O1664-Data!T110:T1664)</f>
        <v>-240.92000000000002</v>
      </c>
      <c r="AC110" s="35">
        <f>India_Data[[#This Row],[Ship Date]]-India_Data[[#This Row],[Order Date]]</f>
        <v>6</v>
      </c>
      <c r="AD110" s="35" t="str">
        <f>IF(India_Data[[#This Row],[Ship Date]]-India_Data[[#This Row],[Order Date]]&gt;5,"flag","no")</f>
        <v>flag</v>
      </c>
      <c r="AE110" s="35">
        <f>India_Data[[#This Row],[Profit]]/India_Data[[#This Row],[Sales]]</f>
        <v>3.8543897216274096E-2</v>
      </c>
      <c r="AF110" s="41">
        <f>India_Data[[#This Row],[Sales]]/India_Data[[#This Row],[Target]]</f>
        <v>0.31750708215297452</v>
      </c>
      <c r="AG110" s="41">
        <f>India_Data[[#This Row],[Shipping Cost]]/India_Data[[#This Row],[Sales]]</f>
        <v>9.1006423982869372E-2</v>
      </c>
      <c r="AH110" s="40" t="str">
        <f>IF(India_Data[[#This Row],[Shipping Cost]]/India_Data[[#This Row],[Sales]]&gt;0.1,"HIGH","")</f>
        <v/>
      </c>
    </row>
    <row r="111" spans="1:34">
      <c r="A111" s="19">
        <v>110</v>
      </c>
      <c r="B111" s="20" t="s">
        <v>2405</v>
      </c>
      <c r="C111" s="20" t="s">
        <v>26</v>
      </c>
      <c r="D111" s="20" t="s">
        <v>2400</v>
      </c>
      <c r="E111" s="20" t="s">
        <v>2401</v>
      </c>
      <c r="F111" s="20" t="s">
        <v>29</v>
      </c>
      <c r="G111" s="20" t="s">
        <v>291</v>
      </c>
      <c r="H111" s="20" t="s">
        <v>63</v>
      </c>
      <c r="I111" s="20" t="s">
        <v>32</v>
      </c>
      <c r="J111" s="20" t="s">
        <v>54</v>
      </c>
      <c r="K111" s="20" t="s">
        <v>2406</v>
      </c>
      <c r="L111" s="20" t="s">
        <v>35</v>
      </c>
      <c r="M111" s="20" t="s">
        <v>36</v>
      </c>
      <c r="N111" s="20" t="s">
        <v>2407</v>
      </c>
      <c r="O111" s="20">
        <v>73.424999999999997</v>
      </c>
      <c r="P111" s="20">
        <v>5</v>
      </c>
      <c r="Q111" s="20">
        <v>-7.4999999999999997E-2</v>
      </c>
      <c r="R111" s="20">
        <v>8.76</v>
      </c>
      <c r="S111" s="20" t="s">
        <v>2337</v>
      </c>
      <c r="T111" s="20">
        <v>574</v>
      </c>
      <c r="U111" s="20" t="s">
        <v>39</v>
      </c>
      <c r="V111" s="20" t="s">
        <v>78</v>
      </c>
      <c r="W111" s="21" t="s">
        <v>41</v>
      </c>
      <c r="X111" s="22">
        <v>45222</v>
      </c>
      <c r="Y111" s="23">
        <v>45227</v>
      </c>
      <c r="Z111" s="37" t="str">
        <f>IF(India_Data[[#This Row],[Order Date]]=India_Data[[#This Row],[Ship Date]],"0","1")</f>
        <v>1</v>
      </c>
      <c r="AA111" s="37" t="str">
        <f>IF(India_Data[[#This Row],[Sales]]&gt;=India_Data[[#This Row],[Target]],"YES","NO")</f>
        <v>NO</v>
      </c>
      <c r="AB111" s="37">
        <f>(Data!O111:O1665-Data!T111:T1665)</f>
        <v>-500.57499999999999</v>
      </c>
      <c r="AC111" s="35">
        <f>India_Data[[#This Row],[Ship Date]]-India_Data[[#This Row],[Order Date]]</f>
        <v>5</v>
      </c>
      <c r="AD111" s="35" t="str">
        <f>IF(India_Data[[#This Row],[Ship Date]]-India_Data[[#This Row],[Order Date]]&gt;5,"flag","no")</f>
        <v>no</v>
      </c>
      <c r="AE111" s="35">
        <f>India_Data[[#This Row],[Profit]]/India_Data[[#This Row],[Sales]]</f>
        <v>-1.0214504596527069E-3</v>
      </c>
      <c r="AF111" s="41">
        <f>India_Data[[#This Row],[Sales]]/India_Data[[#This Row],[Target]]</f>
        <v>0.12791811846689896</v>
      </c>
      <c r="AG111" s="41">
        <f>India_Data[[#This Row],[Shipping Cost]]/India_Data[[#This Row],[Sales]]</f>
        <v>0.11930541368743616</v>
      </c>
      <c r="AH111" s="40" t="str">
        <f>IF(India_Data[[#This Row],[Shipping Cost]]/India_Data[[#This Row],[Sales]]&gt;0.1,"HIGH","")</f>
        <v>HIGH</v>
      </c>
    </row>
    <row r="112" spans="1:34">
      <c r="A112" s="19">
        <v>111</v>
      </c>
      <c r="B112" s="20" t="s">
        <v>2408</v>
      </c>
      <c r="C112" s="20" t="s">
        <v>26</v>
      </c>
      <c r="D112" s="20" t="s">
        <v>2409</v>
      </c>
      <c r="E112" s="20" t="s">
        <v>2410</v>
      </c>
      <c r="F112" s="20" t="s">
        <v>29</v>
      </c>
      <c r="G112" s="20" t="s">
        <v>2411</v>
      </c>
      <c r="H112" s="20" t="s">
        <v>63</v>
      </c>
      <c r="I112" s="20" t="s">
        <v>32</v>
      </c>
      <c r="J112" s="20" t="s">
        <v>54</v>
      </c>
      <c r="K112" s="20" t="s">
        <v>519</v>
      </c>
      <c r="L112" s="20" t="s">
        <v>35</v>
      </c>
      <c r="M112" s="20" t="s">
        <v>36</v>
      </c>
      <c r="N112" s="20" t="s">
        <v>520</v>
      </c>
      <c r="O112" s="20">
        <v>15.9</v>
      </c>
      <c r="P112" s="20">
        <v>2</v>
      </c>
      <c r="Q112" s="20">
        <v>2.82</v>
      </c>
      <c r="R112" s="20">
        <v>2.34</v>
      </c>
      <c r="S112" s="20" t="s">
        <v>2337</v>
      </c>
      <c r="T112" s="20">
        <v>793</v>
      </c>
      <c r="U112" s="20" t="s">
        <v>39</v>
      </c>
      <c r="V112" s="20" t="s">
        <v>57</v>
      </c>
      <c r="W112" s="21" t="s">
        <v>58</v>
      </c>
      <c r="X112" s="22">
        <v>45091</v>
      </c>
      <c r="Y112" s="23">
        <v>45095</v>
      </c>
      <c r="Z112" s="37" t="str">
        <f>IF(India_Data[[#This Row],[Order Date]]=India_Data[[#This Row],[Ship Date]],"0","1")</f>
        <v>1</v>
      </c>
      <c r="AA112" s="37" t="str">
        <f>IF(India_Data[[#This Row],[Sales]]&gt;=India_Data[[#This Row],[Target]],"YES","NO")</f>
        <v>NO</v>
      </c>
      <c r="AB112" s="37">
        <f>(Data!O112:O1666-Data!T112:T1666)</f>
        <v>-777.1</v>
      </c>
      <c r="AC112" s="35">
        <f>India_Data[[#This Row],[Ship Date]]-India_Data[[#This Row],[Order Date]]</f>
        <v>4</v>
      </c>
      <c r="AD112" s="35" t="str">
        <f>IF(India_Data[[#This Row],[Ship Date]]-India_Data[[#This Row],[Order Date]]&gt;5,"flag","no")</f>
        <v>no</v>
      </c>
      <c r="AE112" s="35">
        <f>India_Data[[#This Row],[Profit]]/India_Data[[#This Row],[Sales]]</f>
        <v>0.17735849056603772</v>
      </c>
      <c r="AF112" s="41">
        <f>India_Data[[#This Row],[Sales]]/India_Data[[#This Row],[Target]]</f>
        <v>2.0050441361916773E-2</v>
      </c>
      <c r="AG112" s="41">
        <f>India_Data[[#This Row],[Shipping Cost]]/India_Data[[#This Row],[Sales]]</f>
        <v>0.14716981132075471</v>
      </c>
      <c r="AH112" s="40" t="str">
        <f>IF(India_Data[[#This Row],[Shipping Cost]]/India_Data[[#This Row],[Sales]]&gt;0.1,"HIGH","")</f>
        <v>HIGH</v>
      </c>
    </row>
    <row r="113" spans="1:34">
      <c r="A113" s="19">
        <v>112</v>
      </c>
      <c r="B113" s="20" t="s">
        <v>2804</v>
      </c>
      <c r="C113" s="20" t="s">
        <v>26</v>
      </c>
      <c r="D113" s="20" t="s">
        <v>2805</v>
      </c>
      <c r="E113" s="20" t="s">
        <v>2806</v>
      </c>
      <c r="F113" s="20" t="s">
        <v>29</v>
      </c>
      <c r="G113" s="20" t="s">
        <v>260</v>
      </c>
      <c r="H113" s="20" t="s">
        <v>260</v>
      </c>
      <c r="I113" s="20" t="s">
        <v>32</v>
      </c>
      <c r="J113" s="20" t="s">
        <v>33</v>
      </c>
      <c r="K113" s="20" t="s">
        <v>2807</v>
      </c>
      <c r="L113" s="20" t="s">
        <v>35</v>
      </c>
      <c r="M113" s="20" t="s">
        <v>36</v>
      </c>
      <c r="N113" s="20" t="s">
        <v>2808</v>
      </c>
      <c r="O113" s="20">
        <v>19.2</v>
      </c>
      <c r="P113" s="20">
        <v>4</v>
      </c>
      <c r="Q113" s="20">
        <v>6.48</v>
      </c>
      <c r="R113" s="20">
        <v>1.02</v>
      </c>
      <c r="S113" s="20" t="s">
        <v>2809</v>
      </c>
      <c r="T113" s="20">
        <v>59</v>
      </c>
      <c r="U113" s="20" t="s">
        <v>39</v>
      </c>
      <c r="V113" s="20" t="s">
        <v>40</v>
      </c>
      <c r="W113" s="21" t="s">
        <v>41</v>
      </c>
      <c r="X113" s="22">
        <v>44514</v>
      </c>
      <c r="Y113" s="23">
        <v>44520</v>
      </c>
      <c r="Z113" s="37" t="str">
        <f>IF(India_Data[[#This Row],[Order Date]]=India_Data[[#This Row],[Ship Date]],"0","1")</f>
        <v>1</v>
      </c>
      <c r="AA113" s="37" t="str">
        <f>IF(India_Data[[#This Row],[Sales]]&gt;=India_Data[[#This Row],[Target]],"YES","NO")</f>
        <v>NO</v>
      </c>
      <c r="AB113" s="37">
        <f>(Data!O113:O1667-Data!T113:T1667)</f>
        <v>-39.799999999999997</v>
      </c>
      <c r="AC113" s="35">
        <f>India_Data[[#This Row],[Ship Date]]-India_Data[[#This Row],[Order Date]]</f>
        <v>6</v>
      </c>
      <c r="AD113" s="35" t="str">
        <f>IF(India_Data[[#This Row],[Ship Date]]-India_Data[[#This Row],[Order Date]]&gt;5,"flag","no")</f>
        <v>flag</v>
      </c>
      <c r="AE113" s="35">
        <f>India_Data[[#This Row],[Profit]]/India_Data[[#This Row],[Sales]]</f>
        <v>0.33750000000000002</v>
      </c>
      <c r="AF113" s="41">
        <f>India_Data[[#This Row],[Sales]]/India_Data[[#This Row],[Target]]</f>
        <v>0.3254237288135593</v>
      </c>
      <c r="AG113" s="41">
        <f>India_Data[[#This Row],[Shipping Cost]]/India_Data[[#This Row],[Sales]]</f>
        <v>5.3125000000000006E-2</v>
      </c>
      <c r="AH113" s="40" t="str">
        <f>IF(India_Data[[#This Row],[Shipping Cost]]/India_Data[[#This Row],[Sales]]&gt;0.1,"HIGH","")</f>
        <v/>
      </c>
    </row>
    <row r="114" spans="1:34">
      <c r="A114" s="19">
        <v>113</v>
      </c>
      <c r="B114" s="20" t="s">
        <v>2810</v>
      </c>
      <c r="C114" s="20" t="s">
        <v>26</v>
      </c>
      <c r="D114" s="20" t="s">
        <v>2811</v>
      </c>
      <c r="E114" s="20" t="s">
        <v>2812</v>
      </c>
      <c r="F114" s="20" t="s">
        <v>29</v>
      </c>
      <c r="G114" s="20" t="s">
        <v>203</v>
      </c>
      <c r="H114" s="20" t="s">
        <v>53</v>
      </c>
      <c r="I114" s="20" t="s">
        <v>32</v>
      </c>
      <c r="J114" s="20" t="s">
        <v>54</v>
      </c>
      <c r="K114" s="20" t="s">
        <v>130</v>
      </c>
      <c r="L114" s="20" t="s">
        <v>35</v>
      </c>
      <c r="M114" s="20" t="s">
        <v>98</v>
      </c>
      <c r="N114" s="20" t="s">
        <v>131</v>
      </c>
      <c r="O114" s="20">
        <v>243.15</v>
      </c>
      <c r="P114" s="20">
        <v>5</v>
      </c>
      <c r="Q114" s="20">
        <v>29.1</v>
      </c>
      <c r="R114" s="20">
        <v>24.55</v>
      </c>
      <c r="S114" s="20" t="s">
        <v>2809</v>
      </c>
      <c r="T114" s="20">
        <v>178</v>
      </c>
      <c r="U114" s="20" t="s">
        <v>39</v>
      </c>
      <c r="V114" s="20" t="s">
        <v>50</v>
      </c>
      <c r="W114" s="21" t="s">
        <v>58</v>
      </c>
      <c r="X114" s="22">
        <v>45547</v>
      </c>
      <c r="Y114" s="23">
        <v>45639</v>
      </c>
      <c r="Z114" s="37" t="str">
        <f>IF(India_Data[[#This Row],[Order Date]]=India_Data[[#This Row],[Ship Date]],"0","1")</f>
        <v>1</v>
      </c>
      <c r="AA114" s="37" t="str">
        <f>IF(India_Data[[#This Row],[Sales]]&gt;=India_Data[[#This Row],[Target]],"YES","NO")</f>
        <v>YES</v>
      </c>
      <c r="AB114" s="37">
        <f>(Data!O114:O1668-Data!T114:T1668)</f>
        <v>65.150000000000006</v>
      </c>
      <c r="AC114" s="35">
        <f>India_Data[[#This Row],[Ship Date]]-India_Data[[#This Row],[Order Date]]</f>
        <v>92</v>
      </c>
      <c r="AD114" s="35" t="str">
        <f>IF(India_Data[[#This Row],[Ship Date]]-India_Data[[#This Row],[Order Date]]&gt;5,"flag","no")</f>
        <v>flag</v>
      </c>
      <c r="AE114" s="35">
        <f>India_Data[[#This Row],[Profit]]/India_Data[[#This Row],[Sales]]</f>
        <v>0.11967921036397286</v>
      </c>
      <c r="AF114" s="41">
        <f>India_Data[[#This Row],[Sales]]/India_Data[[#This Row],[Target]]</f>
        <v>1.3660112359550562</v>
      </c>
      <c r="AG114" s="41">
        <f>India_Data[[#This Row],[Shipping Cost]]/India_Data[[#This Row],[Sales]]</f>
        <v>0.1009664815957228</v>
      </c>
      <c r="AH114" s="40" t="str">
        <f>IF(India_Data[[#This Row],[Shipping Cost]]/India_Data[[#This Row],[Sales]]&gt;0.1,"HIGH","")</f>
        <v>HIGH</v>
      </c>
    </row>
    <row r="115" spans="1:34">
      <c r="A115" s="19">
        <v>114</v>
      </c>
      <c r="B115" s="20" t="s">
        <v>2813</v>
      </c>
      <c r="C115" s="20" t="s">
        <v>26</v>
      </c>
      <c r="D115" s="20" t="s">
        <v>154</v>
      </c>
      <c r="E115" s="20" t="s">
        <v>155</v>
      </c>
      <c r="F115" s="20" t="s">
        <v>110</v>
      </c>
      <c r="G115" s="20" t="s">
        <v>813</v>
      </c>
      <c r="H115" s="20" t="s">
        <v>46</v>
      </c>
      <c r="I115" s="20" t="s">
        <v>32</v>
      </c>
      <c r="J115" s="20" t="s">
        <v>47</v>
      </c>
      <c r="K115" s="20" t="s">
        <v>2494</v>
      </c>
      <c r="L115" s="20" t="s">
        <v>35</v>
      </c>
      <c r="M115" s="20" t="s">
        <v>91</v>
      </c>
      <c r="N115" s="20" t="s">
        <v>2495</v>
      </c>
      <c r="O115" s="20">
        <v>84.15</v>
      </c>
      <c r="P115" s="20">
        <v>5</v>
      </c>
      <c r="Q115" s="20">
        <v>14.25</v>
      </c>
      <c r="R115" s="20">
        <v>5.62</v>
      </c>
      <c r="S115" s="20" t="s">
        <v>2809</v>
      </c>
      <c r="T115" s="20">
        <v>653</v>
      </c>
      <c r="U115" s="20" t="s">
        <v>39</v>
      </c>
      <c r="V115" s="20" t="s">
        <v>78</v>
      </c>
      <c r="W115" s="21" t="s">
        <v>58</v>
      </c>
      <c r="X115" s="22">
        <v>45137</v>
      </c>
      <c r="Y115" s="23">
        <v>44993</v>
      </c>
      <c r="Z115" s="37" t="str">
        <f>IF(India_Data[[#This Row],[Order Date]]=India_Data[[#This Row],[Ship Date]],"0","1")</f>
        <v>1</v>
      </c>
      <c r="AA115" s="37" t="str">
        <f>IF(India_Data[[#This Row],[Sales]]&gt;=India_Data[[#This Row],[Target]],"YES","NO")</f>
        <v>NO</v>
      </c>
      <c r="AB115" s="37">
        <f>(Data!O115:O1669-Data!T115:T1669)</f>
        <v>-568.85</v>
      </c>
      <c r="AC115" s="35">
        <f>India_Data[[#This Row],[Ship Date]]-India_Data[[#This Row],[Order Date]]</f>
        <v>-144</v>
      </c>
      <c r="AD115" s="35" t="str">
        <f>IF(India_Data[[#This Row],[Ship Date]]-India_Data[[#This Row],[Order Date]]&gt;5,"flag","no")</f>
        <v>no</v>
      </c>
      <c r="AE115" s="35">
        <f>India_Data[[#This Row],[Profit]]/India_Data[[#This Row],[Sales]]</f>
        <v>0.16934046345811052</v>
      </c>
      <c r="AF115" s="41">
        <f>India_Data[[#This Row],[Sales]]/India_Data[[#This Row],[Target]]</f>
        <v>0.12886676875957123</v>
      </c>
      <c r="AG115" s="41">
        <f>India_Data[[#This Row],[Shipping Cost]]/India_Data[[#This Row],[Sales]]</f>
        <v>6.6785502079619724E-2</v>
      </c>
      <c r="AH115" s="40" t="str">
        <f>IF(India_Data[[#This Row],[Shipping Cost]]/India_Data[[#This Row],[Sales]]&gt;0.1,"HIGH","")</f>
        <v/>
      </c>
    </row>
    <row r="116" spans="1:34">
      <c r="A116" s="19">
        <v>115</v>
      </c>
      <c r="B116" s="20" t="s">
        <v>2814</v>
      </c>
      <c r="C116" s="20" t="s">
        <v>26</v>
      </c>
      <c r="D116" s="20" t="s">
        <v>488</v>
      </c>
      <c r="E116" s="20" t="s">
        <v>489</v>
      </c>
      <c r="F116" s="20" t="s">
        <v>171</v>
      </c>
      <c r="G116" s="20" t="s">
        <v>1154</v>
      </c>
      <c r="H116" s="20" t="s">
        <v>563</v>
      </c>
      <c r="I116" s="20" t="s">
        <v>32</v>
      </c>
      <c r="J116" s="20" t="s">
        <v>54</v>
      </c>
      <c r="K116" s="20" t="s">
        <v>2815</v>
      </c>
      <c r="L116" s="20" t="s">
        <v>35</v>
      </c>
      <c r="M116" s="20" t="s">
        <v>105</v>
      </c>
      <c r="N116" s="20" t="s">
        <v>2816</v>
      </c>
      <c r="O116" s="20">
        <v>152.4</v>
      </c>
      <c r="P116" s="20">
        <v>5</v>
      </c>
      <c r="Q116" s="20">
        <v>41.1</v>
      </c>
      <c r="R116" s="20">
        <v>5.44</v>
      </c>
      <c r="S116" s="20" t="s">
        <v>2809</v>
      </c>
      <c r="T116" s="20">
        <v>431</v>
      </c>
      <c r="U116" s="20" t="s">
        <v>39</v>
      </c>
      <c r="V116" s="20" t="s">
        <v>57</v>
      </c>
      <c r="W116" s="21" t="s">
        <v>58</v>
      </c>
      <c r="X116" s="22">
        <v>44334</v>
      </c>
      <c r="Y116" s="23">
        <v>44338</v>
      </c>
      <c r="Z116" s="37" t="str">
        <f>IF(India_Data[[#This Row],[Order Date]]=India_Data[[#This Row],[Ship Date]],"0","1")</f>
        <v>1</v>
      </c>
      <c r="AA116" s="37" t="str">
        <f>IF(India_Data[[#This Row],[Sales]]&gt;=India_Data[[#This Row],[Target]],"YES","NO")</f>
        <v>NO</v>
      </c>
      <c r="AB116" s="37">
        <f>(Data!O116:O1670-Data!T116:T1670)</f>
        <v>-278.60000000000002</v>
      </c>
      <c r="AC116" s="35">
        <f>India_Data[[#This Row],[Ship Date]]-India_Data[[#This Row],[Order Date]]</f>
        <v>4</v>
      </c>
      <c r="AD116" s="35" t="str">
        <f>IF(India_Data[[#This Row],[Ship Date]]-India_Data[[#This Row],[Order Date]]&gt;5,"flag","no")</f>
        <v>no</v>
      </c>
      <c r="AE116" s="35">
        <f>India_Data[[#This Row],[Profit]]/India_Data[[#This Row],[Sales]]</f>
        <v>0.26968503937007876</v>
      </c>
      <c r="AF116" s="41">
        <f>India_Data[[#This Row],[Sales]]/India_Data[[#This Row],[Target]]</f>
        <v>0.35359628770301627</v>
      </c>
      <c r="AG116" s="41">
        <f>India_Data[[#This Row],[Shipping Cost]]/India_Data[[#This Row],[Sales]]</f>
        <v>3.5695538057742782E-2</v>
      </c>
      <c r="AH116" s="40" t="str">
        <f>IF(India_Data[[#This Row],[Shipping Cost]]/India_Data[[#This Row],[Sales]]&gt;0.1,"HIGH","")</f>
        <v/>
      </c>
    </row>
    <row r="117" spans="1:34">
      <c r="A117" s="19">
        <v>116</v>
      </c>
      <c r="B117" s="20" t="s">
        <v>2817</v>
      </c>
      <c r="C117" s="20" t="s">
        <v>26</v>
      </c>
      <c r="D117" s="20" t="s">
        <v>2818</v>
      </c>
      <c r="E117" s="20" t="s">
        <v>2819</v>
      </c>
      <c r="F117" s="20" t="s">
        <v>29</v>
      </c>
      <c r="G117" s="20" t="s">
        <v>45</v>
      </c>
      <c r="H117" s="20" t="s">
        <v>46</v>
      </c>
      <c r="I117" s="20" t="s">
        <v>32</v>
      </c>
      <c r="J117" s="20" t="s">
        <v>47</v>
      </c>
      <c r="K117" s="20" t="s">
        <v>244</v>
      </c>
      <c r="L117" s="20" t="s">
        <v>35</v>
      </c>
      <c r="M117" s="20" t="s">
        <v>76</v>
      </c>
      <c r="N117" s="20" t="s">
        <v>245</v>
      </c>
      <c r="O117" s="20">
        <v>277.38</v>
      </c>
      <c r="P117" s="20">
        <v>6</v>
      </c>
      <c r="Q117" s="20">
        <v>102.6</v>
      </c>
      <c r="R117" s="20">
        <v>26.81</v>
      </c>
      <c r="S117" s="20" t="s">
        <v>2809</v>
      </c>
      <c r="T117" s="20">
        <v>321</v>
      </c>
      <c r="U117" s="20" t="s">
        <v>39</v>
      </c>
      <c r="V117" s="20" t="s">
        <v>40</v>
      </c>
      <c r="W117" s="21" t="s">
        <v>58</v>
      </c>
      <c r="X117" s="22">
        <v>45595</v>
      </c>
      <c r="Y117" s="23">
        <v>45362</v>
      </c>
      <c r="Z117" s="37" t="str">
        <f>IF(India_Data[[#This Row],[Order Date]]=India_Data[[#This Row],[Ship Date]],"0","1")</f>
        <v>1</v>
      </c>
      <c r="AA117" s="37" t="str">
        <f>IF(India_Data[[#This Row],[Sales]]&gt;=India_Data[[#This Row],[Target]],"YES","NO")</f>
        <v>NO</v>
      </c>
      <c r="AB117" s="37">
        <f>(Data!O117:O1671-Data!T117:T1671)</f>
        <v>-43.620000000000005</v>
      </c>
      <c r="AC117" s="35">
        <f>India_Data[[#This Row],[Ship Date]]-India_Data[[#This Row],[Order Date]]</f>
        <v>-233</v>
      </c>
      <c r="AD117" s="35" t="str">
        <f>IF(India_Data[[#This Row],[Ship Date]]-India_Data[[#This Row],[Order Date]]&gt;5,"flag","no")</f>
        <v>no</v>
      </c>
      <c r="AE117" s="35">
        <f>India_Data[[#This Row],[Profit]]/India_Data[[#This Row],[Sales]]</f>
        <v>0.36988968202465927</v>
      </c>
      <c r="AF117" s="41">
        <f>India_Data[[#This Row],[Sales]]/India_Data[[#This Row],[Target]]</f>
        <v>0.86411214953271032</v>
      </c>
      <c r="AG117" s="41">
        <f>India_Data[[#This Row],[Shipping Cost]]/India_Data[[#This Row],[Sales]]</f>
        <v>9.6654409113851036E-2</v>
      </c>
      <c r="AH117" s="40" t="str">
        <f>IF(India_Data[[#This Row],[Shipping Cost]]/India_Data[[#This Row],[Sales]]&gt;0.1,"HIGH","")</f>
        <v/>
      </c>
    </row>
    <row r="118" spans="1:34">
      <c r="A118" s="19">
        <v>117</v>
      </c>
      <c r="B118" s="20" t="s">
        <v>3471</v>
      </c>
      <c r="C118" s="20" t="s">
        <v>2928</v>
      </c>
      <c r="D118" s="20" t="s">
        <v>488</v>
      </c>
      <c r="E118" s="20" t="s">
        <v>489</v>
      </c>
      <c r="F118" s="20" t="s">
        <v>171</v>
      </c>
      <c r="G118" s="20" t="s">
        <v>311</v>
      </c>
      <c r="H118" s="20" t="s">
        <v>63</v>
      </c>
      <c r="I118" s="20" t="s">
        <v>32</v>
      </c>
      <c r="J118" s="20" t="s">
        <v>54</v>
      </c>
      <c r="K118" s="20" t="s">
        <v>3472</v>
      </c>
      <c r="L118" s="20" t="s">
        <v>35</v>
      </c>
      <c r="M118" s="20" t="s">
        <v>84</v>
      </c>
      <c r="N118" s="20" t="s">
        <v>3473</v>
      </c>
      <c r="O118" s="20">
        <v>71.040000000000006</v>
      </c>
      <c r="P118" s="20">
        <v>8</v>
      </c>
      <c r="Q118" s="20">
        <v>21.84</v>
      </c>
      <c r="R118" s="20">
        <v>13.28</v>
      </c>
      <c r="S118" s="20" t="s">
        <v>2337</v>
      </c>
      <c r="T118" s="20">
        <v>351</v>
      </c>
      <c r="U118" s="20" t="s">
        <v>39</v>
      </c>
      <c r="V118" s="20" t="s">
        <v>40</v>
      </c>
      <c r="W118" s="21" t="s">
        <v>58</v>
      </c>
      <c r="X118" s="22">
        <v>45509</v>
      </c>
      <c r="Y118" s="23">
        <v>45631</v>
      </c>
      <c r="Z118" s="37" t="str">
        <f>IF(India_Data[[#This Row],[Order Date]]=India_Data[[#This Row],[Ship Date]],"0","1")</f>
        <v>1</v>
      </c>
      <c r="AA118" s="37" t="str">
        <f>IF(India_Data[[#This Row],[Sales]]&gt;=India_Data[[#This Row],[Target]],"YES","NO")</f>
        <v>NO</v>
      </c>
      <c r="AB118" s="37">
        <f>(Data!O118:O1672-Data!T118:T1672)</f>
        <v>-279.95999999999998</v>
      </c>
      <c r="AC118" s="35">
        <f>India_Data[[#This Row],[Ship Date]]-India_Data[[#This Row],[Order Date]]</f>
        <v>122</v>
      </c>
      <c r="AD118" s="35" t="str">
        <f>IF(India_Data[[#This Row],[Ship Date]]-India_Data[[#This Row],[Order Date]]&gt;5,"flag","no")</f>
        <v>flag</v>
      </c>
      <c r="AE118" s="35">
        <f>India_Data[[#This Row],[Profit]]/India_Data[[#This Row],[Sales]]</f>
        <v>0.3074324324324324</v>
      </c>
      <c r="AF118" s="41">
        <f>India_Data[[#This Row],[Sales]]/India_Data[[#This Row],[Target]]</f>
        <v>0.20239316239316241</v>
      </c>
      <c r="AG118" s="41">
        <f>India_Data[[#This Row],[Shipping Cost]]/India_Data[[#This Row],[Sales]]</f>
        <v>0.18693693693693691</v>
      </c>
      <c r="AH118" s="40" t="str">
        <f>IF(India_Data[[#This Row],[Shipping Cost]]/India_Data[[#This Row],[Sales]]&gt;0.1,"HIGH","")</f>
        <v>HIGH</v>
      </c>
    </row>
    <row r="119" spans="1:34">
      <c r="A119" s="19">
        <v>118</v>
      </c>
      <c r="B119" s="20" t="s">
        <v>3003</v>
      </c>
      <c r="C119" s="20" t="s">
        <v>2928</v>
      </c>
      <c r="D119" s="20" t="s">
        <v>3004</v>
      </c>
      <c r="E119" s="20" t="s">
        <v>3005</v>
      </c>
      <c r="F119" s="20" t="s">
        <v>171</v>
      </c>
      <c r="G119" s="20" t="s">
        <v>178</v>
      </c>
      <c r="H119" s="20" t="s">
        <v>179</v>
      </c>
      <c r="I119" s="20" t="s">
        <v>32</v>
      </c>
      <c r="J119" s="20" t="s">
        <v>180</v>
      </c>
      <c r="K119" s="20" t="s">
        <v>3221</v>
      </c>
      <c r="L119" s="20" t="s">
        <v>35</v>
      </c>
      <c r="M119" s="20" t="s">
        <v>98</v>
      </c>
      <c r="N119" s="20" t="s">
        <v>3222</v>
      </c>
      <c r="O119" s="20">
        <v>151.83000000000001</v>
      </c>
      <c r="P119" s="20">
        <v>7</v>
      </c>
      <c r="Q119" s="20">
        <v>42.42</v>
      </c>
      <c r="R119" s="20">
        <v>16.47</v>
      </c>
      <c r="S119" s="20" t="s">
        <v>2337</v>
      </c>
      <c r="T119" s="20">
        <v>676</v>
      </c>
      <c r="U119" s="20" t="s">
        <v>39</v>
      </c>
      <c r="V119" s="20" t="s">
        <v>50</v>
      </c>
      <c r="W119" s="21" t="s">
        <v>58</v>
      </c>
      <c r="X119" s="22">
        <v>44360</v>
      </c>
      <c r="Y119" s="23">
        <v>44364</v>
      </c>
      <c r="Z119" s="37" t="str">
        <f>IF(India_Data[[#This Row],[Order Date]]=India_Data[[#This Row],[Ship Date]],"0","1")</f>
        <v>1</v>
      </c>
      <c r="AA119" s="37" t="str">
        <f>IF(India_Data[[#This Row],[Sales]]&gt;=India_Data[[#This Row],[Target]],"YES","NO")</f>
        <v>NO</v>
      </c>
      <c r="AB119" s="37">
        <f>(Data!O119:O1673-Data!T119:T1673)</f>
        <v>-524.16999999999996</v>
      </c>
      <c r="AC119" s="35">
        <f>India_Data[[#This Row],[Ship Date]]-India_Data[[#This Row],[Order Date]]</f>
        <v>4</v>
      </c>
      <c r="AD119" s="35" t="str">
        <f>IF(India_Data[[#This Row],[Ship Date]]-India_Data[[#This Row],[Order Date]]&gt;5,"flag","no")</f>
        <v>no</v>
      </c>
      <c r="AE119" s="35">
        <f>India_Data[[#This Row],[Profit]]/India_Data[[#This Row],[Sales]]</f>
        <v>0.27939142461964039</v>
      </c>
      <c r="AF119" s="41">
        <f>India_Data[[#This Row],[Sales]]/India_Data[[#This Row],[Target]]</f>
        <v>0.22460059171597635</v>
      </c>
      <c r="AG119" s="41">
        <f>India_Data[[#This Row],[Shipping Cost]]/India_Data[[#This Row],[Sales]]</f>
        <v>0.10847658565500888</v>
      </c>
      <c r="AH119" s="40" t="str">
        <f>IF(India_Data[[#This Row],[Shipping Cost]]/India_Data[[#This Row],[Sales]]&gt;0.1,"HIGH","")</f>
        <v>HIGH</v>
      </c>
    </row>
    <row r="120" spans="1:34">
      <c r="A120" s="19">
        <v>119</v>
      </c>
      <c r="B120" s="20" t="s">
        <v>3829</v>
      </c>
      <c r="C120" s="20" t="s">
        <v>3631</v>
      </c>
      <c r="D120" s="20" t="s">
        <v>2425</v>
      </c>
      <c r="E120" s="20" t="s">
        <v>2426</v>
      </c>
      <c r="F120" s="20" t="s">
        <v>171</v>
      </c>
      <c r="G120" s="20" t="s">
        <v>529</v>
      </c>
      <c r="H120" s="20" t="s">
        <v>31</v>
      </c>
      <c r="I120" s="20" t="s">
        <v>32</v>
      </c>
      <c r="J120" s="20" t="s">
        <v>33</v>
      </c>
      <c r="K120" s="20" t="s">
        <v>3830</v>
      </c>
      <c r="L120" s="20" t="s">
        <v>35</v>
      </c>
      <c r="M120" s="20" t="s">
        <v>84</v>
      </c>
      <c r="N120" s="20" t="s">
        <v>3831</v>
      </c>
      <c r="O120" s="20">
        <v>54.75</v>
      </c>
      <c r="P120" s="20">
        <v>5</v>
      </c>
      <c r="Q120" s="20">
        <v>15.75</v>
      </c>
      <c r="R120" s="20">
        <v>11.58</v>
      </c>
      <c r="S120" s="20" t="s">
        <v>2337</v>
      </c>
      <c r="T120" s="20">
        <v>517</v>
      </c>
      <c r="U120" s="20" t="s">
        <v>39</v>
      </c>
      <c r="V120" s="20" t="s">
        <v>78</v>
      </c>
      <c r="W120" s="21" t="s">
        <v>58</v>
      </c>
      <c r="X120" s="22">
        <v>45587</v>
      </c>
      <c r="Y120" s="23">
        <v>45592</v>
      </c>
      <c r="Z120" s="37" t="str">
        <f>IF(India_Data[[#This Row],[Order Date]]=India_Data[[#This Row],[Ship Date]],"0","1")</f>
        <v>1</v>
      </c>
      <c r="AA120" s="37" t="str">
        <f>IF(India_Data[[#This Row],[Sales]]&gt;=India_Data[[#This Row],[Target]],"YES","NO")</f>
        <v>NO</v>
      </c>
      <c r="AB120" s="37">
        <f>(Data!O120:O1674-Data!T120:T1674)</f>
        <v>-462.25</v>
      </c>
      <c r="AC120" s="35">
        <f>India_Data[[#This Row],[Ship Date]]-India_Data[[#This Row],[Order Date]]</f>
        <v>5</v>
      </c>
      <c r="AD120" s="35" t="str">
        <f>IF(India_Data[[#This Row],[Ship Date]]-India_Data[[#This Row],[Order Date]]&gt;5,"flag","no")</f>
        <v>no</v>
      </c>
      <c r="AE120" s="35">
        <f>India_Data[[#This Row],[Profit]]/India_Data[[#This Row],[Sales]]</f>
        <v>0.28767123287671231</v>
      </c>
      <c r="AF120" s="41">
        <f>India_Data[[#This Row],[Sales]]/India_Data[[#This Row],[Target]]</f>
        <v>0.10589941972920697</v>
      </c>
      <c r="AG120" s="41">
        <f>India_Data[[#This Row],[Shipping Cost]]/India_Data[[#This Row],[Sales]]</f>
        <v>0.2115068493150685</v>
      </c>
      <c r="AH120" s="40" t="str">
        <f>IF(India_Data[[#This Row],[Shipping Cost]]/India_Data[[#This Row],[Sales]]&gt;0.1,"HIGH","")</f>
        <v>HIGH</v>
      </c>
    </row>
    <row r="121" spans="1:34">
      <c r="A121" s="19">
        <v>120</v>
      </c>
      <c r="B121" s="20" t="s">
        <v>3474</v>
      </c>
      <c r="C121" s="20" t="s">
        <v>2928</v>
      </c>
      <c r="D121" s="20" t="s">
        <v>3475</v>
      </c>
      <c r="E121" s="20" t="s">
        <v>3476</v>
      </c>
      <c r="F121" s="20" t="s">
        <v>171</v>
      </c>
      <c r="G121" s="20" t="s">
        <v>191</v>
      </c>
      <c r="H121" s="20" t="s">
        <v>63</v>
      </c>
      <c r="I121" s="20" t="s">
        <v>32</v>
      </c>
      <c r="J121" s="20" t="s">
        <v>54</v>
      </c>
      <c r="K121" s="20" t="s">
        <v>3477</v>
      </c>
      <c r="L121" s="20" t="s">
        <v>35</v>
      </c>
      <c r="M121" s="20" t="s">
        <v>91</v>
      </c>
      <c r="N121" s="20" t="s">
        <v>3478</v>
      </c>
      <c r="O121" s="20">
        <v>65.040000000000006</v>
      </c>
      <c r="P121" s="20">
        <v>4</v>
      </c>
      <c r="Q121" s="20">
        <v>9</v>
      </c>
      <c r="R121" s="20">
        <v>6.72</v>
      </c>
      <c r="S121" s="20" t="s">
        <v>38</v>
      </c>
      <c r="T121" s="20">
        <v>201</v>
      </c>
      <c r="U121" s="20" t="s">
        <v>39</v>
      </c>
      <c r="V121" s="20" t="s">
        <v>40</v>
      </c>
      <c r="W121" s="21" t="s">
        <v>41</v>
      </c>
      <c r="X121" s="22">
        <v>45595</v>
      </c>
      <c r="Y121" s="23">
        <v>45362</v>
      </c>
      <c r="Z121" s="37" t="str">
        <f>IF(India_Data[[#This Row],[Order Date]]=India_Data[[#This Row],[Ship Date]],"0","1")</f>
        <v>1</v>
      </c>
      <c r="AA121" s="37" t="str">
        <f>IF(India_Data[[#This Row],[Sales]]&gt;=India_Data[[#This Row],[Target]],"YES","NO")</f>
        <v>NO</v>
      </c>
      <c r="AB121" s="37">
        <f>(Data!O121:O1675-Data!T121:T1675)</f>
        <v>-135.95999999999998</v>
      </c>
      <c r="AC121" s="35">
        <f>India_Data[[#This Row],[Ship Date]]-India_Data[[#This Row],[Order Date]]</f>
        <v>-233</v>
      </c>
      <c r="AD121" s="35" t="str">
        <f>IF(India_Data[[#This Row],[Ship Date]]-India_Data[[#This Row],[Order Date]]&gt;5,"flag","no")</f>
        <v>no</v>
      </c>
      <c r="AE121" s="35">
        <f>India_Data[[#This Row],[Profit]]/India_Data[[#This Row],[Sales]]</f>
        <v>0.13837638376383762</v>
      </c>
      <c r="AF121" s="41">
        <f>India_Data[[#This Row],[Sales]]/India_Data[[#This Row],[Target]]</f>
        <v>0.32358208955223883</v>
      </c>
      <c r="AG121" s="41">
        <f>India_Data[[#This Row],[Shipping Cost]]/India_Data[[#This Row],[Sales]]</f>
        <v>0.10332103321033209</v>
      </c>
      <c r="AH121" s="40" t="str">
        <f>IF(India_Data[[#This Row],[Shipping Cost]]/India_Data[[#This Row],[Sales]]&gt;0.1,"HIGH","")</f>
        <v>HIGH</v>
      </c>
    </row>
    <row r="122" spans="1:34">
      <c r="A122" s="19">
        <v>121</v>
      </c>
      <c r="B122" s="20" t="s">
        <v>3223</v>
      </c>
      <c r="C122" s="20" t="s">
        <v>2928</v>
      </c>
      <c r="D122" s="20" t="s">
        <v>2676</v>
      </c>
      <c r="E122" s="20" t="s">
        <v>2677</v>
      </c>
      <c r="F122" s="20" t="s">
        <v>171</v>
      </c>
      <c r="G122" s="20" t="s">
        <v>242</v>
      </c>
      <c r="H122" s="20" t="s">
        <v>243</v>
      </c>
      <c r="I122" s="20" t="s">
        <v>32</v>
      </c>
      <c r="J122" s="20" t="s">
        <v>180</v>
      </c>
      <c r="K122" s="20" t="s">
        <v>3224</v>
      </c>
      <c r="L122" s="20" t="s">
        <v>35</v>
      </c>
      <c r="M122" s="20" t="s">
        <v>91</v>
      </c>
      <c r="N122" s="20" t="s">
        <v>3225</v>
      </c>
      <c r="O122" s="20">
        <v>43.08</v>
      </c>
      <c r="P122" s="20">
        <v>4</v>
      </c>
      <c r="Q122" s="20">
        <v>8.16</v>
      </c>
      <c r="R122" s="20">
        <v>2.65</v>
      </c>
      <c r="S122" s="20" t="s">
        <v>38</v>
      </c>
      <c r="T122" s="20">
        <v>574</v>
      </c>
      <c r="U122" s="20" t="s">
        <v>39</v>
      </c>
      <c r="V122" s="20" t="s">
        <v>78</v>
      </c>
      <c r="W122" s="21" t="s">
        <v>58</v>
      </c>
      <c r="X122" s="22">
        <v>45261</v>
      </c>
      <c r="Y122" s="23">
        <v>44942</v>
      </c>
      <c r="Z122" s="37" t="str">
        <f>IF(India_Data[[#This Row],[Order Date]]=India_Data[[#This Row],[Ship Date]],"0","1")</f>
        <v>1</v>
      </c>
      <c r="AA122" s="37" t="str">
        <f>IF(India_Data[[#This Row],[Sales]]&gt;=India_Data[[#This Row],[Target]],"YES","NO")</f>
        <v>NO</v>
      </c>
      <c r="AB122" s="37">
        <f>(Data!O122:O1676-Data!T122:T1676)</f>
        <v>-530.91999999999996</v>
      </c>
      <c r="AC122" s="35">
        <f>India_Data[[#This Row],[Ship Date]]-India_Data[[#This Row],[Order Date]]</f>
        <v>-319</v>
      </c>
      <c r="AD122" s="35" t="str">
        <f>IF(India_Data[[#This Row],[Ship Date]]-India_Data[[#This Row],[Order Date]]&gt;5,"flag","no")</f>
        <v>no</v>
      </c>
      <c r="AE122" s="35">
        <f>India_Data[[#This Row],[Profit]]/India_Data[[#This Row],[Sales]]</f>
        <v>0.1894150417827298</v>
      </c>
      <c r="AF122" s="41">
        <f>India_Data[[#This Row],[Sales]]/India_Data[[#This Row],[Target]]</f>
        <v>7.5052264808362371E-2</v>
      </c>
      <c r="AG122" s="41">
        <f>India_Data[[#This Row],[Shipping Cost]]/India_Data[[#This Row],[Sales]]</f>
        <v>6.1513463324048286E-2</v>
      </c>
      <c r="AH122" s="40" t="str">
        <f>IF(India_Data[[#This Row],[Shipping Cost]]/India_Data[[#This Row],[Sales]]&gt;0.1,"HIGH","")</f>
        <v/>
      </c>
    </row>
    <row r="123" spans="1:34">
      <c r="A123" s="19">
        <v>122</v>
      </c>
      <c r="B123" s="20" t="s">
        <v>3832</v>
      </c>
      <c r="C123" s="20" t="s">
        <v>3631</v>
      </c>
      <c r="D123" s="20" t="s">
        <v>2706</v>
      </c>
      <c r="E123" s="20" t="s">
        <v>2707</v>
      </c>
      <c r="F123" s="20" t="s">
        <v>171</v>
      </c>
      <c r="G123" s="20" t="s">
        <v>712</v>
      </c>
      <c r="H123" s="20" t="s">
        <v>512</v>
      </c>
      <c r="I123" s="20" t="s">
        <v>32</v>
      </c>
      <c r="J123" s="20" t="s">
        <v>180</v>
      </c>
      <c r="K123" s="20" t="s">
        <v>3833</v>
      </c>
      <c r="L123" s="20" t="s">
        <v>35</v>
      </c>
      <c r="M123" s="20" t="s">
        <v>36</v>
      </c>
      <c r="N123" s="20" t="s">
        <v>3834</v>
      </c>
      <c r="O123" s="20">
        <v>144.9</v>
      </c>
      <c r="P123" s="20">
        <v>3</v>
      </c>
      <c r="Q123" s="20">
        <v>14.49</v>
      </c>
      <c r="R123" s="20">
        <v>28.58</v>
      </c>
      <c r="S123" s="20" t="s">
        <v>2337</v>
      </c>
      <c r="T123" s="20">
        <v>795</v>
      </c>
      <c r="U123" s="20" t="s">
        <v>39</v>
      </c>
      <c r="V123" s="20" t="s">
        <v>57</v>
      </c>
      <c r="W123" s="21" t="s">
        <v>58</v>
      </c>
      <c r="X123" s="22">
        <v>45582</v>
      </c>
      <c r="Y123" s="23">
        <v>45586</v>
      </c>
      <c r="Z123" s="37" t="str">
        <f>IF(India_Data[[#This Row],[Order Date]]=India_Data[[#This Row],[Ship Date]],"0","1")</f>
        <v>1</v>
      </c>
      <c r="AA123" s="37" t="str">
        <f>IF(India_Data[[#This Row],[Sales]]&gt;=India_Data[[#This Row],[Target]],"YES","NO")</f>
        <v>NO</v>
      </c>
      <c r="AB123" s="37">
        <f>(Data!O123:O1677-Data!T123:T1677)</f>
        <v>-650.1</v>
      </c>
      <c r="AC123" s="35">
        <f>India_Data[[#This Row],[Ship Date]]-India_Data[[#This Row],[Order Date]]</f>
        <v>4</v>
      </c>
      <c r="AD123" s="35" t="str">
        <f>IF(India_Data[[#This Row],[Ship Date]]-India_Data[[#This Row],[Order Date]]&gt;5,"flag","no")</f>
        <v>no</v>
      </c>
      <c r="AE123" s="35">
        <f>India_Data[[#This Row],[Profit]]/India_Data[[#This Row],[Sales]]</f>
        <v>9.9999999999999992E-2</v>
      </c>
      <c r="AF123" s="41">
        <f>India_Data[[#This Row],[Sales]]/India_Data[[#This Row],[Target]]</f>
        <v>0.18226415094339624</v>
      </c>
      <c r="AG123" s="41">
        <f>India_Data[[#This Row],[Shipping Cost]]/India_Data[[#This Row],[Sales]]</f>
        <v>0.19723947550034504</v>
      </c>
      <c r="AH123" s="40" t="str">
        <f>IF(India_Data[[#This Row],[Shipping Cost]]/India_Data[[#This Row],[Sales]]&gt;0.1,"HIGH","")</f>
        <v>HIGH</v>
      </c>
    </row>
    <row r="124" spans="1:34">
      <c r="A124" s="19">
        <v>123</v>
      </c>
      <c r="B124" s="20" t="s">
        <v>3226</v>
      </c>
      <c r="C124" s="20" t="s">
        <v>2928</v>
      </c>
      <c r="D124" s="20" t="s">
        <v>2425</v>
      </c>
      <c r="E124" s="20" t="s">
        <v>2426</v>
      </c>
      <c r="F124" s="20" t="s">
        <v>171</v>
      </c>
      <c r="G124" s="20" t="s">
        <v>3227</v>
      </c>
      <c r="H124" s="20" t="s">
        <v>31</v>
      </c>
      <c r="I124" s="20" t="s">
        <v>32</v>
      </c>
      <c r="J124" s="20" t="s">
        <v>33</v>
      </c>
      <c r="K124" s="20" t="s">
        <v>2403</v>
      </c>
      <c r="L124" s="20" t="s">
        <v>35</v>
      </c>
      <c r="M124" s="20" t="s">
        <v>145</v>
      </c>
      <c r="N124" s="20" t="s">
        <v>2404</v>
      </c>
      <c r="O124" s="20">
        <v>145.35</v>
      </c>
      <c r="P124" s="20">
        <v>3</v>
      </c>
      <c r="Q124" s="20">
        <v>7.2</v>
      </c>
      <c r="R124" s="20">
        <v>11.09</v>
      </c>
      <c r="S124" s="20" t="s">
        <v>38</v>
      </c>
      <c r="T124" s="20">
        <v>246</v>
      </c>
      <c r="U124" s="20" t="s">
        <v>39</v>
      </c>
      <c r="V124" s="20" t="s">
        <v>40</v>
      </c>
      <c r="W124" s="21" t="s">
        <v>41</v>
      </c>
      <c r="X124" s="22">
        <v>44874</v>
      </c>
      <c r="Y124" s="23">
        <v>44819</v>
      </c>
      <c r="Z124" s="37" t="str">
        <f>IF(India_Data[[#This Row],[Order Date]]=India_Data[[#This Row],[Ship Date]],"0","1")</f>
        <v>1</v>
      </c>
      <c r="AA124" s="37" t="str">
        <f>IF(India_Data[[#This Row],[Sales]]&gt;=India_Data[[#This Row],[Target]],"YES","NO")</f>
        <v>NO</v>
      </c>
      <c r="AB124" s="37">
        <f>(Data!O124:O1678-Data!T124:T1678)</f>
        <v>-100.65</v>
      </c>
      <c r="AC124" s="35">
        <f>India_Data[[#This Row],[Ship Date]]-India_Data[[#This Row],[Order Date]]</f>
        <v>-55</v>
      </c>
      <c r="AD124" s="35" t="str">
        <f>IF(India_Data[[#This Row],[Ship Date]]-India_Data[[#This Row],[Order Date]]&gt;5,"flag","no")</f>
        <v>no</v>
      </c>
      <c r="AE124" s="35">
        <f>India_Data[[#This Row],[Profit]]/India_Data[[#This Row],[Sales]]</f>
        <v>4.9535603715170282E-2</v>
      </c>
      <c r="AF124" s="41">
        <f>India_Data[[#This Row],[Sales]]/India_Data[[#This Row],[Target]]</f>
        <v>0.59085365853658534</v>
      </c>
      <c r="AG124" s="41">
        <f>India_Data[[#This Row],[Shipping Cost]]/India_Data[[#This Row],[Sales]]</f>
        <v>7.6298589611283107E-2</v>
      </c>
      <c r="AH124" s="40" t="str">
        <f>IF(India_Data[[#This Row],[Shipping Cost]]/India_Data[[#This Row],[Sales]]&gt;0.1,"HIGH","")</f>
        <v/>
      </c>
    </row>
    <row r="125" spans="1:34">
      <c r="A125" s="19">
        <v>124</v>
      </c>
      <c r="B125" s="20" t="s">
        <v>2937</v>
      </c>
      <c r="C125" s="20" t="s">
        <v>2928</v>
      </c>
      <c r="D125" s="20" t="s">
        <v>857</v>
      </c>
      <c r="E125" s="20" t="s">
        <v>858</v>
      </c>
      <c r="F125" s="20" t="s">
        <v>171</v>
      </c>
      <c r="G125" s="20" t="s">
        <v>203</v>
      </c>
      <c r="H125" s="20" t="s">
        <v>53</v>
      </c>
      <c r="I125" s="20" t="s">
        <v>32</v>
      </c>
      <c r="J125" s="20" t="s">
        <v>54</v>
      </c>
      <c r="K125" s="20" t="s">
        <v>3228</v>
      </c>
      <c r="L125" s="20" t="s">
        <v>35</v>
      </c>
      <c r="M125" s="20" t="s">
        <v>36</v>
      </c>
      <c r="N125" s="20" t="s">
        <v>3229</v>
      </c>
      <c r="O125" s="20">
        <v>49.95</v>
      </c>
      <c r="P125" s="20">
        <v>3</v>
      </c>
      <c r="Q125" s="20">
        <v>13.41</v>
      </c>
      <c r="R125" s="20">
        <v>8.7899999999999991</v>
      </c>
      <c r="S125" s="20" t="s">
        <v>2337</v>
      </c>
      <c r="T125" s="20">
        <v>400</v>
      </c>
      <c r="U125" s="20" t="s">
        <v>39</v>
      </c>
      <c r="V125" s="20" t="s">
        <v>50</v>
      </c>
      <c r="W125" s="21" t="s">
        <v>58</v>
      </c>
      <c r="X125" s="22">
        <v>45451</v>
      </c>
      <c r="Y125" s="23">
        <v>45573</v>
      </c>
      <c r="Z125" s="37" t="str">
        <f>IF(India_Data[[#This Row],[Order Date]]=India_Data[[#This Row],[Ship Date]],"0","1")</f>
        <v>1</v>
      </c>
      <c r="AA125" s="37" t="str">
        <f>IF(India_Data[[#This Row],[Sales]]&gt;=India_Data[[#This Row],[Target]],"YES","NO")</f>
        <v>NO</v>
      </c>
      <c r="AB125" s="37">
        <f>(Data!O125:O1679-Data!T125:T1679)</f>
        <v>-350.05</v>
      </c>
      <c r="AC125" s="35">
        <f>India_Data[[#This Row],[Ship Date]]-India_Data[[#This Row],[Order Date]]</f>
        <v>122</v>
      </c>
      <c r="AD125" s="35" t="str">
        <f>IF(India_Data[[#This Row],[Ship Date]]-India_Data[[#This Row],[Order Date]]&gt;5,"flag","no")</f>
        <v>flag</v>
      </c>
      <c r="AE125" s="35">
        <f>India_Data[[#This Row],[Profit]]/India_Data[[#This Row],[Sales]]</f>
        <v>0.26846846846846845</v>
      </c>
      <c r="AF125" s="41">
        <f>India_Data[[#This Row],[Sales]]/India_Data[[#This Row],[Target]]</f>
        <v>0.12487500000000001</v>
      </c>
      <c r="AG125" s="41">
        <f>India_Data[[#This Row],[Shipping Cost]]/India_Data[[#This Row],[Sales]]</f>
        <v>0.17597597597597595</v>
      </c>
      <c r="AH125" s="40" t="str">
        <f>IF(India_Data[[#This Row],[Shipping Cost]]/India_Data[[#This Row],[Sales]]&gt;0.1,"HIGH","")</f>
        <v>HIGH</v>
      </c>
    </row>
    <row r="126" spans="1:34">
      <c r="A126" s="19">
        <v>125</v>
      </c>
      <c r="B126" s="20" t="s">
        <v>3230</v>
      </c>
      <c r="C126" s="20" t="s">
        <v>2928</v>
      </c>
      <c r="D126" s="20" t="s">
        <v>3231</v>
      </c>
      <c r="E126" s="20" t="s">
        <v>3232</v>
      </c>
      <c r="F126" s="20" t="s">
        <v>171</v>
      </c>
      <c r="G126" s="20" t="s">
        <v>3233</v>
      </c>
      <c r="H126" s="20" t="s">
        <v>124</v>
      </c>
      <c r="I126" s="20" t="s">
        <v>32</v>
      </c>
      <c r="J126" s="20" t="s">
        <v>47</v>
      </c>
      <c r="K126" s="20" t="s">
        <v>3234</v>
      </c>
      <c r="L126" s="20" t="s">
        <v>35</v>
      </c>
      <c r="M126" s="20" t="s">
        <v>36</v>
      </c>
      <c r="N126" s="20" t="s">
        <v>3235</v>
      </c>
      <c r="O126" s="20">
        <v>38.340000000000003</v>
      </c>
      <c r="P126" s="20">
        <v>3</v>
      </c>
      <c r="Q126" s="20">
        <v>0</v>
      </c>
      <c r="R126" s="20">
        <v>5.27</v>
      </c>
      <c r="S126" s="20" t="s">
        <v>2972</v>
      </c>
      <c r="T126" s="20">
        <v>660</v>
      </c>
      <c r="U126" s="20" t="s">
        <v>39</v>
      </c>
      <c r="V126" s="20" t="s">
        <v>78</v>
      </c>
      <c r="W126" s="21" t="s">
        <v>41</v>
      </c>
      <c r="X126" s="22">
        <v>45271</v>
      </c>
      <c r="Y126" s="23">
        <v>45246</v>
      </c>
      <c r="Z126" s="37" t="str">
        <f>IF(India_Data[[#This Row],[Order Date]]=India_Data[[#This Row],[Ship Date]],"0","1")</f>
        <v>1</v>
      </c>
      <c r="AA126" s="37" t="str">
        <f>IF(India_Data[[#This Row],[Sales]]&gt;=India_Data[[#This Row],[Target]],"YES","NO")</f>
        <v>NO</v>
      </c>
      <c r="AB126" s="37">
        <f>(Data!O126:O1680-Data!T126:T1680)</f>
        <v>-621.66</v>
      </c>
      <c r="AC126" s="35">
        <f>India_Data[[#This Row],[Ship Date]]-India_Data[[#This Row],[Order Date]]</f>
        <v>-25</v>
      </c>
      <c r="AD126" s="35" t="str">
        <f>IF(India_Data[[#This Row],[Ship Date]]-India_Data[[#This Row],[Order Date]]&gt;5,"flag","no")</f>
        <v>no</v>
      </c>
      <c r="AE126" s="35">
        <f>India_Data[[#This Row],[Profit]]/India_Data[[#This Row],[Sales]]</f>
        <v>0</v>
      </c>
      <c r="AF126" s="41">
        <f>India_Data[[#This Row],[Sales]]/India_Data[[#This Row],[Target]]</f>
        <v>5.8090909090909096E-2</v>
      </c>
      <c r="AG126" s="41">
        <f>India_Data[[#This Row],[Shipping Cost]]/India_Data[[#This Row],[Sales]]</f>
        <v>0.13745435576421489</v>
      </c>
      <c r="AH126" s="40" t="str">
        <f>IF(India_Data[[#This Row],[Shipping Cost]]/India_Data[[#This Row],[Sales]]&gt;0.1,"HIGH","")</f>
        <v>HIGH</v>
      </c>
    </row>
    <row r="127" spans="1:34">
      <c r="A127" s="19">
        <v>126</v>
      </c>
      <c r="B127" s="20" t="s">
        <v>3835</v>
      </c>
      <c r="C127" s="20" t="s">
        <v>3631</v>
      </c>
      <c r="D127" s="20" t="s">
        <v>2754</v>
      </c>
      <c r="E127" s="20" t="s">
        <v>2755</v>
      </c>
      <c r="F127" s="20" t="s">
        <v>171</v>
      </c>
      <c r="G127" s="20" t="s">
        <v>459</v>
      </c>
      <c r="H127" s="20" t="s">
        <v>165</v>
      </c>
      <c r="I127" s="20" t="s">
        <v>32</v>
      </c>
      <c r="J127" s="20" t="s">
        <v>47</v>
      </c>
      <c r="K127" s="20" t="s">
        <v>3836</v>
      </c>
      <c r="L127" s="20" t="s">
        <v>35</v>
      </c>
      <c r="M127" s="20" t="s">
        <v>145</v>
      </c>
      <c r="N127" s="20" t="s">
        <v>3837</v>
      </c>
      <c r="O127" s="20">
        <v>33.96</v>
      </c>
      <c r="P127" s="20">
        <v>2</v>
      </c>
      <c r="Q127" s="20">
        <v>10.5</v>
      </c>
      <c r="R127" s="20">
        <v>4.55</v>
      </c>
      <c r="S127" s="20" t="s">
        <v>2337</v>
      </c>
      <c r="T127" s="20">
        <v>778</v>
      </c>
      <c r="U127" s="20" t="s">
        <v>39</v>
      </c>
      <c r="V127" s="20" t="s">
        <v>40</v>
      </c>
      <c r="W127" s="21" t="s">
        <v>58</v>
      </c>
      <c r="X127" s="22">
        <v>45641</v>
      </c>
      <c r="Y127" s="23">
        <v>45645</v>
      </c>
      <c r="Z127" s="37" t="str">
        <f>IF(India_Data[[#This Row],[Order Date]]=India_Data[[#This Row],[Ship Date]],"0","1")</f>
        <v>1</v>
      </c>
      <c r="AA127" s="37" t="str">
        <f>IF(India_Data[[#This Row],[Sales]]&gt;=India_Data[[#This Row],[Target]],"YES","NO")</f>
        <v>NO</v>
      </c>
      <c r="AB127" s="37">
        <f>(Data!O127:O1681-Data!T127:T1681)</f>
        <v>-744.04</v>
      </c>
      <c r="AC127" s="35">
        <f>India_Data[[#This Row],[Ship Date]]-India_Data[[#This Row],[Order Date]]</f>
        <v>4</v>
      </c>
      <c r="AD127" s="35" t="str">
        <f>IF(India_Data[[#This Row],[Ship Date]]-India_Data[[#This Row],[Order Date]]&gt;5,"flag","no")</f>
        <v>no</v>
      </c>
      <c r="AE127" s="35">
        <f>India_Data[[#This Row],[Profit]]/India_Data[[#This Row],[Sales]]</f>
        <v>0.30918727915194344</v>
      </c>
      <c r="AF127" s="41">
        <f>India_Data[[#This Row],[Sales]]/India_Data[[#This Row],[Target]]</f>
        <v>4.3650385604113114E-2</v>
      </c>
      <c r="AG127" s="41">
        <f>India_Data[[#This Row],[Shipping Cost]]/India_Data[[#This Row],[Sales]]</f>
        <v>0.13398115429917548</v>
      </c>
      <c r="AH127" s="40" t="str">
        <f>IF(India_Data[[#This Row],[Shipping Cost]]/India_Data[[#This Row],[Sales]]&gt;0.1,"HIGH","")</f>
        <v>HIGH</v>
      </c>
    </row>
    <row r="128" spans="1:34">
      <c r="A128" s="19">
        <v>127</v>
      </c>
      <c r="B128" s="20" t="s">
        <v>3838</v>
      </c>
      <c r="C128" s="20" t="s">
        <v>3631</v>
      </c>
      <c r="D128" s="20" t="s">
        <v>1133</v>
      </c>
      <c r="E128" s="20" t="s">
        <v>1134</v>
      </c>
      <c r="F128" s="20" t="s">
        <v>171</v>
      </c>
      <c r="G128" s="20" t="s">
        <v>242</v>
      </c>
      <c r="H128" s="20" t="s">
        <v>243</v>
      </c>
      <c r="I128" s="20" t="s">
        <v>32</v>
      </c>
      <c r="J128" s="20" t="s">
        <v>180</v>
      </c>
      <c r="K128" s="20" t="s">
        <v>3839</v>
      </c>
      <c r="L128" s="20" t="s">
        <v>35</v>
      </c>
      <c r="M128" s="20" t="s">
        <v>36</v>
      </c>
      <c r="N128" s="20" t="s">
        <v>3840</v>
      </c>
      <c r="O128" s="20">
        <v>22.86</v>
      </c>
      <c r="P128" s="20">
        <v>2</v>
      </c>
      <c r="Q128" s="20">
        <v>10.74</v>
      </c>
      <c r="R128" s="20">
        <v>4.16</v>
      </c>
      <c r="S128" s="20" t="s">
        <v>2337</v>
      </c>
      <c r="T128" s="20">
        <v>431</v>
      </c>
      <c r="U128" s="20" t="s">
        <v>39</v>
      </c>
      <c r="V128" s="20" t="s">
        <v>50</v>
      </c>
      <c r="W128" s="21" t="s">
        <v>58</v>
      </c>
      <c r="X128" s="22">
        <v>44575</v>
      </c>
      <c r="Y128" s="23">
        <v>44579</v>
      </c>
      <c r="Z128" s="37" t="str">
        <f>IF(India_Data[[#This Row],[Order Date]]=India_Data[[#This Row],[Ship Date]],"0","1")</f>
        <v>1</v>
      </c>
      <c r="AA128" s="37" t="str">
        <f>IF(India_Data[[#This Row],[Sales]]&gt;=India_Data[[#This Row],[Target]],"YES","NO")</f>
        <v>NO</v>
      </c>
      <c r="AB128" s="37">
        <f>(Data!O128:O1682-Data!T128:T1682)</f>
        <v>-408.14</v>
      </c>
      <c r="AC128" s="35">
        <f>India_Data[[#This Row],[Ship Date]]-India_Data[[#This Row],[Order Date]]</f>
        <v>4</v>
      </c>
      <c r="AD128" s="35" t="str">
        <f>IF(India_Data[[#This Row],[Ship Date]]-India_Data[[#This Row],[Order Date]]&gt;5,"flag","no")</f>
        <v>no</v>
      </c>
      <c r="AE128" s="35">
        <f>India_Data[[#This Row],[Profit]]/India_Data[[#This Row],[Sales]]</f>
        <v>0.4698162729658793</v>
      </c>
      <c r="AF128" s="41">
        <f>India_Data[[#This Row],[Sales]]/India_Data[[#This Row],[Target]]</f>
        <v>5.3039443155452434E-2</v>
      </c>
      <c r="AG128" s="41">
        <f>India_Data[[#This Row],[Shipping Cost]]/India_Data[[#This Row],[Sales]]</f>
        <v>0.18197725284339458</v>
      </c>
      <c r="AH128" s="40" t="str">
        <f>IF(India_Data[[#This Row],[Shipping Cost]]/India_Data[[#This Row],[Sales]]&gt;0.1,"HIGH","")</f>
        <v>HIGH</v>
      </c>
    </row>
    <row r="129" spans="1:34">
      <c r="A129" s="19">
        <v>128</v>
      </c>
      <c r="B129" s="20" t="s">
        <v>3479</v>
      </c>
      <c r="C129" s="20" t="s">
        <v>2928</v>
      </c>
      <c r="D129" s="20" t="s">
        <v>3020</v>
      </c>
      <c r="E129" s="20" t="s">
        <v>3021</v>
      </c>
      <c r="F129" s="20" t="s">
        <v>171</v>
      </c>
      <c r="G129" s="20" t="s">
        <v>3480</v>
      </c>
      <c r="H129" s="20" t="s">
        <v>63</v>
      </c>
      <c r="I129" s="20" t="s">
        <v>32</v>
      </c>
      <c r="J129" s="20" t="s">
        <v>54</v>
      </c>
      <c r="K129" s="20" t="s">
        <v>3481</v>
      </c>
      <c r="L129" s="20" t="s">
        <v>35</v>
      </c>
      <c r="M129" s="20" t="s">
        <v>159</v>
      </c>
      <c r="N129" s="20" t="s">
        <v>3482</v>
      </c>
      <c r="O129" s="20">
        <v>50.7</v>
      </c>
      <c r="P129" s="20">
        <v>2</v>
      </c>
      <c r="Q129" s="20">
        <v>10.14</v>
      </c>
      <c r="R129" s="20">
        <v>5.2</v>
      </c>
      <c r="S129" s="20" t="s">
        <v>38</v>
      </c>
      <c r="T129" s="20">
        <v>274</v>
      </c>
      <c r="U129" s="20" t="s">
        <v>39</v>
      </c>
      <c r="V129" s="20" t="s">
        <v>78</v>
      </c>
      <c r="W129" s="21" t="s">
        <v>41</v>
      </c>
      <c r="X129" s="22">
        <v>44914</v>
      </c>
      <c r="Y129" s="23">
        <v>44918</v>
      </c>
      <c r="Z129" s="37" t="str">
        <f>IF(India_Data[[#This Row],[Order Date]]=India_Data[[#This Row],[Ship Date]],"0","1")</f>
        <v>1</v>
      </c>
      <c r="AA129" s="37" t="str">
        <f>IF(India_Data[[#This Row],[Sales]]&gt;=India_Data[[#This Row],[Target]],"YES","NO")</f>
        <v>NO</v>
      </c>
      <c r="AB129" s="37">
        <f>(Data!O129:O1683-Data!T129:T1683)</f>
        <v>-223.3</v>
      </c>
      <c r="AC129" s="35">
        <f>India_Data[[#This Row],[Ship Date]]-India_Data[[#This Row],[Order Date]]</f>
        <v>4</v>
      </c>
      <c r="AD129" s="35" t="str">
        <f>IF(India_Data[[#This Row],[Ship Date]]-India_Data[[#This Row],[Order Date]]&gt;5,"flag","no")</f>
        <v>no</v>
      </c>
      <c r="AE129" s="35">
        <f>India_Data[[#This Row],[Profit]]/India_Data[[#This Row],[Sales]]</f>
        <v>0.2</v>
      </c>
      <c r="AF129" s="41">
        <f>India_Data[[#This Row],[Sales]]/India_Data[[#This Row],[Target]]</f>
        <v>0.18503649635036498</v>
      </c>
      <c r="AG129" s="41">
        <f>India_Data[[#This Row],[Shipping Cost]]/India_Data[[#This Row],[Sales]]</f>
        <v>0.10256410256410256</v>
      </c>
      <c r="AH129" s="40" t="str">
        <f>IF(India_Data[[#This Row],[Shipping Cost]]/India_Data[[#This Row],[Sales]]&gt;0.1,"HIGH","")</f>
        <v>HIGH</v>
      </c>
    </row>
    <row r="130" spans="1:34">
      <c r="A130" s="19">
        <v>129</v>
      </c>
      <c r="B130" s="20" t="s">
        <v>3997</v>
      </c>
      <c r="C130" s="20" t="s">
        <v>3998</v>
      </c>
      <c r="D130" s="20" t="s">
        <v>3999</v>
      </c>
      <c r="E130" s="20" t="s">
        <v>4000</v>
      </c>
      <c r="F130" s="20" t="s">
        <v>110</v>
      </c>
      <c r="G130" s="20" t="s">
        <v>1464</v>
      </c>
      <c r="H130" s="20" t="s">
        <v>63</v>
      </c>
      <c r="I130" s="20" t="s">
        <v>32</v>
      </c>
      <c r="J130" s="20" t="s">
        <v>54</v>
      </c>
      <c r="K130" s="20" t="s">
        <v>4001</v>
      </c>
      <c r="L130" s="20" t="s">
        <v>35</v>
      </c>
      <c r="M130" s="20" t="s">
        <v>145</v>
      </c>
      <c r="N130" s="20" t="s">
        <v>4002</v>
      </c>
      <c r="O130" s="20">
        <v>414.72</v>
      </c>
      <c r="P130" s="20">
        <v>2</v>
      </c>
      <c r="Q130" s="20">
        <v>8.2799999999999994</v>
      </c>
      <c r="R130" s="20">
        <v>95.56</v>
      </c>
      <c r="S130" s="20" t="s">
        <v>2972</v>
      </c>
      <c r="T130" s="20">
        <v>660</v>
      </c>
      <c r="U130" s="20" t="s">
        <v>39</v>
      </c>
      <c r="V130" s="20" t="s">
        <v>57</v>
      </c>
      <c r="W130" s="21" t="s">
        <v>58</v>
      </c>
      <c r="X130" s="22">
        <v>45637</v>
      </c>
      <c r="Y130" s="23">
        <v>45612</v>
      </c>
      <c r="Z130" s="37" t="str">
        <f>IF(India_Data[[#This Row],[Order Date]]=India_Data[[#This Row],[Ship Date]],"0","1")</f>
        <v>1</v>
      </c>
      <c r="AA130" s="37" t="str">
        <f>IF(India_Data[[#This Row],[Sales]]&gt;=India_Data[[#This Row],[Target]],"YES","NO")</f>
        <v>NO</v>
      </c>
      <c r="AB130" s="37">
        <f>(Data!O130:O1684-Data!T130:T1684)</f>
        <v>-245.27999999999997</v>
      </c>
      <c r="AC130" s="35">
        <f>India_Data[[#This Row],[Ship Date]]-India_Data[[#This Row],[Order Date]]</f>
        <v>-25</v>
      </c>
      <c r="AD130" s="35" t="str">
        <f>IF(India_Data[[#This Row],[Ship Date]]-India_Data[[#This Row],[Order Date]]&gt;5,"flag","no")</f>
        <v>no</v>
      </c>
      <c r="AE130" s="35">
        <f>India_Data[[#This Row],[Profit]]/India_Data[[#This Row],[Sales]]</f>
        <v>1.9965277777777776E-2</v>
      </c>
      <c r="AF130" s="41">
        <f>India_Data[[#This Row],[Sales]]/India_Data[[#This Row],[Target]]</f>
        <v>0.62836363636363646</v>
      </c>
      <c r="AG130" s="41">
        <f>India_Data[[#This Row],[Shipping Cost]]/India_Data[[#This Row],[Sales]]</f>
        <v>0.23042052469135801</v>
      </c>
      <c r="AH130" s="40" t="str">
        <f>IF(India_Data[[#This Row],[Shipping Cost]]/India_Data[[#This Row],[Sales]]&gt;0.1,"HIGH","")</f>
        <v>HIGH</v>
      </c>
    </row>
    <row r="131" spans="1:34">
      <c r="A131" s="19">
        <v>130</v>
      </c>
      <c r="B131" s="20" t="s">
        <v>4003</v>
      </c>
      <c r="C131" s="20" t="s">
        <v>3998</v>
      </c>
      <c r="D131" s="20" t="s">
        <v>516</v>
      </c>
      <c r="E131" s="20" t="s">
        <v>517</v>
      </c>
      <c r="F131" s="20" t="s">
        <v>110</v>
      </c>
      <c r="G131" s="20" t="s">
        <v>529</v>
      </c>
      <c r="H131" s="20" t="s">
        <v>31</v>
      </c>
      <c r="I131" s="20" t="s">
        <v>32</v>
      </c>
      <c r="J131" s="20" t="s">
        <v>33</v>
      </c>
      <c r="K131" s="20" t="s">
        <v>1456</v>
      </c>
      <c r="L131" s="20" t="s">
        <v>35</v>
      </c>
      <c r="M131" s="20" t="s">
        <v>105</v>
      </c>
      <c r="N131" s="20" t="s">
        <v>1457</v>
      </c>
      <c r="O131" s="20">
        <v>26.94</v>
      </c>
      <c r="P131" s="20">
        <v>2</v>
      </c>
      <c r="Q131" s="20">
        <v>1.86</v>
      </c>
      <c r="R131" s="20">
        <v>0.01</v>
      </c>
      <c r="S131" s="20" t="s">
        <v>2337</v>
      </c>
      <c r="T131" s="20">
        <v>534</v>
      </c>
      <c r="U131" s="20" t="s">
        <v>39</v>
      </c>
      <c r="V131" s="20" t="s">
        <v>40</v>
      </c>
      <c r="W131" s="21" t="s">
        <v>58</v>
      </c>
      <c r="X131" s="22">
        <v>45444</v>
      </c>
      <c r="Y131" s="23">
        <v>45566</v>
      </c>
      <c r="Z131" s="37" t="str">
        <f>IF(India_Data[[#This Row],[Order Date]]=India_Data[[#This Row],[Ship Date]],"0","1")</f>
        <v>1</v>
      </c>
      <c r="AA131" s="37" t="str">
        <f>IF(India_Data[[#This Row],[Sales]]&gt;=India_Data[[#This Row],[Target]],"YES","NO")</f>
        <v>NO</v>
      </c>
      <c r="AB131" s="37">
        <f>(Data!O131:O1685-Data!T131:T1685)</f>
        <v>-507.06</v>
      </c>
      <c r="AC131" s="35">
        <f>India_Data[[#This Row],[Ship Date]]-India_Data[[#This Row],[Order Date]]</f>
        <v>122</v>
      </c>
      <c r="AD131" s="35" t="str">
        <f>IF(India_Data[[#This Row],[Ship Date]]-India_Data[[#This Row],[Order Date]]&gt;5,"flag","no")</f>
        <v>flag</v>
      </c>
      <c r="AE131" s="35">
        <f>India_Data[[#This Row],[Profit]]/India_Data[[#This Row],[Sales]]</f>
        <v>6.9042316258351888E-2</v>
      </c>
      <c r="AF131" s="41">
        <f>India_Data[[#This Row],[Sales]]/India_Data[[#This Row],[Target]]</f>
        <v>5.044943820224719E-2</v>
      </c>
      <c r="AG131" s="41">
        <f>India_Data[[#This Row],[Shipping Cost]]/India_Data[[#This Row],[Sales]]</f>
        <v>3.7119524870081661E-4</v>
      </c>
      <c r="AH131" s="40" t="str">
        <f>IF(India_Data[[#This Row],[Shipping Cost]]/India_Data[[#This Row],[Sales]]&gt;0.1,"HIGH","")</f>
        <v/>
      </c>
    </row>
    <row r="132" spans="1:34">
      <c r="A132" s="19">
        <v>131</v>
      </c>
      <c r="B132" s="20" t="s">
        <v>4004</v>
      </c>
      <c r="C132" s="20" t="s">
        <v>3998</v>
      </c>
      <c r="D132" s="20" t="s">
        <v>1167</v>
      </c>
      <c r="E132" s="20" t="s">
        <v>1168</v>
      </c>
      <c r="F132" s="20" t="s">
        <v>110</v>
      </c>
      <c r="G132" s="20" t="s">
        <v>164</v>
      </c>
      <c r="H132" s="20" t="s">
        <v>165</v>
      </c>
      <c r="I132" s="20" t="s">
        <v>32</v>
      </c>
      <c r="J132" s="20" t="s">
        <v>47</v>
      </c>
      <c r="K132" s="20" t="s">
        <v>4005</v>
      </c>
      <c r="L132" s="20" t="s">
        <v>35</v>
      </c>
      <c r="M132" s="20" t="s">
        <v>145</v>
      </c>
      <c r="N132" s="20" t="s">
        <v>4006</v>
      </c>
      <c r="O132" s="20">
        <v>133.19999999999999</v>
      </c>
      <c r="P132" s="20">
        <v>1</v>
      </c>
      <c r="Q132" s="20">
        <v>61.26</v>
      </c>
      <c r="R132" s="20">
        <v>23.57</v>
      </c>
      <c r="S132" s="20" t="s">
        <v>2972</v>
      </c>
      <c r="T132" s="20">
        <v>151</v>
      </c>
      <c r="U132" s="20" t="s">
        <v>39</v>
      </c>
      <c r="V132" s="20" t="s">
        <v>50</v>
      </c>
      <c r="W132" s="21" t="s">
        <v>58</v>
      </c>
      <c r="X132" s="22">
        <v>44902</v>
      </c>
      <c r="Y132" s="23">
        <v>44758</v>
      </c>
      <c r="Z132" s="37" t="str">
        <f>IF(India_Data[[#This Row],[Order Date]]=India_Data[[#This Row],[Ship Date]],"0","1")</f>
        <v>1</v>
      </c>
      <c r="AA132" s="37" t="str">
        <f>IF(India_Data[[#This Row],[Sales]]&gt;=India_Data[[#This Row],[Target]],"YES","NO")</f>
        <v>NO</v>
      </c>
      <c r="AB132" s="37">
        <f>(Data!O132:O1686-Data!T132:T1686)</f>
        <v>-17.800000000000011</v>
      </c>
      <c r="AC132" s="35">
        <f>India_Data[[#This Row],[Ship Date]]-India_Data[[#This Row],[Order Date]]</f>
        <v>-144</v>
      </c>
      <c r="AD132" s="35" t="str">
        <f>IF(India_Data[[#This Row],[Ship Date]]-India_Data[[#This Row],[Order Date]]&gt;5,"flag","no")</f>
        <v>no</v>
      </c>
      <c r="AE132" s="35">
        <f>India_Data[[#This Row],[Profit]]/India_Data[[#This Row],[Sales]]</f>
        <v>0.45990990990990993</v>
      </c>
      <c r="AF132" s="41">
        <f>India_Data[[#This Row],[Sales]]/India_Data[[#This Row],[Target]]</f>
        <v>0.88211920529801313</v>
      </c>
      <c r="AG132" s="41">
        <f>India_Data[[#This Row],[Shipping Cost]]/India_Data[[#This Row],[Sales]]</f>
        <v>0.17695195195195196</v>
      </c>
      <c r="AH132" s="40" t="str">
        <f>IF(India_Data[[#This Row],[Shipping Cost]]/India_Data[[#This Row],[Sales]]&gt;0.1,"HIGH","")</f>
        <v>HIGH</v>
      </c>
    </row>
    <row r="133" spans="1:34">
      <c r="A133" s="19">
        <v>132</v>
      </c>
      <c r="B133" s="20" t="s">
        <v>3997</v>
      </c>
      <c r="C133" s="20" t="s">
        <v>3998</v>
      </c>
      <c r="D133" s="20" t="s">
        <v>3999</v>
      </c>
      <c r="E133" s="20" t="s">
        <v>4000</v>
      </c>
      <c r="F133" s="20" t="s">
        <v>110</v>
      </c>
      <c r="G133" s="20" t="s">
        <v>1464</v>
      </c>
      <c r="H133" s="20" t="s">
        <v>63</v>
      </c>
      <c r="I133" s="20" t="s">
        <v>32</v>
      </c>
      <c r="J133" s="20" t="s">
        <v>54</v>
      </c>
      <c r="K133" s="20" t="s">
        <v>589</v>
      </c>
      <c r="L133" s="20" t="s">
        <v>35</v>
      </c>
      <c r="M133" s="20" t="s">
        <v>98</v>
      </c>
      <c r="N133" s="20" t="s">
        <v>590</v>
      </c>
      <c r="O133" s="20">
        <v>49.71</v>
      </c>
      <c r="P133" s="20">
        <v>1</v>
      </c>
      <c r="Q133" s="20">
        <v>15.9</v>
      </c>
      <c r="R133" s="20">
        <v>5.12</v>
      </c>
      <c r="S133" s="20" t="s">
        <v>2972</v>
      </c>
      <c r="T133" s="20">
        <v>381</v>
      </c>
      <c r="U133" s="20" t="s">
        <v>39</v>
      </c>
      <c r="V133" s="20" t="s">
        <v>78</v>
      </c>
      <c r="W133" s="21" t="s">
        <v>41</v>
      </c>
      <c r="X133" s="22">
        <v>44690</v>
      </c>
      <c r="Y133" s="23">
        <v>44843</v>
      </c>
      <c r="Z133" s="37" t="str">
        <f>IF(India_Data[[#This Row],[Order Date]]=India_Data[[#This Row],[Ship Date]],"0","1")</f>
        <v>1</v>
      </c>
      <c r="AA133" s="37" t="str">
        <f>IF(India_Data[[#This Row],[Sales]]&gt;=India_Data[[#This Row],[Target]],"YES","NO")</f>
        <v>NO</v>
      </c>
      <c r="AB133" s="37">
        <f>(Data!O133:O1687-Data!T133:T1687)</f>
        <v>-331.29</v>
      </c>
      <c r="AC133" s="35">
        <f>India_Data[[#This Row],[Ship Date]]-India_Data[[#This Row],[Order Date]]</f>
        <v>153</v>
      </c>
      <c r="AD133" s="35" t="str">
        <f>IF(India_Data[[#This Row],[Ship Date]]-India_Data[[#This Row],[Order Date]]&gt;5,"flag","no")</f>
        <v>flag</v>
      </c>
      <c r="AE133" s="35">
        <f>India_Data[[#This Row],[Profit]]/India_Data[[#This Row],[Sales]]</f>
        <v>0.31985515992757996</v>
      </c>
      <c r="AF133" s="41">
        <f>India_Data[[#This Row],[Sales]]/India_Data[[#This Row],[Target]]</f>
        <v>0.13047244094488189</v>
      </c>
      <c r="AG133" s="41">
        <f>India_Data[[#This Row],[Shipping Cost]]/India_Data[[#This Row],[Sales]]</f>
        <v>0.10299738483202575</v>
      </c>
      <c r="AH133" s="40" t="str">
        <f>IF(India_Data[[#This Row],[Shipping Cost]]/India_Data[[#This Row],[Sales]]&gt;0.1,"HIGH","")</f>
        <v>HIGH</v>
      </c>
    </row>
    <row r="134" spans="1:34">
      <c r="A134" s="19">
        <v>133</v>
      </c>
      <c r="B134" s="20" t="s">
        <v>4007</v>
      </c>
      <c r="C134" s="20" t="s">
        <v>3998</v>
      </c>
      <c r="D134" s="20" t="s">
        <v>4008</v>
      </c>
      <c r="E134" s="20" t="s">
        <v>4009</v>
      </c>
      <c r="F134" s="20" t="s">
        <v>110</v>
      </c>
      <c r="G134" s="20" t="s">
        <v>172</v>
      </c>
      <c r="H134" s="20" t="s">
        <v>53</v>
      </c>
      <c r="I134" s="20" t="s">
        <v>32</v>
      </c>
      <c r="J134" s="20" t="s">
        <v>54</v>
      </c>
      <c r="K134" s="20" t="s">
        <v>4010</v>
      </c>
      <c r="L134" s="20" t="s">
        <v>35</v>
      </c>
      <c r="M134" s="20" t="s">
        <v>84</v>
      </c>
      <c r="N134" s="20" t="s">
        <v>4011</v>
      </c>
      <c r="O134" s="20">
        <v>27.12</v>
      </c>
      <c r="P134" s="20">
        <v>4</v>
      </c>
      <c r="Q134" s="20">
        <v>13.2</v>
      </c>
      <c r="R134" s="20">
        <v>3.73</v>
      </c>
      <c r="S134" s="20" t="s">
        <v>38</v>
      </c>
      <c r="T134" s="20">
        <v>430</v>
      </c>
      <c r="U134" s="20" t="s">
        <v>39</v>
      </c>
      <c r="V134" s="20" t="s">
        <v>57</v>
      </c>
      <c r="W134" s="21" t="s">
        <v>41</v>
      </c>
      <c r="X134" s="22">
        <v>44603</v>
      </c>
      <c r="Y134" s="23">
        <v>44723</v>
      </c>
      <c r="Z134" s="37" t="str">
        <f>IF(India_Data[[#This Row],[Order Date]]=India_Data[[#This Row],[Ship Date]],"0","1")</f>
        <v>1</v>
      </c>
      <c r="AA134" s="37" t="str">
        <f>IF(India_Data[[#This Row],[Sales]]&gt;=India_Data[[#This Row],[Target]],"YES","NO")</f>
        <v>NO</v>
      </c>
      <c r="AB134" s="37">
        <f>(Data!O134:O1688-Data!T134:T1688)</f>
        <v>-402.88</v>
      </c>
      <c r="AC134" s="35">
        <f>India_Data[[#This Row],[Ship Date]]-India_Data[[#This Row],[Order Date]]</f>
        <v>120</v>
      </c>
      <c r="AD134" s="35" t="str">
        <f>IF(India_Data[[#This Row],[Ship Date]]-India_Data[[#This Row],[Order Date]]&gt;5,"flag","no")</f>
        <v>flag</v>
      </c>
      <c r="AE134" s="35">
        <f>India_Data[[#This Row],[Profit]]/India_Data[[#This Row],[Sales]]</f>
        <v>0.48672566371681414</v>
      </c>
      <c r="AF134" s="41">
        <f>India_Data[[#This Row],[Sales]]/India_Data[[#This Row],[Target]]</f>
        <v>6.3069767441860464E-2</v>
      </c>
      <c r="AG134" s="41">
        <f>India_Data[[#This Row],[Shipping Cost]]/India_Data[[#This Row],[Sales]]</f>
        <v>0.13753687315634217</v>
      </c>
      <c r="AH134" s="40" t="str">
        <f>IF(India_Data[[#This Row],[Shipping Cost]]/India_Data[[#This Row],[Sales]]&gt;0.1,"HIGH","")</f>
        <v>HIGH</v>
      </c>
    </row>
    <row r="135" spans="1:34">
      <c r="A135" s="19">
        <v>134</v>
      </c>
      <c r="B135" s="20" t="s">
        <v>3645</v>
      </c>
      <c r="C135" s="20" t="s">
        <v>3631</v>
      </c>
      <c r="D135" s="20" t="s">
        <v>749</v>
      </c>
      <c r="E135" s="20" t="s">
        <v>750</v>
      </c>
      <c r="F135" s="20" t="s">
        <v>110</v>
      </c>
      <c r="G135" s="20" t="s">
        <v>588</v>
      </c>
      <c r="H135" s="20" t="s">
        <v>136</v>
      </c>
      <c r="I135" s="20" t="s">
        <v>32</v>
      </c>
      <c r="J135" s="20" t="s">
        <v>54</v>
      </c>
      <c r="K135" s="20" t="s">
        <v>75</v>
      </c>
      <c r="L135" s="20" t="s">
        <v>35</v>
      </c>
      <c r="M135" s="20" t="s">
        <v>76</v>
      </c>
      <c r="N135" s="20" t="s">
        <v>77</v>
      </c>
      <c r="O135" s="20">
        <v>189.63</v>
      </c>
      <c r="P135" s="20">
        <v>7</v>
      </c>
      <c r="Q135" s="20">
        <v>85.26</v>
      </c>
      <c r="R135" s="20">
        <v>30.44</v>
      </c>
      <c r="S135" s="20" t="s">
        <v>2972</v>
      </c>
      <c r="T135" s="20">
        <v>476</v>
      </c>
      <c r="U135" s="20" t="s">
        <v>39</v>
      </c>
      <c r="V135" s="20" t="s">
        <v>40</v>
      </c>
      <c r="W135" s="21" t="s">
        <v>41</v>
      </c>
      <c r="X135" s="22">
        <v>45241</v>
      </c>
      <c r="Y135" s="23">
        <v>45245</v>
      </c>
      <c r="Z135" s="37" t="str">
        <f>IF(India_Data[[#This Row],[Order Date]]=India_Data[[#This Row],[Ship Date]],"0","1")</f>
        <v>1</v>
      </c>
      <c r="AA135" s="37" t="str">
        <f>IF(India_Data[[#This Row],[Sales]]&gt;=India_Data[[#This Row],[Target]],"YES","NO")</f>
        <v>NO</v>
      </c>
      <c r="AB135" s="37">
        <f>(Data!O135:O1689-Data!T135:T1689)</f>
        <v>-286.37</v>
      </c>
      <c r="AC135" s="35">
        <f>India_Data[[#This Row],[Ship Date]]-India_Data[[#This Row],[Order Date]]</f>
        <v>4</v>
      </c>
      <c r="AD135" s="35" t="str">
        <f>IF(India_Data[[#This Row],[Ship Date]]-India_Data[[#This Row],[Order Date]]&gt;5,"flag","no")</f>
        <v>no</v>
      </c>
      <c r="AE135" s="35">
        <f>India_Data[[#This Row],[Profit]]/India_Data[[#This Row],[Sales]]</f>
        <v>0.44961240310077522</v>
      </c>
      <c r="AF135" s="41">
        <f>India_Data[[#This Row],[Sales]]/India_Data[[#This Row],[Target]]</f>
        <v>0.39838235294117647</v>
      </c>
      <c r="AG135" s="41">
        <f>India_Data[[#This Row],[Shipping Cost]]/India_Data[[#This Row],[Sales]]</f>
        <v>0.16052312397827348</v>
      </c>
      <c r="AH135" s="40" t="str">
        <f>IF(India_Data[[#This Row],[Shipping Cost]]/India_Data[[#This Row],[Sales]]&gt;0.1,"HIGH","")</f>
        <v>HIGH</v>
      </c>
    </row>
    <row r="136" spans="1:34">
      <c r="A136" s="19">
        <v>135</v>
      </c>
      <c r="B136" s="20" t="s">
        <v>3841</v>
      </c>
      <c r="C136" s="20" t="s">
        <v>3631</v>
      </c>
      <c r="D136" s="20" t="s">
        <v>3842</v>
      </c>
      <c r="E136" s="20" t="s">
        <v>3843</v>
      </c>
      <c r="F136" s="20" t="s">
        <v>110</v>
      </c>
      <c r="G136" s="20" t="s">
        <v>191</v>
      </c>
      <c r="H136" s="20" t="s">
        <v>63</v>
      </c>
      <c r="I136" s="20" t="s">
        <v>32</v>
      </c>
      <c r="J136" s="20" t="s">
        <v>54</v>
      </c>
      <c r="K136" s="20" t="s">
        <v>426</v>
      </c>
      <c r="L136" s="20" t="s">
        <v>35</v>
      </c>
      <c r="M136" s="20" t="s">
        <v>105</v>
      </c>
      <c r="N136" s="20" t="s">
        <v>427</v>
      </c>
      <c r="O136" s="20">
        <v>179.88</v>
      </c>
      <c r="P136" s="20">
        <v>4</v>
      </c>
      <c r="Q136" s="20">
        <v>84.48</v>
      </c>
      <c r="R136" s="20">
        <v>27.91</v>
      </c>
      <c r="S136" s="20" t="s">
        <v>2337</v>
      </c>
      <c r="T136" s="20">
        <v>329</v>
      </c>
      <c r="U136" s="20" t="s">
        <v>39</v>
      </c>
      <c r="V136" s="20" t="s">
        <v>50</v>
      </c>
      <c r="W136" s="21" t="s">
        <v>58</v>
      </c>
      <c r="X136" s="22">
        <v>44692</v>
      </c>
      <c r="Y136" s="23">
        <v>44845</v>
      </c>
      <c r="Z136" s="37" t="str">
        <f>IF(India_Data[[#This Row],[Order Date]]=India_Data[[#This Row],[Ship Date]],"0","1")</f>
        <v>1</v>
      </c>
      <c r="AA136" s="37" t="str">
        <f>IF(India_Data[[#This Row],[Sales]]&gt;=India_Data[[#This Row],[Target]],"YES","NO")</f>
        <v>NO</v>
      </c>
      <c r="AB136" s="37">
        <f>(Data!O136:O1690-Data!T136:T1690)</f>
        <v>-149.12</v>
      </c>
      <c r="AC136" s="35">
        <f>India_Data[[#This Row],[Ship Date]]-India_Data[[#This Row],[Order Date]]</f>
        <v>153</v>
      </c>
      <c r="AD136" s="35" t="str">
        <f>IF(India_Data[[#This Row],[Ship Date]]-India_Data[[#This Row],[Order Date]]&gt;5,"flag","no")</f>
        <v>flag</v>
      </c>
      <c r="AE136" s="35">
        <f>India_Data[[#This Row],[Profit]]/India_Data[[#This Row],[Sales]]</f>
        <v>0.46964643095396935</v>
      </c>
      <c r="AF136" s="41">
        <f>India_Data[[#This Row],[Sales]]/India_Data[[#This Row],[Target]]</f>
        <v>0.54674772036474162</v>
      </c>
      <c r="AG136" s="41">
        <f>India_Data[[#This Row],[Shipping Cost]]/India_Data[[#This Row],[Sales]]</f>
        <v>0.15515899488547921</v>
      </c>
      <c r="AH136" s="40" t="str">
        <f>IF(India_Data[[#This Row],[Shipping Cost]]/India_Data[[#This Row],[Sales]]&gt;0.1,"HIGH","")</f>
        <v>HIGH</v>
      </c>
    </row>
    <row r="137" spans="1:34">
      <c r="A137" s="19">
        <v>136</v>
      </c>
      <c r="B137" s="20" t="s">
        <v>3844</v>
      </c>
      <c r="C137" s="20" t="s">
        <v>3631</v>
      </c>
      <c r="D137" s="20" t="s">
        <v>3845</v>
      </c>
      <c r="E137" s="20" t="s">
        <v>3846</v>
      </c>
      <c r="F137" s="20" t="s">
        <v>110</v>
      </c>
      <c r="G137" s="20" t="s">
        <v>280</v>
      </c>
      <c r="H137" s="20" t="s">
        <v>63</v>
      </c>
      <c r="I137" s="20" t="s">
        <v>32</v>
      </c>
      <c r="J137" s="20" t="s">
        <v>54</v>
      </c>
      <c r="K137" s="20" t="s">
        <v>3847</v>
      </c>
      <c r="L137" s="20" t="s">
        <v>35</v>
      </c>
      <c r="M137" s="20" t="s">
        <v>98</v>
      </c>
      <c r="N137" s="20" t="s">
        <v>3848</v>
      </c>
      <c r="O137" s="20">
        <v>95.04</v>
      </c>
      <c r="P137" s="20">
        <v>4</v>
      </c>
      <c r="Q137" s="20">
        <v>47.52</v>
      </c>
      <c r="R137" s="20">
        <v>8.5299999999999994</v>
      </c>
      <c r="S137" s="20" t="s">
        <v>38</v>
      </c>
      <c r="T137" s="20">
        <v>55</v>
      </c>
      <c r="U137" s="20" t="s">
        <v>39</v>
      </c>
      <c r="V137" s="20" t="s">
        <v>78</v>
      </c>
      <c r="W137" s="21" t="s">
        <v>41</v>
      </c>
      <c r="X137" s="22">
        <v>44276</v>
      </c>
      <c r="Y137" s="23">
        <v>44280</v>
      </c>
      <c r="Z137" s="37" t="str">
        <f>IF(India_Data[[#This Row],[Order Date]]=India_Data[[#This Row],[Ship Date]],"0","1")</f>
        <v>1</v>
      </c>
      <c r="AA137" s="37" t="str">
        <f>IF(India_Data[[#This Row],[Sales]]&gt;=India_Data[[#This Row],[Target]],"YES","NO")</f>
        <v>YES</v>
      </c>
      <c r="AB137" s="37">
        <f>(Data!O137:O1691-Data!T137:T1691)</f>
        <v>40.040000000000006</v>
      </c>
      <c r="AC137" s="35">
        <f>India_Data[[#This Row],[Ship Date]]-India_Data[[#This Row],[Order Date]]</f>
        <v>4</v>
      </c>
      <c r="AD137" s="35" t="str">
        <f>IF(India_Data[[#This Row],[Ship Date]]-India_Data[[#This Row],[Order Date]]&gt;5,"flag","no")</f>
        <v>no</v>
      </c>
      <c r="AE137" s="35">
        <f>India_Data[[#This Row],[Profit]]/India_Data[[#This Row],[Sales]]</f>
        <v>0.5</v>
      </c>
      <c r="AF137" s="41">
        <f>India_Data[[#This Row],[Sales]]/India_Data[[#This Row],[Target]]</f>
        <v>1.7280000000000002</v>
      </c>
      <c r="AG137" s="41">
        <f>India_Data[[#This Row],[Shipping Cost]]/India_Data[[#This Row],[Sales]]</f>
        <v>8.9751683501683485E-2</v>
      </c>
      <c r="AH137" s="40" t="str">
        <f>IF(India_Data[[#This Row],[Shipping Cost]]/India_Data[[#This Row],[Sales]]&gt;0.1,"HIGH","")</f>
        <v/>
      </c>
    </row>
    <row r="138" spans="1:34">
      <c r="A138" s="19">
        <v>137</v>
      </c>
      <c r="B138" s="20" t="s">
        <v>3849</v>
      </c>
      <c r="C138" s="20" t="s">
        <v>3631</v>
      </c>
      <c r="D138" s="20" t="s">
        <v>3850</v>
      </c>
      <c r="E138" s="20" t="s">
        <v>3851</v>
      </c>
      <c r="F138" s="20" t="s">
        <v>110</v>
      </c>
      <c r="G138" s="20" t="s">
        <v>164</v>
      </c>
      <c r="H138" s="20" t="s">
        <v>165</v>
      </c>
      <c r="I138" s="20" t="s">
        <v>32</v>
      </c>
      <c r="J138" s="20" t="s">
        <v>47</v>
      </c>
      <c r="K138" s="20" t="s">
        <v>3852</v>
      </c>
      <c r="L138" s="20" t="s">
        <v>35</v>
      </c>
      <c r="M138" s="20" t="s">
        <v>84</v>
      </c>
      <c r="N138" s="20" t="s">
        <v>3853</v>
      </c>
      <c r="O138" s="20">
        <v>25.92</v>
      </c>
      <c r="P138" s="20">
        <v>4</v>
      </c>
      <c r="Q138" s="20">
        <v>12.6</v>
      </c>
      <c r="R138" s="20">
        <v>6.04</v>
      </c>
      <c r="S138" s="20" t="s">
        <v>2972</v>
      </c>
      <c r="T138" s="20">
        <v>38</v>
      </c>
      <c r="U138" s="20" t="s">
        <v>39</v>
      </c>
      <c r="V138" s="20" t="s">
        <v>57</v>
      </c>
      <c r="W138" s="21" t="s">
        <v>58</v>
      </c>
      <c r="X138" s="22">
        <v>44826</v>
      </c>
      <c r="Y138" s="23">
        <v>44830</v>
      </c>
      <c r="Z138" s="37" t="str">
        <f>IF(India_Data[[#This Row],[Order Date]]=India_Data[[#This Row],[Ship Date]],"0","1")</f>
        <v>1</v>
      </c>
      <c r="AA138" s="37" t="str">
        <f>IF(India_Data[[#This Row],[Sales]]&gt;=India_Data[[#This Row],[Target]],"YES","NO")</f>
        <v>NO</v>
      </c>
      <c r="AB138" s="37">
        <f>(Data!O138:O1692-Data!T138:T1692)</f>
        <v>-12.079999999999998</v>
      </c>
      <c r="AC138" s="35">
        <f>India_Data[[#This Row],[Ship Date]]-India_Data[[#This Row],[Order Date]]</f>
        <v>4</v>
      </c>
      <c r="AD138" s="35" t="str">
        <f>IF(India_Data[[#This Row],[Ship Date]]-India_Data[[#This Row],[Order Date]]&gt;5,"flag","no")</f>
        <v>no</v>
      </c>
      <c r="AE138" s="35">
        <f>India_Data[[#This Row],[Profit]]/India_Data[[#This Row],[Sales]]</f>
        <v>0.48611111111111105</v>
      </c>
      <c r="AF138" s="41">
        <f>India_Data[[#This Row],[Sales]]/India_Data[[#This Row],[Target]]</f>
        <v>0.68210526315789477</v>
      </c>
      <c r="AG138" s="41">
        <f>India_Data[[#This Row],[Shipping Cost]]/India_Data[[#This Row],[Sales]]</f>
        <v>0.23302469135802467</v>
      </c>
      <c r="AH138" s="40" t="str">
        <f>IF(India_Data[[#This Row],[Shipping Cost]]/India_Data[[#This Row],[Sales]]&gt;0.1,"HIGH","")</f>
        <v>HIGH</v>
      </c>
    </row>
    <row r="139" spans="1:34">
      <c r="A139" s="19">
        <v>138</v>
      </c>
      <c r="B139" s="20" t="s">
        <v>3778</v>
      </c>
      <c r="C139" s="20" t="s">
        <v>3631</v>
      </c>
      <c r="D139" s="20" t="s">
        <v>2074</v>
      </c>
      <c r="E139" s="20" t="s">
        <v>2075</v>
      </c>
      <c r="F139" s="20" t="s">
        <v>110</v>
      </c>
      <c r="G139" s="20" t="s">
        <v>311</v>
      </c>
      <c r="H139" s="20" t="s">
        <v>312</v>
      </c>
      <c r="I139" s="20" t="s">
        <v>32</v>
      </c>
      <c r="J139" s="20" t="s">
        <v>180</v>
      </c>
      <c r="K139" s="20" t="s">
        <v>1261</v>
      </c>
      <c r="L139" s="20" t="s">
        <v>35</v>
      </c>
      <c r="M139" s="20" t="s">
        <v>36</v>
      </c>
      <c r="N139" s="20" t="s">
        <v>674</v>
      </c>
      <c r="O139" s="20">
        <v>26.73</v>
      </c>
      <c r="P139" s="20">
        <v>3</v>
      </c>
      <c r="Q139" s="20">
        <v>0.72</v>
      </c>
      <c r="R139" s="20">
        <v>6.04</v>
      </c>
      <c r="S139" s="20" t="s">
        <v>38</v>
      </c>
      <c r="T139" s="20">
        <v>341</v>
      </c>
      <c r="U139" s="20" t="s">
        <v>39</v>
      </c>
      <c r="V139" s="20" t="s">
        <v>40</v>
      </c>
      <c r="W139" s="21" t="s">
        <v>41</v>
      </c>
      <c r="X139" s="22">
        <v>45632</v>
      </c>
      <c r="Y139" s="23">
        <v>45460</v>
      </c>
      <c r="Z139" s="37" t="str">
        <f>IF(India_Data[[#This Row],[Order Date]]=India_Data[[#This Row],[Ship Date]],"0","1")</f>
        <v>1</v>
      </c>
      <c r="AA139" s="37" t="str">
        <f>IF(India_Data[[#This Row],[Sales]]&gt;=India_Data[[#This Row],[Target]],"YES","NO")</f>
        <v>NO</v>
      </c>
      <c r="AB139" s="37">
        <f>(Data!O139:O1693-Data!T139:T1693)</f>
        <v>-314.27</v>
      </c>
      <c r="AC139" s="35">
        <f>India_Data[[#This Row],[Ship Date]]-India_Data[[#This Row],[Order Date]]</f>
        <v>-172</v>
      </c>
      <c r="AD139" s="35" t="str">
        <f>IF(India_Data[[#This Row],[Ship Date]]-India_Data[[#This Row],[Order Date]]&gt;5,"flag","no")</f>
        <v>no</v>
      </c>
      <c r="AE139" s="35">
        <f>India_Data[[#This Row],[Profit]]/India_Data[[#This Row],[Sales]]</f>
        <v>2.6936026936026935E-2</v>
      </c>
      <c r="AF139" s="41">
        <f>India_Data[[#This Row],[Sales]]/India_Data[[#This Row],[Target]]</f>
        <v>7.8387096774193546E-2</v>
      </c>
      <c r="AG139" s="41">
        <f>India_Data[[#This Row],[Shipping Cost]]/India_Data[[#This Row],[Sales]]</f>
        <v>0.22596333707444818</v>
      </c>
      <c r="AH139" s="40" t="str">
        <f>IF(India_Data[[#This Row],[Shipping Cost]]/India_Data[[#This Row],[Sales]]&gt;0.1,"HIGH","")</f>
        <v>HIGH</v>
      </c>
    </row>
    <row r="140" spans="1:34">
      <c r="A140" s="19">
        <v>139</v>
      </c>
      <c r="B140" s="20" t="s">
        <v>3854</v>
      </c>
      <c r="C140" s="20" t="s">
        <v>3631</v>
      </c>
      <c r="D140" s="20" t="s">
        <v>3855</v>
      </c>
      <c r="E140" s="20" t="s">
        <v>3856</v>
      </c>
      <c r="F140" s="20" t="s">
        <v>110</v>
      </c>
      <c r="G140" s="20" t="s">
        <v>2396</v>
      </c>
      <c r="H140" s="20" t="s">
        <v>124</v>
      </c>
      <c r="I140" s="20" t="s">
        <v>32</v>
      </c>
      <c r="J140" s="20" t="s">
        <v>47</v>
      </c>
      <c r="K140" s="20" t="s">
        <v>3442</v>
      </c>
      <c r="L140" s="20" t="s">
        <v>35</v>
      </c>
      <c r="M140" s="20" t="s">
        <v>105</v>
      </c>
      <c r="N140" s="20" t="s">
        <v>3443</v>
      </c>
      <c r="O140" s="20">
        <v>75.69</v>
      </c>
      <c r="P140" s="20">
        <v>3</v>
      </c>
      <c r="Q140" s="20">
        <v>2.25</v>
      </c>
      <c r="R140" s="20">
        <v>5.0599999999999996</v>
      </c>
      <c r="S140" s="20" t="s">
        <v>2337</v>
      </c>
      <c r="T140" s="20">
        <v>758</v>
      </c>
      <c r="U140" s="20" t="s">
        <v>39</v>
      </c>
      <c r="V140" s="20" t="s">
        <v>50</v>
      </c>
      <c r="W140" s="21" t="s">
        <v>41</v>
      </c>
      <c r="X140" s="22">
        <v>45065</v>
      </c>
      <c r="Y140" s="23">
        <v>45069</v>
      </c>
      <c r="Z140" s="37" t="str">
        <f>IF(India_Data[[#This Row],[Order Date]]=India_Data[[#This Row],[Ship Date]],"0","1")</f>
        <v>1</v>
      </c>
      <c r="AA140" s="37" t="str">
        <f>IF(India_Data[[#This Row],[Sales]]&gt;=India_Data[[#This Row],[Target]],"YES","NO")</f>
        <v>NO</v>
      </c>
      <c r="AB140" s="37">
        <f>(Data!O140:O1694-Data!T140:T1694)</f>
        <v>-682.31</v>
      </c>
      <c r="AC140" s="35">
        <f>India_Data[[#This Row],[Ship Date]]-India_Data[[#This Row],[Order Date]]</f>
        <v>4</v>
      </c>
      <c r="AD140" s="35" t="str">
        <f>IF(India_Data[[#This Row],[Ship Date]]-India_Data[[#This Row],[Order Date]]&gt;5,"flag","no")</f>
        <v>no</v>
      </c>
      <c r="AE140" s="35">
        <f>India_Data[[#This Row],[Profit]]/India_Data[[#This Row],[Sales]]</f>
        <v>2.9726516052318668E-2</v>
      </c>
      <c r="AF140" s="41">
        <f>India_Data[[#This Row],[Sales]]/India_Data[[#This Row],[Target]]</f>
        <v>9.9854881266490766E-2</v>
      </c>
      <c r="AG140" s="41">
        <f>India_Data[[#This Row],[Shipping Cost]]/India_Data[[#This Row],[Sales]]</f>
        <v>6.6851631655436644E-2</v>
      </c>
      <c r="AH140" s="40" t="str">
        <f>IF(India_Data[[#This Row],[Shipping Cost]]/India_Data[[#This Row],[Sales]]&gt;0.1,"HIGH","")</f>
        <v/>
      </c>
    </row>
    <row r="141" spans="1:34">
      <c r="A141" s="19">
        <v>140</v>
      </c>
      <c r="B141" s="20" t="s">
        <v>3630</v>
      </c>
      <c r="C141" s="20" t="s">
        <v>3631</v>
      </c>
      <c r="D141" s="20" t="s">
        <v>3632</v>
      </c>
      <c r="E141" s="20" t="s">
        <v>3633</v>
      </c>
      <c r="F141" s="20" t="s">
        <v>110</v>
      </c>
      <c r="G141" s="20" t="s">
        <v>473</v>
      </c>
      <c r="H141" s="20" t="s">
        <v>31</v>
      </c>
      <c r="I141" s="20" t="s">
        <v>32</v>
      </c>
      <c r="J141" s="20" t="s">
        <v>33</v>
      </c>
      <c r="K141" s="20" t="s">
        <v>2520</v>
      </c>
      <c r="L141" s="20" t="s">
        <v>35</v>
      </c>
      <c r="M141" s="20" t="s">
        <v>84</v>
      </c>
      <c r="N141" s="20" t="s">
        <v>2521</v>
      </c>
      <c r="O141" s="20">
        <v>39.6</v>
      </c>
      <c r="P141" s="20">
        <v>3</v>
      </c>
      <c r="Q141" s="20">
        <v>12.6</v>
      </c>
      <c r="R141" s="20">
        <v>1.1599999999999999</v>
      </c>
      <c r="S141" s="20" t="s">
        <v>2337</v>
      </c>
      <c r="T141" s="20">
        <v>466</v>
      </c>
      <c r="U141" s="20" t="s">
        <v>39</v>
      </c>
      <c r="V141" s="20" t="s">
        <v>78</v>
      </c>
      <c r="W141" s="21" t="s">
        <v>58</v>
      </c>
      <c r="X141" s="22">
        <v>44904</v>
      </c>
      <c r="Y141" s="23">
        <v>44820</v>
      </c>
      <c r="Z141" s="37" t="str">
        <f>IF(India_Data[[#This Row],[Order Date]]=India_Data[[#This Row],[Ship Date]],"0","1")</f>
        <v>1</v>
      </c>
      <c r="AA141" s="37" t="str">
        <f>IF(India_Data[[#This Row],[Sales]]&gt;=India_Data[[#This Row],[Target]],"YES","NO")</f>
        <v>NO</v>
      </c>
      <c r="AB141" s="37">
        <f>(Data!O141:O1695-Data!T141:T1695)</f>
        <v>-426.4</v>
      </c>
      <c r="AC141" s="35">
        <f>India_Data[[#This Row],[Ship Date]]-India_Data[[#This Row],[Order Date]]</f>
        <v>-84</v>
      </c>
      <c r="AD141" s="35" t="str">
        <f>IF(India_Data[[#This Row],[Ship Date]]-India_Data[[#This Row],[Order Date]]&gt;5,"flag","no")</f>
        <v>no</v>
      </c>
      <c r="AE141" s="35">
        <f>India_Data[[#This Row],[Profit]]/India_Data[[#This Row],[Sales]]</f>
        <v>0.31818181818181818</v>
      </c>
      <c r="AF141" s="41">
        <f>India_Data[[#This Row],[Sales]]/India_Data[[#This Row],[Target]]</f>
        <v>8.4978540772532196E-2</v>
      </c>
      <c r="AG141" s="41">
        <f>India_Data[[#This Row],[Shipping Cost]]/India_Data[[#This Row],[Sales]]</f>
        <v>2.9292929292929291E-2</v>
      </c>
      <c r="AH141" s="40" t="str">
        <f>IF(India_Data[[#This Row],[Shipping Cost]]/India_Data[[#This Row],[Sales]]&gt;0.1,"HIGH","")</f>
        <v/>
      </c>
    </row>
    <row r="142" spans="1:34">
      <c r="A142" s="19">
        <v>141</v>
      </c>
      <c r="B142" s="20" t="s">
        <v>3857</v>
      </c>
      <c r="C142" s="20" t="s">
        <v>3631</v>
      </c>
      <c r="D142" s="20" t="s">
        <v>2574</v>
      </c>
      <c r="E142" s="20" t="s">
        <v>2575</v>
      </c>
      <c r="F142" s="20" t="s">
        <v>110</v>
      </c>
      <c r="G142" s="20" t="s">
        <v>2773</v>
      </c>
      <c r="H142" s="20" t="s">
        <v>1231</v>
      </c>
      <c r="I142" s="20" t="s">
        <v>32</v>
      </c>
      <c r="J142" s="20" t="s">
        <v>33</v>
      </c>
      <c r="K142" s="20" t="s">
        <v>3858</v>
      </c>
      <c r="L142" s="20" t="s">
        <v>35</v>
      </c>
      <c r="M142" s="20" t="s">
        <v>84</v>
      </c>
      <c r="N142" s="20" t="s">
        <v>3859</v>
      </c>
      <c r="O142" s="20">
        <v>8.07</v>
      </c>
      <c r="P142" s="20">
        <v>1</v>
      </c>
      <c r="Q142" s="20">
        <v>2.0699999999999998</v>
      </c>
      <c r="R142" s="20">
        <v>0.4</v>
      </c>
      <c r="S142" s="20" t="s">
        <v>38</v>
      </c>
      <c r="T142" s="20">
        <v>251</v>
      </c>
      <c r="U142" s="20" t="s">
        <v>39</v>
      </c>
      <c r="V142" s="20" t="s">
        <v>57</v>
      </c>
      <c r="W142" s="21" t="s">
        <v>58</v>
      </c>
      <c r="X142" s="22">
        <v>44739</v>
      </c>
      <c r="Y142" s="23">
        <v>44599</v>
      </c>
      <c r="Z142" s="37" t="str">
        <f>IF(India_Data[[#This Row],[Order Date]]=India_Data[[#This Row],[Ship Date]],"0","1")</f>
        <v>1</v>
      </c>
      <c r="AA142" s="37" t="str">
        <f>IF(India_Data[[#This Row],[Sales]]&gt;=India_Data[[#This Row],[Target]],"YES","NO")</f>
        <v>NO</v>
      </c>
      <c r="AB142" s="37">
        <f>(Data!O142:O1696-Data!T142:T1696)</f>
        <v>-242.93</v>
      </c>
      <c r="AC142" s="35">
        <f>India_Data[[#This Row],[Ship Date]]-India_Data[[#This Row],[Order Date]]</f>
        <v>-140</v>
      </c>
      <c r="AD142" s="35" t="str">
        <f>IF(India_Data[[#This Row],[Ship Date]]-India_Data[[#This Row],[Order Date]]&gt;5,"flag","no")</f>
        <v>no</v>
      </c>
      <c r="AE142" s="35">
        <f>India_Data[[#This Row],[Profit]]/India_Data[[#This Row],[Sales]]</f>
        <v>0.25650557620817843</v>
      </c>
      <c r="AF142" s="41">
        <f>India_Data[[#This Row],[Sales]]/India_Data[[#This Row],[Target]]</f>
        <v>3.2151394422310756E-2</v>
      </c>
      <c r="AG142" s="41">
        <f>India_Data[[#This Row],[Shipping Cost]]/India_Data[[#This Row],[Sales]]</f>
        <v>4.9566294919454773E-2</v>
      </c>
      <c r="AH142" s="40" t="str">
        <f>IF(India_Data[[#This Row],[Shipping Cost]]/India_Data[[#This Row],[Sales]]&gt;0.1,"HIGH","")</f>
        <v/>
      </c>
    </row>
    <row r="143" spans="1:34">
      <c r="A143" s="19">
        <v>142</v>
      </c>
      <c r="B143" s="20" t="s">
        <v>2953</v>
      </c>
      <c r="C143" s="20" t="s">
        <v>2928</v>
      </c>
      <c r="D143" s="20" t="s">
        <v>2954</v>
      </c>
      <c r="E143" s="20" t="s">
        <v>2955</v>
      </c>
      <c r="F143" s="20" t="s">
        <v>110</v>
      </c>
      <c r="G143" s="20" t="s">
        <v>318</v>
      </c>
      <c r="H143" s="20" t="s">
        <v>124</v>
      </c>
      <c r="I143" s="20" t="s">
        <v>32</v>
      </c>
      <c r="J143" s="20" t="s">
        <v>47</v>
      </c>
      <c r="K143" s="20" t="s">
        <v>367</v>
      </c>
      <c r="L143" s="20" t="s">
        <v>35</v>
      </c>
      <c r="M143" s="20" t="s">
        <v>145</v>
      </c>
      <c r="N143" s="20" t="s">
        <v>368</v>
      </c>
      <c r="O143" s="20">
        <v>72</v>
      </c>
      <c r="P143" s="20">
        <v>3</v>
      </c>
      <c r="Q143" s="20">
        <v>4.32</v>
      </c>
      <c r="R143" s="20">
        <v>3.88</v>
      </c>
      <c r="S143" s="20" t="s">
        <v>38</v>
      </c>
      <c r="T143" s="20">
        <v>519</v>
      </c>
      <c r="U143" s="20" t="s">
        <v>39</v>
      </c>
      <c r="V143" s="20" t="s">
        <v>50</v>
      </c>
      <c r="W143" s="21" t="s">
        <v>58</v>
      </c>
      <c r="X143" s="22">
        <v>44692</v>
      </c>
      <c r="Y143" s="23">
        <v>44845</v>
      </c>
      <c r="Z143" s="37" t="str">
        <f>IF(India_Data[[#This Row],[Order Date]]=India_Data[[#This Row],[Ship Date]],"0","1")</f>
        <v>1</v>
      </c>
      <c r="AA143" s="37" t="str">
        <f>IF(India_Data[[#This Row],[Sales]]&gt;=India_Data[[#This Row],[Target]],"YES","NO")</f>
        <v>NO</v>
      </c>
      <c r="AB143" s="37">
        <f>(Data!O143:O1697-Data!T143:T1697)</f>
        <v>-447</v>
      </c>
      <c r="AC143" s="35">
        <f>India_Data[[#This Row],[Ship Date]]-India_Data[[#This Row],[Order Date]]</f>
        <v>153</v>
      </c>
      <c r="AD143" s="35" t="str">
        <f>IF(India_Data[[#This Row],[Ship Date]]-India_Data[[#This Row],[Order Date]]&gt;5,"flag","no")</f>
        <v>flag</v>
      </c>
      <c r="AE143" s="35">
        <f>India_Data[[#This Row],[Profit]]/India_Data[[#This Row],[Sales]]</f>
        <v>6.0000000000000005E-2</v>
      </c>
      <c r="AF143" s="41">
        <f>India_Data[[#This Row],[Sales]]/India_Data[[#This Row],[Target]]</f>
        <v>0.13872832369942195</v>
      </c>
      <c r="AG143" s="41">
        <f>India_Data[[#This Row],[Shipping Cost]]/India_Data[[#This Row],[Sales]]</f>
        <v>5.3888888888888889E-2</v>
      </c>
      <c r="AH143" s="40" t="str">
        <f>IF(India_Data[[#This Row],[Shipping Cost]]/India_Data[[#This Row],[Sales]]&gt;0.1,"HIGH","")</f>
        <v/>
      </c>
    </row>
    <row r="144" spans="1:34">
      <c r="A144" s="19">
        <v>143</v>
      </c>
      <c r="B144" s="20" t="s">
        <v>2953</v>
      </c>
      <c r="C144" s="20" t="s">
        <v>2928</v>
      </c>
      <c r="D144" s="20" t="s">
        <v>2954</v>
      </c>
      <c r="E144" s="20" t="s">
        <v>2955</v>
      </c>
      <c r="F144" s="20" t="s">
        <v>110</v>
      </c>
      <c r="G144" s="20" t="s">
        <v>318</v>
      </c>
      <c r="H144" s="20" t="s">
        <v>124</v>
      </c>
      <c r="I144" s="20" t="s">
        <v>32</v>
      </c>
      <c r="J144" s="20" t="s">
        <v>47</v>
      </c>
      <c r="K144" s="20" t="s">
        <v>1096</v>
      </c>
      <c r="L144" s="20" t="s">
        <v>35</v>
      </c>
      <c r="M144" s="20" t="s">
        <v>91</v>
      </c>
      <c r="N144" s="20" t="s">
        <v>1097</v>
      </c>
      <c r="O144" s="20">
        <v>39.42</v>
      </c>
      <c r="P144" s="20">
        <v>3</v>
      </c>
      <c r="Q144" s="20">
        <v>17.28</v>
      </c>
      <c r="R144" s="20">
        <v>2.97</v>
      </c>
      <c r="S144" s="20" t="s">
        <v>38</v>
      </c>
      <c r="T144" s="20">
        <v>422</v>
      </c>
      <c r="U144" s="20" t="s">
        <v>39</v>
      </c>
      <c r="V144" s="20" t="s">
        <v>78</v>
      </c>
      <c r="W144" s="21" t="s">
        <v>58</v>
      </c>
      <c r="X144" s="22">
        <v>45641</v>
      </c>
      <c r="Y144" s="23">
        <v>45645</v>
      </c>
      <c r="Z144" s="37" t="str">
        <f>IF(India_Data[[#This Row],[Order Date]]=India_Data[[#This Row],[Ship Date]],"0","1")</f>
        <v>1</v>
      </c>
      <c r="AA144" s="37" t="str">
        <f>IF(India_Data[[#This Row],[Sales]]&gt;=India_Data[[#This Row],[Target]],"YES","NO")</f>
        <v>NO</v>
      </c>
      <c r="AB144" s="37">
        <f>(Data!O144:O1698-Data!T144:T1698)</f>
        <v>-382.58</v>
      </c>
      <c r="AC144" s="35">
        <f>India_Data[[#This Row],[Ship Date]]-India_Data[[#This Row],[Order Date]]</f>
        <v>4</v>
      </c>
      <c r="AD144" s="35" t="str">
        <f>IF(India_Data[[#This Row],[Ship Date]]-India_Data[[#This Row],[Order Date]]&gt;5,"flag","no")</f>
        <v>no</v>
      </c>
      <c r="AE144" s="35">
        <f>India_Data[[#This Row],[Profit]]/India_Data[[#This Row],[Sales]]</f>
        <v>0.43835616438356168</v>
      </c>
      <c r="AF144" s="41">
        <f>India_Data[[#This Row],[Sales]]/India_Data[[#This Row],[Target]]</f>
        <v>9.3412322274881526E-2</v>
      </c>
      <c r="AG144" s="41">
        <f>India_Data[[#This Row],[Shipping Cost]]/India_Data[[#This Row],[Sales]]</f>
        <v>7.5342465753424653E-2</v>
      </c>
      <c r="AH144" s="40" t="str">
        <f>IF(India_Data[[#This Row],[Shipping Cost]]/India_Data[[#This Row],[Sales]]&gt;0.1,"HIGH","")</f>
        <v/>
      </c>
    </row>
    <row r="145" spans="1:34">
      <c r="A145" s="19">
        <v>144</v>
      </c>
      <c r="B145" s="20" t="s">
        <v>2932</v>
      </c>
      <c r="C145" s="20" t="s">
        <v>2928</v>
      </c>
      <c r="D145" s="20" t="s">
        <v>2933</v>
      </c>
      <c r="E145" s="20" t="s">
        <v>2934</v>
      </c>
      <c r="F145" s="20" t="s">
        <v>110</v>
      </c>
      <c r="G145" s="20" t="s">
        <v>324</v>
      </c>
      <c r="H145" s="20" t="s">
        <v>31</v>
      </c>
      <c r="I145" s="20" t="s">
        <v>32</v>
      </c>
      <c r="J145" s="20" t="s">
        <v>33</v>
      </c>
      <c r="K145" s="20" t="s">
        <v>3236</v>
      </c>
      <c r="L145" s="20" t="s">
        <v>35</v>
      </c>
      <c r="M145" s="20" t="s">
        <v>84</v>
      </c>
      <c r="N145" s="20" t="s">
        <v>3237</v>
      </c>
      <c r="O145" s="20">
        <v>44.76</v>
      </c>
      <c r="P145" s="20">
        <v>4</v>
      </c>
      <c r="Q145" s="20">
        <v>20.04</v>
      </c>
      <c r="R145" s="20">
        <v>2.69</v>
      </c>
      <c r="S145" s="20" t="s">
        <v>2337</v>
      </c>
      <c r="T145" s="20">
        <v>682</v>
      </c>
      <c r="U145" s="20" t="s">
        <v>39</v>
      </c>
      <c r="V145" s="20" t="s">
        <v>40</v>
      </c>
      <c r="W145" s="21" t="s">
        <v>58</v>
      </c>
      <c r="X145" s="22">
        <v>44878</v>
      </c>
      <c r="Y145" s="23">
        <v>44883</v>
      </c>
      <c r="Z145" s="37" t="str">
        <f>IF(India_Data[[#This Row],[Order Date]]=India_Data[[#This Row],[Ship Date]],"0","1")</f>
        <v>1</v>
      </c>
      <c r="AA145" s="37" t="str">
        <f>IF(India_Data[[#This Row],[Sales]]&gt;=India_Data[[#This Row],[Target]],"YES","NO")</f>
        <v>NO</v>
      </c>
      <c r="AB145" s="37">
        <f>(Data!O145:O1699-Data!T145:T1699)</f>
        <v>-637.24</v>
      </c>
      <c r="AC145" s="35">
        <f>India_Data[[#This Row],[Ship Date]]-India_Data[[#This Row],[Order Date]]</f>
        <v>5</v>
      </c>
      <c r="AD145" s="35" t="str">
        <f>IF(India_Data[[#This Row],[Ship Date]]-India_Data[[#This Row],[Order Date]]&gt;5,"flag","no")</f>
        <v>no</v>
      </c>
      <c r="AE145" s="35">
        <f>India_Data[[#This Row],[Profit]]/India_Data[[#This Row],[Sales]]</f>
        <v>0.4477211796246649</v>
      </c>
      <c r="AF145" s="41">
        <f>India_Data[[#This Row],[Sales]]/India_Data[[#This Row],[Target]]</f>
        <v>6.5630498533724338E-2</v>
      </c>
      <c r="AG145" s="41">
        <f>India_Data[[#This Row],[Shipping Cost]]/India_Data[[#This Row],[Sales]]</f>
        <v>6.0098302055406616E-2</v>
      </c>
      <c r="AH145" s="40" t="str">
        <f>IF(India_Data[[#This Row],[Shipping Cost]]/India_Data[[#This Row],[Sales]]&gt;0.1,"HIGH","")</f>
        <v/>
      </c>
    </row>
    <row r="146" spans="1:34">
      <c r="A146" s="19">
        <v>145</v>
      </c>
      <c r="B146" s="20" t="s">
        <v>2949</v>
      </c>
      <c r="C146" s="20" t="s">
        <v>2928</v>
      </c>
      <c r="D146" s="20" t="s">
        <v>133</v>
      </c>
      <c r="E146" s="20" t="s">
        <v>134</v>
      </c>
      <c r="F146" s="20" t="s">
        <v>110</v>
      </c>
      <c r="G146" s="20" t="s">
        <v>2950</v>
      </c>
      <c r="H146" s="20" t="s">
        <v>157</v>
      </c>
      <c r="I146" s="20" t="s">
        <v>32</v>
      </c>
      <c r="J146" s="20" t="s">
        <v>47</v>
      </c>
      <c r="K146" s="20" t="s">
        <v>2683</v>
      </c>
      <c r="L146" s="20" t="s">
        <v>35</v>
      </c>
      <c r="M146" s="20" t="s">
        <v>105</v>
      </c>
      <c r="N146" s="20" t="s">
        <v>2684</v>
      </c>
      <c r="O146" s="20">
        <v>210.24</v>
      </c>
      <c r="P146" s="20">
        <v>4</v>
      </c>
      <c r="Q146" s="20">
        <v>10.44</v>
      </c>
      <c r="R146" s="20">
        <v>12.66</v>
      </c>
      <c r="S146" s="20" t="s">
        <v>38</v>
      </c>
      <c r="T146" s="20">
        <v>19</v>
      </c>
      <c r="U146" s="20" t="s">
        <v>39</v>
      </c>
      <c r="V146" s="20" t="s">
        <v>50</v>
      </c>
      <c r="W146" s="21" t="s">
        <v>58</v>
      </c>
      <c r="X146" s="22">
        <v>44389</v>
      </c>
      <c r="Y146" s="23">
        <v>44512</v>
      </c>
      <c r="Z146" s="37" t="str">
        <f>IF(India_Data[[#This Row],[Order Date]]=India_Data[[#This Row],[Ship Date]],"0","1")</f>
        <v>1</v>
      </c>
      <c r="AA146" s="37" t="str">
        <f>IF(India_Data[[#This Row],[Sales]]&gt;=India_Data[[#This Row],[Target]],"YES","NO")</f>
        <v>YES</v>
      </c>
      <c r="AB146" s="37">
        <f>(Data!O146:O1700-Data!T146:T1700)</f>
        <v>191.24</v>
      </c>
      <c r="AC146" s="35">
        <f>India_Data[[#This Row],[Ship Date]]-India_Data[[#This Row],[Order Date]]</f>
        <v>123</v>
      </c>
      <c r="AD146" s="35" t="str">
        <f>IF(India_Data[[#This Row],[Ship Date]]-India_Data[[#This Row],[Order Date]]&gt;5,"flag","no")</f>
        <v>flag</v>
      </c>
      <c r="AE146" s="35">
        <f>India_Data[[#This Row],[Profit]]/India_Data[[#This Row],[Sales]]</f>
        <v>4.965753424657534E-2</v>
      </c>
      <c r="AF146" s="41">
        <f>India_Data[[#This Row],[Sales]]/India_Data[[#This Row],[Target]]</f>
        <v>11.065263157894737</v>
      </c>
      <c r="AG146" s="41">
        <f>India_Data[[#This Row],[Shipping Cost]]/India_Data[[#This Row],[Sales]]</f>
        <v>6.021689497716895E-2</v>
      </c>
      <c r="AH146" s="40" t="str">
        <f>IF(India_Data[[#This Row],[Shipping Cost]]/India_Data[[#This Row],[Sales]]&gt;0.1,"HIGH","")</f>
        <v/>
      </c>
    </row>
    <row r="147" spans="1:34">
      <c r="A147" s="19">
        <v>146</v>
      </c>
      <c r="B147" s="20" t="s">
        <v>3238</v>
      </c>
      <c r="C147" s="20" t="s">
        <v>2928</v>
      </c>
      <c r="D147" s="20" t="s">
        <v>3239</v>
      </c>
      <c r="E147" s="20" t="s">
        <v>3240</v>
      </c>
      <c r="F147" s="20" t="s">
        <v>110</v>
      </c>
      <c r="G147" s="20" t="s">
        <v>2756</v>
      </c>
      <c r="H147" s="20" t="s">
        <v>46</v>
      </c>
      <c r="I147" s="20" t="s">
        <v>32</v>
      </c>
      <c r="J147" s="20" t="s">
        <v>47</v>
      </c>
      <c r="K147" s="20" t="s">
        <v>844</v>
      </c>
      <c r="L147" s="20" t="s">
        <v>35</v>
      </c>
      <c r="M147" s="20" t="s">
        <v>145</v>
      </c>
      <c r="N147" s="20" t="s">
        <v>845</v>
      </c>
      <c r="O147" s="20">
        <v>69.959999999999994</v>
      </c>
      <c r="P147" s="20">
        <v>4</v>
      </c>
      <c r="Q147" s="20">
        <v>22.32</v>
      </c>
      <c r="R147" s="20">
        <v>7.61</v>
      </c>
      <c r="S147" s="20" t="s">
        <v>38</v>
      </c>
      <c r="T147" s="20">
        <v>129</v>
      </c>
      <c r="U147" s="20" t="s">
        <v>39</v>
      </c>
      <c r="V147" s="20" t="s">
        <v>78</v>
      </c>
      <c r="W147" s="21" t="s">
        <v>41</v>
      </c>
      <c r="X147" s="22">
        <v>44364</v>
      </c>
      <c r="Y147" s="23">
        <v>44370</v>
      </c>
      <c r="Z147" s="37" t="str">
        <f>IF(India_Data[[#This Row],[Order Date]]=India_Data[[#This Row],[Ship Date]],"0","1")</f>
        <v>1</v>
      </c>
      <c r="AA147" s="37" t="str">
        <f>IF(India_Data[[#This Row],[Sales]]&gt;=India_Data[[#This Row],[Target]],"YES","NO")</f>
        <v>NO</v>
      </c>
      <c r="AB147" s="37">
        <f>(Data!O147:O1701-Data!T147:T1701)</f>
        <v>-59.040000000000006</v>
      </c>
      <c r="AC147" s="35">
        <f>India_Data[[#This Row],[Ship Date]]-India_Data[[#This Row],[Order Date]]</f>
        <v>6</v>
      </c>
      <c r="AD147" s="35" t="str">
        <f>IF(India_Data[[#This Row],[Ship Date]]-India_Data[[#This Row],[Order Date]]&gt;5,"flag","no")</f>
        <v>flag</v>
      </c>
      <c r="AE147" s="35">
        <f>India_Data[[#This Row],[Profit]]/India_Data[[#This Row],[Sales]]</f>
        <v>0.31903945111492282</v>
      </c>
      <c r="AF147" s="41">
        <f>India_Data[[#This Row],[Sales]]/India_Data[[#This Row],[Target]]</f>
        <v>0.54232558139534881</v>
      </c>
      <c r="AG147" s="41">
        <f>India_Data[[#This Row],[Shipping Cost]]/India_Data[[#This Row],[Sales]]</f>
        <v>0.10877644368210407</v>
      </c>
      <c r="AH147" s="40" t="str">
        <f>IF(India_Data[[#This Row],[Shipping Cost]]/India_Data[[#This Row],[Sales]]&gt;0.1,"HIGH","")</f>
        <v>HIGH</v>
      </c>
    </row>
    <row r="148" spans="1:34">
      <c r="A148" s="19">
        <v>147</v>
      </c>
      <c r="B148" s="20" t="s">
        <v>3024</v>
      </c>
      <c r="C148" s="20" t="s">
        <v>2928</v>
      </c>
      <c r="D148" s="20" t="s">
        <v>1107</v>
      </c>
      <c r="E148" s="20" t="s">
        <v>1108</v>
      </c>
      <c r="F148" s="20" t="s">
        <v>110</v>
      </c>
      <c r="G148" s="20" t="s">
        <v>556</v>
      </c>
      <c r="H148" s="20" t="s">
        <v>31</v>
      </c>
      <c r="I148" s="20" t="s">
        <v>32</v>
      </c>
      <c r="J148" s="20" t="s">
        <v>33</v>
      </c>
      <c r="K148" s="20" t="s">
        <v>3241</v>
      </c>
      <c r="L148" s="20" t="s">
        <v>35</v>
      </c>
      <c r="M148" s="20" t="s">
        <v>105</v>
      </c>
      <c r="N148" s="20" t="s">
        <v>3242</v>
      </c>
      <c r="O148" s="20">
        <v>141.9</v>
      </c>
      <c r="P148" s="20">
        <v>5</v>
      </c>
      <c r="Q148" s="20">
        <v>8.4</v>
      </c>
      <c r="R148" s="20">
        <v>15.32</v>
      </c>
      <c r="S148" s="20" t="s">
        <v>38</v>
      </c>
      <c r="T148" s="20">
        <v>396</v>
      </c>
      <c r="U148" s="20" t="s">
        <v>39</v>
      </c>
      <c r="V148" s="20" t="s">
        <v>40</v>
      </c>
      <c r="W148" s="21" t="s">
        <v>41</v>
      </c>
      <c r="X148" s="22">
        <v>44551</v>
      </c>
      <c r="Y148" s="23">
        <v>44558</v>
      </c>
      <c r="Z148" s="37" t="str">
        <f>IF(India_Data[[#This Row],[Order Date]]=India_Data[[#This Row],[Ship Date]],"0","1")</f>
        <v>1</v>
      </c>
      <c r="AA148" s="37" t="str">
        <f>IF(India_Data[[#This Row],[Sales]]&gt;=India_Data[[#This Row],[Target]],"YES","NO")</f>
        <v>NO</v>
      </c>
      <c r="AB148" s="37">
        <f>(Data!O148:O1702-Data!T148:T1702)</f>
        <v>-254.1</v>
      </c>
      <c r="AC148" s="35">
        <f>India_Data[[#This Row],[Ship Date]]-India_Data[[#This Row],[Order Date]]</f>
        <v>7</v>
      </c>
      <c r="AD148" s="35" t="str">
        <f>IF(India_Data[[#This Row],[Ship Date]]-India_Data[[#This Row],[Order Date]]&gt;5,"flag","no")</f>
        <v>flag</v>
      </c>
      <c r="AE148" s="35">
        <f>India_Data[[#This Row],[Profit]]/India_Data[[#This Row],[Sales]]</f>
        <v>5.9196617336152217E-2</v>
      </c>
      <c r="AF148" s="41">
        <f>India_Data[[#This Row],[Sales]]/India_Data[[#This Row],[Target]]</f>
        <v>0.35833333333333334</v>
      </c>
      <c r="AG148" s="41">
        <f>India_Data[[#This Row],[Shipping Cost]]/India_Data[[#This Row],[Sales]]</f>
        <v>0.10796335447498238</v>
      </c>
      <c r="AH148" s="40" t="str">
        <f>IF(India_Data[[#This Row],[Shipping Cost]]/India_Data[[#This Row],[Sales]]&gt;0.1,"HIGH","")</f>
        <v>HIGH</v>
      </c>
    </row>
    <row r="149" spans="1:34">
      <c r="A149" s="19">
        <v>148</v>
      </c>
      <c r="B149" s="20" t="s">
        <v>3243</v>
      </c>
      <c r="C149" s="20" t="s">
        <v>2928</v>
      </c>
      <c r="D149" s="20" t="s">
        <v>2764</v>
      </c>
      <c r="E149" s="20" t="s">
        <v>2765</v>
      </c>
      <c r="F149" s="20" t="s">
        <v>110</v>
      </c>
      <c r="G149" s="20" t="s">
        <v>96</v>
      </c>
      <c r="H149" s="20" t="s">
        <v>31</v>
      </c>
      <c r="I149" s="20" t="s">
        <v>32</v>
      </c>
      <c r="J149" s="20" t="s">
        <v>33</v>
      </c>
      <c r="K149" s="20" t="s">
        <v>3244</v>
      </c>
      <c r="L149" s="20" t="s">
        <v>35</v>
      </c>
      <c r="M149" s="20" t="s">
        <v>84</v>
      </c>
      <c r="N149" s="20" t="s">
        <v>3245</v>
      </c>
      <c r="O149" s="20">
        <v>58.65</v>
      </c>
      <c r="P149" s="20">
        <v>5</v>
      </c>
      <c r="Q149" s="20">
        <v>25.2</v>
      </c>
      <c r="R149" s="20">
        <v>8.3800000000000008</v>
      </c>
      <c r="S149" s="20" t="s">
        <v>2337</v>
      </c>
      <c r="T149" s="20">
        <v>25</v>
      </c>
      <c r="U149" s="20" t="s">
        <v>39</v>
      </c>
      <c r="V149" s="20" t="s">
        <v>50</v>
      </c>
      <c r="W149" s="21" t="s">
        <v>41</v>
      </c>
      <c r="X149" s="22">
        <v>44623</v>
      </c>
      <c r="Y149" s="23">
        <v>44807</v>
      </c>
      <c r="Z149" s="37" t="str">
        <f>IF(India_Data[[#This Row],[Order Date]]=India_Data[[#This Row],[Ship Date]],"0","1")</f>
        <v>1</v>
      </c>
      <c r="AA149" s="37" t="str">
        <f>IF(India_Data[[#This Row],[Sales]]&gt;=India_Data[[#This Row],[Target]],"YES","NO")</f>
        <v>YES</v>
      </c>
      <c r="AB149" s="37">
        <f>(Data!O149:O1703-Data!T149:T1703)</f>
        <v>33.65</v>
      </c>
      <c r="AC149" s="35">
        <f>India_Data[[#This Row],[Ship Date]]-India_Data[[#This Row],[Order Date]]</f>
        <v>184</v>
      </c>
      <c r="AD149" s="35" t="str">
        <f>IF(India_Data[[#This Row],[Ship Date]]-India_Data[[#This Row],[Order Date]]&gt;5,"flag","no")</f>
        <v>flag</v>
      </c>
      <c r="AE149" s="35">
        <f>India_Data[[#This Row],[Profit]]/India_Data[[#This Row],[Sales]]</f>
        <v>0.42966751918158569</v>
      </c>
      <c r="AF149" s="41">
        <f>India_Data[[#This Row],[Sales]]/India_Data[[#This Row],[Target]]</f>
        <v>2.3460000000000001</v>
      </c>
      <c r="AG149" s="41">
        <f>India_Data[[#This Row],[Shipping Cost]]/India_Data[[#This Row],[Sales]]</f>
        <v>0.14288150042625747</v>
      </c>
      <c r="AH149" s="40" t="str">
        <f>IF(India_Data[[#This Row],[Shipping Cost]]/India_Data[[#This Row],[Sales]]&gt;0.1,"HIGH","")</f>
        <v>HIGH</v>
      </c>
    </row>
    <row r="150" spans="1:34">
      <c r="A150" s="19">
        <v>149</v>
      </c>
      <c r="B150" s="20" t="s">
        <v>3246</v>
      </c>
      <c r="C150" s="20" t="s">
        <v>2928</v>
      </c>
      <c r="D150" s="20" t="s">
        <v>3100</v>
      </c>
      <c r="E150" s="20" t="s">
        <v>3101</v>
      </c>
      <c r="F150" s="20" t="s">
        <v>110</v>
      </c>
      <c r="G150" s="20" t="s">
        <v>341</v>
      </c>
      <c r="H150" s="20" t="s">
        <v>342</v>
      </c>
      <c r="I150" s="20" t="s">
        <v>32</v>
      </c>
      <c r="J150" s="20" t="s">
        <v>180</v>
      </c>
      <c r="K150" s="20" t="s">
        <v>3247</v>
      </c>
      <c r="L150" s="20" t="s">
        <v>35</v>
      </c>
      <c r="M150" s="20" t="s">
        <v>91</v>
      </c>
      <c r="N150" s="20" t="s">
        <v>3248</v>
      </c>
      <c r="O150" s="20">
        <v>59.4</v>
      </c>
      <c r="P150" s="20">
        <v>5</v>
      </c>
      <c r="Q150" s="20">
        <v>24.3</v>
      </c>
      <c r="R150" s="20">
        <v>5.5</v>
      </c>
      <c r="S150" s="20" t="s">
        <v>2337</v>
      </c>
      <c r="T150" s="20">
        <v>301</v>
      </c>
      <c r="U150" s="20" t="s">
        <v>39</v>
      </c>
      <c r="V150" s="20" t="s">
        <v>78</v>
      </c>
      <c r="W150" s="21" t="s">
        <v>58</v>
      </c>
      <c r="X150" s="22">
        <v>44796</v>
      </c>
      <c r="Y150" s="23">
        <v>44802</v>
      </c>
      <c r="Z150" s="37" t="str">
        <f>IF(India_Data[[#This Row],[Order Date]]=India_Data[[#This Row],[Ship Date]],"0","1")</f>
        <v>1</v>
      </c>
      <c r="AA150" s="37" t="str">
        <f>IF(India_Data[[#This Row],[Sales]]&gt;=India_Data[[#This Row],[Target]],"YES","NO")</f>
        <v>NO</v>
      </c>
      <c r="AB150" s="37">
        <f>(Data!O150:O1704-Data!T150:T1704)</f>
        <v>-241.6</v>
      </c>
      <c r="AC150" s="35">
        <f>India_Data[[#This Row],[Ship Date]]-India_Data[[#This Row],[Order Date]]</f>
        <v>6</v>
      </c>
      <c r="AD150" s="35" t="str">
        <f>IF(India_Data[[#This Row],[Ship Date]]-India_Data[[#This Row],[Order Date]]&gt;5,"flag","no")</f>
        <v>flag</v>
      </c>
      <c r="AE150" s="35">
        <f>India_Data[[#This Row],[Profit]]/India_Data[[#This Row],[Sales]]</f>
        <v>0.40909090909090912</v>
      </c>
      <c r="AF150" s="41">
        <f>India_Data[[#This Row],[Sales]]/India_Data[[#This Row],[Target]]</f>
        <v>0.1973421926910299</v>
      </c>
      <c r="AG150" s="41">
        <f>India_Data[[#This Row],[Shipping Cost]]/India_Data[[#This Row],[Sales]]</f>
        <v>9.2592592592592601E-2</v>
      </c>
      <c r="AH150" s="40" t="str">
        <f>IF(India_Data[[#This Row],[Shipping Cost]]/India_Data[[#This Row],[Sales]]&gt;0.1,"HIGH","")</f>
        <v/>
      </c>
    </row>
    <row r="151" spans="1:34">
      <c r="A151" s="19">
        <v>150</v>
      </c>
      <c r="B151" s="20" t="s">
        <v>3238</v>
      </c>
      <c r="C151" s="20" t="s">
        <v>2928</v>
      </c>
      <c r="D151" s="20" t="s">
        <v>3239</v>
      </c>
      <c r="E151" s="20" t="s">
        <v>3240</v>
      </c>
      <c r="F151" s="20" t="s">
        <v>110</v>
      </c>
      <c r="G151" s="20" t="s">
        <v>2756</v>
      </c>
      <c r="H151" s="20" t="s">
        <v>46</v>
      </c>
      <c r="I151" s="20" t="s">
        <v>32</v>
      </c>
      <c r="J151" s="20" t="s">
        <v>47</v>
      </c>
      <c r="K151" s="20" t="s">
        <v>864</v>
      </c>
      <c r="L151" s="20" t="s">
        <v>35</v>
      </c>
      <c r="M151" s="20" t="s">
        <v>145</v>
      </c>
      <c r="N151" s="20" t="s">
        <v>865</v>
      </c>
      <c r="O151" s="20">
        <v>1429.26</v>
      </c>
      <c r="P151" s="20">
        <v>7</v>
      </c>
      <c r="Q151" s="20">
        <v>199.92</v>
      </c>
      <c r="R151" s="20">
        <v>153.76</v>
      </c>
      <c r="S151" s="20" t="s">
        <v>38</v>
      </c>
      <c r="T151" s="20">
        <v>170</v>
      </c>
      <c r="U151" s="20" t="s">
        <v>39</v>
      </c>
      <c r="V151" s="20" t="s">
        <v>57</v>
      </c>
      <c r="W151" s="21" t="s">
        <v>58</v>
      </c>
      <c r="X151" s="22">
        <v>45119</v>
      </c>
      <c r="Y151" s="23">
        <v>45273</v>
      </c>
      <c r="Z151" s="37" t="str">
        <f>IF(India_Data[[#This Row],[Order Date]]=India_Data[[#This Row],[Ship Date]],"0","1")</f>
        <v>1</v>
      </c>
      <c r="AA151" s="37" t="str">
        <f>IF(India_Data[[#This Row],[Sales]]&gt;=India_Data[[#This Row],[Target]],"YES","NO")</f>
        <v>YES</v>
      </c>
      <c r="AB151" s="37">
        <f>(Data!O151:O1705-Data!T151:T1705)</f>
        <v>1259.26</v>
      </c>
      <c r="AC151" s="35">
        <f>India_Data[[#This Row],[Ship Date]]-India_Data[[#This Row],[Order Date]]</f>
        <v>154</v>
      </c>
      <c r="AD151" s="35" t="str">
        <f>IF(India_Data[[#This Row],[Ship Date]]-India_Data[[#This Row],[Order Date]]&gt;5,"flag","no")</f>
        <v>flag</v>
      </c>
      <c r="AE151" s="35">
        <f>India_Data[[#This Row],[Profit]]/India_Data[[#This Row],[Sales]]</f>
        <v>0.13987657948868645</v>
      </c>
      <c r="AF151" s="41">
        <f>India_Data[[#This Row],[Sales]]/India_Data[[#This Row],[Target]]</f>
        <v>8.4074117647058824</v>
      </c>
      <c r="AG151" s="41">
        <f>India_Data[[#This Row],[Shipping Cost]]/India_Data[[#This Row],[Sales]]</f>
        <v>0.10758014636944992</v>
      </c>
      <c r="AH151" s="40" t="str">
        <f>IF(India_Data[[#This Row],[Shipping Cost]]/India_Data[[#This Row],[Sales]]&gt;0.1,"HIGH","")</f>
        <v>HIGH</v>
      </c>
    </row>
    <row r="152" spans="1:34">
      <c r="A152" s="19">
        <v>151</v>
      </c>
      <c r="B152" s="20" t="s">
        <v>3249</v>
      </c>
      <c r="C152" s="20" t="s">
        <v>2928</v>
      </c>
      <c r="D152" s="20" t="s">
        <v>3250</v>
      </c>
      <c r="E152" s="20" t="s">
        <v>3251</v>
      </c>
      <c r="F152" s="20" t="s">
        <v>110</v>
      </c>
      <c r="G152" s="20" t="s">
        <v>135</v>
      </c>
      <c r="H152" s="20" t="s">
        <v>136</v>
      </c>
      <c r="I152" s="20" t="s">
        <v>32</v>
      </c>
      <c r="J152" s="20" t="s">
        <v>54</v>
      </c>
      <c r="K152" s="20" t="s">
        <v>3252</v>
      </c>
      <c r="L152" s="20" t="s">
        <v>35</v>
      </c>
      <c r="M152" s="20" t="s">
        <v>84</v>
      </c>
      <c r="N152" s="20" t="s">
        <v>3253</v>
      </c>
      <c r="O152" s="20">
        <v>23.7</v>
      </c>
      <c r="P152" s="20">
        <v>2</v>
      </c>
      <c r="Q152" s="20">
        <v>9.48</v>
      </c>
      <c r="R152" s="20">
        <v>2.1800000000000002</v>
      </c>
      <c r="S152" s="20" t="s">
        <v>38</v>
      </c>
      <c r="T152" s="20">
        <v>261</v>
      </c>
      <c r="U152" s="20" t="s">
        <v>39</v>
      </c>
      <c r="V152" s="20" t="s">
        <v>78</v>
      </c>
      <c r="W152" s="21" t="s">
        <v>58</v>
      </c>
      <c r="X152" s="22">
        <v>45199</v>
      </c>
      <c r="Y152" s="23">
        <v>45117</v>
      </c>
      <c r="Z152" s="37" t="str">
        <f>IF(India_Data[[#This Row],[Order Date]]=India_Data[[#This Row],[Ship Date]],"0","1")</f>
        <v>1</v>
      </c>
      <c r="AA152" s="37" t="str">
        <f>IF(India_Data[[#This Row],[Sales]]&gt;=India_Data[[#This Row],[Target]],"YES","NO")</f>
        <v>NO</v>
      </c>
      <c r="AB152" s="37">
        <f>(Data!O152:O1706-Data!T152:T1706)</f>
        <v>-237.3</v>
      </c>
      <c r="AC152" s="35">
        <f>India_Data[[#This Row],[Ship Date]]-India_Data[[#This Row],[Order Date]]</f>
        <v>-82</v>
      </c>
      <c r="AD152" s="35" t="str">
        <f>IF(India_Data[[#This Row],[Ship Date]]-India_Data[[#This Row],[Order Date]]&gt;5,"flag","no")</f>
        <v>no</v>
      </c>
      <c r="AE152" s="35">
        <f>India_Data[[#This Row],[Profit]]/India_Data[[#This Row],[Sales]]</f>
        <v>0.4</v>
      </c>
      <c r="AF152" s="41">
        <f>India_Data[[#This Row],[Sales]]/India_Data[[#This Row],[Target]]</f>
        <v>9.0804597701149417E-2</v>
      </c>
      <c r="AG152" s="41">
        <f>India_Data[[#This Row],[Shipping Cost]]/India_Data[[#This Row],[Sales]]</f>
        <v>9.1983122362869207E-2</v>
      </c>
      <c r="AH152" s="40" t="str">
        <f>IF(India_Data[[#This Row],[Shipping Cost]]/India_Data[[#This Row],[Sales]]&gt;0.1,"HIGH","")</f>
        <v/>
      </c>
    </row>
    <row r="153" spans="1:34">
      <c r="A153" s="19">
        <v>152</v>
      </c>
      <c r="B153" s="20" t="s">
        <v>3162</v>
      </c>
      <c r="C153" s="20" t="s">
        <v>2928</v>
      </c>
      <c r="D153" s="20" t="s">
        <v>3163</v>
      </c>
      <c r="E153" s="20" t="s">
        <v>3164</v>
      </c>
      <c r="F153" s="20" t="s">
        <v>29</v>
      </c>
      <c r="G153" s="20" t="s">
        <v>411</v>
      </c>
      <c r="H153" s="20" t="s">
        <v>31</v>
      </c>
      <c r="I153" s="20" t="s">
        <v>32</v>
      </c>
      <c r="J153" s="20" t="s">
        <v>33</v>
      </c>
      <c r="K153" s="20" t="s">
        <v>261</v>
      </c>
      <c r="L153" s="20" t="s">
        <v>35</v>
      </c>
      <c r="M153" s="20" t="s">
        <v>91</v>
      </c>
      <c r="N153" s="20" t="s">
        <v>262</v>
      </c>
      <c r="O153" s="20">
        <v>57</v>
      </c>
      <c r="P153" s="20">
        <v>5</v>
      </c>
      <c r="Q153" s="20">
        <v>0.45</v>
      </c>
      <c r="R153" s="20">
        <v>5.57</v>
      </c>
      <c r="S153" s="20" t="s">
        <v>38</v>
      </c>
      <c r="T153" s="20">
        <v>769</v>
      </c>
      <c r="U153" s="20" t="s">
        <v>39</v>
      </c>
      <c r="V153" s="20" t="s">
        <v>50</v>
      </c>
      <c r="W153" s="21" t="s">
        <v>41</v>
      </c>
      <c r="X153" s="22">
        <v>45540</v>
      </c>
      <c r="Y153" s="23">
        <v>45427</v>
      </c>
      <c r="Z153" s="37" t="str">
        <f>IF(India_Data[[#This Row],[Order Date]]=India_Data[[#This Row],[Ship Date]],"0","1")</f>
        <v>1</v>
      </c>
      <c r="AA153" s="37" t="str">
        <f>IF(India_Data[[#This Row],[Sales]]&gt;=India_Data[[#This Row],[Target]],"YES","NO")</f>
        <v>NO</v>
      </c>
      <c r="AB153" s="37">
        <f>(Data!O153:O1707-Data!T153:T1707)</f>
        <v>-712</v>
      </c>
      <c r="AC153" s="35">
        <f>India_Data[[#This Row],[Ship Date]]-India_Data[[#This Row],[Order Date]]</f>
        <v>-113</v>
      </c>
      <c r="AD153" s="35" t="str">
        <f>IF(India_Data[[#This Row],[Ship Date]]-India_Data[[#This Row],[Order Date]]&gt;5,"flag","no")</f>
        <v>no</v>
      </c>
      <c r="AE153" s="35">
        <f>India_Data[[#This Row],[Profit]]/India_Data[[#This Row],[Sales]]</f>
        <v>7.8947368421052634E-3</v>
      </c>
      <c r="AF153" s="41">
        <f>India_Data[[#This Row],[Sales]]/India_Data[[#This Row],[Target]]</f>
        <v>7.4122236671001304E-2</v>
      </c>
      <c r="AG153" s="41">
        <f>India_Data[[#This Row],[Shipping Cost]]/India_Data[[#This Row],[Sales]]</f>
        <v>9.7719298245614039E-2</v>
      </c>
      <c r="AH153" s="40" t="str">
        <f>IF(India_Data[[#This Row],[Shipping Cost]]/India_Data[[#This Row],[Sales]]&gt;0.1,"HIGH","")</f>
        <v/>
      </c>
    </row>
    <row r="154" spans="1:34">
      <c r="A154" s="19">
        <v>153</v>
      </c>
      <c r="B154" s="20" t="s">
        <v>3038</v>
      </c>
      <c r="C154" s="20" t="s">
        <v>2928</v>
      </c>
      <c r="D154" s="20" t="s">
        <v>3039</v>
      </c>
      <c r="E154" s="20" t="s">
        <v>3040</v>
      </c>
      <c r="F154" s="20" t="s">
        <v>29</v>
      </c>
      <c r="G154" s="20" t="s">
        <v>613</v>
      </c>
      <c r="H154" s="20" t="s">
        <v>157</v>
      </c>
      <c r="I154" s="20" t="s">
        <v>32</v>
      </c>
      <c r="J154" s="20" t="s">
        <v>47</v>
      </c>
      <c r="K154" s="20" t="s">
        <v>3341</v>
      </c>
      <c r="L154" s="20" t="s">
        <v>35</v>
      </c>
      <c r="M154" s="20" t="s">
        <v>275</v>
      </c>
      <c r="N154" s="20" t="s">
        <v>3342</v>
      </c>
      <c r="O154" s="20">
        <v>2636.85</v>
      </c>
      <c r="P154" s="20">
        <v>5</v>
      </c>
      <c r="Q154" s="20">
        <v>580.04999999999995</v>
      </c>
      <c r="R154" s="20">
        <v>127.71</v>
      </c>
      <c r="S154" s="20" t="s">
        <v>38</v>
      </c>
      <c r="T154" s="20">
        <v>205</v>
      </c>
      <c r="U154" s="20" t="s">
        <v>39</v>
      </c>
      <c r="V154" s="20" t="s">
        <v>78</v>
      </c>
      <c r="W154" s="21" t="s">
        <v>58</v>
      </c>
      <c r="X154" s="22">
        <v>44508</v>
      </c>
      <c r="Y154" s="23">
        <v>44426</v>
      </c>
      <c r="Z154" s="37" t="str">
        <f>IF(India_Data[[#This Row],[Order Date]]=India_Data[[#This Row],[Ship Date]],"0","1")</f>
        <v>1</v>
      </c>
      <c r="AA154" s="37" t="str">
        <f>IF(India_Data[[#This Row],[Sales]]&gt;=India_Data[[#This Row],[Target]],"YES","NO")</f>
        <v>YES</v>
      </c>
      <c r="AB154" s="37">
        <f>(Data!O154:O1708-Data!T154:T1708)</f>
        <v>2431.85</v>
      </c>
      <c r="AC154" s="35">
        <f>India_Data[[#This Row],[Ship Date]]-India_Data[[#This Row],[Order Date]]</f>
        <v>-82</v>
      </c>
      <c r="AD154" s="35" t="str">
        <f>IF(India_Data[[#This Row],[Ship Date]]-India_Data[[#This Row],[Order Date]]&gt;5,"flag","no")</f>
        <v>no</v>
      </c>
      <c r="AE154" s="35">
        <f>India_Data[[#This Row],[Profit]]/India_Data[[#This Row],[Sales]]</f>
        <v>0.21997838329825359</v>
      </c>
      <c r="AF154" s="41">
        <f>India_Data[[#This Row],[Sales]]/India_Data[[#This Row],[Target]]</f>
        <v>12.862682926829267</v>
      </c>
      <c r="AG154" s="41">
        <f>India_Data[[#This Row],[Shipping Cost]]/India_Data[[#This Row],[Sales]]</f>
        <v>4.8432789123385854E-2</v>
      </c>
      <c r="AH154" s="40" t="str">
        <f>IF(India_Data[[#This Row],[Shipping Cost]]/India_Data[[#This Row],[Sales]]&gt;0.1,"HIGH","")</f>
        <v/>
      </c>
    </row>
    <row r="155" spans="1:34">
      <c r="A155" s="19">
        <v>154</v>
      </c>
      <c r="B155" s="20" t="s">
        <v>3343</v>
      </c>
      <c r="C155" s="20" t="s">
        <v>2928</v>
      </c>
      <c r="D155" s="20" t="s">
        <v>3344</v>
      </c>
      <c r="E155" s="20" t="s">
        <v>3345</v>
      </c>
      <c r="F155" s="20" t="s">
        <v>29</v>
      </c>
      <c r="G155" s="20" t="s">
        <v>1230</v>
      </c>
      <c r="H155" s="20" t="s">
        <v>1231</v>
      </c>
      <c r="I155" s="20" t="s">
        <v>32</v>
      </c>
      <c r="J155" s="20" t="s">
        <v>33</v>
      </c>
      <c r="K155" s="20" t="s">
        <v>3346</v>
      </c>
      <c r="L155" s="20" t="s">
        <v>35</v>
      </c>
      <c r="M155" s="20" t="s">
        <v>275</v>
      </c>
      <c r="N155" s="20" t="s">
        <v>3347</v>
      </c>
      <c r="O155" s="20">
        <v>426.6</v>
      </c>
      <c r="P155" s="20">
        <v>5</v>
      </c>
      <c r="Q155" s="20">
        <v>34.049999999999997</v>
      </c>
      <c r="R155" s="20">
        <v>67.89</v>
      </c>
      <c r="S155" s="20" t="s">
        <v>2972</v>
      </c>
      <c r="T155" s="20">
        <v>352</v>
      </c>
      <c r="U155" s="20" t="s">
        <v>39</v>
      </c>
      <c r="V155" s="20" t="s">
        <v>57</v>
      </c>
      <c r="W155" s="21" t="s">
        <v>41</v>
      </c>
      <c r="X155" s="22">
        <v>44665</v>
      </c>
      <c r="Y155" s="23">
        <v>44667</v>
      </c>
      <c r="Z155" s="37" t="str">
        <f>IF(India_Data[[#This Row],[Order Date]]=India_Data[[#This Row],[Ship Date]],"0","1")</f>
        <v>1</v>
      </c>
      <c r="AA155" s="37" t="str">
        <f>IF(India_Data[[#This Row],[Sales]]&gt;=India_Data[[#This Row],[Target]],"YES","NO")</f>
        <v>YES</v>
      </c>
      <c r="AB155" s="37">
        <f>(Data!O155:O1709-Data!T155:T1709)</f>
        <v>74.600000000000023</v>
      </c>
      <c r="AC155" s="35">
        <f>India_Data[[#This Row],[Ship Date]]-India_Data[[#This Row],[Order Date]]</f>
        <v>2</v>
      </c>
      <c r="AD155" s="35" t="str">
        <f>IF(India_Data[[#This Row],[Ship Date]]-India_Data[[#This Row],[Order Date]]&gt;5,"flag","no")</f>
        <v>no</v>
      </c>
      <c r="AE155" s="35">
        <f>India_Data[[#This Row],[Profit]]/India_Data[[#This Row],[Sales]]</f>
        <v>7.9817158931082974E-2</v>
      </c>
      <c r="AF155" s="41">
        <f>India_Data[[#This Row],[Sales]]/India_Data[[#This Row],[Target]]</f>
        <v>1.2119318181818182</v>
      </c>
      <c r="AG155" s="41">
        <f>India_Data[[#This Row],[Shipping Cost]]/India_Data[[#This Row],[Sales]]</f>
        <v>0.15914205344585092</v>
      </c>
      <c r="AH155" s="40" t="str">
        <f>IF(India_Data[[#This Row],[Shipping Cost]]/India_Data[[#This Row],[Sales]]&gt;0.1,"HIGH","")</f>
        <v>HIGH</v>
      </c>
    </row>
    <row r="156" spans="1:34">
      <c r="A156" s="19">
        <v>155</v>
      </c>
      <c r="B156" s="20" t="s">
        <v>3483</v>
      </c>
      <c r="C156" s="20" t="s">
        <v>2928</v>
      </c>
      <c r="D156" s="20" t="s">
        <v>391</v>
      </c>
      <c r="E156" s="20" t="s">
        <v>392</v>
      </c>
      <c r="F156" s="20" t="s">
        <v>29</v>
      </c>
      <c r="G156" s="20" t="s">
        <v>1537</v>
      </c>
      <c r="H156" s="20" t="s">
        <v>63</v>
      </c>
      <c r="I156" s="20" t="s">
        <v>32</v>
      </c>
      <c r="J156" s="20" t="s">
        <v>54</v>
      </c>
      <c r="K156" s="20" t="s">
        <v>2745</v>
      </c>
      <c r="L156" s="20" t="s">
        <v>35</v>
      </c>
      <c r="M156" s="20" t="s">
        <v>84</v>
      </c>
      <c r="N156" s="20" t="s">
        <v>2746</v>
      </c>
      <c r="O156" s="20">
        <v>52.8</v>
      </c>
      <c r="P156" s="20">
        <v>5</v>
      </c>
      <c r="Q156" s="20">
        <v>10.5</v>
      </c>
      <c r="R156" s="20">
        <v>7.57</v>
      </c>
      <c r="S156" s="20" t="s">
        <v>38</v>
      </c>
      <c r="T156" s="20">
        <v>793</v>
      </c>
      <c r="U156" s="20" t="s">
        <v>39</v>
      </c>
      <c r="V156" s="20" t="s">
        <v>40</v>
      </c>
      <c r="W156" s="21" t="s">
        <v>58</v>
      </c>
      <c r="X156" s="22">
        <v>45417</v>
      </c>
      <c r="Y156" s="23">
        <v>45478</v>
      </c>
      <c r="Z156" s="37" t="str">
        <f>IF(India_Data[[#This Row],[Order Date]]=India_Data[[#This Row],[Ship Date]],"0","1")</f>
        <v>1</v>
      </c>
      <c r="AA156" s="37" t="str">
        <f>IF(India_Data[[#This Row],[Sales]]&gt;=India_Data[[#This Row],[Target]],"YES","NO")</f>
        <v>NO</v>
      </c>
      <c r="AB156" s="37">
        <f>(Data!O156:O1710-Data!T156:T1710)</f>
        <v>-740.2</v>
      </c>
      <c r="AC156" s="35">
        <f>India_Data[[#This Row],[Ship Date]]-India_Data[[#This Row],[Order Date]]</f>
        <v>61</v>
      </c>
      <c r="AD156" s="35" t="str">
        <f>IF(India_Data[[#This Row],[Ship Date]]-India_Data[[#This Row],[Order Date]]&gt;5,"flag","no")</f>
        <v>flag</v>
      </c>
      <c r="AE156" s="35">
        <f>India_Data[[#This Row],[Profit]]/India_Data[[#This Row],[Sales]]</f>
        <v>0.19886363636363638</v>
      </c>
      <c r="AF156" s="41">
        <f>India_Data[[#This Row],[Sales]]/India_Data[[#This Row],[Target]]</f>
        <v>6.6582597730138707E-2</v>
      </c>
      <c r="AG156" s="41">
        <f>India_Data[[#This Row],[Shipping Cost]]/India_Data[[#This Row],[Sales]]</f>
        <v>0.14337121212121212</v>
      </c>
      <c r="AH156" s="40" t="str">
        <f>IF(India_Data[[#This Row],[Shipping Cost]]/India_Data[[#This Row],[Sales]]&gt;0.1,"HIGH","")</f>
        <v>HIGH</v>
      </c>
    </row>
    <row r="157" spans="1:34">
      <c r="A157" s="19">
        <v>156</v>
      </c>
      <c r="B157" s="20" t="s">
        <v>3151</v>
      </c>
      <c r="C157" s="20" t="s">
        <v>2928</v>
      </c>
      <c r="D157" s="20" t="s">
        <v>3152</v>
      </c>
      <c r="E157" s="20" t="s">
        <v>3153</v>
      </c>
      <c r="F157" s="20" t="s">
        <v>29</v>
      </c>
      <c r="G157" s="20" t="s">
        <v>1043</v>
      </c>
      <c r="H157" s="20" t="s">
        <v>31</v>
      </c>
      <c r="I157" s="20" t="s">
        <v>32</v>
      </c>
      <c r="J157" s="20" t="s">
        <v>33</v>
      </c>
      <c r="K157" s="20" t="s">
        <v>3348</v>
      </c>
      <c r="L157" s="20" t="s">
        <v>35</v>
      </c>
      <c r="M157" s="20" t="s">
        <v>159</v>
      </c>
      <c r="N157" s="20" t="s">
        <v>3349</v>
      </c>
      <c r="O157" s="20">
        <v>56.85</v>
      </c>
      <c r="P157" s="20">
        <v>5</v>
      </c>
      <c r="Q157" s="20">
        <v>10.8</v>
      </c>
      <c r="R157" s="20">
        <v>9.01</v>
      </c>
      <c r="S157" s="20" t="s">
        <v>2337</v>
      </c>
      <c r="T157" s="20">
        <v>360</v>
      </c>
      <c r="U157" s="20" t="s">
        <v>39</v>
      </c>
      <c r="V157" s="20" t="s">
        <v>78</v>
      </c>
      <c r="W157" s="21" t="s">
        <v>41</v>
      </c>
      <c r="X157" s="22">
        <v>45311</v>
      </c>
      <c r="Y157" s="23">
        <v>45313</v>
      </c>
      <c r="Z157" s="37" t="str">
        <f>IF(India_Data[[#This Row],[Order Date]]=India_Data[[#This Row],[Ship Date]],"0","1")</f>
        <v>1</v>
      </c>
      <c r="AA157" s="37" t="str">
        <f>IF(India_Data[[#This Row],[Sales]]&gt;=India_Data[[#This Row],[Target]],"YES","NO")</f>
        <v>NO</v>
      </c>
      <c r="AB157" s="37">
        <f>(Data!O157:O1711-Data!T157:T1711)</f>
        <v>-303.14999999999998</v>
      </c>
      <c r="AC157" s="35">
        <f>India_Data[[#This Row],[Ship Date]]-India_Data[[#This Row],[Order Date]]</f>
        <v>2</v>
      </c>
      <c r="AD157" s="35" t="str">
        <f>IF(India_Data[[#This Row],[Ship Date]]-India_Data[[#This Row],[Order Date]]&gt;5,"flag","no")</f>
        <v>no</v>
      </c>
      <c r="AE157" s="35">
        <f>India_Data[[#This Row],[Profit]]/India_Data[[#This Row],[Sales]]</f>
        <v>0.18997361477572561</v>
      </c>
      <c r="AF157" s="41">
        <f>India_Data[[#This Row],[Sales]]/India_Data[[#This Row],[Target]]</f>
        <v>0.15791666666666668</v>
      </c>
      <c r="AG157" s="41">
        <f>India_Data[[#This Row],[Shipping Cost]]/India_Data[[#This Row],[Sales]]</f>
        <v>0.1584872471416007</v>
      </c>
      <c r="AH157" s="40" t="str">
        <f>IF(India_Data[[#This Row],[Shipping Cost]]/India_Data[[#This Row],[Sales]]&gt;0.1,"HIGH","")</f>
        <v>HIGH</v>
      </c>
    </row>
    <row r="158" spans="1:34">
      <c r="A158" s="19">
        <v>157</v>
      </c>
      <c r="B158" s="20" t="s">
        <v>2994</v>
      </c>
      <c r="C158" s="20" t="s">
        <v>2928</v>
      </c>
      <c r="D158" s="20" t="s">
        <v>594</v>
      </c>
      <c r="E158" s="20" t="s">
        <v>595</v>
      </c>
      <c r="F158" s="20" t="s">
        <v>29</v>
      </c>
      <c r="G158" s="20" t="s">
        <v>52</v>
      </c>
      <c r="H158" s="20" t="s">
        <v>53</v>
      </c>
      <c r="I158" s="20" t="s">
        <v>32</v>
      </c>
      <c r="J158" s="20" t="s">
        <v>54</v>
      </c>
      <c r="K158" s="20" t="s">
        <v>3278</v>
      </c>
      <c r="L158" s="20" t="s">
        <v>35</v>
      </c>
      <c r="M158" s="20" t="s">
        <v>36</v>
      </c>
      <c r="N158" s="20" t="s">
        <v>3279</v>
      </c>
      <c r="O158" s="20">
        <v>244.2</v>
      </c>
      <c r="P158" s="20">
        <v>5</v>
      </c>
      <c r="Q158" s="20">
        <v>34.049999999999997</v>
      </c>
      <c r="R158" s="20">
        <v>41.11</v>
      </c>
      <c r="S158" s="20" t="s">
        <v>2337</v>
      </c>
      <c r="T158" s="20">
        <v>150</v>
      </c>
      <c r="U158" s="20" t="s">
        <v>39</v>
      </c>
      <c r="V158" s="20" t="s">
        <v>57</v>
      </c>
      <c r="W158" s="21" t="s">
        <v>41</v>
      </c>
      <c r="X158" s="22">
        <v>44375</v>
      </c>
      <c r="Y158" s="23">
        <v>44234</v>
      </c>
      <c r="Z158" s="37" t="str">
        <f>IF(India_Data[[#This Row],[Order Date]]=India_Data[[#This Row],[Ship Date]],"0","1")</f>
        <v>1</v>
      </c>
      <c r="AA158" s="37" t="str">
        <f>IF(India_Data[[#This Row],[Sales]]&gt;=India_Data[[#This Row],[Target]],"YES","NO")</f>
        <v>YES</v>
      </c>
      <c r="AB158" s="37">
        <f>(Data!O158:O1712-Data!T158:T1712)</f>
        <v>94.199999999999989</v>
      </c>
      <c r="AC158" s="35">
        <f>India_Data[[#This Row],[Ship Date]]-India_Data[[#This Row],[Order Date]]</f>
        <v>-141</v>
      </c>
      <c r="AD158" s="35" t="str">
        <f>IF(India_Data[[#This Row],[Ship Date]]-India_Data[[#This Row],[Order Date]]&gt;5,"flag","no")</f>
        <v>no</v>
      </c>
      <c r="AE158" s="35">
        <f>India_Data[[#This Row],[Profit]]/India_Data[[#This Row],[Sales]]</f>
        <v>0.13943488943488944</v>
      </c>
      <c r="AF158" s="41">
        <f>India_Data[[#This Row],[Sales]]/India_Data[[#This Row],[Target]]</f>
        <v>1.6279999999999999</v>
      </c>
      <c r="AG158" s="41">
        <f>India_Data[[#This Row],[Shipping Cost]]/India_Data[[#This Row],[Sales]]</f>
        <v>0.16834561834561834</v>
      </c>
      <c r="AH158" s="40" t="str">
        <f>IF(India_Data[[#This Row],[Shipping Cost]]/India_Data[[#This Row],[Sales]]&gt;0.1,"HIGH","")</f>
        <v>HIGH</v>
      </c>
    </row>
    <row r="159" spans="1:34">
      <c r="A159" s="19">
        <v>158</v>
      </c>
      <c r="B159" s="20" t="s">
        <v>3689</v>
      </c>
      <c r="C159" s="20" t="s">
        <v>3631</v>
      </c>
      <c r="D159" s="20" t="s">
        <v>1535</v>
      </c>
      <c r="E159" s="20" t="s">
        <v>1536</v>
      </c>
      <c r="F159" s="20" t="s">
        <v>29</v>
      </c>
      <c r="G159" s="20" t="s">
        <v>3690</v>
      </c>
      <c r="H159" s="20" t="s">
        <v>342</v>
      </c>
      <c r="I159" s="20" t="s">
        <v>32</v>
      </c>
      <c r="J159" s="20" t="s">
        <v>180</v>
      </c>
      <c r="K159" s="20" t="s">
        <v>787</v>
      </c>
      <c r="L159" s="20" t="s">
        <v>35</v>
      </c>
      <c r="M159" s="20" t="s">
        <v>36</v>
      </c>
      <c r="N159" s="20" t="s">
        <v>788</v>
      </c>
      <c r="O159" s="20">
        <v>32.25</v>
      </c>
      <c r="P159" s="20">
        <v>5</v>
      </c>
      <c r="Q159" s="20">
        <v>11.85</v>
      </c>
      <c r="R159" s="20">
        <v>4.9400000000000004</v>
      </c>
      <c r="S159" s="20" t="s">
        <v>2337</v>
      </c>
      <c r="T159" s="20">
        <v>112</v>
      </c>
      <c r="U159" s="20" t="s">
        <v>39</v>
      </c>
      <c r="V159" s="20" t="s">
        <v>40</v>
      </c>
      <c r="W159" s="21" t="s">
        <v>58</v>
      </c>
      <c r="X159" s="22">
        <v>44595</v>
      </c>
      <c r="Y159" s="23">
        <v>44654</v>
      </c>
      <c r="Z159" s="37" t="str">
        <f>IF(India_Data[[#This Row],[Order Date]]=India_Data[[#This Row],[Ship Date]],"0","1")</f>
        <v>1</v>
      </c>
      <c r="AA159" s="37" t="str">
        <f>IF(India_Data[[#This Row],[Sales]]&gt;=India_Data[[#This Row],[Target]],"YES","NO")</f>
        <v>NO</v>
      </c>
      <c r="AB159" s="37">
        <f>(Data!O159:O1713-Data!T159:T1713)</f>
        <v>-79.75</v>
      </c>
      <c r="AC159" s="35">
        <f>India_Data[[#This Row],[Ship Date]]-India_Data[[#This Row],[Order Date]]</f>
        <v>59</v>
      </c>
      <c r="AD159" s="35" t="str">
        <f>IF(India_Data[[#This Row],[Ship Date]]-India_Data[[#This Row],[Order Date]]&gt;5,"flag","no")</f>
        <v>flag</v>
      </c>
      <c r="AE159" s="35">
        <f>India_Data[[#This Row],[Profit]]/India_Data[[#This Row],[Sales]]</f>
        <v>0.36744186046511629</v>
      </c>
      <c r="AF159" s="41">
        <f>India_Data[[#This Row],[Sales]]/India_Data[[#This Row],[Target]]</f>
        <v>0.28794642857142855</v>
      </c>
      <c r="AG159" s="41">
        <f>India_Data[[#This Row],[Shipping Cost]]/India_Data[[#This Row],[Sales]]</f>
        <v>0.15317829457364343</v>
      </c>
      <c r="AH159" s="40" t="str">
        <f>IF(India_Data[[#This Row],[Shipping Cost]]/India_Data[[#This Row],[Sales]]&gt;0.1,"HIGH","")</f>
        <v>HIGH</v>
      </c>
    </row>
    <row r="160" spans="1:34">
      <c r="A160" s="19">
        <v>159</v>
      </c>
      <c r="B160" s="20" t="s">
        <v>3860</v>
      </c>
      <c r="C160" s="20" t="s">
        <v>3631</v>
      </c>
      <c r="D160" s="20" t="s">
        <v>2577</v>
      </c>
      <c r="E160" s="20" t="s">
        <v>2578</v>
      </c>
      <c r="F160" s="20" t="s">
        <v>29</v>
      </c>
      <c r="G160" s="20" t="s">
        <v>756</v>
      </c>
      <c r="H160" s="20" t="s">
        <v>757</v>
      </c>
      <c r="I160" s="20" t="s">
        <v>32</v>
      </c>
      <c r="J160" s="20" t="s">
        <v>180</v>
      </c>
      <c r="K160" s="20" t="s">
        <v>3861</v>
      </c>
      <c r="L160" s="20" t="s">
        <v>35</v>
      </c>
      <c r="M160" s="20" t="s">
        <v>105</v>
      </c>
      <c r="N160" s="20" t="s">
        <v>3862</v>
      </c>
      <c r="O160" s="20">
        <v>88.02</v>
      </c>
      <c r="P160" s="20">
        <v>6</v>
      </c>
      <c r="Q160" s="20">
        <v>33.299999999999997</v>
      </c>
      <c r="R160" s="20">
        <v>7.67</v>
      </c>
      <c r="S160" s="20" t="s">
        <v>2337</v>
      </c>
      <c r="T160" s="20">
        <v>120</v>
      </c>
      <c r="U160" s="20" t="s">
        <v>39</v>
      </c>
      <c r="V160" s="20" t="s">
        <v>50</v>
      </c>
      <c r="W160" s="21" t="s">
        <v>41</v>
      </c>
      <c r="X160" s="22">
        <v>45473</v>
      </c>
      <c r="Y160" s="23">
        <v>45329</v>
      </c>
      <c r="Z160" s="37" t="str">
        <f>IF(India_Data[[#This Row],[Order Date]]=India_Data[[#This Row],[Ship Date]],"0","1")</f>
        <v>1</v>
      </c>
      <c r="AA160" s="37" t="str">
        <f>IF(India_Data[[#This Row],[Sales]]&gt;=India_Data[[#This Row],[Target]],"YES","NO")</f>
        <v>NO</v>
      </c>
      <c r="AB160" s="37">
        <f>(Data!O160:O1714-Data!T160:T1714)</f>
        <v>-31.980000000000004</v>
      </c>
      <c r="AC160" s="35">
        <f>India_Data[[#This Row],[Ship Date]]-India_Data[[#This Row],[Order Date]]</f>
        <v>-144</v>
      </c>
      <c r="AD160" s="35" t="str">
        <f>IF(India_Data[[#This Row],[Ship Date]]-India_Data[[#This Row],[Order Date]]&gt;5,"flag","no")</f>
        <v>no</v>
      </c>
      <c r="AE160" s="35">
        <f>India_Data[[#This Row],[Profit]]/India_Data[[#This Row],[Sales]]</f>
        <v>0.37832310838445804</v>
      </c>
      <c r="AF160" s="41">
        <f>India_Data[[#This Row],[Sales]]/India_Data[[#This Row],[Target]]</f>
        <v>0.73349999999999993</v>
      </c>
      <c r="AG160" s="41">
        <f>India_Data[[#This Row],[Shipping Cost]]/India_Data[[#This Row],[Sales]]</f>
        <v>8.7139286525789603E-2</v>
      </c>
      <c r="AH160" s="40" t="str">
        <f>IF(India_Data[[#This Row],[Shipping Cost]]/India_Data[[#This Row],[Sales]]&gt;0.1,"HIGH","")</f>
        <v/>
      </c>
    </row>
    <row r="161" spans="1:34">
      <c r="A161" s="19">
        <v>160</v>
      </c>
      <c r="B161" s="20" t="s">
        <v>3863</v>
      </c>
      <c r="C161" s="20" t="s">
        <v>3631</v>
      </c>
      <c r="D161" s="20" t="s">
        <v>3864</v>
      </c>
      <c r="E161" s="20" t="s">
        <v>3865</v>
      </c>
      <c r="F161" s="20" t="s">
        <v>29</v>
      </c>
      <c r="G161" s="20" t="s">
        <v>3866</v>
      </c>
      <c r="H161" s="20" t="s">
        <v>252</v>
      </c>
      <c r="I161" s="20" t="s">
        <v>32</v>
      </c>
      <c r="J161" s="20" t="s">
        <v>47</v>
      </c>
      <c r="K161" s="20" t="s">
        <v>1257</v>
      </c>
      <c r="L161" s="20" t="s">
        <v>35</v>
      </c>
      <c r="M161" s="20" t="s">
        <v>36</v>
      </c>
      <c r="N161" s="20" t="s">
        <v>1258</v>
      </c>
      <c r="O161" s="20">
        <v>170.1</v>
      </c>
      <c r="P161" s="20">
        <v>6</v>
      </c>
      <c r="Q161" s="20">
        <v>83.34</v>
      </c>
      <c r="R161" s="20">
        <v>39.729999999999997</v>
      </c>
      <c r="S161" s="20" t="s">
        <v>2337</v>
      </c>
      <c r="T161" s="20">
        <v>434</v>
      </c>
      <c r="U161" s="20" t="s">
        <v>39</v>
      </c>
      <c r="V161" s="20" t="s">
        <v>78</v>
      </c>
      <c r="W161" s="21" t="s">
        <v>58</v>
      </c>
      <c r="X161" s="22">
        <v>45296</v>
      </c>
      <c r="Y161" s="23">
        <v>45448</v>
      </c>
      <c r="Z161" s="37" t="str">
        <f>IF(India_Data[[#This Row],[Order Date]]=India_Data[[#This Row],[Ship Date]],"0","1")</f>
        <v>1</v>
      </c>
      <c r="AA161" s="37" t="str">
        <f>IF(India_Data[[#This Row],[Sales]]&gt;=India_Data[[#This Row],[Target]],"YES","NO")</f>
        <v>NO</v>
      </c>
      <c r="AB161" s="37">
        <f>(Data!O161:O1715-Data!T161:T1715)</f>
        <v>-263.89999999999998</v>
      </c>
      <c r="AC161" s="35">
        <f>India_Data[[#This Row],[Ship Date]]-India_Data[[#This Row],[Order Date]]</f>
        <v>152</v>
      </c>
      <c r="AD161" s="35" t="str">
        <f>IF(India_Data[[#This Row],[Ship Date]]-India_Data[[#This Row],[Order Date]]&gt;5,"flag","no")</f>
        <v>flag</v>
      </c>
      <c r="AE161" s="35">
        <f>India_Data[[#This Row],[Profit]]/India_Data[[#This Row],[Sales]]</f>
        <v>0.48994708994708996</v>
      </c>
      <c r="AF161" s="41">
        <f>India_Data[[#This Row],[Sales]]/India_Data[[#This Row],[Target]]</f>
        <v>0.39193548387096772</v>
      </c>
      <c r="AG161" s="41">
        <f>India_Data[[#This Row],[Shipping Cost]]/India_Data[[#This Row],[Sales]]</f>
        <v>0.23356848912404468</v>
      </c>
      <c r="AH161" s="40" t="str">
        <f>IF(India_Data[[#This Row],[Shipping Cost]]/India_Data[[#This Row],[Sales]]&gt;0.1,"HIGH","")</f>
        <v>HIGH</v>
      </c>
    </row>
    <row r="162" spans="1:34">
      <c r="A162" s="19">
        <v>161</v>
      </c>
      <c r="B162" s="20" t="s">
        <v>4012</v>
      </c>
      <c r="C162" s="20" t="s">
        <v>3998</v>
      </c>
      <c r="D162" s="20" t="s">
        <v>1375</v>
      </c>
      <c r="E162" s="20" t="s">
        <v>1376</v>
      </c>
      <c r="F162" s="20" t="s">
        <v>29</v>
      </c>
      <c r="G162" s="20" t="s">
        <v>671</v>
      </c>
      <c r="H162" s="20" t="s">
        <v>672</v>
      </c>
      <c r="I162" s="20" t="s">
        <v>32</v>
      </c>
      <c r="J162" s="20" t="s">
        <v>33</v>
      </c>
      <c r="K162" s="20" t="s">
        <v>4013</v>
      </c>
      <c r="L162" s="20" t="s">
        <v>35</v>
      </c>
      <c r="M162" s="20" t="s">
        <v>98</v>
      </c>
      <c r="N162" s="20" t="s">
        <v>4014</v>
      </c>
      <c r="O162" s="20">
        <v>349.44</v>
      </c>
      <c r="P162" s="20">
        <v>7</v>
      </c>
      <c r="Q162" s="20">
        <v>122.22</v>
      </c>
      <c r="R162" s="20">
        <v>43.14</v>
      </c>
      <c r="S162" s="20" t="s">
        <v>38</v>
      </c>
      <c r="T162" s="20">
        <v>280</v>
      </c>
      <c r="U162" s="20" t="s">
        <v>39</v>
      </c>
      <c r="V162" s="20" t="s">
        <v>57</v>
      </c>
      <c r="W162" s="21" t="s">
        <v>41</v>
      </c>
      <c r="X162" s="22">
        <v>44556</v>
      </c>
      <c r="Y162" s="23">
        <v>44558</v>
      </c>
      <c r="Z162" s="37" t="str">
        <f>IF(India_Data[[#This Row],[Order Date]]=India_Data[[#This Row],[Ship Date]],"0","1")</f>
        <v>1</v>
      </c>
      <c r="AA162" s="37" t="str">
        <f>IF(India_Data[[#This Row],[Sales]]&gt;=India_Data[[#This Row],[Target]],"YES","NO")</f>
        <v>YES</v>
      </c>
      <c r="AB162" s="37">
        <f>(Data!O162:O1716-Data!T162:T1716)</f>
        <v>69.44</v>
      </c>
      <c r="AC162" s="35">
        <f>India_Data[[#This Row],[Ship Date]]-India_Data[[#This Row],[Order Date]]</f>
        <v>2</v>
      </c>
      <c r="AD162" s="35" t="str">
        <f>IF(India_Data[[#This Row],[Ship Date]]-India_Data[[#This Row],[Order Date]]&gt;5,"flag","no")</f>
        <v>no</v>
      </c>
      <c r="AE162" s="35">
        <f>India_Data[[#This Row],[Profit]]/India_Data[[#This Row],[Sales]]</f>
        <v>0.34975961538461536</v>
      </c>
      <c r="AF162" s="41">
        <f>India_Data[[#This Row],[Sales]]/India_Data[[#This Row],[Target]]</f>
        <v>1.248</v>
      </c>
      <c r="AG162" s="41">
        <f>India_Data[[#This Row],[Shipping Cost]]/India_Data[[#This Row],[Sales]]</f>
        <v>0.12345467032967034</v>
      </c>
      <c r="AH162" s="40" t="str">
        <f>IF(India_Data[[#This Row],[Shipping Cost]]/India_Data[[#This Row],[Sales]]&gt;0.1,"HIGH","")</f>
        <v>HIGH</v>
      </c>
    </row>
    <row r="163" spans="1:34">
      <c r="A163" s="19">
        <v>162</v>
      </c>
      <c r="B163" s="20" t="s">
        <v>3867</v>
      </c>
      <c r="C163" s="20" t="s">
        <v>3631</v>
      </c>
      <c r="D163" s="20" t="s">
        <v>3868</v>
      </c>
      <c r="E163" s="20" t="s">
        <v>3869</v>
      </c>
      <c r="F163" s="20" t="s">
        <v>29</v>
      </c>
      <c r="G163" s="20" t="s">
        <v>45</v>
      </c>
      <c r="H163" s="20" t="s">
        <v>46</v>
      </c>
      <c r="I163" s="20" t="s">
        <v>32</v>
      </c>
      <c r="J163" s="20" t="s">
        <v>47</v>
      </c>
      <c r="K163" s="20" t="s">
        <v>3870</v>
      </c>
      <c r="L163" s="20" t="s">
        <v>35</v>
      </c>
      <c r="M163" s="20" t="s">
        <v>91</v>
      </c>
      <c r="N163" s="20" t="s">
        <v>3871</v>
      </c>
      <c r="O163" s="20">
        <v>101.64</v>
      </c>
      <c r="P163" s="20">
        <v>7</v>
      </c>
      <c r="Q163" s="20">
        <v>33.39</v>
      </c>
      <c r="R163" s="20">
        <v>17.59</v>
      </c>
      <c r="S163" s="20" t="s">
        <v>2337</v>
      </c>
      <c r="T163" s="20">
        <v>30</v>
      </c>
      <c r="U163" s="20" t="s">
        <v>39</v>
      </c>
      <c r="V163" s="20" t="s">
        <v>40</v>
      </c>
      <c r="W163" s="21" t="s">
        <v>58</v>
      </c>
      <c r="X163" s="22">
        <v>44428</v>
      </c>
      <c r="Y163" s="23">
        <v>44431</v>
      </c>
      <c r="Z163" s="37" t="str">
        <f>IF(India_Data[[#This Row],[Order Date]]=India_Data[[#This Row],[Ship Date]],"0","1")</f>
        <v>1</v>
      </c>
      <c r="AA163" s="37" t="str">
        <f>IF(India_Data[[#This Row],[Sales]]&gt;=India_Data[[#This Row],[Target]],"YES","NO")</f>
        <v>YES</v>
      </c>
      <c r="AB163" s="37">
        <f>(Data!O163:O1717-Data!T163:T1717)</f>
        <v>71.64</v>
      </c>
      <c r="AC163" s="35">
        <f>India_Data[[#This Row],[Ship Date]]-India_Data[[#This Row],[Order Date]]</f>
        <v>3</v>
      </c>
      <c r="AD163" s="35" t="str">
        <f>IF(India_Data[[#This Row],[Ship Date]]-India_Data[[#This Row],[Order Date]]&gt;5,"flag","no")</f>
        <v>no</v>
      </c>
      <c r="AE163" s="35">
        <f>India_Data[[#This Row],[Profit]]/India_Data[[#This Row],[Sales]]</f>
        <v>0.32851239669421489</v>
      </c>
      <c r="AF163" s="41">
        <f>India_Data[[#This Row],[Sales]]/India_Data[[#This Row],[Target]]</f>
        <v>3.3879999999999999</v>
      </c>
      <c r="AG163" s="41">
        <f>India_Data[[#This Row],[Shipping Cost]]/India_Data[[#This Row],[Sales]]</f>
        <v>0.17306178669815034</v>
      </c>
      <c r="AH163" s="40" t="str">
        <f>IF(India_Data[[#This Row],[Shipping Cost]]/India_Data[[#This Row],[Sales]]&gt;0.1,"HIGH","")</f>
        <v>HIGH</v>
      </c>
    </row>
    <row r="164" spans="1:34">
      <c r="A164" s="19">
        <v>163</v>
      </c>
      <c r="B164" s="20" t="s">
        <v>3716</v>
      </c>
      <c r="C164" s="20" t="s">
        <v>3631</v>
      </c>
      <c r="D164" s="20" t="s">
        <v>3717</v>
      </c>
      <c r="E164" s="20" t="s">
        <v>3718</v>
      </c>
      <c r="F164" s="20" t="s">
        <v>29</v>
      </c>
      <c r="G164" s="20" t="s">
        <v>449</v>
      </c>
      <c r="H164" s="20" t="s">
        <v>136</v>
      </c>
      <c r="I164" s="20" t="s">
        <v>32</v>
      </c>
      <c r="J164" s="20" t="s">
        <v>54</v>
      </c>
      <c r="K164" s="20" t="s">
        <v>986</v>
      </c>
      <c r="L164" s="20" t="s">
        <v>35</v>
      </c>
      <c r="M164" s="20" t="s">
        <v>76</v>
      </c>
      <c r="N164" s="20" t="s">
        <v>987</v>
      </c>
      <c r="O164" s="20">
        <v>79.8</v>
      </c>
      <c r="P164" s="20">
        <v>7</v>
      </c>
      <c r="Q164" s="20">
        <v>1.47</v>
      </c>
      <c r="R164" s="20">
        <v>19.41</v>
      </c>
      <c r="S164" s="20" t="s">
        <v>2972</v>
      </c>
      <c r="T164" s="20">
        <v>545</v>
      </c>
      <c r="U164" s="20" t="s">
        <v>39</v>
      </c>
      <c r="V164" s="20" t="s">
        <v>50</v>
      </c>
      <c r="W164" s="21" t="s">
        <v>58</v>
      </c>
      <c r="X164" s="22">
        <v>44656</v>
      </c>
      <c r="Y164" s="23">
        <v>44717</v>
      </c>
      <c r="Z164" s="37" t="str">
        <f>IF(India_Data[[#This Row],[Order Date]]=India_Data[[#This Row],[Ship Date]],"0","1")</f>
        <v>1</v>
      </c>
      <c r="AA164" s="37" t="str">
        <f>IF(India_Data[[#This Row],[Sales]]&gt;=India_Data[[#This Row],[Target]],"YES","NO")</f>
        <v>NO</v>
      </c>
      <c r="AB164" s="37">
        <f>(Data!O164:O1718-Data!T164:T1718)</f>
        <v>-465.2</v>
      </c>
      <c r="AC164" s="35">
        <f>India_Data[[#This Row],[Ship Date]]-India_Data[[#This Row],[Order Date]]</f>
        <v>61</v>
      </c>
      <c r="AD164" s="35" t="str">
        <f>IF(India_Data[[#This Row],[Ship Date]]-India_Data[[#This Row],[Order Date]]&gt;5,"flag","no")</f>
        <v>flag</v>
      </c>
      <c r="AE164" s="35">
        <f>India_Data[[#This Row],[Profit]]/India_Data[[#This Row],[Sales]]</f>
        <v>1.8421052631578949E-2</v>
      </c>
      <c r="AF164" s="41">
        <f>India_Data[[#This Row],[Sales]]/India_Data[[#This Row],[Target]]</f>
        <v>0.14642201834862384</v>
      </c>
      <c r="AG164" s="41">
        <f>India_Data[[#This Row],[Shipping Cost]]/India_Data[[#This Row],[Sales]]</f>
        <v>0.24323308270676694</v>
      </c>
      <c r="AH164" s="40" t="str">
        <f>IF(India_Data[[#This Row],[Shipping Cost]]/India_Data[[#This Row],[Sales]]&gt;0.1,"HIGH","")</f>
        <v>HIGH</v>
      </c>
    </row>
    <row r="165" spans="1:34">
      <c r="A165" s="19">
        <v>164</v>
      </c>
      <c r="B165" s="20" t="s">
        <v>3483</v>
      </c>
      <c r="C165" s="20" t="s">
        <v>2928</v>
      </c>
      <c r="D165" s="20" t="s">
        <v>391</v>
      </c>
      <c r="E165" s="20" t="s">
        <v>392</v>
      </c>
      <c r="F165" s="20" t="s">
        <v>29</v>
      </c>
      <c r="G165" s="20" t="s">
        <v>1537</v>
      </c>
      <c r="H165" s="20" t="s">
        <v>63</v>
      </c>
      <c r="I165" s="20" t="s">
        <v>32</v>
      </c>
      <c r="J165" s="20" t="s">
        <v>54</v>
      </c>
      <c r="K165" s="20" t="s">
        <v>3484</v>
      </c>
      <c r="L165" s="20" t="s">
        <v>35</v>
      </c>
      <c r="M165" s="20" t="s">
        <v>159</v>
      </c>
      <c r="N165" s="20" t="s">
        <v>3485</v>
      </c>
      <c r="O165" s="20">
        <v>375.9</v>
      </c>
      <c r="P165" s="20">
        <v>7</v>
      </c>
      <c r="Q165" s="20">
        <v>7.35</v>
      </c>
      <c r="R165" s="20">
        <v>46.57</v>
      </c>
      <c r="S165" s="20" t="s">
        <v>38</v>
      </c>
      <c r="T165" s="20">
        <v>217</v>
      </c>
      <c r="U165" s="20" t="s">
        <v>39</v>
      </c>
      <c r="V165" s="20" t="s">
        <v>78</v>
      </c>
      <c r="W165" s="21" t="s">
        <v>41</v>
      </c>
      <c r="X165" s="22">
        <v>45560</v>
      </c>
      <c r="Y165" s="23">
        <v>45562</v>
      </c>
      <c r="Z165" s="37" t="str">
        <f>IF(India_Data[[#This Row],[Order Date]]=India_Data[[#This Row],[Ship Date]],"0","1")</f>
        <v>1</v>
      </c>
      <c r="AA165" s="37" t="str">
        <f>IF(India_Data[[#This Row],[Sales]]&gt;=India_Data[[#This Row],[Target]],"YES","NO")</f>
        <v>YES</v>
      </c>
      <c r="AB165" s="37">
        <f>(Data!O165:O1719-Data!T165:T1719)</f>
        <v>158.89999999999998</v>
      </c>
      <c r="AC165" s="35">
        <f>India_Data[[#This Row],[Ship Date]]-India_Data[[#This Row],[Order Date]]</f>
        <v>2</v>
      </c>
      <c r="AD165" s="35" t="str">
        <f>IF(India_Data[[#This Row],[Ship Date]]-India_Data[[#This Row],[Order Date]]&gt;5,"flag","no")</f>
        <v>no</v>
      </c>
      <c r="AE165" s="35">
        <f>India_Data[[#This Row],[Profit]]/India_Data[[#This Row],[Sales]]</f>
        <v>1.9553072625698324E-2</v>
      </c>
      <c r="AF165" s="41">
        <f>India_Data[[#This Row],[Sales]]/India_Data[[#This Row],[Target]]</f>
        <v>1.732258064516129</v>
      </c>
      <c r="AG165" s="41">
        <f>India_Data[[#This Row],[Shipping Cost]]/India_Data[[#This Row],[Sales]]</f>
        <v>0.12388933226922054</v>
      </c>
      <c r="AH165" s="40" t="str">
        <f>IF(India_Data[[#This Row],[Shipping Cost]]/India_Data[[#This Row],[Sales]]&gt;0.1,"HIGH","")</f>
        <v>HIGH</v>
      </c>
    </row>
    <row r="166" spans="1:34">
      <c r="A166" s="19">
        <v>165</v>
      </c>
      <c r="B166" s="20" t="s">
        <v>3752</v>
      </c>
      <c r="C166" s="20" t="s">
        <v>3631</v>
      </c>
      <c r="D166" s="20" t="s">
        <v>1667</v>
      </c>
      <c r="E166" s="20" t="s">
        <v>1668</v>
      </c>
      <c r="F166" s="20" t="s">
        <v>29</v>
      </c>
      <c r="G166" s="20" t="s">
        <v>324</v>
      </c>
      <c r="H166" s="20" t="s">
        <v>31</v>
      </c>
      <c r="I166" s="20" t="s">
        <v>32</v>
      </c>
      <c r="J166" s="20" t="s">
        <v>33</v>
      </c>
      <c r="K166" s="20" t="s">
        <v>3872</v>
      </c>
      <c r="L166" s="20" t="s">
        <v>35</v>
      </c>
      <c r="M166" s="20" t="s">
        <v>36</v>
      </c>
      <c r="N166" s="20" t="s">
        <v>3873</v>
      </c>
      <c r="O166" s="20">
        <v>80.22</v>
      </c>
      <c r="P166" s="20">
        <v>7</v>
      </c>
      <c r="Q166" s="20">
        <v>35.28</v>
      </c>
      <c r="R166" s="20">
        <v>12.65</v>
      </c>
      <c r="S166" s="20" t="s">
        <v>2337</v>
      </c>
      <c r="T166" s="20">
        <v>370</v>
      </c>
      <c r="U166" s="20" t="s">
        <v>39</v>
      </c>
      <c r="V166" s="20" t="s">
        <v>57</v>
      </c>
      <c r="W166" s="21" t="s">
        <v>58</v>
      </c>
      <c r="X166" s="22">
        <v>45473</v>
      </c>
      <c r="Y166" s="23">
        <v>45329</v>
      </c>
      <c r="Z166" s="37" t="str">
        <f>IF(India_Data[[#This Row],[Order Date]]=India_Data[[#This Row],[Ship Date]],"0","1")</f>
        <v>1</v>
      </c>
      <c r="AA166" s="37" t="str">
        <f>IF(India_Data[[#This Row],[Sales]]&gt;=India_Data[[#This Row],[Target]],"YES","NO")</f>
        <v>NO</v>
      </c>
      <c r="AB166" s="37">
        <f>(Data!O166:O1720-Data!T166:T1720)</f>
        <v>-289.77999999999997</v>
      </c>
      <c r="AC166" s="35">
        <f>India_Data[[#This Row],[Ship Date]]-India_Data[[#This Row],[Order Date]]</f>
        <v>-144</v>
      </c>
      <c r="AD166" s="35" t="str">
        <f>IF(India_Data[[#This Row],[Ship Date]]-India_Data[[#This Row],[Order Date]]&gt;5,"flag","no")</f>
        <v>no</v>
      </c>
      <c r="AE166" s="35">
        <f>India_Data[[#This Row],[Profit]]/India_Data[[#This Row],[Sales]]</f>
        <v>0.43979057591623039</v>
      </c>
      <c r="AF166" s="41">
        <f>India_Data[[#This Row],[Sales]]/India_Data[[#This Row],[Target]]</f>
        <v>0.2168108108108108</v>
      </c>
      <c r="AG166" s="41">
        <f>India_Data[[#This Row],[Shipping Cost]]/India_Data[[#This Row],[Sales]]</f>
        <v>0.15769134879082525</v>
      </c>
      <c r="AH166" s="40" t="str">
        <f>IF(India_Data[[#This Row],[Shipping Cost]]/India_Data[[#This Row],[Sales]]&gt;0.1,"HIGH","")</f>
        <v>HIGH</v>
      </c>
    </row>
    <row r="167" spans="1:34">
      <c r="A167" s="19">
        <v>166</v>
      </c>
      <c r="B167" s="20" t="s">
        <v>3483</v>
      </c>
      <c r="C167" s="20" t="s">
        <v>2928</v>
      </c>
      <c r="D167" s="20" t="s">
        <v>391</v>
      </c>
      <c r="E167" s="20" t="s">
        <v>392</v>
      </c>
      <c r="F167" s="20" t="s">
        <v>29</v>
      </c>
      <c r="G167" s="20" t="s">
        <v>1537</v>
      </c>
      <c r="H167" s="20" t="s">
        <v>63</v>
      </c>
      <c r="I167" s="20" t="s">
        <v>32</v>
      </c>
      <c r="J167" s="20" t="s">
        <v>54</v>
      </c>
      <c r="K167" s="20" t="s">
        <v>891</v>
      </c>
      <c r="L167" s="20" t="s">
        <v>35</v>
      </c>
      <c r="M167" s="20" t="s">
        <v>105</v>
      </c>
      <c r="N167" s="20" t="s">
        <v>892</v>
      </c>
      <c r="O167" s="20">
        <v>392.88</v>
      </c>
      <c r="P167" s="20">
        <v>8</v>
      </c>
      <c r="Q167" s="20">
        <v>137.28</v>
      </c>
      <c r="R167" s="20">
        <v>37.85</v>
      </c>
      <c r="S167" s="20" t="s">
        <v>38</v>
      </c>
      <c r="T167" s="20">
        <v>132</v>
      </c>
      <c r="U167" s="20" t="s">
        <v>39</v>
      </c>
      <c r="V167" s="20" t="s">
        <v>40</v>
      </c>
      <c r="W167" s="21" t="s">
        <v>41</v>
      </c>
      <c r="X167" s="22">
        <v>45582</v>
      </c>
      <c r="Y167" s="23">
        <v>45583</v>
      </c>
      <c r="Z167" s="37" t="str">
        <f>IF(India_Data[[#This Row],[Order Date]]=India_Data[[#This Row],[Ship Date]],"0","1")</f>
        <v>1</v>
      </c>
      <c r="AA167" s="37" t="str">
        <f>IF(India_Data[[#This Row],[Sales]]&gt;=India_Data[[#This Row],[Target]],"YES","NO")</f>
        <v>YES</v>
      </c>
      <c r="AB167" s="37">
        <f>(Data!O167:O1721-Data!T167:T1721)</f>
        <v>260.88</v>
      </c>
      <c r="AC167" s="35">
        <f>India_Data[[#This Row],[Ship Date]]-India_Data[[#This Row],[Order Date]]</f>
        <v>1</v>
      </c>
      <c r="AD167" s="35" t="str">
        <f>IF(India_Data[[#This Row],[Ship Date]]-India_Data[[#This Row],[Order Date]]&gt;5,"flag","no")</f>
        <v>no</v>
      </c>
      <c r="AE167" s="35">
        <f>India_Data[[#This Row],[Profit]]/India_Data[[#This Row],[Sales]]</f>
        <v>0.34941967012828345</v>
      </c>
      <c r="AF167" s="41">
        <f>India_Data[[#This Row],[Sales]]/India_Data[[#This Row],[Target]]</f>
        <v>2.9763636363636365</v>
      </c>
      <c r="AG167" s="41">
        <f>India_Data[[#This Row],[Shipping Cost]]/India_Data[[#This Row],[Sales]]</f>
        <v>9.633984931785787E-2</v>
      </c>
      <c r="AH167" s="40" t="str">
        <f>IF(India_Data[[#This Row],[Shipping Cost]]/India_Data[[#This Row],[Sales]]&gt;0.1,"HIGH","")</f>
        <v/>
      </c>
    </row>
    <row r="168" spans="1:34">
      <c r="A168" s="19">
        <v>167</v>
      </c>
      <c r="B168" s="20" t="s">
        <v>3350</v>
      </c>
      <c r="C168" s="20" t="s">
        <v>2928</v>
      </c>
      <c r="D168" s="20" t="s">
        <v>3351</v>
      </c>
      <c r="E168" s="20" t="s">
        <v>3352</v>
      </c>
      <c r="F168" s="20" t="s">
        <v>29</v>
      </c>
      <c r="G168" s="20" t="s">
        <v>613</v>
      </c>
      <c r="H168" s="20" t="s">
        <v>157</v>
      </c>
      <c r="I168" s="20" t="s">
        <v>32</v>
      </c>
      <c r="J168" s="20" t="s">
        <v>47</v>
      </c>
      <c r="K168" s="20" t="s">
        <v>1161</v>
      </c>
      <c r="L168" s="20" t="s">
        <v>35</v>
      </c>
      <c r="M168" s="20" t="s">
        <v>145</v>
      </c>
      <c r="N168" s="20" t="s">
        <v>1162</v>
      </c>
      <c r="O168" s="20">
        <v>1027.2</v>
      </c>
      <c r="P168" s="20">
        <v>8</v>
      </c>
      <c r="Q168" s="20">
        <v>287.52</v>
      </c>
      <c r="R168" s="20">
        <v>117.45</v>
      </c>
      <c r="S168" s="20" t="s">
        <v>38</v>
      </c>
      <c r="T168" s="20">
        <v>412</v>
      </c>
      <c r="U168" s="20" t="s">
        <v>39</v>
      </c>
      <c r="V168" s="20" t="s">
        <v>78</v>
      </c>
      <c r="W168" s="21" t="s">
        <v>41</v>
      </c>
      <c r="X168" s="22">
        <v>45362</v>
      </c>
      <c r="Y168" s="23">
        <v>45423</v>
      </c>
      <c r="Z168" s="37" t="str">
        <f>IF(India_Data[[#This Row],[Order Date]]=India_Data[[#This Row],[Ship Date]],"0","1")</f>
        <v>1</v>
      </c>
      <c r="AA168" s="37" t="str">
        <f>IF(India_Data[[#This Row],[Sales]]&gt;=India_Data[[#This Row],[Target]],"YES","NO")</f>
        <v>YES</v>
      </c>
      <c r="AB168" s="37">
        <f>(Data!O168:O1722-Data!T168:T1722)</f>
        <v>615.20000000000005</v>
      </c>
      <c r="AC168" s="35">
        <f>India_Data[[#This Row],[Ship Date]]-India_Data[[#This Row],[Order Date]]</f>
        <v>61</v>
      </c>
      <c r="AD168" s="35" t="str">
        <f>IF(India_Data[[#This Row],[Ship Date]]-India_Data[[#This Row],[Order Date]]&gt;5,"flag","no")</f>
        <v>flag</v>
      </c>
      <c r="AE168" s="35">
        <f>India_Data[[#This Row],[Profit]]/India_Data[[#This Row],[Sales]]</f>
        <v>0.27990654205607474</v>
      </c>
      <c r="AF168" s="41">
        <f>India_Data[[#This Row],[Sales]]/India_Data[[#This Row],[Target]]</f>
        <v>2.4932038834951458</v>
      </c>
      <c r="AG168" s="41">
        <f>India_Data[[#This Row],[Shipping Cost]]/India_Data[[#This Row],[Sales]]</f>
        <v>0.11433995327102804</v>
      </c>
      <c r="AH168" s="40" t="str">
        <f>IF(India_Data[[#This Row],[Shipping Cost]]/India_Data[[#This Row],[Sales]]&gt;0.1,"HIGH","")</f>
        <v>HIGH</v>
      </c>
    </row>
    <row r="169" spans="1:34">
      <c r="A169" s="19">
        <v>168</v>
      </c>
      <c r="B169" s="20" t="s">
        <v>4015</v>
      </c>
      <c r="C169" s="20" t="s">
        <v>3998</v>
      </c>
      <c r="D169" s="20" t="s">
        <v>1255</v>
      </c>
      <c r="E169" s="20" t="s">
        <v>1256</v>
      </c>
      <c r="F169" s="20" t="s">
        <v>29</v>
      </c>
      <c r="G169" s="20" t="s">
        <v>3690</v>
      </c>
      <c r="H169" s="20" t="s">
        <v>342</v>
      </c>
      <c r="I169" s="20" t="s">
        <v>32</v>
      </c>
      <c r="J169" s="20" t="s">
        <v>180</v>
      </c>
      <c r="K169" s="20" t="s">
        <v>3901</v>
      </c>
      <c r="L169" s="20" t="s">
        <v>35</v>
      </c>
      <c r="M169" s="20" t="s">
        <v>105</v>
      </c>
      <c r="N169" s="20" t="s">
        <v>3902</v>
      </c>
      <c r="O169" s="20">
        <v>236.25</v>
      </c>
      <c r="P169" s="20">
        <v>9</v>
      </c>
      <c r="Q169" s="20">
        <v>82.62</v>
      </c>
      <c r="R169" s="20">
        <v>43.32</v>
      </c>
      <c r="S169" s="20" t="s">
        <v>2337</v>
      </c>
      <c r="T169" s="20">
        <v>347</v>
      </c>
      <c r="U169" s="20" t="s">
        <v>39</v>
      </c>
      <c r="V169" s="20" t="s">
        <v>57</v>
      </c>
      <c r="W169" s="21" t="s">
        <v>58</v>
      </c>
      <c r="X169" s="22">
        <v>44843</v>
      </c>
      <c r="Y169" s="23">
        <v>44904</v>
      </c>
      <c r="Z169" s="37" t="str">
        <f>IF(India_Data[[#This Row],[Order Date]]=India_Data[[#This Row],[Ship Date]],"0","1")</f>
        <v>1</v>
      </c>
      <c r="AA169" s="37" t="str">
        <f>IF(India_Data[[#This Row],[Sales]]&gt;=India_Data[[#This Row],[Target]],"YES","NO")</f>
        <v>NO</v>
      </c>
      <c r="AB169" s="37">
        <f>(Data!O169:O1723-Data!T169:T1723)</f>
        <v>-110.75</v>
      </c>
      <c r="AC169" s="35">
        <f>India_Data[[#This Row],[Ship Date]]-India_Data[[#This Row],[Order Date]]</f>
        <v>61</v>
      </c>
      <c r="AD169" s="35" t="str">
        <f>IF(India_Data[[#This Row],[Ship Date]]-India_Data[[#This Row],[Order Date]]&gt;5,"flag","no")</f>
        <v>flag</v>
      </c>
      <c r="AE169" s="35">
        <f>India_Data[[#This Row],[Profit]]/India_Data[[#This Row],[Sales]]</f>
        <v>0.34971428571428576</v>
      </c>
      <c r="AF169" s="41">
        <f>India_Data[[#This Row],[Sales]]/India_Data[[#This Row],[Target]]</f>
        <v>0.68083573487031701</v>
      </c>
      <c r="AG169" s="41">
        <f>India_Data[[#This Row],[Shipping Cost]]/India_Data[[#This Row],[Sales]]</f>
        <v>0.18336507936507937</v>
      </c>
      <c r="AH169" s="40" t="str">
        <f>IF(India_Data[[#This Row],[Shipping Cost]]/India_Data[[#This Row],[Sales]]&gt;0.1,"HIGH","")</f>
        <v>HIGH</v>
      </c>
    </row>
    <row r="170" spans="1:34">
      <c r="A170" s="19">
        <v>169</v>
      </c>
      <c r="B170" s="20" t="s">
        <v>4016</v>
      </c>
      <c r="C170" s="20" t="s">
        <v>3998</v>
      </c>
      <c r="D170" s="20" t="s">
        <v>2304</v>
      </c>
      <c r="E170" s="20" t="s">
        <v>2305</v>
      </c>
      <c r="F170" s="20" t="s">
        <v>29</v>
      </c>
      <c r="G170" s="20" t="s">
        <v>459</v>
      </c>
      <c r="H170" s="20" t="s">
        <v>165</v>
      </c>
      <c r="I170" s="20" t="s">
        <v>32</v>
      </c>
      <c r="J170" s="20" t="s">
        <v>47</v>
      </c>
      <c r="K170" s="20" t="s">
        <v>212</v>
      </c>
      <c r="L170" s="20" t="s">
        <v>35</v>
      </c>
      <c r="M170" s="20" t="s">
        <v>36</v>
      </c>
      <c r="N170" s="20" t="s">
        <v>213</v>
      </c>
      <c r="O170" s="20">
        <v>26.88</v>
      </c>
      <c r="P170" s="20">
        <v>4</v>
      </c>
      <c r="Q170" s="20">
        <v>12</v>
      </c>
      <c r="R170" s="20">
        <v>6.55</v>
      </c>
      <c r="S170" s="20" t="s">
        <v>2972</v>
      </c>
      <c r="T170" s="20">
        <v>229</v>
      </c>
      <c r="U170" s="20" t="s">
        <v>39</v>
      </c>
      <c r="V170" s="20" t="s">
        <v>40</v>
      </c>
      <c r="W170" s="21" t="s">
        <v>41</v>
      </c>
      <c r="X170" s="22">
        <v>45182</v>
      </c>
      <c r="Y170" s="23">
        <v>45182</v>
      </c>
      <c r="Z170" s="37" t="str">
        <f>IF(India_Data[[#This Row],[Order Date]]=India_Data[[#This Row],[Ship Date]],"0","1")</f>
        <v>0</v>
      </c>
      <c r="AA170" s="37" t="str">
        <f>IF(India_Data[[#This Row],[Sales]]&gt;=India_Data[[#This Row],[Target]],"YES","NO")</f>
        <v>NO</v>
      </c>
      <c r="AB170" s="37">
        <f>(Data!O170:O1724-Data!T170:T1724)</f>
        <v>-202.12</v>
      </c>
      <c r="AC170" s="35">
        <f>India_Data[[#This Row],[Ship Date]]-India_Data[[#This Row],[Order Date]]</f>
        <v>0</v>
      </c>
      <c r="AD170" s="35" t="str">
        <f>IF(India_Data[[#This Row],[Ship Date]]-India_Data[[#This Row],[Order Date]]&gt;5,"flag","no")</f>
        <v>no</v>
      </c>
      <c r="AE170" s="35">
        <f>India_Data[[#This Row],[Profit]]/India_Data[[#This Row],[Sales]]</f>
        <v>0.44642857142857145</v>
      </c>
      <c r="AF170" s="41">
        <f>India_Data[[#This Row],[Sales]]/India_Data[[#This Row],[Target]]</f>
        <v>0.11737991266375546</v>
      </c>
      <c r="AG170" s="41">
        <f>India_Data[[#This Row],[Shipping Cost]]/India_Data[[#This Row],[Sales]]</f>
        <v>0.24367559523809523</v>
      </c>
      <c r="AH170" s="40" t="str">
        <f>IF(India_Data[[#This Row],[Shipping Cost]]/India_Data[[#This Row],[Sales]]&gt;0.1,"HIGH","")</f>
        <v>HIGH</v>
      </c>
    </row>
    <row r="171" spans="1:34">
      <c r="A171" s="19">
        <v>170</v>
      </c>
      <c r="B171" s="20" t="s">
        <v>3874</v>
      </c>
      <c r="C171" s="20" t="s">
        <v>3631</v>
      </c>
      <c r="D171" s="20" t="s">
        <v>1403</v>
      </c>
      <c r="E171" s="20" t="s">
        <v>1404</v>
      </c>
      <c r="F171" s="20" t="s">
        <v>29</v>
      </c>
      <c r="G171" s="20" t="s">
        <v>3875</v>
      </c>
      <c r="H171" s="20" t="s">
        <v>143</v>
      </c>
      <c r="I171" s="20" t="s">
        <v>32</v>
      </c>
      <c r="J171" s="20" t="s">
        <v>33</v>
      </c>
      <c r="K171" s="20" t="s">
        <v>3876</v>
      </c>
      <c r="L171" s="20" t="s">
        <v>35</v>
      </c>
      <c r="M171" s="20" t="s">
        <v>76</v>
      </c>
      <c r="N171" s="20" t="s">
        <v>3877</v>
      </c>
      <c r="O171" s="20">
        <v>53.76</v>
      </c>
      <c r="P171" s="20">
        <v>4</v>
      </c>
      <c r="Q171" s="20">
        <v>17.64</v>
      </c>
      <c r="R171" s="20">
        <v>13.44</v>
      </c>
      <c r="S171" s="20" t="s">
        <v>38</v>
      </c>
      <c r="T171" s="20">
        <v>666</v>
      </c>
      <c r="U171" s="20" t="s">
        <v>39</v>
      </c>
      <c r="V171" s="20" t="s">
        <v>50</v>
      </c>
      <c r="W171" s="21" t="s">
        <v>41</v>
      </c>
      <c r="X171" s="22">
        <v>45442</v>
      </c>
      <c r="Y171" s="23">
        <v>45442</v>
      </c>
      <c r="Z171" s="37" t="str">
        <f>IF(India_Data[[#This Row],[Order Date]]=India_Data[[#This Row],[Ship Date]],"0","1")</f>
        <v>0</v>
      </c>
      <c r="AA171" s="37" t="str">
        <f>IF(India_Data[[#This Row],[Sales]]&gt;=India_Data[[#This Row],[Target]],"YES","NO")</f>
        <v>NO</v>
      </c>
      <c r="AB171" s="37">
        <f>(Data!O171:O1725-Data!T171:T1725)</f>
        <v>-612.24</v>
      </c>
      <c r="AC171" s="35">
        <f>India_Data[[#This Row],[Ship Date]]-India_Data[[#This Row],[Order Date]]</f>
        <v>0</v>
      </c>
      <c r="AD171" s="35" t="str">
        <f>IF(India_Data[[#This Row],[Ship Date]]-India_Data[[#This Row],[Order Date]]&gt;5,"flag","no")</f>
        <v>no</v>
      </c>
      <c r="AE171" s="35">
        <f>India_Data[[#This Row],[Profit]]/India_Data[[#This Row],[Sales]]</f>
        <v>0.328125</v>
      </c>
      <c r="AF171" s="41">
        <f>India_Data[[#This Row],[Sales]]/India_Data[[#This Row],[Target]]</f>
        <v>8.0720720720720715E-2</v>
      </c>
      <c r="AG171" s="41">
        <f>India_Data[[#This Row],[Shipping Cost]]/India_Data[[#This Row],[Sales]]</f>
        <v>0.25</v>
      </c>
      <c r="AH171" s="40" t="str">
        <f>IF(India_Data[[#This Row],[Shipping Cost]]/India_Data[[#This Row],[Sales]]&gt;0.1,"HIGH","")</f>
        <v>HIGH</v>
      </c>
    </row>
    <row r="172" spans="1:34">
      <c r="A172" s="19">
        <v>171</v>
      </c>
      <c r="B172" s="20" t="s">
        <v>3673</v>
      </c>
      <c r="C172" s="20" t="s">
        <v>3631</v>
      </c>
      <c r="D172" s="20" t="s">
        <v>1362</v>
      </c>
      <c r="E172" s="20" t="s">
        <v>1363</v>
      </c>
      <c r="F172" s="20" t="s">
        <v>29</v>
      </c>
      <c r="G172" s="20" t="s">
        <v>1497</v>
      </c>
      <c r="H172" s="20" t="s">
        <v>757</v>
      </c>
      <c r="I172" s="20" t="s">
        <v>32</v>
      </c>
      <c r="J172" s="20" t="s">
        <v>180</v>
      </c>
      <c r="K172" s="20" t="s">
        <v>3878</v>
      </c>
      <c r="L172" s="20" t="s">
        <v>35</v>
      </c>
      <c r="M172" s="20" t="s">
        <v>105</v>
      </c>
      <c r="N172" s="20" t="s">
        <v>3879</v>
      </c>
      <c r="O172" s="20">
        <v>53.76</v>
      </c>
      <c r="P172" s="20">
        <v>4</v>
      </c>
      <c r="Q172" s="20">
        <v>19.8</v>
      </c>
      <c r="R172" s="20">
        <v>14.6</v>
      </c>
      <c r="S172" s="20" t="s">
        <v>2972</v>
      </c>
      <c r="T172" s="20">
        <v>407</v>
      </c>
      <c r="U172" s="20" t="s">
        <v>39</v>
      </c>
      <c r="V172" s="20" t="s">
        <v>78</v>
      </c>
      <c r="W172" s="21" t="s">
        <v>41</v>
      </c>
      <c r="X172" s="22">
        <v>45652</v>
      </c>
      <c r="Y172" s="23">
        <v>45652</v>
      </c>
      <c r="Z172" s="37" t="str">
        <f>IF(India_Data[[#This Row],[Order Date]]=India_Data[[#This Row],[Ship Date]],"0","1")</f>
        <v>0</v>
      </c>
      <c r="AA172" s="37" t="str">
        <f>IF(India_Data[[#This Row],[Sales]]&gt;=India_Data[[#This Row],[Target]],"YES","NO")</f>
        <v>NO</v>
      </c>
      <c r="AB172" s="37">
        <f>(Data!O172:O1726-Data!T172:T1726)</f>
        <v>-353.24</v>
      </c>
      <c r="AC172" s="35">
        <f>India_Data[[#This Row],[Ship Date]]-India_Data[[#This Row],[Order Date]]</f>
        <v>0</v>
      </c>
      <c r="AD172" s="35" t="str">
        <f>IF(India_Data[[#This Row],[Ship Date]]-India_Data[[#This Row],[Order Date]]&gt;5,"flag","no")</f>
        <v>no</v>
      </c>
      <c r="AE172" s="35">
        <f>India_Data[[#This Row],[Profit]]/India_Data[[#This Row],[Sales]]</f>
        <v>0.36830357142857145</v>
      </c>
      <c r="AF172" s="41">
        <f>India_Data[[#This Row],[Sales]]/India_Data[[#This Row],[Target]]</f>
        <v>0.13208845208845207</v>
      </c>
      <c r="AG172" s="41">
        <f>India_Data[[#This Row],[Shipping Cost]]/India_Data[[#This Row],[Sales]]</f>
        <v>0.27157738095238093</v>
      </c>
      <c r="AH172" s="40" t="str">
        <f>IF(India_Data[[#This Row],[Shipping Cost]]/India_Data[[#This Row],[Sales]]&gt;0.1,"HIGH","")</f>
        <v>HIGH</v>
      </c>
    </row>
    <row r="173" spans="1:34">
      <c r="A173" s="19">
        <v>172</v>
      </c>
      <c r="B173" s="20" t="s">
        <v>3108</v>
      </c>
      <c r="C173" s="20" t="s">
        <v>2928</v>
      </c>
      <c r="D173" s="20" t="s">
        <v>3109</v>
      </c>
      <c r="E173" s="20" t="s">
        <v>3110</v>
      </c>
      <c r="F173" s="20" t="s">
        <v>29</v>
      </c>
      <c r="G173" s="20" t="s">
        <v>1230</v>
      </c>
      <c r="H173" s="20" t="s">
        <v>1231</v>
      </c>
      <c r="I173" s="20" t="s">
        <v>32</v>
      </c>
      <c r="J173" s="20" t="s">
        <v>33</v>
      </c>
      <c r="K173" s="20" t="s">
        <v>3353</v>
      </c>
      <c r="L173" s="20" t="s">
        <v>35</v>
      </c>
      <c r="M173" s="20" t="s">
        <v>275</v>
      </c>
      <c r="N173" s="20" t="s">
        <v>3354</v>
      </c>
      <c r="O173" s="20">
        <v>2153.16</v>
      </c>
      <c r="P173" s="20">
        <v>4</v>
      </c>
      <c r="Q173" s="20">
        <v>861.24</v>
      </c>
      <c r="R173" s="20">
        <v>149.13999999999999</v>
      </c>
      <c r="S173" s="20" t="s">
        <v>38</v>
      </c>
      <c r="T173" s="20">
        <v>342</v>
      </c>
      <c r="U173" s="20" t="s">
        <v>39</v>
      </c>
      <c r="V173" s="20" t="s">
        <v>57</v>
      </c>
      <c r="W173" s="21" t="s">
        <v>58</v>
      </c>
      <c r="X173" s="22">
        <v>45182</v>
      </c>
      <c r="Y173" s="23">
        <v>45182</v>
      </c>
      <c r="Z173" s="37" t="str">
        <f>IF(India_Data[[#This Row],[Order Date]]=India_Data[[#This Row],[Ship Date]],"0","1")</f>
        <v>0</v>
      </c>
      <c r="AA173" s="37" t="str">
        <f>IF(India_Data[[#This Row],[Sales]]&gt;=India_Data[[#This Row],[Target]],"YES","NO")</f>
        <v>YES</v>
      </c>
      <c r="AB173" s="37">
        <f>(Data!O173:O1727-Data!T173:T1727)</f>
        <v>1811.1599999999999</v>
      </c>
      <c r="AC173" s="35">
        <f>India_Data[[#This Row],[Ship Date]]-India_Data[[#This Row],[Order Date]]</f>
        <v>0</v>
      </c>
      <c r="AD173" s="35" t="str">
        <f>IF(India_Data[[#This Row],[Ship Date]]-India_Data[[#This Row],[Order Date]]&gt;5,"flag","no")</f>
        <v>no</v>
      </c>
      <c r="AE173" s="35">
        <f>India_Data[[#This Row],[Profit]]/India_Data[[#This Row],[Sales]]</f>
        <v>0.39998885359193004</v>
      </c>
      <c r="AF173" s="41">
        <f>India_Data[[#This Row],[Sales]]/India_Data[[#This Row],[Target]]</f>
        <v>6.2957894736842102</v>
      </c>
      <c r="AG173" s="41">
        <f>India_Data[[#This Row],[Shipping Cost]]/India_Data[[#This Row],[Sales]]</f>
        <v>6.9265637481654874E-2</v>
      </c>
      <c r="AH173" s="40" t="str">
        <f>IF(India_Data[[#This Row],[Shipping Cost]]/India_Data[[#This Row],[Sales]]&gt;0.1,"HIGH","")</f>
        <v/>
      </c>
    </row>
    <row r="174" spans="1:34">
      <c r="A174" s="19">
        <v>173</v>
      </c>
      <c r="B174" s="20" t="s">
        <v>3486</v>
      </c>
      <c r="C174" s="20" t="s">
        <v>2928</v>
      </c>
      <c r="D174" s="20" t="s">
        <v>1403</v>
      </c>
      <c r="E174" s="20" t="s">
        <v>1404</v>
      </c>
      <c r="F174" s="20" t="s">
        <v>29</v>
      </c>
      <c r="G174" s="20" t="s">
        <v>291</v>
      </c>
      <c r="H174" s="20" t="s">
        <v>63</v>
      </c>
      <c r="I174" s="20" t="s">
        <v>32</v>
      </c>
      <c r="J174" s="20" t="s">
        <v>54</v>
      </c>
      <c r="K174" s="20" t="s">
        <v>261</v>
      </c>
      <c r="L174" s="20" t="s">
        <v>35</v>
      </c>
      <c r="M174" s="20" t="s">
        <v>91</v>
      </c>
      <c r="N174" s="20" t="s">
        <v>262</v>
      </c>
      <c r="O174" s="20">
        <v>22.8</v>
      </c>
      <c r="P174" s="20">
        <v>4</v>
      </c>
      <c r="Q174" s="20">
        <v>-22.44</v>
      </c>
      <c r="R174" s="20">
        <v>0.84</v>
      </c>
      <c r="S174" s="20" t="s">
        <v>38</v>
      </c>
      <c r="T174" s="20">
        <v>461</v>
      </c>
      <c r="U174" s="20" t="s">
        <v>39</v>
      </c>
      <c r="V174" s="20" t="s">
        <v>40</v>
      </c>
      <c r="W174" s="21" t="s">
        <v>58</v>
      </c>
      <c r="X174" s="22">
        <v>45284</v>
      </c>
      <c r="Y174" s="23">
        <v>45284</v>
      </c>
      <c r="Z174" s="37" t="str">
        <f>IF(India_Data[[#This Row],[Order Date]]=India_Data[[#This Row],[Ship Date]],"0","1")</f>
        <v>0</v>
      </c>
      <c r="AA174" s="37" t="str">
        <f>IF(India_Data[[#This Row],[Sales]]&gt;=India_Data[[#This Row],[Target]],"YES","NO")</f>
        <v>NO</v>
      </c>
      <c r="AB174" s="37">
        <f>(Data!O174:O1728-Data!T174:T1728)</f>
        <v>-438.2</v>
      </c>
      <c r="AC174" s="35">
        <f>India_Data[[#This Row],[Ship Date]]-India_Data[[#This Row],[Order Date]]</f>
        <v>0</v>
      </c>
      <c r="AD174" s="35" t="str">
        <f>IF(India_Data[[#This Row],[Ship Date]]-India_Data[[#This Row],[Order Date]]&gt;5,"flag","no")</f>
        <v>no</v>
      </c>
      <c r="AE174" s="35">
        <f>India_Data[[#This Row],[Profit]]/India_Data[[#This Row],[Sales]]</f>
        <v>-0.98421052631578954</v>
      </c>
      <c r="AF174" s="41">
        <f>India_Data[[#This Row],[Sales]]/India_Data[[#This Row],[Target]]</f>
        <v>4.9457700650759218E-2</v>
      </c>
      <c r="AG174" s="41">
        <f>India_Data[[#This Row],[Shipping Cost]]/India_Data[[#This Row],[Sales]]</f>
        <v>3.6842105263157891E-2</v>
      </c>
      <c r="AH174" s="40" t="str">
        <f>IF(India_Data[[#This Row],[Shipping Cost]]/India_Data[[#This Row],[Sales]]&gt;0.1,"HIGH","")</f>
        <v/>
      </c>
    </row>
    <row r="175" spans="1:34">
      <c r="A175" s="19">
        <v>174</v>
      </c>
      <c r="B175" s="20" t="s">
        <v>3355</v>
      </c>
      <c r="C175" s="20" t="s">
        <v>2928</v>
      </c>
      <c r="D175" s="20" t="s">
        <v>3356</v>
      </c>
      <c r="E175" s="20" t="s">
        <v>3357</v>
      </c>
      <c r="F175" s="20" t="s">
        <v>29</v>
      </c>
      <c r="G175" s="20" t="s">
        <v>657</v>
      </c>
      <c r="H175" s="20" t="s">
        <v>143</v>
      </c>
      <c r="I175" s="20" t="s">
        <v>32</v>
      </c>
      <c r="J175" s="20" t="s">
        <v>33</v>
      </c>
      <c r="K175" s="20" t="s">
        <v>3358</v>
      </c>
      <c r="L175" s="20" t="s">
        <v>35</v>
      </c>
      <c r="M175" s="20" t="s">
        <v>145</v>
      </c>
      <c r="N175" s="20" t="s">
        <v>3359</v>
      </c>
      <c r="O175" s="20">
        <v>231.48</v>
      </c>
      <c r="P175" s="20">
        <v>4</v>
      </c>
      <c r="Q175" s="20">
        <v>30</v>
      </c>
      <c r="R175" s="20">
        <v>41.07</v>
      </c>
      <c r="S175" s="20" t="s">
        <v>2337</v>
      </c>
      <c r="T175" s="20">
        <v>796</v>
      </c>
      <c r="U175" s="20" t="s">
        <v>39</v>
      </c>
      <c r="V175" s="20" t="s">
        <v>50</v>
      </c>
      <c r="W175" s="21" t="s">
        <v>41</v>
      </c>
      <c r="X175" s="22">
        <v>45255</v>
      </c>
      <c r="Y175" s="23">
        <v>45257</v>
      </c>
      <c r="Z175" s="37" t="str">
        <f>IF(India_Data[[#This Row],[Order Date]]=India_Data[[#This Row],[Ship Date]],"0","1")</f>
        <v>1</v>
      </c>
      <c r="AA175" s="37" t="str">
        <f>IF(India_Data[[#This Row],[Sales]]&gt;=India_Data[[#This Row],[Target]],"YES","NO")</f>
        <v>NO</v>
      </c>
      <c r="AB175" s="37">
        <f>(Data!O175:O1729-Data!T175:T1729)</f>
        <v>-564.52</v>
      </c>
      <c r="AC175" s="35">
        <f>India_Data[[#This Row],[Ship Date]]-India_Data[[#This Row],[Order Date]]</f>
        <v>2</v>
      </c>
      <c r="AD175" s="35" t="str">
        <f>IF(India_Data[[#This Row],[Ship Date]]-India_Data[[#This Row],[Order Date]]&gt;5,"flag","no")</f>
        <v>no</v>
      </c>
      <c r="AE175" s="35">
        <f>India_Data[[#This Row],[Profit]]/India_Data[[#This Row],[Sales]]</f>
        <v>0.12960082944530846</v>
      </c>
      <c r="AF175" s="41">
        <f>India_Data[[#This Row],[Sales]]/India_Data[[#This Row],[Target]]</f>
        <v>0.29080402010050249</v>
      </c>
      <c r="AG175" s="41">
        <f>India_Data[[#This Row],[Shipping Cost]]/India_Data[[#This Row],[Sales]]</f>
        <v>0.17742353551062728</v>
      </c>
      <c r="AH175" s="40" t="str">
        <f>IF(India_Data[[#This Row],[Shipping Cost]]/India_Data[[#This Row],[Sales]]&gt;0.1,"HIGH","")</f>
        <v>HIGH</v>
      </c>
    </row>
    <row r="176" spans="1:34">
      <c r="A176" s="19">
        <v>175</v>
      </c>
      <c r="B176" s="20" t="s">
        <v>3360</v>
      </c>
      <c r="C176" s="20" t="s">
        <v>2928</v>
      </c>
      <c r="D176" s="20" t="s">
        <v>2876</v>
      </c>
      <c r="E176" s="20" t="s">
        <v>2877</v>
      </c>
      <c r="F176" s="20" t="s">
        <v>29</v>
      </c>
      <c r="G176" s="20" t="s">
        <v>2097</v>
      </c>
      <c r="H176" s="20" t="s">
        <v>252</v>
      </c>
      <c r="I176" s="20" t="s">
        <v>32</v>
      </c>
      <c r="J176" s="20" t="s">
        <v>47</v>
      </c>
      <c r="K176" s="20" t="s">
        <v>3361</v>
      </c>
      <c r="L176" s="20" t="s">
        <v>35</v>
      </c>
      <c r="M176" s="20" t="s">
        <v>98</v>
      </c>
      <c r="N176" s="20" t="s">
        <v>3362</v>
      </c>
      <c r="O176" s="20">
        <v>118.35</v>
      </c>
      <c r="P176" s="20">
        <v>3</v>
      </c>
      <c r="Q176" s="20">
        <v>36.630000000000003</v>
      </c>
      <c r="R176" s="20">
        <v>9.8699999999999992</v>
      </c>
      <c r="S176" s="20" t="s">
        <v>2337</v>
      </c>
      <c r="T176" s="20">
        <v>315</v>
      </c>
      <c r="U176" s="20" t="s">
        <v>39</v>
      </c>
      <c r="V176" s="20" t="s">
        <v>78</v>
      </c>
      <c r="W176" s="21" t="s">
        <v>41</v>
      </c>
      <c r="X176" s="22">
        <v>45653</v>
      </c>
      <c r="Y176" s="23">
        <v>45655</v>
      </c>
      <c r="Z176" s="37" t="str">
        <f>IF(India_Data[[#This Row],[Order Date]]=India_Data[[#This Row],[Ship Date]],"0","1")</f>
        <v>1</v>
      </c>
      <c r="AA176" s="37" t="str">
        <f>IF(India_Data[[#This Row],[Sales]]&gt;=India_Data[[#This Row],[Target]],"YES","NO")</f>
        <v>NO</v>
      </c>
      <c r="AB176" s="37">
        <f>(Data!O176:O1730-Data!T176:T1730)</f>
        <v>-196.65</v>
      </c>
      <c r="AC176" s="35">
        <f>India_Data[[#This Row],[Ship Date]]-India_Data[[#This Row],[Order Date]]</f>
        <v>2</v>
      </c>
      <c r="AD176" s="35" t="str">
        <f>IF(India_Data[[#This Row],[Ship Date]]-India_Data[[#This Row],[Order Date]]&gt;5,"flag","no")</f>
        <v>no</v>
      </c>
      <c r="AE176" s="35">
        <f>India_Data[[#This Row],[Profit]]/India_Data[[#This Row],[Sales]]</f>
        <v>0.30950570342205325</v>
      </c>
      <c r="AF176" s="41">
        <f>India_Data[[#This Row],[Sales]]/India_Data[[#This Row],[Target]]</f>
        <v>0.37571428571428572</v>
      </c>
      <c r="AG176" s="41">
        <f>India_Data[[#This Row],[Shipping Cost]]/India_Data[[#This Row],[Sales]]</f>
        <v>8.339670468948035E-2</v>
      </c>
      <c r="AH176" s="40" t="str">
        <f>IF(India_Data[[#This Row],[Shipping Cost]]/India_Data[[#This Row],[Sales]]&gt;0.1,"HIGH","")</f>
        <v/>
      </c>
    </row>
    <row r="177" spans="1:34">
      <c r="A177" s="19">
        <v>176</v>
      </c>
      <c r="B177" s="20" t="s">
        <v>3363</v>
      </c>
      <c r="C177" s="20" t="s">
        <v>2928</v>
      </c>
      <c r="D177" s="20" t="s">
        <v>3364</v>
      </c>
      <c r="E177" s="20" t="s">
        <v>3365</v>
      </c>
      <c r="F177" s="20" t="s">
        <v>29</v>
      </c>
      <c r="G177" s="20" t="s">
        <v>1230</v>
      </c>
      <c r="H177" s="20" t="s">
        <v>1231</v>
      </c>
      <c r="I177" s="20" t="s">
        <v>32</v>
      </c>
      <c r="J177" s="20" t="s">
        <v>33</v>
      </c>
      <c r="K177" s="20" t="s">
        <v>3366</v>
      </c>
      <c r="L177" s="20" t="s">
        <v>35</v>
      </c>
      <c r="M177" s="20" t="s">
        <v>105</v>
      </c>
      <c r="N177" s="20" t="s">
        <v>3367</v>
      </c>
      <c r="O177" s="20">
        <v>41.22</v>
      </c>
      <c r="P177" s="20">
        <v>3</v>
      </c>
      <c r="Q177" s="20">
        <v>18.54</v>
      </c>
      <c r="R177" s="20">
        <v>3.74</v>
      </c>
      <c r="S177" s="20" t="s">
        <v>38</v>
      </c>
      <c r="T177" s="20">
        <v>376</v>
      </c>
      <c r="U177" s="20" t="s">
        <v>39</v>
      </c>
      <c r="V177" s="20" t="s">
        <v>40</v>
      </c>
      <c r="W177" s="21" t="s">
        <v>41</v>
      </c>
      <c r="X177" s="22">
        <v>45571</v>
      </c>
      <c r="Y177" s="23">
        <v>45602</v>
      </c>
      <c r="Z177" s="37" t="str">
        <f>IF(India_Data[[#This Row],[Order Date]]=India_Data[[#This Row],[Ship Date]],"0","1")</f>
        <v>1</v>
      </c>
      <c r="AA177" s="37" t="str">
        <f>IF(India_Data[[#This Row],[Sales]]&gt;=India_Data[[#This Row],[Target]],"YES","NO")</f>
        <v>NO</v>
      </c>
      <c r="AB177" s="37">
        <f>(Data!O177:O1731-Data!T177:T1731)</f>
        <v>-334.78</v>
      </c>
      <c r="AC177" s="35">
        <f>India_Data[[#This Row],[Ship Date]]-India_Data[[#This Row],[Order Date]]</f>
        <v>31</v>
      </c>
      <c r="AD177" s="35" t="str">
        <f>IF(India_Data[[#This Row],[Ship Date]]-India_Data[[#This Row],[Order Date]]&gt;5,"flag","no")</f>
        <v>flag</v>
      </c>
      <c r="AE177" s="35">
        <f>India_Data[[#This Row],[Profit]]/India_Data[[#This Row],[Sales]]</f>
        <v>0.44978165938864628</v>
      </c>
      <c r="AF177" s="41">
        <f>India_Data[[#This Row],[Sales]]/India_Data[[#This Row],[Target]]</f>
        <v>0.10962765957446809</v>
      </c>
      <c r="AG177" s="41">
        <f>India_Data[[#This Row],[Shipping Cost]]/India_Data[[#This Row],[Sales]]</f>
        <v>9.0732654051431355E-2</v>
      </c>
      <c r="AH177" s="40" t="str">
        <f>IF(India_Data[[#This Row],[Shipping Cost]]/India_Data[[#This Row],[Sales]]&gt;0.1,"HIGH","")</f>
        <v/>
      </c>
    </row>
    <row r="178" spans="1:34">
      <c r="A178" s="19">
        <v>177</v>
      </c>
      <c r="B178" s="20" t="s">
        <v>3150</v>
      </c>
      <c r="C178" s="20" t="s">
        <v>2928</v>
      </c>
      <c r="D178" s="20" t="s">
        <v>2876</v>
      </c>
      <c r="E178" s="20" t="s">
        <v>2877</v>
      </c>
      <c r="F178" s="20" t="s">
        <v>29</v>
      </c>
      <c r="G178" s="20" t="s">
        <v>1861</v>
      </c>
      <c r="H178" s="20" t="s">
        <v>53</v>
      </c>
      <c r="I178" s="20" t="s">
        <v>32</v>
      </c>
      <c r="J178" s="20" t="s">
        <v>54</v>
      </c>
      <c r="K178" s="20" t="s">
        <v>3368</v>
      </c>
      <c r="L178" s="20" t="s">
        <v>35</v>
      </c>
      <c r="M178" s="20" t="s">
        <v>91</v>
      </c>
      <c r="N178" s="20" t="s">
        <v>3369</v>
      </c>
      <c r="O178" s="20">
        <v>31.14</v>
      </c>
      <c r="P178" s="20">
        <v>3</v>
      </c>
      <c r="Q178" s="20">
        <v>2.4300000000000002</v>
      </c>
      <c r="R178" s="20">
        <v>3.57</v>
      </c>
      <c r="S178" s="20" t="s">
        <v>38</v>
      </c>
      <c r="T178" s="20">
        <v>349</v>
      </c>
      <c r="U178" s="20" t="s">
        <v>39</v>
      </c>
      <c r="V178" s="20" t="s">
        <v>50</v>
      </c>
      <c r="W178" s="21" t="s">
        <v>41</v>
      </c>
      <c r="X178" s="22">
        <v>44966</v>
      </c>
      <c r="Y178" s="23">
        <v>45055</v>
      </c>
      <c r="Z178" s="37" t="str">
        <f>IF(India_Data[[#This Row],[Order Date]]=India_Data[[#This Row],[Ship Date]],"0","1")</f>
        <v>1</v>
      </c>
      <c r="AA178" s="37" t="str">
        <f>IF(India_Data[[#This Row],[Sales]]&gt;=India_Data[[#This Row],[Target]],"YES","NO")</f>
        <v>NO</v>
      </c>
      <c r="AB178" s="37">
        <f>(Data!O178:O1732-Data!T178:T1732)</f>
        <v>-317.86</v>
      </c>
      <c r="AC178" s="35">
        <f>India_Data[[#This Row],[Ship Date]]-India_Data[[#This Row],[Order Date]]</f>
        <v>89</v>
      </c>
      <c r="AD178" s="35" t="str">
        <f>IF(India_Data[[#This Row],[Ship Date]]-India_Data[[#This Row],[Order Date]]&gt;5,"flag","no")</f>
        <v>flag</v>
      </c>
      <c r="AE178" s="35">
        <f>India_Data[[#This Row],[Profit]]/India_Data[[#This Row],[Sales]]</f>
        <v>7.8034682080924858E-2</v>
      </c>
      <c r="AF178" s="41">
        <f>India_Data[[#This Row],[Sales]]/India_Data[[#This Row],[Target]]</f>
        <v>8.9226361031518625E-2</v>
      </c>
      <c r="AG178" s="41">
        <f>India_Data[[#This Row],[Shipping Cost]]/India_Data[[#This Row],[Sales]]</f>
        <v>0.11464354527938342</v>
      </c>
      <c r="AH178" s="40" t="str">
        <f>IF(India_Data[[#This Row],[Shipping Cost]]/India_Data[[#This Row],[Sales]]&gt;0.1,"HIGH","")</f>
        <v>HIGH</v>
      </c>
    </row>
    <row r="179" spans="1:34">
      <c r="A179" s="19">
        <v>178</v>
      </c>
      <c r="B179" s="20" t="s">
        <v>3363</v>
      </c>
      <c r="C179" s="20" t="s">
        <v>2928</v>
      </c>
      <c r="D179" s="20" t="s">
        <v>3364</v>
      </c>
      <c r="E179" s="20" t="s">
        <v>3365</v>
      </c>
      <c r="F179" s="20" t="s">
        <v>29</v>
      </c>
      <c r="G179" s="20" t="s">
        <v>1230</v>
      </c>
      <c r="H179" s="20" t="s">
        <v>1231</v>
      </c>
      <c r="I179" s="20" t="s">
        <v>32</v>
      </c>
      <c r="J179" s="20" t="s">
        <v>33</v>
      </c>
      <c r="K179" s="20" t="s">
        <v>1409</v>
      </c>
      <c r="L179" s="20" t="s">
        <v>35</v>
      </c>
      <c r="M179" s="20" t="s">
        <v>91</v>
      </c>
      <c r="N179" s="20" t="s">
        <v>1410</v>
      </c>
      <c r="O179" s="20">
        <v>43.65</v>
      </c>
      <c r="P179" s="20">
        <v>3</v>
      </c>
      <c r="Q179" s="20">
        <v>5.22</v>
      </c>
      <c r="R179" s="20">
        <v>0.82</v>
      </c>
      <c r="S179" s="20" t="s">
        <v>38</v>
      </c>
      <c r="T179" s="20">
        <v>90</v>
      </c>
      <c r="U179" s="20" t="s">
        <v>39</v>
      </c>
      <c r="V179" s="20" t="s">
        <v>78</v>
      </c>
      <c r="W179" s="21" t="s">
        <v>58</v>
      </c>
      <c r="X179" s="22">
        <v>45490</v>
      </c>
      <c r="Y179" s="23">
        <v>45493</v>
      </c>
      <c r="Z179" s="37" t="str">
        <f>IF(India_Data[[#This Row],[Order Date]]=India_Data[[#This Row],[Ship Date]],"0","1")</f>
        <v>1</v>
      </c>
      <c r="AA179" s="37" t="str">
        <f>IF(India_Data[[#This Row],[Sales]]&gt;=India_Data[[#This Row],[Target]],"YES","NO")</f>
        <v>NO</v>
      </c>
      <c r="AB179" s="37">
        <f>(Data!O179:O1733-Data!T179:T1733)</f>
        <v>-46.35</v>
      </c>
      <c r="AC179" s="35">
        <f>India_Data[[#This Row],[Ship Date]]-India_Data[[#This Row],[Order Date]]</f>
        <v>3</v>
      </c>
      <c r="AD179" s="35" t="str">
        <f>IF(India_Data[[#This Row],[Ship Date]]-India_Data[[#This Row],[Order Date]]&gt;5,"flag","no")</f>
        <v>no</v>
      </c>
      <c r="AE179" s="35">
        <f>India_Data[[#This Row],[Profit]]/India_Data[[#This Row],[Sales]]</f>
        <v>0.11958762886597937</v>
      </c>
      <c r="AF179" s="41">
        <f>India_Data[[#This Row],[Sales]]/India_Data[[#This Row],[Target]]</f>
        <v>0.48499999999999999</v>
      </c>
      <c r="AG179" s="41">
        <f>India_Data[[#This Row],[Shipping Cost]]/India_Data[[#This Row],[Sales]]</f>
        <v>1.8785796105383733E-2</v>
      </c>
      <c r="AH179" s="40" t="str">
        <f>IF(India_Data[[#This Row],[Shipping Cost]]/India_Data[[#This Row],[Sales]]&gt;0.1,"HIGH","")</f>
        <v/>
      </c>
    </row>
    <row r="180" spans="1:34">
      <c r="A180" s="19">
        <v>179</v>
      </c>
      <c r="B180" s="20" t="s">
        <v>3487</v>
      </c>
      <c r="C180" s="20" t="s">
        <v>2928</v>
      </c>
      <c r="D180" s="20" t="s">
        <v>3488</v>
      </c>
      <c r="E180" s="20" t="s">
        <v>3489</v>
      </c>
      <c r="F180" s="20" t="s">
        <v>29</v>
      </c>
      <c r="G180" s="20" t="s">
        <v>681</v>
      </c>
      <c r="H180" s="20" t="s">
        <v>63</v>
      </c>
      <c r="I180" s="20" t="s">
        <v>32</v>
      </c>
      <c r="J180" s="20" t="s">
        <v>54</v>
      </c>
      <c r="K180" s="20" t="s">
        <v>3490</v>
      </c>
      <c r="L180" s="20" t="s">
        <v>35</v>
      </c>
      <c r="M180" s="20" t="s">
        <v>159</v>
      </c>
      <c r="N180" s="20" t="s">
        <v>3491</v>
      </c>
      <c r="O180" s="20">
        <v>46.44</v>
      </c>
      <c r="P180" s="20">
        <v>3</v>
      </c>
      <c r="Q180" s="20">
        <v>6.48</v>
      </c>
      <c r="R180" s="20">
        <v>6.65</v>
      </c>
      <c r="S180" s="20" t="s">
        <v>2337</v>
      </c>
      <c r="T180" s="20">
        <v>316</v>
      </c>
      <c r="U180" s="20" t="s">
        <v>39</v>
      </c>
      <c r="V180" s="20" t="s">
        <v>57</v>
      </c>
      <c r="W180" s="21" t="s">
        <v>41</v>
      </c>
      <c r="X180" s="22">
        <v>45223</v>
      </c>
      <c r="Y180" s="23">
        <v>45224</v>
      </c>
      <c r="Z180" s="37" t="str">
        <f>IF(India_Data[[#This Row],[Order Date]]=India_Data[[#This Row],[Ship Date]],"0","1")</f>
        <v>1</v>
      </c>
      <c r="AA180" s="37" t="str">
        <f>IF(India_Data[[#This Row],[Sales]]&gt;=India_Data[[#This Row],[Target]],"YES","NO")</f>
        <v>NO</v>
      </c>
      <c r="AB180" s="37">
        <f>(Data!O180:O1734-Data!T180:T1734)</f>
        <v>-269.56</v>
      </c>
      <c r="AC180" s="35">
        <f>India_Data[[#This Row],[Ship Date]]-India_Data[[#This Row],[Order Date]]</f>
        <v>1</v>
      </c>
      <c r="AD180" s="35" t="str">
        <f>IF(India_Data[[#This Row],[Ship Date]]-India_Data[[#This Row],[Order Date]]&gt;5,"flag","no")</f>
        <v>no</v>
      </c>
      <c r="AE180" s="35">
        <f>India_Data[[#This Row],[Profit]]/India_Data[[#This Row],[Sales]]</f>
        <v>0.13953488372093026</v>
      </c>
      <c r="AF180" s="41">
        <f>India_Data[[#This Row],[Sales]]/India_Data[[#This Row],[Target]]</f>
        <v>0.14696202531645569</v>
      </c>
      <c r="AG180" s="41">
        <f>India_Data[[#This Row],[Shipping Cost]]/India_Data[[#This Row],[Sales]]</f>
        <v>0.14319552110249786</v>
      </c>
      <c r="AH180" s="40" t="str">
        <f>IF(India_Data[[#This Row],[Shipping Cost]]/India_Data[[#This Row],[Sales]]&gt;0.1,"HIGH","")</f>
        <v>HIGH</v>
      </c>
    </row>
    <row r="181" spans="1:34">
      <c r="A181" s="19">
        <v>180</v>
      </c>
      <c r="B181" s="20" t="s">
        <v>4017</v>
      </c>
      <c r="C181" s="20" t="s">
        <v>3998</v>
      </c>
      <c r="D181" s="20" t="s">
        <v>2695</v>
      </c>
      <c r="E181" s="20" t="s">
        <v>2696</v>
      </c>
      <c r="F181" s="20" t="s">
        <v>29</v>
      </c>
      <c r="G181" s="20" t="s">
        <v>1230</v>
      </c>
      <c r="H181" s="20" t="s">
        <v>303</v>
      </c>
      <c r="I181" s="20" t="s">
        <v>32</v>
      </c>
      <c r="J181" s="20" t="s">
        <v>33</v>
      </c>
      <c r="K181" s="20" t="s">
        <v>1224</v>
      </c>
      <c r="L181" s="20" t="s">
        <v>35</v>
      </c>
      <c r="M181" s="20" t="s">
        <v>36</v>
      </c>
      <c r="N181" s="20" t="s">
        <v>1225</v>
      </c>
      <c r="O181" s="20">
        <v>90.9</v>
      </c>
      <c r="P181" s="20">
        <v>3</v>
      </c>
      <c r="Q181" s="20">
        <v>36.36</v>
      </c>
      <c r="R181" s="20">
        <v>14.44</v>
      </c>
      <c r="S181" s="20" t="s">
        <v>2337</v>
      </c>
      <c r="T181" s="20">
        <v>656</v>
      </c>
      <c r="U181" s="20" t="s">
        <v>39</v>
      </c>
      <c r="V181" s="20" t="s">
        <v>40</v>
      </c>
      <c r="W181" s="21" t="s">
        <v>58</v>
      </c>
      <c r="X181" s="22">
        <v>44839</v>
      </c>
      <c r="Y181" s="23">
        <v>44900</v>
      </c>
      <c r="Z181" s="37" t="str">
        <f>IF(India_Data[[#This Row],[Order Date]]=India_Data[[#This Row],[Ship Date]],"0","1")</f>
        <v>1</v>
      </c>
      <c r="AA181" s="37" t="str">
        <f>IF(India_Data[[#This Row],[Sales]]&gt;=India_Data[[#This Row],[Target]],"YES","NO")</f>
        <v>NO</v>
      </c>
      <c r="AB181" s="37">
        <f>(Data!O181:O1735-Data!T181:T1735)</f>
        <v>-565.1</v>
      </c>
      <c r="AC181" s="35">
        <f>India_Data[[#This Row],[Ship Date]]-India_Data[[#This Row],[Order Date]]</f>
        <v>61</v>
      </c>
      <c r="AD181" s="35" t="str">
        <f>IF(India_Data[[#This Row],[Ship Date]]-India_Data[[#This Row],[Order Date]]&gt;5,"flag","no")</f>
        <v>flag</v>
      </c>
      <c r="AE181" s="35">
        <f>India_Data[[#This Row],[Profit]]/India_Data[[#This Row],[Sales]]</f>
        <v>0.39999999999999997</v>
      </c>
      <c r="AF181" s="41">
        <f>India_Data[[#This Row],[Sales]]/India_Data[[#This Row],[Target]]</f>
        <v>0.13856707317073172</v>
      </c>
      <c r="AG181" s="41">
        <f>India_Data[[#This Row],[Shipping Cost]]/India_Data[[#This Row],[Sales]]</f>
        <v>0.15885588558855884</v>
      </c>
      <c r="AH181" s="40" t="str">
        <f>IF(India_Data[[#This Row],[Shipping Cost]]/India_Data[[#This Row],[Sales]]&gt;0.1,"HIGH","")</f>
        <v>HIGH</v>
      </c>
    </row>
    <row r="182" spans="1:34">
      <c r="A182" s="19">
        <v>181</v>
      </c>
      <c r="B182" s="20" t="s">
        <v>4018</v>
      </c>
      <c r="C182" s="20" t="s">
        <v>3998</v>
      </c>
      <c r="D182" s="20" t="s">
        <v>1620</v>
      </c>
      <c r="E182" s="20" t="s">
        <v>1621</v>
      </c>
      <c r="F182" s="20" t="s">
        <v>29</v>
      </c>
      <c r="G182" s="20" t="s">
        <v>2950</v>
      </c>
      <c r="H182" s="20" t="s">
        <v>157</v>
      </c>
      <c r="I182" s="20" t="s">
        <v>32</v>
      </c>
      <c r="J182" s="20" t="s">
        <v>47</v>
      </c>
      <c r="K182" s="20" t="s">
        <v>4019</v>
      </c>
      <c r="L182" s="20" t="s">
        <v>35</v>
      </c>
      <c r="M182" s="20" t="s">
        <v>36</v>
      </c>
      <c r="N182" s="20" t="s">
        <v>4020</v>
      </c>
      <c r="O182" s="20">
        <v>50.94</v>
      </c>
      <c r="P182" s="20">
        <v>3</v>
      </c>
      <c r="Q182" s="20">
        <v>10.62</v>
      </c>
      <c r="R182" s="20">
        <v>6.16</v>
      </c>
      <c r="S182" s="20" t="s">
        <v>2337</v>
      </c>
      <c r="T182" s="20">
        <v>658</v>
      </c>
      <c r="U182" s="20" t="s">
        <v>39</v>
      </c>
      <c r="V182" s="20" t="s">
        <v>78</v>
      </c>
      <c r="W182" s="21" t="s">
        <v>41</v>
      </c>
      <c r="X182" s="22">
        <v>44641</v>
      </c>
      <c r="Y182" s="23">
        <v>44644</v>
      </c>
      <c r="Z182" s="37" t="str">
        <f>IF(India_Data[[#This Row],[Order Date]]=India_Data[[#This Row],[Ship Date]],"0","1")</f>
        <v>1</v>
      </c>
      <c r="AA182" s="37" t="str">
        <f>IF(India_Data[[#This Row],[Sales]]&gt;=India_Data[[#This Row],[Target]],"YES","NO")</f>
        <v>NO</v>
      </c>
      <c r="AB182" s="37">
        <f>(Data!O182:O1736-Data!T182:T1736)</f>
        <v>-607.05999999999995</v>
      </c>
      <c r="AC182" s="35">
        <f>India_Data[[#This Row],[Ship Date]]-India_Data[[#This Row],[Order Date]]</f>
        <v>3</v>
      </c>
      <c r="AD182" s="35" t="str">
        <f>IF(India_Data[[#This Row],[Ship Date]]-India_Data[[#This Row],[Order Date]]&gt;5,"flag","no")</f>
        <v>no</v>
      </c>
      <c r="AE182" s="35">
        <f>India_Data[[#This Row],[Profit]]/India_Data[[#This Row],[Sales]]</f>
        <v>0.20848056537102472</v>
      </c>
      <c r="AF182" s="41">
        <f>India_Data[[#This Row],[Sales]]/India_Data[[#This Row],[Target]]</f>
        <v>7.7416413373860182E-2</v>
      </c>
      <c r="AG182" s="41">
        <f>India_Data[[#This Row],[Shipping Cost]]/India_Data[[#This Row],[Sales]]</f>
        <v>0.12092658029053789</v>
      </c>
      <c r="AH182" s="40" t="str">
        <f>IF(India_Data[[#This Row],[Shipping Cost]]/India_Data[[#This Row],[Sales]]&gt;0.1,"HIGH","")</f>
        <v>HIGH</v>
      </c>
    </row>
    <row r="183" spans="1:34">
      <c r="A183" s="19">
        <v>182</v>
      </c>
      <c r="B183" s="20" t="s">
        <v>3880</v>
      </c>
      <c r="C183" s="20" t="s">
        <v>3631</v>
      </c>
      <c r="D183" s="20" t="s">
        <v>3148</v>
      </c>
      <c r="E183" s="20" t="s">
        <v>3149</v>
      </c>
      <c r="F183" s="20" t="s">
        <v>29</v>
      </c>
      <c r="G183" s="20" t="s">
        <v>3881</v>
      </c>
      <c r="H183" s="20" t="s">
        <v>31</v>
      </c>
      <c r="I183" s="20" t="s">
        <v>32</v>
      </c>
      <c r="J183" s="20" t="s">
        <v>33</v>
      </c>
      <c r="K183" s="20" t="s">
        <v>3882</v>
      </c>
      <c r="L183" s="20" t="s">
        <v>35</v>
      </c>
      <c r="M183" s="20" t="s">
        <v>36</v>
      </c>
      <c r="N183" s="20" t="s">
        <v>602</v>
      </c>
      <c r="O183" s="20">
        <v>24.12</v>
      </c>
      <c r="P183" s="20">
        <v>3</v>
      </c>
      <c r="Q183" s="20">
        <v>8.64</v>
      </c>
      <c r="R183" s="20">
        <v>4.79</v>
      </c>
      <c r="S183" s="20" t="s">
        <v>2337</v>
      </c>
      <c r="T183" s="20">
        <v>384</v>
      </c>
      <c r="U183" s="20" t="s">
        <v>39</v>
      </c>
      <c r="V183" s="20" t="s">
        <v>57</v>
      </c>
      <c r="W183" s="21" t="s">
        <v>41</v>
      </c>
      <c r="X183" s="22">
        <v>44804</v>
      </c>
      <c r="Y183" s="23">
        <v>44629</v>
      </c>
      <c r="Z183" s="37" t="str">
        <f>IF(India_Data[[#This Row],[Order Date]]=India_Data[[#This Row],[Ship Date]],"0","1")</f>
        <v>1</v>
      </c>
      <c r="AA183" s="37" t="str">
        <f>IF(India_Data[[#This Row],[Sales]]&gt;=India_Data[[#This Row],[Target]],"YES","NO")</f>
        <v>NO</v>
      </c>
      <c r="AB183" s="37">
        <f>(Data!O183:O1737-Data!T183:T1737)</f>
        <v>-359.88</v>
      </c>
      <c r="AC183" s="35">
        <f>India_Data[[#This Row],[Ship Date]]-India_Data[[#This Row],[Order Date]]</f>
        <v>-175</v>
      </c>
      <c r="AD183" s="35" t="str">
        <f>IF(India_Data[[#This Row],[Ship Date]]-India_Data[[#This Row],[Order Date]]&gt;5,"flag","no")</f>
        <v>no</v>
      </c>
      <c r="AE183" s="35">
        <f>India_Data[[#This Row],[Profit]]/India_Data[[#This Row],[Sales]]</f>
        <v>0.35820895522388063</v>
      </c>
      <c r="AF183" s="41">
        <f>India_Data[[#This Row],[Sales]]/India_Data[[#This Row],[Target]]</f>
        <v>6.2812500000000007E-2</v>
      </c>
      <c r="AG183" s="41">
        <f>India_Data[[#This Row],[Shipping Cost]]/India_Data[[#This Row],[Sales]]</f>
        <v>0.19859038142620231</v>
      </c>
      <c r="AH183" s="40" t="str">
        <f>IF(India_Data[[#This Row],[Shipping Cost]]/India_Data[[#This Row],[Sales]]&gt;0.1,"HIGH","")</f>
        <v>HIGH</v>
      </c>
    </row>
    <row r="184" spans="1:34">
      <c r="A184" s="19">
        <v>183</v>
      </c>
      <c r="B184" s="20" t="s">
        <v>3646</v>
      </c>
      <c r="C184" s="20" t="s">
        <v>3631</v>
      </c>
      <c r="D184" s="20" t="s">
        <v>358</v>
      </c>
      <c r="E184" s="20" t="s">
        <v>359</v>
      </c>
      <c r="F184" s="20" t="s">
        <v>29</v>
      </c>
      <c r="G184" s="20" t="s">
        <v>877</v>
      </c>
      <c r="H184" s="20" t="s">
        <v>563</v>
      </c>
      <c r="I184" s="20" t="s">
        <v>32</v>
      </c>
      <c r="J184" s="20" t="s">
        <v>54</v>
      </c>
      <c r="K184" s="20" t="s">
        <v>3883</v>
      </c>
      <c r="L184" s="20" t="s">
        <v>35</v>
      </c>
      <c r="M184" s="20" t="s">
        <v>275</v>
      </c>
      <c r="N184" s="20" t="s">
        <v>3884</v>
      </c>
      <c r="O184" s="20">
        <v>280.64999999999998</v>
      </c>
      <c r="P184" s="20">
        <v>1</v>
      </c>
      <c r="Q184" s="20">
        <v>0</v>
      </c>
      <c r="R184" s="20">
        <v>29.08</v>
      </c>
      <c r="S184" s="20" t="s">
        <v>2972</v>
      </c>
      <c r="T184" s="20">
        <v>766</v>
      </c>
      <c r="U184" s="20" t="s">
        <v>39</v>
      </c>
      <c r="V184" s="20" t="s">
        <v>50</v>
      </c>
      <c r="W184" s="21" t="s">
        <v>58</v>
      </c>
      <c r="X184" s="22">
        <v>45657</v>
      </c>
      <c r="Y184" s="23">
        <v>45778</v>
      </c>
      <c r="Z184" s="37" t="str">
        <f>IF(India_Data[[#This Row],[Order Date]]=India_Data[[#This Row],[Ship Date]],"0","1")</f>
        <v>1</v>
      </c>
      <c r="AA184" s="37" t="str">
        <f>IF(India_Data[[#This Row],[Sales]]&gt;=India_Data[[#This Row],[Target]],"YES","NO")</f>
        <v>NO</v>
      </c>
      <c r="AB184" s="37">
        <f>(Data!O184:O1738-Data!T184:T1738)</f>
        <v>-485.35</v>
      </c>
      <c r="AC184" s="35">
        <f>India_Data[[#This Row],[Ship Date]]-India_Data[[#This Row],[Order Date]]</f>
        <v>121</v>
      </c>
      <c r="AD184" s="35" t="str">
        <f>IF(India_Data[[#This Row],[Ship Date]]-India_Data[[#This Row],[Order Date]]&gt;5,"flag","no")</f>
        <v>flag</v>
      </c>
      <c r="AE184" s="35">
        <f>India_Data[[#This Row],[Profit]]/India_Data[[#This Row],[Sales]]</f>
        <v>0</v>
      </c>
      <c r="AF184" s="41">
        <f>India_Data[[#This Row],[Sales]]/India_Data[[#This Row],[Target]]</f>
        <v>0.36638381201044384</v>
      </c>
      <c r="AG184" s="41">
        <f>India_Data[[#This Row],[Shipping Cost]]/India_Data[[#This Row],[Sales]]</f>
        <v>0.10361660431141992</v>
      </c>
      <c r="AH184" s="40" t="str">
        <f>IF(India_Data[[#This Row],[Shipping Cost]]/India_Data[[#This Row],[Sales]]&gt;0.1,"HIGH","")</f>
        <v>HIGH</v>
      </c>
    </row>
    <row r="185" spans="1:34">
      <c r="A185" s="19">
        <v>184</v>
      </c>
      <c r="B185" s="20" t="s">
        <v>3885</v>
      </c>
      <c r="C185" s="20" t="s">
        <v>3631</v>
      </c>
      <c r="D185" s="20" t="s">
        <v>3886</v>
      </c>
      <c r="E185" s="20" t="s">
        <v>3887</v>
      </c>
      <c r="F185" s="20" t="s">
        <v>29</v>
      </c>
      <c r="G185" s="20" t="s">
        <v>657</v>
      </c>
      <c r="H185" s="20" t="s">
        <v>143</v>
      </c>
      <c r="I185" s="20" t="s">
        <v>32</v>
      </c>
      <c r="J185" s="20" t="s">
        <v>33</v>
      </c>
      <c r="K185" s="20" t="s">
        <v>2361</v>
      </c>
      <c r="L185" s="20" t="s">
        <v>35</v>
      </c>
      <c r="M185" s="20" t="s">
        <v>36</v>
      </c>
      <c r="N185" s="20" t="s">
        <v>2362</v>
      </c>
      <c r="O185" s="20">
        <v>13.32</v>
      </c>
      <c r="P185" s="20">
        <v>1</v>
      </c>
      <c r="Q185" s="20">
        <v>1.98</v>
      </c>
      <c r="R185" s="20">
        <v>1.73</v>
      </c>
      <c r="S185" s="20" t="s">
        <v>2337</v>
      </c>
      <c r="T185" s="20">
        <v>148</v>
      </c>
      <c r="U185" s="20" t="s">
        <v>39</v>
      </c>
      <c r="V185" s="20" t="s">
        <v>78</v>
      </c>
      <c r="W185" s="21" t="s">
        <v>58</v>
      </c>
      <c r="X185" s="22">
        <v>45657</v>
      </c>
      <c r="Y185" s="23">
        <v>45778</v>
      </c>
      <c r="Z185" s="37" t="str">
        <f>IF(India_Data[[#This Row],[Order Date]]=India_Data[[#This Row],[Ship Date]],"0","1")</f>
        <v>1</v>
      </c>
      <c r="AA185" s="37" t="str">
        <f>IF(India_Data[[#This Row],[Sales]]&gt;=India_Data[[#This Row],[Target]],"YES","NO")</f>
        <v>NO</v>
      </c>
      <c r="AB185" s="37">
        <f>(Data!O185:O1739-Data!T185:T1739)</f>
        <v>-134.68</v>
      </c>
      <c r="AC185" s="35">
        <f>India_Data[[#This Row],[Ship Date]]-India_Data[[#This Row],[Order Date]]</f>
        <v>121</v>
      </c>
      <c r="AD185" s="35" t="str">
        <f>IF(India_Data[[#This Row],[Ship Date]]-India_Data[[#This Row],[Order Date]]&gt;5,"flag","no")</f>
        <v>flag</v>
      </c>
      <c r="AE185" s="35">
        <f>India_Data[[#This Row],[Profit]]/India_Data[[#This Row],[Sales]]</f>
        <v>0.14864864864864866</v>
      </c>
      <c r="AF185" s="41">
        <f>India_Data[[#This Row],[Sales]]/India_Data[[#This Row],[Target]]</f>
        <v>0.09</v>
      </c>
      <c r="AG185" s="41">
        <f>India_Data[[#This Row],[Shipping Cost]]/India_Data[[#This Row],[Sales]]</f>
        <v>0.12987987987987987</v>
      </c>
      <c r="AH185" s="40" t="str">
        <f>IF(India_Data[[#This Row],[Shipping Cost]]/India_Data[[#This Row],[Sales]]&gt;0.1,"HIGH","")</f>
        <v>HIGH</v>
      </c>
    </row>
    <row r="186" spans="1:34">
      <c r="A186" s="19">
        <v>185</v>
      </c>
      <c r="B186" s="20" t="s">
        <v>3689</v>
      </c>
      <c r="C186" s="20" t="s">
        <v>3631</v>
      </c>
      <c r="D186" s="20" t="s">
        <v>1535</v>
      </c>
      <c r="E186" s="20" t="s">
        <v>1536</v>
      </c>
      <c r="F186" s="20" t="s">
        <v>29</v>
      </c>
      <c r="G186" s="20" t="s">
        <v>3690</v>
      </c>
      <c r="H186" s="20" t="s">
        <v>342</v>
      </c>
      <c r="I186" s="20" t="s">
        <v>32</v>
      </c>
      <c r="J186" s="20" t="s">
        <v>180</v>
      </c>
      <c r="K186" s="20" t="s">
        <v>3888</v>
      </c>
      <c r="L186" s="20" t="s">
        <v>35</v>
      </c>
      <c r="M186" s="20" t="s">
        <v>36</v>
      </c>
      <c r="N186" s="20" t="s">
        <v>3889</v>
      </c>
      <c r="O186" s="20">
        <v>8.16</v>
      </c>
      <c r="P186" s="20">
        <v>1</v>
      </c>
      <c r="Q186" s="20">
        <v>1.95</v>
      </c>
      <c r="R186" s="20">
        <v>0.38</v>
      </c>
      <c r="S186" s="20" t="s">
        <v>2337</v>
      </c>
      <c r="T186" s="20">
        <v>752</v>
      </c>
      <c r="U186" s="20" t="s">
        <v>39</v>
      </c>
      <c r="V186" s="20" t="s">
        <v>57</v>
      </c>
      <c r="W186" s="21" t="s">
        <v>58</v>
      </c>
      <c r="X186" s="22">
        <v>45596</v>
      </c>
      <c r="Y186" s="23">
        <v>45333</v>
      </c>
      <c r="Z186" s="37" t="str">
        <f>IF(India_Data[[#This Row],[Order Date]]=India_Data[[#This Row],[Ship Date]],"0","1")</f>
        <v>1</v>
      </c>
      <c r="AA186" s="37" t="str">
        <f>IF(India_Data[[#This Row],[Sales]]&gt;=India_Data[[#This Row],[Target]],"YES","NO")</f>
        <v>NO</v>
      </c>
      <c r="AB186" s="37">
        <f>(Data!O186:O1740-Data!T186:T1740)</f>
        <v>-743.84</v>
      </c>
      <c r="AC186" s="35">
        <f>India_Data[[#This Row],[Ship Date]]-India_Data[[#This Row],[Order Date]]</f>
        <v>-263</v>
      </c>
      <c r="AD186" s="35" t="str">
        <f>IF(India_Data[[#This Row],[Ship Date]]-India_Data[[#This Row],[Order Date]]&gt;5,"flag","no")</f>
        <v>no</v>
      </c>
      <c r="AE186" s="35">
        <f>India_Data[[#This Row],[Profit]]/India_Data[[#This Row],[Sales]]</f>
        <v>0.2389705882352941</v>
      </c>
      <c r="AF186" s="41">
        <f>India_Data[[#This Row],[Sales]]/India_Data[[#This Row],[Target]]</f>
        <v>1.0851063829787235E-2</v>
      </c>
      <c r="AG186" s="41">
        <f>India_Data[[#This Row],[Shipping Cost]]/India_Data[[#This Row],[Sales]]</f>
        <v>4.6568627450980393E-2</v>
      </c>
      <c r="AH186" s="40" t="str">
        <f>IF(India_Data[[#This Row],[Shipping Cost]]/India_Data[[#This Row],[Sales]]&gt;0.1,"HIGH","")</f>
        <v/>
      </c>
    </row>
    <row r="187" spans="1:34">
      <c r="A187" s="19">
        <v>186</v>
      </c>
      <c r="B187" s="20" t="s">
        <v>3370</v>
      </c>
      <c r="C187" s="20" t="s">
        <v>2928</v>
      </c>
      <c r="D187" s="20" t="s">
        <v>3371</v>
      </c>
      <c r="E187" s="20" t="s">
        <v>3372</v>
      </c>
      <c r="F187" s="20" t="s">
        <v>29</v>
      </c>
      <c r="G187" s="20" t="s">
        <v>311</v>
      </c>
      <c r="H187" s="20" t="s">
        <v>312</v>
      </c>
      <c r="I187" s="20" t="s">
        <v>32</v>
      </c>
      <c r="J187" s="20" t="s">
        <v>180</v>
      </c>
      <c r="K187" s="20" t="s">
        <v>3373</v>
      </c>
      <c r="L187" s="20" t="s">
        <v>35</v>
      </c>
      <c r="M187" s="20" t="s">
        <v>145</v>
      </c>
      <c r="N187" s="20" t="s">
        <v>3374</v>
      </c>
      <c r="O187" s="20">
        <v>55.14</v>
      </c>
      <c r="P187" s="20">
        <v>1</v>
      </c>
      <c r="Q187" s="20">
        <v>17.07</v>
      </c>
      <c r="R187" s="20">
        <v>7.99</v>
      </c>
      <c r="S187" s="20" t="s">
        <v>2972</v>
      </c>
      <c r="T187" s="20">
        <v>766</v>
      </c>
      <c r="U187" s="20" t="s">
        <v>39</v>
      </c>
      <c r="V187" s="20" t="s">
        <v>50</v>
      </c>
      <c r="W187" s="21" t="s">
        <v>58</v>
      </c>
      <c r="X187" s="22">
        <v>44483</v>
      </c>
      <c r="Y187" s="23">
        <v>44487</v>
      </c>
      <c r="Z187" s="37" t="str">
        <f>IF(India_Data[[#This Row],[Order Date]]=India_Data[[#This Row],[Ship Date]],"0","1")</f>
        <v>1</v>
      </c>
      <c r="AA187" s="37" t="str">
        <f>IF(India_Data[[#This Row],[Sales]]&gt;=India_Data[[#This Row],[Target]],"YES","NO")</f>
        <v>NO</v>
      </c>
      <c r="AB187" s="37">
        <f>(Data!O187:O1741-Data!T187:T1741)</f>
        <v>-710.86</v>
      </c>
      <c r="AC187" s="35">
        <f>India_Data[[#This Row],[Ship Date]]-India_Data[[#This Row],[Order Date]]</f>
        <v>4</v>
      </c>
      <c r="AD187" s="35" t="str">
        <f>IF(India_Data[[#This Row],[Ship Date]]-India_Data[[#This Row],[Order Date]]&gt;5,"flag","no")</f>
        <v>no</v>
      </c>
      <c r="AE187" s="35">
        <f>India_Data[[#This Row],[Profit]]/India_Data[[#This Row],[Sales]]</f>
        <v>0.30957562568008706</v>
      </c>
      <c r="AF187" s="41">
        <f>India_Data[[#This Row],[Sales]]/India_Data[[#This Row],[Target]]</f>
        <v>7.1984334203655354E-2</v>
      </c>
      <c r="AG187" s="41">
        <f>India_Data[[#This Row],[Shipping Cost]]/India_Data[[#This Row],[Sales]]</f>
        <v>0.14490388103010518</v>
      </c>
      <c r="AH187" s="40" t="str">
        <f>IF(India_Data[[#This Row],[Shipping Cost]]/India_Data[[#This Row],[Sales]]&gt;0.1,"HIGH","")</f>
        <v>HIGH</v>
      </c>
    </row>
    <row r="188" spans="1:34">
      <c r="A188" s="19">
        <v>187</v>
      </c>
      <c r="B188" s="20" t="s">
        <v>4021</v>
      </c>
      <c r="C188" s="20" t="s">
        <v>3998</v>
      </c>
      <c r="D188" s="20" t="s">
        <v>4022</v>
      </c>
      <c r="E188" s="20" t="s">
        <v>4023</v>
      </c>
      <c r="F188" s="20" t="s">
        <v>29</v>
      </c>
      <c r="G188" s="20" t="s">
        <v>311</v>
      </c>
      <c r="H188" s="20" t="s">
        <v>63</v>
      </c>
      <c r="I188" s="20" t="s">
        <v>32</v>
      </c>
      <c r="J188" s="20" t="s">
        <v>54</v>
      </c>
      <c r="K188" s="20" t="s">
        <v>673</v>
      </c>
      <c r="L188" s="20" t="s">
        <v>35</v>
      </c>
      <c r="M188" s="20" t="s">
        <v>36</v>
      </c>
      <c r="N188" s="20" t="s">
        <v>674</v>
      </c>
      <c r="O188" s="20">
        <v>16.739999999999998</v>
      </c>
      <c r="P188" s="20">
        <v>2</v>
      </c>
      <c r="Q188" s="20">
        <v>0.66</v>
      </c>
      <c r="R188" s="20">
        <v>3.46</v>
      </c>
      <c r="S188" s="20" t="s">
        <v>2337</v>
      </c>
      <c r="T188" s="20">
        <v>475</v>
      </c>
      <c r="U188" s="20" t="s">
        <v>39</v>
      </c>
      <c r="V188" s="20" t="s">
        <v>78</v>
      </c>
      <c r="W188" s="21" t="s">
        <v>41</v>
      </c>
      <c r="X188" s="22">
        <v>45561</v>
      </c>
      <c r="Y188" s="23">
        <v>45563</v>
      </c>
      <c r="Z188" s="37" t="str">
        <f>IF(India_Data[[#This Row],[Order Date]]=India_Data[[#This Row],[Ship Date]],"0","1")</f>
        <v>1</v>
      </c>
      <c r="AA188" s="37" t="str">
        <f>IF(India_Data[[#This Row],[Sales]]&gt;=India_Data[[#This Row],[Target]],"YES","NO")</f>
        <v>NO</v>
      </c>
      <c r="AB188" s="37">
        <f>(Data!O188:O1742-Data!T188:T1742)</f>
        <v>-458.26</v>
      </c>
      <c r="AC188" s="35">
        <f>India_Data[[#This Row],[Ship Date]]-India_Data[[#This Row],[Order Date]]</f>
        <v>2</v>
      </c>
      <c r="AD188" s="35" t="str">
        <f>IF(India_Data[[#This Row],[Ship Date]]-India_Data[[#This Row],[Order Date]]&gt;5,"flag","no")</f>
        <v>no</v>
      </c>
      <c r="AE188" s="35">
        <f>India_Data[[#This Row],[Profit]]/India_Data[[#This Row],[Sales]]</f>
        <v>3.9426523297491044E-2</v>
      </c>
      <c r="AF188" s="41">
        <f>India_Data[[#This Row],[Sales]]/India_Data[[#This Row],[Target]]</f>
        <v>3.5242105263157894E-2</v>
      </c>
      <c r="AG188" s="41">
        <f>India_Data[[#This Row],[Shipping Cost]]/India_Data[[#This Row],[Sales]]</f>
        <v>0.20669056152927123</v>
      </c>
      <c r="AH188" s="40" t="str">
        <f>IF(India_Data[[#This Row],[Shipping Cost]]/India_Data[[#This Row],[Sales]]&gt;0.1,"HIGH","")</f>
        <v>HIGH</v>
      </c>
    </row>
    <row r="189" spans="1:34">
      <c r="A189" s="19">
        <v>188</v>
      </c>
      <c r="B189" s="20" t="s">
        <v>3662</v>
      </c>
      <c r="C189" s="20" t="s">
        <v>3631</v>
      </c>
      <c r="D189" s="20" t="s">
        <v>379</v>
      </c>
      <c r="E189" s="20" t="s">
        <v>380</v>
      </c>
      <c r="F189" s="20" t="s">
        <v>29</v>
      </c>
      <c r="G189" s="20" t="s">
        <v>117</v>
      </c>
      <c r="H189" s="20" t="s">
        <v>143</v>
      </c>
      <c r="I189" s="20" t="s">
        <v>32</v>
      </c>
      <c r="J189" s="20" t="s">
        <v>33</v>
      </c>
      <c r="K189" s="20" t="s">
        <v>3890</v>
      </c>
      <c r="L189" s="20" t="s">
        <v>35</v>
      </c>
      <c r="M189" s="20" t="s">
        <v>91</v>
      </c>
      <c r="N189" s="20" t="s">
        <v>3891</v>
      </c>
      <c r="O189" s="20">
        <v>27.42</v>
      </c>
      <c r="P189" s="20">
        <v>2</v>
      </c>
      <c r="Q189" s="20">
        <v>3.54</v>
      </c>
      <c r="R189" s="20">
        <v>4.5</v>
      </c>
      <c r="S189" s="20" t="s">
        <v>2337</v>
      </c>
      <c r="T189" s="20">
        <v>750</v>
      </c>
      <c r="U189" s="20" t="s">
        <v>39</v>
      </c>
      <c r="V189" s="20" t="s">
        <v>57</v>
      </c>
      <c r="W189" s="21" t="s">
        <v>58</v>
      </c>
      <c r="X189" s="22">
        <v>45617</v>
      </c>
      <c r="Y189" s="23">
        <v>45621</v>
      </c>
      <c r="Z189" s="37" t="str">
        <f>IF(India_Data[[#This Row],[Order Date]]=India_Data[[#This Row],[Ship Date]],"0","1")</f>
        <v>1</v>
      </c>
      <c r="AA189" s="37" t="str">
        <f>IF(India_Data[[#This Row],[Sales]]&gt;=India_Data[[#This Row],[Target]],"YES","NO")</f>
        <v>NO</v>
      </c>
      <c r="AB189" s="37">
        <f>(Data!O189:O1743-Data!T189:T1743)</f>
        <v>-722.58</v>
      </c>
      <c r="AC189" s="35">
        <f>India_Data[[#This Row],[Ship Date]]-India_Data[[#This Row],[Order Date]]</f>
        <v>4</v>
      </c>
      <c r="AD189" s="35" t="str">
        <f>IF(India_Data[[#This Row],[Ship Date]]-India_Data[[#This Row],[Order Date]]&gt;5,"flag","no")</f>
        <v>no</v>
      </c>
      <c r="AE189" s="35">
        <f>India_Data[[#This Row],[Profit]]/India_Data[[#This Row],[Sales]]</f>
        <v>0.12910284463894967</v>
      </c>
      <c r="AF189" s="41">
        <f>India_Data[[#This Row],[Sales]]/India_Data[[#This Row],[Target]]</f>
        <v>3.6560000000000002E-2</v>
      </c>
      <c r="AG189" s="41">
        <f>India_Data[[#This Row],[Shipping Cost]]/India_Data[[#This Row],[Sales]]</f>
        <v>0.16411378555798686</v>
      </c>
      <c r="AH189" s="40" t="str">
        <f>IF(India_Data[[#This Row],[Shipping Cost]]/India_Data[[#This Row],[Sales]]&gt;0.1,"HIGH","")</f>
        <v>HIGH</v>
      </c>
    </row>
    <row r="190" spans="1:34">
      <c r="A190" s="19">
        <v>189</v>
      </c>
      <c r="B190" s="20" t="s">
        <v>3649</v>
      </c>
      <c r="C190" s="20" t="s">
        <v>3631</v>
      </c>
      <c r="D190" s="20" t="s">
        <v>223</v>
      </c>
      <c r="E190" s="20" t="s">
        <v>224</v>
      </c>
      <c r="F190" s="20" t="s">
        <v>29</v>
      </c>
      <c r="G190" s="20" t="s">
        <v>52</v>
      </c>
      <c r="H190" s="20" t="s">
        <v>53</v>
      </c>
      <c r="I190" s="20" t="s">
        <v>32</v>
      </c>
      <c r="J190" s="20" t="s">
        <v>54</v>
      </c>
      <c r="K190" s="20" t="s">
        <v>1125</v>
      </c>
      <c r="L190" s="20" t="s">
        <v>35</v>
      </c>
      <c r="M190" s="20" t="s">
        <v>76</v>
      </c>
      <c r="N190" s="20" t="s">
        <v>1126</v>
      </c>
      <c r="O190" s="20">
        <v>37.380000000000003</v>
      </c>
      <c r="P190" s="20">
        <v>2</v>
      </c>
      <c r="Q190" s="20">
        <v>1.08</v>
      </c>
      <c r="R190" s="20">
        <v>10.08</v>
      </c>
      <c r="S190" s="20" t="s">
        <v>2337</v>
      </c>
      <c r="T190" s="20">
        <v>106</v>
      </c>
      <c r="U190" s="20" t="s">
        <v>39</v>
      </c>
      <c r="V190" s="20" t="s">
        <v>40</v>
      </c>
      <c r="W190" s="21" t="s">
        <v>58</v>
      </c>
      <c r="X190" s="22">
        <v>44863</v>
      </c>
      <c r="Y190" s="23">
        <v>44603</v>
      </c>
      <c r="Z190" s="37" t="str">
        <f>IF(India_Data[[#This Row],[Order Date]]=India_Data[[#This Row],[Ship Date]],"0","1")</f>
        <v>1</v>
      </c>
      <c r="AA190" s="37" t="str">
        <f>IF(India_Data[[#This Row],[Sales]]&gt;=India_Data[[#This Row],[Target]],"YES","NO")</f>
        <v>NO</v>
      </c>
      <c r="AB190" s="37">
        <f>(Data!O190:O1744-Data!T190:T1744)</f>
        <v>-68.62</v>
      </c>
      <c r="AC190" s="35">
        <f>India_Data[[#This Row],[Ship Date]]-India_Data[[#This Row],[Order Date]]</f>
        <v>-260</v>
      </c>
      <c r="AD190" s="35" t="str">
        <f>IF(India_Data[[#This Row],[Ship Date]]-India_Data[[#This Row],[Order Date]]&gt;5,"flag","no")</f>
        <v>no</v>
      </c>
      <c r="AE190" s="35">
        <f>India_Data[[#This Row],[Profit]]/India_Data[[#This Row],[Sales]]</f>
        <v>2.8892455858747994E-2</v>
      </c>
      <c r="AF190" s="41">
        <f>India_Data[[#This Row],[Sales]]/India_Data[[#This Row],[Target]]</f>
        <v>0.35264150943396227</v>
      </c>
      <c r="AG190" s="41">
        <f>India_Data[[#This Row],[Shipping Cost]]/India_Data[[#This Row],[Sales]]</f>
        <v>0.2696629213483146</v>
      </c>
      <c r="AH190" s="40" t="str">
        <f>IF(India_Data[[#This Row],[Shipping Cost]]/India_Data[[#This Row],[Sales]]&gt;0.1,"HIGH","")</f>
        <v>HIGH</v>
      </c>
    </row>
    <row r="191" spans="1:34">
      <c r="A191" s="19">
        <v>190</v>
      </c>
      <c r="B191" s="20" t="s">
        <v>3892</v>
      </c>
      <c r="C191" s="20" t="s">
        <v>3631</v>
      </c>
      <c r="D191" s="20" t="s">
        <v>3893</v>
      </c>
      <c r="E191" s="20" t="s">
        <v>3894</v>
      </c>
      <c r="F191" s="20" t="s">
        <v>29</v>
      </c>
      <c r="G191" s="20" t="s">
        <v>273</v>
      </c>
      <c r="H191" s="20" t="s">
        <v>179</v>
      </c>
      <c r="I191" s="20" t="s">
        <v>32</v>
      </c>
      <c r="J191" s="20" t="s">
        <v>180</v>
      </c>
      <c r="K191" s="20" t="s">
        <v>3895</v>
      </c>
      <c r="L191" s="20" t="s">
        <v>35</v>
      </c>
      <c r="M191" s="20" t="s">
        <v>36</v>
      </c>
      <c r="N191" s="20" t="s">
        <v>3896</v>
      </c>
      <c r="O191" s="20">
        <v>63.24</v>
      </c>
      <c r="P191" s="20">
        <v>2</v>
      </c>
      <c r="Q191" s="20">
        <v>0.6</v>
      </c>
      <c r="R191" s="20">
        <v>7.9</v>
      </c>
      <c r="S191" s="20" t="s">
        <v>2337</v>
      </c>
      <c r="T191" s="20">
        <v>10</v>
      </c>
      <c r="U191" s="20" t="s">
        <v>39</v>
      </c>
      <c r="V191" s="20" t="s">
        <v>50</v>
      </c>
      <c r="W191" s="21" t="s">
        <v>58</v>
      </c>
      <c r="X191" s="22">
        <v>44912</v>
      </c>
      <c r="Y191" s="23">
        <v>44915</v>
      </c>
      <c r="Z191" s="37" t="str">
        <f>IF(India_Data[[#This Row],[Order Date]]=India_Data[[#This Row],[Ship Date]],"0","1")</f>
        <v>1</v>
      </c>
      <c r="AA191" s="37" t="str">
        <f>IF(India_Data[[#This Row],[Sales]]&gt;=India_Data[[#This Row],[Target]],"YES","NO")</f>
        <v>YES</v>
      </c>
      <c r="AB191" s="37">
        <f>(Data!O191:O1745-Data!T191:T1745)</f>
        <v>53.24</v>
      </c>
      <c r="AC191" s="35">
        <f>India_Data[[#This Row],[Ship Date]]-India_Data[[#This Row],[Order Date]]</f>
        <v>3</v>
      </c>
      <c r="AD191" s="35" t="str">
        <f>IF(India_Data[[#This Row],[Ship Date]]-India_Data[[#This Row],[Order Date]]&gt;5,"flag","no")</f>
        <v>no</v>
      </c>
      <c r="AE191" s="35">
        <f>India_Data[[#This Row],[Profit]]/India_Data[[#This Row],[Sales]]</f>
        <v>9.4876660341555973E-3</v>
      </c>
      <c r="AF191" s="41">
        <f>India_Data[[#This Row],[Sales]]/India_Data[[#This Row],[Target]]</f>
        <v>6.3239999999999998</v>
      </c>
      <c r="AG191" s="41">
        <f>India_Data[[#This Row],[Shipping Cost]]/India_Data[[#This Row],[Sales]]</f>
        <v>0.12492093611638204</v>
      </c>
      <c r="AH191" s="40" t="str">
        <f>IF(India_Data[[#This Row],[Shipping Cost]]/India_Data[[#This Row],[Sales]]&gt;0.1,"HIGH","")</f>
        <v>HIGH</v>
      </c>
    </row>
    <row r="192" spans="1:34">
      <c r="A192" s="19">
        <v>191</v>
      </c>
      <c r="B192" s="20" t="s">
        <v>2973</v>
      </c>
      <c r="C192" s="20" t="s">
        <v>2928</v>
      </c>
      <c r="D192" s="20" t="s">
        <v>2974</v>
      </c>
      <c r="E192" s="20" t="s">
        <v>2975</v>
      </c>
      <c r="F192" s="20" t="s">
        <v>29</v>
      </c>
      <c r="G192" s="20" t="s">
        <v>164</v>
      </c>
      <c r="H192" s="20" t="s">
        <v>165</v>
      </c>
      <c r="I192" s="20" t="s">
        <v>32</v>
      </c>
      <c r="J192" s="20" t="s">
        <v>47</v>
      </c>
      <c r="K192" s="20" t="s">
        <v>2496</v>
      </c>
      <c r="L192" s="20" t="s">
        <v>35</v>
      </c>
      <c r="M192" s="20" t="s">
        <v>145</v>
      </c>
      <c r="N192" s="20" t="s">
        <v>2497</v>
      </c>
      <c r="O192" s="20">
        <v>395.88</v>
      </c>
      <c r="P192" s="20">
        <v>2</v>
      </c>
      <c r="Q192" s="20">
        <v>71.22</v>
      </c>
      <c r="R192" s="20">
        <v>61.97</v>
      </c>
      <c r="S192" s="20" t="s">
        <v>2337</v>
      </c>
      <c r="T192" s="20">
        <v>460</v>
      </c>
      <c r="U192" s="20" t="s">
        <v>39</v>
      </c>
      <c r="V192" s="20" t="s">
        <v>78</v>
      </c>
      <c r="W192" s="21" t="s">
        <v>41</v>
      </c>
      <c r="X192" s="22">
        <v>44812</v>
      </c>
      <c r="Y192" s="23">
        <v>44873</v>
      </c>
      <c r="Z192" s="37" t="str">
        <f>IF(India_Data[[#This Row],[Order Date]]=India_Data[[#This Row],[Ship Date]],"0","1")</f>
        <v>1</v>
      </c>
      <c r="AA192" s="37" t="str">
        <f>IF(India_Data[[#This Row],[Sales]]&gt;=India_Data[[#This Row],[Target]],"YES","NO")</f>
        <v>NO</v>
      </c>
      <c r="AB192" s="37">
        <f>(Data!O192:O1746-Data!T192:T1746)</f>
        <v>-64.12</v>
      </c>
      <c r="AC192" s="35">
        <f>India_Data[[#This Row],[Ship Date]]-India_Data[[#This Row],[Order Date]]</f>
        <v>61</v>
      </c>
      <c r="AD192" s="35" t="str">
        <f>IF(India_Data[[#This Row],[Ship Date]]-India_Data[[#This Row],[Order Date]]&gt;5,"flag","no")</f>
        <v>flag</v>
      </c>
      <c r="AE192" s="35">
        <f>India_Data[[#This Row],[Profit]]/India_Data[[#This Row],[Sales]]</f>
        <v>0.17990300090936648</v>
      </c>
      <c r="AF192" s="41">
        <f>India_Data[[#This Row],[Sales]]/India_Data[[#This Row],[Target]]</f>
        <v>0.86060869565217391</v>
      </c>
      <c r="AG192" s="41">
        <f>India_Data[[#This Row],[Shipping Cost]]/India_Data[[#This Row],[Sales]]</f>
        <v>0.15653733454582197</v>
      </c>
      <c r="AH192" s="40" t="str">
        <f>IF(India_Data[[#This Row],[Shipping Cost]]/India_Data[[#This Row],[Sales]]&gt;0.1,"HIGH","")</f>
        <v>HIGH</v>
      </c>
    </row>
    <row r="193" spans="1:34">
      <c r="A193" s="19">
        <v>192</v>
      </c>
      <c r="B193" s="20" t="s">
        <v>3162</v>
      </c>
      <c r="C193" s="20" t="s">
        <v>2928</v>
      </c>
      <c r="D193" s="20" t="s">
        <v>3163</v>
      </c>
      <c r="E193" s="20" t="s">
        <v>3164</v>
      </c>
      <c r="F193" s="20" t="s">
        <v>29</v>
      </c>
      <c r="G193" s="20" t="s">
        <v>411</v>
      </c>
      <c r="H193" s="20" t="s">
        <v>31</v>
      </c>
      <c r="I193" s="20" t="s">
        <v>32</v>
      </c>
      <c r="J193" s="20" t="s">
        <v>33</v>
      </c>
      <c r="K193" s="20" t="s">
        <v>3221</v>
      </c>
      <c r="L193" s="20" t="s">
        <v>35</v>
      </c>
      <c r="M193" s="20" t="s">
        <v>98</v>
      </c>
      <c r="N193" s="20" t="s">
        <v>3222</v>
      </c>
      <c r="O193" s="20">
        <v>43.38</v>
      </c>
      <c r="P193" s="20">
        <v>2</v>
      </c>
      <c r="Q193" s="20">
        <v>12.12</v>
      </c>
      <c r="R193" s="20">
        <v>1.48</v>
      </c>
      <c r="S193" s="20" t="s">
        <v>38</v>
      </c>
      <c r="T193" s="20">
        <v>196</v>
      </c>
      <c r="U193" s="20" t="s">
        <v>39</v>
      </c>
      <c r="V193" s="20" t="s">
        <v>57</v>
      </c>
      <c r="W193" s="21" t="s">
        <v>58</v>
      </c>
      <c r="X193" s="22">
        <v>45305</v>
      </c>
      <c r="Y193" s="23">
        <v>45307</v>
      </c>
      <c r="Z193" s="37" t="str">
        <f>IF(India_Data[[#This Row],[Order Date]]=India_Data[[#This Row],[Ship Date]],"0","1")</f>
        <v>1</v>
      </c>
      <c r="AA193" s="37" t="str">
        <f>IF(India_Data[[#This Row],[Sales]]&gt;=India_Data[[#This Row],[Target]],"YES","NO")</f>
        <v>NO</v>
      </c>
      <c r="AB193" s="37">
        <f>(Data!O193:O1747-Data!T193:T1747)</f>
        <v>-152.62</v>
      </c>
      <c r="AC193" s="35">
        <f>India_Data[[#This Row],[Ship Date]]-India_Data[[#This Row],[Order Date]]</f>
        <v>2</v>
      </c>
      <c r="AD193" s="35" t="str">
        <f>IF(India_Data[[#This Row],[Ship Date]]-India_Data[[#This Row],[Order Date]]&gt;5,"flag","no")</f>
        <v>no</v>
      </c>
      <c r="AE193" s="35">
        <f>India_Data[[#This Row],[Profit]]/India_Data[[#This Row],[Sales]]</f>
        <v>0.27939142461964034</v>
      </c>
      <c r="AF193" s="41">
        <f>India_Data[[#This Row],[Sales]]/India_Data[[#This Row],[Target]]</f>
        <v>0.22132653061224491</v>
      </c>
      <c r="AG193" s="41">
        <f>India_Data[[#This Row],[Shipping Cost]]/India_Data[[#This Row],[Sales]]</f>
        <v>3.411710465652374E-2</v>
      </c>
      <c r="AH193" s="40" t="str">
        <f>IF(India_Data[[#This Row],[Shipping Cost]]/India_Data[[#This Row],[Sales]]&gt;0.1,"HIGH","")</f>
        <v/>
      </c>
    </row>
    <row r="194" spans="1:34">
      <c r="A194" s="19">
        <v>193</v>
      </c>
      <c r="B194" s="20" t="s">
        <v>3492</v>
      </c>
      <c r="C194" s="20" t="s">
        <v>2928</v>
      </c>
      <c r="D194" s="20" t="s">
        <v>825</v>
      </c>
      <c r="E194" s="20" t="s">
        <v>826</v>
      </c>
      <c r="F194" s="20" t="s">
        <v>29</v>
      </c>
      <c r="G194" s="20" t="s">
        <v>191</v>
      </c>
      <c r="H194" s="20" t="s">
        <v>63</v>
      </c>
      <c r="I194" s="20" t="s">
        <v>32</v>
      </c>
      <c r="J194" s="20" t="s">
        <v>54</v>
      </c>
      <c r="K194" s="20" t="s">
        <v>3493</v>
      </c>
      <c r="L194" s="20" t="s">
        <v>35</v>
      </c>
      <c r="M194" s="20" t="s">
        <v>105</v>
      </c>
      <c r="N194" s="20" t="s">
        <v>3494</v>
      </c>
      <c r="O194" s="20">
        <v>59.34</v>
      </c>
      <c r="P194" s="20">
        <v>2</v>
      </c>
      <c r="Q194" s="20">
        <v>16.559999999999999</v>
      </c>
      <c r="R194" s="20">
        <v>6.41</v>
      </c>
      <c r="S194" s="20" t="s">
        <v>2337</v>
      </c>
      <c r="T194" s="20">
        <v>424</v>
      </c>
      <c r="U194" s="20" t="s">
        <v>39</v>
      </c>
      <c r="V194" s="20" t="s">
        <v>40</v>
      </c>
      <c r="W194" s="21" t="s">
        <v>58</v>
      </c>
      <c r="X194" s="22">
        <v>45617</v>
      </c>
      <c r="Y194" s="23">
        <v>45621</v>
      </c>
      <c r="Z194" s="37" t="str">
        <f>IF(India_Data[[#This Row],[Order Date]]=India_Data[[#This Row],[Ship Date]],"0","1")</f>
        <v>1</v>
      </c>
      <c r="AA194" s="37" t="str">
        <f>IF(India_Data[[#This Row],[Sales]]&gt;=India_Data[[#This Row],[Target]],"YES","NO")</f>
        <v>NO</v>
      </c>
      <c r="AB194" s="37">
        <f>(Data!O194:O1748-Data!T194:T1748)</f>
        <v>-364.65999999999997</v>
      </c>
      <c r="AC194" s="35">
        <f>India_Data[[#This Row],[Ship Date]]-India_Data[[#This Row],[Order Date]]</f>
        <v>4</v>
      </c>
      <c r="AD194" s="35" t="str">
        <f>IF(India_Data[[#This Row],[Ship Date]]-India_Data[[#This Row],[Order Date]]&gt;5,"flag","no")</f>
        <v>no</v>
      </c>
      <c r="AE194" s="35">
        <f>India_Data[[#This Row],[Profit]]/India_Data[[#This Row],[Sales]]</f>
        <v>0.27906976744186041</v>
      </c>
      <c r="AF194" s="41">
        <f>India_Data[[#This Row],[Sales]]/India_Data[[#This Row],[Target]]</f>
        <v>0.13995283018867927</v>
      </c>
      <c r="AG194" s="41">
        <f>India_Data[[#This Row],[Shipping Cost]]/India_Data[[#This Row],[Sales]]</f>
        <v>0.10802157061004382</v>
      </c>
      <c r="AH194" s="40" t="str">
        <f>IF(India_Data[[#This Row],[Shipping Cost]]/India_Data[[#This Row],[Sales]]&gt;0.1,"HIGH","")</f>
        <v>HIGH</v>
      </c>
    </row>
    <row r="195" spans="1:34">
      <c r="A195" s="19">
        <v>194</v>
      </c>
      <c r="B195" s="20" t="s">
        <v>3063</v>
      </c>
      <c r="C195" s="20" t="s">
        <v>2928</v>
      </c>
      <c r="D195" s="20" t="s">
        <v>3064</v>
      </c>
      <c r="E195" s="20" t="s">
        <v>3065</v>
      </c>
      <c r="F195" s="20" t="s">
        <v>29</v>
      </c>
      <c r="G195" s="20" t="s">
        <v>1230</v>
      </c>
      <c r="H195" s="20" t="s">
        <v>1231</v>
      </c>
      <c r="I195" s="20" t="s">
        <v>32</v>
      </c>
      <c r="J195" s="20" t="s">
        <v>33</v>
      </c>
      <c r="K195" s="20" t="s">
        <v>1447</v>
      </c>
      <c r="L195" s="20" t="s">
        <v>35</v>
      </c>
      <c r="M195" s="20" t="s">
        <v>91</v>
      </c>
      <c r="N195" s="20" t="s">
        <v>1448</v>
      </c>
      <c r="O195" s="20">
        <v>33.6</v>
      </c>
      <c r="P195" s="20">
        <v>2</v>
      </c>
      <c r="Q195" s="20">
        <v>10.74</v>
      </c>
      <c r="R195" s="20">
        <v>5.32</v>
      </c>
      <c r="S195" s="20" t="s">
        <v>2337</v>
      </c>
      <c r="T195" s="20">
        <v>100</v>
      </c>
      <c r="U195" s="20" t="s">
        <v>39</v>
      </c>
      <c r="V195" s="20" t="s">
        <v>78</v>
      </c>
      <c r="W195" s="21" t="s">
        <v>41</v>
      </c>
      <c r="X195" s="22">
        <v>45232</v>
      </c>
      <c r="Y195" s="23">
        <v>44972</v>
      </c>
      <c r="Z195" s="37" t="str">
        <f>IF(India_Data[[#This Row],[Order Date]]=India_Data[[#This Row],[Ship Date]],"0","1")</f>
        <v>1</v>
      </c>
      <c r="AA195" s="37" t="str">
        <f>IF(India_Data[[#This Row],[Sales]]&gt;=India_Data[[#This Row],[Target]],"YES","NO")</f>
        <v>NO</v>
      </c>
      <c r="AB195" s="37">
        <f>(Data!O195:O1749-Data!T195:T1749)</f>
        <v>-66.400000000000006</v>
      </c>
      <c r="AC195" s="35">
        <f>India_Data[[#This Row],[Ship Date]]-India_Data[[#This Row],[Order Date]]</f>
        <v>-260</v>
      </c>
      <c r="AD195" s="35" t="str">
        <f>IF(India_Data[[#This Row],[Ship Date]]-India_Data[[#This Row],[Order Date]]&gt;5,"flag","no")</f>
        <v>no</v>
      </c>
      <c r="AE195" s="35">
        <f>India_Data[[#This Row],[Profit]]/India_Data[[#This Row],[Sales]]</f>
        <v>0.31964285714285712</v>
      </c>
      <c r="AF195" s="41">
        <f>India_Data[[#This Row],[Sales]]/India_Data[[#This Row],[Target]]</f>
        <v>0.33600000000000002</v>
      </c>
      <c r="AG195" s="41">
        <f>India_Data[[#This Row],[Shipping Cost]]/India_Data[[#This Row],[Sales]]</f>
        <v>0.15833333333333333</v>
      </c>
      <c r="AH195" s="40" t="str">
        <f>IF(India_Data[[#This Row],[Shipping Cost]]/India_Data[[#This Row],[Sales]]&gt;0.1,"HIGH","")</f>
        <v>HIGH</v>
      </c>
    </row>
    <row r="196" spans="1:34">
      <c r="A196" s="19">
        <v>195</v>
      </c>
      <c r="B196" s="20" t="s">
        <v>3495</v>
      </c>
      <c r="C196" s="20" t="s">
        <v>2928</v>
      </c>
      <c r="D196" s="20" t="s">
        <v>2944</v>
      </c>
      <c r="E196" s="20" t="s">
        <v>2945</v>
      </c>
      <c r="F196" s="20" t="s">
        <v>29</v>
      </c>
      <c r="G196" s="20" t="s">
        <v>280</v>
      </c>
      <c r="H196" s="20" t="s">
        <v>63</v>
      </c>
      <c r="I196" s="20" t="s">
        <v>32</v>
      </c>
      <c r="J196" s="20" t="s">
        <v>54</v>
      </c>
      <c r="K196" s="20" t="s">
        <v>3496</v>
      </c>
      <c r="L196" s="20" t="s">
        <v>35</v>
      </c>
      <c r="M196" s="20" t="s">
        <v>91</v>
      </c>
      <c r="N196" s="20" t="s">
        <v>3497</v>
      </c>
      <c r="O196" s="20">
        <v>31.92</v>
      </c>
      <c r="P196" s="20">
        <v>2</v>
      </c>
      <c r="Q196" s="20">
        <v>10.199999999999999</v>
      </c>
      <c r="R196" s="20">
        <v>2.88</v>
      </c>
      <c r="S196" s="20" t="s">
        <v>2337</v>
      </c>
      <c r="T196" s="20">
        <v>532</v>
      </c>
      <c r="U196" s="20" t="s">
        <v>39</v>
      </c>
      <c r="V196" s="20" t="s">
        <v>57</v>
      </c>
      <c r="W196" s="21" t="s">
        <v>58</v>
      </c>
      <c r="X196" s="22">
        <v>45606</v>
      </c>
      <c r="Y196" s="23">
        <v>45578</v>
      </c>
      <c r="Z196" s="37" t="str">
        <f>IF(India_Data[[#This Row],[Order Date]]=India_Data[[#This Row],[Ship Date]],"0","1")</f>
        <v>1</v>
      </c>
      <c r="AA196" s="37" t="str">
        <f>IF(India_Data[[#This Row],[Sales]]&gt;=India_Data[[#This Row],[Target]],"YES","NO")</f>
        <v>NO</v>
      </c>
      <c r="AB196" s="37">
        <f>(Data!O196:O1750-Data!T196:T1750)</f>
        <v>-500.08</v>
      </c>
      <c r="AC196" s="35">
        <f>India_Data[[#This Row],[Ship Date]]-India_Data[[#This Row],[Order Date]]</f>
        <v>-28</v>
      </c>
      <c r="AD196" s="35" t="str">
        <f>IF(India_Data[[#This Row],[Ship Date]]-India_Data[[#This Row],[Order Date]]&gt;5,"flag","no")</f>
        <v>no</v>
      </c>
      <c r="AE196" s="35">
        <f>India_Data[[#This Row],[Profit]]/India_Data[[#This Row],[Sales]]</f>
        <v>0.31954887218045108</v>
      </c>
      <c r="AF196" s="41">
        <f>India_Data[[#This Row],[Sales]]/India_Data[[#This Row],[Target]]</f>
        <v>6.0000000000000005E-2</v>
      </c>
      <c r="AG196" s="41">
        <f>India_Data[[#This Row],[Shipping Cost]]/India_Data[[#This Row],[Sales]]</f>
        <v>9.0225563909774431E-2</v>
      </c>
      <c r="AH196" s="40" t="str">
        <f>IF(India_Data[[#This Row],[Shipping Cost]]/India_Data[[#This Row],[Sales]]&gt;0.1,"HIGH","")</f>
        <v/>
      </c>
    </row>
    <row r="197" spans="1:34">
      <c r="A197" s="19">
        <v>196</v>
      </c>
      <c r="B197" s="20" t="s">
        <v>3492</v>
      </c>
      <c r="C197" s="20" t="s">
        <v>2928</v>
      </c>
      <c r="D197" s="20" t="s">
        <v>825</v>
      </c>
      <c r="E197" s="20" t="s">
        <v>826</v>
      </c>
      <c r="F197" s="20" t="s">
        <v>29</v>
      </c>
      <c r="G197" s="20" t="s">
        <v>191</v>
      </c>
      <c r="H197" s="20" t="s">
        <v>63</v>
      </c>
      <c r="I197" s="20" t="s">
        <v>32</v>
      </c>
      <c r="J197" s="20" t="s">
        <v>54</v>
      </c>
      <c r="K197" s="20" t="s">
        <v>3498</v>
      </c>
      <c r="L197" s="20" t="s">
        <v>35</v>
      </c>
      <c r="M197" s="20" t="s">
        <v>91</v>
      </c>
      <c r="N197" s="20" t="s">
        <v>3499</v>
      </c>
      <c r="O197" s="20">
        <v>21.96</v>
      </c>
      <c r="P197" s="20">
        <v>2</v>
      </c>
      <c r="Q197" s="20">
        <v>2.58</v>
      </c>
      <c r="R197" s="20">
        <v>2.71</v>
      </c>
      <c r="S197" s="20" t="s">
        <v>2337</v>
      </c>
      <c r="T197" s="20">
        <v>509</v>
      </c>
      <c r="U197" s="20" t="s">
        <v>39</v>
      </c>
      <c r="V197" s="20" t="s">
        <v>40</v>
      </c>
      <c r="W197" s="21" t="s">
        <v>41</v>
      </c>
      <c r="X197" s="22">
        <v>45022</v>
      </c>
      <c r="Y197" s="23">
        <v>45175</v>
      </c>
      <c r="Z197" s="37" t="str">
        <f>IF(India_Data[[#This Row],[Order Date]]=India_Data[[#This Row],[Ship Date]],"0","1")</f>
        <v>1</v>
      </c>
      <c r="AA197" s="37" t="str">
        <f>IF(India_Data[[#This Row],[Sales]]&gt;=India_Data[[#This Row],[Target]],"YES","NO")</f>
        <v>NO</v>
      </c>
      <c r="AB197" s="37">
        <f>(Data!O197:O1751-Data!T197:T1751)</f>
        <v>-487.04</v>
      </c>
      <c r="AC197" s="35">
        <f>India_Data[[#This Row],[Ship Date]]-India_Data[[#This Row],[Order Date]]</f>
        <v>153</v>
      </c>
      <c r="AD197" s="35" t="str">
        <f>IF(India_Data[[#This Row],[Ship Date]]-India_Data[[#This Row],[Order Date]]&gt;5,"flag","no")</f>
        <v>flag</v>
      </c>
      <c r="AE197" s="35">
        <f>India_Data[[#This Row],[Profit]]/India_Data[[#This Row],[Sales]]</f>
        <v>0.11748633879781421</v>
      </c>
      <c r="AF197" s="41">
        <f>India_Data[[#This Row],[Sales]]/India_Data[[#This Row],[Target]]</f>
        <v>4.3143418467583496E-2</v>
      </c>
      <c r="AG197" s="41">
        <f>India_Data[[#This Row],[Shipping Cost]]/India_Data[[#This Row],[Sales]]</f>
        <v>0.12340619307832422</v>
      </c>
      <c r="AH197" s="40" t="str">
        <f>IF(India_Data[[#This Row],[Shipping Cost]]/India_Data[[#This Row],[Sales]]&gt;0.1,"HIGH","")</f>
        <v>HIGH</v>
      </c>
    </row>
    <row r="198" spans="1:34">
      <c r="A198" s="19">
        <v>197</v>
      </c>
      <c r="B198" s="20" t="s">
        <v>3066</v>
      </c>
      <c r="C198" s="20" t="s">
        <v>2928</v>
      </c>
      <c r="D198" s="20" t="s">
        <v>643</v>
      </c>
      <c r="E198" s="20" t="s">
        <v>644</v>
      </c>
      <c r="F198" s="20" t="s">
        <v>29</v>
      </c>
      <c r="G198" s="20" t="s">
        <v>89</v>
      </c>
      <c r="H198" s="20" t="s">
        <v>512</v>
      </c>
      <c r="I198" s="20" t="s">
        <v>32</v>
      </c>
      <c r="J198" s="20" t="s">
        <v>180</v>
      </c>
      <c r="K198" s="20" t="s">
        <v>3375</v>
      </c>
      <c r="L198" s="20" t="s">
        <v>35</v>
      </c>
      <c r="M198" s="20" t="s">
        <v>36</v>
      </c>
      <c r="N198" s="20" t="s">
        <v>3319</v>
      </c>
      <c r="O198" s="20">
        <v>11.58</v>
      </c>
      <c r="P198" s="20">
        <v>2</v>
      </c>
      <c r="Q198" s="20">
        <v>2.04</v>
      </c>
      <c r="R198" s="20">
        <v>0.92</v>
      </c>
      <c r="S198" s="20" t="s">
        <v>38</v>
      </c>
      <c r="T198" s="20">
        <v>203</v>
      </c>
      <c r="U198" s="20" t="s">
        <v>39</v>
      </c>
      <c r="V198" s="20" t="s">
        <v>50</v>
      </c>
      <c r="W198" s="21" t="s">
        <v>41</v>
      </c>
      <c r="X198" s="22">
        <v>45104</v>
      </c>
      <c r="Y198" s="23">
        <v>44933</v>
      </c>
      <c r="Z198" s="37" t="str">
        <f>IF(India_Data[[#This Row],[Order Date]]=India_Data[[#This Row],[Ship Date]],"0","1")</f>
        <v>1</v>
      </c>
      <c r="AA198" s="37" t="str">
        <f>IF(India_Data[[#This Row],[Sales]]&gt;=India_Data[[#This Row],[Target]],"YES","NO")</f>
        <v>NO</v>
      </c>
      <c r="AB198" s="37">
        <f>(Data!O198:O1752-Data!T198:T1752)</f>
        <v>-191.42</v>
      </c>
      <c r="AC198" s="35">
        <f>India_Data[[#This Row],[Ship Date]]-India_Data[[#This Row],[Order Date]]</f>
        <v>-171</v>
      </c>
      <c r="AD198" s="35" t="str">
        <f>IF(India_Data[[#This Row],[Ship Date]]-India_Data[[#This Row],[Order Date]]&gt;5,"flag","no")</f>
        <v>no</v>
      </c>
      <c r="AE198" s="35">
        <f>India_Data[[#This Row],[Profit]]/India_Data[[#This Row],[Sales]]</f>
        <v>0.17616580310880831</v>
      </c>
      <c r="AF198" s="41">
        <f>India_Data[[#This Row],[Sales]]/India_Data[[#This Row],[Target]]</f>
        <v>5.7044334975369461E-2</v>
      </c>
      <c r="AG198" s="41">
        <f>India_Data[[#This Row],[Shipping Cost]]/India_Data[[#This Row],[Sales]]</f>
        <v>7.9447322970639042E-2</v>
      </c>
      <c r="AH198" s="40" t="str">
        <f>IF(India_Data[[#This Row],[Shipping Cost]]/India_Data[[#This Row],[Sales]]&gt;0.1,"HIGH","")</f>
        <v/>
      </c>
    </row>
    <row r="199" spans="1:34">
      <c r="A199" s="19">
        <v>198</v>
      </c>
      <c r="B199" s="20" t="s">
        <v>3027</v>
      </c>
      <c r="C199" s="20" t="s">
        <v>2928</v>
      </c>
      <c r="D199" s="20" t="s">
        <v>3028</v>
      </c>
      <c r="E199" s="20" t="s">
        <v>3029</v>
      </c>
      <c r="F199" s="20" t="s">
        <v>29</v>
      </c>
      <c r="G199" s="20" t="s">
        <v>507</v>
      </c>
      <c r="H199" s="20" t="s">
        <v>312</v>
      </c>
      <c r="I199" s="20" t="s">
        <v>32</v>
      </c>
      <c r="J199" s="20" t="s">
        <v>180</v>
      </c>
      <c r="K199" s="20" t="s">
        <v>3348</v>
      </c>
      <c r="L199" s="20" t="s">
        <v>35</v>
      </c>
      <c r="M199" s="20" t="s">
        <v>159</v>
      </c>
      <c r="N199" s="20" t="s">
        <v>3349</v>
      </c>
      <c r="O199" s="20">
        <v>22.74</v>
      </c>
      <c r="P199" s="20">
        <v>2</v>
      </c>
      <c r="Q199" s="20">
        <v>4.32</v>
      </c>
      <c r="R199" s="20">
        <v>1.27</v>
      </c>
      <c r="S199" s="20" t="s">
        <v>2337</v>
      </c>
      <c r="T199" s="20">
        <v>383</v>
      </c>
      <c r="U199" s="20" t="s">
        <v>39</v>
      </c>
      <c r="V199" s="20" t="s">
        <v>78</v>
      </c>
      <c r="W199" s="21" t="s">
        <v>58</v>
      </c>
      <c r="X199" s="22">
        <v>44870</v>
      </c>
      <c r="Y199" s="23">
        <v>44697</v>
      </c>
      <c r="Z199" s="37" t="str">
        <f>IF(India_Data[[#This Row],[Order Date]]=India_Data[[#This Row],[Ship Date]],"0","1")</f>
        <v>1</v>
      </c>
      <c r="AA199" s="37" t="str">
        <f>IF(India_Data[[#This Row],[Sales]]&gt;=India_Data[[#This Row],[Target]],"YES","NO")</f>
        <v>NO</v>
      </c>
      <c r="AB199" s="37">
        <f>(Data!O199:O1753-Data!T199:T1753)</f>
        <v>-360.26</v>
      </c>
      <c r="AC199" s="35">
        <f>India_Data[[#This Row],[Ship Date]]-India_Data[[#This Row],[Order Date]]</f>
        <v>-173</v>
      </c>
      <c r="AD199" s="35" t="str">
        <f>IF(India_Data[[#This Row],[Ship Date]]-India_Data[[#This Row],[Order Date]]&gt;5,"flag","no")</f>
        <v>no</v>
      </c>
      <c r="AE199" s="35">
        <f>India_Data[[#This Row],[Profit]]/India_Data[[#This Row],[Sales]]</f>
        <v>0.18997361477572561</v>
      </c>
      <c r="AF199" s="41">
        <f>India_Data[[#This Row],[Sales]]/India_Data[[#This Row],[Target]]</f>
        <v>5.9373368146214092E-2</v>
      </c>
      <c r="AG199" s="41">
        <f>India_Data[[#This Row],[Shipping Cost]]/India_Data[[#This Row],[Sales]]</f>
        <v>5.5848724714160074E-2</v>
      </c>
      <c r="AH199" s="40" t="str">
        <f>IF(India_Data[[#This Row],[Shipping Cost]]/India_Data[[#This Row],[Sales]]&gt;0.1,"HIGH","")</f>
        <v/>
      </c>
    </row>
    <row r="200" spans="1:34">
      <c r="A200" s="19">
        <v>199</v>
      </c>
      <c r="B200" s="20" t="s">
        <v>2927</v>
      </c>
      <c r="C200" s="20" t="s">
        <v>2928</v>
      </c>
      <c r="D200" s="20" t="s">
        <v>258</v>
      </c>
      <c r="E200" s="20" t="s">
        <v>259</v>
      </c>
      <c r="F200" s="20" t="s">
        <v>29</v>
      </c>
      <c r="G200" s="20" t="s">
        <v>2929</v>
      </c>
      <c r="H200" s="20" t="s">
        <v>303</v>
      </c>
      <c r="I200" s="20" t="s">
        <v>32</v>
      </c>
      <c r="J200" s="20" t="s">
        <v>33</v>
      </c>
      <c r="K200" s="20" t="s">
        <v>2930</v>
      </c>
      <c r="L200" s="20" t="s">
        <v>1942</v>
      </c>
      <c r="M200" s="20" t="s">
        <v>1943</v>
      </c>
      <c r="N200" s="20" t="s">
        <v>2931</v>
      </c>
      <c r="O200" s="20">
        <v>156.87</v>
      </c>
      <c r="P200" s="20">
        <v>3</v>
      </c>
      <c r="Q200" s="20">
        <v>39.15</v>
      </c>
      <c r="R200" s="20">
        <v>12.69</v>
      </c>
      <c r="S200" s="20" t="s">
        <v>38</v>
      </c>
      <c r="T200" s="20">
        <v>313</v>
      </c>
      <c r="U200" s="20" t="s">
        <v>39</v>
      </c>
      <c r="V200" s="20" t="s">
        <v>57</v>
      </c>
      <c r="W200" s="21" t="s">
        <v>58</v>
      </c>
      <c r="X200" s="22">
        <v>44603</v>
      </c>
      <c r="Y200" s="23">
        <v>44662</v>
      </c>
      <c r="Z200" s="37" t="str">
        <f>IF(India_Data[[#This Row],[Order Date]]=India_Data[[#This Row],[Ship Date]],"0","1")</f>
        <v>1</v>
      </c>
      <c r="AA200" s="37" t="str">
        <f>IF(India_Data[[#This Row],[Sales]]&gt;=India_Data[[#This Row],[Target]],"YES","NO")</f>
        <v>NO</v>
      </c>
      <c r="AB200" s="37">
        <f>(Data!O200:O1754-Data!T200:T1754)</f>
        <v>-156.13</v>
      </c>
      <c r="AC200" s="35">
        <f>India_Data[[#This Row],[Ship Date]]-India_Data[[#This Row],[Order Date]]</f>
        <v>59</v>
      </c>
      <c r="AD200" s="35" t="str">
        <f>IF(India_Data[[#This Row],[Ship Date]]-India_Data[[#This Row],[Order Date]]&gt;5,"flag","no")</f>
        <v>flag</v>
      </c>
      <c r="AE200" s="35">
        <f>India_Data[[#This Row],[Profit]]/India_Data[[#This Row],[Sales]]</f>
        <v>0.24956970740103268</v>
      </c>
      <c r="AF200" s="41">
        <f>India_Data[[#This Row],[Sales]]/India_Data[[#This Row],[Target]]</f>
        <v>0.50118210862619805</v>
      </c>
      <c r="AG200" s="41">
        <f>India_Data[[#This Row],[Shipping Cost]]/India_Data[[#This Row],[Sales]]</f>
        <v>8.089500860585197E-2</v>
      </c>
      <c r="AH200" s="40" t="str">
        <f>IF(India_Data[[#This Row],[Shipping Cost]]/India_Data[[#This Row],[Sales]]&gt;0.1,"HIGH","")</f>
        <v/>
      </c>
    </row>
    <row r="201" spans="1:34">
      <c r="A201" s="19">
        <v>200</v>
      </c>
      <c r="B201" s="20" t="s">
        <v>3630</v>
      </c>
      <c r="C201" s="20" t="s">
        <v>3631</v>
      </c>
      <c r="D201" s="20" t="s">
        <v>3632</v>
      </c>
      <c r="E201" s="20" t="s">
        <v>3633</v>
      </c>
      <c r="F201" s="20" t="s">
        <v>110</v>
      </c>
      <c r="G201" s="20" t="s">
        <v>473</v>
      </c>
      <c r="H201" s="20" t="s">
        <v>31</v>
      </c>
      <c r="I201" s="20" t="s">
        <v>32</v>
      </c>
      <c r="J201" s="20" t="s">
        <v>33</v>
      </c>
      <c r="K201" s="20" t="s">
        <v>3634</v>
      </c>
      <c r="L201" s="20" t="s">
        <v>1942</v>
      </c>
      <c r="M201" s="20" t="s">
        <v>1943</v>
      </c>
      <c r="N201" s="20" t="s">
        <v>3635</v>
      </c>
      <c r="O201" s="20">
        <v>1607.76</v>
      </c>
      <c r="P201" s="20">
        <v>6</v>
      </c>
      <c r="Q201" s="20">
        <v>482.22</v>
      </c>
      <c r="R201" s="20">
        <v>286.74</v>
      </c>
      <c r="S201" s="20" t="s">
        <v>2337</v>
      </c>
      <c r="T201" s="20">
        <v>174</v>
      </c>
      <c r="U201" s="20" t="s">
        <v>39</v>
      </c>
      <c r="V201" s="20" t="s">
        <v>40</v>
      </c>
      <c r="W201" s="21" t="s">
        <v>58</v>
      </c>
      <c r="X201" s="22">
        <v>44584</v>
      </c>
      <c r="Y201" s="23">
        <v>44588</v>
      </c>
      <c r="Z201" s="37" t="str">
        <f>IF(India_Data[[#This Row],[Order Date]]=India_Data[[#This Row],[Ship Date]],"0","1")</f>
        <v>1</v>
      </c>
      <c r="AA201" s="37" t="str">
        <f>IF(India_Data[[#This Row],[Sales]]&gt;=India_Data[[#This Row],[Target]],"YES","NO")</f>
        <v>YES</v>
      </c>
      <c r="AB201" s="37">
        <f>(Data!O201:O1755-Data!T201:T1755)</f>
        <v>1433.76</v>
      </c>
      <c r="AC201" s="35">
        <f>India_Data[[#This Row],[Ship Date]]-India_Data[[#This Row],[Order Date]]</f>
        <v>4</v>
      </c>
      <c r="AD201" s="35" t="str">
        <f>IF(India_Data[[#This Row],[Ship Date]]-India_Data[[#This Row],[Order Date]]&gt;5,"flag","no")</f>
        <v>no</v>
      </c>
      <c r="AE201" s="35">
        <f>India_Data[[#This Row],[Profit]]/India_Data[[#This Row],[Sales]]</f>
        <v>0.29993282579489478</v>
      </c>
      <c r="AF201" s="41">
        <f>India_Data[[#This Row],[Sales]]/India_Data[[#This Row],[Target]]</f>
        <v>9.24</v>
      </c>
      <c r="AG201" s="41">
        <f>India_Data[[#This Row],[Shipping Cost]]/India_Data[[#This Row],[Sales]]</f>
        <v>0.17834751455441111</v>
      </c>
      <c r="AH201" s="40" t="str">
        <f>IF(India_Data[[#This Row],[Shipping Cost]]/India_Data[[#This Row],[Sales]]&gt;0.1,"HIGH","")</f>
        <v>HIGH</v>
      </c>
    </row>
    <row r="202" spans="1:34">
      <c r="A202" s="19">
        <v>201</v>
      </c>
      <c r="B202" s="20" t="s">
        <v>2932</v>
      </c>
      <c r="C202" s="20" t="s">
        <v>2928</v>
      </c>
      <c r="D202" s="20" t="s">
        <v>2933</v>
      </c>
      <c r="E202" s="20" t="s">
        <v>2934</v>
      </c>
      <c r="F202" s="20" t="s">
        <v>110</v>
      </c>
      <c r="G202" s="20" t="s">
        <v>324</v>
      </c>
      <c r="H202" s="20" t="s">
        <v>31</v>
      </c>
      <c r="I202" s="20" t="s">
        <v>32</v>
      </c>
      <c r="J202" s="20" t="s">
        <v>33</v>
      </c>
      <c r="K202" s="20" t="s">
        <v>2935</v>
      </c>
      <c r="L202" s="20" t="s">
        <v>1942</v>
      </c>
      <c r="M202" s="20" t="s">
        <v>1943</v>
      </c>
      <c r="N202" s="20" t="s">
        <v>2936</v>
      </c>
      <c r="O202" s="20">
        <v>2173.5</v>
      </c>
      <c r="P202" s="20">
        <v>7</v>
      </c>
      <c r="Q202" s="20">
        <v>260.82</v>
      </c>
      <c r="R202" s="20">
        <v>154.18</v>
      </c>
      <c r="S202" s="20" t="s">
        <v>2337</v>
      </c>
      <c r="T202" s="20">
        <v>569</v>
      </c>
      <c r="U202" s="20" t="s">
        <v>39</v>
      </c>
      <c r="V202" s="20" t="s">
        <v>50</v>
      </c>
      <c r="W202" s="21" t="s">
        <v>58</v>
      </c>
      <c r="X202" s="22">
        <v>45113</v>
      </c>
      <c r="Y202" s="23">
        <v>45175</v>
      </c>
      <c r="Z202" s="37" t="str">
        <f>IF(India_Data[[#This Row],[Order Date]]=India_Data[[#This Row],[Ship Date]],"0","1")</f>
        <v>1</v>
      </c>
      <c r="AA202" s="37" t="str">
        <f>IF(India_Data[[#This Row],[Sales]]&gt;=India_Data[[#This Row],[Target]],"YES","NO")</f>
        <v>YES</v>
      </c>
      <c r="AB202" s="37">
        <f>(Data!O202:O1756-Data!T202:T1756)</f>
        <v>1604.5</v>
      </c>
      <c r="AC202" s="35">
        <f>India_Data[[#This Row],[Ship Date]]-India_Data[[#This Row],[Order Date]]</f>
        <v>62</v>
      </c>
      <c r="AD202" s="35" t="str">
        <f>IF(India_Data[[#This Row],[Ship Date]]-India_Data[[#This Row],[Order Date]]&gt;5,"flag","no")</f>
        <v>flag</v>
      </c>
      <c r="AE202" s="35">
        <f>India_Data[[#This Row],[Profit]]/India_Data[[#This Row],[Sales]]</f>
        <v>0.12</v>
      </c>
      <c r="AF202" s="41">
        <f>India_Data[[#This Row],[Sales]]/India_Data[[#This Row],[Target]]</f>
        <v>3.8198594024604571</v>
      </c>
      <c r="AG202" s="41">
        <f>India_Data[[#This Row],[Shipping Cost]]/India_Data[[#This Row],[Sales]]</f>
        <v>7.0936277892799632E-2</v>
      </c>
      <c r="AH202" s="40" t="str">
        <f>IF(India_Data[[#This Row],[Shipping Cost]]/India_Data[[#This Row],[Sales]]&gt;0.1,"HIGH","")</f>
        <v/>
      </c>
    </row>
    <row r="203" spans="1:34">
      <c r="A203" s="19">
        <v>202</v>
      </c>
      <c r="B203" s="20" t="s">
        <v>3636</v>
      </c>
      <c r="C203" s="20" t="s">
        <v>3631</v>
      </c>
      <c r="D203" s="20" t="s">
        <v>2029</v>
      </c>
      <c r="E203" s="20" t="s">
        <v>2030</v>
      </c>
      <c r="F203" s="20" t="s">
        <v>110</v>
      </c>
      <c r="G203" s="20" t="s">
        <v>671</v>
      </c>
      <c r="H203" s="20" t="s">
        <v>672</v>
      </c>
      <c r="I203" s="20" t="s">
        <v>32</v>
      </c>
      <c r="J203" s="20" t="s">
        <v>33</v>
      </c>
      <c r="K203" s="20" t="s">
        <v>2145</v>
      </c>
      <c r="L203" s="20" t="s">
        <v>1942</v>
      </c>
      <c r="M203" s="20" t="s">
        <v>1943</v>
      </c>
      <c r="N203" s="20" t="s">
        <v>2146</v>
      </c>
      <c r="O203" s="20">
        <v>485.73</v>
      </c>
      <c r="P203" s="20">
        <v>3</v>
      </c>
      <c r="Q203" s="20">
        <v>189.36</v>
      </c>
      <c r="R203" s="20">
        <v>42.53</v>
      </c>
      <c r="S203" s="20" t="s">
        <v>38</v>
      </c>
      <c r="T203" s="20">
        <v>702</v>
      </c>
      <c r="U203" s="20" t="s">
        <v>39</v>
      </c>
      <c r="V203" s="20" t="s">
        <v>78</v>
      </c>
      <c r="W203" s="21" t="s">
        <v>58</v>
      </c>
      <c r="X203" s="22">
        <v>45301</v>
      </c>
      <c r="Y203" s="23">
        <v>45361</v>
      </c>
      <c r="Z203" s="37" t="str">
        <f>IF(India_Data[[#This Row],[Order Date]]=India_Data[[#This Row],[Ship Date]],"0","1")</f>
        <v>1</v>
      </c>
      <c r="AA203" s="37" t="str">
        <f>IF(India_Data[[#This Row],[Sales]]&gt;=India_Data[[#This Row],[Target]],"YES","NO")</f>
        <v>NO</v>
      </c>
      <c r="AB203" s="37">
        <f>(Data!O203:O1757-Data!T203:T1757)</f>
        <v>-216.26999999999998</v>
      </c>
      <c r="AC203" s="35">
        <f>India_Data[[#This Row],[Ship Date]]-India_Data[[#This Row],[Order Date]]</f>
        <v>60</v>
      </c>
      <c r="AD203" s="35" t="str">
        <f>IF(India_Data[[#This Row],[Ship Date]]-India_Data[[#This Row],[Order Date]]&gt;5,"flag","no")</f>
        <v>flag</v>
      </c>
      <c r="AE203" s="35">
        <f>India_Data[[#This Row],[Profit]]/India_Data[[#This Row],[Sales]]</f>
        <v>0.38984621085788401</v>
      </c>
      <c r="AF203" s="41">
        <f>India_Data[[#This Row],[Sales]]/India_Data[[#This Row],[Target]]</f>
        <v>0.69192307692307697</v>
      </c>
      <c r="AG203" s="41">
        <f>India_Data[[#This Row],[Shipping Cost]]/India_Data[[#This Row],[Sales]]</f>
        <v>8.7558931916908569E-2</v>
      </c>
      <c r="AH203" s="40" t="str">
        <f>IF(India_Data[[#This Row],[Shipping Cost]]/India_Data[[#This Row],[Sales]]&gt;0.1,"HIGH","")</f>
        <v/>
      </c>
    </row>
    <row r="204" spans="1:34">
      <c r="A204" s="19">
        <v>203</v>
      </c>
      <c r="B204" s="20" t="s">
        <v>3637</v>
      </c>
      <c r="C204" s="20" t="s">
        <v>3631</v>
      </c>
      <c r="D204" s="20" t="s">
        <v>3638</v>
      </c>
      <c r="E204" s="20" t="s">
        <v>3639</v>
      </c>
      <c r="F204" s="20" t="s">
        <v>171</v>
      </c>
      <c r="G204" s="20" t="s">
        <v>2216</v>
      </c>
      <c r="H204" s="20" t="s">
        <v>179</v>
      </c>
      <c r="I204" s="20" t="s">
        <v>32</v>
      </c>
      <c r="J204" s="20" t="s">
        <v>180</v>
      </c>
      <c r="K204" s="20" t="s">
        <v>3591</v>
      </c>
      <c r="L204" s="20" t="s">
        <v>1942</v>
      </c>
      <c r="M204" s="20" t="s">
        <v>1950</v>
      </c>
      <c r="N204" s="20" t="s">
        <v>3592</v>
      </c>
      <c r="O204" s="20">
        <v>240</v>
      </c>
      <c r="P204" s="20">
        <v>2</v>
      </c>
      <c r="Q204" s="20">
        <v>88.8</v>
      </c>
      <c r="R204" s="20">
        <v>106.35</v>
      </c>
      <c r="S204" s="20" t="s">
        <v>2972</v>
      </c>
      <c r="T204" s="20">
        <v>667</v>
      </c>
      <c r="U204" s="20" t="s">
        <v>39</v>
      </c>
      <c r="V204" s="20" t="s">
        <v>57</v>
      </c>
      <c r="W204" s="21" t="s">
        <v>41</v>
      </c>
      <c r="X204" s="22">
        <v>45441</v>
      </c>
      <c r="Y204" s="23">
        <v>45328</v>
      </c>
      <c r="Z204" s="37" t="str">
        <f>IF(India_Data[[#This Row],[Order Date]]=India_Data[[#This Row],[Ship Date]],"0","1")</f>
        <v>1</v>
      </c>
      <c r="AA204" s="37" t="str">
        <f>IF(India_Data[[#This Row],[Sales]]&gt;=India_Data[[#This Row],[Target]],"YES","NO")</f>
        <v>NO</v>
      </c>
      <c r="AB204" s="37">
        <f>(Data!O204:O1758-Data!T204:T1758)</f>
        <v>-427</v>
      </c>
      <c r="AC204" s="35">
        <f>India_Data[[#This Row],[Ship Date]]-India_Data[[#This Row],[Order Date]]</f>
        <v>-113</v>
      </c>
      <c r="AD204" s="35" t="str">
        <f>IF(India_Data[[#This Row],[Ship Date]]-India_Data[[#This Row],[Order Date]]&gt;5,"flag","no")</f>
        <v>no</v>
      </c>
      <c r="AE204" s="35">
        <f>India_Data[[#This Row],[Profit]]/India_Data[[#This Row],[Sales]]</f>
        <v>0.37</v>
      </c>
      <c r="AF204" s="41">
        <f>India_Data[[#This Row],[Sales]]/India_Data[[#This Row],[Target]]</f>
        <v>0.35982008995502252</v>
      </c>
      <c r="AG204" s="41">
        <f>India_Data[[#This Row],[Shipping Cost]]/India_Data[[#This Row],[Sales]]</f>
        <v>0.44312499999999999</v>
      </c>
      <c r="AH204" s="40" t="str">
        <f>IF(India_Data[[#This Row],[Shipping Cost]]/India_Data[[#This Row],[Sales]]&gt;0.1,"HIGH","")</f>
        <v>HIGH</v>
      </c>
    </row>
    <row r="205" spans="1:34">
      <c r="A205" s="19">
        <v>204</v>
      </c>
      <c r="B205" s="20" t="s">
        <v>3640</v>
      </c>
      <c r="C205" s="20" t="s">
        <v>3631</v>
      </c>
      <c r="D205" s="20" t="s">
        <v>3641</v>
      </c>
      <c r="E205" s="20" t="s">
        <v>3642</v>
      </c>
      <c r="F205" s="20" t="s">
        <v>171</v>
      </c>
      <c r="G205" s="20" t="s">
        <v>30</v>
      </c>
      <c r="H205" s="20" t="s">
        <v>31</v>
      </c>
      <c r="I205" s="20" t="s">
        <v>32</v>
      </c>
      <c r="J205" s="20" t="s">
        <v>33</v>
      </c>
      <c r="K205" s="20" t="s">
        <v>3643</v>
      </c>
      <c r="L205" s="20" t="s">
        <v>1942</v>
      </c>
      <c r="M205" s="20" t="s">
        <v>1950</v>
      </c>
      <c r="N205" s="20" t="s">
        <v>3644</v>
      </c>
      <c r="O205" s="20">
        <v>194.31</v>
      </c>
      <c r="P205" s="20">
        <v>1</v>
      </c>
      <c r="Q205" s="20">
        <v>91.32</v>
      </c>
      <c r="R205" s="20">
        <v>56.71</v>
      </c>
      <c r="S205" s="20" t="s">
        <v>2337</v>
      </c>
      <c r="T205" s="20">
        <v>626</v>
      </c>
      <c r="U205" s="20" t="s">
        <v>39</v>
      </c>
      <c r="V205" s="20" t="s">
        <v>40</v>
      </c>
      <c r="W205" s="21" t="s">
        <v>41</v>
      </c>
      <c r="X205" s="22">
        <v>45526</v>
      </c>
      <c r="Y205" s="23">
        <v>45528</v>
      </c>
      <c r="Z205" s="37" t="str">
        <f>IF(India_Data[[#This Row],[Order Date]]=India_Data[[#This Row],[Ship Date]],"0","1")</f>
        <v>1</v>
      </c>
      <c r="AA205" s="37" t="str">
        <f>IF(India_Data[[#This Row],[Sales]]&gt;=India_Data[[#This Row],[Target]],"YES","NO")</f>
        <v>NO</v>
      </c>
      <c r="AB205" s="37">
        <f>(Data!O205:O1759-Data!T205:T1759)</f>
        <v>-431.69</v>
      </c>
      <c r="AC205" s="35">
        <f>India_Data[[#This Row],[Ship Date]]-India_Data[[#This Row],[Order Date]]</f>
        <v>2</v>
      </c>
      <c r="AD205" s="35" t="str">
        <f>IF(India_Data[[#This Row],[Ship Date]]-India_Data[[#This Row],[Order Date]]&gt;5,"flag","no")</f>
        <v>no</v>
      </c>
      <c r="AE205" s="35">
        <f>India_Data[[#This Row],[Profit]]/India_Data[[#This Row],[Sales]]</f>
        <v>0.46997066543152688</v>
      </c>
      <c r="AF205" s="41">
        <f>India_Data[[#This Row],[Sales]]/India_Data[[#This Row],[Target]]</f>
        <v>0.31039936102236421</v>
      </c>
      <c r="AG205" s="41">
        <f>India_Data[[#This Row],[Shipping Cost]]/India_Data[[#This Row],[Sales]]</f>
        <v>0.2918532242293243</v>
      </c>
      <c r="AH205" s="40" t="str">
        <f>IF(India_Data[[#This Row],[Shipping Cost]]/India_Data[[#This Row],[Sales]]&gt;0.1,"HIGH","")</f>
        <v>HIGH</v>
      </c>
    </row>
    <row r="206" spans="1:34">
      <c r="A206" s="19">
        <v>205</v>
      </c>
      <c r="B206" s="20" t="s">
        <v>2937</v>
      </c>
      <c r="C206" s="20" t="s">
        <v>2928</v>
      </c>
      <c r="D206" s="20" t="s">
        <v>857</v>
      </c>
      <c r="E206" s="20" t="s">
        <v>858</v>
      </c>
      <c r="F206" s="20" t="s">
        <v>171</v>
      </c>
      <c r="G206" s="20" t="s">
        <v>203</v>
      </c>
      <c r="H206" s="20" t="s">
        <v>53</v>
      </c>
      <c r="I206" s="20" t="s">
        <v>32</v>
      </c>
      <c r="J206" s="20" t="s">
        <v>54</v>
      </c>
      <c r="K206" s="20" t="s">
        <v>2938</v>
      </c>
      <c r="L206" s="20" t="s">
        <v>1942</v>
      </c>
      <c r="M206" s="20" t="s">
        <v>1950</v>
      </c>
      <c r="N206" s="20" t="s">
        <v>2939</v>
      </c>
      <c r="O206" s="20">
        <v>2372.2199999999998</v>
      </c>
      <c r="P206" s="20">
        <v>9</v>
      </c>
      <c r="Q206" s="20">
        <v>0</v>
      </c>
      <c r="R206" s="20">
        <v>302.82</v>
      </c>
      <c r="S206" s="20" t="s">
        <v>2337</v>
      </c>
      <c r="T206" s="20">
        <v>268</v>
      </c>
      <c r="U206" s="20" t="s">
        <v>39</v>
      </c>
      <c r="V206" s="20" t="s">
        <v>50</v>
      </c>
      <c r="W206" s="21" t="s">
        <v>58</v>
      </c>
      <c r="X206" s="22">
        <v>45552</v>
      </c>
      <c r="Y206" s="23">
        <v>45554</v>
      </c>
      <c r="Z206" s="37" t="str">
        <f>IF(India_Data[[#This Row],[Order Date]]=India_Data[[#This Row],[Ship Date]],"0","1")</f>
        <v>1</v>
      </c>
      <c r="AA206" s="37" t="str">
        <f>IF(India_Data[[#This Row],[Sales]]&gt;=India_Data[[#This Row],[Target]],"YES","NO")</f>
        <v>YES</v>
      </c>
      <c r="AB206" s="37">
        <f>(Data!O206:O1760-Data!T206:T1760)</f>
        <v>2104.2199999999998</v>
      </c>
      <c r="AC206" s="35">
        <f>India_Data[[#This Row],[Ship Date]]-India_Data[[#This Row],[Order Date]]</f>
        <v>2</v>
      </c>
      <c r="AD206" s="35" t="str">
        <f>IF(India_Data[[#This Row],[Ship Date]]-India_Data[[#This Row],[Order Date]]&gt;5,"flag","no")</f>
        <v>no</v>
      </c>
      <c r="AE206" s="35">
        <f>India_Data[[#This Row],[Profit]]/India_Data[[#This Row],[Sales]]</f>
        <v>0</v>
      </c>
      <c r="AF206" s="41">
        <f>India_Data[[#This Row],[Sales]]/India_Data[[#This Row],[Target]]</f>
        <v>8.8515671641791034</v>
      </c>
      <c r="AG206" s="41">
        <f>India_Data[[#This Row],[Shipping Cost]]/India_Data[[#This Row],[Sales]]</f>
        <v>0.12765257859726334</v>
      </c>
      <c r="AH206" s="40" t="str">
        <f>IF(India_Data[[#This Row],[Shipping Cost]]/India_Data[[#This Row],[Sales]]&gt;0.1,"HIGH","")</f>
        <v>HIGH</v>
      </c>
    </row>
    <row r="207" spans="1:34">
      <c r="A207" s="19">
        <v>206</v>
      </c>
      <c r="B207" s="20" t="s">
        <v>3645</v>
      </c>
      <c r="C207" s="20" t="s">
        <v>3631</v>
      </c>
      <c r="D207" s="20" t="s">
        <v>749</v>
      </c>
      <c r="E207" s="20" t="s">
        <v>750</v>
      </c>
      <c r="F207" s="20" t="s">
        <v>110</v>
      </c>
      <c r="G207" s="20" t="s">
        <v>588</v>
      </c>
      <c r="H207" s="20" t="s">
        <v>136</v>
      </c>
      <c r="I207" s="20" t="s">
        <v>32</v>
      </c>
      <c r="J207" s="20" t="s">
        <v>54</v>
      </c>
      <c r="K207" s="20" t="s">
        <v>2137</v>
      </c>
      <c r="L207" s="20" t="s">
        <v>1942</v>
      </c>
      <c r="M207" s="20" t="s">
        <v>1950</v>
      </c>
      <c r="N207" s="20" t="s">
        <v>2138</v>
      </c>
      <c r="O207" s="20">
        <v>1590.6</v>
      </c>
      <c r="P207" s="20">
        <v>5</v>
      </c>
      <c r="Q207" s="20">
        <v>572.54999999999995</v>
      </c>
      <c r="R207" s="20">
        <v>493.2</v>
      </c>
      <c r="S207" s="20" t="s">
        <v>2972</v>
      </c>
      <c r="T207" s="20">
        <v>412</v>
      </c>
      <c r="U207" s="20" t="s">
        <v>39</v>
      </c>
      <c r="V207" s="20" t="s">
        <v>78</v>
      </c>
      <c r="W207" s="21" t="s">
        <v>41</v>
      </c>
      <c r="X207" s="22">
        <v>45561</v>
      </c>
      <c r="Y207" s="23">
        <v>45563</v>
      </c>
      <c r="Z207" s="37" t="str">
        <f>IF(India_Data[[#This Row],[Order Date]]=India_Data[[#This Row],[Ship Date]],"0","1")</f>
        <v>1</v>
      </c>
      <c r="AA207" s="37" t="str">
        <f>IF(India_Data[[#This Row],[Sales]]&gt;=India_Data[[#This Row],[Target]],"YES","NO")</f>
        <v>YES</v>
      </c>
      <c r="AB207" s="37">
        <f>(Data!O207:O1761-Data!T207:T1761)</f>
        <v>1178.5999999999999</v>
      </c>
      <c r="AC207" s="35">
        <f>India_Data[[#This Row],[Ship Date]]-India_Data[[#This Row],[Order Date]]</f>
        <v>2</v>
      </c>
      <c r="AD207" s="35" t="str">
        <f>IF(India_Data[[#This Row],[Ship Date]]-India_Data[[#This Row],[Order Date]]&gt;5,"flag","no")</f>
        <v>no</v>
      </c>
      <c r="AE207" s="35">
        <f>India_Data[[#This Row],[Profit]]/India_Data[[#This Row],[Sales]]</f>
        <v>0.35995850622406639</v>
      </c>
      <c r="AF207" s="41">
        <f>India_Data[[#This Row],[Sales]]/India_Data[[#This Row],[Target]]</f>
        <v>3.8606796116504851</v>
      </c>
      <c r="AG207" s="41">
        <f>India_Data[[#This Row],[Shipping Cost]]/India_Data[[#This Row],[Sales]]</f>
        <v>0.3100716710675217</v>
      </c>
      <c r="AH207" s="40" t="str">
        <f>IF(India_Data[[#This Row],[Shipping Cost]]/India_Data[[#This Row],[Sales]]&gt;0.1,"HIGH","")</f>
        <v>HIGH</v>
      </c>
    </row>
    <row r="208" spans="1:34">
      <c r="A208" s="19">
        <v>207</v>
      </c>
      <c r="B208" s="20" t="s">
        <v>3500</v>
      </c>
      <c r="C208" s="20" t="s">
        <v>2928</v>
      </c>
      <c r="D208" s="20" t="s">
        <v>1798</v>
      </c>
      <c r="E208" s="20" t="s">
        <v>1799</v>
      </c>
      <c r="F208" s="20" t="s">
        <v>110</v>
      </c>
      <c r="G208" s="20" t="s">
        <v>1418</v>
      </c>
      <c r="H208" s="20" t="s">
        <v>63</v>
      </c>
      <c r="I208" s="20" t="s">
        <v>32</v>
      </c>
      <c r="J208" s="20" t="s">
        <v>54</v>
      </c>
      <c r="K208" s="20" t="s">
        <v>3501</v>
      </c>
      <c r="L208" s="20" t="s">
        <v>1942</v>
      </c>
      <c r="M208" s="20" t="s">
        <v>1950</v>
      </c>
      <c r="N208" s="20" t="s">
        <v>2061</v>
      </c>
      <c r="O208" s="20">
        <v>785.61</v>
      </c>
      <c r="P208" s="20">
        <v>3</v>
      </c>
      <c r="Q208" s="20">
        <v>157.05000000000001</v>
      </c>
      <c r="R208" s="20">
        <v>108.6</v>
      </c>
      <c r="S208" s="20" t="s">
        <v>2337</v>
      </c>
      <c r="T208" s="20">
        <v>472</v>
      </c>
      <c r="U208" s="20" t="s">
        <v>39</v>
      </c>
      <c r="V208" s="20" t="s">
        <v>40</v>
      </c>
      <c r="W208" s="21" t="s">
        <v>41</v>
      </c>
      <c r="X208" s="22">
        <v>45514</v>
      </c>
      <c r="Y208" s="23">
        <v>45575</v>
      </c>
      <c r="Z208" s="37" t="str">
        <f>IF(India_Data[[#This Row],[Order Date]]=India_Data[[#This Row],[Ship Date]],"0","1")</f>
        <v>1</v>
      </c>
      <c r="AA208" s="37" t="str">
        <f>IF(India_Data[[#This Row],[Sales]]&gt;=India_Data[[#This Row],[Target]],"YES","NO")</f>
        <v>YES</v>
      </c>
      <c r="AB208" s="37">
        <f>(Data!O208:O1762-Data!T208:T1762)</f>
        <v>313.61</v>
      </c>
      <c r="AC208" s="35">
        <f>India_Data[[#This Row],[Ship Date]]-India_Data[[#This Row],[Order Date]]</f>
        <v>61</v>
      </c>
      <c r="AD208" s="35" t="str">
        <f>IF(India_Data[[#This Row],[Ship Date]]-India_Data[[#This Row],[Order Date]]&gt;5,"flag","no")</f>
        <v>flag</v>
      </c>
      <c r="AE208" s="35">
        <f>India_Data[[#This Row],[Profit]]/India_Data[[#This Row],[Sales]]</f>
        <v>0.19990835147210448</v>
      </c>
      <c r="AF208" s="41">
        <f>India_Data[[#This Row],[Sales]]/India_Data[[#This Row],[Target]]</f>
        <v>1.664427966101695</v>
      </c>
      <c r="AG208" s="41">
        <f>India_Data[[#This Row],[Shipping Cost]]/India_Data[[#This Row],[Sales]]</f>
        <v>0.13823652957574367</v>
      </c>
      <c r="AH208" s="40" t="str">
        <f>IF(India_Data[[#This Row],[Shipping Cost]]/India_Data[[#This Row],[Sales]]&gt;0.1,"HIGH","")</f>
        <v>HIGH</v>
      </c>
    </row>
    <row r="209" spans="1:34">
      <c r="A209" s="19">
        <v>208</v>
      </c>
      <c r="B209" s="20" t="s">
        <v>2940</v>
      </c>
      <c r="C209" s="20" t="s">
        <v>2928</v>
      </c>
      <c r="D209" s="20" t="s">
        <v>2941</v>
      </c>
      <c r="E209" s="20" t="s">
        <v>2942</v>
      </c>
      <c r="F209" s="20" t="s">
        <v>29</v>
      </c>
      <c r="G209" s="20" t="s">
        <v>449</v>
      </c>
      <c r="H209" s="20" t="s">
        <v>136</v>
      </c>
      <c r="I209" s="20" t="s">
        <v>32</v>
      </c>
      <c r="J209" s="20" t="s">
        <v>54</v>
      </c>
      <c r="K209" s="20" t="s">
        <v>2293</v>
      </c>
      <c r="L209" s="20" t="s">
        <v>1942</v>
      </c>
      <c r="M209" s="20" t="s">
        <v>1950</v>
      </c>
      <c r="N209" s="20" t="s">
        <v>2294</v>
      </c>
      <c r="O209" s="20">
        <v>1272.72</v>
      </c>
      <c r="P209" s="20">
        <v>4</v>
      </c>
      <c r="Q209" s="20">
        <v>534.48</v>
      </c>
      <c r="R209" s="20">
        <v>305.27</v>
      </c>
      <c r="S209" s="20" t="s">
        <v>2337</v>
      </c>
      <c r="T209" s="20">
        <v>48</v>
      </c>
      <c r="U209" s="20" t="s">
        <v>39</v>
      </c>
      <c r="V209" s="20" t="s">
        <v>50</v>
      </c>
      <c r="W209" s="21" t="s">
        <v>58</v>
      </c>
      <c r="X209" s="22">
        <v>44863</v>
      </c>
      <c r="Y209" s="23">
        <v>44865</v>
      </c>
      <c r="Z209" s="37" t="str">
        <f>IF(India_Data[[#This Row],[Order Date]]=India_Data[[#This Row],[Ship Date]],"0","1")</f>
        <v>1</v>
      </c>
      <c r="AA209" s="37" t="str">
        <f>IF(India_Data[[#This Row],[Sales]]&gt;=India_Data[[#This Row],[Target]],"YES","NO")</f>
        <v>YES</v>
      </c>
      <c r="AB209" s="37">
        <f>(Data!O209:O1763-Data!T209:T1763)</f>
        <v>1224.72</v>
      </c>
      <c r="AC209" s="35">
        <f>India_Data[[#This Row],[Ship Date]]-India_Data[[#This Row],[Order Date]]</f>
        <v>2</v>
      </c>
      <c r="AD209" s="35" t="str">
        <f>IF(India_Data[[#This Row],[Ship Date]]-India_Data[[#This Row],[Order Date]]&gt;5,"flag","no")</f>
        <v>no</v>
      </c>
      <c r="AE209" s="35">
        <f>India_Data[[#This Row],[Profit]]/India_Data[[#This Row],[Sales]]</f>
        <v>0.41995097114840657</v>
      </c>
      <c r="AF209" s="41">
        <f>India_Data[[#This Row],[Sales]]/India_Data[[#This Row],[Target]]</f>
        <v>26.515000000000001</v>
      </c>
      <c r="AG209" s="41">
        <f>India_Data[[#This Row],[Shipping Cost]]/India_Data[[#This Row],[Sales]]</f>
        <v>0.23985637060783202</v>
      </c>
      <c r="AH209" s="40" t="str">
        <f>IF(India_Data[[#This Row],[Shipping Cost]]/India_Data[[#This Row],[Sales]]&gt;0.1,"HIGH","")</f>
        <v>HIGH</v>
      </c>
    </row>
    <row r="210" spans="1:34">
      <c r="A210" s="19">
        <v>209</v>
      </c>
      <c r="B210" s="20" t="s">
        <v>2943</v>
      </c>
      <c r="C210" s="20" t="s">
        <v>2928</v>
      </c>
      <c r="D210" s="20" t="s">
        <v>2944</v>
      </c>
      <c r="E210" s="20" t="s">
        <v>2945</v>
      </c>
      <c r="F210" s="20" t="s">
        <v>29</v>
      </c>
      <c r="G210" s="20" t="s">
        <v>1270</v>
      </c>
      <c r="H210" s="20" t="s">
        <v>563</v>
      </c>
      <c r="I210" s="20" t="s">
        <v>32</v>
      </c>
      <c r="J210" s="20" t="s">
        <v>54</v>
      </c>
      <c r="K210" s="20" t="s">
        <v>2946</v>
      </c>
      <c r="L210" s="20" t="s">
        <v>1942</v>
      </c>
      <c r="M210" s="20" t="s">
        <v>1950</v>
      </c>
      <c r="N210" s="20" t="s">
        <v>2947</v>
      </c>
      <c r="O210" s="20">
        <v>1469.25</v>
      </c>
      <c r="P210" s="20">
        <v>5</v>
      </c>
      <c r="Q210" s="20">
        <v>616.95000000000005</v>
      </c>
      <c r="R210" s="20">
        <v>127.72</v>
      </c>
      <c r="S210" s="20" t="s">
        <v>2337</v>
      </c>
      <c r="T210" s="20">
        <v>615</v>
      </c>
      <c r="U210" s="20" t="s">
        <v>39</v>
      </c>
      <c r="V210" s="20" t="s">
        <v>78</v>
      </c>
      <c r="W210" s="21" t="s">
        <v>41</v>
      </c>
      <c r="X210" s="22">
        <v>45280</v>
      </c>
      <c r="Y210" s="23">
        <v>45280</v>
      </c>
      <c r="Z210" s="37" t="str">
        <f>IF(India_Data[[#This Row],[Order Date]]=India_Data[[#This Row],[Ship Date]],"0","1")</f>
        <v>0</v>
      </c>
      <c r="AA210" s="37" t="str">
        <f>IF(India_Data[[#This Row],[Sales]]&gt;=India_Data[[#This Row],[Target]],"YES","NO")</f>
        <v>YES</v>
      </c>
      <c r="AB210" s="37">
        <f>(Data!O210:O1764-Data!T210:T1764)</f>
        <v>854.25</v>
      </c>
      <c r="AC210" s="35">
        <f>India_Data[[#This Row],[Ship Date]]-India_Data[[#This Row],[Order Date]]</f>
        <v>0</v>
      </c>
      <c r="AD210" s="35" t="str">
        <f>IF(India_Data[[#This Row],[Ship Date]]-India_Data[[#This Row],[Order Date]]&gt;5,"flag","no")</f>
        <v>no</v>
      </c>
      <c r="AE210" s="35">
        <f>India_Data[[#This Row],[Profit]]/India_Data[[#This Row],[Sales]]</f>
        <v>0.41990811638591119</v>
      </c>
      <c r="AF210" s="41">
        <f>India_Data[[#This Row],[Sales]]/India_Data[[#This Row],[Target]]</f>
        <v>2.3890243902439026</v>
      </c>
      <c r="AG210" s="41">
        <f>India_Data[[#This Row],[Shipping Cost]]/India_Data[[#This Row],[Sales]]</f>
        <v>8.6928705121660704E-2</v>
      </c>
      <c r="AH210" s="40" t="str">
        <f>IF(India_Data[[#This Row],[Shipping Cost]]/India_Data[[#This Row],[Sales]]&gt;0.1,"HIGH","")</f>
        <v/>
      </c>
    </row>
    <row r="211" spans="1:34">
      <c r="A211" s="19">
        <v>210</v>
      </c>
      <c r="B211" s="20" t="s">
        <v>2948</v>
      </c>
      <c r="C211" s="20" t="s">
        <v>2928</v>
      </c>
      <c r="D211" s="20" t="s">
        <v>1692</v>
      </c>
      <c r="E211" s="20" t="s">
        <v>1693</v>
      </c>
      <c r="F211" s="20" t="s">
        <v>29</v>
      </c>
      <c r="G211" s="20" t="s">
        <v>117</v>
      </c>
      <c r="H211" s="20" t="s">
        <v>143</v>
      </c>
      <c r="I211" s="20" t="s">
        <v>32</v>
      </c>
      <c r="J211" s="20" t="s">
        <v>33</v>
      </c>
      <c r="K211" s="20" t="s">
        <v>2204</v>
      </c>
      <c r="L211" s="20" t="s">
        <v>1942</v>
      </c>
      <c r="M211" s="20" t="s">
        <v>1950</v>
      </c>
      <c r="N211" s="20" t="s">
        <v>2205</v>
      </c>
      <c r="O211" s="20">
        <v>963.36</v>
      </c>
      <c r="P211" s="20">
        <v>4</v>
      </c>
      <c r="Q211" s="20">
        <v>154.08000000000001</v>
      </c>
      <c r="R211" s="20">
        <v>60.59</v>
      </c>
      <c r="S211" s="20" t="s">
        <v>38</v>
      </c>
      <c r="T211" s="20">
        <v>103</v>
      </c>
      <c r="U211" s="20" t="s">
        <v>39</v>
      </c>
      <c r="V211" s="20" t="s">
        <v>57</v>
      </c>
      <c r="W211" s="21" t="s">
        <v>58</v>
      </c>
      <c r="X211" s="22">
        <v>44294</v>
      </c>
      <c r="Y211" s="23">
        <v>44385</v>
      </c>
      <c r="Z211" s="37" t="str">
        <f>IF(India_Data[[#This Row],[Order Date]]=India_Data[[#This Row],[Ship Date]],"0","1")</f>
        <v>1</v>
      </c>
      <c r="AA211" s="37" t="str">
        <f>IF(India_Data[[#This Row],[Sales]]&gt;=India_Data[[#This Row],[Target]],"YES","NO")</f>
        <v>YES</v>
      </c>
      <c r="AB211" s="37">
        <f>(Data!O211:O1765-Data!T211:T1765)</f>
        <v>860.36</v>
      </c>
      <c r="AC211" s="35">
        <f>India_Data[[#This Row],[Ship Date]]-India_Data[[#This Row],[Order Date]]</f>
        <v>91</v>
      </c>
      <c r="AD211" s="35" t="str">
        <f>IF(India_Data[[#This Row],[Ship Date]]-India_Data[[#This Row],[Order Date]]&gt;5,"flag","no")</f>
        <v>flag</v>
      </c>
      <c r="AE211" s="35">
        <f>India_Data[[#This Row],[Profit]]/India_Data[[#This Row],[Sales]]</f>
        <v>0.15994020926756353</v>
      </c>
      <c r="AF211" s="41">
        <f>India_Data[[#This Row],[Sales]]/India_Data[[#This Row],[Target]]</f>
        <v>9.353009708737865</v>
      </c>
      <c r="AG211" s="41">
        <f>India_Data[[#This Row],[Shipping Cost]]/India_Data[[#This Row],[Sales]]</f>
        <v>6.2894452748712845E-2</v>
      </c>
      <c r="AH211" s="40" t="str">
        <f>IF(India_Data[[#This Row],[Shipping Cost]]/India_Data[[#This Row],[Sales]]&gt;0.1,"HIGH","")</f>
        <v/>
      </c>
    </row>
    <row r="212" spans="1:34">
      <c r="A212" s="19">
        <v>211</v>
      </c>
      <c r="B212" s="20" t="s">
        <v>3646</v>
      </c>
      <c r="C212" s="20" t="s">
        <v>3631</v>
      </c>
      <c r="D212" s="20" t="s">
        <v>358</v>
      </c>
      <c r="E212" s="20" t="s">
        <v>359</v>
      </c>
      <c r="F212" s="20" t="s">
        <v>29</v>
      </c>
      <c r="G212" s="20" t="s">
        <v>877</v>
      </c>
      <c r="H212" s="20" t="s">
        <v>563</v>
      </c>
      <c r="I212" s="20" t="s">
        <v>32</v>
      </c>
      <c r="J212" s="20" t="s">
        <v>54</v>
      </c>
      <c r="K212" s="20" t="s">
        <v>3647</v>
      </c>
      <c r="L212" s="20" t="s">
        <v>1942</v>
      </c>
      <c r="M212" s="20" t="s">
        <v>1950</v>
      </c>
      <c r="N212" s="20" t="s">
        <v>3648</v>
      </c>
      <c r="O212" s="20">
        <v>144.18</v>
      </c>
      <c r="P212" s="20">
        <v>1</v>
      </c>
      <c r="Q212" s="20">
        <v>18.72</v>
      </c>
      <c r="R212" s="20">
        <v>27.01</v>
      </c>
      <c r="S212" s="20" t="s">
        <v>2972</v>
      </c>
      <c r="T212" s="20">
        <v>651</v>
      </c>
      <c r="U212" s="20" t="s">
        <v>39</v>
      </c>
      <c r="V212" s="20" t="s">
        <v>40</v>
      </c>
      <c r="W212" s="21" t="s">
        <v>41</v>
      </c>
      <c r="X212" s="22">
        <v>45360</v>
      </c>
      <c r="Y212" s="23">
        <v>45452</v>
      </c>
      <c r="Z212" s="37" t="str">
        <f>IF(India_Data[[#This Row],[Order Date]]=India_Data[[#This Row],[Ship Date]],"0","1")</f>
        <v>1</v>
      </c>
      <c r="AA212" s="37" t="str">
        <f>IF(India_Data[[#This Row],[Sales]]&gt;=India_Data[[#This Row],[Target]],"YES","NO")</f>
        <v>NO</v>
      </c>
      <c r="AB212" s="37">
        <f>(Data!O212:O1766-Data!T212:T1766)</f>
        <v>-506.82</v>
      </c>
      <c r="AC212" s="35">
        <f>India_Data[[#This Row],[Ship Date]]-India_Data[[#This Row],[Order Date]]</f>
        <v>92</v>
      </c>
      <c r="AD212" s="35" t="str">
        <f>IF(India_Data[[#This Row],[Ship Date]]-India_Data[[#This Row],[Order Date]]&gt;5,"flag","no")</f>
        <v>flag</v>
      </c>
      <c r="AE212" s="35">
        <f>India_Data[[#This Row],[Profit]]/India_Data[[#This Row],[Sales]]</f>
        <v>0.12983770287141072</v>
      </c>
      <c r="AF212" s="41">
        <f>India_Data[[#This Row],[Sales]]/India_Data[[#This Row],[Target]]</f>
        <v>0.22147465437788019</v>
      </c>
      <c r="AG212" s="41">
        <f>India_Data[[#This Row],[Shipping Cost]]/India_Data[[#This Row],[Sales]]</f>
        <v>0.18733527535025662</v>
      </c>
      <c r="AH212" s="40" t="str">
        <f>IF(India_Data[[#This Row],[Shipping Cost]]/India_Data[[#This Row],[Sales]]&gt;0.1,"HIGH","")</f>
        <v>HIGH</v>
      </c>
    </row>
    <row r="213" spans="1:34">
      <c r="A213" s="19">
        <v>212</v>
      </c>
      <c r="B213" s="20" t="s">
        <v>3649</v>
      </c>
      <c r="C213" s="20" t="s">
        <v>3631</v>
      </c>
      <c r="D213" s="20" t="s">
        <v>223</v>
      </c>
      <c r="E213" s="20" t="s">
        <v>224</v>
      </c>
      <c r="F213" s="20" t="s">
        <v>29</v>
      </c>
      <c r="G213" s="20" t="s">
        <v>52</v>
      </c>
      <c r="H213" s="20" t="s">
        <v>53</v>
      </c>
      <c r="I213" s="20" t="s">
        <v>32</v>
      </c>
      <c r="J213" s="20" t="s">
        <v>54</v>
      </c>
      <c r="K213" s="20" t="s">
        <v>3650</v>
      </c>
      <c r="L213" s="20" t="s">
        <v>1942</v>
      </c>
      <c r="M213" s="20" t="s">
        <v>1950</v>
      </c>
      <c r="N213" s="20" t="s">
        <v>3651</v>
      </c>
      <c r="O213" s="20">
        <v>294.3</v>
      </c>
      <c r="P213" s="20">
        <v>2</v>
      </c>
      <c r="Q213" s="20">
        <v>135.36000000000001</v>
      </c>
      <c r="R213" s="20">
        <v>49.84</v>
      </c>
      <c r="S213" s="20" t="s">
        <v>2337</v>
      </c>
      <c r="T213" s="20">
        <v>544</v>
      </c>
      <c r="U213" s="20" t="s">
        <v>39</v>
      </c>
      <c r="V213" s="20" t="s">
        <v>78</v>
      </c>
      <c r="W213" s="21" t="s">
        <v>58</v>
      </c>
      <c r="X213" s="22">
        <v>45301</v>
      </c>
      <c r="Y213" s="23">
        <v>45361</v>
      </c>
      <c r="Z213" s="37" t="str">
        <f>IF(India_Data[[#This Row],[Order Date]]=India_Data[[#This Row],[Ship Date]],"0","1")</f>
        <v>1</v>
      </c>
      <c r="AA213" s="37" t="str">
        <f>IF(India_Data[[#This Row],[Sales]]&gt;=India_Data[[#This Row],[Target]],"YES","NO")</f>
        <v>NO</v>
      </c>
      <c r="AB213" s="37">
        <f>(Data!O213:O1767-Data!T213:T1767)</f>
        <v>-249.7</v>
      </c>
      <c r="AC213" s="35">
        <f>India_Data[[#This Row],[Ship Date]]-India_Data[[#This Row],[Order Date]]</f>
        <v>60</v>
      </c>
      <c r="AD213" s="35" t="str">
        <f>IF(India_Data[[#This Row],[Ship Date]]-India_Data[[#This Row],[Order Date]]&gt;5,"flag","no")</f>
        <v>flag</v>
      </c>
      <c r="AE213" s="35">
        <f>India_Data[[#This Row],[Profit]]/India_Data[[#This Row],[Sales]]</f>
        <v>0.45993883792048934</v>
      </c>
      <c r="AF213" s="41">
        <f>India_Data[[#This Row],[Sales]]/India_Data[[#This Row],[Target]]</f>
        <v>0.54099264705882355</v>
      </c>
      <c r="AG213" s="41">
        <f>India_Data[[#This Row],[Shipping Cost]]/India_Data[[#This Row],[Sales]]</f>
        <v>0.16935100237852532</v>
      </c>
      <c r="AH213" s="40" t="str">
        <f>IF(India_Data[[#This Row],[Shipping Cost]]/India_Data[[#This Row],[Sales]]&gt;0.1,"HIGH","")</f>
        <v>HIGH</v>
      </c>
    </row>
    <row r="214" spans="1:34">
      <c r="A214" s="19">
        <v>213</v>
      </c>
      <c r="B214" s="20" t="s">
        <v>3652</v>
      </c>
      <c r="C214" s="20" t="s">
        <v>3631</v>
      </c>
      <c r="D214" s="20" t="s">
        <v>3653</v>
      </c>
      <c r="E214" s="20" t="s">
        <v>3654</v>
      </c>
      <c r="F214" s="20" t="s">
        <v>110</v>
      </c>
      <c r="G214" s="20" t="s">
        <v>260</v>
      </c>
      <c r="H214" s="20" t="s">
        <v>260</v>
      </c>
      <c r="I214" s="20" t="s">
        <v>32</v>
      </c>
      <c r="J214" s="20" t="s">
        <v>33</v>
      </c>
      <c r="K214" s="20" t="s">
        <v>2159</v>
      </c>
      <c r="L214" s="20" t="s">
        <v>1942</v>
      </c>
      <c r="M214" s="20" t="s">
        <v>1958</v>
      </c>
      <c r="N214" s="20" t="s">
        <v>2160</v>
      </c>
      <c r="O214" s="20">
        <v>77.040000000000006</v>
      </c>
      <c r="P214" s="20">
        <v>2</v>
      </c>
      <c r="Q214" s="20">
        <v>0</v>
      </c>
      <c r="R214" s="20">
        <v>22.53</v>
      </c>
      <c r="S214" s="20" t="s">
        <v>2972</v>
      </c>
      <c r="T214" s="20">
        <v>77</v>
      </c>
      <c r="U214" s="20" t="s">
        <v>39</v>
      </c>
      <c r="V214" s="20" t="s">
        <v>57</v>
      </c>
      <c r="W214" s="21" t="s">
        <v>41</v>
      </c>
      <c r="X214" s="22">
        <v>44718</v>
      </c>
      <c r="Y214" s="23">
        <v>44810</v>
      </c>
      <c r="Z214" s="37" t="str">
        <f>IF(India_Data[[#This Row],[Order Date]]=India_Data[[#This Row],[Ship Date]],"0","1")</f>
        <v>1</v>
      </c>
      <c r="AA214" s="37" t="str">
        <f>IF(India_Data[[#This Row],[Sales]]&gt;=India_Data[[#This Row],[Target]],"YES","NO")</f>
        <v>YES</v>
      </c>
      <c r="AB214" s="37">
        <f>(Data!O214:O1768-Data!T214:T1768)</f>
        <v>4.0000000000006253E-2</v>
      </c>
      <c r="AC214" s="35">
        <f>India_Data[[#This Row],[Ship Date]]-India_Data[[#This Row],[Order Date]]</f>
        <v>92</v>
      </c>
      <c r="AD214" s="35" t="str">
        <f>IF(India_Data[[#This Row],[Ship Date]]-India_Data[[#This Row],[Order Date]]&gt;5,"flag","no")</f>
        <v>flag</v>
      </c>
      <c r="AE214" s="35">
        <f>India_Data[[#This Row],[Profit]]/India_Data[[#This Row],[Sales]]</f>
        <v>0</v>
      </c>
      <c r="AF214" s="41">
        <f>India_Data[[#This Row],[Sales]]/India_Data[[#This Row],[Target]]</f>
        <v>1.0005194805194806</v>
      </c>
      <c r="AG214" s="41">
        <f>India_Data[[#This Row],[Shipping Cost]]/India_Data[[#This Row],[Sales]]</f>
        <v>0.2924454828660436</v>
      </c>
      <c r="AH214" s="40" t="str">
        <f>IF(India_Data[[#This Row],[Shipping Cost]]/India_Data[[#This Row],[Sales]]&gt;0.1,"HIGH","")</f>
        <v>HIGH</v>
      </c>
    </row>
    <row r="215" spans="1:34">
      <c r="A215" s="19">
        <v>214</v>
      </c>
      <c r="B215" s="20" t="s">
        <v>2949</v>
      </c>
      <c r="C215" s="20" t="s">
        <v>2928</v>
      </c>
      <c r="D215" s="20" t="s">
        <v>133</v>
      </c>
      <c r="E215" s="20" t="s">
        <v>134</v>
      </c>
      <c r="F215" s="20" t="s">
        <v>110</v>
      </c>
      <c r="G215" s="20" t="s">
        <v>2950</v>
      </c>
      <c r="H215" s="20" t="s">
        <v>157</v>
      </c>
      <c r="I215" s="20" t="s">
        <v>32</v>
      </c>
      <c r="J215" s="20" t="s">
        <v>47</v>
      </c>
      <c r="K215" s="20" t="s">
        <v>2951</v>
      </c>
      <c r="L215" s="20" t="s">
        <v>1942</v>
      </c>
      <c r="M215" s="20" t="s">
        <v>1958</v>
      </c>
      <c r="N215" s="20" t="s">
        <v>2952</v>
      </c>
      <c r="O215" s="20">
        <v>258.75</v>
      </c>
      <c r="P215" s="20">
        <v>1</v>
      </c>
      <c r="Q215" s="20">
        <v>75.03</v>
      </c>
      <c r="R215" s="20">
        <v>27.23</v>
      </c>
      <c r="S215" s="20" t="s">
        <v>38</v>
      </c>
      <c r="T215" s="20">
        <v>110</v>
      </c>
      <c r="U215" s="20" t="s">
        <v>39</v>
      </c>
      <c r="V215" s="20" t="s">
        <v>50</v>
      </c>
      <c r="W215" s="21" t="s">
        <v>58</v>
      </c>
      <c r="X215" s="22">
        <v>45301</v>
      </c>
      <c r="Y215" s="23">
        <v>45361</v>
      </c>
      <c r="Z215" s="37" t="str">
        <f>IF(India_Data[[#This Row],[Order Date]]=India_Data[[#This Row],[Ship Date]],"0","1")</f>
        <v>1</v>
      </c>
      <c r="AA215" s="37" t="str">
        <f>IF(India_Data[[#This Row],[Sales]]&gt;=India_Data[[#This Row],[Target]],"YES","NO")</f>
        <v>YES</v>
      </c>
      <c r="AB215" s="37">
        <f>(Data!O215:O1769-Data!T215:T1769)</f>
        <v>148.75</v>
      </c>
      <c r="AC215" s="35">
        <f>India_Data[[#This Row],[Ship Date]]-India_Data[[#This Row],[Order Date]]</f>
        <v>60</v>
      </c>
      <c r="AD215" s="35" t="str">
        <f>IF(India_Data[[#This Row],[Ship Date]]-India_Data[[#This Row],[Order Date]]&gt;5,"flag","no")</f>
        <v>flag</v>
      </c>
      <c r="AE215" s="35">
        <f>India_Data[[#This Row],[Profit]]/India_Data[[#This Row],[Sales]]</f>
        <v>0.28997101449275364</v>
      </c>
      <c r="AF215" s="41">
        <f>India_Data[[#This Row],[Sales]]/India_Data[[#This Row],[Target]]</f>
        <v>2.3522727272727271</v>
      </c>
      <c r="AG215" s="41">
        <f>India_Data[[#This Row],[Shipping Cost]]/India_Data[[#This Row],[Sales]]</f>
        <v>0.10523671497584541</v>
      </c>
      <c r="AH215" s="40" t="str">
        <f>IF(India_Data[[#This Row],[Shipping Cost]]/India_Data[[#This Row],[Sales]]&gt;0.1,"HIGH","")</f>
        <v>HIGH</v>
      </c>
    </row>
    <row r="216" spans="1:34">
      <c r="A216" s="19">
        <v>215</v>
      </c>
      <c r="B216" s="20" t="s">
        <v>2953</v>
      </c>
      <c r="C216" s="20" t="s">
        <v>2928</v>
      </c>
      <c r="D216" s="20" t="s">
        <v>2954</v>
      </c>
      <c r="E216" s="20" t="s">
        <v>2955</v>
      </c>
      <c r="F216" s="20" t="s">
        <v>110</v>
      </c>
      <c r="G216" s="20" t="s">
        <v>318</v>
      </c>
      <c r="H216" s="20" t="s">
        <v>124</v>
      </c>
      <c r="I216" s="20" t="s">
        <v>32</v>
      </c>
      <c r="J216" s="20" t="s">
        <v>47</v>
      </c>
      <c r="K216" s="20" t="s">
        <v>2232</v>
      </c>
      <c r="L216" s="20" t="s">
        <v>1942</v>
      </c>
      <c r="M216" s="20" t="s">
        <v>1958</v>
      </c>
      <c r="N216" s="20" t="s">
        <v>2233</v>
      </c>
      <c r="O216" s="20">
        <v>276.60000000000002</v>
      </c>
      <c r="P216" s="20">
        <v>4</v>
      </c>
      <c r="Q216" s="20">
        <v>105</v>
      </c>
      <c r="R216" s="20">
        <v>21.84</v>
      </c>
      <c r="S216" s="20" t="s">
        <v>38</v>
      </c>
      <c r="T216" s="20">
        <v>491</v>
      </c>
      <c r="U216" s="20" t="s">
        <v>39</v>
      </c>
      <c r="V216" s="20" t="s">
        <v>78</v>
      </c>
      <c r="W216" s="21" t="s">
        <v>58</v>
      </c>
      <c r="X216" s="22">
        <v>45606</v>
      </c>
      <c r="Y216" s="23">
        <v>45579</v>
      </c>
      <c r="Z216" s="37" t="str">
        <f>IF(India_Data[[#This Row],[Order Date]]=India_Data[[#This Row],[Ship Date]],"0","1")</f>
        <v>1</v>
      </c>
      <c r="AA216" s="37" t="str">
        <f>IF(India_Data[[#This Row],[Sales]]&gt;=India_Data[[#This Row],[Target]],"YES","NO")</f>
        <v>NO</v>
      </c>
      <c r="AB216" s="37">
        <f>(Data!O216:O1770-Data!T216:T1770)</f>
        <v>-214.39999999999998</v>
      </c>
      <c r="AC216" s="35">
        <f>India_Data[[#This Row],[Ship Date]]-India_Data[[#This Row],[Order Date]]</f>
        <v>-27</v>
      </c>
      <c r="AD216" s="35" t="str">
        <f>IF(India_Data[[#This Row],[Ship Date]]-India_Data[[#This Row],[Order Date]]&gt;5,"flag","no")</f>
        <v>no</v>
      </c>
      <c r="AE216" s="35">
        <f>India_Data[[#This Row],[Profit]]/India_Data[[#This Row],[Sales]]</f>
        <v>0.37960954446854661</v>
      </c>
      <c r="AF216" s="41">
        <f>India_Data[[#This Row],[Sales]]/India_Data[[#This Row],[Target]]</f>
        <v>0.56334012219959273</v>
      </c>
      <c r="AG216" s="41">
        <f>India_Data[[#This Row],[Shipping Cost]]/India_Data[[#This Row],[Sales]]</f>
        <v>7.8958785249457694E-2</v>
      </c>
      <c r="AH216" s="40" t="str">
        <f>IF(India_Data[[#This Row],[Shipping Cost]]/India_Data[[#This Row],[Sales]]&gt;0.1,"HIGH","")</f>
        <v/>
      </c>
    </row>
    <row r="217" spans="1:34">
      <c r="A217" s="19">
        <v>216</v>
      </c>
      <c r="B217" s="20" t="s">
        <v>4024</v>
      </c>
      <c r="C217" s="20" t="s">
        <v>3998</v>
      </c>
      <c r="D217" s="20" t="s">
        <v>3089</v>
      </c>
      <c r="E217" s="20" t="s">
        <v>3090</v>
      </c>
      <c r="F217" s="20" t="s">
        <v>29</v>
      </c>
      <c r="G217" s="20" t="s">
        <v>3195</v>
      </c>
      <c r="H217" s="20" t="s">
        <v>252</v>
      </c>
      <c r="I217" s="20" t="s">
        <v>32</v>
      </c>
      <c r="J217" s="20" t="s">
        <v>47</v>
      </c>
      <c r="K217" s="20" t="s">
        <v>2120</v>
      </c>
      <c r="L217" s="20" t="s">
        <v>1942</v>
      </c>
      <c r="M217" s="20" t="s">
        <v>1958</v>
      </c>
      <c r="N217" s="20" t="s">
        <v>2121</v>
      </c>
      <c r="O217" s="20">
        <v>280.26</v>
      </c>
      <c r="P217" s="20">
        <v>6</v>
      </c>
      <c r="Q217" s="20">
        <v>128.88</v>
      </c>
      <c r="R217" s="20">
        <v>66.98</v>
      </c>
      <c r="S217" s="20" t="s">
        <v>2972</v>
      </c>
      <c r="T217" s="20">
        <v>368</v>
      </c>
      <c r="U217" s="20" t="s">
        <v>39</v>
      </c>
      <c r="V217" s="20" t="s">
        <v>40</v>
      </c>
      <c r="W217" s="21" t="s">
        <v>41</v>
      </c>
      <c r="X217" s="22">
        <v>45280</v>
      </c>
      <c r="Y217" s="23">
        <v>45285</v>
      </c>
      <c r="Z217" s="37" t="str">
        <f>IF(India_Data[[#This Row],[Order Date]]=India_Data[[#This Row],[Ship Date]],"0","1")</f>
        <v>1</v>
      </c>
      <c r="AA217" s="37" t="str">
        <f>IF(India_Data[[#This Row],[Sales]]&gt;=India_Data[[#This Row],[Target]],"YES","NO")</f>
        <v>NO</v>
      </c>
      <c r="AB217" s="37">
        <f>(Data!O217:O1771-Data!T217:T1771)</f>
        <v>-87.740000000000009</v>
      </c>
      <c r="AC217" s="35">
        <f>India_Data[[#This Row],[Ship Date]]-India_Data[[#This Row],[Order Date]]</f>
        <v>5</v>
      </c>
      <c r="AD217" s="35" t="str">
        <f>IF(India_Data[[#This Row],[Ship Date]]-India_Data[[#This Row],[Order Date]]&gt;5,"flag","no")</f>
        <v>no</v>
      </c>
      <c r="AE217" s="35">
        <f>India_Data[[#This Row],[Profit]]/India_Data[[#This Row],[Sales]]</f>
        <v>0.45985870263326911</v>
      </c>
      <c r="AF217" s="41">
        <f>India_Data[[#This Row],[Sales]]/India_Data[[#This Row],[Target]]</f>
        <v>0.76157608695652168</v>
      </c>
      <c r="AG217" s="41">
        <f>India_Data[[#This Row],[Shipping Cost]]/India_Data[[#This Row],[Sales]]</f>
        <v>0.23899236423321205</v>
      </c>
      <c r="AH217" s="40" t="str">
        <f>IF(India_Data[[#This Row],[Shipping Cost]]/India_Data[[#This Row],[Sales]]&gt;0.1,"HIGH","")</f>
        <v>HIGH</v>
      </c>
    </row>
    <row r="218" spans="1:34">
      <c r="A218" s="19">
        <v>217</v>
      </c>
      <c r="B218" s="20" t="s">
        <v>4025</v>
      </c>
      <c r="C218" s="20" t="s">
        <v>3998</v>
      </c>
      <c r="D218" s="20" t="s">
        <v>4026</v>
      </c>
      <c r="E218" s="20" t="s">
        <v>4027</v>
      </c>
      <c r="F218" s="20" t="s">
        <v>29</v>
      </c>
      <c r="G218" s="20" t="s">
        <v>236</v>
      </c>
      <c r="H218" s="20" t="s">
        <v>165</v>
      </c>
      <c r="I218" s="20" t="s">
        <v>32</v>
      </c>
      <c r="J218" s="20" t="s">
        <v>47</v>
      </c>
      <c r="K218" s="20" t="s">
        <v>2130</v>
      </c>
      <c r="L218" s="20" t="s">
        <v>1942</v>
      </c>
      <c r="M218" s="20" t="s">
        <v>1958</v>
      </c>
      <c r="N218" s="20" t="s">
        <v>2131</v>
      </c>
      <c r="O218" s="20">
        <v>382.56</v>
      </c>
      <c r="P218" s="20">
        <v>8</v>
      </c>
      <c r="Q218" s="20">
        <v>68.64</v>
      </c>
      <c r="R218" s="20">
        <v>65.040000000000006</v>
      </c>
      <c r="S218" s="20" t="s">
        <v>38</v>
      </c>
      <c r="T218" s="20">
        <v>177</v>
      </c>
      <c r="U218" s="20" t="s">
        <v>39</v>
      </c>
      <c r="V218" s="20" t="s">
        <v>50</v>
      </c>
      <c r="W218" s="21" t="s">
        <v>58</v>
      </c>
      <c r="X218" s="22">
        <v>45263</v>
      </c>
      <c r="Y218" s="23">
        <v>45263</v>
      </c>
      <c r="Z218" s="37" t="str">
        <f>IF(India_Data[[#This Row],[Order Date]]=India_Data[[#This Row],[Ship Date]],"0","1")</f>
        <v>0</v>
      </c>
      <c r="AA218" s="37" t="str">
        <f>IF(India_Data[[#This Row],[Sales]]&gt;=India_Data[[#This Row],[Target]],"YES","NO")</f>
        <v>YES</v>
      </c>
      <c r="AB218" s="37">
        <f>(Data!O218:O1772-Data!T218:T1772)</f>
        <v>205.56</v>
      </c>
      <c r="AC218" s="35">
        <f>India_Data[[#This Row],[Ship Date]]-India_Data[[#This Row],[Order Date]]</f>
        <v>0</v>
      </c>
      <c r="AD218" s="35" t="str">
        <f>IF(India_Data[[#This Row],[Ship Date]]-India_Data[[#This Row],[Order Date]]&gt;5,"flag","no")</f>
        <v>no</v>
      </c>
      <c r="AE218" s="35">
        <f>India_Data[[#This Row],[Profit]]/India_Data[[#This Row],[Sales]]</f>
        <v>0.1794228356336261</v>
      </c>
      <c r="AF218" s="41">
        <f>India_Data[[#This Row],[Sales]]/India_Data[[#This Row],[Target]]</f>
        <v>2.16135593220339</v>
      </c>
      <c r="AG218" s="41">
        <f>India_Data[[#This Row],[Shipping Cost]]/India_Data[[#This Row],[Sales]]</f>
        <v>0.17001254705144292</v>
      </c>
      <c r="AH218" s="40" t="str">
        <f>IF(India_Data[[#This Row],[Shipping Cost]]/India_Data[[#This Row],[Sales]]&gt;0.1,"HIGH","")</f>
        <v>HIGH</v>
      </c>
    </row>
    <row r="219" spans="1:34">
      <c r="A219" s="19">
        <v>218</v>
      </c>
      <c r="B219" s="20" t="s">
        <v>3655</v>
      </c>
      <c r="C219" s="20" t="s">
        <v>3631</v>
      </c>
      <c r="D219" s="20" t="s">
        <v>3656</v>
      </c>
      <c r="E219" s="20" t="s">
        <v>3657</v>
      </c>
      <c r="F219" s="20" t="s">
        <v>29</v>
      </c>
      <c r="G219" s="20" t="s">
        <v>3658</v>
      </c>
      <c r="H219" s="20" t="s">
        <v>157</v>
      </c>
      <c r="I219" s="20" t="s">
        <v>32</v>
      </c>
      <c r="J219" s="20" t="s">
        <v>47</v>
      </c>
      <c r="K219" s="20" t="s">
        <v>3659</v>
      </c>
      <c r="L219" s="20" t="s">
        <v>1942</v>
      </c>
      <c r="M219" s="20" t="s">
        <v>1958</v>
      </c>
      <c r="N219" s="20" t="s">
        <v>3660</v>
      </c>
      <c r="O219" s="20">
        <v>61.02</v>
      </c>
      <c r="P219" s="20">
        <v>2</v>
      </c>
      <c r="Q219" s="20">
        <v>23.76</v>
      </c>
      <c r="R219" s="20">
        <v>17.52</v>
      </c>
      <c r="S219" s="20" t="s">
        <v>2972</v>
      </c>
      <c r="T219" s="20">
        <v>79</v>
      </c>
      <c r="U219" s="20" t="s">
        <v>39</v>
      </c>
      <c r="V219" s="20" t="s">
        <v>78</v>
      </c>
      <c r="W219" s="21" t="s">
        <v>58</v>
      </c>
      <c r="X219" s="22">
        <v>45544</v>
      </c>
      <c r="Y219" s="23">
        <v>45544</v>
      </c>
      <c r="Z219" s="37" t="str">
        <f>IF(India_Data[[#This Row],[Order Date]]=India_Data[[#This Row],[Ship Date]],"0","1")</f>
        <v>0</v>
      </c>
      <c r="AA219" s="37" t="str">
        <f>IF(India_Data[[#This Row],[Sales]]&gt;=India_Data[[#This Row],[Target]],"YES","NO")</f>
        <v>NO</v>
      </c>
      <c r="AB219" s="37">
        <f>(Data!O219:O1773-Data!T219:T1773)</f>
        <v>-17.979999999999997</v>
      </c>
      <c r="AC219" s="35">
        <f>India_Data[[#This Row],[Ship Date]]-India_Data[[#This Row],[Order Date]]</f>
        <v>0</v>
      </c>
      <c r="AD219" s="35" t="str">
        <f>IF(India_Data[[#This Row],[Ship Date]]-India_Data[[#This Row],[Order Date]]&gt;5,"flag","no")</f>
        <v>no</v>
      </c>
      <c r="AE219" s="35">
        <f>India_Data[[#This Row],[Profit]]/India_Data[[#This Row],[Sales]]</f>
        <v>0.38938053097345132</v>
      </c>
      <c r="AF219" s="41">
        <f>India_Data[[#This Row],[Sales]]/India_Data[[#This Row],[Target]]</f>
        <v>0.77240506329113923</v>
      </c>
      <c r="AG219" s="41">
        <f>India_Data[[#This Row],[Shipping Cost]]/India_Data[[#This Row],[Sales]]</f>
        <v>0.28711897738446407</v>
      </c>
      <c r="AH219" s="40" t="str">
        <f>IF(India_Data[[#This Row],[Shipping Cost]]/India_Data[[#This Row],[Sales]]&gt;0.1,"HIGH","")</f>
        <v>HIGH</v>
      </c>
    </row>
    <row r="220" spans="1:34">
      <c r="A220" s="19">
        <v>219</v>
      </c>
      <c r="B220" s="20" t="s">
        <v>3661</v>
      </c>
      <c r="C220" s="20" t="s">
        <v>3631</v>
      </c>
      <c r="D220" s="20" t="s">
        <v>690</v>
      </c>
      <c r="E220" s="20" t="s">
        <v>691</v>
      </c>
      <c r="F220" s="20" t="s">
        <v>29</v>
      </c>
      <c r="G220" s="20" t="s">
        <v>45</v>
      </c>
      <c r="H220" s="20" t="s">
        <v>46</v>
      </c>
      <c r="I220" s="20" t="s">
        <v>32</v>
      </c>
      <c r="J220" s="20" t="s">
        <v>47</v>
      </c>
      <c r="K220" s="20" t="s">
        <v>2045</v>
      </c>
      <c r="L220" s="20" t="s">
        <v>1942</v>
      </c>
      <c r="M220" s="20" t="s">
        <v>1958</v>
      </c>
      <c r="N220" s="20" t="s">
        <v>2046</v>
      </c>
      <c r="O220" s="20">
        <v>458.4</v>
      </c>
      <c r="P220" s="20">
        <v>4</v>
      </c>
      <c r="Q220" s="20">
        <v>73.319999999999993</v>
      </c>
      <c r="R220" s="20">
        <v>87.4</v>
      </c>
      <c r="S220" s="20" t="s">
        <v>2337</v>
      </c>
      <c r="T220" s="20">
        <v>728</v>
      </c>
      <c r="U220" s="20" t="s">
        <v>39</v>
      </c>
      <c r="V220" s="20" t="s">
        <v>57</v>
      </c>
      <c r="W220" s="21" t="s">
        <v>58</v>
      </c>
      <c r="X220" s="22">
        <v>44419</v>
      </c>
      <c r="Y220" s="23">
        <v>44511</v>
      </c>
      <c r="Z220" s="37" t="str">
        <f>IF(India_Data[[#This Row],[Order Date]]=India_Data[[#This Row],[Ship Date]],"0","1")</f>
        <v>1</v>
      </c>
      <c r="AA220" s="37" t="str">
        <f>IF(India_Data[[#This Row],[Sales]]&gt;=India_Data[[#This Row],[Target]],"YES","NO")</f>
        <v>NO</v>
      </c>
      <c r="AB220" s="37">
        <f>(Data!O220:O1774-Data!T220:T1774)</f>
        <v>-269.60000000000002</v>
      </c>
      <c r="AC220" s="35">
        <f>India_Data[[#This Row],[Ship Date]]-India_Data[[#This Row],[Order Date]]</f>
        <v>92</v>
      </c>
      <c r="AD220" s="35" t="str">
        <f>IF(India_Data[[#This Row],[Ship Date]]-India_Data[[#This Row],[Order Date]]&gt;5,"flag","no")</f>
        <v>flag</v>
      </c>
      <c r="AE220" s="35">
        <f>India_Data[[#This Row],[Profit]]/India_Data[[#This Row],[Sales]]</f>
        <v>0.15994764397905759</v>
      </c>
      <c r="AF220" s="41">
        <f>India_Data[[#This Row],[Sales]]/India_Data[[#This Row],[Target]]</f>
        <v>0.62967032967032965</v>
      </c>
      <c r="AG220" s="41">
        <f>India_Data[[#This Row],[Shipping Cost]]/India_Data[[#This Row],[Sales]]</f>
        <v>0.19066317626527052</v>
      </c>
      <c r="AH220" s="40" t="str">
        <f>IF(India_Data[[#This Row],[Shipping Cost]]/India_Data[[#This Row],[Sales]]&gt;0.1,"HIGH","")</f>
        <v>HIGH</v>
      </c>
    </row>
    <row r="221" spans="1:34">
      <c r="A221" s="19">
        <v>220</v>
      </c>
      <c r="B221" s="20" t="s">
        <v>2956</v>
      </c>
      <c r="C221" s="20" t="s">
        <v>2928</v>
      </c>
      <c r="D221" s="20" t="s">
        <v>2619</v>
      </c>
      <c r="E221" s="20" t="s">
        <v>2620</v>
      </c>
      <c r="F221" s="20" t="s">
        <v>29</v>
      </c>
      <c r="G221" s="20" t="s">
        <v>1720</v>
      </c>
      <c r="H221" s="20" t="s">
        <v>179</v>
      </c>
      <c r="I221" s="20" t="s">
        <v>32</v>
      </c>
      <c r="J221" s="20" t="s">
        <v>180</v>
      </c>
      <c r="K221" s="20" t="s">
        <v>2100</v>
      </c>
      <c r="L221" s="20" t="s">
        <v>1942</v>
      </c>
      <c r="M221" s="20" t="s">
        <v>1958</v>
      </c>
      <c r="N221" s="20" t="s">
        <v>2101</v>
      </c>
      <c r="O221" s="20">
        <v>172.08</v>
      </c>
      <c r="P221" s="20">
        <v>4</v>
      </c>
      <c r="Q221" s="20">
        <v>6.84</v>
      </c>
      <c r="R221" s="20">
        <v>18.23</v>
      </c>
      <c r="S221" s="20" t="s">
        <v>2337</v>
      </c>
      <c r="T221" s="20">
        <v>347</v>
      </c>
      <c r="U221" s="20" t="s">
        <v>39</v>
      </c>
      <c r="V221" s="20" t="s">
        <v>40</v>
      </c>
      <c r="W221" s="21" t="s">
        <v>58</v>
      </c>
      <c r="X221" s="22">
        <v>45101</v>
      </c>
      <c r="Y221" s="23">
        <v>45103</v>
      </c>
      <c r="Z221" s="37" t="str">
        <f>IF(India_Data[[#This Row],[Order Date]]=India_Data[[#This Row],[Ship Date]],"0","1")</f>
        <v>1</v>
      </c>
      <c r="AA221" s="37" t="str">
        <f>IF(India_Data[[#This Row],[Sales]]&gt;=India_Data[[#This Row],[Target]],"YES","NO")</f>
        <v>NO</v>
      </c>
      <c r="AB221" s="37">
        <f>(Data!O221:O1775-Data!T221:T1775)</f>
        <v>-174.92</v>
      </c>
      <c r="AC221" s="35">
        <f>India_Data[[#This Row],[Ship Date]]-India_Data[[#This Row],[Order Date]]</f>
        <v>2</v>
      </c>
      <c r="AD221" s="35" t="str">
        <f>IF(India_Data[[#This Row],[Ship Date]]-India_Data[[#This Row],[Order Date]]&gt;5,"flag","no")</f>
        <v>no</v>
      </c>
      <c r="AE221" s="35">
        <f>India_Data[[#This Row],[Profit]]/India_Data[[#This Row],[Sales]]</f>
        <v>3.9748953974895397E-2</v>
      </c>
      <c r="AF221" s="41">
        <f>India_Data[[#This Row],[Sales]]/India_Data[[#This Row],[Target]]</f>
        <v>0.49590778097982713</v>
      </c>
      <c r="AG221" s="41">
        <f>India_Data[[#This Row],[Shipping Cost]]/India_Data[[#This Row],[Sales]]</f>
        <v>0.10593909809390981</v>
      </c>
      <c r="AH221" s="40" t="str">
        <f>IF(India_Data[[#This Row],[Shipping Cost]]/India_Data[[#This Row],[Sales]]&gt;0.1,"HIGH","")</f>
        <v>HIGH</v>
      </c>
    </row>
    <row r="222" spans="1:34">
      <c r="A222" s="19">
        <v>221</v>
      </c>
      <c r="B222" s="20" t="s">
        <v>2957</v>
      </c>
      <c r="C222" s="20" t="s">
        <v>2928</v>
      </c>
      <c r="D222" s="20" t="s">
        <v>719</v>
      </c>
      <c r="E222" s="20" t="s">
        <v>720</v>
      </c>
      <c r="F222" s="20" t="s">
        <v>29</v>
      </c>
      <c r="G222" s="20" t="s">
        <v>311</v>
      </c>
      <c r="H222" s="20" t="s">
        <v>312</v>
      </c>
      <c r="I222" s="20" t="s">
        <v>32</v>
      </c>
      <c r="J222" s="20" t="s">
        <v>180</v>
      </c>
      <c r="K222" s="20" t="s">
        <v>2958</v>
      </c>
      <c r="L222" s="20" t="s">
        <v>1942</v>
      </c>
      <c r="M222" s="20" t="s">
        <v>1958</v>
      </c>
      <c r="N222" s="20" t="s">
        <v>2959</v>
      </c>
      <c r="O222" s="20">
        <v>318.48</v>
      </c>
      <c r="P222" s="20">
        <v>8</v>
      </c>
      <c r="Q222" s="20">
        <v>6.24</v>
      </c>
      <c r="R222" s="20">
        <v>43.88</v>
      </c>
      <c r="S222" s="20" t="s">
        <v>38</v>
      </c>
      <c r="T222" s="20">
        <v>46</v>
      </c>
      <c r="U222" s="20" t="s">
        <v>39</v>
      </c>
      <c r="V222" s="20" t="s">
        <v>50</v>
      </c>
      <c r="W222" s="21" t="s">
        <v>58</v>
      </c>
      <c r="X222" s="22">
        <v>45429</v>
      </c>
      <c r="Y222" s="23">
        <v>45434</v>
      </c>
      <c r="Z222" s="37" t="str">
        <f>IF(India_Data[[#This Row],[Order Date]]=India_Data[[#This Row],[Ship Date]],"0","1")</f>
        <v>1</v>
      </c>
      <c r="AA222" s="37" t="str">
        <f>IF(India_Data[[#This Row],[Sales]]&gt;=India_Data[[#This Row],[Target]],"YES","NO")</f>
        <v>YES</v>
      </c>
      <c r="AB222" s="37">
        <f>(Data!O222:O1776-Data!T222:T1776)</f>
        <v>272.48</v>
      </c>
      <c r="AC222" s="35">
        <f>India_Data[[#This Row],[Ship Date]]-India_Data[[#This Row],[Order Date]]</f>
        <v>5</v>
      </c>
      <c r="AD222" s="35" t="str">
        <f>IF(India_Data[[#This Row],[Ship Date]]-India_Data[[#This Row],[Order Date]]&gt;5,"flag","no")</f>
        <v>no</v>
      </c>
      <c r="AE222" s="35">
        <f>India_Data[[#This Row],[Profit]]/India_Data[[#This Row],[Sales]]</f>
        <v>1.9593067068575734E-2</v>
      </c>
      <c r="AF222" s="41">
        <f>India_Data[[#This Row],[Sales]]/India_Data[[#This Row],[Target]]</f>
        <v>6.9234782608695653</v>
      </c>
      <c r="AG222" s="41">
        <f>India_Data[[#This Row],[Shipping Cost]]/India_Data[[#This Row],[Sales]]</f>
        <v>0.13777945239889475</v>
      </c>
      <c r="AH222" s="40" t="str">
        <f>IF(India_Data[[#This Row],[Shipping Cost]]/India_Data[[#This Row],[Sales]]&gt;0.1,"HIGH","")</f>
        <v>HIGH</v>
      </c>
    </row>
    <row r="223" spans="1:34">
      <c r="A223" s="19">
        <v>222</v>
      </c>
      <c r="B223" s="20" t="s">
        <v>2960</v>
      </c>
      <c r="C223" s="20" t="s">
        <v>2928</v>
      </c>
      <c r="D223" s="20" t="s">
        <v>2961</v>
      </c>
      <c r="E223" s="20" t="s">
        <v>2962</v>
      </c>
      <c r="F223" s="20" t="s">
        <v>29</v>
      </c>
      <c r="G223" s="20" t="s">
        <v>2963</v>
      </c>
      <c r="H223" s="20" t="s">
        <v>53</v>
      </c>
      <c r="I223" s="20" t="s">
        <v>32</v>
      </c>
      <c r="J223" s="20" t="s">
        <v>54</v>
      </c>
      <c r="K223" s="20" t="s">
        <v>2964</v>
      </c>
      <c r="L223" s="20" t="s">
        <v>1942</v>
      </c>
      <c r="M223" s="20" t="s">
        <v>1958</v>
      </c>
      <c r="N223" s="20" t="s">
        <v>2965</v>
      </c>
      <c r="O223" s="20">
        <v>115.5</v>
      </c>
      <c r="P223" s="20">
        <v>2</v>
      </c>
      <c r="Q223" s="20">
        <v>49.62</v>
      </c>
      <c r="R223" s="20">
        <v>10.69</v>
      </c>
      <c r="S223" s="20" t="s">
        <v>38</v>
      </c>
      <c r="T223" s="20">
        <v>471</v>
      </c>
      <c r="U223" s="20" t="s">
        <v>39</v>
      </c>
      <c r="V223" s="20" t="s">
        <v>78</v>
      </c>
      <c r="W223" s="21" t="s">
        <v>41</v>
      </c>
      <c r="X223" s="22">
        <v>44880</v>
      </c>
      <c r="Y223" s="23">
        <v>44885</v>
      </c>
      <c r="Z223" s="37" t="str">
        <f>IF(India_Data[[#This Row],[Order Date]]=India_Data[[#This Row],[Ship Date]],"0","1")</f>
        <v>1</v>
      </c>
      <c r="AA223" s="37" t="str">
        <f>IF(India_Data[[#This Row],[Sales]]&gt;=India_Data[[#This Row],[Target]],"YES","NO")</f>
        <v>NO</v>
      </c>
      <c r="AB223" s="37">
        <f>(Data!O223:O1777-Data!T223:T1777)</f>
        <v>-355.5</v>
      </c>
      <c r="AC223" s="35">
        <f>India_Data[[#This Row],[Ship Date]]-India_Data[[#This Row],[Order Date]]</f>
        <v>5</v>
      </c>
      <c r="AD223" s="35" t="str">
        <f>IF(India_Data[[#This Row],[Ship Date]]-India_Data[[#This Row],[Order Date]]&gt;5,"flag","no")</f>
        <v>no</v>
      </c>
      <c r="AE223" s="35">
        <f>India_Data[[#This Row],[Profit]]/India_Data[[#This Row],[Sales]]</f>
        <v>0.42961038961038961</v>
      </c>
      <c r="AF223" s="41">
        <f>India_Data[[#This Row],[Sales]]/India_Data[[#This Row],[Target]]</f>
        <v>0.24522292993630573</v>
      </c>
      <c r="AG223" s="41">
        <f>India_Data[[#This Row],[Shipping Cost]]/India_Data[[#This Row],[Sales]]</f>
        <v>9.2554112554112555E-2</v>
      </c>
      <c r="AH223" s="40" t="str">
        <f>IF(India_Data[[#This Row],[Shipping Cost]]/India_Data[[#This Row],[Sales]]&gt;0.1,"HIGH","")</f>
        <v/>
      </c>
    </row>
    <row r="224" spans="1:34">
      <c r="A224" s="19">
        <v>223</v>
      </c>
      <c r="B224" s="20" t="s">
        <v>3662</v>
      </c>
      <c r="C224" s="20" t="s">
        <v>3631</v>
      </c>
      <c r="D224" s="20" t="s">
        <v>379</v>
      </c>
      <c r="E224" s="20" t="s">
        <v>380</v>
      </c>
      <c r="F224" s="20" t="s">
        <v>29</v>
      </c>
      <c r="G224" s="20" t="s">
        <v>117</v>
      </c>
      <c r="H224" s="20" t="s">
        <v>143</v>
      </c>
      <c r="I224" s="20" t="s">
        <v>32</v>
      </c>
      <c r="J224" s="20" t="s">
        <v>33</v>
      </c>
      <c r="K224" s="20" t="s">
        <v>3663</v>
      </c>
      <c r="L224" s="20" t="s">
        <v>1942</v>
      </c>
      <c r="M224" s="20" t="s">
        <v>1969</v>
      </c>
      <c r="N224" s="20" t="s">
        <v>3664</v>
      </c>
      <c r="O224" s="20">
        <v>1908.45</v>
      </c>
      <c r="P224" s="20">
        <v>3</v>
      </c>
      <c r="Q224" s="20">
        <v>534.33000000000004</v>
      </c>
      <c r="R224" s="20">
        <v>225.58</v>
      </c>
      <c r="S224" s="20" t="s">
        <v>2337</v>
      </c>
      <c r="T224" s="20">
        <v>324</v>
      </c>
      <c r="U224" s="20" t="s">
        <v>39</v>
      </c>
      <c r="V224" s="20" t="s">
        <v>57</v>
      </c>
      <c r="W224" s="21" t="s">
        <v>41</v>
      </c>
      <c r="X224" s="22">
        <v>45550</v>
      </c>
      <c r="Y224" s="23">
        <v>45552</v>
      </c>
      <c r="Z224" s="37" t="str">
        <f>IF(India_Data[[#This Row],[Order Date]]=India_Data[[#This Row],[Ship Date]],"0","1")</f>
        <v>1</v>
      </c>
      <c r="AA224" s="37" t="str">
        <f>IF(India_Data[[#This Row],[Sales]]&gt;=India_Data[[#This Row],[Target]],"YES","NO")</f>
        <v>YES</v>
      </c>
      <c r="AB224" s="37">
        <f>(Data!O224:O1778-Data!T224:T1778)</f>
        <v>1584.45</v>
      </c>
      <c r="AC224" s="35">
        <f>India_Data[[#This Row],[Ship Date]]-India_Data[[#This Row],[Order Date]]</f>
        <v>2</v>
      </c>
      <c r="AD224" s="35" t="str">
        <f>IF(India_Data[[#This Row],[Ship Date]]-India_Data[[#This Row],[Order Date]]&gt;5,"flag","no")</f>
        <v>no</v>
      </c>
      <c r="AE224" s="35">
        <f>India_Data[[#This Row],[Profit]]/India_Data[[#This Row],[Sales]]</f>
        <v>0.27998113652440465</v>
      </c>
      <c r="AF224" s="41">
        <f>India_Data[[#This Row],[Sales]]/India_Data[[#This Row],[Target]]</f>
        <v>5.8902777777777775</v>
      </c>
      <c r="AG224" s="41">
        <f>India_Data[[#This Row],[Shipping Cost]]/India_Data[[#This Row],[Sales]]</f>
        <v>0.11820063402237418</v>
      </c>
      <c r="AH224" s="40" t="str">
        <f>IF(India_Data[[#This Row],[Shipping Cost]]/India_Data[[#This Row],[Sales]]&gt;0.1,"HIGH","")</f>
        <v>HIGH</v>
      </c>
    </row>
    <row r="225" spans="1:34">
      <c r="A225" s="19">
        <v>224</v>
      </c>
      <c r="B225" s="20" t="s">
        <v>3665</v>
      </c>
      <c r="C225" s="20" t="s">
        <v>3631</v>
      </c>
      <c r="D225" s="20" t="s">
        <v>3666</v>
      </c>
      <c r="E225" s="20" t="s">
        <v>3667</v>
      </c>
      <c r="F225" s="20" t="s">
        <v>29</v>
      </c>
      <c r="G225" s="20" t="s">
        <v>588</v>
      </c>
      <c r="H225" s="20" t="s">
        <v>136</v>
      </c>
      <c r="I225" s="20" t="s">
        <v>32</v>
      </c>
      <c r="J225" s="20" t="s">
        <v>54</v>
      </c>
      <c r="K225" s="20" t="s">
        <v>2126</v>
      </c>
      <c r="L225" s="20" t="s">
        <v>1942</v>
      </c>
      <c r="M225" s="20" t="s">
        <v>1969</v>
      </c>
      <c r="N225" s="20" t="s">
        <v>2127</v>
      </c>
      <c r="O225" s="20">
        <v>524.28</v>
      </c>
      <c r="P225" s="20">
        <v>4</v>
      </c>
      <c r="Q225" s="20">
        <v>146.76</v>
      </c>
      <c r="R225" s="20">
        <v>148.44999999999999</v>
      </c>
      <c r="S225" s="20" t="s">
        <v>2337</v>
      </c>
      <c r="T225" s="20">
        <v>160</v>
      </c>
      <c r="U225" s="20" t="s">
        <v>39</v>
      </c>
      <c r="V225" s="20" t="s">
        <v>40</v>
      </c>
      <c r="W225" s="21" t="s">
        <v>41</v>
      </c>
      <c r="X225" s="22">
        <v>44246</v>
      </c>
      <c r="Y225" s="23">
        <v>44248</v>
      </c>
      <c r="Z225" s="37" t="str">
        <f>IF(India_Data[[#This Row],[Order Date]]=India_Data[[#This Row],[Ship Date]],"0","1")</f>
        <v>1</v>
      </c>
      <c r="AA225" s="37" t="str">
        <f>IF(India_Data[[#This Row],[Sales]]&gt;=India_Data[[#This Row],[Target]],"YES","NO")</f>
        <v>YES</v>
      </c>
      <c r="AB225" s="37">
        <f>(Data!O225:O1779-Data!T225:T1779)</f>
        <v>364.28</v>
      </c>
      <c r="AC225" s="35">
        <f>India_Data[[#This Row],[Ship Date]]-India_Data[[#This Row],[Order Date]]</f>
        <v>2</v>
      </c>
      <c r="AD225" s="35" t="str">
        <f>IF(India_Data[[#This Row],[Ship Date]]-India_Data[[#This Row],[Order Date]]&gt;5,"flag","no")</f>
        <v>no</v>
      </c>
      <c r="AE225" s="35">
        <f>India_Data[[#This Row],[Profit]]/India_Data[[#This Row],[Sales]]</f>
        <v>0.27992675669489586</v>
      </c>
      <c r="AF225" s="41">
        <f>India_Data[[#This Row],[Sales]]/India_Data[[#This Row],[Target]]</f>
        <v>3.2767499999999998</v>
      </c>
      <c r="AG225" s="41">
        <f>India_Data[[#This Row],[Shipping Cost]]/India_Data[[#This Row],[Sales]]</f>
        <v>0.28315022507057297</v>
      </c>
      <c r="AH225" s="40" t="str">
        <f>IF(India_Data[[#This Row],[Shipping Cost]]/India_Data[[#This Row],[Sales]]&gt;0.1,"HIGH","")</f>
        <v>HIGH</v>
      </c>
    </row>
    <row r="226" spans="1:34">
      <c r="A226" s="19">
        <v>225</v>
      </c>
      <c r="B226" s="20" t="s">
        <v>3668</v>
      </c>
      <c r="C226" s="20" t="s">
        <v>3631</v>
      </c>
      <c r="D226" s="20" t="s">
        <v>3669</v>
      </c>
      <c r="E226" s="20" t="s">
        <v>3670</v>
      </c>
      <c r="F226" s="20" t="s">
        <v>29</v>
      </c>
      <c r="G226" s="20" t="s">
        <v>324</v>
      </c>
      <c r="H226" s="20" t="s">
        <v>31</v>
      </c>
      <c r="I226" s="20" t="s">
        <v>32</v>
      </c>
      <c r="J226" s="20" t="s">
        <v>33</v>
      </c>
      <c r="K226" s="20" t="s">
        <v>3671</v>
      </c>
      <c r="L226" s="20" t="s">
        <v>1942</v>
      </c>
      <c r="M226" s="20" t="s">
        <v>1969</v>
      </c>
      <c r="N226" s="20" t="s">
        <v>3672</v>
      </c>
      <c r="O226" s="20">
        <v>228.15</v>
      </c>
      <c r="P226" s="20">
        <v>3</v>
      </c>
      <c r="Q226" s="20">
        <v>86.67</v>
      </c>
      <c r="R226" s="20">
        <v>61.93</v>
      </c>
      <c r="S226" s="20" t="s">
        <v>2337</v>
      </c>
      <c r="T226" s="20">
        <v>715</v>
      </c>
      <c r="U226" s="20" t="s">
        <v>39</v>
      </c>
      <c r="V226" s="20" t="s">
        <v>78</v>
      </c>
      <c r="W226" s="21" t="s">
        <v>58</v>
      </c>
      <c r="X226" s="22">
        <v>45239</v>
      </c>
      <c r="Y226" s="23">
        <v>45182</v>
      </c>
      <c r="Z226" s="37" t="str">
        <f>IF(India_Data[[#This Row],[Order Date]]=India_Data[[#This Row],[Ship Date]],"0","1")</f>
        <v>1</v>
      </c>
      <c r="AA226" s="37" t="str">
        <f>IF(India_Data[[#This Row],[Sales]]&gt;=India_Data[[#This Row],[Target]],"YES","NO")</f>
        <v>NO</v>
      </c>
      <c r="AB226" s="37">
        <f>(Data!O226:O1780-Data!T226:T1780)</f>
        <v>-486.85</v>
      </c>
      <c r="AC226" s="35">
        <f>India_Data[[#This Row],[Ship Date]]-India_Data[[#This Row],[Order Date]]</f>
        <v>-57</v>
      </c>
      <c r="AD226" s="35" t="str">
        <f>IF(India_Data[[#This Row],[Ship Date]]-India_Data[[#This Row],[Order Date]]&gt;5,"flag","no")</f>
        <v>no</v>
      </c>
      <c r="AE226" s="35">
        <f>India_Data[[#This Row],[Profit]]/India_Data[[#This Row],[Sales]]</f>
        <v>0.37988165680473374</v>
      </c>
      <c r="AF226" s="41">
        <f>India_Data[[#This Row],[Sales]]/India_Data[[#This Row],[Target]]</f>
        <v>0.31909090909090909</v>
      </c>
      <c r="AG226" s="41">
        <f>India_Data[[#This Row],[Shipping Cost]]/India_Data[[#This Row],[Sales]]</f>
        <v>0.27144422529037915</v>
      </c>
      <c r="AH226" s="40" t="str">
        <f>IF(India_Data[[#This Row],[Shipping Cost]]/India_Data[[#This Row],[Sales]]&gt;0.1,"HIGH","")</f>
        <v>HIGH</v>
      </c>
    </row>
    <row r="227" spans="1:34">
      <c r="A227" s="19">
        <v>226</v>
      </c>
      <c r="B227" s="20" t="s">
        <v>3673</v>
      </c>
      <c r="C227" s="20" t="s">
        <v>3631</v>
      </c>
      <c r="D227" s="20" t="s">
        <v>1362</v>
      </c>
      <c r="E227" s="20" t="s">
        <v>1363</v>
      </c>
      <c r="F227" s="20" t="s">
        <v>29</v>
      </c>
      <c r="G227" s="20" t="s">
        <v>1497</v>
      </c>
      <c r="H227" s="20" t="s">
        <v>757</v>
      </c>
      <c r="I227" s="20" t="s">
        <v>32</v>
      </c>
      <c r="J227" s="20" t="s">
        <v>180</v>
      </c>
      <c r="K227" s="20" t="s">
        <v>3674</v>
      </c>
      <c r="L227" s="20" t="s">
        <v>1942</v>
      </c>
      <c r="M227" s="20" t="s">
        <v>1969</v>
      </c>
      <c r="N227" s="20" t="s">
        <v>2021</v>
      </c>
      <c r="O227" s="20">
        <v>3916.08</v>
      </c>
      <c r="P227" s="20">
        <v>6</v>
      </c>
      <c r="Q227" s="20">
        <v>1252.98</v>
      </c>
      <c r="R227" s="20">
        <v>25.3</v>
      </c>
      <c r="S227" s="20" t="s">
        <v>2972</v>
      </c>
      <c r="T227" s="20">
        <v>653</v>
      </c>
      <c r="U227" s="20" t="s">
        <v>39</v>
      </c>
      <c r="V227" s="20" t="s">
        <v>57</v>
      </c>
      <c r="W227" s="21" t="s">
        <v>41</v>
      </c>
      <c r="X227" s="22">
        <v>44607</v>
      </c>
      <c r="Y227" s="23">
        <v>44610</v>
      </c>
      <c r="Z227" s="37" t="str">
        <f>IF(India_Data[[#This Row],[Order Date]]=India_Data[[#This Row],[Ship Date]],"0","1")</f>
        <v>1</v>
      </c>
      <c r="AA227" s="37" t="str">
        <f>IF(India_Data[[#This Row],[Sales]]&gt;=India_Data[[#This Row],[Target]],"YES","NO")</f>
        <v>YES</v>
      </c>
      <c r="AB227" s="37">
        <f>(Data!O227:O1781-Data!T227:T1781)</f>
        <v>3263.08</v>
      </c>
      <c r="AC227" s="35">
        <f>India_Data[[#This Row],[Ship Date]]-India_Data[[#This Row],[Order Date]]</f>
        <v>3</v>
      </c>
      <c r="AD227" s="35" t="str">
        <f>IF(India_Data[[#This Row],[Ship Date]]-India_Data[[#This Row],[Order Date]]&gt;5,"flag","no")</f>
        <v>no</v>
      </c>
      <c r="AE227" s="35">
        <f>India_Data[[#This Row],[Profit]]/India_Data[[#This Row],[Sales]]</f>
        <v>0.31995771281485569</v>
      </c>
      <c r="AF227" s="41">
        <f>India_Data[[#This Row],[Sales]]/India_Data[[#This Row],[Target]]</f>
        <v>5.9970597243491577</v>
      </c>
      <c r="AG227" s="41">
        <f>India_Data[[#This Row],[Shipping Cost]]/India_Data[[#This Row],[Sales]]</f>
        <v>6.4605421748278897E-3</v>
      </c>
      <c r="AH227" s="40" t="str">
        <f>IF(India_Data[[#This Row],[Shipping Cost]]/India_Data[[#This Row],[Sales]]&gt;0.1,"HIGH","")</f>
        <v/>
      </c>
    </row>
    <row r="228" spans="1:34">
      <c r="A228" s="19">
        <v>227</v>
      </c>
      <c r="B228" s="20" t="s">
        <v>3675</v>
      </c>
      <c r="C228" s="20" t="s">
        <v>3631</v>
      </c>
      <c r="D228" s="20" t="s">
        <v>3205</v>
      </c>
      <c r="E228" s="20" t="s">
        <v>3206</v>
      </c>
      <c r="F228" s="20" t="s">
        <v>29</v>
      </c>
      <c r="G228" s="20" t="s">
        <v>702</v>
      </c>
      <c r="H228" s="20" t="s">
        <v>252</v>
      </c>
      <c r="I228" s="20" t="s">
        <v>32</v>
      </c>
      <c r="J228" s="20" t="s">
        <v>47</v>
      </c>
      <c r="K228" s="20" t="s">
        <v>3676</v>
      </c>
      <c r="L228" s="20" t="s">
        <v>1942</v>
      </c>
      <c r="M228" s="20" t="s">
        <v>1969</v>
      </c>
      <c r="N228" s="20" t="s">
        <v>3677</v>
      </c>
      <c r="O228" s="20">
        <v>130.44</v>
      </c>
      <c r="P228" s="20">
        <v>2</v>
      </c>
      <c r="Q228" s="20">
        <v>45.6</v>
      </c>
      <c r="R228" s="20">
        <v>33.19</v>
      </c>
      <c r="S228" s="20" t="s">
        <v>2337</v>
      </c>
      <c r="T228" s="20">
        <v>357</v>
      </c>
      <c r="U228" s="20" t="s">
        <v>39</v>
      </c>
      <c r="V228" s="20" t="s">
        <v>40</v>
      </c>
      <c r="W228" s="21" t="s">
        <v>41</v>
      </c>
      <c r="X228" s="22">
        <v>45241</v>
      </c>
      <c r="Y228" s="23">
        <v>45245</v>
      </c>
      <c r="Z228" s="37" t="str">
        <f>IF(India_Data[[#This Row],[Order Date]]=India_Data[[#This Row],[Ship Date]],"0","1")</f>
        <v>1</v>
      </c>
      <c r="AA228" s="37" t="str">
        <f>IF(India_Data[[#This Row],[Sales]]&gt;=India_Data[[#This Row],[Target]],"YES","NO")</f>
        <v>NO</v>
      </c>
      <c r="AB228" s="37">
        <f>(Data!O228:O1782-Data!T228:T1782)</f>
        <v>-226.56</v>
      </c>
      <c r="AC228" s="35">
        <f>India_Data[[#This Row],[Ship Date]]-India_Data[[#This Row],[Order Date]]</f>
        <v>4</v>
      </c>
      <c r="AD228" s="35" t="str">
        <f>IF(India_Data[[#This Row],[Ship Date]]-India_Data[[#This Row],[Order Date]]&gt;5,"flag","no")</f>
        <v>no</v>
      </c>
      <c r="AE228" s="35">
        <f>India_Data[[#This Row],[Profit]]/India_Data[[#This Row],[Sales]]</f>
        <v>0.34958601655933763</v>
      </c>
      <c r="AF228" s="41">
        <f>India_Data[[#This Row],[Sales]]/India_Data[[#This Row],[Target]]</f>
        <v>0.36537815126050421</v>
      </c>
      <c r="AG228" s="41">
        <f>India_Data[[#This Row],[Shipping Cost]]/India_Data[[#This Row],[Sales]]</f>
        <v>0.25444648880711435</v>
      </c>
      <c r="AH228" s="40" t="str">
        <f>IF(India_Data[[#This Row],[Shipping Cost]]/India_Data[[#This Row],[Sales]]&gt;0.1,"HIGH","")</f>
        <v>HIGH</v>
      </c>
    </row>
    <row r="229" spans="1:34">
      <c r="A229" s="19">
        <v>228</v>
      </c>
      <c r="B229" s="20" t="s">
        <v>3678</v>
      </c>
      <c r="C229" s="20" t="s">
        <v>3631</v>
      </c>
      <c r="D229" s="20" t="s">
        <v>289</v>
      </c>
      <c r="E229" s="20" t="s">
        <v>290</v>
      </c>
      <c r="F229" s="20" t="s">
        <v>29</v>
      </c>
      <c r="G229" s="20" t="s">
        <v>420</v>
      </c>
      <c r="H229" s="20" t="s">
        <v>63</v>
      </c>
      <c r="I229" s="20" t="s">
        <v>32</v>
      </c>
      <c r="J229" s="20" t="s">
        <v>54</v>
      </c>
      <c r="K229" s="20" t="s">
        <v>3679</v>
      </c>
      <c r="L229" s="20" t="s">
        <v>1942</v>
      </c>
      <c r="M229" s="20" t="s">
        <v>1969</v>
      </c>
      <c r="N229" s="20" t="s">
        <v>3680</v>
      </c>
      <c r="O229" s="20">
        <v>130.56</v>
      </c>
      <c r="P229" s="20">
        <v>2</v>
      </c>
      <c r="Q229" s="20">
        <v>50.88</v>
      </c>
      <c r="R229" s="20">
        <v>18.09</v>
      </c>
      <c r="S229" s="20" t="s">
        <v>2337</v>
      </c>
      <c r="T229" s="20">
        <v>721</v>
      </c>
      <c r="U229" s="20" t="s">
        <v>39</v>
      </c>
      <c r="V229" s="20" t="s">
        <v>50</v>
      </c>
      <c r="W229" s="21" t="s">
        <v>58</v>
      </c>
      <c r="X229" s="22">
        <v>44607</v>
      </c>
      <c r="Y229" s="23">
        <v>44610</v>
      </c>
      <c r="Z229" s="37" t="str">
        <f>IF(India_Data[[#This Row],[Order Date]]=India_Data[[#This Row],[Ship Date]],"0","1")</f>
        <v>1</v>
      </c>
      <c r="AA229" s="37" t="str">
        <f>IF(India_Data[[#This Row],[Sales]]&gt;=India_Data[[#This Row],[Target]],"YES","NO")</f>
        <v>NO</v>
      </c>
      <c r="AB229" s="37">
        <f>(Data!O229:O1783-Data!T229:T1783)</f>
        <v>-590.44000000000005</v>
      </c>
      <c r="AC229" s="35">
        <f>India_Data[[#This Row],[Ship Date]]-India_Data[[#This Row],[Order Date]]</f>
        <v>3</v>
      </c>
      <c r="AD229" s="35" t="str">
        <f>IF(India_Data[[#This Row],[Ship Date]]-India_Data[[#This Row],[Order Date]]&gt;5,"flag","no")</f>
        <v>no</v>
      </c>
      <c r="AE229" s="35">
        <f>India_Data[[#This Row],[Profit]]/India_Data[[#This Row],[Sales]]</f>
        <v>0.38970588235294118</v>
      </c>
      <c r="AF229" s="41">
        <f>India_Data[[#This Row],[Sales]]/India_Data[[#This Row],[Target]]</f>
        <v>0.18108183079056867</v>
      </c>
      <c r="AG229" s="41">
        <f>India_Data[[#This Row],[Shipping Cost]]/India_Data[[#This Row],[Sales]]</f>
        <v>0.13855698529411764</v>
      </c>
      <c r="AH229" s="40" t="str">
        <f>IF(India_Data[[#This Row],[Shipping Cost]]/India_Data[[#This Row],[Sales]]&gt;0.1,"HIGH","")</f>
        <v>HIGH</v>
      </c>
    </row>
    <row r="230" spans="1:34">
      <c r="A230" s="19">
        <v>229</v>
      </c>
      <c r="B230" s="20" t="s">
        <v>4028</v>
      </c>
      <c r="C230" s="20" t="s">
        <v>3998</v>
      </c>
      <c r="D230" s="20" t="s">
        <v>2339</v>
      </c>
      <c r="E230" s="20" t="s">
        <v>2340</v>
      </c>
      <c r="F230" s="20" t="s">
        <v>110</v>
      </c>
      <c r="G230" s="20" t="s">
        <v>3658</v>
      </c>
      <c r="H230" s="20" t="s">
        <v>157</v>
      </c>
      <c r="I230" s="20" t="s">
        <v>32</v>
      </c>
      <c r="J230" s="20" t="s">
        <v>47</v>
      </c>
      <c r="K230" s="20" t="s">
        <v>2227</v>
      </c>
      <c r="L230" s="20" t="s">
        <v>1942</v>
      </c>
      <c r="M230" s="20" t="s">
        <v>1969</v>
      </c>
      <c r="N230" s="20" t="s">
        <v>2228</v>
      </c>
      <c r="O230" s="20">
        <v>293.39999999999998</v>
      </c>
      <c r="P230" s="20">
        <v>4</v>
      </c>
      <c r="Q230" s="20">
        <v>8.76</v>
      </c>
      <c r="R230" s="20">
        <v>6.64</v>
      </c>
      <c r="S230" s="20" t="s">
        <v>2337</v>
      </c>
      <c r="T230" s="20">
        <v>736</v>
      </c>
      <c r="U230" s="20" t="s">
        <v>39</v>
      </c>
      <c r="V230" s="20" t="s">
        <v>78</v>
      </c>
      <c r="W230" s="21" t="s">
        <v>41</v>
      </c>
      <c r="X230" s="22">
        <v>44657</v>
      </c>
      <c r="Y230" s="23">
        <v>44718</v>
      </c>
      <c r="Z230" s="37" t="str">
        <f>IF(India_Data[[#This Row],[Order Date]]=India_Data[[#This Row],[Ship Date]],"0","1")</f>
        <v>1</v>
      </c>
      <c r="AA230" s="37" t="str">
        <f>IF(India_Data[[#This Row],[Sales]]&gt;=India_Data[[#This Row],[Target]],"YES","NO")</f>
        <v>NO</v>
      </c>
      <c r="AB230" s="37">
        <f>(Data!O230:O1784-Data!T230:T1784)</f>
        <v>-442.6</v>
      </c>
      <c r="AC230" s="35">
        <f>India_Data[[#This Row],[Ship Date]]-India_Data[[#This Row],[Order Date]]</f>
        <v>61</v>
      </c>
      <c r="AD230" s="35" t="str">
        <f>IF(India_Data[[#This Row],[Ship Date]]-India_Data[[#This Row],[Order Date]]&gt;5,"flag","no")</f>
        <v>flag</v>
      </c>
      <c r="AE230" s="35">
        <f>India_Data[[#This Row],[Profit]]/India_Data[[#This Row],[Sales]]</f>
        <v>2.9856850715746421E-2</v>
      </c>
      <c r="AF230" s="41">
        <f>India_Data[[#This Row],[Sales]]/India_Data[[#This Row],[Target]]</f>
        <v>0.39864130434782608</v>
      </c>
      <c r="AG230" s="41">
        <f>India_Data[[#This Row],[Shipping Cost]]/India_Data[[#This Row],[Sales]]</f>
        <v>2.2631220177232448E-2</v>
      </c>
      <c r="AH230" s="40" t="str">
        <f>IF(India_Data[[#This Row],[Shipping Cost]]/India_Data[[#This Row],[Sales]]&gt;0.1,"HIGH","")</f>
        <v/>
      </c>
    </row>
    <row r="231" spans="1:34">
      <c r="A231" s="19">
        <v>230</v>
      </c>
      <c r="B231" s="20" t="s">
        <v>4029</v>
      </c>
      <c r="C231" s="20" t="s">
        <v>3998</v>
      </c>
      <c r="D231" s="20" t="s">
        <v>4030</v>
      </c>
      <c r="E231" s="20" t="s">
        <v>4031</v>
      </c>
      <c r="F231" s="20" t="s">
        <v>29</v>
      </c>
      <c r="G231" s="20" t="s">
        <v>225</v>
      </c>
      <c r="H231" s="20" t="s">
        <v>53</v>
      </c>
      <c r="I231" s="20" t="s">
        <v>32</v>
      </c>
      <c r="J231" s="20" t="s">
        <v>54</v>
      </c>
      <c r="K231" s="20" t="s">
        <v>4032</v>
      </c>
      <c r="L231" s="20" t="s">
        <v>1942</v>
      </c>
      <c r="M231" s="20" t="s">
        <v>1969</v>
      </c>
      <c r="N231" s="20" t="s">
        <v>4033</v>
      </c>
      <c r="O231" s="20">
        <v>951.6</v>
      </c>
      <c r="P231" s="20">
        <v>13</v>
      </c>
      <c r="Q231" s="20">
        <v>66.3</v>
      </c>
      <c r="R231" s="20">
        <v>154.11000000000001</v>
      </c>
      <c r="S231" s="20" t="s">
        <v>2337</v>
      </c>
      <c r="T231" s="20">
        <v>643</v>
      </c>
      <c r="U231" s="20" t="s">
        <v>39</v>
      </c>
      <c r="V231" s="20" t="s">
        <v>57</v>
      </c>
      <c r="W231" s="21" t="s">
        <v>58</v>
      </c>
      <c r="X231" s="22">
        <v>44852</v>
      </c>
      <c r="Y231" s="23">
        <v>44853</v>
      </c>
      <c r="Z231" s="37" t="str">
        <f>IF(India_Data[[#This Row],[Order Date]]=India_Data[[#This Row],[Ship Date]],"0","1")</f>
        <v>1</v>
      </c>
      <c r="AA231" s="37" t="str">
        <f>IF(India_Data[[#This Row],[Sales]]&gt;=India_Data[[#This Row],[Target]],"YES","NO")</f>
        <v>YES</v>
      </c>
      <c r="AB231" s="37">
        <f>(Data!O231:O1785-Data!T231:T1785)</f>
        <v>308.60000000000002</v>
      </c>
      <c r="AC231" s="35">
        <f>India_Data[[#This Row],[Ship Date]]-India_Data[[#This Row],[Order Date]]</f>
        <v>1</v>
      </c>
      <c r="AD231" s="35" t="str">
        <f>IF(India_Data[[#This Row],[Ship Date]]-India_Data[[#This Row],[Order Date]]&gt;5,"flag","no")</f>
        <v>no</v>
      </c>
      <c r="AE231" s="35">
        <f>India_Data[[#This Row],[Profit]]/India_Data[[#This Row],[Sales]]</f>
        <v>6.9672131147540978E-2</v>
      </c>
      <c r="AF231" s="41">
        <f>India_Data[[#This Row],[Sales]]/India_Data[[#This Row],[Target]]</f>
        <v>1.4799377916018663</v>
      </c>
      <c r="AG231" s="41">
        <f>India_Data[[#This Row],[Shipping Cost]]/India_Data[[#This Row],[Sales]]</f>
        <v>0.16194829760403531</v>
      </c>
      <c r="AH231" s="40" t="str">
        <f>IF(India_Data[[#This Row],[Shipping Cost]]/India_Data[[#This Row],[Sales]]&gt;0.1,"HIGH","")</f>
        <v>HIGH</v>
      </c>
    </row>
    <row r="232" spans="1:34">
      <c r="A232" s="19">
        <v>231</v>
      </c>
      <c r="B232" s="20" t="s">
        <v>3502</v>
      </c>
      <c r="C232" s="20" t="s">
        <v>2928</v>
      </c>
      <c r="D232" s="20" t="s">
        <v>3503</v>
      </c>
      <c r="E232" s="20" t="s">
        <v>3504</v>
      </c>
      <c r="F232" s="20" t="s">
        <v>171</v>
      </c>
      <c r="G232" s="20" t="s">
        <v>191</v>
      </c>
      <c r="H232" s="20" t="s">
        <v>63</v>
      </c>
      <c r="I232" s="20" t="s">
        <v>32</v>
      </c>
      <c r="J232" s="20" t="s">
        <v>54</v>
      </c>
      <c r="K232" s="20" t="s">
        <v>3505</v>
      </c>
      <c r="L232" s="20" t="s">
        <v>1942</v>
      </c>
      <c r="M232" s="20" t="s">
        <v>1969</v>
      </c>
      <c r="N232" s="20" t="s">
        <v>3506</v>
      </c>
      <c r="O232" s="20">
        <v>636.29999999999995</v>
      </c>
      <c r="P232" s="20">
        <v>1</v>
      </c>
      <c r="Q232" s="20">
        <v>235.41</v>
      </c>
      <c r="R232" s="20">
        <v>91.33</v>
      </c>
      <c r="S232" s="20" t="s">
        <v>2337</v>
      </c>
      <c r="T232" s="20">
        <v>503</v>
      </c>
      <c r="U232" s="20" t="s">
        <v>39</v>
      </c>
      <c r="V232" s="20" t="s">
        <v>40</v>
      </c>
      <c r="W232" s="21" t="s">
        <v>58</v>
      </c>
      <c r="X232" s="22">
        <v>44528</v>
      </c>
      <c r="Y232" s="23">
        <v>44267</v>
      </c>
      <c r="Z232" s="37" t="str">
        <f>IF(India_Data[[#This Row],[Order Date]]=India_Data[[#This Row],[Ship Date]],"0","1")</f>
        <v>1</v>
      </c>
      <c r="AA232" s="37" t="str">
        <f>IF(India_Data[[#This Row],[Sales]]&gt;=India_Data[[#This Row],[Target]],"YES","NO")</f>
        <v>YES</v>
      </c>
      <c r="AB232" s="37">
        <f>(Data!O232:O1786-Data!T232:T1786)</f>
        <v>133.29999999999995</v>
      </c>
      <c r="AC232" s="35">
        <f>India_Data[[#This Row],[Ship Date]]-India_Data[[#This Row],[Order Date]]</f>
        <v>-261</v>
      </c>
      <c r="AD232" s="35" t="str">
        <f>IF(India_Data[[#This Row],[Ship Date]]-India_Data[[#This Row],[Order Date]]&gt;5,"flag","no")</f>
        <v>no</v>
      </c>
      <c r="AE232" s="35">
        <f>India_Data[[#This Row],[Profit]]/India_Data[[#This Row],[Sales]]</f>
        <v>0.36996699669966998</v>
      </c>
      <c r="AF232" s="41">
        <f>India_Data[[#This Row],[Sales]]/India_Data[[#This Row],[Target]]</f>
        <v>1.2650099403578527</v>
      </c>
      <c r="AG232" s="41">
        <f>India_Data[[#This Row],[Shipping Cost]]/India_Data[[#This Row],[Sales]]</f>
        <v>0.14353292472104354</v>
      </c>
      <c r="AH232" s="40" t="str">
        <f>IF(India_Data[[#This Row],[Shipping Cost]]/India_Data[[#This Row],[Sales]]&gt;0.1,"HIGH","")</f>
        <v>HIGH</v>
      </c>
    </row>
    <row r="233" spans="1:34">
      <c r="A233" s="19">
        <v>232</v>
      </c>
      <c r="B233" s="20" t="s">
        <v>2966</v>
      </c>
      <c r="C233" s="20" t="s">
        <v>2928</v>
      </c>
      <c r="D233" s="20" t="s">
        <v>2967</v>
      </c>
      <c r="E233" s="20" t="s">
        <v>2968</v>
      </c>
      <c r="F233" s="20" t="s">
        <v>171</v>
      </c>
      <c r="G233" s="20" t="s">
        <v>341</v>
      </c>
      <c r="H233" s="20" t="s">
        <v>342</v>
      </c>
      <c r="I233" s="20" t="s">
        <v>32</v>
      </c>
      <c r="J233" s="20" t="s">
        <v>180</v>
      </c>
      <c r="K233" s="20" t="s">
        <v>2153</v>
      </c>
      <c r="L233" s="20" t="s">
        <v>1942</v>
      </c>
      <c r="M233" s="20" t="s">
        <v>1969</v>
      </c>
      <c r="N233" s="20" t="s">
        <v>2154</v>
      </c>
      <c r="O233" s="20">
        <v>833.7</v>
      </c>
      <c r="P233" s="20">
        <v>5</v>
      </c>
      <c r="Q233" s="20">
        <v>316.8</v>
      </c>
      <c r="R233" s="20">
        <v>70.84</v>
      </c>
      <c r="S233" s="20" t="s">
        <v>2337</v>
      </c>
      <c r="T233" s="20">
        <v>114</v>
      </c>
      <c r="U233" s="20" t="s">
        <v>39</v>
      </c>
      <c r="V233" s="20" t="s">
        <v>50</v>
      </c>
      <c r="W233" s="21" t="s">
        <v>41</v>
      </c>
      <c r="X233" s="22">
        <v>44475</v>
      </c>
      <c r="Y233" s="23">
        <v>44475</v>
      </c>
      <c r="Z233" s="37" t="str">
        <f>IF(India_Data[[#This Row],[Order Date]]=India_Data[[#This Row],[Ship Date]],"0","1")</f>
        <v>0</v>
      </c>
      <c r="AA233" s="37" t="str">
        <f>IF(India_Data[[#This Row],[Sales]]&gt;=India_Data[[#This Row],[Target]],"YES","NO")</f>
        <v>YES</v>
      </c>
      <c r="AB233" s="37">
        <f>(Data!O233:O1787-Data!T233:T1787)</f>
        <v>719.7</v>
      </c>
      <c r="AC233" s="35">
        <f>India_Data[[#This Row],[Ship Date]]-India_Data[[#This Row],[Order Date]]</f>
        <v>0</v>
      </c>
      <c r="AD233" s="35" t="str">
        <f>IF(India_Data[[#This Row],[Ship Date]]-India_Data[[#This Row],[Order Date]]&gt;5,"flag","no")</f>
        <v>no</v>
      </c>
      <c r="AE233" s="35">
        <f>India_Data[[#This Row],[Profit]]/India_Data[[#This Row],[Sales]]</f>
        <v>0.37999280316660666</v>
      </c>
      <c r="AF233" s="41">
        <f>India_Data[[#This Row],[Sales]]/India_Data[[#This Row],[Target]]</f>
        <v>7.3131578947368423</v>
      </c>
      <c r="AG233" s="41">
        <f>India_Data[[#This Row],[Shipping Cost]]/India_Data[[#This Row],[Sales]]</f>
        <v>8.4970612930310663E-2</v>
      </c>
      <c r="AH233" s="40" t="str">
        <f>IF(India_Data[[#This Row],[Shipping Cost]]/India_Data[[#This Row],[Sales]]&gt;0.1,"HIGH","")</f>
        <v/>
      </c>
    </row>
    <row r="234" spans="1:34">
      <c r="A234" s="19">
        <v>233</v>
      </c>
      <c r="B234" s="20" t="s">
        <v>2969</v>
      </c>
      <c r="C234" s="20" t="s">
        <v>2928</v>
      </c>
      <c r="D234" s="20" t="s">
        <v>2970</v>
      </c>
      <c r="E234" s="20" t="s">
        <v>2971</v>
      </c>
      <c r="F234" s="20" t="s">
        <v>110</v>
      </c>
      <c r="G234" s="20" t="s">
        <v>260</v>
      </c>
      <c r="H234" s="20" t="s">
        <v>260</v>
      </c>
      <c r="I234" s="20" t="s">
        <v>32</v>
      </c>
      <c r="J234" s="20" t="s">
        <v>33</v>
      </c>
      <c r="K234" s="20" t="s">
        <v>2551</v>
      </c>
      <c r="L234" s="20" t="s">
        <v>1942</v>
      </c>
      <c r="M234" s="20" t="s">
        <v>1969</v>
      </c>
      <c r="N234" s="20" t="s">
        <v>2552</v>
      </c>
      <c r="O234" s="20">
        <v>1916.73</v>
      </c>
      <c r="P234" s="20">
        <v>3</v>
      </c>
      <c r="Q234" s="20">
        <v>498.33</v>
      </c>
      <c r="R234" s="20">
        <v>548.4</v>
      </c>
      <c r="S234" s="20" t="s">
        <v>2972</v>
      </c>
      <c r="T234" s="20">
        <v>116</v>
      </c>
      <c r="U234" s="20" t="s">
        <v>39</v>
      </c>
      <c r="V234" s="20" t="s">
        <v>78</v>
      </c>
      <c r="W234" s="21" t="s">
        <v>41</v>
      </c>
      <c r="X234" s="22">
        <v>45228</v>
      </c>
      <c r="Y234" s="23">
        <v>45229</v>
      </c>
      <c r="Z234" s="37" t="str">
        <f>IF(India_Data[[#This Row],[Order Date]]=India_Data[[#This Row],[Ship Date]],"0","1")</f>
        <v>1</v>
      </c>
      <c r="AA234" s="37" t="str">
        <f>IF(India_Data[[#This Row],[Sales]]&gt;=India_Data[[#This Row],[Target]],"YES","NO")</f>
        <v>YES</v>
      </c>
      <c r="AB234" s="37">
        <f>(Data!O234:O1788-Data!T234:T1788)</f>
        <v>1800.73</v>
      </c>
      <c r="AC234" s="35">
        <f>India_Data[[#This Row],[Ship Date]]-India_Data[[#This Row],[Order Date]]</f>
        <v>1</v>
      </c>
      <c r="AD234" s="35" t="str">
        <f>IF(India_Data[[#This Row],[Ship Date]]-India_Data[[#This Row],[Order Date]]&gt;5,"flag","no")</f>
        <v>no</v>
      </c>
      <c r="AE234" s="35">
        <f>India_Data[[#This Row],[Profit]]/India_Data[[#This Row],[Sales]]</f>
        <v>0.25998966990655958</v>
      </c>
      <c r="AF234" s="41">
        <f>India_Data[[#This Row],[Sales]]/India_Data[[#This Row],[Target]]</f>
        <v>16.52353448275862</v>
      </c>
      <c r="AG234" s="41">
        <f>India_Data[[#This Row],[Shipping Cost]]/India_Data[[#This Row],[Sales]]</f>
        <v>0.28611228498536567</v>
      </c>
      <c r="AH234" s="40" t="str">
        <f>IF(India_Data[[#This Row],[Shipping Cost]]/India_Data[[#This Row],[Sales]]&gt;0.1,"HIGH","")</f>
        <v>HIGH</v>
      </c>
    </row>
    <row r="235" spans="1:34">
      <c r="A235" s="19">
        <v>234</v>
      </c>
      <c r="B235" s="20" t="s">
        <v>3507</v>
      </c>
      <c r="C235" s="20" t="s">
        <v>2928</v>
      </c>
      <c r="D235" s="20" t="s">
        <v>3508</v>
      </c>
      <c r="E235" s="20" t="s">
        <v>3509</v>
      </c>
      <c r="F235" s="20" t="s">
        <v>110</v>
      </c>
      <c r="G235" s="20" t="s">
        <v>74</v>
      </c>
      <c r="H235" s="20" t="s">
        <v>63</v>
      </c>
      <c r="I235" s="20" t="s">
        <v>32</v>
      </c>
      <c r="J235" s="20" t="s">
        <v>54</v>
      </c>
      <c r="K235" s="20" t="s">
        <v>2122</v>
      </c>
      <c r="L235" s="20" t="s">
        <v>1942</v>
      </c>
      <c r="M235" s="20" t="s">
        <v>1969</v>
      </c>
      <c r="N235" s="20" t="s">
        <v>2123</v>
      </c>
      <c r="O235" s="20">
        <v>333.66</v>
      </c>
      <c r="P235" s="20">
        <v>2</v>
      </c>
      <c r="Q235" s="20">
        <v>103.38</v>
      </c>
      <c r="R235" s="20">
        <v>42.29</v>
      </c>
      <c r="S235" s="20" t="s">
        <v>38</v>
      </c>
      <c r="T235" s="20">
        <v>591</v>
      </c>
      <c r="U235" s="20" t="s">
        <v>39</v>
      </c>
      <c r="V235" s="20" t="s">
        <v>57</v>
      </c>
      <c r="W235" s="21" t="s">
        <v>41</v>
      </c>
      <c r="X235" s="22">
        <v>44528</v>
      </c>
      <c r="Y235" s="23">
        <v>44267</v>
      </c>
      <c r="Z235" s="37" t="str">
        <f>IF(India_Data[[#This Row],[Order Date]]=India_Data[[#This Row],[Ship Date]],"0","1")</f>
        <v>1</v>
      </c>
      <c r="AA235" s="37" t="str">
        <f>IF(India_Data[[#This Row],[Sales]]&gt;=India_Data[[#This Row],[Target]],"YES","NO")</f>
        <v>NO</v>
      </c>
      <c r="AB235" s="37">
        <f>(Data!O235:O1789-Data!T235:T1789)</f>
        <v>-257.33999999999997</v>
      </c>
      <c r="AC235" s="35">
        <f>India_Data[[#This Row],[Ship Date]]-India_Data[[#This Row],[Order Date]]</f>
        <v>-261</v>
      </c>
      <c r="AD235" s="35" t="str">
        <f>IF(India_Data[[#This Row],[Ship Date]]-India_Data[[#This Row],[Order Date]]&gt;5,"flag","no")</f>
        <v>no</v>
      </c>
      <c r="AE235" s="35">
        <f>India_Data[[#This Row],[Profit]]/India_Data[[#This Row],[Sales]]</f>
        <v>0.30983636036684048</v>
      </c>
      <c r="AF235" s="41">
        <f>India_Data[[#This Row],[Sales]]/India_Data[[#This Row],[Target]]</f>
        <v>0.56456852791878176</v>
      </c>
      <c r="AG235" s="41">
        <f>India_Data[[#This Row],[Shipping Cost]]/India_Data[[#This Row],[Sales]]</f>
        <v>0.12674578912665588</v>
      </c>
      <c r="AH235" s="40" t="str">
        <f>IF(India_Data[[#This Row],[Shipping Cost]]/India_Data[[#This Row],[Sales]]&gt;0.1,"HIGH","")</f>
        <v>HIGH</v>
      </c>
    </row>
    <row r="236" spans="1:34">
      <c r="A236" s="19">
        <v>235</v>
      </c>
      <c r="B236" s="20" t="s">
        <v>2973</v>
      </c>
      <c r="C236" s="20" t="s">
        <v>2928</v>
      </c>
      <c r="D236" s="20" t="s">
        <v>2974</v>
      </c>
      <c r="E236" s="20" t="s">
        <v>2975</v>
      </c>
      <c r="F236" s="20" t="s">
        <v>29</v>
      </c>
      <c r="G236" s="20" t="s">
        <v>164</v>
      </c>
      <c r="H236" s="20" t="s">
        <v>165</v>
      </c>
      <c r="I236" s="20" t="s">
        <v>32</v>
      </c>
      <c r="J236" s="20" t="s">
        <v>47</v>
      </c>
      <c r="K236" s="20" t="s">
        <v>2976</v>
      </c>
      <c r="L236" s="20" t="s">
        <v>1942</v>
      </c>
      <c r="M236" s="20" t="s">
        <v>1969</v>
      </c>
      <c r="N236" s="20" t="s">
        <v>2977</v>
      </c>
      <c r="O236" s="20">
        <v>277.14</v>
      </c>
      <c r="P236" s="20">
        <v>2</v>
      </c>
      <c r="Q236" s="20">
        <v>38.76</v>
      </c>
      <c r="R236" s="20">
        <v>13.96</v>
      </c>
      <c r="S236" s="20" t="s">
        <v>2337</v>
      </c>
      <c r="T236" s="20">
        <v>639</v>
      </c>
      <c r="U236" s="20" t="s">
        <v>39</v>
      </c>
      <c r="V236" s="20" t="s">
        <v>40</v>
      </c>
      <c r="W236" s="21" t="s">
        <v>41</v>
      </c>
      <c r="X236" s="22">
        <v>45438</v>
      </c>
      <c r="Y236" s="23">
        <v>45440</v>
      </c>
      <c r="Z236" s="37" t="str">
        <f>IF(India_Data[[#This Row],[Order Date]]=India_Data[[#This Row],[Ship Date]],"0","1")</f>
        <v>1</v>
      </c>
      <c r="AA236" s="37" t="str">
        <f>IF(India_Data[[#This Row],[Sales]]&gt;=India_Data[[#This Row],[Target]],"YES","NO")</f>
        <v>NO</v>
      </c>
      <c r="AB236" s="37">
        <f>(Data!O236:O1790-Data!T236:T1790)</f>
        <v>-361.86</v>
      </c>
      <c r="AC236" s="35">
        <f>India_Data[[#This Row],[Ship Date]]-India_Data[[#This Row],[Order Date]]</f>
        <v>2</v>
      </c>
      <c r="AD236" s="35" t="str">
        <f>IF(India_Data[[#This Row],[Ship Date]]-India_Data[[#This Row],[Order Date]]&gt;5,"flag","no")</f>
        <v>no</v>
      </c>
      <c r="AE236" s="35">
        <f>India_Data[[#This Row],[Profit]]/India_Data[[#This Row],[Sales]]</f>
        <v>0.13985711192898895</v>
      </c>
      <c r="AF236" s="41">
        <f>India_Data[[#This Row],[Sales]]/India_Data[[#This Row],[Target]]</f>
        <v>0.43370892018779339</v>
      </c>
      <c r="AG236" s="41">
        <f>India_Data[[#This Row],[Shipping Cost]]/India_Data[[#This Row],[Sales]]</f>
        <v>5.0371653316013572E-2</v>
      </c>
      <c r="AH236" s="40" t="str">
        <f>IF(India_Data[[#This Row],[Shipping Cost]]/India_Data[[#This Row],[Sales]]&gt;0.1,"HIGH","")</f>
        <v/>
      </c>
    </row>
    <row r="237" spans="1:34">
      <c r="A237" s="19">
        <v>236</v>
      </c>
      <c r="B237" s="20" t="s">
        <v>3495</v>
      </c>
      <c r="C237" s="20" t="s">
        <v>2928</v>
      </c>
      <c r="D237" s="20" t="s">
        <v>2944</v>
      </c>
      <c r="E237" s="20" t="s">
        <v>2945</v>
      </c>
      <c r="F237" s="20" t="s">
        <v>29</v>
      </c>
      <c r="G237" s="20" t="s">
        <v>280</v>
      </c>
      <c r="H237" s="20" t="s">
        <v>63</v>
      </c>
      <c r="I237" s="20" t="s">
        <v>32</v>
      </c>
      <c r="J237" s="20" t="s">
        <v>54</v>
      </c>
      <c r="K237" s="20" t="s">
        <v>2080</v>
      </c>
      <c r="L237" s="20" t="s">
        <v>1942</v>
      </c>
      <c r="M237" s="20" t="s">
        <v>1969</v>
      </c>
      <c r="N237" s="20" t="s">
        <v>2081</v>
      </c>
      <c r="O237" s="20">
        <v>642.78</v>
      </c>
      <c r="P237" s="20">
        <v>1</v>
      </c>
      <c r="Q237" s="20">
        <v>25.71</v>
      </c>
      <c r="R237" s="20">
        <v>8.68</v>
      </c>
      <c r="S237" s="20" t="s">
        <v>2337</v>
      </c>
      <c r="T237" s="20">
        <v>571</v>
      </c>
      <c r="U237" s="20" t="s">
        <v>39</v>
      </c>
      <c r="V237" s="20" t="s">
        <v>50</v>
      </c>
      <c r="W237" s="21" t="s">
        <v>41</v>
      </c>
      <c r="X237" s="22">
        <v>44831</v>
      </c>
      <c r="Y237" s="23">
        <v>44833</v>
      </c>
      <c r="Z237" s="37" t="str">
        <f>IF(India_Data[[#This Row],[Order Date]]=India_Data[[#This Row],[Ship Date]],"0","1")</f>
        <v>1</v>
      </c>
      <c r="AA237" s="37" t="str">
        <f>IF(India_Data[[#This Row],[Sales]]&gt;=India_Data[[#This Row],[Target]],"YES","NO")</f>
        <v>YES</v>
      </c>
      <c r="AB237" s="37">
        <f>(Data!O237:O1791-Data!T237:T1791)</f>
        <v>71.779999999999973</v>
      </c>
      <c r="AC237" s="35">
        <f>India_Data[[#This Row],[Ship Date]]-India_Data[[#This Row],[Order Date]]</f>
        <v>2</v>
      </c>
      <c r="AD237" s="35" t="str">
        <f>IF(India_Data[[#This Row],[Ship Date]]-India_Data[[#This Row],[Order Date]]&gt;5,"flag","no")</f>
        <v>no</v>
      </c>
      <c r="AE237" s="35">
        <f>India_Data[[#This Row],[Profit]]/India_Data[[#This Row],[Sales]]</f>
        <v>3.9998133109306451E-2</v>
      </c>
      <c r="AF237" s="41">
        <f>India_Data[[#This Row],[Sales]]/India_Data[[#This Row],[Target]]</f>
        <v>1.1257092819614711</v>
      </c>
      <c r="AG237" s="41">
        <f>India_Data[[#This Row],[Shipping Cost]]/India_Data[[#This Row],[Sales]]</f>
        <v>1.3503842683344223E-2</v>
      </c>
      <c r="AH237" s="40" t="str">
        <f>IF(India_Data[[#This Row],[Shipping Cost]]/India_Data[[#This Row],[Sales]]&gt;0.1,"HIGH","")</f>
        <v/>
      </c>
    </row>
    <row r="238" spans="1:34">
      <c r="A238" s="19">
        <v>237</v>
      </c>
      <c r="B238" s="20" t="s">
        <v>3486</v>
      </c>
      <c r="C238" s="20" t="s">
        <v>2928</v>
      </c>
      <c r="D238" s="20" t="s">
        <v>1403</v>
      </c>
      <c r="E238" s="20" t="s">
        <v>1404</v>
      </c>
      <c r="F238" s="20" t="s">
        <v>29</v>
      </c>
      <c r="G238" s="20" t="s">
        <v>291</v>
      </c>
      <c r="H238" s="20" t="s">
        <v>63</v>
      </c>
      <c r="I238" s="20" t="s">
        <v>32</v>
      </c>
      <c r="J238" s="20" t="s">
        <v>54</v>
      </c>
      <c r="K238" s="20" t="s">
        <v>2644</v>
      </c>
      <c r="L238" s="20" t="s">
        <v>1942</v>
      </c>
      <c r="M238" s="20" t="s">
        <v>1969</v>
      </c>
      <c r="N238" s="20" t="s">
        <v>2645</v>
      </c>
      <c r="O238" s="20">
        <v>109.66500000000001</v>
      </c>
      <c r="P238" s="20">
        <v>3</v>
      </c>
      <c r="Q238" s="20">
        <v>-30.734999999999999</v>
      </c>
      <c r="R238" s="20">
        <v>9.34</v>
      </c>
      <c r="S238" s="20" t="s">
        <v>38</v>
      </c>
      <c r="T238" s="20">
        <v>96</v>
      </c>
      <c r="U238" s="20" t="s">
        <v>39</v>
      </c>
      <c r="V238" s="20" t="s">
        <v>78</v>
      </c>
      <c r="W238" s="21" t="s">
        <v>41</v>
      </c>
      <c r="X238" s="22">
        <v>45561</v>
      </c>
      <c r="Y238" s="23">
        <v>45563</v>
      </c>
      <c r="Z238" s="37" t="str">
        <f>IF(India_Data[[#This Row],[Order Date]]=India_Data[[#This Row],[Ship Date]],"0","1")</f>
        <v>1</v>
      </c>
      <c r="AA238" s="37" t="str">
        <f>IF(India_Data[[#This Row],[Sales]]&gt;=India_Data[[#This Row],[Target]],"YES","NO")</f>
        <v>YES</v>
      </c>
      <c r="AB238" s="37">
        <f>(Data!O238:O1792-Data!T238:T1792)</f>
        <v>13.665000000000006</v>
      </c>
      <c r="AC238" s="35">
        <f>India_Data[[#This Row],[Ship Date]]-India_Data[[#This Row],[Order Date]]</f>
        <v>2</v>
      </c>
      <c r="AD238" s="35" t="str">
        <f>IF(India_Data[[#This Row],[Ship Date]]-India_Data[[#This Row],[Order Date]]&gt;5,"flag","no")</f>
        <v>no</v>
      </c>
      <c r="AE238" s="35">
        <f>India_Data[[#This Row],[Profit]]/India_Data[[#This Row],[Sales]]</f>
        <v>-0.28026261797291752</v>
      </c>
      <c r="AF238" s="41">
        <f>India_Data[[#This Row],[Sales]]/India_Data[[#This Row],[Target]]</f>
        <v>1.14234375</v>
      </c>
      <c r="AG238" s="41">
        <f>India_Data[[#This Row],[Shipping Cost]]/India_Data[[#This Row],[Sales]]</f>
        <v>8.5168467605890655E-2</v>
      </c>
      <c r="AH238" s="40" t="str">
        <f>IF(India_Data[[#This Row],[Shipping Cost]]/India_Data[[#This Row],[Sales]]&gt;0.1,"HIGH","")</f>
        <v/>
      </c>
    </row>
    <row r="239" spans="1:34">
      <c r="A239" s="19">
        <v>238</v>
      </c>
      <c r="B239" s="20" t="s">
        <v>4034</v>
      </c>
      <c r="C239" s="20" t="s">
        <v>3998</v>
      </c>
      <c r="D239" s="20" t="s">
        <v>4035</v>
      </c>
      <c r="E239" s="20" t="s">
        <v>4036</v>
      </c>
      <c r="F239" s="20" t="s">
        <v>29</v>
      </c>
      <c r="G239" s="20" t="s">
        <v>135</v>
      </c>
      <c r="H239" s="20" t="s">
        <v>136</v>
      </c>
      <c r="I239" s="20" t="s">
        <v>32</v>
      </c>
      <c r="J239" s="20" t="s">
        <v>54</v>
      </c>
      <c r="K239" s="20" t="s">
        <v>2983</v>
      </c>
      <c r="L239" s="20" t="s">
        <v>1508</v>
      </c>
      <c r="M239" s="20" t="s">
        <v>1518</v>
      </c>
      <c r="N239" s="20" t="s">
        <v>2984</v>
      </c>
      <c r="O239" s="20">
        <v>1878.72</v>
      </c>
      <c r="P239" s="20">
        <v>4</v>
      </c>
      <c r="Q239" s="20">
        <v>582.36</v>
      </c>
      <c r="R239" s="20">
        <v>704.08</v>
      </c>
      <c r="S239" s="20" t="s">
        <v>2972</v>
      </c>
      <c r="T239" s="20">
        <v>208</v>
      </c>
      <c r="U239" s="20" t="s">
        <v>39</v>
      </c>
      <c r="V239" s="20" t="s">
        <v>57</v>
      </c>
      <c r="W239" s="21" t="s">
        <v>41</v>
      </c>
      <c r="X239" s="22">
        <v>45629</v>
      </c>
      <c r="Y239" s="23">
        <v>45365</v>
      </c>
      <c r="Z239" s="37" t="str">
        <f>IF(India_Data[[#This Row],[Order Date]]=India_Data[[#This Row],[Ship Date]],"0","1")</f>
        <v>1</v>
      </c>
      <c r="AA239" s="37" t="str">
        <f>IF(India_Data[[#This Row],[Sales]]&gt;=India_Data[[#This Row],[Target]],"YES","NO")</f>
        <v>YES</v>
      </c>
      <c r="AB239" s="37">
        <f>(Data!O239:O1793-Data!T239:T1793)</f>
        <v>1670.72</v>
      </c>
      <c r="AC239" s="35">
        <f>India_Data[[#This Row],[Ship Date]]-India_Data[[#This Row],[Order Date]]</f>
        <v>-264</v>
      </c>
      <c r="AD239" s="35" t="str">
        <f>IF(India_Data[[#This Row],[Ship Date]]-India_Data[[#This Row],[Order Date]]&gt;5,"flag","no")</f>
        <v>no</v>
      </c>
      <c r="AE239" s="35">
        <f>India_Data[[#This Row],[Profit]]/India_Data[[#This Row],[Sales]]</f>
        <v>0.30997700562084823</v>
      </c>
      <c r="AF239" s="41">
        <f>India_Data[[#This Row],[Sales]]/India_Data[[#This Row],[Target]]</f>
        <v>9.0323076923076933</v>
      </c>
      <c r="AG239" s="41">
        <f>India_Data[[#This Row],[Shipping Cost]]/India_Data[[#This Row],[Sales]]</f>
        <v>0.37476579799012094</v>
      </c>
      <c r="AH239" s="40" t="str">
        <f>IF(India_Data[[#This Row],[Shipping Cost]]/India_Data[[#This Row],[Sales]]&gt;0.1,"HIGH","")</f>
        <v>HIGH</v>
      </c>
    </row>
    <row r="240" spans="1:34">
      <c r="A240" s="19">
        <v>239</v>
      </c>
      <c r="B240" s="20" t="s">
        <v>3681</v>
      </c>
      <c r="C240" s="20" t="s">
        <v>3631</v>
      </c>
      <c r="D240" s="20" t="s">
        <v>2574</v>
      </c>
      <c r="E240" s="20" t="s">
        <v>2575</v>
      </c>
      <c r="F240" s="20" t="s">
        <v>110</v>
      </c>
      <c r="G240" s="20" t="s">
        <v>96</v>
      </c>
      <c r="H240" s="20" t="s">
        <v>31</v>
      </c>
      <c r="I240" s="20" t="s">
        <v>32</v>
      </c>
      <c r="J240" s="20" t="s">
        <v>33</v>
      </c>
      <c r="K240" s="20" t="s">
        <v>3154</v>
      </c>
      <c r="L240" s="20" t="s">
        <v>1508</v>
      </c>
      <c r="M240" s="20" t="s">
        <v>1518</v>
      </c>
      <c r="N240" s="20" t="s">
        <v>3155</v>
      </c>
      <c r="O240" s="20">
        <v>969.36</v>
      </c>
      <c r="P240" s="20">
        <v>7</v>
      </c>
      <c r="Q240" s="20">
        <v>348.81</v>
      </c>
      <c r="R240" s="20">
        <v>330.01</v>
      </c>
      <c r="S240" s="20" t="s">
        <v>2972</v>
      </c>
      <c r="T240" s="20">
        <v>52</v>
      </c>
      <c r="U240" s="20" t="s">
        <v>39</v>
      </c>
      <c r="V240" s="20" t="s">
        <v>40</v>
      </c>
      <c r="W240" s="21" t="s">
        <v>41</v>
      </c>
      <c r="X240" s="22">
        <v>44456</v>
      </c>
      <c r="Y240" s="23">
        <v>44458</v>
      </c>
      <c r="Z240" s="37" t="str">
        <f>IF(India_Data[[#This Row],[Order Date]]=India_Data[[#This Row],[Ship Date]],"0","1")</f>
        <v>1</v>
      </c>
      <c r="AA240" s="37" t="str">
        <f>IF(India_Data[[#This Row],[Sales]]&gt;=India_Data[[#This Row],[Target]],"YES","NO")</f>
        <v>YES</v>
      </c>
      <c r="AB240" s="37">
        <f>(Data!O240:O1794-Data!T240:T1794)</f>
        <v>917.36</v>
      </c>
      <c r="AC240" s="35">
        <f>India_Data[[#This Row],[Ship Date]]-India_Data[[#This Row],[Order Date]]</f>
        <v>2</v>
      </c>
      <c r="AD240" s="35" t="str">
        <f>IF(India_Data[[#This Row],[Ship Date]]-India_Data[[#This Row],[Order Date]]&gt;5,"flag","no")</f>
        <v>no</v>
      </c>
      <c r="AE240" s="35">
        <f>India_Data[[#This Row],[Profit]]/India_Data[[#This Row],[Sales]]</f>
        <v>0.35983535528596189</v>
      </c>
      <c r="AF240" s="41">
        <f>India_Data[[#This Row],[Sales]]/India_Data[[#This Row],[Target]]</f>
        <v>18.641538461538463</v>
      </c>
      <c r="AG240" s="41">
        <f>India_Data[[#This Row],[Shipping Cost]]/India_Data[[#This Row],[Sales]]</f>
        <v>0.34044111578773623</v>
      </c>
      <c r="AH240" s="40" t="str">
        <f>IF(India_Data[[#This Row],[Shipping Cost]]/India_Data[[#This Row],[Sales]]&gt;0.1,"HIGH","")</f>
        <v>HIGH</v>
      </c>
    </row>
    <row r="241" spans="1:34">
      <c r="A241" s="19">
        <v>240</v>
      </c>
      <c r="B241" s="20" t="s">
        <v>3682</v>
      </c>
      <c r="C241" s="20" t="s">
        <v>3631</v>
      </c>
      <c r="D241" s="20" t="s">
        <v>3683</v>
      </c>
      <c r="E241" s="20" t="s">
        <v>3684</v>
      </c>
      <c r="F241" s="20" t="s">
        <v>110</v>
      </c>
      <c r="G241" s="20" t="s">
        <v>1537</v>
      </c>
      <c r="H241" s="20" t="s">
        <v>63</v>
      </c>
      <c r="I241" s="20" t="s">
        <v>32</v>
      </c>
      <c r="J241" s="20" t="s">
        <v>54</v>
      </c>
      <c r="K241" s="20" t="s">
        <v>3685</v>
      </c>
      <c r="L241" s="20" t="s">
        <v>1508</v>
      </c>
      <c r="M241" s="20" t="s">
        <v>1518</v>
      </c>
      <c r="N241" s="20" t="s">
        <v>3686</v>
      </c>
      <c r="O241" s="20">
        <v>803.52</v>
      </c>
      <c r="P241" s="20">
        <v>9</v>
      </c>
      <c r="Q241" s="20">
        <v>48.06</v>
      </c>
      <c r="R241" s="20">
        <v>202.06</v>
      </c>
      <c r="S241" s="20" t="s">
        <v>38</v>
      </c>
      <c r="T241" s="20">
        <v>669</v>
      </c>
      <c r="U241" s="20" t="s">
        <v>39</v>
      </c>
      <c r="V241" s="20" t="s">
        <v>50</v>
      </c>
      <c r="W241" s="21" t="s">
        <v>41</v>
      </c>
      <c r="X241" s="22">
        <v>45184</v>
      </c>
      <c r="Y241" s="23">
        <v>45184</v>
      </c>
      <c r="Z241" s="37" t="str">
        <f>IF(India_Data[[#This Row],[Order Date]]=India_Data[[#This Row],[Ship Date]],"0","1")</f>
        <v>0</v>
      </c>
      <c r="AA241" s="37" t="str">
        <f>IF(India_Data[[#This Row],[Sales]]&gt;=India_Data[[#This Row],[Target]],"YES","NO")</f>
        <v>YES</v>
      </c>
      <c r="AB241" s="37">
        <f>(Data!O241:O1795-Data!T241:T1795)</f>
        <v>134.51999999999998</v>
      </c>
      <c r="AC241" s="35">
        <f>India_Data[[#This Row],[Ship Date]]-India_Data[[#This Row],[Order Date]]</f>
        <v>0</v>
      </c>
      <c r="AD241" s="35" t="str">
        <f>IF(India_Data[[#This Row],[Ship Date]]-India_Data[[#This Row],[Order Date]]&gt;5,"flag","no")</f>
        <v>no</v>
      </c>
      <c r="AE241" s="35">
        <f>India_Data[[#This Row],[Profit]]/India_Data[[#This Row],[Sales]]</f>
        <v>5.981182795698925E-2</v>
      </c>
      <c r="AF241" s="41">
        <f>India_Data[[#This Row],[Sales]]/India_Data[[#This Row],[Target]]</f>
        <v>1.2010762331838565</v>
      </c>
      <c r="AG241" s="41">
        <f>India_Data[[#This Row],[Shipping Cost]]/India_Data[[#This Row],[Sales]]</f>
        <v>0.25146853843090405</v>
      </c>
      <c r="AH241" s="40" t="str">
        <f>IF(India_Data[[#This Row],[Shipping Cost]]/India_Data[[#This Row],[Sales]]&gt;0.1,"HIGH","")</f>
        <v>HIGH</v>
      </c>
    </row>
    <row r="242" spans="1:34">
      <c r="A242" s="19">
        <v>241</v>
      </c>
      <c r="B242" s="20" t="s">
        <v>2957</v>
      </c>
      <c r="C242" s="20" t="s">
        <v>2928</v>
      </c>
      <c r="D242" s="20" t="s">
        <v>719</v>
      </c>
      <c r="E242" s="20" t="s">
        <v>720</v>
      </c>
      <c r="F242" s="20" t="s">
        <v>29</v>
      </c>
      <c r="G242" s="20" t="s">
        <v>311</v>
      </c>
      <c r="H242" s="20" t="s">
        <v>312</v>
      </c>
      <c r="I242" s="20" t="s">
        <v>32</v>
      </c>
      <c r="J242" s="20" t="s">
        <v>180</v>
      </c>
      <c r="K242" s="20" t="s">
        <v>2978</v>
      </c>
      <c r="L242" s="20" t="s">
        <v>1508</v>
      </c>
      <c r="M242" s="20" t="s">
        <v>1518</v>
      </c>
      <c r="N242" s="20" t="s">
        <v>2979</v>
      </c>
      <c r="O242" s="20">
        <v>2289.75</v>
      </c>
      <c r="P242" s="20">
        <v>5</v>
      </c>
      <c r="Q242" s="20">
        <v>68.55</v>
      </c>
      <c r="R242" s="20">
        <v>185.11</v>
      </c>
      <c r="S242" s="20" t="s">
        <v>38</v>
      </c>
      <c r="T242" s="20">
        <v>133</v>
      </c>
      <c r="U242" s="20" t="s">
        <v>39</v>
      </c>
      <c r="V242" s="20" t="s">
        <v>78</v>
      </c>
      <c r="W242" s="21" t="s">
        <v>58</v>
      </c>
      <c r="X242" s="22">
        <v>45186</v>
      </c>
      <c r="Y242" s="23">
        <v>45189</v>
      </c>
      <c r="Z242" s="37" t="str">
        <f>IF(India_Data[[#This Row],[Order Date]]=India_Data[[#This Row],[Ship Date]],"0","1")</f>
        <v>1</v>
      </c>
      <c r="AA242" s="37" t="str">
        <f>IF(India_Data[[#This Row],[Sales]]&gt;=India_Data[[#This Row],[Target]],"YES","NO")</f>
        <v>YES</v>
      </c>
      <c r="AB242" s="37">
        <f>(Data!O242:O1796-Data!T242:T1796)</f>
        <v>2156.75</v>
      </c>
      <c r="AC242" s="35">
        <f>India_Data[[#This Row],[Ship Date]]-India_Data[[#This Row],[Order Date]]</f>
        <v>3</v>
      </c>
      <c r="AD242" s="35" t="str">
        <f>IF(India_Data[[#This Row],[Ship Date]]-India_Data[[#This Row],[Order Date]]&gt;5,"flag","no")</f>
        <v>no</v>
      </c>
      <c r="AE242" s="35">
        <f>India_Data[[#This Row],[Profit]]/India_Data[[#This Row],[Sales]]</f>
        <v>2.9937766131673763E-2</v>
      </c>
      <c r="AF242" s="41">
        <f>India_Data[[#This Row],[Sales]]/India_Data[[#This Row],[Target]]</f>
        <v>17.216165413533833</v>
      </c>
      <c r="AG242" s="41">
        <f>India_Data[[#This Row],[Shipping Cost]]/India_Data[[#This Row],[Sales]]</f>
        <v>8.0842886778032544E-2</v>
      </c>
      <c r="AH242" s="40" t="str">
        <f>IF(India_Data[[#This Row],[Shipping Cost]]/India_Data[[#This Row],[Sales]]&gt;0.1,"HIGH","")</f>
        <v/>
      </c>
    </row>
    <row r="243" spans="1:34">
      <c r="A243" s="19">
        <v>242</v>
      </c>
      <c r="B243" s="20" t="s">
        <v>3687</v>
      </c>
      <c r="C243" s="20" t="s">
        <v>3631</v>
      </c>
      <c r="D243" s="20" t="s">
        <v>3171</v>
      </c>
      <c r="E243" s="20" t="s">
        <v>3172</v>
      </c>
      <c r="F243" s="20" t="s">
        <v>110</v>
      </c>
      <c r="G243" s="20" t="s">
        <v>420</v>
      </c>
      <c r="H243" s="20" t="s">
        <v>63</v>
      </c>
      <c r="I243" s="20" t="s">
        <v>32</v>
      </c>
      <c r="J243" s="20" t="s">
        <v>54</v>
      </c>
      <c r="K243" s="20" t="s">
        <v>2757</v>
      </c>
      <c r="L243" s="20" t="s">
        <v>1508</v>
      </c>
      <c r="M243" s="20" t="s">
        <v>1518</v>
      </c>
      <c r="N243" s="20" t="s">
        <v>1817</v>
      </c>
      <c r="O243" s="20">
        <v>1395</v>
      </c>
      <c r="P243" s="20">
        <v>3</v>
      </c>
      <c r="Q243" s="20">
        <v>237.15</v>
      </c>
      <c r="R243" s="20">
        <v>164.14</v>
      </c>
      <c r="S243" s="20" t="s">
        <v>38</v>
      </c>
      <c r="T243" s="20">
        <v>110</v>
      </c>
      <c r="U243" s="20" t="s">
        <v>39</v>
      </c>
      <c r="V243" s="20" t="s">
        <v>57</v>
      </c>
      <c r="W243" s="21" t="s">
        <v>58</v>
      </c>
      <c r="X243" s="22">
        <v>45536</v>
      </c>
      <c r="Y243" s="23">
        <v>45627</v>
      </c>
      <c r="Z243" s="37" t="str">
        <f>IF(India_Data[[#This Row],[Order Date]]=India_Data[[#This Row],[Ship Date]],"0","1")</f>
        <v>1</v>
      </c>
      <c r="AA243" s="37" t="str">
        <f>IF(India_Data[[#This Row],[Sales]]&gt;=India_Data[[#This Row],[Target]],"YES","NO")</f>
        <v>YES</v>
      </c>
      <c r="AB243" s="37">
        <f>(Data!O243:O1797-Data!T243:T1797)</f>
        <v>1285</v>
      </c>
      <c r="AC243" s="35">
        <f>India_Data[[#This Row],[Ship Date]]-India_Data[[#This Row],[Order Date]]</f>
        <v>91</v>
      </c>
      <c r="AD243" s="35" t="str">
        <f>IF(India_Data[[#This Row],[Ship Date]]-India_Data[[#This Row],[Order Date]]&gt;5,"flag","no")</f>
        <v>flag</v>
      </c>
      <c r="AE243" s="35">
        <f>India_Data[[#This Row],[Profit]]/India_Data[[#This Row],[Sales]]</f>
        <v>0.17</v>
      </c>
      <c r="AF243" s="41">
        <f>India_Data[[#This Row],[Sales]]/India_Data[[#This Row],[Target]]</f>
        <v>12.681818181818182</v>
      </c>
      <c r="AG243" s="41">
        <f>India_Data[[#This Row],[Shipping Cost]]/India_Data[[#This Row],[Sales]]</f>
        <v>0.11766308243727598</v>
      </c>
      <c r="AH243" s="40" t="str">
        <f>IF(India_Data[[#This Row],[Shipping Cost]]/India_Data[[#This Row],[Sales]]&gt;0.1,"HIGH","")</f>
        <v>HIGH</v>
      </c>
    </row>
    <row r="244" spans="1:34">
      <c r="A244" s="19">
        <v>243</v>
      </c>
      <c r="B244" s="20" t="s">
        <v>3688</v>
      </c>
      <c r="C244" s="20" t="s">
        <v>3631</v>
      </c>
      <c r="D244" s="20" t="s">
        <v>3274</v>
      </c>
      <c r="E244" s="20" t="s">
        <v>3275</v>
      </c>
      <c r="F244" s="20" t="s">
        <v>110</v>
      </c>
      <c r="G244" s="20" t="s">
        <v>1043</v>
      </c>
      <c r="H244" s="20" t="s">
        <v>31</v>
      </c>
      <c r="I244" s="20" t="s">
        <v>32</v>
      </c>
      <c r="J244" s="20" t="s">
        <v>33</v>
      </c>
      <c r="K244" s="20" t="s">
        <v>1823</v>
      </c>
      <c r="L244" s="20" t="s">
        <v>1508</v>
      </c>
      <c r="M244" s="20" t="s">
        <v>1518</v>
      </c>
      <c r="N244" s="20" t="s">
        <v>1824</v>
      </c>
      <c r="O244" s="20">
        <v>527.30999999999995</v>
      </c>
      <c r="P244" s="20">
        <v>9</v>
      </c>
      <c r="Q244" s="20">
        <v>194.94</v>
      </c>
      <c r="R244" s="20">
        <v>155.97999999999999</v>
      </c>
      <c r="S244" s="20" t="s">
        <v>2337</v>
      </c>
      <c r="T244" s="20">
        <v>270</v>
      </c>
      <c r="U244" s="20" t="s">
        <v>39</v>
      </c>
      <c r="V244" s="20" t="s">
        <v>40</v>
      </c>
      <c r="W244" s="21" t="s">
        <v>41</v>
      </c>
      <c r="X244" s="22">
        <v>45570</v>
      </c>
      <c r="Y244" s="23">
        <v>45631</v>
      </c>
      <c r="Z244" s="37" t="str">
        <f>IF(India_Data[[#This Row],[Order Date]]=India_Data[[#This Row],[Ship Date]],"0","1")</f>
        <v>1</v>
      </c>
      <c r="AA244" s="37" t="str">
        <f>IF(India_Data[[#This Row],[Sales]]&gt;=India_Data[[#This Row],[Target]],"YES","NO")</f>
        <v>YES</v>
      </c>
      <c r="AB244" s="37">
        <f>(Data!O244:O1798-Data!T244:T1798)</f>
        <v>257.30999999999995</v>
      </c>
      <c r="AC244" s="35">
        <f>India_Data[[#This Row],[Ship Date]]-India_Data[[#This Row],[Order Date]]</f>
        <v>61</v>
      </c>
      <c r="AD244" s="35" t="str">
        <f>IF(India_Data[[#This Row],[Ship Date]]-India_Data[[#This Row],[Order Date]]&gt;5,"flag","no")</f>
        <v>flag</v>
      </c>
      <c r="AE244" s="35">
        <f>India_Data[[#This Row],[Profit]]/India_Data[[#This Row],[Sales]]</f>
        <v>0.36968766001024067</v>
      </c>
      <c r="AF244" s="41">
        <f>India_Data[[#This Row],[Sales]]/India_Data[[#This Row],[Target]]</f>
        <v>1.9529999999999998</v>
      </c>
      <c r="AG244" s="41">
        <f>India_Data[[#This Row],[Shipping Cost]]/India_Data[[#This Row],[Sales]]</f>
        <v>0.29580322770286926</v>
      </c>
      <c r="AH244" s="40" t="str">
        <f>IF(India_Data[[#This Row],[Shipping Cost]]/India_Data[[#This Row],[Sales]]&gt;0.1,"HIGH","")</f>
        <v>HIGH</v>
      </c>
    </row>
    <row r="245" spans="1:34">
      <c r="A245" s="19">
        <v>244</v>
      </c>
      <c r="B245" s="20" t="s">
        <v>3689</v>
      </c>
      <c r="C245" s="20" t="s">
        <v>3631</v>
      </c>
      <c r="D245" s="20" t="s">
        <v>1535</v>
      </c>
      <c r="E245" s="20" t="s">
        <v>1536</v>
      </c>
      <c r="F245" s="20" t="s">
        <v>29</v>
      </c>
      <c r="G245" s="20" t="s">
        <v>3690</v>
      </c>
      <c r="H245" s="20" t="s">
        <v>342</v>
      </c>
      <c r="I245" s="20" t="s">
        <v>32</v>
      </c>
      <c r="J245" s="20" t="s">
        <v>180</v>
      </c>
      <c r="K245" s="20" t="s">
        <v>1916</v>
      </c>
      <c r="L245" s="20" t="s">
        <v>1508</v>
      </c>
      <c r="M245" s="20" t="s">
        <v>1518</v>
      </c>
      <c r="N245" s="20" t="s">
        <v>1917</v>
      </c>
      <c r="O245" s="20">
        <v>1315.68</v>
      </c>
      <c r="P245" s="20">
        <v>8</v>
      </c>
      <c r="Q245" s="20">
        <v>328.8</v>
      </c>
      <c r="R245" s="20">
        <v>153.16</v>
      </c>
      <c r="S245" s="20" t="s">
        <v>2337</v>
      </c>
      <c r="T245" s="20">
        <v>535</v>
      </c>
      <c r="U245" s="20" t="s">
        <v>39</v>
      </c>
      <c r="V245" s="20" t="s">
        <v>50</v>
      </c>
      <c r="W245" s="21" t="s">
        <v>41</v>
      </c>
      <c r="X245" s="22">
        <v>45042</v>
      </c>
      <c r="Y245" s="23">
        <v>45044</v>
      </c>
      <c r="Z245" s="37" t="str">
        <f>IF(India_Data[[#This Row],[Order Date]]=India_Data[[#This Row],[Ship Date]],"0","1")</f>
        <v>1</v>
      </c>
      <c r="AA245" s="37" t="str">
        <f>IF(India_Data[[#This Row],[Sales]]&gt;=India_Data[[#This Row],[Target]],"YES","NO")</f>
        <v>YES</v>
      </c>
      <c r="AB245" s="37">
        <f>(Data!O245:O1799-Data!T245:T1799)</f>
        <v>780.68000000000006</v>
      </c>
      <c r="AC245" s="35">
        <f>India_Data[[#This Row],[Ship Date]]-India_Data[[#This Row],[Order Date]]</f>
        <v>2</v>
      </c>
      <c r="AD245" s="35" t="str">
        <f>IF(India_Data[[#This Row],[Ship Date]]-India_Data[[#This Row],[Order Date]]&gt;5,"flag","no")</f>
        <v>no</v>
      </c>
      <c r="AE245" s="35">
        <f>India_Data[[#This Row],[Profit]]/India_Data[[#This Row],[Sales]]</f>
        <v>0.24990879241152864</v>
      </c>
      <c r="AF245" s="41">
        <f>India_Data[[#This Row],[Sales]]/India_Data[[#This Row],[Target]]</f>
        <v>2.4592149532710281</v>
      </c>
      <c r="AG245" s="41">
        <f>India_Data[[#This Row],[Shipping Cost]]/India_Data[[#This Row],[Sales]]</f>
        <v>0.11641128541894685</v>
      </c>
      <c r="AH245" s="40" t="str">
        <f>IF(India_Data[[#This Row],[Shipping Cost]]/India_Data[[#This Row],[Sales]]&gt;0.1,"HIGH","")</f>
        <v>HIGH</v>
      </c>
    </row>
    <row r="246" spans="1:34">
      <c r="A246" s="19">
        <v>245</v>
      </c>
      <c r="B246" s="20" t="s">
        <v>2980</v>
      </c>
      <c r="C246" s="20" t="s">
        <v>2928</v>
      </c>
      <c r="D246" s="20" t="s">
        <v>2981</v>
      </c>
      <c r="E246" s="20" t="s">
        <v>2982</v>
      </c>
      <c r="F246" s="20" t="s">
        <v>29</v>
      </c>
      <c r="G246" s="20" t="s">
        <v>702</v>
      </c>
      <c r="H246" s="20" t="s">
        <v>252</v>
      </c>
      <c r="I246" s="20" t="s">
        <v>32</v>
      </c>
      <c r="J246" s="20" t="s">
        <v>47</v>
      </c>
      <c r="K246" s="20" t="s">
        <v>2983</v>
      </c>
      <c r="L246" s="20" t="s">
        <v>1508</v>
      </c>
      <c r="M246" s="20" t="s">
        <v>1518</v>
      </c>
      <c r="N246" s="20" t="s">
        <v>2984</v>
      </c>
      <c r="O246" s="20">
        <v>1409.04</v>
      </c>
      <c r="P246" s="20">
        <v>3</v>
      </c>
      <c r="Q246" s="20">
        <v>436.77</v>
      </c>
      <c r="R246" s="20">
        <v>150.11000000000001</v>
      </c>
      <c r="S246" s="20" t="s">
        <v>38</v>
      </c>
      <c r="T246" s="20">
        <v>729</v>
      </c>
      <c r="U246" s="20" t="s">
        <v>39</v>
      </c>
      <c r="V246" s="20" t="s">
        <v>78</v>
      </c>
      <c r="W246" s="21" t="s">
        <v>41</v>
      </c>
      <c r="X246" s="22">
        <v>44603</v>
      </c>
      <c r="Y246" s="23">
        <v>44662</v>
      </c>
      <c r="Z246" s="37" t="str">
        <f>IF(India_Data[[#This Row],[Order Date]]=India_Data[[#This Row],[Ship Date]],"0","1")</f>
        <v>1</v>
      </c>
      <c r="AA246" s="37" t="str">
        <f>IF(India_Data[[#This Row],[Sales]]&gt;=India_Data[[#This Row],[Target]],"YES","NO")</f>
        <v>YES</v>
      </c>
      <c r="AB246" s="37">
        <f>(Data!O246:O1800-Data!T246:T1800)</f>
        <v>680.04</v>
      </c>
      <c r="AC246" s="35">
        <f>India_Data[[#This Row],[Ship Date]]-India_Data[[#This Row],[Order Date]]</f>
        <v>59</v>
      </c>
      <c r="AD246" s="35" t="str">
        <f>IF(India_Data[[#This Row],[Ship Date]]-India_Data[[#This Row],[Order Date]]&gt;5,"flag","no")</f>
        <v>flag</v>
      </c>
      <c r="AE246" s="35">
        <f>India_Data[[#This Row],[Profit]]/India_Data[[#This Row],[Sales]]</f>
        <v>0.30997700562084823</v>
      </c>
      <c r="AF246" s="41">
        <f>India_Data[[#This Row],[Sales]]/India_Data[[#This Row],[Target]]</f>
        <v>1.9328395061728394</v>
      </c>
      <c r="AG246" s="41">
        <f>India_Data[[#This Row],[Shipping Cost]]/India_Data[[#This Row],[Sales]]</f>
        <v>0.10653352637256573</v>
      </c>
      <c r="AH246" s="40" t="str">
        <f>IF(India_Data[[#This Row],[Shipping Cost]]/India_Data[[#This Row],[Sales]]&gt;0.1,"HIGH","")</f>
        <v>HIGH</v>
      </c>
    </row>
    <row r="247" spans="1:34">
      <c r="A247" s="19">
        <v>246</v>
      </c>
      <c r="B247" s="20" t="s">
        <v>3646</v>
      </c>
      <c r="C247" s="20" t="s">
        <v>3631</v>
      </c>
      <c r="D247" s="20" t="s">
        <v>358</v>
      </c>
      <c r="E247" s="20" t="s">
        <v>359</v>
      </c>
      <c r="F247" s="20" t="s">
        <v>29</v>
      </c>
      <c r="G247" s="20" t="s">
        <v>877</v>
      </c>
      <c r="H247" s="20" t="s">
        <v>563</v>
      </c>
      <c r="I247" s="20" t="s">
        <v>32</v>
      </c>
      <c r="J247" s="20" t="s">
        <v>54</v>
      </c>
      <c r="K247" s="20" t="s">
        <v>1825</v>
      </c>
      <c r="L247" s="20" t="s">
        <v>1508</v>
      </c>
      <c r="M247" s="20" t="s">
        <v>1518</v>
      </c>
      <c r="N247" s="20" t="s">
        <v>1826</v>
      </c>
      <c r="O247" s="20">
        <v>341.55</v>
      </c>
      <c r="P247" s="20">
        <v>5</v>
      </c>
      <c r="Q247" s="20">
        <v>30.6</v>
      </c>
      <c r="R247" s="20">
        <v>81.92</v>
      </c>
      <c r="S247" s="20" t="s">
        <v>2972</v>
      </c>
      <c r="T247" s="20">
        <v>349</v>
      </c>
      <c r="U247" s="20" t="s">
        <v>39</v>
      </c>
      <c r="V247" s="20" t="s">
        <v>40</v>
      </c>
      <c r="W247" s="21" t="s">
        <v>41</v>
      </c>
      <c r="X247" s="22">
        <v>44948</v>
      </c>
      <c r="Y247" s="23">
        <v>44950</v>
      </c>
      <c r="Z247" s="37" t="str">
        <f>IF(India_Data[[#This Row],[Order Date]]=India_Data[[#This Row],[Ship Date]],"0","1")</f>
        <v>1</v>
      </c>
      <c r="AA247" s="37" t="str">
        <f>IF(India_Data[[#This Row],[Sales]]&gt;=India_Data[[#This Row],[Target]],"YES","NO")</f>
        <v>NO</v>
      </c>
      <c r="AB247" s="37">
        <f>(Data!O247:O1801-Data!T247:T1801)</f>
        <v>-7.4499999999999886</v>
      </c>
      <c r="AC247" s="35">
        <f>India_Data[[#This Row],[Ship Date]]-India_Data[[#This Row],[Order Date]]</f>
        <v>2</v>
      </c>
      <c r="AD247" s="35" t="str">
        <f>IF(India_Data[[#This Row],[Ship Date]]-India_Data[[#This Row],[Order Date]]&gt;5,"flag","no")</f>
        <v>no</v>
      </c>
      <c r="AE247" s="35">
        <f>India_Data[[#This Row],[Profit]]/India_Data[[#This Row],[Sales]]</f>
        <v>8.9591567852437423E-2</v>
      </c>
      <c r="AF247" s="41">
        <f>India_Data[[#This Row],[Sales]]/India_Data[[#This Row],[Target]]</f>
        <v>0.97865329512893984</v>
      </c>
      <c r="AG247" s="41">
        <f>India_Data[[#This Row],[Shipping Cost]]/India_Data[[#This Row],[Sales]]</f>
        <v>0.23984775289123114</v>
      </c>
      <c r="AH247" s="40" t="str">
        <f>IF(India_Data[[#This Row],[Shipping Cost]]/India_Data[[#This Row],[Sales]]&gt;0.1,"HIGH","")</f>
        <v>HIGH</v>
      </c>
    </row>
    <row r="248" spans="1:34">
      <c r="A248" s="19">
        <v>247</v>
      </c>
      <c r="B248" s="20" t="s">
        <v>3652</v>
      </c>
      <c r="C248" s="20" t="s">
        <v>3631</v>
      </c>
      <c r="D248" s="20" t="s">
        <v>3653</v>
      </c>
      <c r="E248" s="20" t="s">
        <v>3654</v>
      </c>
      <c r="F248" s="20" t="s">
        <v>110</v>
      </c>
      <c r="G248" s="20" t="s">
        <v>260</v>
      </c>
      <c r="H248" s="20" t="s">
        <v>260</v>
      </c>
      <c r="I248" s="20" t="s">
        <v>32</v>
      </c>
      <c r="J248" s="20" t="s">
        <v>33</v>
      </c>
      <c r="K248" s="20" t="s">
        <v>1767</v>
      </c>
      <c r="L248" s="20" t="s">
        <v>1508</v>
      </c>
      <c r="M248" s="20" t="s">
        <v>1518</v>
      </c>
      <c r="N248" s="20" t="s">
        <v>1768</v>
      </c>
      <c r="O248" s="20">
        <v>183.84</v>
      </c>
      <c r="P248" s="20">
        <v>4</v>
      </c>
      <c r="Q248" s="20">
        <v>14.64</v>
      </c>
      <c r="R248" s="20">
        <v>68.59</v>
      </c>
      <c r="S248" s="20" t="s">
        <v>2972</v>
      </c>
      <c r="T248" s="20">
        <v>226</v>
      </c>
      <c r="U248" s="20" t="s">
        <v>39</v>
      </c>
      <c r="V248" s="20" t="s">
        <v>50</v>
      </c>
      <c r="W248" s="21" t="s">
        <v>58</v>
      </c>
      <c r="X248" s="22">
        <v>45410</v>
      </c>
      <c r="Y248" s="23">
        <v>45296</v>
      </c>
      <c r="Z248" s="37" t="str">
        <f>IF(India_Data[[#This Row],[Order Date]]=India_Data[[#This Row],[Ship Date]],"0","1")</f>
        <v>1</v>
      </c>
      <c r="AA248" s="37" t="str">
        <f>IF(India_Data[[#This Row],[Sales]]&gt;=India_Data[[#This Row],[Target]],"YES","NO")</f>
        <v>NO</v>
      </c>
      <c r="AB248" s="37">
        <f>(Data!O248:O1802-Data!T248:T1802)</f>
        <v>-42.16</v>
      </c>
      <c r="AC248" s="35">
        <f>India_Data[[#This Row],[Ship Date]]-India_Data[[#This Row],[Order Date]]</f>
        <v>-114</v>
      </c>
      <c r="AD248" s="35" t="str">
        <f>IF(India_Data[[#This Row],[Ship Date]]-India_Data[[#This Row],[Order Date]]&gt;5,"flag","no")</f>
        <v>no</v>
      </c>
      <c r="AE248" s="35">
        <f>India_Data[[#This Row],[Profit]]/India_Data[[#This Row],[Sales]]</f>
        <v>7.963446475195822E-2</v>
      </c>
      <c r="AF248" s="41">
        <f>India_Data[[#This Row],[Sales]]/India_Data[[#This Row],[Target]]</f>
        <v>0.81345132743362836</v>
      </c>
      <c r="AG248" s="41">
        <f>India_Data[[#This Row],[Shipping Cost]]/India_Data[[#This Row],[Sales]]</f>
        <v>0.37309617058311578</v>
      </c>
      <c r="AH248" s="40" t="str">
        <f>IF(India_Data[[#This Row],[Shipping Cost]]/India_Data[[#This Row],[Sales]]&gt;0.1,"HIGH","")</f>
        <v>HIGH</v>
      </c>
    </row>
    <row r="249" spans="1:34">
      <c r="A249" s="19">
        <v>248</v>
      </c>
      <c r="B249" s="20" t="s">
        <v>3691</v>
      </c>
      <c r="C249" s="20" t="s">
        <v>3631</v>
      </c>
      <c r="D249" s="20" t="s">
        <v>1505</v>
      </c>
      <c r="E249" s="20" t="s">
        <v>1506</v>
      </c>
      <c r="F249" s="20" t="s">
        <v>29</v>
      </c>
      <c r="G249" s="20" t="s">
        <v>702</v>
      </c>
      <c r="H249" s="20" t="s">
        <v>252</v>
      </c>
      <c r="I249" s="20" t="s">
        <v>32</v>
      </c>
      <c r="J249" s="20" t="s">
        <v>47</v>
      </c>
      <c r="K249" s="20" t="s">
        <v>2983</v>
      </c>
      <c r="L249" s="20" t="s">
        <v>1508</v>
      </c>
      <c r="M249" s="20" t="s">
        <v>1518</v>
      </c>
      <c r="N249" s="20" t="s">
        <v>2984</v>
      </c>
      <c r="O249" s="20">
        <v>1409.04</v>
      </c>
      <c r="P249" s="20">
        <v>3</v>
      </c>
      <c r="Q249" s="20">
        <v>436.77</v>
      </c>
      <c r="R249" s="20">
        <v>62.27</v>
      </c>
      <c r="S249" s="20" t="s">
        <v>2337</v>
      </c>
      <c r="T249" s="20">
        <v>599</v>
      </c>
      <c r="U249" s="20" t="s">
        <v>39</v>
      </c>
      <c r="V249" s="20" t="s">
        <v>78</v>
      </c>
      <c r="W249" s="21" t="s">
        <v>58</v>
      </c>
      <c r="X249" s="22">
        <v>44731</v>
      </c>
      <c r="Y249" s="23">
        <v>44733</v>
      </c>
      <c r="Z249" s="37" t="str">
        <f>IF(India_Data[[#This Row],[Order Date]]=India_Data[[#This Row],[Ship Date]],"0","1")</f>
        <v>1</v>
      </c>
      <c r="AA249" s="37" t="str">
        <f>IF(India_Data[[#This Row],[Sales]]&gt;=India_Data[[#This Row],[Target]],"YES","NO")</f>
        <v>YES</v>
      </c>
      <c r="AB249" s="37">
        <f>(Data!O249:O1803-Data!T249:T1803)</f>
        <v>810.04</v>
      </c>
      <c r="AC249" s="35">
        <f>India_Data[[#This Row],[Ship Date]]-India_Data[[#This Row],[Order Date]]</f>
        <v>2</v>
      </c>
      <c r="AD249" s="35" t="str">
        <f>IF(India_Data[[#This Row],[Ship Date]]-India_Data[[#This Row],[Order Date]]&gt;5,"flag","no")</f>
        <v>no</v>
      </c>
      <c r="AE249" s="35">
        <f>India_Data[[#This Row],[Profit]]/India_Data[[#This Row],[Sales]]</f>
        <v>0.30997700562084823</v>
      </c>
      <c r="AF249" s="41">
        <f>India_Data[[#This Row],[Sales]]/India_Data[[#This Row],[Target]]</f>
        <v>2.3523205342237059</v>
      </c>
      <c r="AG249" s="41">
        <f>India_Data[[#This Row],[Shipping Cost]]/India_Data[[#This Row],[Sales]]</f>
        <v>4.4193209561119634E-2</v>
      </c>
      <c r="AH249" s="40" t="str">
        <f>IF(India_Data[[#This Row],[Shipping Cost]]/India_Data[[#This Row],[Sales]]&gt;0.1,"HIGH","")</f>
        <v/>
      </c>
    </row>
    <row r="250" spans="1:34">
      <c r="A250" s="19">
        <v>249</v>
      </c>
      <c r="B250" s="20" t="s">
        <v>2985</v>
      </c>
      <c r="C250" s="20" t="s">
        <v>2928</v>
      </c>
      <c r="D250" s="20" t="s">
        <v>2986</v>
      </c>
      <c r="E250" s="20" t="s">
        <v>2987</v>
      </c>
      <c r="F250" s="20" t="s">
        <v>171</v>
      </c>
      <c r="G250" s="20" t="s">
        <v>1006</v>
      </c>
      <c r="H250" s="20" t="s">
        <v>31</v>
      </c>
      <c r="I250" s="20" t="s">
        <v>32</v>
      </c>
      <c r="J250" s="20" t="s">
        <v>33</v>
      </c>
      <c r="K250" s="20" t="s">
        <v>1538</v>
      </c>
      <c r="L250" s="20" t="s">
        <v>1508</v>
      </c>
      <c r="M250" s="20" t="s">
        <v>1518</v>
      </c>
      <c r="N250" s="20" t="s">
        <v>1539</v>
      </c>
      <c r="O250" s="20">
        <v>398.61</v>
      </c>
      <c r="P250" s="20">
        <v>3</v>
      </c>
      <c r="Q250" s="20">
        <v>15.93</v>
      </c>
      <c r="R250" s="20">
        <v>58.35</v>
      </c>
      <c r="S250" s="20" t="s">
        <v>2337</v>
      </c>
      <c r="T250" s="20">
        <v>511</v>
      </c>
      <c r="U250" s="20" t="s">
        <v>39</v>
      </c>
      <c r="V250" s="20" t="s">
        <v>57</v>
      </c>
      <c r="W250" s="21" t="s">
        <v>41</v>
      </c>
      <c r="X250" s="22">
        <v>44461</v>
      </c>
      <c r="Y250" s="23">
        <v>44466</v>
      </c>
      <c r="Z250" s="37" t="str">
        <f>IF(India_Data[[#This Row],[Order Date]]=India_Data[[#This Row],[Ship Date]],"0","1")</f>
        <v>1</v>
      </c>
      <c r="AA250" s="37" t="str">
        <f>IF(India_Data[[#This Row],[Sales]]&gt;=India_Data[[#This Row],[Target]],"YES","NO")</f>
        <v>NO</v>
      </c>
      <c r="AB250" s="37">
        <f>(Data!O250:O1804-Data!T250:T1804)</f>
        <v>-112.38999999999999</v>
      </c>
      <c r="AC250" s="35">
        <f>India_Data[[#This Row],[Ship Date]]-India_Data[[#This Row],[Order Date]]</f>
        <v>5</v>
      </c>
      <c r="AD250" s="35" t="str">
        <f>IF(India_Data[[#This Row],[Ship Date]]-India_Data[[#This Row],[Order Date]]&gt;5,"flag","no")</f>
        <v>no</v>
      </c>
      <c r="AE250" s="35">
        <f>India_Data[[#This Row],[Profit]]/India_Data[[#This Row],[Sales]]</f>
        <v>3.9963874463761567E-2</v>
      </c>
      <c r="AF250" s="41">
        <f>India_Data[[#This Row],[Sales]]/India_Data[[#This Row],[Target]]</f>
        <v>0.78005870841487279</v>
      </c>
      <c r="AG250" s="41">
        <f>India_Data[[#This Row],[Shipping Cost]]/India_Data[[#This Row],[Sales]]</f>
        <v>0.14638368329946563</v>
      </c>
      <c r="AH250" s="40" t="str">
        <f>IF(India_Data[[#This Row],[Shipping Cost]]/India_Data[[#This Row],[Sales]]&gt;0.1,"HIGH","")</f>
        <v>HIGH</v>
      </c>
    </row>
    <row r="251" spans="1:34">
      <c r="A251" s="19">
        <v>250</v>
      </c>
      <c r="B251" s="20" t="s">
        <v>2988</v>
      </c>
      <c r="C251" s="20" t="s">
        <v>2928</v>
      </c>
      <c r="D251" s="20" t="s">
        <v>2458</v>
      </c>
      <c r="E251" s="20" t="s">
        <v>2459</v>
      </c>
      <c r="F251" s="20" t="s">
        <v>29</v>
      </c>
      <c r="G251" s="20" t="s">
        <v>2773</v>
      </c>
      <c r="H251" s="20" t="s">
        <v>1231</v>
      </c>
      <c r="I251" s="20" t="s">
        <v>32</v>
      </c>
      <c r="J251" s="20" t="s">
        <v>33</v>
      </c>
      <c r="K251" s="20" t="s">
        <v>2989</v>
      </c>
      <c r="L251" s="20" t="s">
        <v>1508</v>
      </c>
      <c r="M251" s="20" t="s">
        <v>1518</v>
      </c>
      <c r="N251" s="20" t="s">
        <v>2990</v>
      </c>
      <c r="O251" s="20">
        <v>415.44</v>
      </c>
      <c r="P251" s="20">
        <v>8</v>
      </c>
      <c r="Q251" s="20">
        <v>66.239999999999995</v>
      </c>
      <c r="R251" s="20">
        <v>54.52</v>
      </c>
      <c r="S251" s="20" t="s">
        <v>38</v>
      </c>
      <c r="T251" s="20">
        <v>543</v>
      </c>
      <c r="U251" s="20" t="s">
        <v>39</v>
      </c>
      <c r="V251" s="20" t="s">
        <v>40</v>
      </c>
      <c r="W251" s="21" t="s">
        <v>58</v>
      </c>
      <c r="X251" s="22">
        <v>44948</v>
      </c>
      <c r="Y251" s="23">
        <v>44950</v>
      </c>
      <c r="Z251" s="37" t="str">
        <f>IF(India_Data[[#This Row],[Order Date]]=India_Data[[#This Row],[Ship Date]],"0","1")</f>
        <v>1</v>
      </c>
      <c r="AA251" s="37" t="str">
        <f>IF(India_Data[[#This Row],[Sales]]&gt;=India_Data[[#This Row],[Target]],"YES","NO")</f>
        <v>NO</v>
      </c>
      <c r="AB251" s="37">
        <f>(Data!O251:O1805-Data!T251:T1805)</f>
        <v>-127.56</v>
      </c>
      <c r="AC251" s="35">
        <f>India_Data[[#This Row],[Ship Date]]-India_Data[[#This Row],[Order Date]]</f>
        <v>2</v>
      </c>
      <c r="AD251" s="35" t="str">
        <f>IF(India_Data[[#This Row],[Ship Date]]-India_Data[[#This Row],[Order Date]]&gt;5,"flag","no")</f>
        <v>no</v>
      </c>
      <c r="AE251" s="35">
        <f>India_Data[[#This Row],[Profit]]/India_Data[[#This Row],[Sales]]</f>
        <v>0.15944540727902945</v>
      </c>
      <c r="AF251" s="41">
        <f>India_Data[[#This Row],[Sales]]/India_Data[[#This Row],[Target]]</f>
        <v>0.76508287292817678</v>
      </c>
      <c r="AG251" s="41">
        <f>India_Data[[#This Row],[Shipping Cost]]/India_Data[[#This Row],[Sales]]</f>
        <v>0.13123435393799346</v>
      </c>
      <c r="AH251" s="40" t="str">
        <f>IF(India_Data[[#This Row],[Shipping Cost]]/India_Data[[#This Row],[Sales]]&gt;0.1,"HIGH","")</f>
        <v>HIGH</v>
      </c>
    </row>
    <row r="252" spans="1:34">
      <c r="A252" s="19">
        <v>251</v>
      </c>
      <c r="B252" s="20" t="s">
        <v>3645</v>
      </c>
      <c r="C252" s="20" t="s">
        <v>3631</v>
      </c>
      <c r="D252" s="20" t="s">
        <v>749</v>
      </c>
      <c r="E252" s="20" t="s">
        <v>750</v>
      </c>
      <c r="F252" s="20" t="s">
        <v>110</v>
      </c>
      <c r="G252" s="20" t="s">
        <v>588</v>
      </c>
      <c r="H252" s="20" t="s">
        <v>136</v>
      </c>
      <c r="I252" s="20" t="s">
        <v>32</v>
      </c>
      <c r="J252" s="20" t="s">
        <v>54</v>
      </c>
      <c r="K252" s="20" t="s">
        <v>3692</v>
      </c>
      <c r="L252" s="20" t="s">
        <v>1508</v>
      </c>
      <c r="M252" s="20" t="s">
        <v>1518</v>
      </c>
      <c r="N252" s="20" t="s">
        <v>3693</v>
      </c>
      <c r="O252" s="20">
        <v>281.88</v>
      </c>
      <c r="P252" s="20">
        <v>3</v>
      </c>
      <c r="Q252" s="20">
        <v>121.14</v>
      </c>
      <c r="R252" s="20">
        <v>50.43</v>
      </c>
      <c r="S252" s="20" t="s">
        <v>2972</v>
      </c>
      <c r="T252" s="20">
        <v>522</v>
      </c>
      <c r="U252" s="20" t="s">
        <v>39</v>
      </c>
      <c r="V252" s="20" t="s">
        <v>50</v>
      </c>
      <c r="W252" s="21" t="s">
        <v>58</v>
      </c>
      <c r="X252" s="22">
        <v>44937</v>
      </c>
      <c r="Y252" s="23">
        <v>45057</v>
      </c>
      <c r="Z252" s="37" t="str">
        <f>IF(India_Data[[#This Row],[Order Date]]=India_Data[[#This Row],[Ship Date]],"0","1")</f>
        <v>1</v>
      </c>
      <c r="AA252" s="37" t="str">
        <f>IF(India_Data[[#This Row],[Sales]]&gt;=India_Data[[#This Row],[Target]],"YES","NO")</f>
        <v>NO</v>
      </c>
      <c r="AB252" s="37">
        <f>(Data!O252:O1806-Data!T252:T1806)</f>
        <v>-240.12</v>
      </c>
      <c r="AC252" s="35">
        <f>India_Data[[#This Row],[Ship Date]]-India_Data[[#This Row],[Order Date]]</f>
        <v>120</v>
      </c>
      <c r="AD252" s="35" t="str">
        <f>IF(India_Data[[#This Row],[Ship Date]]-India_Data[[#This Row],[Order Date]]&gt;5,"flag","no")</f>
        <v>flag</v>
      </c>
      <c r="AE252" s="35">
        <f>India_Data[[#This Row],[Profit]]/India_Data[[#This Row],[Sales]]</f>
        <v>0.42975734355044704</v>
      </c>
      <c r="AF252" s="41">
        <f>India_Data[[#This Row],[Sales]]/India_Data[[#This Row],[Target]]</f>
        <v>0.54</v>
      </c>
      <c r="AG252" s="41">
        <f>India_Data[[#This Row],[Shipping Cost]]/India_Data[[#This Row],[Sales]]</f>
        <v>0.17890591741166453</v>
      </c>
      <c r="AH252" s="40" t="str">
        <f>IF(India_Data[[#This Row],[Shipping Cost]]/India_Data[[#This Row],[Sales]]&gt;0.1,"HIGH","")</f>
        <v>HIGH</v>
      </c>
    </row>
    <row r="253" spans="1:34">
      <c r="A253" s="19">
        <v>252</v>
      </c>
      <c r="B253" s="20" t="s">
        <v>2991</v>
      </c>
      <c r="C253" s="20" t="s">
        <v>2928</v>
      </c>
      <c r="D253" s="20" t="s">
        <v>2992</v>
      </c>
      <c r="E253" s="20" t="s">
        <v>2993</v>
      </c>
      <c r="F253" s="20" t="s">
        <v>29</v>
      </c>
      <c r="G253" s="20" t="s">
        <v>242</v>
      </c>
      <c r="H253" s="20" t="s">
        <v>243</v>
      </c>
      <c r="I253" s="20" t="s">
        <v>32</v>
      </c>
      <c r="J253" s="20" t="s">
        <v>180</v>
      </c>
      <c r="K253" s="20" t="s">
        <v>1756</v>
      </c>
      <c r="L253" s="20" t="s">
        <v>1508</v>
      </c>
      <c r="M253" s="20" t="s">
        <v>1518</v>
      </c>
      <c r="N253" s="20" t="s">
        <v>1757</v>
      </c>
      <c r="O253" s="20">
        <v>264.95999999999998</v>
      </c>
      <c r="P253" s="20">
        <v>2</v>
      </c>
      <c r="Q253" s="20">
        <v>10.56</v>
      </c>
      <c r="R253" s="20">
        <v>40.369999999999997</v>
      </c>
      <c r="S253" s="20" t="s">
        <v>2337</v>
      </c>
      <c r="T253" s="20">
        <v>297</v>
      </c>
      <c r="U253" s="20" t="s">
        <v>39</v>
      </c>
      <c r="V253" s="20" t="s">
        <v>78</v>
      </c>
      <c r="W253" s="21" t="s">
        <v>41</v>
      </c>
      <c r="X253" s="22">
        <v>45255</v>
      </c>
      <c r="Y253" s="23">
        <v>45259</v>
      </c>
      <c r="Z253" s="37" t="str">
        <f>IF(India_Data[[#This Row],[Order Date]]=India_Data[[#This Row],[Ship Date]],"0","1")</f>
        <v>1</v>
      </c>
      <c r="AA253" s="37" t="str">
        <f>IF(India_Data[[#This Row],[Sales]]&gt;=India_Data[[#This Row],[Target]],"YES","NO")</f>
        <v>NO</v>
      </c>
      <c r="AB253" s="37">
        <f>(Data!O253:O1807-Data!T253:T1807)</f>
        <v>-32.04000000000002</v>
      </c>
      <c r="AC253" s="35">
        <f>India_Data[[#This Row],[Ship Date]]-India_Data[[#This Row],[Order Date]]</f>
        <v>4</v>
      </c>
      <c r="AD253" s="35" t="str">
        <f>IF(India_Data[[#This Row],[Ship Date]]-India_Data[[#This Row],[Order Date]]&gt;5,"flag","no")</f>
        <v>no</v>
      </c>
      <c r="AE253" s="35">
        <f>India_Data[[#This Row],[Profit]]/India_Data[[#This Row],[Sales]]</f>
        <v>3.9855072463768119E-2</v>
      </c>
      <c r="AF253" s="41">
        <f>India_Data[[#This Row],[Sales]]/India_Data[[#This Row],[Target]]</f>
        <v>0.89212121212121209</v>
      </c>
      <c r="AG253" s="41">
        <f>India_Data[[#This Row],[Shipping Cost]]/India_Data[[#This Row],[Sales]]</f>
        <v>0.15236262077294685</v>
      </c>
      <c r="AH253" s="40" t="str">
        <f>IF(India_Data[[#This Row],[Shipping Cost]]/India_Data[[#This Row],[Sales]]&gt;0.1,"HIGH","")</f>
        <v>HIGH</v>
      </c>
    </row>
    <row r="254" spans="1:34">
      <c r="A254" s="19">
        <v>253</v>
      </c>
      <c r="B254" s="20" t="s">
        <v>2994</v>
      </c>
      <c r="C254" s="20" t="s">
        <v>2928</v>
      </c>
      <c r="D254" s="20" t="s">
        <v>594</v>
      </c>
      <c r="E254" s="20" t="s">
        <v>595</v>
      </c>
      <c r="F254" s="20" t="s">
        <v>29</v>
      </c>
      <c r="G254" s="20" t="s">
        <v>52</v>
      </c>
      <c r="H254" s="20" t="s">
        <v>53</v>
      </c>
      <c r="I254" s="20" t="s">
        <v>32</v>
      </c>
      <c r="J254" s="20" t="s">
        <v>54</v>
      </c>
      <c r="K254" s="20" t="s">
        <v>2796</v>
      </c>
      <c r="L254" s="20" t="s">
        <v>1508</v>
      </c>
      <c r="M254" s="20" t="s">
        <v>1518</v>
      </c>
      <c r="N254" s="20" t="s">
        <v>2797</v>
      </c>
      <c r="O254" s="20">
        <v>310.35000000000002</v>
      </c>
      <c r="P254" s="20">
        <v>5</v>
      </c>
      <c r="Q254" s="20">
        <v>108.6</v>
      </c>
      <c r="R254" s="20">
        <v>40.19</v>
      </c>
      <c r="S254" s="20" t="s">
        <v>2337</v>
      </c>
      <c r="T254" s="20">
        <v>621</v>
      </c>
      <c r="U254" s="20" t="s">
        <v>39</v>
      </c>
      <c r="V254" s="20" t="s">
        <v>40</v>
      </c>
      <c r="W254" s="21" t="s">
        <v>58</v>
      </c>
      <c r="X254" s="22">
        <v>45332</v>
      </c>
      <c r="Y254" s="23">
        <v>45453</v>
      </c>
      <c r="Z254" s="37" t="str">
        <f>IF(India_Data[[#This Row],[Order Date]]=India_Data[[#This Row],[Ship Date]],"0","1")</f>
        <v>1</v>
      </c>
      <c r="AA254" s="37" t="str">
        <f>IF(India_Data[[#This Row],[Sales]]&gt;=India_Data[[#This Row],[Target]],"YES","NO")</f>
        <v>NO</v>
      </c>
      <c r="AB254" s="37">
        <f>(Data!O254:O1808-Data!T254:T1808)</f>
        <v>-310.64999999999998</v>
      </c>
      <c r="AC254" s="35">
        <f>India_Data[[#This Row],[Ship Date]]-India_Data[[#This Row],[Order Date]]</f>
        <v>121</v>
      </c>
      <c r="AD254" s="35" t="str">
        <f>IF(India_Data[[#This Row],[Ship Date]]-India_Data[[#This Row],[Order Date]]&gt;5,"flag","no")</f>
        <v>flag</v>
      </c>
      <c r="AE254" s="35">
        <f>India_Data[[#This Row],[Profit]]/India_Data[[#This Row],[Sales]]</f>
        <v>0.34992750120831317</v>
      </c>
      <c r="AF254" s="41">
        <f>India_Data[[#This Row],[Sales]]/India_Data[[#This Row],[Target]]</f>
        <v>0.49975845410628023</v>
      </c>
      <c r="AG254" s="41">
        <f>India_Data[[#This Row],[Shipping Cost]]/India_Data[[#This Row],[Sales]]</f>
        <v>0.12949895279523119</v>
      </c>
      <c r="AH254" s="40" t="str">
        <f>IF(India_Data[[#This Row],[Shipping Cost]]/India_Data[[#This Row],[Sales]]&gt;0.1,"HIGH","")</f>
        <v>HIGH</v>
      </c>
    </row>
    <row r="255" spans="1:34">
      <c r="A255" s="19">
        <v>254</v>
      </c>
      <c r="B255" s="20" t="s">
        <v>3997</v>
      </c>
      <c r="C255" s="20" t="s">
        <v>3998</v>
      </c>
      <c r="D255" s="20" t="s">
        <v>3999</v>
      </c>
      <c r="E255" s="20" t="s">
        <v>4000</v>
      </c>
      <c r="F255" s="20" t="s">
        <v>110</v>
      </c>
      <c r="G255" s="20" t="s">
        <v>1464</v>
      </c>
      <c r="H255" s="20" t="s">
        <v>63</v>
      </c>
      <c r="I255" s="20" t="s">
        <v>32</v>
      </c>
      <c r="J255" s="20" t="s">
        <v>54</v>
      </c>
      <c r="K255" s="20" t="s">
        <v>4037</v>
      </c>
      <c r="L255" s="20" t="s">
        <v>1508</v>
      </c>
      <c r="M255" s="20" t="s">
        <v>1518</v>
      </c>
      <c r="N255" s="20" t="s">
        <v>4038</v>
      </c>
      <c r="O255" s="20">
        <v>282.60000000000002</v>
      </c>
      <c r="P255" s="20">
        <v>3</v>
      </c>
      <c r="Q255" s="20">
        <v>129.96</v>
      </c>
      <c r="R255" s="20">
        <v>38.56</v>
      </c>
      <c r="S255" s="20" t="s">
        <v>2972</v>
      </c>
      <c r="T255" s="20">
        <v>204</v>
      </c>
      <c r="U255" s="20" t="s">
        <v>39</v>
      </c>
      <c r="V255" s="20" t="s">
        <v>50</v>
      </c>
      <c r="W255" s="21" t="s">
        <v>41</v>
      </c>
      <c r="X255" s="22">
        <v>44839</v>
      </c>
      <c r="Y255" s="23">
        <v>44900</v>
      </c>
      <c r="Z255" s="37" t="str">
        <f>IF(India_Data[[#This Row],[Order Date]]=India_Data[[#This Row],[Ship Date]],"0","1")</f>
        <v>1</v>
      </c>
      <c r="AA255" s="37" t="str">
        <f>IF(India_Data[[#This Row],[Sales]]&gt;=India_Data[[#This Row],[Target]],"YES","NO")</f>
        <v>YES</v>
      </c>
      <c r="AB255" s="37">
        <f>(Data!O255:O1809-Data!T255:T1809)</f>
        <v>78.600000000000023</v>
      </c>
      <c r="AC255" s="35">
        <f>India_Data[[#This Row],[Ship Date]]-India_Data[[#This Row],[Order Date]]</f>
        <v>61</v>
      </c>
      <c r="AD255" s="35" t="str">
        <f>IF(India_Data[[#This Row],[Ship Date]]-India_Data[[#This Row],[Order Date]]&gt;5,"flag","no")</f>
        <v>flag</v>
      </c>
      <c r="AE255" s="35">
        <f>India_Data[[#This Row],[Profit]]/India_Data[[#This Row],[Sales]]</f>
        <v>0.45987261146496816</v>
      </c>
      <c r="AF255" s="41">
        <f>India_Data[[#This Row],[Sales]]/India_Data[[#This Row],[Target]]</f>
        <v>1.385294117647059</v>
      </c>
      <c r="AG255" s="41">
        <f>India_Data[[#This Row],[Shipping Cost]]/India_Data[[#This Row],[Sales]]</f>
        <v>0.13644727530077849</v>
      </c>
      <c r="AH255" s="40" t="str">
        <f>IF(India_Data[[#This Row],[Shipping Cost]]/India_Data[[#This Row],[Sales]]&gt;0.1,"HIGH","")</f>
        <v>HIGH</v>
      </c>
    </row>
    <row r="256" spans="1:34">
      <c r="A256" s="19">
        <v>255</v>
      </c>
      <c r="B256" s="20" t="s">
        <v>2995</v>
      </c>
      <c r="C256" s="20" t="s">
        <v>2928</v>
      </c>
      <c r="D256" s="20" t="s">
        <v>2996</v>
      </c>
      <c r="E256" s="20" t="s">
        <v>2997</v>
      </c>
      <c r="F256" s="20" t="s">
        <v>110</v>
      </c>
      <c r="G256" s="20" t="s">
        <v>2097</v>
      </c>
      <c r="H256" s="20" t="s">
        <v>252</v>
      </c>
      <c r="I256" s="20" t="s">
        <v>32</v>
      </c>
      <c r="J256" s="20" t="s">
        <v>47</v>
      </c>
      <c r="K256" s="20" t="s">
        <v>1800</v>
      </c>
      <c r="L256" s="20" t="s">
        <v>1508</v>
      </c>
      <c r="M256" s="20" t="s">
        <v>1518</v>
      </c>
      <c r="N256" s="20" t="s">
        <v>1801</v>
      </c>
      <c r="O256" s="20">
        <v>360.24</v>
      </c>
      <c r="P256" s="20">
        <v>2</v>
      </c>
      <c r="Q256" s="20">
        <v>10.8</v>
      </c>
      <c r="R256" s="20">
        <v>38.14</v>
      </c>
      <c r="S256" s="20" t="s">
        <v>38</v>
      </c>
      <c r="T256" s="20">
        <v>769</v>
      </c>
      <c r="U256" s="20" t="s">
        <v>39</v>
      </c>
      <c r="V256" s="20" t="s">
        <v>78</v>
      </c>
      <c r="W256" s="21" t="s">
        <v>58</v>
      </c>
      <c r="X256" s="22">
        <v>44483</v>
      </c>
      <c r="Y256" s="23">
        <v>44487</v>
      </c>
      <c r="Z256" s="37" t="str">
        <f>IF(India_Data[[#This Row],[Order Date]]=India_Data[[#This Row],[Ship Date]],"0","1")</f>
        <v>1</v>
      </c>
      <c r="AA256" s="37" t="str">
        <f>IF(India_Data[[#This Row],[Sales]]&gt;=India_Data[[#This Row],[Target]],"YES","NO")</f>
        <v>NO</v>
      </c>
      <c r="AB256" s="37">
        <f>(Data!O256:O1810-Data!T256:T1810)</f>
        <v>-408.76</v>
      </c>
      <c r="AC256" s="35">
        <f>India_Data[[#This Row],[Ship Date]]-India_Data[[#This Row],[Order Date]]</f>
        <v>4</v>
      </c>
      <c r="AD256" s="35" t="str">
        <f>IF(India_Data[[#This Row],[Ship Date]]-India_Data[[#This Row],[Order Date]]&gt;5,"flag","no")</f>
        <v>no</v>
      </c>
      <c r="AE256" s="35">
        <f>India_Data[[#This Row],[Profit]]/India_Data[[#This Row],[Sales]]</f>
        <v>2.9980013324450369E-2</v>
      </c>
      <c r="AF256" s="41">
        <f>India_Data[[#This Row],[Sales]]/India_Data[[#This Row],[Target]]</f>
        <v>0.46845253576072821</v>
      </c>
      <c r="AG256" s="41">
        <f>India_Data[[#This Row],[Shipping Cost]]/India_Data[[#This Row],[Sales]]</f>
        <v>0.10587386186986453</v>
      </c>
      <c r="AH256" s="40" t="str">
        <f>IF(India_Data[[#This Row],[Shipping Cost]]/India_Data[[#This Row],[Sales]]&gt;0.1,"HIGH","")</f>
        <v>HIGH</v>
      </c>
    </row>
    <row r="257" spans="1:34">
      <c r="A257" s="19">
        <v>256</v>
      </c>
      <c r="B257" s="20" t="s">
        <v>3694</v>
      </c>
      <c r="C257" s="20" t="s">
        <v>3631</v>
      </c>
      <c r="D257" s="20" t="s">
        <v>800</v>
      </c>
      <c r="E257" s="20" t="s">
        <v>801</v>
      </c>
      <c r="F257" s="20" t="s">
        <v>171</v>
      </c>
      <c r="G257" s="20" t="s">
        <v>1471</v>
      </c>
      <c r="H257" s="20" t="s">
        <v>31</v>
      </c>
      <c r="I257" s="20" t="s">
        <v>32</v>
      </c>
      <c r="J257" s="20" t="s">
        <v>33</v>
      </c>
      <c r="K257" s="20" t="s">
        <v>1711</v>
      </c>
      <c r="L257" s="20" t="s">
        <v>1508</v>
      </c>
      <c r="M257" s="20" t="s">
        <v>1518</v>
      </c>
      <c r="N257" s="20" t="s">
        <v>1712</v>
      </c>
      <c r="O257" s="20">
        <v>266.22000000000003</v>
      </c>
      <c r="P257" s="20">
        <v>2</v>
      </c>
      <c r="Q257" s="20">
        <v>69.180000000000007</v>
      </c>
      <c r="R257" s="20">
        <v>31.44</v>
      </c>
      <c r="S257" s="20" t="s">
        <v>2972</v>
      </c>
      <c r="T257" s="20">
        <v>568</v>
      </c>
      <c r="U257" s="20" t="s">
        <v>39</v>
      </c>
      <c r="V257" s="20" t="s">
        <v>57</v>
      </c>
      <c r="W257" s="21" t="s">
        <v>41</v>
      </c>
      <c r="X257" s="22">
        <v>44688</v>
      </c>
      <c r="Y257" s="23">
        <v>44749</v>
      </c>
      <c r="Z257" s="37" t="str">
        <f>IF(India_Data[[#This Row],[Order Date]]=India_Data[[#This Row],[Ship Date]],"0","1")</f>
        <v>1</v>
      </c>
      <c r="AA257" s="37" t="str">
        <f>IF(India_Data[[#This Row],[Sales]]&gt;=India_Data[[#This Row],[Target]],"YES","NO")</f>
        <v>NO</v>
      </c>
      <c r="AB257" s="37">
        <f>(Data!O257:O1811-Data!T257:T1811)</f>
        <v>-301.77999999999997</v>
      </c>
      <c r="AC257" s="35">
        <f>India_Data[[#This Row],[Ship Date]]-India_Data[[#This Row],[Order Date]]</f>
        <v>61</v>
      </c>
      <c r="AD257" s="35" t="str">
        <f>IF(India_Data[[#This Row],[Ship Date]]-India_Data[[#This Row],[Order Date]]&gt;5,"flag","no")</f>
        <v>flag</v>
      </c>
      <c r="AE257" s="35">
        <f>India_Data[[#This Row],[Profit]]/India_Data[[#This Row],[Sales]]</f>
        <v>0.25986026594545863</v>
      </c>
      <c r="AF257" s="41">
        <f>India_Data[[#This Row],[Sales]]/India_Data[[#This Row],[Target]]</f>
        <v>0.4686971830985916</v>
      </c>
      <c r="AG257" s="41">
        <f>India_Data[[#This Row],[Shipping Cost]]/India_Data[[#This Row],[Sales]]</f>
        <v>0.11809781383817894</v>
      </c>
      <c r="AH257" s="40" t="str">
        <f>IF(India_Data[[#This Row],[Shipping Cost]]/India_Data[[#This Row],[Sales]]&gt;0.1,"HIGH","")</f>
        <v>HIGH</v>
      </c>
    </row>
    <row r="258" spans="1:34">
      <c r="A258" s="19">
        <v>257</v>
      </c>
      <c r="B258" s="20" t="s">
        <v>2998</v>
      </c>
      <c r="C258" s="20" t="s">
        <v>2928</v>
      </c>
      <c r="D258" s="20" t="s">
        <v>2999</v>
      </c>
      <c r="E258" s="20" t="s">
        <v>3000</v>
      </c>
      <c r="F258" s="20" t="s">
        <v>29</v>
      </c>
      <c r="G258" s="20" t="s">
        <v>218</v>
      </c>
      <c r="H258" s="20" t="s">
        <v>165</v>
      </c>
      <c r="I258" s="20" t="s">
        <v>32</v>
      </c>
      <c r="J258" s="20" t="s">
        <v>47</v>
      </c>
      <c r="K258" s="20" t="s">
        <v>2567</v>
      </c>
      <c r="L258" s="20" t="s">
        <v>1508</v>
      </c>
      <c r="M258" s="20" t="s">
        <v>1518</v>
      </c>
      <c r="N258" s="20" t="s">
        <v>2568</v>
      </c>
      <c r="O258" s="20">
        <v>200.76</v>
      </c>
      <c r="P258" s="20">
        <v>2</v>
      </c>
      <c r="Q258" s="20">
        <v>86.28</v>
      </c>
      <c r="R258" s="20">
        <v>31.12</v>
      </c>
      <c r="S258" s="20" t="s">
        <v>38</v>
      </c>
      <c r="T258" s="20">
        <v>338</v>
      </c>
      <c r="U258" s="20" t="s">
        <v>39</v>
      </c>
      <c r="V258" s="20" t="s">
        <v>40</v>
      </c>
      <c r="W258" s="21" t="s">
        <v>58</v>
      </c>
      <c r="X258" s="22">
        <v>45471</v>
      </c>
      <c r="Y258" s="23">
        <v>45472</v>
      </c>
      <c r="Z258" s="37" t="str">
        <f>IF(India_Data[[#This Row],[Order Date]]=India_Data[[#This Row],[Ship Date]],"0","1")</f>
        <v>1</v>
      </c>
      <c r="AA258" s="37" t="str">
        <f>IF(India_Data[[#This Row],[Sales]]&gt;=India_Data[[#This Row],[Target]],"YES","NO")</f>
        <v>NO</v>
      </c>
      <c r="AB258" s="37">
        <f>(Data!O258:O1812-Data!T258:T1812)</f>
        <v>-137.24</v>
      </c>
      <c r="AC258" s="35">
        <f>India_Data[[#This Row],[Ship Date]]-India_Data[[#This Row],[Order Date]]</f>
        <v>1</v>
      </c>
      <c r="AD258" s="35" t="str">
        <f>IF(India_Data[[#This Row],[Ship Date]]-India_Data[[#This Row],[Order Date]]&gt;5,"flag","no")</f>
        <v>no</v>
      </c>
      <c r="AE258" s="35">
        <f>India_Data[[#This Row],[Profit]]/India_Data[[#This Row],[Sales]]</f>
        <v>0.42976688583383149</v>
      </c>
      <c r="AF258" s="41">
        <f>India_Data[[#This Row],[Sales]]/India_Data[[#This Row],[Target]]</f>
        <v>0.59396449704142007</v>
      </c>
      <c r="AG258" s="41">
        <f>India_Data[[#This Row],[Shipping Cost]]/India_Data[[#This Row],[Sales]]</f>
        <v>0.15501095835823869</v>
      </c>
      <c r="AH258" s="40" t="str">
        <f>IF(India_Data[[#This Row],[Shipping Cost]]/India_Data[[#This Row],[Sales]]&gt;0.1,"HIGH","")</f>
        <v>HIGH</v>
      </c>
    </row>
    <row r="259" spans="1:34">
      <c r="A259" s="19">
        <v>258</v>
      </c>
      <c r="B259" s="20" t="s">
        <v>2985</v>
      </c>
      <c r="C259" s="20" t="s">
        <v>2928</v>
      </c>
      <c r="D259" s="20" t="s">
        <v>2986</v>
      </c>
      <c r="E259" s="20" t="s">
        <v>2987</v>
      </c>
      <c r="F259" s="20" t="s">
        <v>171</v>
      </c>
      <c r="G259" s="20" t="s">
        <v>1006</v>
      </c>
      <c r="H259" s="20" t="s">
        <v>31</v>
      </c>
      <c r="I259" s="20" t="s">
        <v>32</v>
      </c>
      <c r="J259" s="20" t="s">
        <v>33</v>
      </c>
      <c r="K259" s="20" t="s">
        <v>3001</v>
      </c>
      <c r="L259" s="20" t="s">
        <v>1508</v>
      </c>
      <c r="M259" s="20" t="s">
        <v>1518</v>
      </c>
      <c r="N259" s="20" t="s">
        <v>3002</v>
      </c>
      <c r="O259" s="20">
        <v>148.5</v>
      </c>
      <c r="P259" s="20">
        <v>2</v>
      </c>
      <c r="Q259" s="20">
        <v>1.44</v>
      </c>
      <c r="R259" s="20">
        <v>25.44</v>
      </c>
      <c r="S259" s="20" t="s">
        <v>2337</v>
      </c>
      <c r="T259" s="20">
        <v>193</v>
      </c>
      <c r="U259" s="20" t="s">
        <v>39</v>
      </c>
      <c r="V259" s="20" t="s">
        <v>50</v>
      </c>
      <c r="W259" s="21" t="s">
        <v>58</v>
      </c>
      <c r="X259" s="22">
        <v>44383</v>
      </c>
      <c r="Y259" s="23">
        <v>44475</v>
      </c>
      <c r="Z259" s="37" t="str">
        <f>IF(India_Data[[#This Row],[Order Date]]=India_Data[[#This Row],[Ship Date]],"0","1")</f>
        <v>1</v>
      </c>
      <c r="AA259" s="37" t="str">
        <f>IF(India_Data[[#This Row],[Sales]]&gt;=India_Data[[#This Row],[Target]],"YES","NO")</f>
        <v>NO</v>
      </c>
      <c r="AB259" s="37">
        <f>(Data!O259:O1813-Data!T259:T1813)</f>
        <v>-44.5</v>
      </c>
      <c r="AC259" s="35">
        <f>India_Data[[#This Row],[Ship Date]]-India_Data[[#This Row],[Order Date]]</f>
        <v>92</v>
      </c>
      <c r="AD259" s="35" t="str">
        <f>IF(India_Data[[#This Row],[Ship Date]]-India_Data[[#This Row],[Order Date]]&gt;5,"flag","no")</f>
        <v>flag</v>
      </c>
      <c r="AE259" s="35">
        <f>India_Data[[#This Row],[Profit]]/India_Data[[#This Row],[Sales]]</f>
        <v>9.696969696969697E-3</v>
      </c>
      <c r="AF259" s="41">
        <f>India_Data[[#This Row],[Sales]]/India_Data[[#This Row],[Target]]</f>
        <v>0.76943005181347146</v>
      </c>
      <c r="AG259" s="41">
        <f>India_Data[[#This Row],[Shipping Cost]]/India_Data[[#This Row],[Sales]]</f>
        <v>0.17131313131313133</v>
      </c>
      <c r="AH259" s="40" t="str">
        <f>IF(India_Data[[#This Row],[Shipping Cost]]/India_Data[[#This Row],[Sales]]&gt;0.1,"HIGH","")</f>
        <v>HIGH</v>
      </c>
    </row>
    <row r="260" spans="1:34">
      <c r="A260" s="19">
        <v>259</v>
      </c>
      <c r="B260" s="20" t="s">
        <v>3003</v>
      </c>
      <c r="C260" s="20" t="s">
        <v>2928</v>
      </c>
      <c r="D260" s="20" t="s">
        <v>3004</v>
      </c>
      <c r="E260" s="20" t="s">
        <v>3005</v>
      </c>
      <c r="F260" s="20" t="s">
        <v>171</v>
      </c>
      <c r="G260" s="20" t="s">
        <v>178</v>
      </c>
      <c r="H260" s="20" t="s">
        <v>179</v>
      </c>
      <c r="I260" s="20" t="s">
        <v>32</v>
      </c>
      <c r="J260" s="20" t="s">
        <v>180</v>
      </c>
      <c r="K260" s="20" t="s">
        <v>3006</v>
      </c>
      <c r="L260" s="20" t="s">
        <v>1508</v>
      </c>
      <c r="M260" s="20" t="s">
        <v>1518</v>
      </c>
      <c r="N260" s="20" t="s">
        <v>3007</v>
      </c>
      <c r="O260" s="20">
        <v>85.44</v>
      </c>
      <c r="P260" s="20">
        <v>2</v>
      </c>
      <c r="Q260" s="20">
        <v>0.84</v>
      </c>
      <c r="R260" s="20">
        <v>15.28</v>
      </c>
      <c r="S260" s="20" t="s">
        <v>2337</v>
      </c>
      <c r="T260" s="20">
        <v>780</v>
      </c>
      <c r="U260" s="20" t="s">
        <v>39</v>
      </c>
      <c r="V260" s="20" t="s">
        <v>78</v>
      </c>
      <c r="W260" s="21" t="s">
        <v>41</v>
      </c>
      <c r="X260" s="22">
        <v>44656</v>
      </c>
      <c r="Y260" s="23">
        <v>44717</v>
      </c>
      <c r="Z260" s="37" t="str">
        <f>IF(India_Data[[#This Row],[Order Date]]=India_Data[[#This Row],[Ship Date]],"0","1")</f>
        <v>1</v>
      </c>
      <c r="AA260" s="37" t="str">
        <f>IF(India_Data[[#This Row],[Sales]]&gt;=India_Data[[#This Row],[Target]],"YES","NO")</f>
        <v>NO</v>
      </c>
      <c r="AB260" s="37">
        <f>(Data!O260:O1814-Data!T260:T1814)</f>
        <v>-694.56</v>
      </c>
      <c r="AC260" s="35">
        <f>India_Data[[#This Row],[Ship Date]]-India_Data[[#This Row],[Order Date]]</f>
        <v>61</v>
      </c>
      <c r="AD260" s="35" t="str">
        <f>IF(India_Data[[#This Row],[Ship Date]]-India_Data[[#This Row],[Order Date]]&gt;5,"flag","no")</f>
        <v>flag</v>
      </c>
      <c r="AE260" s="35">
        <f>India_Data[[#This Row],[Profit]]/India_Data[[#This Row],[Sales]]</f>
        <v>9.8314606741573031E-3</v>
      </c>
      <c r="AF260" s="41">
        <f>India_Data[[#This Row],[Sales]]/India_Data[[#This Row],[Target]]</f>
        <v>0.10953846153846153</v>
      </c>
      <c r="AG260" s="41">
        <f>India_Data[[#This Row],[Shipping Cost]]/India_Data[[#This Row],[Sales]]</f>
        <v>0.17883895131086142</v>
      </c>
      <c r="AH260" s="40" t="str">
        <f>IF(India_Data[[#This Row],[Shipping Cost]]/India_Data[[#This Row],[Sales]]&gt;0.1,"HIGH","")</f>
        <v>HIGH</v>
      </c>
    </row>
    <row r="261" spans="1:34">
      <c r="A261" s="19">
        <v>260</v>
      </c>
      <c r="B261" s="20" t="s">
        <v>2994</v>
      </c>
      <c r="C261" s="20" t="s">
        <v>2928</v>
      </c>
      <c r="D261" s="20" t="s">
        <v>594</v>
      </c>
      <c r="E261" s="20" t="s">
        <v>595</v>
      </c>
      <c r="F261" s="20" t="s">
        <v>29</v>
      </c>
      <c r="G261" s="20" t="s">
        <v>52</v>
      </c>
      <c r="H261" s="20" t="s">
        <v>53</v>
      </c>
      <c r="I261" s="20" t="s">
        <v>32</v>
      </c>
      <c r="J261" s="20" t="s">
        <v>54</v>
      </c>
      <c r="K261" s="20" t="s">
        <v>3008</v>
      </c>
      <c r="L261" s="20" t="s">
        <v>1508</v>
      </c>
      <c r="M261" s="20" t="s">
        <v>1518</v>
      </c>
      <c r="N261" s="20" t="s">
        <v>3009</v>
      </c>
      <c r="O261" s="20">
        <v>87.06</v>
      </c>
      <c r="P261" s="20">
        <v>2</v>
      </c>
      <c r="Q261" s="20">
        <v>0.84</v>
      </c>
      <c r="R261" s="20">
        <v>15.09</v>
      </c>
      <c r="S261" s="20" t="s">
        <v>2337</v>
      </c>
      <c r="T261" s="20">
        <v>456</v>
      </c>
      <c r="U261" s="20" t="s">
        <v>39</v>
      </c>
      <c r="V261" s="20" t="s">
        <v>57</v>
      </c>
      <c r="W261" s="21" t="s">
        <v>41</v>
      </c>
      <c r="X261" s="22">
        <v>45255</v>
      </c>
      <c r="Y261" s="23">
        <v>45257</v>
      </c>
      <c r="Z261" s="37" t="str">
        <f>IF(India_Data[[#This Row],[Order Date]]=India_Data[[#This Row],[Ship Date]],"0","1")</f>
        <v>1</v>
      </c>
      <c r="AA261" s="37" t="str">
        <f>IF(India_Data[[#This Row],[Sales]]&gt;=India_Data[[#This Row],[Target]],"YES","NO")</f>
        <v>NO</v>
      </c>
      <c r="AB261" s="37">
        <f>(Data!O261:O1815-Data!T261:T1815)</f>
        <v>-368.94</v>
      </c>
      <c r="AC261" s="35">
        <f>India_Data[[#This Row],[Ship Date]]-India_Data[[#This Row],[Order Date]]</f>
        <v>2</v>
      </c>
      <c r="AD261" s="35" t="str">
        <f>IF(India_Data[[#This Row],[Ship Date]]-India_Data[[#This Row],[Order Date]]&gt;5,"flag","no")</f>
        <v>no</v>
      </c>
      <c r="AE261" s="35">
        <f>India_Data[[#This Row],[Profit]]/India_Data[[#This Row],[Sales]]</f>
        <v>9.6485182632667123E-3</v>
      </c>
      <c r="AF261" s="41">
        <f>India_Data[[#This Row],[Sales]]/India_Data[[#This Row],[Target]]</f>
        <v>0.19092105263157896</v>
      </c>
      <c r="AG261" s="41">
        <f>India_Data[[#This Row],[Shipping Cost]]/India_Data[[#This Row],[Sales]]</f>
        <v>0.173328738800827</v>
      </c>
      <c r="AH261" s="40" t="str">
        <f>IF(India_Data[[#This Row],[Shipping Cost]]/India_Data[[#This Row],[Sales]]&gt;0.1,"HIGH","")</f>
        <v>HIGH</v>
      </c>
    </row>
    <row r="262" spans="1:34">
      <c r="A262" s="19">
        <v>261</v>
      </c>
      <c r="B262" s="20" t="s">
        <v>3010</v>
      </c>
      <c r="C262" s="20" t="s">
        <v>2928</v>
      </c>
      <c r="D262" s="20" t="s">
        <v>3011</v>
      </c>
      <c r="E262" s="20" t="s">
        <v>3012</v>
      </c>
      <c r="F262" s="20" t="s">
        <v>29</v>
      </c>
      <c r="G262" s="20" t="s">
        <v>96</v>
      </c>
      <c r="H262" s="20" t="s">
        <v>31</v>
      </c>
      <c r="I262" s="20" t="s">
        <v>32</v>
      </c>
      <c r="J262" s="20" t="s">
        <v>33</v>
      </c>
      <c r="K262" s="20" t="s">
        <v>1823</v>
      </c>
      <c r="L262" s="20" t="s">
        <v>1508</v>
      </c>
      <c r="M262" s="20" t="s">
        <v>1518</v>
      </c>
      <c r="N262" s="20" t="s">
        <v>1824</v>
      </c>
      <c r="O262" s="20">
        <v>175.77</v>
      </c>
      <c r="P262" s="20">
        <v>3</v>
      </c>
      <c r="Q262" s="20">
        <v>64.98</v>
      </c>
      <c r="R262" s="20">
        <v>10.56</v>
      </c>
      <c r="S262" s="20" t="s">
        <v>38</v>
      </c>
      <c r="T262" s="20">
        <v>81</v>
      </c>
      <c r="U262" s="20" t="s">
        <v>39</v>
      </c>
      <c r="V262" s="20" t="s">
        <v>40</v>
      </c>
      <c r="W262" s="21" t="s">
        <v>58</v>
      </c>
      <c r="X262" s="22">
        <v>44899</v>
      </c>
      <c r="Y262" s="23">
        <v>44665</v>
      </c>
      <c r="Z262" s="37" t="str">
        <f>IF(India_Data[[#This Row],[Order Date]]=India_Data[[#This Row],[Ship Date]],"0","1")</f>
        <v>1</v>
      </c>
      <c r="AA262" s="37" t="str">
        <f>IF(India_Data[[#This Row],[Sales]]&gt;=India_Data[[#This Row],[Target]],"YES","NO")</f>
        <v>YES</v>
      </c>
      <c r="AB262" s="37">
        <f>(Data!O262:O1816-Data!T262:T1816)</f>
        <v>94.77000000000001</v>
      </c>
      <c r="AC262" s="35">
        <f>India_Data[[#This Row],[Ship Date]]-India_Data[[#This Row],[Order Date]]</f>
        <v>-234</v>
      </c>
      <c r="AD262" s="35" t="str">
        <f>IF(India_Data[[#This Row],[Ship Date]]-India_Data[[#This Row],[Order Date]]&gt;5,"flag","no")</f>
        <v>no</v>
      </c>
      <c r="AE262" s="35">
        <f>India_Data[[#This Row],[Profit]]/India_Data[[#This Row],[Sales]]</f>
        <v>0.36968766001024067</v>
      </c>
      <c r="AF262" s="41">
        <f>India_Data[[#This Row],[Sales]]/India_Data[[#This Row],[Target]]</f>
        <v>2.17</v>
      </c>
      <c r="AG262" s="41">
        <f>India_Data[[#This Row],[Shipping Cost]]/India_Data[[#This Row],[Sales]]</f>
        <v>6.0078511691414919E-2</v>
      </c>
      <c r="AH262" s="40" t="str">
        <f>IF(India_Data[[#This Row],[Shipping Cost]]/India_Data[[#This Row],[Sales]]&gt;0.1,"HIGH","")</f>
        <v/>
      </c>
    </row>
    <row r="263" spans="1:34">
      <c r="A263" s="19">
        <v>262</v>
      </c>
      <c r="B263" s="20" t="s">
        <v>4039</v>
      </c>
      <c r="C263" s="20" t="s">
        <v>3998</v>
      </c>
      <c r="D263" s="20" t="s">
        <v>4040</v>
      </c>
      <c r="E263" s="20" t="s">
        <v>4041</v>
      </c>
      <c r="F263" s="20" t="s">
        <v>29</v>
      </c>
      <c r="G263" s="20" t="s">
        <v>529</v>
      </c>
      <c r="H263" s="20" t="s">
        <v>31</v>
      </c>
      <c r="I263" s="20" t="s">
        <v>32</v>
      </c>
      <c r="J263" s="20" t="s">
        <v>33</v>
      </c>
      <c r="K263" s="20" t="s">
        <v>4042</v>
      </c>
      <c r="L263" s="20" t="s">
        <v>1508</v>
      </c>
      <c r="M263" s="20" t="s">
        <v>1518</v>
      </c>
      <c r="N263" s="20" t="s">
        <v>4043</v>
      </c>
      <c r="O263" s="20">
        <v>148.32</v>
      </c>
      <c r="P263" s="20">
        <v>3</v>
      </c>
      <c r="Q263" s="20">
        <v>32.58</v>
      </c>
      <c r="R263" s="20">
        <v>5.2</v>
      </c>
      <c r="S263" s="20" t="s">
        <v>38</v>
      </c>
      <c r="T263" s="20">
        <v>484</v>
      </c>
      <c r="U263" s="20" t="s">
        <v>39</v>
      </c>
      <c r="V263" s="20" t="s">
        <v>78</v>
      </c>
      <c r="W263" s="21" t="s">
        <v>41</v>
      </c>
      <c r="X263" s="22">
        <v>44334</v>
      </c>
      <c r="Y263" s="23">
        <v>44336</v>
      </c>
      <c r="Z263" s="37" t="str">
        <f>IF(India_Data[[#This Row],[Order Date]]=India_Data[[#This Row],[Ship Date]],"0","1")</f>
        <v>1</v>
      </c>
      <c r="AA263" s="37" t="str">
        <f>IF(India_Data[[#This Row],[Sales]]&gt;=India_Data[[#This Row],[Target]],"YES","NO")</f>
        <v>NO</v>
      </c>
      <c r="AB263" s="37">
        <f>(Data!O263:O1817-Data!T263:T1817)</f>
        <v>-335.68</v>
      </c>
      <c r="AC263" s="35">
        <f>India_Data[[#This Row],[Ship Date]]-India_Data[[#This Row],[Order Date]]</f>
        <v>2</v>
      </c>
      <c r="AD263" s="35" t="str">
        <f>IF(India_Data[[#This Row],[Ship Date]]-India_Data[[#This Row],[Order Date]]&gt;5,"flag","no")</f>
        <v>no</v>
      </c>
      <c r="AE263" s="35">
        <f>India_Data[[#This Row],[Profit]]/India_Data[[#This Row],[Sales]]</f>
        <v>0.21966019417475727</v>
      </c>
      <c r="AF263" s="41">
        <f>India_Data[[#This Row],[Sales]]/India_Data[[#This Row],[Target]]</f>
        <v>0.30644628099173554</v>
      </c>
      <c r="AG263" s="41">
        <f>India_Data[[#This Row],[Shipping Cost]]/India_Data[[#This Row],[Sales]]</f>
        <v>3.5059331175836032E-2</v>
      </c>
      <c r="AH263" s="40" t="str">
        <f>IF(India_Data[[#This Row],[Shipping Cost]]/India_Data[[#This Row],[Sales]]&gt;0.1,"HIGH","")</f>
        <v/>
      </c>
    </row>
    <row r="264" spans="1:34">
      <c r="A264" s="19">
        <v>263</v>
      </c>
      <c r="B264" s="20" t="s">
        <v>2949</v>
      </c>
      <c r="C264" s="20" t="s">
        <v>2928</v>
      </c>
      <c r="D264" s="20" t="s">
        <v>133</v>
      </c>
      <c r="E264" s="20" t="s">
        <v>134</v>
      </c>
      <c r="F264" s="20" t="s">
        <v>110</v>
      </c>
      <c r="G264" s="20" t="s">
        <v>2950</v>
      </c>
      <c r="H264" s="20" t="s">
        <v>157</v>
      </c>
      <c r="I264" s="20" t="s">
        <v>32</v>
      </c>
      <c r="J264" s="20" t="s">
        <v>47</v>
      </c>
      <c r="K264" s="20" t="s">
        <v>1721</v>
      </c>
      <c r="L264" s="20" t="s">
        <v>1508</v>
      </c>
      <c r="M264" s="20" t="s">
        <v>1509</v>
      </c>
      <c r="N264" s="20" t="s">
        <v>1722</v>
      </c>
      <c r="O264" s="20">
        <v>2871.54</v>
      </c>
      <c r="P264" s="20">
        <v>7</v>
      </c>
      <c r="Q264" s="20">
        <v>57.33</v>
      </c>
      <c r="R264" s="20">
        <v>227.14</v>
      </c>
      <c r="S264" s="20" t="s">
        <v>38</v>
      </c>
      <c r="T264" s="20">
        <v>612</v>
      </c>
      <c r="U264" s="20" t="s">
        <v>39</v>
      </c>
      <c r="V264" s="20" t="s">
        <v>50</v>
      </c>
      <c r="W264" s="21" t="s">
        <v>41</v>
      </c>
      <c r="X264" s="22">
        <v>45417</v>
      </c>
      <c r="Y264" s="23">
        <v>45478</v>
      </c>
      <c r="Z264" s="37" t="str">
        <f>IF(India_Data[[#This Row],[Order Date]]=India_Data[[#This Row],[Ship Date]],"0","1")</f>
        <v>1</v>
      </c>
      <c r="AA264" s="37" t="str">
        <f>IF(India_Data[[#This Row],[Sales]]&gt;=India_Data[[#This Row],[Target]],"YES","NO")</f>
        <v>YES</v>
      </c>
      <c r="AB264" s="37">
        <f>(Data!O264:O1818-Data!T264:T1818)</f>
        <v>2259.54</v>
      </c>
      <c r="AC264" s="35">
        <f>India_Data[[#This Row],[Ship Date]]-India_Data[[#This Row],[Order Date]]</f>
        <v>61</v>
      </c>
      <c r="AD264" s="35" t="str">
        <f>IF(India_Data[[#This Row],[Ship Date]]-India_Data[[#This Row],[Order Date]]&gt;5,"flag","no")</f>
        <v>flag</v>
      </c>
      <c r="AE264" s="35">
        <f>India_Data[[#This Row],[Profit]]/India_Data[[#This Row],[Sales]]</f>
        <v>1.9964896884598508E-2</v>
      </c>
      <c r="AF264" s="41">
        <f>India_Data[[#This Row],[Sales]]/India_Data[[#This Row],[Target]]</f>
        <v>4.6920588235294121</v>
      </c>
      <c r="AG264" s="41">
        <f>India_Data[[#This Row],[Shipping Cost]]/India_Data[[#This Row],[Sales]]</f>
        <v>7.9100413018798277E-2</v>
      </c>
      <c r="AH264" s="40" t="str">
        <f>IF(India_Data[[#This Row],[Shipping Cost]]/India_Data[[#This Row],[Sales]]&gt;0.1,"HIGH","")</f>
        <v/>
      </c>
    </row>
    <row r="265" spans="1:34">
      <c r="A265" s="19">
        <v>264</v>
      </c>
      <c r="B265" s="20" t="s">
        <v>3013</v>
      </c>
      <c r="C265" s="20" t="s">
        <v>2928</v>
      </c>
      <c r="D265" s="20" t="s">
        <v>3014</v>
      </c>
      <c r="E265" s="20" t="s">
        <v>3015</v>
      </c>
      <c r="F265" s="20" t="s">
        <v>171</v>
      </c>
      <c r="G265" s="20" t="s">
        <v>756</v>
      </c>
      <c r="H265" s="20" t="s">
        <v>757</v>
      </c>
      <c r="I265" s="20" t="s">
        <v>32</v>
      </c>
      <c r="J265" s="20" t="s">
        <v>180</v>
      </c>
      <c r="K265" s="20" t="s">
        <v>1626</v>
      </c>
      <c r="L265" s="20" t="s">
        <v>1508</v>
      </c>
      <c r="M265" s="20" t="s">
        <v>1509</v>
      </c>
      <c r="N265" s="20" t="s">
        <v>1627</v>
      </c>
      <c r="O265" s="20">
        <v>877.38</v>
      </c>
      <c r="P265" s="20">
        <v>7</v>
      </c>
      <c r="Q265" s="20">
        <v>394.8</v>
      </c>
      <c r="R265" s="20">
        <v>116.78</v>
      </c>
      <c r="S265" s="20" t="s">
        <v>38</v>
      </c>
      <c r="T265" s="20">
        <v>621</v>
      </c>
      <c r="U265" s="20" t="s">
        <v>39</v>
      </c>
      <c r="V265" s="20" t="s">
        <v>78</v>
      </c>
      <c r="W265" s="21" t="s">
        <v>58</v>
      </c>
      <c r="X265" s="22">
        <v>44910</v>
      </c>
      <c r="Y265" s="23">
        <v>44914</v>
      </c>
      <c r="Z265" s="37" t="str">
        <f>IF(India_Data[[#This Row],[Order Date]]=India_Data[[#This Row],[Ship Date]],"0","1")</f>
        <v>1</v>
      </c>
      <c r="AA265" s="37" t="str">
        <f>IF(India_Data[[#This Row],[Sales]]&gt;=India_Data[[#This Row],[Target]],"YES","NO")</f>
        <v>YES</v>
      </c>
      <c r="AB265" s="37">
        <f>(Data!O265:O1819-Data!T265:T1819)</f>
        <v>256.38</v>
      </c>
      <c r="AC265" s="35">
        <f>India_Data[[#This Row],[Ship Date]]-India_Data[[#This Row],[Order Date]]</f>
        <v>4</v>
      </c>
      <c r="AD265" s="35" t="str">
        <f>IF(India_Data[[#This Row],[Ship Date]]-India_Data[[#This Row],[Order Date]]&gt;5,"flag","no")</f>
        <v>no</v>
      </c>
      <c r="AE265" s="35">
        <f>India_Data[[#This Row],[Profit]]/India_Data[[#This Row],[Sales]]</f>
        <v>0.4499760651029201</v>
      </c>
      <c r="AF265" s="41">
        <f>India_Data[[#This Row],[Sales]]/India_Data[[#This Row],[Target]]</f>
        <v>1.4128502415458937</v>
      </c>
      <c r="AG265" s="41">
        <f>India_Data[[#This Row],[Shipping Cost]]/India_Data[[#This Row],[Sales]]</f>
        <v>0.13310082290455674</v>
      </c>
      <c r="AH265" s="40" t="str">
        <f>IF(India_Data[[#This Row],[Shipping Cost]]/India_Data[[#This Row],[Sales]]&gt;0.1,"HIGH","")</f>
        <v>HIGH</v>
      </c>
    </row>
    <row r="266" spans="1:34">
      <c r="A266" s="19">
        <v>265</v>
      </c>
      <c r="B266" s="20" t="s">
        <v>3695</v>
      </c>
      <c r="C266" s="20" t="s">
        <v>3631</v>
      </c>
      <c r="D266" s="20" t="s">
        <v>2036</v>
      </c>
      <c r="E266" s="20" t="s">
        <v>2037</v>
      </c>
      <c r="F266" s="20" t="s">
        <v>110</v>
      </c>
      <c r="G266" s="20" t="s">
        <v>280</v>
      </c>
      <c r="H266" s="20" t="s">
        <v>63</v>
      </c>
      <c r="I266" s="20" t="s">
        <v>32</v>
      </c>
      <c r="J266" s="20" t="s">
        <v>54</v>
      </c>
      <c r="K266" s="20" t="s">
        <v>1882</v>
      </c>
      <c r="L266" s="20" t="s">
        <v>1508</v>
      </c>
      <c r="M266" s="20" t="s">
        <v>1509</v>
      </c>
      <c r="N266" s="20" t="s">
        <v>1883</v>
      </c>
      <c r="O266" s="20">
        <v>2065.5</v>
      </c>
      <c r="P266" s="20">
        <v>5</v>
      </c>
      <c r="Q266" s="20">
        <v>41.25</v>
      </c>
      <c r="R266" s="20">
        <v>248.81</v>
      </c>
      <c r="S266" s="20" t="s">
        <v>2337</v>
      </c>
      <c r="T266" s="20">
        <v>65</v>
      </c>
      <c r="U266" s="20" t="s">
        <v>39</v>
      </c>
      <c r="V266" s="20" t="s">
        <v>40</v>
      </c>
      <c r="W266" s="21" t="s">
        <v>58</v>
      </c>
      <c r="X266" s="22">
        <v>45461</v>
      </c>
      <c r="Y266" s="23">
        <v>45466</v>
      </c>
      <c r="Z266" s="37" t="str">
        <f>IF(India_Data[[#This Row],[Order Date]]=India_Data[[#This Row],[Ship Date]],"0","1")</f>
        <v>1</v>
      </c>
      <c r="AA266" s="37" t="str">
        <f>IF(India_Data[[#This Row],[Sales]]&gt;=India_Data[[#This Row],[Target]],"YES","NO")</f>
        <v>YES</v>
      </c>
      <c r="AB266" s="37">
        <f>(Data!O266:O1820-Data!T266:T1820)</f>
        <v>2000.5</v>
      </c>
      <c r="AC266" s="35">
        <f>India_Data[[#This Row],[Ship Date]]-India_Data[[#This Row],[Order Date]]</f>
        <v>5</v>
      </c>
      <c r="AD266" s="35" t="str">
        <f>IF(India_Data[[#This Row],[Ship Date]]-India_Data[[#This Row],[Order Date]]&gt;5,"flag","no")</f>
        <v>no</v>
      </c>
      <c r="AE266" s="35">
        <f>India_Data[[#This Row],[Profit]]/India_Data[[#This Row],[Sales]]</f>
        <v>1.9970951343500364E-2</v>
      </c>
      <c r="AF266" s="41">
        <f>India_Data[[#This Row],[Sales]]/India_Data[[#This Row],[Target]]</f>
        <v>31.776923076923076</v>
      </c>
      <c r="AG266" s="41">
        <f>India_Data[[#This Row],[Shipping Cost]]/India_Data[[#This Row],[Sales]]</f>
        <v>0.12045993706124425</v>
      </c>
      <c r="AH266" s="40" t="str">
        <f>IF(India_Data[[#This Row],[Shipping Cost]]/India_Data[[#This Row],[Sales]]&gt;0.1,"HIGH","")</f>
        <v>HIGH</v>
      </c>
    </row>
    <row r="267" spans="1:34">
      <c r="A267" s="19">
        <v>266</v>
      </c>
      <c r="B267" s="20" t="s">
        <v>3696</v>
      </c>
      <c r="C267" s="20" t="s">
        <v>3631</v>
      </c>
      <c r="D267" s="20" t="s">
        <v>3597</v>
      </c>
      <c r="E267" s="20" t="s">
        <v>3598</v>
      </c>
      <c r="F267" s="20" t="s">
        <v>29</v>
      </c>
      <c r="G267" s="20" t="s">
        <v>702</v>
      </c>
      <c r="H267" s="20" t="s">
        <v>252</v>
      </c>
      <c r="I267" s="20" t="s">
        <v>32</v>
      </c>
      <c r="J267" s="20" t="s">
        <v>47</v>
      </c>
      <c r="K267" s="20" t="s">
        <v>3697</v>
      </c>
      <c r="L267" s="20" t="s">
        <v>1508</v>
      </c>
      <c r="M267" s="20" t="s">
        <v>1509</v>
      </c>
      <c r="N267" s="20" t="s">
        <v>3698</v>
      </c>
      <c r="O267" s="20">
        <v>868.95</v>
      </c>
      <c r="P267" s="20">
        <v>5</v>
      </c>
      <c r="Q267" s="20">
        <v>43.35</v>
      </c>
      <c r="R267" s="20">
        <v>186.83</v>
      </c>
      <c r="S267" s="20" t="s">
        <v>2337</v>
      </c>
      <c r="T267" s="20">
        <v>89</v>
      </c>
      <c r="U267" s="20" t="s">
        <v>39</v>
      </c>
      <c r="V267" s="20" t="s">
        <v>50</v>
      </c>
      <c r="W267" s="21" t="s">
        <v>41</v>
      </c>
      <c r="X267" s="22">
        <v>45438</v>
      </c>
      <c r="Y267" s="23">
        <v>45440</v>
      </c>
      <c r="Z267" s="37" t="str">
        <f>IF(India_Data[[#This Row],[Order Date]]=India_Data[[#This Row],[Ship Date]],"0","1")</f>
        <v>1</v>
      </c>
      <c r="AA267" s="37" t="str">
        <f>IF(India_Data[[#This Row],[Sales]]&gt;=India_Data[[#This Row],[Target]],"YES","NO")</f>
        <v>YES</v>
      </c>
      <c r="AB267" s="37">
        <f>(Data!O267:O1821-Data!T267:T1821)</f>
        <v>779.95</v>
      </c>
      <c r="AC267" s="35">
        <f>India_Data[[#This Row],[Ship Date]]-India_Data[[#This Row],[Order Date]]</f>
        <v>2</v>
      </c>
      <c r="AD267" s="35" t="str">
        <f>IF(India_Data[[#This Row],[Ship Date]]-India_Data[[#This Row],[Order Date]]&gt;5,"flag","no")</f>
        <v>no</v>
      </c>
      <c r="AE267" s="35">
        <f>India_Data[[#This Row],[Profit]]/India_Data[[#This Row],[Sales]]</f>
        <v>4.9887795615397891E-2</v>
      </c>
      <c r="AF267" s="41">
        <f>India_Data[[#This Row],[Sales]]/India_Data[[#This Row],[Target]]</f>
        <v>9.7634831460674167</v>
      </c>
      <c r="AG267" s="41">
        <f>India_Data[[#This Row],[Shipping Cost]]/India_Data[[#This Row],[Sales]]</f>
        <v>0.21500661718165603</v>
      </c>
      <c r="AH267" s="40" t="str">
        <f>IF(India_Data[[#This Row],[Shipping Cost]]/India_Data[[#This Row],[Sales]]&gt;0.1,"HIGH","")</f>
        <v>HIGH</v>
      </c>
    </row>
    <row r="268" spans="1:34">
      <c r="A268" s="19">
        <v>267</v>
      </c>
      <c r="B268" s="20" t="s">
        <v>3699</v>
      </c>
      <c r="C268" s="20" t="s">
        <v>3631</v>
      </c>
      <c r="D268" s="20" t="s">
        <v>3700</v>
      </c>
      <c r="E268" s="20" t="s">
        <v>3701</v>
      </c>
      <c r="F268" s="20" t="s">
        <v>110</v>
      </c>
      <c r="G268" s="20" t="s">
        <v>89</v>
      </c>
      <c r="H268" s="20" t="s">
        <v>303</v>
      </c>
      <c r="I268" s="20" t="s">
        <v>32</v>
      </c>
      <c r="J268" s="20" t="s">
        <v>33</v>
      </c>
      <c r="K268" s="20" t="s">
        <v>1789</v>
      </c>
      <c r="L268" s="20" t="s">
        <v>1508</v>
      </c>
      <c r="M268" s="20" t="s">
        <v>1509</v>
      </c>
      <c r="N268" s="20" t="s">
        <v>1606</v>
      </c>
      <c r="O268" s="20">
        <v>630.15</v>
      </c>
      <c r="P268" s="20">
        <v>5</v>
      </c>
      <c r="Q268" s="20">
        <v>31.5</v>
      </c>
      <c r="R268" s="20">
        <v>181.05</v>
      </c>
      <c r="S268" s="20" t="s">
        <v>2972</v>
      </c>
      <c r="T268" s="20">
        <v>557</v>
      </c>
      <c r="U268" s="20" t="s">
        <v>39</v>
      </c>
      <c r="V268" s="20" t="s">
        <v>78</v>
      </c>
      <c r="W268" s="21" t="s">
        <v>41</v>
      </c>
      <c r="X268" s="22">
        <v>45410</v>
      </c>
      <c r="Y268" s="23">
        <v>45296</v>
      </c>
      <c r="Z268" s="37" t="str">
        <f>IF(India_Data[[#This Row],[Order Date]]=India_Data[[#This Row],[Ship Date]],"0","1")</f>
        <v>1</v>
      </c>
      <c r="AA268" s="37" t="str">
        <f>IF(India_Data[[#This Row],[Sales]]&gt;=India_Data[[#This Row],[Target]],"YES","NO")</f>
        <v>YES</v>
      </c>
      <c r="AB268" s="37">
        <f>(Data!O268:O1822-Data!T268:T1822)</f>
        <v>73.149999999999977</v>
      </c>
      <c r="AC268" s="35">
        <f>India_Data[[#This Row],[Ship Date]]-India_Data[[#This Row],[Order Date]]</f>
        <v>-114</v>
      </c>
      <c r="AD268" s="35" t="str">
        <f>IF(India_Data[[#This Row],[Ship Date]]-India_Data[[#This Row],[Order Date]]&gt;5,"flag","no")</f>
        <v>no</v>
      </c>
      <c r="AE268" s="35">
        <f>India_Data[[#This Row],[Profit]]/India_Data[[#This Row],[Sales]]</f>
        <v>4.998809807188765E-2</v>
      </c>
      <c r="AF268" s="41">
        <f>India_Data[[#This Row],[Sales]]/India_Data[[#This Row],[Target]]</f>
        <v>1.1313285457809694</v>
      </c>
      <c r="AG268" s="41">
        <f>India_Data[[#This Row],[Shipping Cost]]/India_Data[[#This Row],[Sales]]</f>
        <v>0.28731254463223044</v>
      </c>
      <c r="AH268" s="40" t="str">
        <f>IF(India_Data[[#This Row],[Shipping Cost]]/India_Data[[#This Row],[Sales]]&gt;0.1,"HIGH","")</f>
        <v>HIGH</v>
      </c>
    </row>
    <row r="269" spans="1:34">
      <c r="A269" s="19">
        <v>268</v>
      </c>
      <c r="B269" s="20" t="s">
        <v>3492</v>
      </c>
      <c r="C269" s="20" t="s">
        <v>2928</v>
      </c>
      <c r="D269" s="20" t="s">
        <v>825</v>
      </c>
      <c r="E269" s="20" t="s">
        <v>826</v>
      </c>
      <c r="F269" s="20" t="s">
        <v>29</v>
      </c>
      <c r="G269" s="20" t="s">
        <v>191</v>
      </c>
      <c r="H269" s="20" t="s">
        <v>63</v>
      </c>
      <c r="I269" s="20" t="s">
        <v>32</v>
      </c>
      <c r="J269" s="20" t="s">
        <v>54</v>
      </c>
      <c r="K269" s="20" t="s">
        <v>3510</v>
      </c>
      <c r="L269" s="20" t="s">
        <v>1508</v>
      </c>
      <c r="M269" s="20" t="s">
        <v>1509</v>
      </c>
      <c r="N269" s="20" t="s">
        <v>3511</v>
      </c>
      <c r="O269" s="20">
        <v>424.35</v>
      </c>
      <c r="P269" s="20">
        <v>3</v>
      </c>
      <c r="Q269" s="20">
        <v>25.38</v>
      </c>
      <c r="R269" s="20">
        <v>47.59</v>
      </c>
      <c r="S269" s="20" t="s">
        <v>2337</v>
      </c>
      <c r="T269" s="20">
        <v>434</v>
      </c>
      <c r="U269" s="20" t="s">
        <v>39</v>
      </c>
      <c r="V269" s="20" t="s">
        <v>57</v>
      </c>
      <c r="W269" s="21" t="s">
        <v>58</v>
      </c>
      <c r="X269" s="22">
        <v>45536</v>
      </c>
      <c r="Y269" s="23">
        <v>45627</v>
      </c>
      <c r="Z269" s="37" t="str">
        <f>IF(India_Data[[#This Row],[Order Date]]=India_Data[[#This Row],[Ship Date]],"0","1")</f>
        <v>1</v>
      </c>
      <c r="AA269" s="37" t="str">
        <f>IF(India_Data[[#This Row],[Sales]]&gt;=India_Data[[#This Row],[Target]],"YES","NO")</f>
        <v>NO</v>
      </c>
      <c r="AB269" s="37">
        <f>(Data!O269:O1823-Data!T269:T1823)</f>
        <v>-9.6499999999999773</v>
      </c>
      <c r="AC269" s="35">
        <f>India_Data[[#This Row],[Ship Date]]-India_Data[[#This Row],[Order Date]]</f>
        <v>91</v>
      </c>
      <c r="AD269" s="35" t="str">
        <f>IF(India_Data[[#This Row],[Ship Date]]-India_Data[[#This Row],[Order Date]]&gt;5,"flag","no")</f>
        <v>flag</v>
      </c>
      <c r="AE269" s="35">
        <f>India_Data[[#This Row],[Profit]]/India_Data[[#This Row],[Sales]]</f>
        <v>5.980911983032873E-2</v>
      </c>
      <c r="AF269" s="41">
        <f>India_Data[[#This Row],[Sales]]/India_Data[[#This Row],[Target]]</f>
        <v>0.97776497695852538</v>
      </c>
      <c r="AG269" s="41">
        <f>India_Data[[#This Row],[Shipping Cost]]/India_Data[[#This Row],[Sales]]</f>
        <v>0.11214799104512785</v>
      </c>
      <c r="AH269" s="40" t="str">
        <f>IF(India_Data[[#This Row],[Shipping Cost]]/India_Data[[#This Row],[Sales]]&gt;0.1,"HIGH","")</f>
        <v>HIGH</v>
      </c>
    </row>
    <row r="270" spans="1:34">
      <c r="A270" s="19">
        <v>269</v>
      </c>
      <c r="B270" s="20" t="s">
        <v>4044</v>
      </c>
      <c r="C270" s="20" t="s">
        <v>3998</v>
      </c>
      <c r="D270" s="20" t="s">
        <v>4045</v>
      </c>
      <c r="E270" s="20" t="s">
        <v>4046</v>
      </c>
      <c r="F270" s="20" t="s">
        <v>110</v>
      </c>
      <c r="G270" s="20" t="s">
        <v>211</v>
      </c>
      <c r="H270" s="20" t="s">
        <v>31</v>
      </c>
      <c r="I270" s="20" t="s">
        <v>32</v>
      </c>
      <c r="J270" s="20" t="s">
        <v>33</v>
      </c>
      <c r="K270" s="20" t="s">
        <v>1728</v>
      </c>
      <c r="L270" s="20" t="s">
        <v>1508</v>
      </c>
      <c r="M270" s="20" t="s">
        <v>1509</v>
      </c>
      <c r="N270" s="20" t="s">
        <v>1729</v>
      </c>
      <c r="O270" s="20">
        <v>725.7</v>
      </c>
      <c r="P270" s="20">
        <v>2</v>
      </c>
      <c r="Q270" s="20">
        <v>65.28</v>
      </c>
      <c r="R270" s="20">
        <v>37.39</v>
      </c>
      <c r="S270" s="20" t="s">
        <v>2337</v>
      </c>
      <c r="T270" s="20">
        <v>250</v>
      </c>
      <c r="U270" s="20" t="s">
        <v>39</v>
      </c>
      <c r="V270" s="20" t="s">
        <v>40</v>
      </c>
      <c r="W270" s="21" t="s">
        <v>41</v>
      </c>
      <c r="X270" s="22">
        <v>44551</v>
      </c>
      <c r="Y270" s="23">
        <v>44553</v>
      </c>
      <c r="Z270" s="37" t="str">
        <f>IF(India_Data[[#This Row],[Order Date]]=India_Data[[#This Row],[Ship Date]],"0","1")</f>
        <v>1</v>
      </c>
      <c r="AA270" s="37" t="str">
        <f>IF(India_Data[[#This Row],[Sales]]&gt;=India_Data[[#This Row],[Target]],"YES","NO")</f>
        <v>YES</v>
      </c>
      <c r="AB270" s="37">
        <f>(Data!O270:O1824-Data!T270:T1824)</f>
        <v>475.70000000000005</v>
      </c>
      <c r="AC270" s="35">
        <f>India_Data[[#This Row],[Ship Date]]-India_Data[[#This Row],[Order Date]]</f>
        <v>2</v>
      </c>
      <c r="AD270" s="35" t="str">
        <f>IF(India_Data[[#This Row],[Ship Date]]-India_Data[[#This Row],[Order Date]]&gt;5,"flag","no")</f>
        <v>no</v>
      </c>
      <c r="AE270" s="35">
        <f>India_Data[[#This Row],[Profit]]/India_Data[[#This Row],[Sales]]</f>
        <v>8.9954526663910697E-2</v>
      </c>
      <c r="AF270" s="41">
        <f>India_Data[[#This Row],[Sales]]/India_Data[[#This Row],[Target]]</f>
        <v>2.9028</v>
      </c>
      <c r="AG270" s="41">
        <f>India_Data[[#This Row],[Shipping Cost]]/India_Data[[#This Row],[Sales]]</f>
        <v>5.1522667769050567E-2</v>
      </c>
      <c r="AH270" s="40" t="str">
        <f>IF(India_Data[[#This Row],[Shipping Cost]]/India_Data[[#This Row],[Sales]]&gt;0.1,"HIGH","")</f>
        <v/>
      </c>
    </row>
    <row r="271" spans="1:34">
      <c r="A271" s="19">
        <v>270</v>
      </c>
      <c r="B271" s="20" t="s">
        <v>3487</v>
      </c>
      <c r="C271" s="20" t="s">
        <v>2928</v>
      </c>
      <c r="D271" s="20" t="s">
        <v>3488</v>
      </c>
      <c r="E271" s="20" t="s">
        <v>3489</v>
      </c>
      <c r="F271" s="20" t="s">
        <v>29</v>
      </c>
      <c r="G271" s="20" t="s">
        <v>681</v>
      </c>
      <c r="H271" s="20" t="s">
        <v>63</v>
      </c>
      <c r="I271" s="20" t="s">
        <v>32</v>
      </c>
      <c r="J271" s="20" t="s">
        <v>54</v>
      </c>
      <c r="K271" s="20" t="s">
        <v>3512</v>
      </c>
      <c r="L271" s="20" t="s">
        <v>1508</v>
      </c>
      <c r="M271" s="20" t="s">
        <v>1509</v>
      </c>
      <c r="N271" s="20" t="s">
        <v>3513</v>
      </c>
      <c r="O271" s="20">
        <v>826.56</v>
      </c>
      <c r="P271" s="20">
        <v>2</v>
      </c>
      <c r="Q271" s="20">
        <v>41.28</v>
      </c>
      <c r="R271" s="20">
        <v>72.14</v>
      </c>
      <c r="S271" s="20" t="s">
        <v>2337</v>
      </c>
      <c r="T271" s="20">
        <v>191</v>
      </c>
      <c r="U271" s="20" t="s">
        <v>39</v>
      </c>
      <c r="V271" s="20" t="s">
        <v>50</v>
      </c>
      <c r="W271" s="21" t="s">
        <v>41</v>
      </c>
      <c r="X271" s="22">
        <v>44863</v>
      </c>
      <c r="Y271" s="23">
        <v>44603</v>
      </c>
      <c r="Z271" s="37" t="str">
        <f>IF(India_Data[[#This Row],[Order Date]]=India_Data[[#This Row],[Ship Date]],"0","1")</f>
        <v>1</v>
      </c>
      <c r="AA271" s="37" t="str">
        <f>IF(India_Data[[#This Row],[Sales]]&gt;=India_Data[[#This Row],[Target]],"YES","NO")</f>
        <v>YES</v>
      </c>
      <c r="AB271" s="37">
        <f>(Data!O271:O1825-Data!T271:T1825)</f>
        <v>635.55999999999995</v>
      </c>
      <c r="AC271" s="35">
        <f>India_Data[[#This Row],[Ship Date]]-India_Data[[#This Row],[Order Date]]</f>
        <v>-260</v>
      </c>
      <c r="AD271" s="35" t="str">
        <f>IF(India_Data[[#This Row],[Ship Date]]-India_Data[[#This Row],[Order Date]]&gt;5,"flag","no")</f>
        <v>no</v>
      </c>
      <c r="AE271" s="35">
        <f>India_Data[[#This Row],[Profit]]/India_Data[[#This Row],[Sales]]</f>
        <v>4.9941927990708485E-2</v>
      </c>
      <c r="AF271" s="41">
        <f>India_Data[[#This Row],[Sales]]/India_Data[[#This Row],[Target]]</f>
        <v>4.3275392670157062</v>
      </c>
      <c r="AG271" s="41">
        <f>India_Data[[#This Row],[Shipping Cost]]/India_Data[[#This Row],[Sales]]</f>
        <v>8.7277390631049168E-2</v>
      </c>
      <c r="AH271" s="40" t="str">
        <f>IF(India_Data[[#This Row],[Shipping Cost]]/India_Data[[#This Row],[Sales]]&gt;0.1,"HIGH","")</f>
        <v/>
      </c>
    </row>
    <row r="272" spans="1:34">
      <c r="A272" s="19">
        <v>271</v>
      </c>
      <c r="B272" s="20" t="s">
        <v>4047</v>
      </c>
      <c r="C272" s="20" t="s">
        <v>3998</v>
      </c>
      <c r="D272" s="20" t="s">
        <v>2981</v>
      </c>
      <c r="E272" s="20" t="s">
        <v>2982</v>
      </c>
      <c r="F272" s="20" t="s">
        <v>29</v>
      </c>
      <c r="G272" s="20" t="s">
        <v>324</v>
      </c>
      <c r="H272" s="20" t="s">
        <v>31</v>
      </c>
      <c r="I272" s="20" t="s">
        <v>32</v>
      </c>
      <c r="J272" s="20" t="s">
        <v>33</v>
      </c>
      <c r="K272" s="20" t="s">
        <v>1870</v>
      </c>
      <c r="L272" s="20" t="s">
        <v>1508</v>
      </c>
      <c r="M272" s="20" t="s">
        <v>1509</v>
      </c>
      <c r="N272" s="20" t="s">
        <v>1871</v>
      </c>
      <c r="O272" s="20">
        <v>287.94</v>
      </c>
      <c r="P272" s="20">
        <v>2</v>
      </c>
      <c r="Q272" s="20">
        <v>0</v>
      </c>
      <c r="R272" s="20">
        <v>55.6</v>
      </c>
      <c r="S272" s="20" t="s">
        <v>2337</v>
      </c>
      <c r="T272" s="20">
        <v>525</v>
      </c>
      <c r="U272" s="20" t="s">
        <v>39</v>
      </c>
      <c r="V272" s="20" t="s">
        <v>78</v>
      </c>
      <c r="W272" s="21" t="s">
        <v>41</v>
      </c>
      <c r="X272" s="22">
        <v>45561</v>
      </c>
      <c r="Y272" s="23">
        <v>45563</v>
      </c>
      <c r="Z272" s="37" t="str">
        <f>IF(India_Data[[#This Row],[Order Date]]=India_Data[[#This Row],[Ship Date]],"0","1")</f>
        <v>1</v>
      </c>
      <c r="AA272" s="37" t="str">
        <f>IF(India_Data[[#This Row],[Sales]]&gt;=India_Data[[#This Row],[Target]],"YES","NO")</f>
        <v>NO</v>
      </c>
      <c r="AB272" s="37">
        <f>(Data!O272:O1826-Data!T272:T1826)</f>
        <v>-237.06</v>
      </c>
      <c r="AC272" s="35">
        <f>India_Data[[#This Row],[Ship Date]]-India_Data[[#This Row],[Order Date]]</f>
        <v>2</v>
      </c>
      <c r="AD272" s="35" t="str">
        <f>IF(India_Data[[#This Row],[Ship Date]]-India_Data[[#This Row],[Order Date]]&gt;5,"flag","no")</f>
        <v>no</v>
      </c>
      <c r="AE272" s="35">
        <f>India_Data[[#This Row],[Profit]]/India_Data[[#This Row],[Sales]]</f>
        <v>0</v>
      </c>
      <c r="AF272" s="41">
        <f>India_Data[[#This Row],[Sales]]/India_Data[[#This Row],[Target]]</f>
        <v>0.54845714285714287</v>
      </c>
      <c r="AG272" s="41">
        <f>India_Data[[#This Row],[Shipping Cost]]/India_Data[[#This Row],[Sales]]</f>
        <v>0.19309578384385637</v>
      </c>
      <c r="AH272" s="40" t="str">
        <f>IF(India_Data[[#This Row],[Shipping Cost]]/India_Data[[#This Row],[Sales]]&gt;0.1,"HIGH","")</f>
        <v>HIGH</v>
      </c>
    </row>
    <row r="273" spans="1:34">
      <c r="A273" s="19">
        <v>272</v>
      </c>
      <c r="B273" s="20" t="s">
        <v>3702</v>
      </c>
      <c r="C273" s="20" t="s">
        <v>3631</v>
      </c>
      <c r="D273" s="20" t="s">
        <v>249</v>
      </c>
      <c r="E273" s="20" t="s">
        <v>250</v>
      </c>
      <c r="F273" s="20" t="s">
        <v>29</v>
      </c>
      <c r="G273" s="20" t="s">
        <v>756</v>
      </c>
      <c r="H273" s="20" t="s">
        <v>757</v>
      </c>
      <c r="I273" s="20" t="s">
        <v>32</v>
      </c>
      <c r="J273" s="20" t="s">
        <v>180</v>
      </c>
      <c r="K273" s="20" t="s">
        <v>3703</v>
      </c>
      <c r="L273" s="20" t="s">
        <v>1508</v>
      </c>
      <c r="M273" s="20" t="s">
        <v>1509</v>
      </c>
      <c r="N273" s="20" t="s">
        <v>3704</v>
      </c>
      <c r="O273" s="20">
        <v>247.86</v>
      </c>
      <c r="P273" s="20">
        <v>2</v>
      </c>
      <c r="Q273" s="20">
        <v>59.46</v>
      </c>
      <c r="R273" s="20">
        <v>24.84</v>
      </c>
      <c r="S273" s="20" t="s">
        <v>2337</v>
      </c>
      <c r="T273" s="20">
        <v>217</v>
      </c>
      <c r="U273" s="20" t="s">
        <v>39</v>
      </c>
      <c r="V273" s="20" t="s">
        <v>57</v>
      </c>
      <c r="W273" s="21" t="s">
        <v>41</v>
      </c>
      <c r="X273" s="22">
        <v>45657</v>
      </c>
      <c r="Y273" s="23">
        <v>45778</v>
      </c>
      <c r="Z273" s="37" t="str">
        <f>IF(India_Data[[#This Row],[Order Date]]=India_Data[[#This Row],[Ship Date]],"0","1")</f>
        <v>1</v>
      </c>
      <c r="AA273" s="37" t="str">
        <f>IF(India_Data[[#This Row],[Sales]]&gt;=India_Data[[#This Row],[Target]],"YES","NO")</f>
        <v>YES</v>
      </c>
      <c r="AB273" s="37">
        <f>(Data!O273:O1827-Data!T273:T1827)</f>
        <v>30.860000000000014</v>
      </c>
      <c r="AC273" s="35">
        <f>India_Data[[#This Row],[Ship Date]]-India_Data[[#This Row],[Order Date]]</f>
        <v>121</v>
      </c>
      <c r="AD273" s="35" t="str">
        <f>IF(India_Data[[#This Row],[Ship Date]]-India_Data[[#This Row],[Order Date]]&gt;5,"flag","no")</f>
        <v>flag</v>
      </c>
      <c r="AE273" s="35">
        <f>India_Data[[#This Row],[Profit]]/India_Data[[#This Row],[Sales]]</f>
        <v>0.23989348825950133</v>
      </c>
      <c r="AF273" s="41">
        <f>India_Data[[#This Row],[Sales]]/India_Data[[#This Row],[Target]]</f>
        <v>1.1422119815668204</v>
      </c>
      <c r="AG273" s="41">
        <f>India_Data[[#This Row],[Shipping Cost]]/India_Data[[#This Row],[Sales]]</f>
        <v>0.10021786492374728</v>
      </c>
      <c r="AH273" s="40" t="str">
        <f>IF(India_Data[[#This Row],[Shipping Cost]]/India_Data[[#This Row],[Sales]]&gt;0.1,"HIGH","")</f>
        <v>HIGH</v>
      </c>
    </row>
    <row r="274" spans="1:34">
      <c r="A274" s="19">
        <v>273</v>
      </c>
      <c r="B274" s="20" t="s">
        <v>4048</v>
      </c>
      <c r="C274" s="20" t="s">
        <v>3998</v>
      </c>
      <c r="D274" s="20" t="s">
        <v>4049</v>
      </c>
      <c r="E274" s="20" t="s">
        <v>4050</v>
      </c>
      <c r="F274" s="20" t="s">
        <v>171</v>
      </c>
      <c r="G274" s="20" t="s">
        <v>420</v>
      </c>
      <c r="H274" s="20" t="s">
        <v>63</v>
      </c>
      <c r="I274" s="20" t="s">
        <v>32</v>
      </c>
      <c r="J274" s="20" t="s">
        <v>54</v>
      </c>
      <c r="K274" s="20" t="s">
        <v>1862</v>
      </c>
      <c r="L274" s="20" t="s">
        <v>1508</v>
      </c>
      <c r="M274" s="20" t="s">
        <v>1548</v>
      </c>
      <c r="N274" s="20" t="s">
        <v>1863</v>
      </c>
      <c r="O274" s="20">
        <v>17.46</v>
      </c>
      <c r="P274" s="20">
        <v>1</v>
      </c>
      <c r="Q274" s="20">
        <v>0.51</v>
      </c>
      <c r="R274" s="20">
        <v>3.65</v>
      </c>
      <c r="S274" s="20" t="s">
        <v>38</v>
      </c>
      <c r="T274" s="20">
        <v>47</v>
      </c>
      <c r="U274" s="20" t="s">
        <v>39</v>
      </c>
      <c r="V274" s="20" t="s">
        <v>40</v>
      </c>
      <c r="W274" s="21" t="s">
        <v>41</v>
      </c>
      <c r="X274" s="22">
        <v>44538</v>
      </c>
      <c r="Y274" s="23">
        <v>44422</v>
      </c>
      <c r="Z274" s="37" t="str">
        <f>IF(India_Data[[#This Row],[Order Date]]=India_Data[[#This Row],[Ship Date]],"0","1")</f>
        <v>1</v>
      </c>
      <c r="AA274" s="37" t="str">
        <f>IF(India_Data[[#This Row],[Sales]]&gt;=India_Data[[#This Row],[Target]],"YES","NO")</f>
        <v>NO</v>
      </c>
      <c r="AB274" s="37">
        <f>(Data!O274:O1828-Data!T274:T1828)</f>
        <v>-29.54</v>
      </c>
      <c r="AC274" s="35">
        <f>India_Data[[#This Row],[Ship Date]]-India_Data[[#This Row],[Order Date]]</f>
        <v>-116</v>
      </c>
      <c r="AD274" s="35" t="str">
        <f>IF(India_Data[[#This Row],[Ship Date]]-India_Data[[#This Row],[Order Date]]&gt;5,"flag","no")</f>
        <v>no</v>
      </c>
      <c r="AE274" s="35">
        <f>India_Data[[#This Row],[Profit]]/India_Data[[#This Row],[Sales]]</f>
        <v>2.9209621993127148E-2</v>
      </c>
      <c r="AF274" s="41">
        <f>India_Data[[#This Row],[Sales]]/India_Data[[#This Row],[Target]]</f>
        <v>0.37148936170212765</v>
      </c>
      <c r="AG274" s="41">
        <f>India_Data[[#This Row],[Shipping Cost]]/India_Data[[#This Row],[Sales]]</f>
        <v>0.209049255441008</v>
      </c>
      <c r="AH274" s="40" t="str">
        <f>IF(India_Data[[#This Row],[Shipping Cost]]/India_Data[[#This Row],[Sales]]&gt;0.1,"HIGH","")</f>
        <v>HIGH</v>
      </c>
    </row>
    <row r="275" spans="1:34">
      <c r="A275" s="19">
        <v>274</v>
      </c>
      <c r="B275" s="20" t="s">
        <v>4051</v>
      </c>
      <c r="C275" s="20" t="s">
        <v>3998</v>
      </c>
      <c r="D275" s="20" t="s">
        <v>1398</v>
      </c>
      <c r="E275" s="20" t="s">
        <v>1399</v>
      </c>
      <c r="F275" s="20" t="s">
        <v>29</v>
      </c>
      <c r="G275" s="20" t="s">
        <v>273</v>
      </c>
      <c r="H275" s="20" t="s">
        <v>179</v>
      </c>
      <c r="I275" s="20" t="s">
        <v>32</v>
      </c>
      <c r="J275" s="20" t="s">
        <v>180</v>
      </c>
      <c r="K275" s="20" t="s">
        <v>4052</v>
      </c>
      <c r="L275" s="20" t="s">
        <v>1508</v>
      </c>
      <c r="M275" s="20" t="s">
        <v>1548</v>
      </c>
      <c r="N275" s="20" t="s">
        <v>4053</v>
      </c>
      <c r="O275" s="20">
        <v>113.46</v>
      </c>
      <c r="P275" s="20">
        <v>2</v>
      </c>
      <c r="Q275" s="20">
        <v>28.32</v>
      </c>
      <c r="R275" s="20">
        <v>8.15</v>
      </c>
      <c r="S275" s="20" t="s">
        <v>38</v>
      </c>
      <c r="T275" s="20">
        <v>206</v>
      </c>
      <c r="U275" s="20" t="s">
        <v>39</v>
      </c>
      <c r="V275" s="20" t="s">
        <v>50</v>
      </c>
      <c r="W275" s="21" t="s">
        <v>41</v>
      </c>
      <c r="X275" s="22">
        <v>44895</v>
      </c>
      <c r="Y275" s="23">
        <v>44895</v>
      </c>
      <c r="Z275" s="37" t="str">
        <f>IF(India_Data[[#This Row],[Order Date]]=India_Data[[#This Row],[Ship Date]],"0","1")</f>
        <v>0</v>
      </c>
      <c r="AA275" s="37" t="str">
        <f>IF(India_Data[[#This Row],[Sales]]&gt;=India_Data[[#This Row],[Target]],"YES","NO")</f>
        <v>NO</v>
      </c>
      <c r="AB275" s="37">
        <f>(Data!O275:O1829-Data!T275:T1829)</f>
        <v>-92.54</v>
      </c>
      <c r="AC275" s="35">
        <f>India_Data[[#This Row],[Ship Date]]-India_Data[[#This Row],[Order Date]]</f>
        <v>0</v>
      </c>
      <c r="AD275" s="35" t="str">
        <f>IF(India_Data[[#This Row],[Ship Date]]-India_Data[[#This Row],[Order Date]]&gt;5,"flag","no")</f>
        <v>no</v>
      </c>
      <c r="AE275" s="35">
        <f>India_Data[[#This Row],[Profit]]/India_Data[[#This Row],[Sales]]</f>
        <v>0.24960338445267055</v>
      </c>
      <c r="AF275" s="41">
        <f>India_Data[[#This Row],[Sales]]/India_Data[[#This Row],[Target]]</f>
        <v>0.55077669902912618</v>
      </c>
      <c r="AG275" s="41">
        <f>India_Data[[#This Row],[Shipping Cost]]/India_Data[[#This Row],[Sales]]</f>
        <v>7.1831482460779139E-2</v>
      </c>
      <c r="AH275" s="40" t="str">
        <f>IF(India_Data[[#This Row],[Shipping Cost]]/India_Data[[#This Row],[Sales]]&gt;0.1,"HIGH","")</f>
        <v/>
      </c>
    </row>
    <row r="276" spans="1:34">
      <c r="A276" s="19">
        <v>275</v>
      </c>
      <c r="B276" s="20" t="s">
        <v>4012</v>
      </c>
      <c r="C276" s="20" t="s">
        <v>3998</v>
      </c>
      <c r="D276" s="20" t="s">
        <v>1375</v>
      </c>
      <c r="E276" s="20" t="s">
        <v>1376</v>
      </c>
      <c r="F276" s="20" t="s">
        <v>29</v>
      </c>
      <c r="G276" s="20" t="s">
        <v>671</v>
      </c>
      <c r="H276" s="20" t="s">
        <v>672</v>
      </c>
      <c r="I276" s="20" t="s">
        <v>32</v>
      </c>
      <c r="J276" s="20" t="s">
        <v>33</v>
      </c>
      <c r="K276" s="20" t="s">
        <v>1591</v>
      </c>
      <c r="L276" s="20" t="s">
        <v>1508</v>
      </c>
      <c r="M276" s="20" t="s">
        <v>1548</v>
      </c>
      <c r="N276" s="20" t="s">
        <v>1592</v>
      </c>
      <c r="O276" s="20">
        <v>142.02000000000001</v>
      </c>
      <c r="P276" s="20">
        <v>3</v>
      </c>
      <c r="Q276" s="20">
        <v>2.79</v>
      </c>
      <c r="R276" s="20">
        <v>3.54</v>
      </c>
      <c r="S276" s="20" t="s">
        <v>38</v>
      </c>
      <c r="T276" s="20">
        <v>791</v>
      </c>
      <c r="U276" s="20" t="s">
        <v>39</v>
      </c>
      <c r="V276" s="20" t="s">
        <v>78</v>
      </c>
      <c r="W276" s="21" t="s">
        <v>41</v>
      </c>
      <c r="X276" s="22">
        <v>44347</v>
      </c>
      <c r="Y276" s="23">
        <v>44347</v>
      </c>
      <c r="Z276" s="37" t="str">
        <f>IF(India_Data[[#This Row],[Order Date]]=India_Data[[#This Row],[Ship Date]],"0","1")</f>
        <v>0</v>
      </c>
      <c r="AA276" s="37" t="str">
        <f>IF(India_Data[[#This Row],[Sales]]&gt;=India_Data[[#This Row],[Target]],"YES","NO")</f>
        <v>NO</v>
      </c>
      <c r="AB276" s="37">
        <f>(Data!O276:O1830-Data!T276:T1830)</f>
        <v>-648.98</v>
      </c>
      <c r="AC276" s="35">
        <f>India_Data[[#This Row],[Ship Date]]-India_Data[[#This Row],[Order Date]]</f>
        <v>0</v>
      </c>
      <c r="AD276" s="35" t="str">
        <f>IF(India_Data[[#This Row],[Ship Date]]-India_Data[[#This Row],[Order Date]]&gt;5,"flag","no")</f>
        <v>no</v>
      </c>
      <c r="AE276" s="35">
        <f>India_Data[[#This Row],[Profit]]/India_Data[[#This Row],[Sales]]</f>
        <v>1.9645120405576678E-2</v>
      </c>
      <c r="AF276" s="41">
        <f>India_Data[[#This Row],[Sales]]/India_Data[[#This Row],[Target]]</f>
        <v>0.17954487989886223</v>
      </c>
      <c r="AG276" s="41">
        <f>India_Data[[#This Row],[Shipping Cost]]/India_Data[[#This Row],[Sales]]</f>
        <v>2.4926066751161807E-2</v>
      </c>
      <c r="AH276" s="40" t="str">
        <f>IF(India_Data[[#This Row],[Shipping Cost]]/India_Data[[#This Row],[Sales]]&gt;0.1,"HIGH","")</f>
        <v/>
      </c>
    </row>
    <row r="277" spans="1:34">
      <c r="A277" s="19">
        <v>276</v>
      </c>
      <c r="B277" s="20" t="s">
        <v>3652</v>
      </c>
      <c r="C277" s="20" t="s">
        <v>3631</v>
      </c>
      <c r="D277" s="20" t="s">
        <v>3653</v>
      </c>
      <c r="E277" s="20" t="s">
        <v>3654</v>
      </c>
      <c r="F277" s="20" t="s">
        <v>110</v>
      </c>
      <c r="G277" s="20" t="s">
        <v>260</v>
      </c>
      <c r="H277" s="20" t="s">
        <v>260</v>
      </c>
      <c r="I277" s="20" t="s">
        <v>32</v>
      </c>
      <c r="J277" s="20" t="s">
        <v>33</v>
      </c>
      <c r="K277" s="20" t="s">
        <v>1814</v>
      </c>
      <c r="L277" s="20" t="s">
        <v>1508</v>
      </c>
      <c r="M277" s="20" t="s">
        <v>1548</v>
      </c>
      <c r="N277" s="20" t="s">
        <v>1815</v>
      </c>
      <c r="O277" s="20">
        <v>43.65</v>
      </c>
      <c r="P277" s="20">
        <v>1</v>
      </c>
      <c r="Q277" s="20">
        <v>3.9</v>
      </c>
      <c r="R277" s="20">
        <v>13.44</v>
      </c>
      <c r="S277" s="20" t="s">
        <v>2972</v>
      </c>
      <c r="T277" s="20">
        <v>45</v>
      </c>
      <c r="U277" s="20" t="s">
        <v>39</v>
      </c>
      <c r="V277" s="20" t="s">
        <v>57</v>
      </c>
      <c r="W277" s="21" t="s">
        <v>58</v>
      </c>
      <c r="X277" s="22">
        <v>44558</v>
      </c>
      <c r="Y277" s="23">
        <v>44559</v>
      </c>
      <c r="Z277" s="37" t="str">
        <f>IF(India_Data[[#This Row],[Order Date]]=India_Data[[#This Row],[Ship Date]],"0","1")</f>
        <v>1</v>
      </c>
      <c r="AA277" s="37" t="str">
        <f>IF(India_Data[[#This Row],[Sales]]&gt;=India_Data[[#This Row],[Target]],"YES","NO")</f>
        <v>NO</v>
      </c>
      <c r="AB277" s="37">
        <f>(Data!O277:O1831-Data!T277:T1831)</f>
        <v>-1.3500000000000014</v>
      </c>
      <c r="AC277" s="35">
        <f>India_Data[[#This Row],[Ship Date]]-India_Data[[#This Row],[Order Date]]</f>
        <v>1</v>
      </c>
      <c r="AD277" s="35" t="str">
        <f>IF(India_Data[[#This Row],[Ship Date]]-India_Data[[#This Row],[Order Date]]&gt;5,"flag","no")</f>
        <v>no</v>
      </c>
      <c r="AE277" s="35">
        <f>India_Data[[#This Row],[Profit]]/India_Data[[#This Row],[Sales]]</f>
        <v>8.9347079037800689E-2</v>
      </c>
      <c r="AF277" s="41">
        <f>India_Data[[#This Row],[Sales]]/India_Data[[#This Row],[Target]]</f>
        <v>0.97</v>
      </c>
      <c r="AG277" s="41">
        <f>India_Data[[#This Row],[Shipping Cost]]/India_Data[[#This Row],[Sales]]</f>
        <v>0.30790378006872854</v>
      </c>
      <c r="AH277" s="40" t="str">
        <f>IF(India_Data[[#This Row],[Shipping Cost]]/India_Data[[#This Row],[Sales]]&gt;0.1,"HIGH","")</f>
        <v>HIGH</v>
      </c>
    </row>
    <row r="278" spans="1:34">
      <c r="A278" s="19">
        <v>277</v>
      </c>
      <c r="B278" s="20" t="s">
        <v>3705</v>
      </c>
      <c r="C278" s="20" t="s">
        <v>3631</v>
      </c>
      <c r="D278" s="20" t="s">
        <v>370</v>
      </c>
      <c r="E278" s="20" t="s">
        <v>371</v>
      </c>
      <c r="F278" s="20" t="s">
        <v>29</v>
      </c>
      <c r="G278" s="20" t="s">
        <v>877</v>
      </c>
      <c r="H278" s="20" t="s">
        <v>563</v>
      </c>
      <c r="I278" s="20" t="s">
        <v>32</v>
      </c>
      <c r="J278" s="20" t="s">
        <v>54</v>
      </c>
      <c r="K278" s="20" t="s">
        <v>3030</v>
      </c>
      <c r="L278" s="20" t="s">
        <v>1508</v>
      </c>
      <c r="M278" s="20" t="s">
        <v>1548</v>
      </c>
      <c r="N278" s="20" t="s">
        <v>3031</v>
      </c>
      <c r="O278" s="20">
        <v>90.18</v>
      </c>
      <c r="P278" s="20">
        <v>2</v>
      </c>
      <c r="Q278" s="20">
        <v>26.1</v>
      </c>
      <c r="R278" s="20">
        <v>25.11</v>
      </c>
      <c r="S278" s="20" t="s">
        <v>2972</v>
      </c>
      <c r="T278" s="20">
        <v>352</v>
      </c>
      <c r="U278" s="20" t="s">
        <v>39</v>
      </c>
      <c r="V278" s="20" t="s">
        <v>40</v>
      </c>
      <c r="W278" s="21" t="s">
        <v>58</v>
      </c>
      <c r="X278" s="22">
        <v>45461</v>
      </c>
      <c r="Y278" s="23">
        <v>45464</v>
      </c>
      <c r="Z278" s="37" t="str">
        <f>IF(India_Data[[#This Row],[Order Date]]=India_Data[[#This Row],[Ship Date]],"0","1")</f>
        <v>1</v>
      </c>
      <c r="AA278" s="37" t="str">
        <f>IF(India_Data[[#This Row],[Sales]]&gt;=India_Data[[#This Row],[Target]],"YES","NO")</f>
        <v>NO</v>
      </c>
      <c r="AB278" s="37">
        <f>(Data!O278:O1832-Data!T278:T1832)</f>
        <v>-261.82</v>
      </c>
      <c r="AC278" s="35">
        <f>India_Data[[#This Row],[Ship Date]]-India_Data[[#This Row],[Order Date]]</f>
        <v>3</v>
      </c>
      <c r="AD278" s="35" t="str">
        <f>IF(India_Data[[#This Row],[Ship Date]]-India_Data[[#This Row],[Order Date]]&gt;5,"flag","no")</f>
        <v>no</v>
      </c>
      <c r="AE278" s="35">
        <f>India_Data[[#This Row],[Profit]]/India_Data[[#This Row],[Sales]]</f>
        <v>0.28942115768463073</v>
      </c>
      <c r="AF278" s="41">
        <f>India_Data[[#This Row],[Sales]]/India_Data[[#This Row],[Target]]</f>
        <v>0.25619318181818185</v>
      </c>
      <c r="AG278" s="41">
        <f>India_Data[[#This Row],[Shipping Cost]]/India_Data[[#This Row],[Sales]]</f>
        <v>0.27844311377245506</v>
      </c>
      <c r="AH278" s="40" t="str">
        <f>IF(India_Data[[#This Row],[Shipping Cost]]/India_Data[[#This Row],[Sales]]&gt;0.1,"HIGH","")</f>
        <v>HIGH</v>
      </c>
    </row>
    <row r="279" spans="1:34">
      <c r="A279" s="19">
        <v>278</v>
      </c>
      <c r="B279" s="20" t="s">
        <v>3706</v>
      </c>
      <c r="C279" s="20" t="s">
        <v>3631</v>
      </c>
      <c r="D279" s="20" t="s">
        <v>3707</v>
      </c>
      <c r="E279" s="20" t="s">
        <v>3708</v>
      </c>
      <c r="F279" s="20" t="s">
        <v>110</v>
      </c>
      <c r="G279" s="20" t="s">
        <v>745</v>
      </c>
      <c r="H279" s="20" t="s">
        <v>563</v>
      </c>
      <c r="I279" s="20" t="s">
        <v>32</v>
      </c>
      <c r="J279" s="20" t="s">
        <v>54</v>
      </c>
      <c r="K279" s="20" t="s">
        <v>2465</v>
      </c>
      <c r="L279" s="20" t="s">
        <v>1508</v>
      </c>
      <c r="M279" s="20" t="s">
        <v>1548</v>
      </c>
      <c r="N279" s="20" t="s">
        <v>2466</v>
      </c>
      <c r="O279" s="20">
        <v>47.7</v>
      </c>
      <c r="P279" s="20">
        <v>2</v>
      </c>
      <c r="Q279" s="20">
        <v>19.98</v>
      </c>
      <c r="R279" s="20">
        <v>7.87</v>
      </c>
      <c r="S279" s="20" t="s">
        <v>2972</v>
      </c>
      <c r="T279" s="20">
        <v>148</v>
      </c>
      <c r="U279" s="20" t="s">
        <v>39</v>
      </c>
      <c r="V279" s="20" t="s">
        <v>50</v>
      </c>
      <c r="W279" s="21" t="s">
        <v>41</v>
      </c>
      <c r="X279" s="22">
        <v>44630</v>
      </c>
      <c r="Y279" s="23">
        <v>44783</v>
      </c>
      <c r="Z279" s="37" t="str">
        <f>IF(India_Data[[#This Row],[Order Date]]=India_Data[[#This Row],[Ship Date]],"0","1")</f>
        <v>1</v>
      </c>
      <c r="AA279" s="37" t="str">
        <f>IF(India_Data[[#This Row],[Sales]]&gt;=India_Data[[#This Row],[Target]],"YES","NO")</f>
        <v>NO</v>
      </c>
      <c r="AB279" s="37">
        <f>(Data!O279:O1833-Data!T279:T1833)</f>
        <v>-100.3</v>
      </c>
      <c r="AC279" s="35">
        <f>India_Data[[#This Row],[Ship Date]]-India_Data[[#This Row],[Order Date]]</f>
        <v>153</v>
      </c>
      <c r="AD279" s="35" t="str">
        <f>IF(India_Data[[#This Row],[Ship Date]]-India_Data[[#This Row],[Order Date]]&gt;5,"flag","no")</f>
        <v>flag</v>
      </c>
      <c r="AE279" s="35">
        <f>India_Data[[#This Row],[Profit]]/India_Data[[#This Row],[Sales]]</f>
        <v>0.41886792452830185</v>
      </c>
      <c r="AF279" s="41">
        <f>India_Data[[#This Row],[Sales]]/India_Data[[#This Row],[Target]]</f>
        <v>0.32229729729729734</v>
      </c>
      <c r="AG279" s="41">
        <f>India_Data[[#This Row],[Shipping Cost]]/India_Data[[#This Row],[Sales]]</f>
        <v>0.1649895178197065</v>
      </c>
      <c r="AH279" s="40" t="str">
        <f>IF(India_Data[[#This Row],[Shipping Cost]]/India_Data[[#This Row],[Sales]]&gt;0.1,"HIGH","")</f>
        <v>HIGH</v>
      </c>
    </row>
    <row r="280" spans="1:34">
      <c r="A280" s="19">
        <v>279</v>
      </c>
      <c r="B280" s="20" t="s">
        <v>3709</v>
      </c>
      <c r="C280" s="20" t="s">
        <v>3631</v>
      </c>
      <c r="D280" s="20" t="s">
        <v>3710</v>
      </c>
      <c r="E280" s="20" t="s">
        <v>3711</v>
      </c>
      <c r="F280" s="20" t="s">
        <v>29</v>
      </c>
      <c r="G280" s="20" t="s">
        <v>236</v>
      </c>
      <c r="H280" s="20" t="s">
        <v>165</v>
      </c>
      <c r="I280" s="20" t="s">
        <v>32</v>
      </c>
      <c r="J280" s="20" t="s">
        <v>47</v>
      </c>
      <c r="K280" s="20" t="s">
        <v>3712</v>
      </c>
      <c r="L280" s="20" t="s">
        <v>1508</v>
      </c>
      <c r="M280" s="20" t="s">
        <v>1548</v>
      </c>
      <c r="N280" s="20" t="s">
        <v>3713</v>
      </c>
      <c r="O280" s="20">
        <v>250.8</v>
      </c>
      <c r="P280" s="20">
        <v>5</v>
      </c>
      <c r="Q280" s="20">
        <v>85.2</v>
      </c>
      <c r="R280" s="20">
        <v>25.92</v>
      </c>
      <c r="S280" s="20" t="s">
        <v>2337</v>
      </c>
      <c r="T280" s="20">
        <v>768</v>
      </c>
      <c r="U280" s="20" t="s">
        <v>39</v>
      </c>
      <c r="V280" s="20" t="s">
        <v>78</v>
      </c>
      <c r="W280" s="21" t="s">
        <v>41</v>
      </c>
      <c r="X280" s="22">
        <v>45378</v>
      </c>
      <c r="Y280" s="23">
        <v>45381</v>
      </c>
      <c r="Z280" s="37" t="str">
        <f>IF(India_Data[[#This Row],[Order Date]]=India_Data[[#This Row],[Ship Date]],"0","1")</f>
        <v>1</v>
      </c>
      <c r="AA280" s="37" t="str">
        <f>IF(India_Data[[#This Row],[Sales]]&gt;=India_Data[[#This Row],[Target]],"YES","NO")</f>
        <v>NO</v>
      </c>
      <c r="AB280" s="37">
        <f>(Data!O280:O1834-Data!T280:T1834)</f>
        <v>-517.20000000000005</v>
      </c>
      <c r="AC280" s="35">
        <f>India_Data[[#This Row],[Ship Date]]-India_Data[[#This Row],[Order Date]]</f>
        <v>3</v>
      </c>
      <c r="AD280" s="35" t="str">
        <f>IF(India_Data[[#This Row],[Ship Date]]-India_Data[[#This Row],[Order Date]]&gt;5,"flag","no")</f>
        <v>no</v>
      </c>
      <c r="AE280" s="35">
        <f>India_Data[[#This Row],[Profit]]/India_Data[[#This Row],[Sales]]</f>
        <v>0.33971291866028708</v>
      </c>
      <c r="AF280" s="41">
        <f>India_Data[[#This Row],[Sales]]/India_Data[[#This Row],[Target]]</f>
        <v>0.32656250000000003</v>
      </c>
      <c r="AG280" s="41">
        <f>India_Data[[#This Row],[Shipping Cost]]/India_Data[[#This Row],[Sales]]</f>
        <v>0.10334928229665072</v>
      </c>
      <c r="AH280" s="40" t="str">
        <f>IF(India_Data[[#This Row],[Shipping Cost]]/India_Data[[#This Row],[Sales]]&gt;0.1,"HIGH","")</f>
        <v>HIGH</v>
      </c>
    </row>
    <row r="281" spans="1:34">
      <c r="A281" s="19">
        <v>280</v>
      </c>
      <c r="B281" s="20" t="s">
        <v>3636</v>
      </c>
      <c r="C281" s="20" t="s">
        <v>3631</v>
      </c>
      <c r="D281" s="20" t="s">
        <v>2029</v>
      </c>
      <c r="E281" s="20" t="s">
        <v>2030</v>
      </c>
      <c r="F281" s="20" t="s">
        <v>110</v>
      </c>
      <c r="G281" s="20" t="s">
        <v>671</v>
      </c>
      <c r="H281" s="20" t="s">
        <v>672</v>
      </c>
      <c r="I281" s="20" t="s">
        <v>32</v>
      </c>
      <c r="J281" s="20" t="s">
        <v>33</v>
      </c>
      <c r="K281" s="20" t="s">
        <v>1814</v>
      </c>
      <c r="L281" s="20" t="s">
        <v>1508</v>
      </c>
      <c r="M281" s="20" t="s">
        <v>1548</v>
      </c>
      <c r="N281" s="20" t="s">
        <v>1815</v>
      </c>
      <c r="O281" s="20">
        <v>130.94999999999999</v>
      </c>
      <c r="P281" s="20">
        <v>3</v>
      </c>
      <c r="Q281" s="20">
        <v>11.7</v>
      </c>
      <c r="R281" s="20">
        <v>0.49</v>
      </c>
      <c r="S281" s="20" t="s">
        <v>38</v>
      </c>
      <c r="T281" s="20">
        <v>29</v>
      </c>
      <c r="U281" s="20" t="s">
        <v>39</v>
      </c>
      <c r="V281" s="20" t="s">
        <v>57</v>
      </c>
      <c r="W281" s="21" t="s">
        <v>41</v>
      </c>
      <c r="X281" s="22">
        <v>45371</v>
      </c>
      <c r="Y281" s="23">
        <v>45374</v>
      </c>
      <c r="Z281" s="37" t="str">
        <f>IF(India_Data[[#This Row],[Order Date]]=India_Data[[#This Row],[Ship Date]],"0","1")</f>
        <v>1</v>
      </c>
      <c r="AA281" s="37" t="str">
        <f>IF(India_Data[[#This Row],[Sales]]&gt;=India_Data[[#This Row],[Target]],"YES","NO")</f>
        <v>YES</v>
      </c>
      <c r="AB281" s="37">
        <f>(Data!O281:O1835-Data!T281:T1835)</f>
        <v>101.94999999999999</v>
      </c>
      <c r="AC281" s="35">
        <f>India_Data[[#This Row],[Ship Date]]-India_Data[[#This Row],[Order Date]]</f>
        <v>3</v>
      </c>
      <c r="AD281" s="35" t="str">
        <f>IF(India_Data[[#This Row],[Ship Date]]-India_Data[[#This Row],[Order Date]]&gt;5,"flag","no")</f>
        <v>no</v>
      </c>
      <c r="AE281" s="35">
        <f>India_Data[[#This Row],[Profit]]/India_Data[[#This Row],[Sales]]</f>
        <v>8.9347079037800689E-2</v>
      </c>
      <c r="AF281" s="41">
        <f>India_Data[[#This Row],[Sales]]/India_Data[[#This Row],[Target]]</f>
        <v>4.5155172413793103</v>
      </c>
      <c r="AG281" s="41">
        <f>India_Data[[#This Row],[Shipping Cost]]/India_Data[[#This Row],[Sales]]</f>
        <v>3.7418862161130205E-3</v>
      </c>
      <c r="AH281" s="40" t="str">
        <f>IF(India_Data[[#This Row],[Shipping Cost]]/India_Data[[#This Row],[Sales]]&gt;0.1,"HIGH","")</f>
        <v/>
      </c>
    </row>
    <row r="282" spans="1:34">
      <c r="A282" s="19">
        <v>281</v>
      </c>
      <c r="B282" s="20" t="s">
        <v>3016</v>
      </c>
      <c r="C282" s="20" t="s">
        <v>2928</v>
      </c>
      <c r="D282" s="20" t="s">
        <v>934</v>
      </c>
      <c r="E282" s="20" t="s">
        <v>935</v>
      </c>
      <c r="F282" s="20" t="s">
        <v>171</v>
      </c>
      <c r="G282" s="20" t="s">
        <v>1571</v>
      </c>
      <c r="H282" s="20" t="s">
        <v>46</v>
      </c>
      <c r="I282" s="20" t="s">
        <v>32</v>
      </c>
      <c r="J282" s="20" t="s">
        <v>47</v>
      </c>
      <c r="K282" s="20" t="s">
        <v>3017</v>
      </c>
      <c r="L282" s="20" t="s">
        <v>1508</v>
      </c>
      <c r="M282" s="20" t="s">
        <v>1548</v>
      </c>
      <c r="N282" s="20" t="s">
        <v>3018</v>
      </c>
      <c r="O282" s="20">
        <v>536.58000000000004</v>
      </c>
      <c r="P282" s="20">
        <v>11</v>
      </c>
      <c r="Q282" s="20">
        <v>252.12</v>
      </c>
      <c r="R282" s="20">
        <v>43.17</v>
      </c>
      <c r="S282" s="20" t="s">
        <v>38</v>
      </c>
      <c r="T282" s="20">
        <v>541</v>
      </c>
      <c r="U282" s="20" t="s">
        <v>39</v>
      </c>
      <c r="V282" s="20" t="s">
        <v>50</v>
      </c>
      <c r="W282" s="21" t="s">
        <v>58</v>
      </c>
      <c r="X282" s="22">
        <v>45186</v>
      </c>
      <c r="Y282" s="23">
        <v>45189</v>
      </c>
      <c r="Z282" s="37" t="str">
        <f>IF(India_Data[[#This Row],[Order Date]]=India_Data[[#This Row],[Ship Date]],"0","1")</f>
        <v>1</v>
      </c>
      <c r="AA282" s="37" t="str">
        <f>IF(India_Data[[#This Row],[Sales]]&gt;=India_Data[[#This Row],[Target]],"YES","NO")</f>
        <v>NO</v>
      </c>
      <c r="AB282" s="37">
        <f>(Data!O282:O1836-Data!T282:T1836)</f>
        <v>-4.4199999999999591</v>
      </c>
      <c r="AC282" s="35">
        <f>India_Data[[#This Row],[Ship Date]]-India_Data[[#This Row],[Order Date]]</f>
        <v>3</v>
      </c>
      <c r="AD282" s="35" t="str">
        <f>IF(India_Data[[#This Row],[Ship Date]]-India_Data[[#This Row],[Order Date]]&gt;5,"flag","no")</f>
        <v>no</v>
      </c>
      <c r="AE282" s="35">
        <f>India_Data[[#This Row],[Profit]]/India_Data[[#This Row],[Sales]]</f>
        <v>0.46986469864698643</v>
      </c>
      <c r="AF282" s="41">
        <f>India_Data[[#This Row],[Sales]]/India_Data[[#This Row],[Target]]</f>
        <v>0.99182994454713502</v>
      </c>
      <c r="AG282" s="41">
        <f>India_Data[[#This Row],[Shipping Cost]]/India_Data[[#This Row],[Sales]]</f>
        <v>8.045398635804539E-2</v>
      </c>
      <c r="AH282" s="40" t="str">
        <f>IF(India_Data[[#This Row],[Shipping Cost]]/India_Data[[#This Row],[Sales]]&gt;0.1,"HIGH","")</f>
        <v/>
      </c>
    </row>
    <row r="283" spans="1:34">
      <c r="A283" s="19">
        <v>282</v>
      </c>
      <c r="B283" s="20" t="s">
        <v>3019</v>
      </c>
      <c r="C283" s="20" t="s">
        <v>2928</v>
      </c>
      <c r="D283" s="20" t="s">
        <v>3020</v>
      </c>
      <c r="E283" s="20" t="s">
        <v>3021</v>
      </c>
      <c r="F283" s="20" t="s">
        <v>171</v>
      </c>
      <c r="G283" s="20" t="s">
        <v>2869</v>
      </c>
      <c r="H283" s="20" t="s">
        <v>124</v>
      </c>
      <c r="I283" s="20" t="s">
        <v>32</v>
      </c>
      <c r="J283" s="20" t="s">
        <v>47</v>
      </c>
      <c r="K283" s="20" t="s">
        <v>3022</v>
      </c>
      <c r="L283" s="20" t="s">
        <v>1508</v>
      </c>
      <c r="M283" s="20" t="s">
        <v>1548</v>
      </c>
      <c r="N283" s="20" t="s">
        <v>3023</v>
      </c>
      <c r="O283" s="20">
        <v>150.47999999999999</v>
      </c>
      <c r="P283" s="20">
        <v>3</v>
      </c>
      <c r="Q283" s="20">
        <v>28.53</v>
      </c>
      <c r="R283" s="20">
        <v>17.940000000000001</v>
      </c>
      <c r="S283" s="20" t="s">
        <v>2337</v>
      </c>
      <c r="T283" s="20">
        <v>715</v>
      </c>
      <c r="U283" s="20" t="s">
        <v>39</v>
      </c>
      <c r="V283" s="20" t="s">
        <v>78</v>
      </c>
      <c r="W283" s="21" t="s">
        <v>41</v>
      </c>
      <c r="X283" s="22">
        <v>44386</v>
      </c>
      <c r="Y283" s="23">
        <v>44417</v>
      </c>
      <c r="Z283" s="37" t="str">
        <f>IF(India_Data[[#This Row],[Order Date]]=India_Data[[#This Row],[Ship Date]],"0","1")</f>
        <v>1</v>
      </c>
      <c r="AA283" s="37" t="str">
        <f>IF(India_Data[[#This Row],[Sales]]&gt;=India_Data[[#This Row],[Target]],"YES","NO")</f>
        <v>NO</v>
      </c>
      <c r="AB283" s="37">
        <f>(Data!O283:O1837-Data!T283:T1837)</f>
        <v>-564.52</v>
      </c>
      <c r="AC283" s="35">
        <f>India_Data[[#This Row],[Ship Date]]-India_Data[[#This Row],[Order Date]]</f>
        <v>31</v>
      </c>
      <c r="AD283" s="35" t="str">
        <f>IF(India_Data[[#This Row],[Ship Date]]-India_Data[[#This Row],[Order Date]]&gt;5,"flag","no")</f>
        <v>flag</v>
      </c>
      <c r="AE283" s="35">
        <f>India_Data[[#This Row],[Profit]]/India_Data[[#This Row],[Sales]]</f>
        <v>0.18959330143540673</v>
      </c>
      <c r="AF283" s="41">
        <f>India_Data[[#This Row],[Sales]]/India_Data[[#This Row],[Target]]</f>
        <v>0.21046153846153845</v>
      </c>
      <c r="AG283" s="41">
        <f>India_Data[[#This Row],[Shipping Cost]]/India_Data[[#This Row],[Sales]]</f>
        <v>0.11921850079744818</v>
      </c>
      <c r="AH283" s="40" t="str">
        <f>IF(India_Data[[#This Row],[Shipping Cost]]/India_Data[[#This Row],[Sales]]&gt;0.1,"HIGH","")</f>
        <v>HIGH</v>
      </c>
    </row>
    <row r="284" spans="1:34">
      <c r="A284" s="19">
        <v>283</v>
      </c>
      <c r="B284" s="20" t="s">
        <v>3024</v>
      </c>
      <c r="C284" s="20" t="s">
        <v>2928</v>
      </c>
      <c r="D284" s="20" t="s">
        <v>1107</v>
      </c>
      <c r="E284" s="20" t="s">
        <v>1108</v>
      </c>
      <c r="F284" s="20" t="s">
        <v>110</v>
      </c>
      <c r="G284" s="20" t="s">
        <v>556</v>
      </c>
      <c r="H284" s="20" t="s">
        <v>31</v>
      </c>
      <c r="I284" s="20" t="s">
        <v>32</v>
      </c>
      <c r="J284" s="20" t="s">
        <v>33</v>
      </c>
      <c r="K284" s="20" t="s">
        <v>3025</v>
      </c>
      <c r="L284" s="20" t="s">
        <v>1508</v>
      </c>
      <c r="M284" s="20" t="s">
        <v>1548</v>
      </c>
      <c r="N284" s="20" t="s">
        <v>3026</v>
      </c>
      <c r="O284" s="20">
        <v>120.48</v>
      </c>
      <c r="P284" s="20">
        <v>4</v>
      </c>
      <c r="Q284" s="20">
        <v>25.2</v>
      </c>
      <c r="R284" s="20">
        <v>6.06</v>
      </c>
      <c r="S284" s="20" t="s">
        <v>38</v>
      </c>
      <c r="T284" s="20">
        <v>716</v>
      </c>
      <c r="U284" s="20" t="s">
        <v>39</v>
      </c>
      <c r="V284" s="20" t="s">
        <v>57</v>
      </c>
      <c r="W284" s="21" t="s">
        <v>58</v>
      </c>
      <c r="X284" s="22">
        <v>45239</v>
      </c>
      <c r="Y284" s="23">
        <v>45183</v>
      </c>
      <c r="Z284" s="37" t="str">
        <f>IF(India_Data[[#This Row],[Order Date]]=India_Data[[#This Row],[Ship Date]],"0","1")</f>
        <v>1</v>
      </c>
      <c r="AA284" s="37" t="str">
        <f>IF(India_Data[[#This Row],[Sales]]&gt;=India_Data[[#This Row],[Target]],"YES","NO")</f>
        <v>NO</v>
      </c>
      <c r="AB284" s="37">
        <f>(Data!O284:O1838-Data!T284:T1838)</f>
        <v>-595.52</v>
      </c>
      <c r="AC284" s="35">
        <f>India_Data[[#This Row],[Ship Date]]-India_Data[[#This Row],[Order Date]]</f>
        <v>-56</v>
      </c>
      <c r="AD284" s="35" t="str">
        <f>IF(India_Data[[#This Row],[Ship Date]]-India_Data[[#This Row],[Order Date]]&gt;5,"flag","no")</f>
        <v>no</v>
      </c>
      <c r="AE284" s="35">
        <f>India_Data[[#This Row],[Profit]]/India_Data[[#This Row],[Sales]]</f>
        <v>0.2091633466135458</v>
      </c>
      <c r="AF284" s="41">
        <f>India_Data[[#This Row],[Sales]]/India_Data[[#This Row],[Target]]</f>
        <v>0.16826815642458101</v>
      </c>
      <c r="AG284" s="41">
        <f>India_Data[[#This Row],[Shipping Cost]]/India_Data[[#This Row],[Sales]]</f>
        <v>5.0298804780876491E-2</v>
      </c>
      <c r="AH284" s="40" t="str">
        <f>IF(India_Data[[#This Row],[Shipping Cost]]/India_Data[[#This Row],[Sales]]&gt;0.1,"HIGH","")</f>
        <v/>
      </c>
    </row>
    <row r="285" spans="1:34">
      <c r="A285" s="19">
        <v>284</v>
      </c>
      <c r="B285" s="20" t="s">
        <v>3027</v>
      </c>
      <c r="C285" s="20" t="s">
        <v>2928</v>
      </c>
      <c r="D285" s="20" t="s">
        <v>3028</v>
      </c>
      <c r="E285" s="20" t="s">
        <v>3029</v>
      </c>
      <c r="F285" s="20" t="s">
        <v>29</v>
      </c>
      <c r="G285" s="20" t="s">
        <v>507</v>
      </c>
      <c r="H285" s="20" t="s">
        <v>312</v>
      </c>
      <c r="I285" s="20" t="s">
        <v>32</v>
      </c>
      <c r="J285" s="20" t="s">
        <v>180</v>
      </c>
      <c r="K285" s="20" t="s">
        <v>3030</v>
      </c>
      <c r="L285" s="20" t="s">
        <v>1508</v>
      </c>
      <c r="M285" s="20" t="s">
        <v>1548</v>
      </c>
      <c r="N285" s="20" t="s">
        <v>3031</v>
      </c>
      <c r="O285" s="20">
        <v>180.36</v>
      </c>
      <c r="P285" s="20">
        <v>4</v>
      </c>
      <c r="Q285" s="20">
        <v>52.2</v>
      </c>
      <c r="R285" s="20">
        <v>35.53</v>
      </c>
      <c r="S285" s="20" t="s">
        <v>2337</v>
      </c>
      <c r="T285" s="20">
        <v>759</v>
      </c>
      <c r="U285" s="20" t="s">
        <v>39</v>
      </c>
      <c r="V285" s="20" t="s">
        <v>40</v>
      </c>
      <c r="W285" s="21" t="s">
        <v>41</v>
      </c>
      <c r="X285" s="22">
        <v>44672</v>
      </c>
      <c r="Y285" s="23">
        <v>44675</v>
      </c>
      <c r="Z285" s="37" t="str">
        <f>IF(India_Data[[#This Row],[Order Date]]=India_Data[[#This Row],[Ship Date]],"0","1")</f>
        <v>1</v>
      </c>
      <c r="AA285" s="37" t="str">
        <f>IF(India_Data[[#This Row],[Sales]]&gt;=India_Data[[#This Row],[Target]],"YES","NO")</f>
        <v>NO</v>
      </c>
      <c r="AB285" s="37">
        <f>(Data!O285:O1839-Data!T285:T1839)</f>
        <v>-578.64</v>
      </c>
      <c r="AC285" s="35">
        <f>India_Data[[#This Row],[Ship Date]]-India_Data[[#This Row],[Order Date]]</f>
        <v>3</v>
      </c>
      <c r="AD285" s="35" t="str">
        <f>IF(India_Data[[#This Row],[Ship Date]]-India_Data[[#This Row],[Order Date]]&gt;5,"flag","no")</f>
        <v>no</v>
      </c>
      <c r="AE285" s="35">
        <f>India_Data[[#This Row],[Profit]]/India_Data[[#This Row],[Sales]]</f>
        <v>0.28942115768463073</v>
      </c>
      <c r="AF285" s="41">
        <f>India_Data[[#This Row],[Sales]]/India_Data[[#This Row],[Target]]</f>
        <v>0.23762845849802372</v>
      </c>
      <c r="AG285" s="41">
        <f>India_Data[[#This Row],[Shipping Cost]]/India_Data[[#This Row],[Sales]]</f>
        <v>0.19699489909070747</v>
      </c>
      <c r="AH285" s="40" t="str">
        <f>IF(India_Data[[#This Row],[Shipping Cost]]/India_Data[[#This Row],[Sales]]&gt;0.1,"HIGH","")</f>
        <v>HIGH</v>
      </c>
    </row>
    <row r="286" spans="1:34">
      <c r="A286" s="19">
        <v>285</v>
      </c>
      <c r="B286" s="20" t="s">
        <v>3699</v>
      </c>
      <c r="C286" s="20" t="s">
        <v>3631</v>
      </c>
      <c r="D286" s="20" t="s">
        <v>3700</v>
      </c>
      <c r="E286" s="20" t="s">
        <v>3701</v>
      </c>
      <c r="F286" s="20" t="s">
        <v>110</v>
      </c>
      <c r="G286" s="20" t="s">
        <v>89</v>
      </c>
      <c r="H286" s="20" t="s">
        <v>303</v>
      </c>
      <c r="I286" s="20" t="s">
        <v>32</v>
      </c>
      <c r="J286" s="20" t="s">
        <v>33</v>
      </c>
      <c r="K286" s="20" t="s">
        <v>3714</v>
      </c>
      <c r="L286" s="20" t="s">
        <v>1508</v>
      </c>
      <c r="M286" s="20" t="s">
        <v>1513</v>
      </c>
      <c r="N286" s="20" t="s">
        <v>3715</v>
      </c>
      <c r="O286" s="20">
        <v>1920.36</v>
      </c>
      <c r="P286" s="20">
        <v>4</v>
      </c>
      <c r="Q286" s="20">
        <v>652.91999999999996</v>
      </c>
      <c r="R286" s="20">
        <v>592.77</v>
      </c>
      <c r="S286" s="20" t="s">
        <v>2972</v>
      </c>
      <c r="T286" s="20">
        <v>200</v>
      </c>
      <c r="U286" s="20" t="s">
        <v>39</v>
      </c>
      <c r="V286" s="20" t="s">
        <v>50</v>
      </c>
      <c r="W286" s="21" t="s">
        <v>41</v>
      </c>
      <c r="X286" s="22">
        <v>45101</v>
      </c>
      <c r="Y286" s="23">
        <v>45103</v>
      </c>
      <c r="Z286" s="37" t="str">
        <f>IF(India_Data[[#This Row],[Order Date]]=India_Data[[#This Row],[Ship Date]],"0","1")</f>
        <v>1</v>
      </c>
      <c r="AA286" s="37" t="str">
        <f>IF(India_Data[[#This Row],[Sales]]&gt;=India_Data[[#This Row],[Target]],"YES","NO")</f>
        <v>YES</v>
      </c>
      <c r="AB286" s="37">
        <f>(Data!O286:O1840-Data!T286:T1840)</f>
        <v>1720.36</v>
      </c>
      <c r="AC286" s="35">
        <f>India_Data[[#This Row],[Ship Date]]-India_Data[[#This Row],[Order Date]]</f>
        <v>2</v>
      </c>
      <c r="AD286" s="35" t="str">
        <f>IF(India_Data[[#This Row],[Ship Date]]-India_Data[[#This Row],[Order Date]]&gt;5,"flag","no")</f>
        <v>no</v>
      </c>
      <c r="AE286" s="35">
        <f>India_Data[[#This Row],[Profit]]/India_Data[[#This Row],[Sales]]</f>
        <v>0.33999875023433107</v>
      </c>
      <c r="AF286" s="41">
        <f>India_Data[[#This Row],[Sales]]/India_Data[[#This Row],[Target]]</f>
        <v>9.601799999999999</v>
      </c>
      <c r="AG286" s="41">
        <f>India_Data[[#This Row],[Shipping Cost]]/India_Data[[#This Row],[Sales]]</f>
        <v>0.30867649815659565</v>
      </c>
      <c r="AH286" s="40" t="str">
        <f>IF(India_Data[[#This Row],[Shipping Cost]]/India_Data[[#This Row],[Sales]]&gt;0.1,"HIGH","")</f>
        <v>HIGH</v>
      </c>
    </row>
    <row r="287" spans="1:34">
      <c r="A287" s="19">
        <v>286</v>
      </c>
      <c r="B287" s="20" t="s">
        <v>3032</v>
      </c>
      <c r="C287" s="20" t="s">
        <v>2928</v>
      </c>
      <c r="D287" s="20" t="s">
        <v>1731</v>
      </c>
      <c r="E287" s="20" t="s">
        <v>1732</v>
      </c>
      <c r="F287" s="20" t="s">
        <v>29</v>
      </c>
      <c r="G287" s="20" t="s">
        <v>2713</v>
      </c>
      <c r="H287" s="20" t="s">
        <v>563</v>
      </c>
      <c r="I287" s="20" t="s">
        <v>32</v>
      </c>
      <c r="J287" s="20" t="s">
        <v>54</v>
      </c>
      <c r="K287" s="20" t="s">
        <v>3033</v>
      </c>
      <c r="L287" s="20" t="s">
        <v>1508</v>
      </c>
      <c r="M287" s="20" t="s">
        <v>1513</v>
      </c>
      <c r="N287" s="20" t="s">
        <v>3034</v>
      </c>
      <c r="O287" s="20">
        <v>1850.46</v>
      </c>
      <c r="P287" s="20">
        <v>2</v>
      </c>
      <c r="Q287" s="20">
        <v>259.02</v>
      </c>
      <c r="R287" s="20">
        <v>228.37</v>
      </c>
      <c r="S287" s="20" t="s">
        <v>2337</v>
      </c>
      <c r="T287" s="20">
        <v>634</v>
      </c>
      <c r="U287" s="20" t="s">
        <v>39</v>
      </c>
      <c r="V287" s="20" t="s">
        <v>78</v>
      </c>
      <c r="W287" s="21" t="s">
        <v>58</v>
      </c>
      <c r="X287" s="22">
        <v>44647</v>
      </c>
      <c r="Y287" s="23">
        <v>44650</v>
      </c>
      <c r="Z287" s="37" t="str">
        <f>IF(India_Data[[#This Row],[Order Date]]=India_Data[[#This Row],[Ship Date]],"0","1")</f>
        <v>1</v>
      </c>
      <c r="AA287" s="37" t="str">
        <f>IF(India_Data[[#This Row],[Sales]]&gt;=India_Data[[#This Row],[Target]],"YES","NO")</f>
        <v>YES</v>
      </c>
      <c r="AB287" s="37">
        <f>(Data!O287:O1841-Data!T287:T1841)</f>
        <v>1216.46</v>
      </c>
      <c r="AC287" s="35">
        <f>India_Data[[#This Row],[Ship Date]]-India_Data[[#This Row],[Order Date]]</f>
        <v>3</v>
      </c>
      <c r="AD287" s="35" t="str">
        <f>IF(India_Data[[#This Row],[Ship Date]]-India_Data[[#This Row],[Order Date]]&gt;5,"flag","no")</f>
        <v>no</v>
      </c>
      <c r="AE287" s="35">
        <f>India_Data[[#This Row],[Profit]]/India_Data[[#This Row],[Sales]]</f>
        <v>0.13997600596608409</v>
      </c>
      <c r="AF287" s="41">
        <f>India_Data[[#This Row],[Sales]]/India_Data[[#This Row],[Target]]</f>
        <v>2.9187066246056781</v>
      </c>
      <c r="AG287" s="41">
        <f>India_Data[[#This Row],[Shipping Cost]]/India_Data[[#This Row],[Sales]]</f>
        <v>0.12341255687774931</v>
      </c>
      <c r="AH287" s="40" t="str">
        <f>IF(India_Data[[#This Row],[Shipping Cost]]/India_Data[[#This Row],[Sales]]&gt;0.1,"HIGH","")</f>
        <v>HIGH</v>
      </c>
    </row>
    <row r="288" spans="1:34">
      <c r="A288" s="19">
        <v>287</v>
      </c>
      <c r="B288" s="20" t="s">
        <v>3474</v>
      </c>
      <c r="C288" s="20" t="s">
        <v>2928</v>
      </c>
      <c r="D288" s="20" t="s">
        <v>3475</v>
      </c>
      <c r="E288" s="20" t="s">
        <v>3476</v>
      </c>
      <c r="F288" s="20" t="s">
        <v>171</v>
      </c>
      <c r="G288" s="20" t="s">
        <v>191</v>
      </c>
      <c r="H288" s="20" t="s">
        <v>63</v>
      </c>
      <c r="I288" s="20" t="s">
        <v>32</v>
      </c>
      <c r="J288" s="20" t="s">
        <v>54</v>
      </c>
      <c r="K288" s="20" t="s">
        <v>3514</v>
      </c>
      <c r="L288" s="20" t="s">
        <v>1508</v>
      </c>
      <c r="M288" s="20" t="s">
        <v>1513</v>
      </c>
      <c r="N288" s="20" t="s">
        <v>3515</v>
      </c>
      <c r="O288" s="20">
        <v>851.67</v>
      </c>
      <c r="P288" s="20">
        <v>3</v>
      </c>
      <c r="Q288" s="20">
        <v>76.59</v>
      </c>
      <c r="R288" s="20">
        <v>3.78</v>
      </c>
      <c r="S288" s="20" t="s">
        <v>38</v>
      </c>
      <c r="T288" s="20">
        <v>344</v>
      </c>
      <c r="U288" s="20" t="s">
        <v>39</v>
      </c>
      <c r="V288" s="20" t="s">
        <v>57</v>
      </c>
      <c r="W288" s="21" t="s">
        <v>41</v>
      </c>
      <c r="X288" s="22">
        <v>45381</v>
      </c>
      <c r="Y288" s="23">
        <v>45382</v>
      </c>
      <c r="Z288" s="37" t="str">
        <f>IF(India_Data[[#This Row],[Order Date]]=India_Data[[#This Row],[Ship Date]],"0","1")</f>
        <v>1</v>
      </c>
      <c r="AA288" s="37" t="str">
        <f>IF(India_Data[[#This Row],[Sales]]&gt;=India_Data[[#This Row],[Target]],"YES","NO")</f>
        <v>YES</v>
      </c>
      <c r="AB288" s="37">
        <f>(Data!O288:O1842-Data!T288:T1842)</f>
        <v>507.66999999999996</v>
      </c>
      <c r="AC288" s="35">
        <f>India_Data[[#This Row],[Ship Date]]-India_Data[[#This Row],[Order Date]]</f>
        <v>1</v>
      </c>
      <c r="AD288" s="35" t="str">
        <f>IF(India_Data[[#This Row],[Ship Date]]-India_Data[[#This Row],[Order Date]]&gt;5,"flag","no")</f>
        <v>no</v>
      </c>
      <c r="AE288" s="35">
        <f>India_Data[[#This Row],[Profit]]/India_Data[[#This Row],[Sales]]</f>
        <v>8.992919792877524E-2</v>
      </c>
      <c r="AF288" s="41">
        <f>India_Data[[#This Row],[Sales]]/India_Data[[#This Row],[Target]]</f>
        <v>2.4757848837209302</v>
      </c>
      <c r="AG288" s="41">
        <f>India_Data[[#This Row],[Shipping Cost]]/India_Data[[#This Row],[Sales]]</f>
        <v>4.4383387931945474E-3</v>
      </c>
      <c r="AH288" s="40" t="str">
        <f>IF(India_Data[[#This Row],[Shipping Cost]]/India_Data[[#This Row],[Sales]]&gt;0.1,"HIGH","")</f>
        <v/>
      </c>
    </row>
    <row r="289" spans="1:34">
      <c r="A289" s="19">
        <v>288</v>
      </c>
      <c r="B289" s="20" t="s">
        <v>2814</v>
      </c>
      <c r="C289" s="20" t="s">
        <v>26</v>
      </c>
      <c r="D289" s="20" t="s">
        <v>488</v>
      </c>
      <c r="E289" s="20" t="s">
        <v>489</v>
      </c>
      <c r="F289" s="20" t="s">
        <v>171</v>
      </c>
      <c r="G289" s="20" t="s">
        <v>1154</v>
      </c>
      <c r="H289" s="20" t="s">
        <v>563</v>
      </c>
      <c r="I289" s="20" t="s">
        <v>32</v>
      </c>
      <c r="J289" s="20" t="s">
        <v>54</v>
      </c>
      <c r="K289" s="20" t="s">
        <v>2820</v>
      </c>
      <c r="L289" s="20" t="s">
        <v>1942</v>
      </c>
      <c r="M289" s="20" t="s">
        <v>1969</v>
      </c>
      <c r="N289" s="20" t="s">
        <v>2821</v>
      </c>
      <c r="O289" s="20">
        <v>439.56</v>
      </c>
      <c r="P289" s="20">
        <v>6</v>
      </c>
      <c r="Q289" s="20">
        <v>61.38</v>
      </c>
      <c r="R289" s="20">
        <v>59.64</v>
      </c>
      <c r="S289" s="20" t="s">
        <v>2809</v>
      </c>
      <c r="T289" s="20">
        <v>438</v>
      </c>
      <c r="U289" s="20" t="s">
        <v>39</v>
      </c>
      <c r="V289" s="20" t="s">
        <v>78</v>
      </c>
      <c r="W289" s="21" t="s">
        <v>58</v>
      </c>
      <c r="X289" s="22">
        <v>45595</v>
      </c>
      <c r="Y289" s="23">
        <v>45595</v>
      </c>
      <c r="Z289" s="37" t="str">
        <f>IF(India_Data[[#This Row],[Order Date]]=India_Data[[#This Row],[Ship Date]],"0","1")</f>
        <v>0</v>
      </c>
      <c r="AA289" s="37" t="str">
        <f>IF(India_Data[[#This Row],[Sales]]&gt;=India_Data[[#This Row],[Target]],"YES","NO")</f>
        <v>YES</v>
      </c>
      <c r="AB289" s="37">
        <f>(Data!O289:O1843-Data!T289:T1843)</f>
        <v>1.5600000000000023</v>
      </c>
      <c r="AC289" s="35">
        <f>India_Data[[#This Row],[Ship Date]]-India_Data[[#This Row],[Order Date]]</f>
        <v>0</v>
      </c>
      <c r="AD289" s="35" t="str">
        <f>IF(India_Data[[#This Row],[Ship Date]]-India_Data[[#This Row],[Order Date]]&gt;5,"flag","no")</f>
        <v>no</v>
      </c>
      <c r="AE289" s="35">
        <f>India_Data[[#This Row],[Profit]]/India_Data[[#This Row],[Sales]]</f>
        <v>0.13963963963963966</v>
      </c>
      <c r="AF289" s="41">
        <f>India_Data[[#This Row],[Sales]]/India_Data[[#This Row],[Target]]</f>
        <v>1.0035616438356165</v>
      </c>
      <c r="AG289" s="41">
        <f>India_Data[[#This Row],[Shipping Cost]]/India_Data[[#This Row],[Sales]]</f>
        <v>0.13568113568113568</v>
      </c>
      <c r="AH289" s="40" t="str">
        <f>IF(India_Data[[#This Row],[Shipping Cost]]/India_Data[[#This Row],[Sales]]&gt;0.1,"HIGH","")</f>
        <v>HIGH</v>
      </c>
    </row>
    <row r="290" spans="1:34">
      <c r="A290" s="19">
        <v>289</v>
      </c>
      <c r="B290" s="20" t="s">
        <v>2822</v>
      </c>
      <c r="C290" s="20" t="s">
        <v>26</v>
      </c>
      <c r="D290" s="20" t="s">
        <v>2823</v>
      </c>
      <c r="E290" s="20" t="s">
        <v>2824</v>
      </c>
      <c r="F290" s="20" t="s">
        <v>110</v>
      </c>
      <c r="G290" s="20" t="s">
        <v>529</v>
      </c>
      <c r="H290" s="20" t="s">
        <v>31</v>
      </c>
      <c r="I290" s="20" t="s">
        <v>32</v>
      </c>
      <c r="J290" s="20" t="s">
        <v>33</v>
      </c>
      <c r="K290" s="20" t="s">
        <v>2825</v>
      </c>
      <c r="L290" s="20" t="s">
        <v>1942</v>
      </c>
      <c r="M290" s="20" t="s">
        <v>1943</v>
      </c>
      <c r="N290" s="20" t="s">
        <v>2826</v>
      </c>
      <c r="O290" s="20">
        <v>869.1</v>
      </c>
      <c r="P290" s="20">
        <v>5</v>
      </c>
      <c r="Q290" s="20">
        <v>252</v>
      </c>
      <c r="R290" s="20">
        <v>123.84</v>
      </c>
      <c r="S290" s="20" t="s">
        <v>2809</v>
      </c>
      <c r="T290" s="20">
        <v>204</v>
      </c>
      <c r="U290" s="20" t="s">
        <v>39</v>
      </c>
      <c r="V290" s="20" t="s">
        <v>57</v>
      </c>
      <c r="W290" s="21" t="s">
        <v>41</v>
      </c>
      <c r="X290" s="22">
        <v>44712</v>
      </c>
      <c r="Y290" s="23">
        <v>44712</v>
      </c>
      <c r="Z290" s="37" t="str">
        <f>IF(India_Data[[#This Row],[Order Date]]=India_Data[[#This Row],[Ship Date]],"0","1")</f>
        <v>0</v>
      </c>
      <c r="AA290" s="37" t="str">
        <f>IF(India_Data[[#This Row],[Sales]]&gt;=India_Data[[#This Row],[Target]],"YES","NO")</f>
        <v>YES</v>
      </c>
      <c r="AB290" s="37">
        <f>(Data!O290:O1844-Data!T290:T1844)</f>
        <v>665.1</v>
      </c>
      <c r="AC290" s="35">
        <f>India_Data[[#This Row],[Ship Date]]-India_Data[[#This Row],[Order Date]]</f>
        <v>0</v>
      </c>
      <c r="AD290" s="35" t="str">
        <f>IF(India_Data[[#This Row],[Ship Date]]-India_Data[[#This Row],[Order Date]]&gt;5,"flag","no")</f>
        <v>no</v>
      </c>
      <c r="AE290" s="35">
        <f>India_Data[[#This Row],[Profit]]/India_Data[[#This Row],[Sales]]</f>
        <v>0.28995512599240592</v>
      </c>
      <c r="AF290" s="41">
        <f>India_Data[[#This Row],[Sales]]/India_Data[[#This Row],[Target]]</f>
        <v>4.2602941176470592</v>
      </c>
      <c r="AG290" s="41">
        <f>India_Data[[#This Row],[Shipping Cost]]/India_Data[[#This Row],[Sales]]</f>
        <v>0.14249223334483949</v>
      </c>
      <c r="AH290" s="40" t="str">
        <f>IF(India_Data[[#This Row],[Shipping Cost]]/India_Data[[#This Row],[Sales]]&gt;0.1,"HIGH","")</f>
        <v>HIGH</v>
      </c>
    </row>
    <row r="291" spans="1:34">
      <c r="A291" s="19">
        <v>290</v>
      </c>
      <c r="B291" s="20" t="s">
        <v>2827</v>
      </c>
      <c r="C291" s="20" t="s">
        <v>26</v>
      </c>
      <c r="D291" s="20" t="s">
        <v>27</v>
      </c>
      <c r="E291" s="20" t="s">
        <v>28</v>
      </c>
      <c r="F291" s="20" t="s">
        <v>29</v>
      </c>
      <c r="G291" s="20" t="s">
        <v>765</v>
      </c>
      <c r="H291" s="20" t="s">
        <v>342</v>
      </c>
      <c r="I291" s="20" t="s">
        <v>32</v>
      </c>
      <c r="J291" s="20" t="s">
        <v>180</v>
      </c>
      <c r="K291" s="20" t="s">
        <v>2419</v>
      </c>
      <c r="L291" s="20" t="s">
        <v>1508</v>
      </c>
      <c r="M291" s="20" t="s">
        <v>1509</v>
      </c>
      <c r="N291" s="20" t="s">
        <v>2420</v>
      </c>
      <c r="O291" s="20">
        <v>296.33999999999997</v>
      </c>
      <c r="P291" s="20">
        <v>2</v>
      </c>
      <c r="Q291" s="20">
        <v>142.19999999999999</v>
      </c>
      <c r="R291" s="20">
        <v>34.81</v>
      </c>
      <c r="S291" s="20" t="s">
        <v>2809</v>
      </c>
      <c r="T291" s="20">
        <v>639</v>
      </c>
      <c r="U291" s="20" t="s">
        <v>39</v>
      </c>
      <c r="V291" s="20" t="s">
        <v>50</v>
      </c>
      <c r="W291" s="21" t="s">
        <v>41</v>
      </c>
      <c r="X291" s="22">
        <v>45214</v>
      </c>
      <c r="Y291" s="23">
        <v>45216</v>
      </c>
      <c r="Z291" s="37" t="str">
        <f>IF(India_Data[[#This Row],[Order Date]]=India_Data[[#This Row],[Ship Date]],"0","1")</f>
        <v>1</v>
      </c>
      <c r="AA291" s="37" t="str">
        <f>IF(India_Data[[#This Row],[Sales]]&gt;=India_Data[[#This Row],[Target]],"YES","NO")</f>
        <v>NO</v>
      </c>
      <c r="AB291" s="37">
        <f>(Data!O291:O1845-Data!T291:T1845)</f>
        <v>-342.66</v>
      </c>
      <c r="AC291" s="35">
        <f>India_Data[[#This Row],[Ship Date]]-India_Data[[#This Row],[Order Date]]</f>
        <v>2</v>
      </c>
      <c r="AD291" s="35" t="str">
        <f>IF(India_Data[[#This Row],[Ship Date]]-India_Data[[#This Row],[Order Date]]&gt;5,"flag","no")</f>
        <v>no</v>
      </c>
      <c r="AE291" s="35">
        <f>India_Data[[#This Row],[Profit]]/India_Data[[#This Row],[Sales]]</f>
        <v>0.47985422150232843</v>
      </c>
      <c r="AF291" s="41">
        <f>India_Data[[#This Row],[Sales]]/India_Data[[#This Row],[Target]]</f>
        <v>0.46375586854460088</v>
      </c>
      <c r="AG291" s="41">
        <f>India_Data[[#This Row],[Shipping Cost]]/India_Data[[#This Row],[Sales]]</f>
        <v>0.1174664237025039</v>
      </c>
      <c r="AH291" s="40" t="str">
        <f>IF(India_Data[[#This Row],[Shipping Cost]]/India_Data[[#This Row],[Sales]]&gt;0.1,"HIGH","")</f>
        <v>HIGH</v>
      </c>
    </row>
    <row r="292" spans="1:34">
      <c r="A292" s="19">
        <v>291</v>
      </c>
      <c r="B292" s="20" t="s">
        <v>2412</v>
      </c>
      <c r="C292" s="20" t="s">
        <v>26</v>
      </c>
      <c r="D292" s="20" t="s">
        <v>1048</v>
      </c>
      <c r="E292" s="20" t="s">
        <v>1049</v>
      </c>
      <c r="F292" s="20" t="s">
        <v>171</v>
      </c>
      <c r="G292" s="20" t="s">
        <v>2413</v>
      </c>
      <c r="H292" s="20" t="s">
        <v>2414</v>
      </c>
      <c r="I292" s="20" t="s">
        <v>32</v>
      </c>
      <c r="J292" s="20" t="s">
        <v>180</v>
      </c>
      <c r="K292" s="20" t="s">
        <v>1870</v>
      </c>
      <c r="L292" s="20" t="s">
        <v>1508</v>
      </c>
      <c r="M292" s="20" t="s">
        <v>1509</v>
      </c>
      <c r="N292" s="20" t="s">
        <v>1871</v>
      </c>
      <c r="O292" s="20">
        <v>863.82</v>
      </c>
      <c r="P292" s="20">
        <v>6</v>
      </c>
      <c r="Q292" s="20">
        <v>0</v>
      </c>
      <c r="R292" s="20">
        <v>76.989999999999995</v>
      </c>
      <c r="S292" s="20" t="s">
        <v>2337</v>
      </c>
      <c r="T292" s="20">
        <v>634</v>
      </c>
      <c r="U292" s="20" t="s">
        <v>39</v>
      </c>
      <c r="V292" s="20" t="s">
        <v>78</v>
      </c>
      <c r="W292" s="21" t="s">
        <v>58</v>
      </c>
      <c r="X292" s="22">
        <v>45525</v>
      </c>
      <c r="Y292" s="23">
        <v>45527</v>
      </c>
      <c r="Z292" s="37" t="str">
        <f>IF(India_Data[[#This Row],[Order Date]]=India_Data[[#This Row],[Ship Date]],"0","1")</f>
        <v>1</v>
      </c>
      <c r="AA292" s="37" t="str">
        <f>IF(India_Data[[#This Row],[Sales]]&gt;=India_Data[[#This Row],[Target]],"YES","NO")</f>
        <v>YES</v>
      </c>
      <c r="AB292" s="37">
        <f>(Data!O292:O1846-Data!T292:T1846)</f>
        <v>229.82000000000005</v>
      </c>
      <c r="AC292" s="35">
        <f>India_Data[[#This Row],[Ship Date]]-India_Data[[#This Row],[Order Date]]</f>
        <v>2</v>
      </c>
      <c r="AD292" s="35" t="str">
        <f>IF(India_Data[[#This Row],[Ship Date]]-India_Data[[#This Row],[Order Date]]&gt;5,"flag","no")</f>
        <v>no</v>
      </c>
      <c r="AE292" s="35">
        <f>India_Data[[#This Row],[Profit]]/India_Data[[#This Row],[Sales]]</f>
        <v>0</v>
      </c>
      <c r="AF292" s="41">
        <f>India_Data[[#This Row],[Sales]]/India_Data[[#This Row],[Target]]</f>
        <v>1.3624921135646688</v>
      </c>
      <c r="AG292" s="41">
        <f>India_Data[[#This Row],[Shipping Cost]]/India_Data[[#This Row],[Sales]]</f>
        <v>8.9127364497233214E-2</v>
      </c>
      <c r="AH292" s="40" t="str">
        <f>IF(India_Data[[#This Row],[Shipping Cost]]/India_Data[[#This Row],[Sales]]&gt;0.1,"HIGH","")</f>
        <v/>
      </c>
    </row>
    <row r="293" spans="1:34">
      <c r="A293" s="19">
        <v>292</v>
      </c>
      <c r="B293" s="20" t="s">
        <v>2415</v>
      </c>
      <c r="C293" s="20" t="s">
        <v>26</v>
      </c>
      <c r="D293" s="20" t="s">
        <v>1212</v>
      </c>
      <c r="E293" s="20" t="s">
        <v>1213</v>
      </c>
      <c r="F293" s="20" t="s">
        <v>171</v>
      </c>
      <c r="G293" s="20" t="s">
        <v>562</v>
      </c>
      <c r="H293" s="20" t="s">
        <v>563</v>
      </c>
      <c r="I293" s="20" t="s">
        <v>32</v>
      </c>
      <c r="J293" s="20" t="s">
        <v>54</v>
      </c>
      <c r="K293" s="20" t="s">
        <v>2416</v>
      </c>
      <c r="L293" s="20" t="s">
        <v>1508</v>
      </c>
      <c r="M293" s="20" t="s">
        <v>1509</v>
      </c>
      <c r="N293" s="20" t="s">
        <v>2417</v>
      </c>
      <c r="O293" s="20">
        <v>589.20000000000005</v>
      </c>
      <c r="P293" s="20">
        <v>4</v>
      </c>
      <c r="Q293" s="20">
        <v>212.04</v>
      </c>
      <c r="R293" s="20">
        <v>58.21</v>
      </c>
      <c r="S293" s="20" t="s">
        <v>2337</v>
      </c>
      <c r="T293" s="20">
        <v>473</v>
      </c>
      <c r="U293" s="20" t="s">
        <v>39</v>
      </c>
      <c r="V293" s="20" t="s">
        <v>57</v>
      </c>
      <c r="W293" s="21" t="s">
        <v>58</v>
      </c>
      <c r="X293" s="22">
        <v>44706</v>
      </c>
      <c r="Y293" s="23">
        <v>44709</v>
      </c>
      <c r="Z293" s="37" t="str">
        <f>IF(India_Data[[#This Row],[Order Date]]=India_Data[[#This Row],[Ship Date]],"0","1")</f>
        <v>1</v>
      </c>
      <c r="AA293" s="37" t="str">
        <f>IF(India_Data[[#This Row],[Sales]]&gt;=India_Data[[#This Row],[Target]],"YES","NO")</f>
        <v>YES</v>
      </c>
      <c r="AB293" s="37">
        <f>(Data!O293:O1847-Data!T293:T1847)</f>
        <v>116.20000000000005</v>
      </c>
      <c r="AC293" s="35">
        <f>India_Data[[#This Row],[Ship Date]]-India_Data[[#This Row],[Order Date]]</f>
        <v>3</v>
      </c>
      <c r="AD293" s="35" t="str">
        <f>IF(India_Data[[#This Row],[Ship Date]]-India_Data[[#This Row],[Order Date]]&gt;5,"flag","no")</f>
        <v>no</v>
      </c>
      <c r="AE293" s="35">
        <f>India_Data[[#This Row],[Profit]]/India_Data[[#This Row],[Sales]]</f>
        <v>0.35987780040733192</v>
      </c>
      <c r="AF293" s="41">
        <f>India_Data[[#This Row],[Sales]]/India_Data[[#This Row],[Target]]</f>
        <v>1.2456659619450319</v>
      </c>
      <c r="AG293" s="41">
        <f>India_Data[[#This Row],[Shipping Cost]]/India_Data[[#This Row],[Sales]]</f>
        <v>9.8794976238968088E-2</v>
      </c>
      <c r="AH293" s="40" t="str">
        <f>IF(India_Data[[#This Row],[Shipping Cost]]/India_Data[[#This Row],[Sales]]&gt;0.1,"HIGH","")</f>
        <v/>
      </c>
    </row>
    <row r="294" spans="1:34">
      <c r="A294" s="19">
        <v>293</v>
      </c>
      <c r="B294" s="20" t="s">
        <v>2418</v>
      </c>
      <c r="C294" s="20" t="s">
        <v>26</v>
      </c>
      <c r="D294" s="20" t="s">
        <v>2010</v>
      </c>
      <c r="E294" s="20" t="s">
        <v>2011</v>
      </c>
      <c r="F294" s="20" t="s">
        <v>171</v>
      </c>
      <c r="G294" s="20" t="s">
        <v>1154</v>
      </c>
      <c r="H294" s="20" t="s">
        <v>563</v>
      </c>
      <c r="I294" s="20" t="s">
        <v>32</v>
      </c>
      <c r="J294" s="20" t="s">
        <v>54</v>
      </c>
      <c r="K294" s="20" t="s">
        <v>1696</v>
      </c>
      <c r="L294" s="20" t="s">
        <v>1508</v>
      </c>
      <c r="M294" s="20" t="s">
        <v>1548</v>
      </c>
      <c r="N294" s="20" t="s">
        <v>1697</v>
      </c>
      <c r="O294" s="20">
        <v>66.69</v>
      </c>
      <c r="P294" s="20">
        <v>3</v>
      </c>
      <c r="Q294" s="20">
        <v>29.97</v>
      </c>
      <c r="R294" s="20">
        <v>3.71</v>
      </c>
      <c r="S294" s="20" t="s">
        <v>2337</v>
      </c>
      <c r="T294" s="20">
        <v>379</v>
      </c>
      <c r="U294" s="20" t="s">
        <v>39</v>
      </c>
      <c r="V294" s="20" t="s">
        <v>40</v>
      </c>
      <c r="W294" s="21" t="s">
        <v>41</v>
      </c>
      <c r="X294" s="22">
        <v>44853</v>
      </c>
      <c r="Y294" s="23">
        <v>44855</v>
      </c>
      <c r="Z294" s="37" t="str">
        <f>IF(India_Data[[#This Row],[Order Date]]=India_Data[[#This Row],[Ship Date]],"0","1")</f>
        <v>1</v>
      </c>
      <c r="AA294" s="37" t="str">
        <f>IF(India_Data[[#This Row],[Sales]]&gt;=India_Data[[#This Row],[Target]],"YES","NO")</f>
        <v>NO</v>
      </c>
      <c r="AB294" s="37">
        <f>(Data!O294:O1848-Data!T294:T1848)</f>
        <v>-312.31</v>
      </c>
      <c r="AC294" s="35">
        <f>India_Data[[#This Row],[Ship Date]]-India_Data[[#This Row],[Order Date]]</f>
        <v>2</v>
      </c>
      <c r="AD294" s="35" t="str">
        <f>IF(India_Data[[#This Row],[Ship Date]]-India_Data[[#This Row],[Order Date]]&gt;5,"flag","no")</f>
        <v>no</v>
      </c>
      <c r="AE294" s="35">
        <f>India_Data[[#This Row],[Profit]]/India_Data[[#This Row],[Sales]]</f>
        <v>0.44939271255060731</v>
      </c>
      <c r="AF294" s="41">
        <f>India_Data[[#This Row],[Sales]]/India_Data[[#This Row],[Target]]</f>
        <v>0.17596306068601583</v>
      </c>
      <c r="AG294" s="41">
        <f>India_Data[[#This Row],[Shipping Cost]]/India_Data[[#This Row],[Sales]]</f>
        <v>5.5630529314739843E-2</v>
      </c>
      <c r="AH294" s="40" t="str">
        <f>IF(India_Data[[#This Row],[Shipping Cost]]/India_Data[[#This Row],[Sales]]&gt;0.1,"HIGH","")</f>
        <v/>
      </c>
    </row>
    <row r="295" spans="1:34">
      <c r="A295" s="19">
        <v>294</v>
      </c>
      <c r="B295" s="20" t="s">
        <v>2358</v>
      </c>
      <c r="C295" s="20" t="s">
        <v>26</v>
      </c>
      <c r="D295" s="20" t="s">
        <v>2359</v>
      </c>
      <c r="E295" s="20" t="s">
        <v>2360</v>
      </c>
      <c r="F295" s="20" t="s">
        <v>171</v>
      </c>
      <c r="G295" s="20" t="s">
        <v>291</v>
      </c>
      <c r="H295" s="20" t="s">
        <v>63</v>
      </c>
      <c r="I295" s="20" t="s">
        <v>32</v>
      </c>
      <c r="J295" s="20" t="s">
        <v>54</v>
      </c>
      <c r="K295" s="20" t="s">
        <v>2419</v>
      </c>
      <c r="L295" s="20" t="s">
        <v>1508</v>
      </c>
      <c r="M295" s="20" t="s">
        <v>1509</v>
      </c>
      <c r="N295" s="20" t="s">
        <v>2420</v>
      </c>
      <c r="O295" s="20">
        <v>148.16999999999999</v>
      </c>
      <c r="P295" s="20">
        <v>2</v>
      </c>
      <c r="Q295" s="20">
        <v>-5.97</v>
      </c>
      <c r="R295" s="20">
        <v>7.92</v>
      </c>
      <c r="S295" s="20" t="s">
        <v>2337</v>
      </c>
      <c r="T295" s="20">
        <v>605</v>
      </c>
      <c r="U295" s="20" t="s">
        <v>39</v>
      </c>
      <c r="V295" s="20" t="s">
        <v>50</v>
      </c>
      <c r="W295" s="21" t="s">
        <v>41</v>
      </c>
      <c r="X295" s="22">
        <v>45042</v>
      </c>
      <c r="Y295" s="23">
        <v>45044</v>
      </c>
      <c r="Z295" s="37" t="str">
        <f>IF(India_Data[[#This Row],[Order Date]]=India_Data[[#This Row],[Ship Date]],"0","1")</f>
        <v>1</v>
      </c>
      <c r="AA295" s="37" t="str">
        <f>IF(India_Data[[#This Row],[Sales]]&gt;=India_Data[[#This Row],[Target]],"YES","NO")</f>
        <v>NO</v>
      </c>
      <c r="AB295" s="37">
        <f>(Data!O295:O1849-Data!T295:T1849)</f>
        <v>-456.83000000000004</v>
      </c>
      <c r="AC295" s="35">
        <f>India_Data[[#This Row],[Ship Date]]-India_Data[[#This Row],[Order Date]]</f>
        <v>2</v>
      </c>
      <c r="AD295" s="35" t="str">
        <f>IF(India_Data[[#This Row],[Ship Date]]-India_Data[[#This Row],[Order Date]]&gt;5,"flag","no")</f>
        <v>no</v>
      </c>
      <c r="AE295" s="35">
        <f>India_Data[[#This Row],[Profit]]/India_Data[[#This Row],[Sales]]</f>
        <v>-4.0291556995343189E-2</v>
      </c>
      <c r="AF295" s="41">
        <f>India_Data[[#This Row],[Sales]]/India_Data[[#This Row],[Target]]</f>
        <v>0.24490909090909088</v>
      </c>
      <c r="AG295" s="41">
        <f>India_Data[[#This Row],[Shipping Cost]]/India_Data[[#This Row],[Sales]]</f>
        <v>5.3452115812917596E-2</v>
      </c>
      <c r="AH295" s="40" t="str">
        <f>IF(India_Data[[#This Row],[Shipping Cost]]/India_Data[[#This Row],[Sales]]&gt;0.1,"HIGH","")</f>
        <v/>
      </c>
    </row>
    <row r="296" spans="1:34">
      <c r="A296" s="19">
        <v>295</v>
      </c>
      <c r="B296" s="20" t="s">
        <v>2421</v>
      </c>
      <c r="C296" s="20" t="s">
        <v>26</v>
      </c>
      <c r="D296" s="20" t="s">
        <v>2422</v>
      </c>
      <c r="E296" s="20" t="s">
        <v>2423</v>
      </c>
      <c r="F296" s="20" t="s">
        <v>171</v>
      </c>
      <c r="G296" s="20" t="s">
        <v>645</v>
      </c>
      <c r="H296" s="20" t="s">
        <v>563</v>
      </c>
      <c r="I296" s="20" t="s">
        <v>32</v>
      </c>
      <c r="J296" s="20" t="s">
        <v>54</v>
      </c>
      <c r="K296" s="20" t="s">
        <v>1756</v>
      </c>
      <c r="L296" s="20" t="s">
        <v>1508</v>
      </c>
      <c r="M296" s="20" t="s">
        <v>1518</v>
      </c>
      <c r="N296" s="20" t="s">
        <v>1757</v>
      </c>
      <c r="O296" s="20">
        <v>529.91999999999996</v>
      </c>
      <c r="P296" s="20">
        <v>4</v>
      </c>
      <c r="Q296" s="20">
        <v>21.12</v>
      </c>
      <c r="R296" s="20">
        <v>64.92</v>
      </c>
      <c r="S296" s="20" t="s">
        <v>2337</v>
      </c>
      <c r="T296" s="20">
        <v>20</v>
      </c>
      <c r="U296" s="20" t="s">
        <v>39</v>
      </c>
      <c r="V296" s="20" t="s">
        <v>78</v>
      </c>
      <c r="W296" s="21" t="s">
        <v>58</v>
      </c>
      <c r="X296" s="22">
        <v>44461</v>
      </c>
      <c r="Y296" s="23">
        <v>44466</v>
      </c>
      <c r="Z296" s="37" t="str">
        <f>IF(India_Data[[#This Row],[Order Date]]=India_Data[[#This Row],[Ship Date]],"0","1")</f>
        <v>1</v>
      </c>
      <c r="AA296" s="37" t="str">
        <f>IF(India_Data[[#This Row],[Sales]]&gt;=India_Data[[#This Row],[Target]],"YES","NO")</f>
        <v>YES</v>
      </c>
      <c r="AB296" s="37">
        <f>(Data!O296:O1850-Data!T296:T1850)</f>
        <v>509.91999999999996</v>
      </c>
      <c r="AC296" s="35">
        <f>India_Data[[#This Row],[Ship Date]]-India_Data[[#This Row],[Order Date]]</f>
        <v>5</v>
      </c>
      <c r="AD296" s="35" t="str">
        <f>IF(India_Data[[#This Row],[Ship Date]]-India_Data[[#This Row],[Order Date]]&gt;5,"flag","no")</f>
        <v>no</v>
      </c>
      <c r="AE296" s="35">
        <f>India_Data[[#This Row],[Profit]]/India_Data[[#This Row],[Sales]]</f>
        <v>3.9855072463768119E-2</v>
      </c>
      <c r="AF296" s="41">
        <f>India_Data[[#This Row],[Sales]]/India_Data[[#This Row],[Target]]</f>
        <v>26.495999999999999</v>
      </c>
      <c r="AG296" s="41">
        <f>India_Data[[#This Row],[Shipping Cost]]/India_Data[[#This Row],[Sales]]</f>
        <v>0.12250905797101451</v>
      </c>
      <c r="AH296" s="40" t="str">
        <f>IF(India_Data[[#This Row],[Shipping Cost]]/India_Data[[#This Row],[Sales]]&gt;0.1,"HIGH","")</f>
        <v>HIGH</v>
      </c>
    </row>
    <row r="297" spans="1:34">
      <c r="A297" s="19">
        <v>296</v>
      </c>
      <c r="B297" s="20" t="s">
        <v>2424</v>
      </c>
      <c r="C297" s="20" t="s">
        <v>26</v>
      </c>
      <c r="D297" s="20" t="s">
        <v>2425</v>
      </c>
      <c r="E297" s="20" t="s">
        <v>2426</v>
      </c>
      <c r="F297" s="20" t="s">
        <v>171</v>
      </c>
      <c r="G297" s="20" t="s">
        <v>657</v>
      </c>
      <c r="H297" s="20" t="s">
        <v>143</v>
      </c>
      <c r="I297" s="20" t="s">
        <v>32</v>
      </c>
      <c r="J297" s="20" t="s">
        <v>33</v>
      </c>
      <c r="K297" s="20" t="s">
        <v>2427</v>
      </c>
      <c r="L297" s="20" t="s">
        <v>1508</v>
      </c>
      <c r="M297" s="20" t="s">
        <v>1518</v>
      </c>
      <c r="N297" s="20" t="s">
        <v>2428</v>
      </c>
      <c r="O297" s="20">
        <v>364.74</v>
      </c>
      <c r="P297" s="20">
        <v>2</v>
      </c>
      <c r="Q297" s="20">
        <v>123.96</v>
      </c>
      <c r="R297" s="20">
        <v>40.950000000000003</v>
      </c>
      <c r="S297" s="20" t="s">
        <v>2337</v>
      </c>
      <c r="T297" s="20">
        <v>9</v>
      </c>
      <c r="U297" s="20" t="s">
        <v>39</v>
      </c>
      <c r="V297" s="20" t="s">
        <v>57</v>
      </c>
      <c r="W297" s="21" t="s">
        <v>58</v>
      </c>
      <c r="X297" s="22">
        <v>44880</v>
      </c>
      <c r="Y297" s="23">
        <v>44885</v>
      </c>
      <c r="Z297" s="37" t="str">
        <f>IF(India_Data[[#This Row],[Order Date]]=India_Data[[#This Row],[Ship Date]],"0","1")</f>
        <v>1</v>
      </c>
      <c r="AA297" s="37" t="str">
        <f>IF(India_Data[[#This Row],[Sales]]&gt;=India_Data[[#This Row],[Target]],"YES","NO")</f>
        <v>YES</v>
      </c>
      <c r="AB297" s="37">
        <f>(Data!O297:O1851-Data!T297:T1851)</f>
        <v>355.74</v>
      </c>
      <c r="AC297" s="35">
        <f>India_Data[[#This Row],[Ship Date]]-India_Data[[#This Row],[Order Date]]</f>
        <v>5</v>
      </c>
      <c r="AD297" s="35" t="str">
        <f>IF(India_Data[[#This Row],[Ship Date]]-India_Data[[#This Row],[Order Date]]&gt;5,"flag","no")</f>
        <v>no</v>
      </c>
      <c r="AE297" s="35">
        <f>India_Data[[#This Row],[Profit]]/India_Data[[#This Row],[Sales]]</f>
        <v>0.33985852936338212</v>
      </c>
      <c r="AF297" s="41">
        <f>India_Data[[#This Row],[Sales]]/India_Data[[#This Row],[Target]]</f>
        <v>40.526666666666671</v>
      </c>
      <c r="AG297" s="41">
        <f>India_Data[[#This Row],[Shipping Cost]]/India_Data[[#This Row],[Sales]]</f>
        <v>0.11227175522289851</v>
      </c>
      <c r="AH297" s="40" t="str">
        <f>IF(India_Data[[#This Row],[Shipping Cost]]/India_Data[[#This Row],[Sales]]&gt;0.1,"HIGH","")</f>
        <v>HIGH</v>
      </c>
    </row>
    <row r="298" spans="1:34">
      <c r="A298" s="19">
        <v>297</v>
      </c>
      <c r="B298" s="20" t="s">
        <v>2418</v>
      </c>
      <c r="C298" s="20" t="s">
        <v>26</v>
      </c>
      <c r="D298" s="20" t="s">
        <v>2010</v>
      </c>
      <c r="E298" s="20" t="s">
        <v>2011</v>
      </c>
      <c r="F298" s="20" t="s">
        <v>171</v>
      </c>
      <c r="G298" s="20" t="s">
        <v>1154</v>
      </c>
      <c r="H298" s="20" t="s">
        <v>563</v>
      </c>
      <c r="I298" s="20" t="s">
        <v>32</v>
      </c>
      <c r="J298" s="20" t="s">
        <v>54</v>
      </c>
      <c r="K298" s="20" t="s">
        <v>2112</v>
      </c>
      <c r="L298" s="20" t="s">
        <v>1942</v>
      </c>
      <c r="M298" s="20" t="s">
        <v>1969</v>
      </c>
      <c r="N298" s="20" t="s">
        <v>2113</v>
      </c>
      <c r="O298" s="20">
        <v>2582.16</v>
      </c>
      <c r="P298" s="20">
        <v>4</v>
      </c>
      <c r="Q298" s="20">
        <v>361.44</v>
      </c>
      <c r="R298" s="20">
        <v>404.08</v>
      </c>
      <c r="S298" s="20" t="s">
        <v>2337</v>
      </c>
      <c r="T298" s="20">
        <v>115</v>
      </c>
      <c r="U298" s="20" t="s">
        <v>39</v>
      </c>
      <c r="V298" s="20" t="s">
        <v>40</v>
      </c>
      <c r="W298" s="21" t="s">
        <v>58</v>
      </c>
      <c r="X298" s="22">
        <v>44617</v>
      </c>
      <c r="Y298" s="23">
        <v>44617</v>
      </c>
      <c r="Z298" s="37" t="str">
        <f>IF(India_Data[[#This Row],[Order Date]]=India_Data[[#This Row],[Ship Date]],"0","1")</f>
        <v>0</v>
      </c>
      <c r="AA298" s="37" t="str">
        <f>IF(India_Data[[#This Row],[Sales]]&gt;=India_Data[[#This Row],[Target]],"YES","NO")</f>
        <v>YES</v>
      </c>
      <c r="AB298" s="37">
        <f>(Data!O298:O1852-Data!T298:T1852)</f>
        <v>2467.16</v>
      </c>
      <c r="AC298" s="35">
        <f>India_Data[[#This Row],[Ship Date]]-India_Data[[#This Row],[Order Date]]</f>
        <v>0</v>
      </c>
      <c r="AD298" s="35" t="str">
        <f>IF(India_Data[[#This Row],[Ship Date]]-India_Data[[#This Row],[Order Date]]&gt;5,"flag","no")</f>
        <v>no</v>
      </c>
      <c r="AE298" s="35">
        <f>India_Data[[#This Row],[Profit]]/India_Data[[#This Row],[Sales]]</f>
        <v>0.13997583418533321</v>
      </c>
      <c r="AF298" s="41">
        <f>India_Data[[#This Row],[Sales]]/India_Data[[#This Row],[Target]]</f>
        <v>22.453565217391304</v>
      </c>
      <c r="AG298" s="41">
        <f>India_Data[[#This Row],[Shipping Cost]]/India_Data[[#This Row],[Sales]]</f>
        <v>0.15648914087430679</v>
      </c>
      <c r="AH298" s="40" t="str">
        <f>IF(India_Data[[#This Row],[Shipping Cost]]/India_Data[[#This Row],[Sales]]&gt;0.1,"HIGH","")</f>
        <v>HIGH</v>
      </c>
    </row>
    <row r="299" spans="1:34">
      <c r="A299" s="19">
        <v>298</v>
      </c>
      <c r="B299" s="20" t="s">
        <v>2424</v>
      </c>
      <c r="C299" s="20" t="s">
        <v>26</v>
      </c>
      <c r="D299" s="20" t="s">
        <v>2425</v>
      </c>
      <c r="E299" s="20" t="s">
        <v>2426</v>
      </c>
      <c r="F299" s="20" t="s">
        <v>171</v>
      </c>
      <c r="G299" s="20" t="s">
        <v>657</v>
      </c>
      <c r="H299" s="20" t="s">
        <v>143</v>
      </c>
      <c r="I299" s="20" t="s">
        <v>32</v>
      </c>
      <c r="J299" s="20" t="s">
        <v>33</v>
      </c>
      <c r="K299" s="20" t="s">
        <v>2429</v>
      </c>
      <c r="L299" s="20" t="s">
        <v>1942</v>
      </c>
      <c r="M299" s="20" t="s">
        <v>1969</v>
      </c>
      <c r="N299" s="20" t="s">
        <v>2430</v>
      </c>
      <c r="O299" s="20">
        <v>706.65</v>
      </c>
      <c r="P299" s="20">
        <v>5</v>
      </c>
      <c r="Q299" s="20">
        <v>204.9</v>
      </c>
      <c r="R299" s="20">
        <v>91.65</v>
      </c>
      <c r="S299" s="20" t="s">
        <v>2337</v>
      </c>
      <c r="T299" s="20">
        <v>506</v>
      </c>
      <c r="U299" s="20" t="s">
        <v>39</v>
      </c>
      <c r="V299" s="20" t="s">
        <v>50</v>
      </c>
      <c r="W299" s="21" t="s">
        <v>58</v>
      </c>
      <c r="X299" s="22">
        <v>44450</v>
      </c>
      <c r="Y299" s="23">
        <v>44511</v>
      </c>
      <c r="Z299" s="37" t="str">
        <f>IF(India_Data[[#This Row],[Order Date]]=India_Data[[#This Row],[Ship Date]],"0","1")</f>
        <v>1</v>
      </c>
      <c r="AA299" s="37" t="str">
        <f>IF(India_Data[[#This Row],[Sales]]&gt;=India_Data[[#This Row],[Target]],"YES","NO")</f>
        <v>YES</v>
      </c>
      <c r="AB299" s="37">
        <f>(Data!O299:O1853-Data!T299:T1853)</f>
        <v>200.64999999999998</v>
      </c>
      <c r="AC299" s="35">
        <f>India_Data[[#This Row],[Ship Date]]-India_Data[[#This Row],[Order Date]]</f>
        <v>61</v>
      </c>
      <c r="AD299" s="35" t="str">
        <f>IF(India_Data[[#This Row],[Ship Date]]-India_Data[[#This Row],[Order Date]]&gt;5,"flag","no")</f>
        <v>flag</v>
      </c>
      <c r="AE299" s="35">
        <f>India_Data[[#This Row],[Profit]]/India_Data[[#This Row],[Sales]]</f>
        <v>0.28995966886011465</v>
      </c>
      <c r="AF299" s="41">
        <f>India_Data[[#This Row],[Sales]]/India_Data[[#This Row],[Target]]</f>
        <v>1.3965415019762846</v>
      </c>
      <c r="AG299" s="41">
        <f>India_Data[[#This Row],[Shipping Cost]]/India_Data[[#This Row],[Sales]]</f>
        <v>0.12969645510507324</v>
      </c>
      <c r="AH299" s="40" t="str">
        <f>IF(India_Data[[#This Row],[Shipping Cost]]/India_Data[[#This Row],[Sales]]&gt;0.1,"HIGH","")</f>
        <v>HIGH</v>
      </c>
    </row>
    <row r="300" spans="1:34">
      <c r="A300" s="19">
        <v>299</v>
      </c>
      <c r="B300" s="20" t="s">
        <v>2431</v>
      </c>
      <c r="C300" s="20" t="s">
        <v>26</v>
      </c>
      <c r="D300" s="20" t="s">
        <v>2432</v>
      </c>
      <c r="E300" s="20" t="s">
        <v>2433</v>
      </c>
      <c r="F300" s="20" t="s">
        <v>171</v>
      </c>
      <c r="G300" s="20" t="s">
        <v>943</v>
      </c>
      <c r="H300" s="20" t="s">
        <v>165</v>
      </c>
      <c r="I300" s="20" t="s">
        <v>32</v>
      </c>
      <c r="J300" s="20" t="s">
        <v>47</v>
      </c>
      <c r="K300" s="20" t="s">
        <v>2434</v>
      </c>
      <c r="L300" s="20" t="s">
        <v>1942</v>
      </c>
      <c r="M300" s="20" t="s">
        <v>1958</v>
      </c>
      <c r="N300" s="20" t="s">
        <v>2435</v>
      </c>
      <c r="O300" s="20">
        <v>244.89</v>
      </c>
      <c r="P300" s="20">
        <v>9</v>
      </c>
      <c r="Q300" s="20">
        <v>65.88</v>
      </c>
      <c r="R300" s="20">
        <v>24.56</v>
      </c>
      <c r="S300" s="20" t="s">
        <v>2337</v>
      </c>
      <c r="T300" s="20">
        <v>768</v>
      </c>
      <c r="U300" s="20" t="s">
        <v>39</v>
      </c>
      <c r="V300" s="20" t="s">
        <v>40</v>
      </c>
      <c r="W300" s="21" t="s">
        <v>41</v>
      </c>
      <c r="X300" s="22">
        <v>44931</v>
      </c>
      <c r="Y300" s="23">
        <v>45021</v>
      </c>
      <c r="Z300" s="37" t="str">
        <f>IF(India_Data[[#This Row],[Order Date]]=India_Data[[#This Row],[Ship Date]],"0","1")</f>
        <v>1</v>
      </c>
      <c r="AA300" s="37" t="str">
        <f>IF(India_Data[[#This Row],[Sales]]&gt;=India_Data[[#This Row],[Target]],"YES","NO")</f>
        <v>NO</v>
      </c>
      <c r="AB300" s="37">
        <f>(Data!O300:O1854-Data!T300:T1854)</f>
        <v>-523.11</v>
      </c>
      <c r="AC300" s="35">
        <f>India_Data[[#This Row],[Ship Date]]-India_Data[[#This Row],[Order Date]]</f>
        <v>90</v>
      </c>
      <c r="AD300" s="35" t="str">
        <f>IF(India_Data[[#This Row],[Ship Date]]-India_Data[[#This Row],[Order Date]]&gt;5,"flag","no")</f>
        <v>flag</v>
      </c>
      <c r="AE300" s="35">
        <f>India_Data[[#This Row],[Profit]]/India_Data[[#This Row],[Sales]]</f>
        <v>0.26901874310915103</v>
      </c>
      <c r="AF300" s="41">
        <f>India_Data[[#This Row],[Sales]]/India_Data[[#This Row],[Target]]</f>
        <v>0.31886718749999998</v>
      </c>
      <c r="AG300" s="41">
        <f>India_Data[[#This Row],[Shipping Cost]]/India_Data[[#This Row],[Sales]]</f>
        <v>0.10028992608926457</v>
      </c>
      <c r="AH300" s="40" t="str">
        <f>IF(India_Data[[#This Row],[Shipping Cost]]/India_Data[[#This Row],[Sales]]&gt;0.1,"HIGH","")</f>
        <v>HIGH</v>
      </c>
    </row>
    <row r="301" spans="1:34">
      <c r="A301" s="19">
        <v>300</v>
      </c>
      <c r="B301" s="20" t="s">
        <v>2436</v>
      </c>
      <c r="C301" s="20" t="s">
        <v>26</v>
      </c>
      <c r="D301" s="20" t="s">
        <v>442</v>
      </c>
      <c r="E301" s="20" t="s">
        <v>443</v>
      </c>
      <c r="F301" s="20" t="s">
        <v>110</v>
      </c>
      <c r="G301" s="20" t="s">
        <v>96</v>
      </c>
      <c r="H301" s="20" t="s">
        <v>31</v>
      </c>
      <c r="I301" s="20" t="s">
        <v>32</v>
      </c>
      <c r="J301" s="20" t="s">
        <v>33</v>
      </c>
      <c r="K301" s="20" t="s">
        <v>2437</v>
      </c>
      <c r="L301" s="20" t="s">
        <v>1942</v>
      </c>
      <c r="M301" s="20" t="s">
        <v>1958</v>
      </c>
      <c r="N301" s="20" t="s">
        <v>2438</v>
      </c>
      <c r="O301" s="20">
        <v>225.24</v>
      </c>
      <c r="P301" s="20">
        <v>2</v>
      </c>
      <c r="Q301" s="20">
        <v>110.34</v>
      </c>
      <c r="R301" s="20">
        <v>41.68</v>
      </c>
      <c r="S301" s="20" t="s">
        <v>2337</v>
      </c>
      <c r="T301" s="20">
        <v>451</v>
      </c>
      <c r="U301" s="20" t="s">
        <v>39</v>
      </c>
      <c r="V301" s="20" t="s">
        <v>57</v>
      </c>
      <c r="W301" s="21" t="s">
        <v>58</v>
      </c>
      <c r="X301" s="22">
        <v>45378</v>
      </c>
      <c r="Y301" s="23">
        <v>45381</v>
      </c>
      <c r="Z301" s="37" t="str">
        <f>IF(India_Data[[#This Row],[Order Date]]=India_Data[[#This Row],[Ship Date]],"0","1")</f>
        <v>1</v>
      </c>
      <c r="AA301" s="37" t="str">
        <f>IF(India_Data[[#This Row],[Sales]]&gt;=India_Data[[#This Row],[Target]],"YES","NO")</f>
        <v>NO</v>
      </c>
      <c r="AB301" s="37">
        <f>(Data!O301:O1855-Data!T301:T1855)</f>
        <v>-225.76</v>
      </c>
      <c r="AC301" s="35">
        <f>India_Data[[#This Row],[Ship Date]]-India_Data[[#This Row],[Order Date]]</f>
        <v>3</v>
      </c>
      <c r="AD301" s="35" t="str">
        <f>IF(India_Data[[#This Row],[Ship Date]]-India_Data[[#This Row],[Order Date]]&gt;5,"flag","no")</f>
        <v>no</v>
      </c>
      <c r="AE301" s="35">
        <f>India_Data[[#This Row],[Profit]]/India_Data[[#This Row],[Sales]]</f>
        <v>0.48987746403835908</v>
      </c>
      <c r="AF301" s="41">
        <f>India_Data[[#This Row],[Sales]]/India_Data[[#This Row],[Target]]</f>
        <v>0.49942350332594238</v>
      </c>
      <c r="AG301" s="41">
        <f>India_Data[[#This Row],[Shipping Cost]]/India_Data[[#This Row],[Sales]]</f>
        <v>0.18504706091280412</v>
      </c>
      <c r="AH301" s="40" t="str">
        <f>IF(India_Data[[#This Row],[Shipping Cost]]/India_Data[[#This Row],[Sales]]&gt;0.1,"HIGH","")</f>
        <v>HIGH</v>
      </c>
    </row>
    <row r="302" spans="1:34">
      <c r="A302" s="19">
        <v>301</v>
      </c>
      <c r="B302" s="20" t="s">
        <v>2439</v>
      </c>
      <c r="C302" s="20" t="s">
        <v>26</v>
      </c>
      <c r="D302" s="20" t="s">
        <v>2440</v>
      </c>
      <c r="E302" s="20" t="s">
        <v>2441</v>
      </c>
      <c r="F302" s="20" t="s">
        <v>29</v>
      </c>
      <c r="G302" s="20" t="s">
        <v>712</v>
      </c>
      <c r="H302" s="20" t="s">
        <v>512</v>
      </c>
      <c r="I302" s="20" t="s">
        <v>32</v>
      </c>
      <c r="J302" s="20" t="s">
        <v>180</v>
      </c>
      <c r="K302" s="20" t="s">
        <v>2442</v>
      </c>
      <c r="L302" s="20" t="s">
        <v>1508</v>
      </c>
      <c r="M302" s="20" t="s">
        <v>1509</v>
      </c>
      <c r="N302" s="20" t="s">
        <v>2443</v>
      </c>
      <c r="O302" s="20">
        <v>1236.33</v>
      </c>
      <c r="P302" s="20">
        <v>3</v>
      </c>
      <c r="Q302" s="20">
        <v>519.21</v>
      </c>
      <c r="R302" s="20">
        <v>207.44</v>
      </c>
      <c r="S302" s="20" t="s">
        <v>2337</v>
      </c>
      <c r="T302" s="20">
        <v>410</v>
      </c>
      <c r="U302" s="20" t="s">
        <v>39</v>
      </c>
      <c r="V302" s="20" t="s">
        <v>40</v>
      </c>
      <c r="W302" s="21" t="s">
        <v>41</v>
      </c>
      <c r="X302" s="22">
        <v>45060</v>
      </c>
      <c r="Y302" s="23">
        <v>45063</v>
      </c>
      <c r="Z302" s="37" t="str">
        <f>IF(India_Data[[#This Row],[Order Date]]=India_Data[[#This Row],[Ship Date]],"0","1")</f>
        <v>1</v>
      </c>
      <c r="AA302" s="37" t="str">
        <f>IF(India_Data[[#This Row],[Sales]]&gt;=India_Data[[#This Row],[Target]],"YES","NO")</f>
        <v>YES</v>
      </c>
      <c r="AB302" s="37">
        <f>(Data!O302:O1856-Data!T302:T1856)</f>
        <v>826.32999999999993</v>
      </c>
      <c r="AC302" s="35">
        <f>India_Data[[#This Row],[Ship Date]]-India_Data[[#This Row],[Order Date]]</f>
        <v>3</v>
      </c>
      <c r="AD302" s="35" t="str">
        <f>IF(India_Data[[#This Row],[Ship Date]]-India_Data[[#This Row],[Order Date]]&gt;5,"flag","no")</f>
        <v>no</v>
      </c>
      <c r="AE302" s="35">
        <f>India_Data[[#This Row],[Profit]]/India_Data[[#This Row],[Sales]]</f>
        <v>0.41996069010701031</v>
      </c>
      <c r="AF302" s="41">
        <f>India_Data[[#This Row],[Sales]]/India_Data[[#This Row],[Target]]</f>
        <v>3.0154390243902438</v>
      </c>
      <c r="AG302" s="41">
        <f>India_Data[[#This Row],[Shipping Cost]]/India_Data[[#This Row],[Sales]]</f>
        <v>0.16778691773232066</v>
      </c>
      <c r="AH302" s="40" t="str">
        <f>IF(India_Data[[#This Row],[Shipping Cost]]/India_Data[[#This Row],[Sales]]&gt;0.1,"HIGH","")</f>
        <v>HIGH</v>
      </c>
    </row>
    <row r="303" spans="1:34">
      <c r="A303" s="19">
        <v>302</v>
      </c>
      <c r="B303" s="20" t="s">
        <v>2444</v>
      </c>
      <c r="C303" s="20" t="s">
        <v>26</v>
      </c>
      <c r="D303" s="20" t="s">
        <v>413</v>
      </c>
      <c r="E303" s="20" t="s">
        <v>414</v>
      </c>
      <c r="F303" s="20" t="s">
        <v>29</v>
      </c>
      <c r="G303" s="20" t="s">
        <v>2396</v>
      </c>
      <c r="H303" s="20" t="s">
        <v>124</v>
      </c>
      <c r="I303" s="20" t="s">
        <v>32</v>
      </c>
      <c r="J303" s="20" t="s">
        <v>47</v>
      </c>
      <c r="K303" s="20" t="s">
        <v>2445</v>
      </c>
      <c r="L303" s="20" t="s">
        <v>1508</v>
      </c>
      <c r="M303" s="20" t="s">
        <v>1509</v>
      </c>
      <c r="N303" s="20" t="s">
        <v>2446</v>
      </c>
      <c r="O303" s="20">
        <v>438.84</v>
      </c>
      <c r="P303" s="20">
        <v>3</v>
      </c>
      <c r="Q303" s="20">
        <v>65.790000000000006</v>
      </c>
      <c r="R303" s="20">
        <v>50.45</v>
      </c>
      <c r="S303" s="20" t="s">
        <v>2337</v>
      </c>
      <c r="T303" s="20">
        <v>721</v>
      </c>
      <c r="U303" s="20" t="s">
        <v>39</v>
      </c>
      <c r="V303" s="20" t="s">
        <v>50</v>
      </c>
      <c r="W303" s="21" t="s">
        <v>58</v>
      </c>
      <c r="X303" s="22">
        <v>44838</v>
      </c>
      <c r="Y303" s="23">
        <v>44899</v>
      </c>
      <c r="Z303" s="37" t="str">
        <f>IF(India_Data[[#This Row],[Order Date]]=India_Data[[#This Row],[Ship Date]],"0","1")</f>
        <v>1</v>
      </c>
      <c r="AA303" s="37" t="str">
        <f>IF(India_Data[[#This Row],[Sales]]&gt;=India_Data[[#This Row],[Target]],"YES","NO")</f>
        <v>NO</v>
      </c>
      <c r="AB303" s="37">
        <f>(Data!O303:O1857-Data!T303:T1857)</f>
        <v>-282.16000000000003</v>
      </c>
      <c r="AC303" s="35">
        <f>India_Data[[#This Row],[Ship Date]]-India_Data[[#This Row],[Order Date]]</f>
        <v>61</v>
      </c>
      <c r="AD303" s="35" t="str">
        <f>IF(India_Data[[#This Row],[Ship Date]]-India_Data[[#This Row],[Order Date]]&gt;5,"flag","no")</f>
        <v>flag</v>
      </c>
      <c r="AE303" s="35">
        <f>India_Data[[#This Row],[Profit]]/India_Data[[#This Row],[Sales]]</f>
        <v>0.14991796554552914</v>
      </c>
      <c r="AF303" s="41">
        <f>India_Data[[#This Row],[Sales]]/India_Data[[#This Row],[Target]]</f>
        <v>0.60865464632454924</v>
      </c>
      <c r="AG303" s="41">
        <f>India_Data[[#This Row],[Shipping Cost]]/India_Data[[#This Row],[Sales]]</f>
        <v>0.11496217300154955</v>
      </c>
      <c r="AH303" s="40" t="str">
        <f>IF(India_Data[[#This Row],[Shipping Cost]]/India_Data[[#This Row],[Sales]]&gt;0.1,"HIGH","")</f>
        <v>HIGH</v>
      </c>
    </row>
    <row r="304" spans="1:34">
      <c r="A304" s="19">
        <v>303</v>
      </c>
      <c r="B304" s="20" t="s">
        <v>2447</v>
      </c>
      <c r="C304" s="20" t="s">
        <v>26</v>
      </c>
      <c r="D304" s="20" t="s">
        <v>2448</v>
      </c>
      <c r="E304" s="20" t="s">
        <v>2449</v>
      </c>
      <c r="F304" s="20" t="s">
        <v>29</v>
      </c>
      <c r="G304" s="20" t="s">
        <v>324</v>
      </c>
      <c r="H304" s="20" t="s">
        <v>31</v>
      </c>
      <c r="I304" s="20" t="s">
        <v>32</v>
      </c>
      <c r="J304" s="20" t="s">
        <v>33</v>
      </c>
      <c r="K304" s="20" t="s">
        <v>2450</v>
      </c>
      <c r="L304" s="20" t="s">
        <v>1508</v>
      </c>
      <c r="M304" s="20" t="s">
        <v>1518</v>
      </c>
      <c r="N304" s="20" t="s">
        <v>2451</v>
      </c>
      <c r="O304" s="20">
        <v>2756.34</v>
      </c>
      <c r="P304" s="20">
        <v>6</v>
      </c>
      <c r="Q304" s="20">
        <v>413.28</v>
      </c>
      <c r="R304" s="20">
        <v>369.4</v>
      </c>
      <c r="S304" s="20" t="s">
        <v>2337</v>
      </c>
      <c r="T304" s="20">
        <v>795</v>
      </c>
      <c r="U304" s="20" t="s">
        <v>39</v>
      </c>
      <c r="V304" s="20" t="s">
        <v>57</v>
      </c>
      <c r="W304" s="21" t="s">
        <v>41</v>
      </c>
      <c r="X304" s="22">
        <v>45561</v>
      </c>
      <c r="Y304" s="23">
        <v>45563</v>
      </c>
      <c r="Z304" s="37" t="str">
        <f>IF(India_Data[[#This Row],[Order Date]]=India_Data[[#This Row],[Ship Date]],"0","1")</f>
        <v>1</v>
      </c>
      <c r="AA304" s="37" t="str">
        <f>IF(India_Data[[#This Row],[Sales]]&gt;=India_Data[[#This Row],[Target]],"YES","NO")</f>
        <v>YES</v>
      </c>
      <c r="AB304" s="37">
        <f>(Data!O304:O1858-Data!T304:T1858)</f>
        <v>1961.3400000000001</v>
      </c>
      <c r="AC304" s="35">
        <f>India_Data[[#This Row],[Ship Date]]-India_Data[[#This Row],[Order Date]]</f>
        <v>2</v>
      </c>
      <c r="AD304" s="35" t="str">
        <f>IF(India_Data[[#This Row],[Ship Date]]-India_Data[[#This Row],[Order Date]]&gt;5,"flag","no")</f>
        <v>no</v>
      </c>
      <c r="AE304" s="35">
        <f>India_Data[[#This Row],[Profit]]/India_Data[[#This Row],[Sales]]</f>
        <v>0.14993796120942987</v>
      </c>
      <c r="AF304" s="41">
        <f>India_Data[[#This Row],[Sales]]/India_Data[[#This Row],[Target]]</f>
        <v>3.4670943396226419</v>
      </c>
      <c r="AG304" s="41">
        <f>India_Data[[#This Row],[Shipping Cost]]/India_Data[[#This Row],[Sales]]</f>
        <v>0.13401829962921843</v>
      </c>
      <c r="AH304" s="40" t="str">
        <f>IF(India_Data[[#This Row],[Shipping Cost]]/India_Data[[#This Row],[Sales]]&gt;0.1,"HIGH","")</f>
        <v>HIGH</v>
      </c>
    </row>
    <row r="305" spans="1:34">
      <c r="A305" s="19">
        <v>304</v>
      </c>
      <c r="B305" s="20" t="s">
        <v>2452</v>
      </c>
      <c r="C305" s="20" t="s">
        <v>26</v>
      </c>
      <c r="D305" s="20" t="s">
        <v>201</v>
      </c>
      <c r="E305" s="20" t="s">
        <v>202</v>
      </c>
      <c r="F305" s="20" t="s">
        <v>29</v>
      </c>
      <c r="G305" s="20" t="s">
        <v>671</v>
      </c>
      <c r="H305" s="20" t="s">
        <v>672</v>
      </c>
      <c r="I305" s="20" t="s">
        <v>32</v>
      </c>
      <c r="J305" s="20" t="s">
        <v>33</v>
      </c>
      <c r="K305" s="20" t="s">
        <v>2453</v>
      </c>
      <c r="L305" s="20" t="s">
        <v>1508</v>
      </c>
      <c r="M305" s="20" t="s">
        <v>1518</v>
      </c>
      <c r="N305" s="20" t="s">
        <v>2454</v>
      </c>
      <c r="O305" s="20">
        <v>323.45999999999998</v>
      </c>
      <c r="P305" s="20">
        <v>6</v>
      </c>
      <c r="Q305" s="20">
        <v>138.96</v>
      </c>
      <c r="R305" s="20">
        <v>22.45</v>
      </c>
      <c r="S305" s="20" t="s">
        <v>2337</v>
      </c>
      <c r="T305" s="20">
        <v>619</v>
      </c>
      <c r="U305" s="20" t="s">
        <v>39</v>
      </c>
      <c r="V305" s="20" t="s">
        <v>40</v>
      </c>
      <c r="W305" s="21" t="s">
        <v>58</v>
      </c>
      <c r="X305" s="22">
        <v>45621</v>
      </c>
      <c r="Y305" s="23">
        <v>45626</v>
      </c>
      <c r="Z305" s="37" t="str">
        <f>IF(India_Data[[#This Row],[Order Date]]=India_Data[[#This Row],[Ship Date]],"0","1")</f>
        <v>1</v>
      </c>
      <c r="AA305" s="37" t="str">
        <f>IF(India_Data[[#This Row],[Sales]]&gt;=India_Data[[#This Row],[Target]],"YES","NO")</f>
        <v>NO</v>
      </c>
      <c r="AB305" s="37">
        <f>(Data!O305:O1859-Data!T305:T1859)</f>
        <v>-295.54000000000002</v>
      </c>
      <c r="AC305" s="35">
        <f>India_Data[[#This Row],[Ship Date]]-India_Data[[#This Row],[Order Date]]</f>
        <v>5</v>
      </c>
      <c r="AD305" s="35" t="str">
        <f>IF(India_Data[[#This Row],[Ship Date]]-India_Data[[#This Row],[Order Date]]&gt;5,"flag","no")</f>
        <v>no</v>
      </c>
      <c r="AE305" s="35">
        <f>India_Data[[#This Row],[Profit]]/India_Data[[#This Row],[Sales]]</f>
        <v>0.42960489705064003</v>
      </c>
      <c r="AF305" s="41">
        <f>India_Data[[#This Row],[Sales]]/India_Data[[#This Row],[Target]]</f>
        <v>0.52255250403877218</v>
      </c>
      <c r="AG305" s="41">
        <f>India_Data[[#This Row],[Shipping Cost]]/India_Data[[#This Row],[Sales]]</f>
        <v>6.9405799789773084E-2</v>
      </c>
      <c r="AH305" s="40" t="str">
        <f>IF(India_Data[[#This Row],[Shipping Cost]]/India_Data[[#This Row],[Sales]]&gt;0.1,"HIGH","")</f>
        <v/>
      </c>
    </row>
    <row r="306" spans="1:34">
      <c r="A306" s="19">
        <v>305</v>
      </c>
      <c r="B306" s="20" t="s">
        <v>2405</v>
      </c>
      <c r="C306" s="20" t="s">
        <v>26</v>
      </c>
      <c r="D306" s="20" t="s">
        <v>2400</v>
      </c>
      <c r="E306" s="20" t="s">
        <v>2401</v>
      </c>
      <c r="F306" s="20" t="s">
        <v>29</v>
      </c>
      <c r="G306" s="20" t="s">
        <v>291</v>
      </c>
      <c r="H306" s="20" t="s">
        <v>63</v>
      </c>
      <c r="I306" s="20" t="s">
        <v>32</v>
      </c>
      <c r="J306" s="20" t="s">
        <v>54</v>
      </c>
      <c r="K306" s="20" t="s">
        <v>2455</v>
      </c>
      <c r="L306" s="20" t="s">
        <v>1508</v>
      </c>
      <c r="M306" s="20" t="s">
        <v>1518</v>
      </c>
      <c r="N306" s="20" t="s">
        <v>2456</v>
      </c>
      <c r="O306" s="20">
        <v>951.72</v>
      </c>
      <c r="P306" s="20">
        <v>4</v>
      </c>
      <c r="Q306" s="20">
        <v>-495</v>
      </c>
      <c r="R306" s="20">
        <v>106.93</v>
      </c>
      <c r="S306" s="20" t="s">
        <v>2337</v>
      </c>
      <c r="T306" s="20">
        <v>770</v>
      </c>
      <c r="U306" s="20" t="s">
        <v>39</v>
      </c>
      <c r="V306" s="20" t="s">
        <v>50</v>
      </c>
      <c r="W306" s="21" t="s">
        <v>41</v>
      </c>
      <c r="X306" s="22">
        <v>45014</v>
      </c>
      <c r="Y306" s="23">
        <v>44989</v>
      </c>
      <c r="Z306" s="37" t="str">
        <f>IF(India_Data[[#This Row],[Order Date]]=India_Data[[#This Row],[Ship Date]],"0","1")</f>
        <v>1</v>
      </c>
      <c r="AA306" s="37" t="str">
        <f>IF(India_Data[[#This Row],[Sales]]&gt;=India_Data[[#This Row],[Target]],"YES","NO")</f>
        <v>YES</v>
      </c>
      <c r="AB306" s="37">
        <f>(Data!O306:O1860-Data!T306:T1860)</f>
        <v>181.72000000000003</v>
      </c>
      <c r="AC306" s="35">
        <f>India_Data[[#This Row],[Ship Date]]-India_Data[[#This Row],[Order Date]]</f>
        <v>-25</v>
      </c>
      <c r="AD306" s="35" t="str">
        <f>IF(India_Data[[#This Row],[Ship Date]]-India_Data[[#This Row],[Order Date]]&gt;5,"flag","no")</f>
        <v>no</v>
      </c>
      <c r="AE306" s="35">
        <f>India_Data[[#This Row],[Profit]]/India_Data[[#This Row],[Sales]]</f>
        <v>-0.52011095700416088</v>
      </c>
      <c r="AF306" s="41">
        <f>India_Data[[#This Row],[Sales]]/India_Data[[#This Row],[Target]]</f>
        <v>1.236</v>
      </c>
      <c r="AG306" s="41">
        <f>India_Data[[#This Row],[Shipping Cost]]/India_Data[[#This Row],[Sales]]</f>
        <v>0.11235447400495945</v>
      </c>
      <c r="AH306" s="40" t="str">
        <f>IF(India_Data[[#This Row],[Shipping Cost]]/India_Data[[#This Row],[Sales]]&gt;0.1,"HIGH","")</f>
        <v>HIGH</v>
      </c>
    </row>
    <row r="307" spans="1:34">
      <c r="A307" s="19">
        <v>306</v>
      </c>
      <c r="B307" s="20" t="s">
        <v>2457</v>
      </c>
      <c r="C307" s="20" t="s">
        <v>26</v>
      </c>
      <c r="D307" s="20" t="s">
        <v>2458</v>
      </c>
      <c r="E307" s="20" t="s">
        <v>2459</v>
      </c>
      <c r="F307" s="20" t="s">
        <v>29</v>
      </c>
      <c r="G307" s="20" t="s">
        <v>191</v>
      </c>
      <c r="H307" s="20" t="s">
        <v>63</v>
      </c>
      <c r="I307" s="20" t="s">
        <v>32</v>
      </c>
      <c r="J307" s="20" t="s">
        <v>54</v>
      </c>
      <c r="K307" s="20" t="s">
        <v>2460</v>
      </c>
      <c r="L307" s="20" t="s">
        <v>1508</v>
      </c>
      <c r="M307" s="20" t="s">
        <v>1548</v>
      </c>
      <c r="N307" s="20" t="s">
        <v>2461</v>
      </c>
      <c r="O307" s="20">
        <v>207.36</v>
      </c>
      <c r="P307" s="20">
        <v>4</v>
      </c>
      <c r="Q307" s="20">
        <v>78.72</v>
      </c>
      <c r="R307" s="20">
        <v>29.41</v>
      </c>
      <c r="S307" s="20" t="s">
        <v>2337</v>
      </c>
      <c r="T307" s="20">
        <v>677</v>
      </c>
      <c r="U307" s="20" t="s">
        <v>39</v>
      </c>
      <c r="V307" s="20" t="s">
        <v>78</v>
      </c>
      <c r="W307" s="21" t="s">
        <v>58</v>
      </c>
      <c r="X307" s="22">
        <v>45438</v>
      </c>
      <c r="Y307" s="23">
        <v>45440</v>
      </c>
      <c r="Z307" s="37" t="str">
        <f>IF(India_Data[[#This Row],[Order Date]]=India_Data[[#This Row],[Ship Date]],"0","1")</f>
        <v>1</v>
      </c>
      <c r="AA307" s="37" t="str">
        <f>IF(India_Data[[#This Row],[Sales]]&gt;=India_Data[[#This Row],[Target]],"YES","NO")</f>
        <v>NO</v>
      </c>
      <c r="AB307" s="37">
        <f>(Data!O307:O1861-Data!T307:T1861)</f>
        <v>-469.64</v>
      </c>
      <c r="AC307" s="35">
        <f>India_Data[[#This Row],[Ship Date]]-India_Data[[#This Row],[Order Date]]</f>
        <v>2</v>
      </c>
      <c r="AD307" s="35" t="str">
        <f>IF(India_Data[[#This Row],[Ship Date]]-India_Data[[#This Row],[Order Date]]&gt;5,"flag","no")</f>
        <v>no</v>
      </c>
      <c r="AE307" s="35">
        <f>India_Data[[#This Row],[Profit]]/India_Data[[#This Row],[Sales]]</f>
        <v>0.37962962962962959</v>
      </c>
      <c r="AF307" s="41">
        <f>India_Data[[#This Row],[Sales]]/India_Data[[#This Row],[Target]]</f>
        <v>0.30629246676514033</v>
      </c>
      <c r="AG307" s="41">
        <f>India_Data[[#This Row],[Shipping Cost]]/India_Data[[#This Row],[Sales]]</f>
        <v>0.14183063271604937</v>
      </c>
      <c r="AH307" s="40" t="str">
        <f>IF(India_Data[[#This Row],[Shipping Cost]]/India_Data[[#This Row],[Sales]]&gt;0.1,"HIGH","")</f>
        <v>HIGH</v>
      </c>
    </row>
    <row r="308" spans="1:34">
      <c r="A308" s="19">
        <v>307</v>
      </c>
      <c r="B308" s="20" t="s">
        <v>2462</v>
      </c>
      <c r="C308" s="20" t="s">
        <v>26</v>
      </c>
      <c r="D308" s="20" t="s">
        <v>2463</v>
      </c>
      <c r="E308" s="20" t="s">
        <v>2464</v>
      </c>
      <c r="F308" s="20" t="s">
        <v>29</v>
      </c>
      <c r="G308" s="20" t="s">
        <v>203</v>
      </c>
      <c r="H308" s="20" t="s">
        <v>53</v>
      </c>
      <c r="I308" s="20" t="s">
        <v>32</v>
      </c>
      <c r="J308" s="20" t="s">
        <v>54</v>
      </c>
      <c r="K308" s="20" t="s">
        <v>2465</v>
      </c>
      <c r="L308" s="20" t="s">
        <v>1508</v>
      </c>
      <c r="M308" s="20" t="s">
        <v>1548</v>
      </c>
      <c r="N308" s="20" t="s">
        <v>2466</v>
      </c>
      <c r="O308" s="20">
        <v>47.7</v>
      </c>
      <c r="P308" s="20">
        <v>2</v>
      </c>
      <c r="Q308" s="20">
        <v>19.98</v>
      </c>
      <c r="R308" s="20">
        <v>5.51</v>
      </c>
      <c r="S308" s="20" t="s">
        <v>2337</v>
      </c>
      <c r="T308" s="20">
        <v>302</v>
      </c>
      <c r="U308" s="20" t="s">
        <v>39</v>
      </c>
      <c r="V308" s="20" t="s">
        <v>57</v>
      </c>
      <c r="W308" s="21" t="s">
        <v>58</v>
      </c>
      <c r="X308" s="22">
        <v>44551</v>
      </c>
      <c r="Y308" s="23">
        <v>44553</v>
      </c>
      <c r="Z308" s="37" t="str">
        <f>IF(India_Data[[#This Row],[Order Date]]=India_Data[[#This Row],[Ship Date]],"0","1")</f>
        <v>1</v>
      </c>
      <c r="AA308" s="37" t="str">
        <f>IF(India_Data[[#This Row],[Sales]]&gt;=India_Data[[#This Row],[Target]],"YES","NO")</f>
        <v>NO</v>
      </c>
      <c r="AB308" s="37">
        <f>(Data!O308:O1862-Data!T308:T1862)</f>
        <v>-254.3</v>
      </c>
      <c r="AC308" s="35">
        <f>India_Data[[#This Row],[Ship Date]]-India_Data[[#This Row],[Order Date]]</f>
        <v>2</v>
      </c>
      <c r="AD308" s="35" t="str">
        <f>IF(India_Data[[#This Row],[Ship Date]]-India_Data[[#This Row],[Order Date]]&gt;5,"flag","no")</f>
        <v>no</v>
      </c>
      <c r="AE308" s="35">
        <f>India_Data[[#This Row],[Profit]]/India_Data[[#This Row],[Sales]]</f>
        <v>0.41886792452830185</v>
      </c>
      <c r="AF308" s="41">
        <f>India_Data[[#This Row],[Sales]]/India_Data[[#This Row],[Target]]</f>
        <v>0.15794701986754967</v>
      </c>
      <c r="AG308" s="41">
        <f>India_Data[[#This Row],[Shipping Cost]]/India_Data[[#This Row],[Sales]]</f>
        <v>0.11551362683438154</v>
      </c>
      <c r="AH308" s="40" t="str">
        <f>IF(India_Data[[#This Row],[Shipping Cost]]/India_Data[[#This Row],[Sales]]&gt;0.1,"HIGH","")</f>
        <v>HIGH</v>
      </c>
    </row>
    <row r="309" spans="1:34">
      <c r="A309" s="19">
        <v>308</v>
      </c>
      <c r="B309" s="20" t="s">
        <v>2467</v>
      </c>
      <c r="C309" s="20" t="s">
        <v>26</v>
      </c>
      <c r="D309" s="20" t="s">
        <v>2468</v>
      </c>
      <c r="E309" s="20" t="s">
        <v>2469</v>
      </c>
      <c r="F309" s="20" t="s">
        <v>29</v>
      </c>
      <c r="G309" s="20" t="s">
        <v>45</v>
      </c>
      <c r="H309" s="20" t="s">
        <v>46</v>
      </c>
      <c r="I309" s="20" t="s">
        <v>32</v>
      </c>
      <c r="J309" s="20" t="s">
        <v>47</v>
      </c>
      <c r="K309" s="20" t="s">
        <v>2470</v>
      </c>
      <c r="L309" s="20" t="s">
        <v>1942</v>
      </c>
      <c r="M309" s="20" t="s">
        <v>1950</v>
      </c>
      <c r="N309" s="20" t="s">
        <v>2471</v>
      </c>
      <c r="O309" s="20">
        <v>621.45000000000005</v>
      </c>
      <c r="P309" s="20">
        <v>5</v>
      </c>
      <c r="Q309" s="20">
        <v>192.6</v>
      </c>
      <c r="R309" s="20">
        <v>112.46</v>
      </c>
      <c r="S309" s="20" t="s">
        <v>2337</v>
      </c>
      <c r="T309" s="20">
        <v>211</v>
      </c>
      <c r="U309" s="20" t="s">
        <v>39</v>
      </c>
      <c r="V309" s="20" t="s">
        <v>78</v>
      </c>
      <c r="W309" s="21" t="s">
        <v>58</v>
      </c>
      <c r="X309" s="22">
        <v>44632</v>
      </c>
      <c r="Y309" s="23">
        <v>44693</v>
      </c>
      <c r="Z309" s="37" t="str">
        <f>IF(India_Data[[#This Row],[Order Date]]=India_Data[[#This Row],[Ship Date]],"0","1")</f>
        <v>1</v>
      </c>
      <c r="AA309" s="37" t="str">
        <f>IF(India_Data[[#This Row],[Sales]]&gt;=India_Data[[#This Row],[Target]],"YES","NO")</f>
        <v>YES</v>
      </c>
      <c r="AB309" s="37">
        <f>(Data!O309:O1863-Data!T309:T1863)</f>
        <v>410.45000000000005</v>
      </c>
      <c r="AC309" s="35">
        <f>India_Data[[#This Row],[Ship Date]]-India_Data[[#This Row],[Order Date]]</f>
        <v>61</v>
      </c>
      <c r="AD309" s="35" t="str">
        <f>IF(India_Data[[#This Row],[Ship Date]]-India_Data[[#This Row],[Order Date]]&gt;5,"flag","no")</f>
        <v>flag</v>
      </c>
      <c r="AE309" s="35">
        <f>India_Data[[#This Row],[Profit]]/India_Data[[#This Row],[Sales]]</f>
        <v>0.30992034757422154</v>
      </c>
      <c r="AF309" s="41">
        <f>India_Data[[#This Row],[Sales]]/India_Data[[#This Row],[Target]]</f>
        <v>2.945260663507109</v>
      </c>
      <c r="AG309" s="41">
        <f>India_Data[[#This Row],[Shipping Cost]]/India_Data[[#This Row],[Sales]]</f>
        <v>0.1809638748089146</v>
      </c>
      <c r="AH309" s="40" t="str">
        <f>IF(India_Data[[#This Row],[Shipping Cost]]/India_Data[[#This Row],[Sales]]&gt;0.1,"HIGH","")</f>
        <v>HIGH</v>
      </c>
    </row>
    <row r="310" spans="1:34">
      <c r="A310" s="19">
        <v>309</v>
      </c>
      <c r="B310" s="20" t="s">
        <v>2472</v>
      </c>
      <c r="C310" s="20" t="s">
        <v>26</v>
      </c>
      <c r="D310" s="20" t="s">
        <v>2473</v>
      </c>
      <c r="E310" s="20" t="s">
        <v>2474</v>
      </c>
      <c r="F310" s="20" t="s">
        <v>29</v>
      </c>
      <c r="G310" s="20" t="s">
        <v>420</v>
      </c>
      <c r="H310" s="20" t="s">
        <v>63</v>
      </c>
      <c r="I310" s="20" t="s">
        <v>32</v>
      </c>
      <c r="J310" s="20" t="s">
        <v>54</v>
      </c>
      <c r="K310" s="20" t="s">
        <v>2475</v>
      </c>
      <c r="L310" s="20" t="s">
        <v>1942</v>
      </c>
      <c r="M310" s="20" t="s">
        <v>1950</v>
      </c>
      <c r="N310" s="20" t="s">
        <v>2476</v>
      </c>
      <c r="O310" s="20">
        <v>781.47</v>
      </c>
      <c r="P310" s="20">
        <v>3</v>
      </c>
      <c r="Q310" s="20">
        <v>281.25</v>
      </c>
      <c r="R310" s="20">
        <v>108.2</v>
      </c>
      <c r="S310" s="20" t="s">
        <v>2337</v>
      </c>
      <c r="T310" s="20">
        <v>197</v>
      </c>
      <c r="U310" s="20" t="s">
        <v>39</v>
      </c>
      <c r="V310" s="20" t="s">
        <v>57</v>
      </c>
      <c r="W310" s="21" t="s">
        <v>41</v>
      </c>
      <c r="X310" s="22">
        <v>45394</v>
      </c>
      <c r="Y310" s="23">
        <v>45455</v>
      </c>
      <c r="Z310" s="37" t="str">
        <f>IF(India_Data[[#This Row],[Order Date]]=India_Data[[#This Row],[Ship Date]],"0","1")</f>
        <v>1</v>
      </c>
      <c r="AA310" s="37" t="str">
        <f>IF(India_Data[[#This Row],[Sales]]&gt;=India_Data[[#This Row],[Target]],"YES","NO")</f>
        <v>YES</v>
      </c>
      <c r="AB310" s="37">
        <f>(Data!O310:O1864-Data!T310:T1864)</f>
        <v>584.47</v>
      </c>
      <c r="AC310" s="35">
        <f>India_Data[[#This Row],[Ship Date]]-India_Data[[#This Row],[Order Date]]</f>
        <v>61</v>
      </c>
      <c r="AD310" s="35" t="str">
        <f>IF(India_Data[[#This Row],[Ship Date]]-India_Data[[#This Row],[Order Date]]&gt;5,"flag","no")</f>
        <v>flag</v>
      </c>
      <c r="AE310" s="35">
        <f>India_Data[[#This Row],[Profit]]/India_Data[[#This Row],[Sales]]</f>
        <v>0.35989865253944486</v>
      </c>
      <c r="AF310" s="41">
        <f>India_Data[[#This Row],[Sales]]/India_Data[[#This Row],[Target]]</f>
        <v>3.9668527918781726</v>
      </c>
      <c r="AG310" s="41">
        <f>India_Data[[#This Row],[Shipping Cost]]/India_Data[[#This Row],[Sales]]</f>
        <v>0.13845701050584155</v>
      </c>
      <c r="AH310" s="40" t="str">
        <f>IF(India_Data[[#This Row],[Shipping Cost]]/India_Data[[#This Row],[Sales]]&gt;0.1,"HIGH","")</f>
        <v>HIGH</v>
      </c>
    </row>
    <row r="311" spans="1:34">
      <c r="A311" s="19">
        <v>310</v>
      </c>
      <c r="B311" s="20" t="s">
        <v>2462</v>
      </c>
      <c r="C311" s="20" t="s">
        <v>26</v>
      </c>
      <c r="D311" s="20" t="s">
        <v>2463</v>
      </c>
      <c r="E311" s="20" t="s">
        <v>2464</v>
      </c>
      <c r="F311" s="20" t="s">
        <v>29</v>
      </c>
      <c r="G311" s="20" t="s">
        <v>203</v>
      </c>
      <c r="H311" s="20" t="s">
        <v>53</v>
      </c>
      <c r="I311" s="20" t="s">
        <v>32</v>
      </c>
      <c r="J311" s="20" t="s">
        <v>54</v>
      </c>
      <c r="K311" s="20" t="s">
        <v>2477</v>
      </c>
      <c r="L311" s="20" t="s">
        <v>1942</v>
      </c>
      <c r="M311" s="20" t="s">
        <v>1950</v>
      </c>
      <c r="N311" s="20" t="s">
        <v>2478</v>
      </c>
      <c r="O311" s="20">
        <v>382.14</v>
      </c>
      <c r="P311" s="20">
        <v>2</v>
      </c>
      <c r="Q311" s="20">
        <v>145.19999999999999</v>
      </c>
      <c r="R311" s="20">
        <v>45.47</v>
      </c>
      <c r="S311" s="20" t="s">
        <v>2337</v>
      </c>
      <c r="T311" s="20">
        <v>216</v>
      </c>
      <c r="U311" s="20" t="s">
        <v>39</v>
      </c>
      <c r="V311" s="20" t="s">
        <v>40</v>
      </c>
      <c r="W311" s="21" t="s">
        <v>41</v>
      </c>
      <c r="X311" s="22">
        <v>45613</v>
      </c>
      <c r="Y311" s="23">
        <v>45618</v>
      </c>
      <c r="Z311" s="37" t="str">
        <f>IF(India_Data[[#This Row],[Order Date]]=India_Data[[#This Row],[Ship Date]],"0","1")</f>
        <v>1</v>
      </c>
      <c r="AA311" s="37" t="str">
        <f>IF(India_Data[[#This Row],[Sales]]&gt;=India_Data[[#This Row],[Target]],"YES","NO")</f>
        <v>YES</v>
      </c>
      <c r="AB311" s="37">
        <f>(Data!O311:O1865-Data!T311:T1865)</f>
        <v>166.14</v>
      </c>
      <c r="AC311" s="35">
        <f>India_Data[[#This Row],[Ship Date]]-India_Data[[#This Row],[Order Date]]</f>
        <v>5</v>
      </c>
      <c r="AD311" s="35" t="str">
        <f>IF(India_Data[[#This Row],[Ship Date]]-India_Data[[#This Row],[Order Date]]&gt;5,"flag","no")</f>
        <v>no</v>
      </c>
      <c r="AE311" s="35">
        <f>India_Data[[#This Row],[Profit]]/India_Data[[#This Row],[Sales]]</f>
        <v>0.37996545768566492</v>
      </c>
      <c r="AF311" s="41">
        <f>India_Data[[#This Row],[Sales]]/India_Data[[#This Row],[Target]]</f>
        <v>1.7691666666666666</v>
      </c>
      <c r="AG311" s="41">
        <f>India_Data[[#This Row],[Shipping Cost]]/India_Data[[#This Row],[Sales]]</f>
        <v>0.11898780551630293</v>
      </c>
      <c r="AH311" s="40" t="str">
        <f>IF(India_Data[[#This Row],[Shipping Cost]]/India_Data[[#This Row],[Sales]]&gt;0.1,"HIGH","")</f>
        <v>HIGH</v>
      </c>
    </row>
    <row r="312" spans="1:34">
      <c r="A312" s="19">
        <v>311</v>
      </c>
      <c r="B312" s="20" t="s">
        <v>2479</v>
      </c>
      <c r="C312" s="20" t="s">
        <v>26</v>
      </c>
      <c r="D312" s="20" t="s">
        <v>2480</v>
      </c>
      <c r="E312" s="20" t="s">
        <v>2481</v>
      </c>
      <c r="F312" s="20" t="s">
        <v>29</v>
      </c>
      <c r="G312" s="20" t="s">
        <v>280</v>
      </c>
      <c r="H312" s="20" t="s">
        <v>63</v>
      </c>
      <c r="I312" s="20" t="s">
        <v>32</v>
      </c>
      <c r="J312" s="20" t="s">
        <v>54</v>
      </c>
      <c r="K312" s="20" t="s">
        <v>2482</v>
      </c>
      <c r="L312" s="20" t="s">
        <v>1942</v>
      </c>
      <c r="M312" s="20" t="s">
        <v>1950</v>
      </c>
      <c r="N312" s="20" t="s">
        <v>2483</v>
      </c>
      <c r="O312" s="20">
        <v>140.94</v>
      </c>
      <c r="P312" s="20">
        <v>1</v>
      </c>
      <c r="Q312" s="20">
        <v>4.2</v>
      </c>
      <c r="R312" s="20">
        <v>29.06</v>
      </c>
      <c r="S312" s="20" t="s">
        <v>2337</v>
      </c>
      <c r="T312" s="20">
        <v>376</v>
      </c>
      <c r="U312" s="20" t="s">
        <v>39</v>
      </c>
      <c r="V312" s="20" t="s">
        <v>50</v>
      </c>
      <c r="W312" s="21" t="s">
        <v>58</v>
      </c>
      <c r="X312" s="22">
        <v>45255</v>
      </c>
      <c r="Y312" s="23">
        <v>45257</v>
      </c>
      <c r="Z312" s="37" t="str">
        <f>IF(India_Data[[#This Row],[Order Date]]=India_Data[[#This Row],[Ship Date]],"0","1")</f>
        <v>1</v>
      </c>
      <c r="AA312" s="37" t="str">
        <f>IF(India_Data[[#This Row],[Sales]]&gt;=India_Data[[#This Row],[Target]],"YES","NO")</f>
        <v>NO</v>
      </c>
      <c r="AB312" s="37">
        <f>(Data!O312:O1866-Data!T312:T1866)</f>
        <v>-235.06</v>
      </c>
      <c r="AC312" s="35">
        <f>India_Data[[#This Row],[Ship Date]]-India_Data[[#This Row],[Order Date]]</f>
        <v>2</v>
      </c>
      <c r="AD312" s="35" t="str">
        <f>IF(India_Data[[#This Row],[Ship Date]]-India_Data[[#This Row],[Order Date]]&gt;5,"flag","no")</f>
        <v>no</v>
      </c>
      <c r="AE312" s="35">
        <f>India_Data[[#This Row],[Profit]]/India_Data[[#This Row],[Sales]]</f>
        <v>2.9799914857386124E-2</v>
      </c>
      <c r="AF312" s="41">
        <f>India_Data[[#This Row],[Sales]]/India_Data[[#This Row],[Target]]</f>
        <v>0.37484042553191488</v>
      </c>
      <c r="AG312" s="41">
        <f>India_Data[[#This Row],[Shipping Cost]]/India_Data[[#This Row],[Sales]]</f>
        <v>0.2061870299418192</v>
      </c>
      <c r="AH312" s="40" t="str">
        <f>IF(India_Data[[#This Row],[Shipping Cost]]/India_Data[[#This Row],[Sales]]&gt;0.1,"HIGH","")</f>
        <v>HIGH</v>
      </c>
    </row>
    <row r="313" spans="1:34">
      <c r="A313" s="19">
        <v>312</v>
      </c>
      <c r="B313" s="20" t="s">
        <v>2484</v>
      </c>
      <c r="C313" s="20" t="s">
        <v>26</v>
      </c>
      <c r="D313" s="20" t="s">
        <v>1475</v>
      </c>
      <c r="E313" s="20" t="s">
        <v>1476</v>
      </c>
      <c r="F313" s="20" t="s">
        <v>29</v>
      </c>
      <c r="G313" s="20" t="s">
        <v>318</v>
      </c>
      <c r="H313" s="20" t="s">
        <v>124</v>
      </c>
      <c r="I313" s="20" t="s">
        <v>32</v>
      </c>
      <c r="J313" s="20" t="s">
        <v>47</v>
      </c>
      <c r="K313" s="20" t="s">
        <v>2485</v>
      </c>
      <c r="L313" s="20" t="s">
        <v>1942</v>
      </c>
      <c r="M313" s="20" t="s">
        <v>1969</v>
      </c>
      <c r="N313" s="20" t="s">
        <v>2486</v>
      </c>
      <c r="O313" s="20">
        <v>1302.96</v>
      </c>
      <c r="P313" s="20">
        <v>2</v>
      </c>
      <c r="Q313" s="20">
        <v>182.4</v>
      </c>
      <c r="R313" s="20">
        <v>234.15</v>
      </c>
      <c r="S313" s="20" t="s">
        <v>2337</v>
      </c>
      <c r="T313" s="20">
        <v>736</v>
      </c>
      <c r="U313" s="20" t="s">
        <v>39</v>
      </c>
      <c r="V313" s="20" t="s">
        <v>78</v>
      </c>
      <c r="W313" s="21" t="s">
        <v>41</v>
      </c>
      <c r="X313" s="22">
        <v>45581</v>
      </c>
      <c r="Y313" s="23">
        <v>45584</v>
      </c>
      <c r="Z313" s="37" t="str">
        <f>IF(India_Data[[#This Row],[Order Date]]=India_Data[[#This Row],[Ship Date]],"0","1")</f>
        <v>1</v>
      </c>
      <c r="AA313" s="37" t="str">
        <f>IF(India_Data[[#This Row],[Sales]]&gt;=India_Data[[#This Row],[Target]],"YES","NO")</f>
        <v>YES</v>
      </c>
      <c r="AB313" s="37">
        <f>(Data!O313:O1867-Data!T313:T1867)</f>
        <v>566.96</v>
      </c>
      <c r="AC313" s="35">
        <f>India_Data[[#This Row],[Ship Date]]-India_Data[[#This Row],[Order Date]]</f>
        <v>3</v>
      </c>
      <c r="AD313" s="35" t="str">
        <f>IF(India_Data[[#This Row],[Ship Date]]-India_Data[[#This Row],[Order Date]]&gt;5,"flag","no")</f>
        <v>no</v>
      </c>
      <c r="AE313" s="35">
        <f>India_Data[[#This Row],[Profit]]/India_Data[[#This Row],[Sales]]</f>
        <v>0.13998894824092833</v>
      </c>
      <c r="AF313" s="41">
        <f>India_Data[[#This Row],[Sales]]/India_Data[[#This Row],[Target]]</f>
        <v>1.7703260869565218</v>
      </c>
      <c r="AG313" s="41">
        <f>India_Data[[#This Row],[Shipping Cost]]/India_Data[[#This Row],[Sales]]</f>
        <v>0.17970620740467858</v>
      </c>
      <c r="AH313" s="40" t="str">
        <f>IF(India_Data[[#This Row],[Shipping Cost]]/India_Data[[#This Row],[Sales]]&gt;0.1,"HIGH","")</f>
        <v>HIGH</v>
      </c>
    </row>
    <row r="314" spans="1:34">
      <c r="A314" s="19">
        <v>313</v>
      </c>
      <c r="B314" s="20" t="s">
        <v>2457</v>
      </c>
      <c r="C314" s="20" t="s">
        <v>26</v>
      </c>
      <c r="D314" s="20" t="s">
        <v>2458</v>
      </c>
      <c r="E314" s="20" t="s">
        <v>2459</v>
      </c>
      <c r="F314" s="20" t="s">
        <v>29</v>
      </c>
      <c r="G314" s="20" t="s">
        <v>191</v>
      </c>
      <c r="H314" s="20" t="s">
        <v>63</v>
      </c>
      <c r="I314" s="20" t="s">
        <v>32</v>
      </c>
      <c r="J314" s="20" t="s">
        <v>54</v>
      </c>
      <c r="K314" s="20" t="s">
        <v>2487</v>
      </c>
      <c r="L314" s="20" t="s">
        <v>1942</v>
      </c>
      <c r="M314" s="20" t="s">
        <v>1969</v>
      </c>
      <c r="N314" s="20" t="s">
        <v>2488</v>
      </c>
      <c r="O314" s="20">
        <v>965.58</v>
      </c>
      <c r="P314" s="20">
        <v>7</v>
      </c>
      <c r="Q314" s="20">
        <v>376.53</v>
      </c>
      <c r="R314" s="20">
        <v>107.06</v>
      </c>
      <c r="S314" s="20" t="s">
        <v>2337</v>
      </c>
      <c r="T314" s="20">
        <v>46</v>
      </c>
      <c r="U314" s="20" t="s">
        <v>39</v>
      </c>
      <c r="V314" s="20" t="s">
        <v>57</v>
      </c>
      <c r="W314" s="21" t="s">
        <v>41</v>
      </c>
      <c r="X314" s="22">
        <v>45633</v>
      </c>
      <c r="Y314" s="23">
        <v>45486</v>
      </c>
      <c r="Z314" s="37" t="str">
        <f>IF(India_Data[[#This Row],[Order Date]]=India_Data[[#This Row],[Ship Date]],"0","1")</f>
        <v>1</v>
      </c>
      <c r="AA314" s="37" t="str">
        <f>IF(India_Data[[#This Row],[Sales]]&gt;=India_Data[[#This Row],[Target]],"YES","NO")</f>
        <v>YES</v>
      </c>
      <c r="AB314" s="37">
        <f>(Data!O314:O1868-Data!T314:T1868)</f>
        <v>919.58</v>
      </c>
      <c r="AC314" s="35">
        <f>India_Data[[#This Row],[Ship Date]]-India_Data[[#This Row],[Order Date]]</f>
        <v>-147</v>
      </c>
      <c r="AD314" s="35" t="str">
        <f>IF(India_Data[[#This Row],[Ship Date]]-India_Data[[#This Row],[Order Date]]&gt;5,"flag","no")</f>
        <v>no</v>
      </c>
      <c r="AE314" s="35">
        <f>India_Data[[#This Row],[Profit]]/India_Data[[#This Row],[Sales]]</f>
        <v>0.38995215311004783</v>
      </c>
      <c r="AF314" s="41">
        <f>India_Data[[#This Row],[Sales]]/India_Data[[#This Row],[Target]]</f>
        <v>20.990869565217391</v>
      </c>
      <c r="AG314" s="41">
        <f>India_Data[[#This Row],[Shipping Cost]]/India_Data[[#This Row],[Sales]]</f>
        <v>0.11087636446488121</v>
      </c>
      <c r="AH314" s="40" t="str">
        <f>IF(India_Data[[#This Row],[Shipping Cost]]/India_Data[[#This Row],[Sales]]&gt;0.1,"HIGH","")</f>
        <v>HIGH</v>
      </c>
    </row>
    <row r="315" spans="1:34">
      <c r="A315" s="19">
        <v>314</v>
      </c>
      <c r="B315" s="20" t="s">
        <v>2457</v>
      </c>
      <c r="C315" s="20" t="s">
        <v>26</v>
      </c>
      <c r="D315" s="20" t="s">
        <v>2458</v>
      </c>
      <c r="E315" s="20" t="s">
        <v>2459</v>
      </c>
      <c r="F315" s="20" t="s">
        <v>29</v>
      </c>
      <c r="G315" s="20" t="s">
        <v>191</v>
      </c>
      <c r="H315" s="20" t="s">
        <v>63</v>
      </c>
      <c r="I315" s="20" t="s">
        <v>32</v>
      </c>
      <c r="J315" s="20" t="s">
        <v>54</v>
      </c>
      <c r="K315" s="20" t="s">
        <v>2489</v>
      </c>
      <c r="L315" s="20" t="s">
        <v>1942</v>
      </c>
      <c r="M315" s="20" t="s">
        <v>1969</v>
      </c>
      <c r="N315" s="20" t="s">
        <v>2490</v>
      </c>
      <c r="O315" s="20">
        <v>667.92</v>
      </c>
      <c r="P315" s="20">
        <v>4</v>
      </c>
      <c r="Q315" s="20">
        <v>153.6</v>
      </c>
      <c r="R315" s="20">
        <v>88.22</v>
      </c>
      <c r="S315" s="20" t="s">
        <v>2337</v>
      </c>
      <c r="T315" s="20">
        <v>147</v>
      </c>
      <c r="U315" s="20" t="s">
        <v>39</v>
      </c>
      <c r="V315" s="20" t="s">
        <v>40</v>
      </c>
      <c r="W315" s="21" t="s">
        <v>41</v>
      </c>
      <c r="X315" s="22">
        <v>45552</v>
      </c>
      <c r="Y315" s="23">
        <v>45554</v>
      </c>
      <c r="Z315" s="37" t="str">
        <f>IF(India_Data[[#This Row],[Order Date]]=India_Data[[#This Row],[Ship Date]],"0","1")</f>
        <v>1</v>
      </c>
      <c r="AA315" s="37" t="str">
        <f>IF(India_Data[[#This Row],[Sales]]&gt;=India_Data[[#This Row],[Target]],"YES","NO")</f>
        <v>YES</v>
      </c>
      <c r="AB315" s="37">
        <f>(Data!O315:O1869-Data!T315:T1869)</f>
        <v>520.91999999999996</v>
      </c>
      <c r="AC315" s="35">
        <f>India_Data[[#This Row],[Ship Date]]-India_Data[[#This Row],[Order Date]]</f>
        <v>2</v>
      </c>
      <c r="AD315" s="35" t="str">
        <f>IF(India_Data[[#This Row],[Ship Date]]-India_Data[[#This Row],[Order Date]]&gt;5,"flag","no")</f>
        <v>no</v>
      </c>
      <c r="AE315" s="35">
        <f>India_Data[[#This Row],[Profit]]/India_Data[[#This Row],[Sales]]</f>
        <v>0.22996766079770034</v>
      </c>
      <c r="AF315" s="41">
        <f>India_Data[[#This Row],[Sales]]/India_Data[[#This Row],[Target]]</f>
        <v>4.5436734693877545</v>
      </c>
      <c r="AG315" s="41">
        <f>India_Data[[#This Row],[Shipping Cost]]/India_Data[[#This Row],[Sales]]</f>
        <v>0.13208168642951251</v>
      </c>
      <c r="AH315" s="40" t="str">
        <f>IF(India_Data[[#This Row],[Shipping Cost]]/India_Data[[#This Row],[Sales]]&gt;0.1,"HIGH","")</f>
        <v>HIGH</v>
      </c>
    </row>
    <row r="316" spans="1:34">
      <c r="A316" s="19">
        <v>315</v>
      </c>
      <c r="B316" s="20" t="s">
        <v>1760</v>
      </c>
      <c r="C316" s="20" t="s">
        <v>26</v>
      </c>
      <c r="D316" s="20" t="s">
        <v>1761</v>
      </c>
      <c r="E316" s="20" t="s">
        <v>1762</v>
      </c>
      <c r="F316" s="20" t="s">
        <v>171</v>
      </c>
      <c r="G316" s="20" t="s">
        <v>191</v>
      </c>
      <c r="H316" s="20" t="s">
        <v>63</v>
      </c>
      <c r="I316" s="20" t="s">
        <v>32</v>
      </c>
      <c r="J316" s="20" t="s">
        <v>54</v>
      </c>
      <c r="K316" s="20" t="s">
        <v>1763</v>
      </c>
      <c r="L316" s="20" t="s">
        <v>1508</v>
      </c>
      <c r="M316" s="20" t="s">
        <v>1518</v>
      </c>
      <c r="N316" s="20" t="s">
        <v>1764</v>
      </c>
      <c r="O316" s="20">
        <v>417.42</v>
      </c>
      <c r="P316" s="20">
        <v>6</v>
      </c>
      <c r="Q316" s="20">
        <v>45.9</v>
      </c>
      <c r="R316" s="20">
        <v>40.409999999999997</v>
      </c>
      <c r="S316" s="20" t="s">
        <v>38</v>
      </c>
      <c r="T316" s="20">
        <v>560</v>
      </c>
      <c r="U316" s="20" t="s">
        <v>39</v>
      </c>
      <c r="V316" s="20" t="s">
        <v>57</v>
      </c>
      <c r="W316" s="21" t="s">
        <v>41</v>
      </c>
      <c r="X316" s="22">
        <v>45182</v>
      </c>
      <c r="Y316" s="23">
        <v>45182</v>
      </c>
      <c r="Z316" s="37" t="str">
        <f>IF(India_Data[[#This Row],[Order Date]]=India_Data[[#This Row],[Ship Date]],"0","1")</f>
        <v>0</v>
      </c>
      <c r="AA316" s="37" t="str">
        <f>IF(India_Data[[#This Row],[Sales]]&gt;=India_Data[[#This Row],[Target]],"YES","NO")</f>
        <v>NO</v>
      </c>
      <c r="AB316" s="37">
        <f>(Data!O316:O1870-Data!T316:T1870)</f>
        <v>-142.57999999999998</v>
      </c>
      <c r="AC316" s="35">
        <f>India_Data[[#This Row],[Ship Date]]-India_Data[[#This Row],[Order Date]]</f>
        <v>0</v>
      </c>
      <c r="AD316" s="35" t="str">
        <f>IF(India_Data[[#This Row],[Ship Date]]-India_Data[[#This Row],[Order Date]]&gt;5,"flag","no")</f>
        <v>no</v>
      </c>
      <c r="AE316" s="35">
        <f>India_Data[[#This Row],[Profit]]/India_Data[[#This Row],[Sales]]</f>
        <v>0.10996119016817593</v>
      </c>
      <c r="AF316" s="41">
        <f>India_Data[[#This Row],[Sales]]/India_Data[[#This Row],[Target]]</f>
        <v>0.74539285714285719</v>
      </c>
      <c r="AG316" s="41">
        <f>India_Data[[#This Row],[Shipping Cost]]/India_Data[[#This Row],[Sales]]</f>
        <v>9.6808969383354884E-2</v>
      </c>
      <c r="AH316" s="40" t="str">
        <f>IF(India_Data[[#This Row],[Shipping Cost]]/India_Data[[#This Row],[Sales]]&gt;0.1,"HIGH","")</f>
        <v/>
      </c>
    </row>
    <row r="317" spans="1:34">
      <c r="A317" s="19">
        <v>316</v>
      </c>
      <c r="B317" s="20" t="s">
        <v>470</v>
      </c>
      <c r="C317" s="20" t="s">
        <v>26</v>
      </c>
      <c r="D317" s="20" t="s">
        <v>471</v>
      </c>
      <c r="E317" s="20" t="s">
        <v>472</v>
      </c>
      <c r="F317" s="20" t="s">
        <v>171</v>
      </c>
      <c r="G317" s="20" t="s">
        <v>473</v>
      </c>
      <c r="H317" s="20" t="s">
        <v>31</v>
      </c>
      <c r="I317" s="20" t="s">
        <v>32</v>
      </c>
      <c r="J317" s="20" t="s">
        <v>33</v>
      </c>
      <c r="K317" s="20" t="s">
        <v>1765</v>
      </c>
      <c r="L317" s="20" t="s">
        <v>1508</v>
      </c>
      <c r="M317" s="20" t="s">
        <v>1518</v>
      </c>
      <c r="N317" s="20" t="s">
        <v>1766</v>
      </c>
      <c r="O317" s="20">
        <v>235.32</v>
      </c>
      <c r="P317" s="20">
        <v>4</v>
      </c>
      <c r="Q317" s="20">
        <v>0</v>
      </c>
      <c r="R317" s="20">
        <v>10.61</v>
      </c>
      <c r="S317" s="20" t="s">
        <v>38</v>
      </c>
      <c r="T317" s="20">
        <v>126</v>
      </c>
      <c r="U317" s="20" t="s">
        <v>39</v>
      </c>
      <c r="V317" s="20" t="s">
        <v>40</v>
      </c>
      <c r="W317" s="21" t="s">
        <v>58</v>
      </c>
      <c r="X317" s="22">
        <v>45010</v>
      </c>
      <c r="Y317" s="23">
        <v>45014</v>
      </c>
      <c r="Z317" s="37" t="str">
        <f>IF(India_Data[[#This Row],[Order Date]]=India_Data[[#This Row],[Ship Date]],"0","1")</f>
        <v>1</v>
      </c>
      <c r="AA317" s="37" t="str">
        <f>IF(India_Data[[#This Row],[Sales]]&gt;=India_Data[[#This Row],[Target]],"YES","NO")</f>
        <v>YES</v>
      </c>
      <c r="AB317" s="37">
        <f>(Data!O317:O1871-Data!T317:T1871)</f>
        <v>109.32</v>
      </c>
      <c r="AC317" s="35">
        <f>India_Data[[#This Row],[Ship Date]]-India_Data[[#This Row],[Order Date]]</f>
        <v>4</v>
      </c>
      <c r="AD317" s="35" t="str">
        <f>IF(India_Data[[#This Row],[Ship Date]]-India_Data[[#This Row],[Order Date]]&gt;5,"flag","no")</f>
        <v>no</v>
      </c>
      <c r="AE317" s="35">
        <f>India_Data[[#This Row],[Profit]]/India_Data[[#This Row],[Sales]]</f>
        <v>0</v>
      </c>
      <c r="AF317" s="41">
        <f>India_Data[[#This Row],[Sales]]/India_Data[[#This Row],[Target]]</f>
        <v>1.8676190476190475</v>
      </c>
      <c r="AG317" s="41">
        <f>India_Data[[#This Row],[Shipping Cost]]/India_Data[[#This Row],[Sales]]</f>
        <v>4.5087540370559238E-2</v>
      </c>
      <c r="AH317" s="40" t="str">
        <f>IF(India_Data[[#This Row],[Shipping Cost]]/India_Data[[#This Row],[Sales]]&gt;0.1,"HIGH","")</f>
        <v/>
      </c>
    </row>
    <row r="318" spans="1:34">
      <c r="A318" s="19">
        <v>317</v>
      </c>
      <c r="B318" s="20" t="s">
        <v>799</v>
      </c>
      <c r="C318" s="20" t="s">
        <v>26</v>
      </c>
      <c r="D318" s="20" t="s">
        <v>800</v>
      </c>
      <c r="E318" s="20" t="s">
        <v>801</v>
      </c>
      <c r="F318" s="20" t="s">
        <v>171</v>
      </c>
      <c r="G318" s="20" t="s">
        <v>802</v>
      </c>
      <c r="H318" s="20" t="s">
        <v>63</v>
      </c>
      <c r="I318" s="20" t="s">
        <v>32</v>
      </c>
      <c r="J318" s="20" t="s">
        <v>54</v>
      </c>
      <c r="K318" s="20" t="s">
        <v>1767</v>
      </c>
      <c r="L318" s="20" t="s">
        <v>1508</v>
      </c>
      <c r="M318" s="20" t="s">
        <v>1518</v>
      </c>
      <c r="N318" s="20" t="s">
        <v>1768</v>
      </c>
      <c r="O318" s="20">
        <v>137.88</v>
      </c>
      <c r="P318" s="20">
        <v>3</v>
      </c>
      <c r="Q318" s="20">
        <v>10.98</v>
      </c>
      <c r="R318" s="20">
        <v>6.59</v>
      </c>
      <c r="S318" s="20" t="s">
        <v>38</v>
      </c>
      <c r="T318" s="20">
        <v>745</v>
      </c>
      <c r="U318" s="20" t="s">
        <v>39</v>
      </c>
      <c r="V318" s="20" t="s">
        <v>50</v>
      </c>
      <c r="W318" s="21" t="s">
        <v>41</v>
      </c>
      <c r="X318" s="22">
        <v>45592</v>
      </c>
      <c r="Y318" s="23">
        <v>45595</v>
      </c>
      <c r="Z318" s="37" t="str">
        <f>IF(India_Data[[#This Row],[Order Date]]=India_Data[[#This Row],[Ship Date]],"0","1")</f>
        <v>1</v>
      </c>
      <c r="AA318" s="37" t="str">
        <f>IF(India_Data[[#This Row],[Sales]]&gt;=India_Data[[#This Row],[Target]],"YES","NO")</f>
        <v>NO</v>
      </c>
      <c r="AB318" s="37">
        <f>(Data!O318:O1872-Data!T318:T1872)</f>
        <v>-607.12</v>
      </c>
      <c r="AC318" s="35">
        <f>India_Data[[#This Row],[Ship Date]]-India_Data[[#This Row],[Order Date]]</f>
        <v>3</v>
      </c>
      <c r="AD318" s="35" t="str">
        <f>IF(India_Data[[#This Row],[Ship Date]]-India_Data[[#This Row],[Order Date]]&gt;5,"flag","no")</f>
        <v>no</v>
      </c>
      <c r="AE318" s="35">
        <f>India_Data[[#This Row],[Profit]]/India_Data[[#This Row],[Sales]]</f>
        <v>7.9634464751958234E-2</v>
      </c>
      <c r="AF318" s="41">
        <f>India_Data[[#This Row],[Sales]]/India_Data[[#This Row],[Target]]</f>
        <v>0.18507382550335569</v>
      </c>
      <c r="AG318" s="41">
        <f>India_Data[[#This Row],[Shipping Cost]]/India_Data[[#This Row],[Sales]]</f>
        <v>4.7795184218160723E-2</v>
      </c>
      <c r="AH318" s="40" t="str">
        <f>IF(India_Data[[#This Row],[Shipping Cost]]/India_Data[[#This Row],[Sales]]&gt;0.1,"HIGH","")</f>
        <v/>
      </c>
    </row>
    <row r="319" spans="1:34">
      <c r="A319" s="19">
        <v>318</v>
      </c>
      <c r="B319" s="20" t="s">
        <v>183</v>
      </c>
      <c r="C319" s="20" t="s">
        <v>26</v>
      </c>
      <c r="D319" s="20" t="s">
        <v>184</v>
      </c>
      <c r="E319" s="20" t="s">
        <v>185</v>
      </c>
      <c r="F319" s="20" t="s">
        <v>171</v>
      </c>
      <c r="G319" s="20" t="s">
        <v>96</v>
      </c>
      <c r="H319" s="20" t="s">
        <v>31</v>
      </c>
      <c r="I319" s="20" t="s">
        <v>32</v>
      </c>
      <c r="J319" s="20" t="s">
        <v>33</v>
      </c>
      <c r="K319" s="20" t="s">
        <v>1609</v>
      </c>
      <c r="L319" s="20" t="s">
        <v>1508</v>
      </c>
      <c r="M319" s="20" t="s">
        <v>1548</v>
      </c>
      <c r="N319" s="20" t="s">
        <v>1610</v>
      </c>
      <c r="O319" s="20">
        <v>150.03</v>
      </c>
      <c r="P319" s="20">
        <v>3</v>
      </c>
      <c r="Q319" s="20">
        <v>58.5</v>
      </c>
      <c r="R319" s="20">
        <v>8.48</v>
      </c>
      <c r="S319" s="20" t="s">
        <v>38</v>
      </c>
      <c r="T319" s="20">
        <v>418</v>
      </c>
      <c r="U319" s="20" t="s">
        <v>39</v>
      </c>
      <c r="V319" s="20" t="s">
        <v>78</v>
      </c>
      <c r="W319" s="21" t="s">
        <v>41</v>
      </c>
      <c r="X319" s="22">
        <v>44990</v>
      </c>
      <c r="Y319" s="23">
        <v>45112</v>
      </c>
      <c r="Z319" s="37" t="str">
        <f>IF(India_Data[[#This Row],[Order Date]]=India_Data[[#This Row],[Ship Date]],"0","1")</f>
        <v>1</v>
      </c>
      <c r="AA319" s="37" t="str">
        <f>IF(India_Data[[#This Row],[Sales]]&gt;=India_Data[[#This Row],[Target]],"YES","NO")</f>
        <v>NO</v>
      </c>
      <c r="AB319" s="37">
        <f>(Data!O319:O1873-Data!T319:T1873)</f>
        <v>-267.97000000000003</v>
      </c>
      <c r="AC319" s="35">
        <f>India_Data[[#This Row],[Ship Date]]-India_Data[[#This Row],[Order Date]]</f>
        <v>122</v>
      </c>
      <c r="AD319" s="35" t="str">
        <f>IF(India_Data[[#This Row],[Ship Date]]-India_Data[[#This Row],[Order Date]]&gt;5,"flag","no")</f>
        <v>flag</v>
      </c>
      <c r="AE319" s="35">
        <f>India_Data[[#This Row],[Profit]]/India_Data[[#This Row],[Sales]]</f>
        <v>0.38992201559688061</v>
      </c>
      <c r="AF319" s="41">
        <f>India_Data[[#This Row],[Sales]]/India_Data[[#This Row],[Target]]</f>
        <v>0.35892344497607653</v>
      </c>
      <c r="AG319" s="41">
        <f>India_Data[[#This Row],[Shipping Cost]]/India_Data[[#This Row],[Sales]]</f>
        <v>5.6522028927547825E-2</v>
      </c>
      <c r="AH319" s="40" t="str">
        <f>IF(India_Data[[#This Row],[Shipping Cost]]/India_Data[[#This Row],[Sales]]&gt;0.1,"HIGH","")</f>
        <v/>
      </c>
    </row>
    <row r="320" spans="1:34">
      <c r="A320" s="19">
        <v>319</v>
      </c>
      <c r="B320" s="20" t="s">
        <v>1769</v>
      </c>
      <c r="C320" s="20" t="s">
        <v>26</v>
      </c>
      <c r="D320" s="20" t="s">
        <v>1770</v>
      </c>
      <c r="E320" s="20" t="s">
        <v>1771</v>
      </c>
      <c r="F320" s="20" t="s">
        <v>171</v>
      </c>
      <c r="G320" s="20" t="s">
        <v>813</v>
      </c>
      <c r="H320" s="20" t="s">
        <v>46</v>
      </c>
      <c r="I320" s="20" t="s">
        <v>32</v>
      </c>
      <c r="J320" s="20" t="s">
        <v>47</v>
      </c>
      <c r="K320" s="20" t="s">
        <v>1772</v>
      </c>
      <c r="L320" s="20" t="s">
        <v>1508</v>
      </c>
      <c r="M320" s="20" t="s">
        <v>1509</v>
      </c>
      <c r="N320" s="20" t="s">
        <v>1773</v>
      </c>
      <c r="O320" s="20">
        <v>860.79</v>
      </c>
      <c r="P320" s="20">
        <v>7</v>
      </c>
      <c r="Q320" s="20">
        <v>68.67</v>
      </c>
      <c r="R320" s="20">
        <v>35.01</v>
      </c>
      <c r="S320" s="20" t="s">
        <v>38</v>
      </c>
      <c r="T320" s="20">
        <v>686</v>
      </c>
      <c r="U320" s="20" t="s">
        <v>39</v>
      </c>
      <c r="V320" s="20" t="s">
        <v>57</v>
      </c>
      <c r="W320" s="21" t="s">
        <v>58</v>
      </c>
      <c r="X320" s="22">
        <v>45394</v>
      </c>
      <c r="Y320" s="23">
        <v>45455</v>
      </c>
      <c r="Z320" s="37" t="str">
        <f>IF(India_Data[[#This Row],[Order Date]]=India_Data[[#This Row],[Ship Date]],"0","1")</f>
        <v>1</v>
      </c>
      <c r="AA320" s="37" t="str">
        <f>IF(India_Data[[#This Row],[Sales]]&gt;=India_Data[[#This Row],[Target]],"YES","NO")</f>
        <v>YES</v>
      </c>
      <c r="AB320" s="37">
        <f>(Data!O320:O1874-Data!T320:T1874)</f>
        <v>174.78999999999996</v>
      </c>
      <c r="AC320" s="35">
        <f>India_Data[[#This Row],[Ship Date]]-India_Data[[#This Row],[Order Date]]</f>
        <v>61</v>
      </c>
      <c r="AD320" s="35" t="str">
        <f>IF(India_Data[[#This Row],[Ship Date]]-India_Data[[#This Row],[Order Date]]&gt;5,"flag","no")</f>
        <v>flag</v>
      </c>
      <c r="AE320" s="35">
        <f>India_Data[[#This Row],[Profit]]/India_Data[[#This Row],[Sales]]</f>
        <v>7.9775555013417918E-2</v>
      </c>
      <c r="AF320" s="41">
        <f>India_Data[[#This Row],[Sales]]/India_Data[[#This Row],[Target]]</f>
        <v>1.2547959183673469</v>
      </c>
      <c r="AG320" s="41">
        <f>India_Data[[#This Row],[Shipping Cost]]/India_Data[[#This Row],[Sales]]</f>
        <v>4.0671940891506636E-2</v>
      </c>
      <c r="AH320" s="40" t="str">
        <f>IF(India_Data[[#This Row],[Shipping Cost]]/India_Data[[#This Row],[Sales]]&gt;0.1,"HIGH","")</f>
        <v/>
      </c>
    </row>
    <row r="321" spans="1:34">
      <c r="A321" s="19">
        <v>320</v>
      </c>
      <c r="B321" s="20" t="s">
        <v>183</v>
      </c>
      <c r="C321" s="20" t="s">
        <v>26</v>
      </c>
      <c r="D321" s="20" t="s">
        <v>184</v>
      </c>
      <c r="E321" s="20" t="s">
        <v>185</v>
      </c>
      <c r="F321" s="20" t="s">
        <v>171</v>
      </c>
      <c r="G321" s="20" t="s">
        <v>96</v>
      </c>
      <c r="H321" s="20" t="s">
        <v>31</v>
      </c>
      <c r="I321" s="20" t="s">
        <v>32</v>
      </c>
      <c r="J321" s="20" t="s">
        <v>33</v>
      </c>
      <c r="K321" s="20" t="s">
        <v>1774</v>
      </c>
      <c r="L321" s="20" t="s">
        <v>1508</v>
      </c>
      <c r="M321" s="20" t="s">
        <v>1509</v>
      </c>
      <c r="N321" s="20" t="s">
        <v>1775</v>
      </c>
      <c r="O321" s="20">
        <v>123.45</v>
      </c>
      <c r="P321" s="20">
        <v>1</v>
      </c>
      <c r="Q321" s="20">
        <v>50.61</v>
      </c>
      <c r="R321" s="20">
        <v>1.34</v>
      </c>
      <c r="S321" s="20" t="s">
        <v>38</v>
      </c>
      <c r="T321" s="20">
        <v>689</v>
      </c>
      <c r="U321" s="20" t="s">
        <v>39</v>
      </c>
      <c r="V321" s="20" t="s">
        <v>40</v>
      </c>
      <c r="W321" s="21" t="s">
        <v>41</v>
      </c>
      <c r="X321" s="22">
        <v>45417</v>
      </c>
      <c r="Y321" s="23">
        <v>45478</v>
      </c>
      <c r="Z321" s="37" t="str">
        <f>IF(India_Data[[#This Row],[Order Date]]=India_Data[[#This Row],[Ship Date]],"0","1")</f>
        <v>1</v>
      </c>
      <c r="AA321" s="37" t="str">
        <f>IF(India_Data[[#This Row],[Sales]]&gt;=India_Data[[#This Row],[Target]],"YES","NO")</f>
        <v>NO</v>
      </c>
      <c r="AB321" s="37">
        <f>(Data!O321:O1875-Data!T321:T1875)</f>
        <v>-565.54999999999995</v>
      </c>
      <c r="AC321" s="35">
        <f>India_Data[[#This Row],[Ship Date]]-India_Data[[#This Row],[Order Date]]</f>
        <v>61</v>
      </c>
      <c r="AD321" s="35" t="str">
        <f>IF(India_Data[[#This Row],[Ship Date]]-India_Data[[#This Row],[Order Date]]&gt;5,"flag","no")</f>
        <v>flag</v>
      </c>
      <c r="AE321" s="35">
        <f>India_Data[[#This Row],[Profit]]/India_Data[[#This Row],[Sales]]</f>
        <v>0.40996354799513973</v>
      </c>
      <c r="AF321" s="41">
        <f>India_Data[[#This Row],[Sales]]/India_Data[[#This Row],[Target]]</f>
        <v>0.17917271407837446</v>
      </c>
      <c r="AG321" s="41">
        <f>India_Data[[#This Row],[Shipping Cost]]/India_Data[[#This Row],[Sales]]</f>
        <v>1.0854597002835156E-2</v>
      </c>
      <c r="AH321" s="40" t="str">
        <f>IF(India_Data[[#This Row],[Shipping Cost]]/India_Data[[#This Row],[Sales]]&gt;0.1,"HIGH","")</f>
        <v/>
      </c>
    </row>
    <row r="322" spans="1:34">
      <c r="A322" s="19">
        <v>321</v>
      </c>
      <c r="B322" s="20" t="s">
        <v>183</v>
      </c>
      <c r="C322" s="20" t="s">
        <v>26</v>
      </c>
      <c r="D322" s="20" t="s">
        <v>184</v>
      </c>
      <c r="E322" s="20" t="s">
        <v>185</v>
      </c>
      <c r="F322" s="20" t="s">
        <v>171</v>
      </c>
      <c r="G322" s="20" t="s">
        <v>96</v>
      </c>
      <c r="H322" s="20" t="s">
        <v>31</v>
      </c>
      <c r="I322" s="20" t="s">
        <v>32</v>
      </c>
      <c r="J322" s="20" t="s">
        <v>33</v>
      </c>
      <c r="K322" s="20" t="s">
        <v>1941</v>
      </c>
      <c r="L322" s="20" t="s">
        <v>1942</v>
      </c>
      <c r="M322" s="20" t="s">
        <v>1943</v>
      </c>
      <c r="N322" s="20" t="s">
        <v>1944</v>
      </c>
      <c r="O322" s="20">
        <v>1210.8599999999999</v>
      </c>
      <c r="P322" s="20">
        <v>7</v>
      </c>
      <c r="Q322" s="20">
        <v>423.78</v>
      </c>
      <c r="R322" s="20">
        <v>113.03</v>
      </c>
      <c r="S322" s="20" t="s">
        <v>38</v>
      </c>
      <c r="T322" s="20">
        <v>143</v>
      </c>
      <c r="U322" s="20" t="s">
        <v>39</v>
      </c>
      <c r="V322" s="20" t="s">
        <v>78</v>
      </c>
      <c r="W322" s="21" t="s">
        <v>58</v>
      </c>
      <c r="X322" s="22">
        <v>45552</v>
      </c>
      <c r="Y322" s="23">
        <v>45554</v>
      </c>
      <c r="Z322" s="37" t="str">
        <f>IF(India_Data[[#This Row],[Order Date]]=India_Data[[#This Row],[Ship Date]],"0","1")</f>
        <v>1</v>
      </c>
      <c r="AA322" s="37" t="str">
        <f>IF(India_Data[[#This Row],[Sales]]&gt;=India_Data[[#This Row],[Target]],"YES","NO")</f>
        <v>YES</v>
      </c>
      <c r="AB322" s="37">
        <f>(Data!O322:O1876-Data!T322:T1876)</f>
        <v>1067.8599999999999</v>
      </c>
      <c r="AC322" s="35">
        <f>India_Data[[#This Row],[Ship Date]]-India_Data[[#This Row],[Order Date]]</f>
        <v>2</v>
      </c>
      <c r="AD322" s="35" t="str">
        <f>IF(India_Data[[#This Row],[Ship Date]]-India_Data[[#This Row],[Order Date]]&gt;5,"flag","no")</f>
        <v>no</v>
      </c>
      <c r="AE322" s="35">
        <f>India_Data[[#This Row],[Profit]]/India_Data[[#This Row],[Sales]]</f>
        <v>0.34998265695456121</v>
      </c>
      <c r="AF322" s="41">
        <f>India_Data[[#This Row],[Sales]]/India_Data[[#This Row],[Target]]</f>
        <v>8.4675524475524462</v>
      </c>
      <c r="AG322" s="41">
        <f>India_Data[[#This Row],[Shipping Cost]]/India_Data[[#This Row],[Sales]]</f>
        <v>9.3346877425961719E-2</v>
      </c>
      <c r="AH322" s="40" t="str">
        <f>IF(India_Data[[#This Row],[Shipping Cost]]/India_Data[[#This Row],[Sales]]&gt;0.1,"HIGH","")</f>
        <v/>
      </c>
    </row>
    <row r="323" spans="1:34">
      <c r="A323" s="19">
        <v>322</v>
      </c>
      <c r="B323" s="20" t="s">
        <v>470</v>
      </c>
      <c r="C323" s="20" t="s">
        <v>26</v>
      </c>
      <c r="D323" s="20" t="s">
        <v>471</v>
      </c>
      <c r="E323" s="20" t="s">
        <v>472</v>
      </c>
      <c r="F323" s="20" t="s">
        <v>171</v>
      </c>
      <c r="G323" s="20" t="s">
        <v>473</v>
      </c>
      <c r="H323" s="20" t="s">
        <v>31</v>
      </c>
      <c r="I323" s="20" t="s">
        <v>32</v>
      </c>
      <c r="J323" s="20" t="s">
        <v>33</v>
      </c>
      <c r="K323" s="20" t="s">
        <v>1945</v>
      </c>
      <c r="L323" s="20" t="s">
        <v>1942</v>
      </c>
      <c r="M323" s="20" t="s">
        <v>1943</v>
      </c>
      <c r="N323" s="20" t="s">
        <v>1946</v>
      </c>
      <c r="O323" s="20">
        <v>348.48</v>
      </c>
      <c r="P323" s="20">
        <v>2</v>
      </c>
      <c r="Q323" s="20">
        <v>142.86000000000001</v>
      </c>
      <c r="R323" s="20">
        <v>30.85</v>
      </c>
      <c r="S323" s="20" t="s">
        <v>38</v>
      </c>
      <c r="T323" s="20">
        <v>297</v>
      </c>
      <c r="U323" s="20" t="s">
        <v>39</v>
      </c>
      <c r="V323" s="20" t="s">
        <v>57</v>
      </c>
      <c r="W323" s="21" t="s">
        <v>41</v>
      </c>
      <c r="X323" s="22">
        <v>45117</v>
      </c>
      <c r="Y323" s="23">
        <v>45270</v>
      </c>
      <c r="Z323" s="37" t="str">
        <f>IF(India_Data[[#This Row],[Order Date]]=India_Data[[#This Row],[Ship Date]],"0","1")</f>
        <v>1</v>
      </c>
      <c r="AA323" s="37" t="str">
        <f>IF(India_Data[[#This Row],[Sales]]&gt;=India_Data[[#This Row],[Target]],"YES","NO")</f>
        <v>YES</v>
      </c>
      <c r="AB323" s="37">
        <f>(Data!O323:O1877-Data!T323:T1877)</f>
        <v>51.480000000000018</v>
      </c>
      <c r="AC323" s="35">
        <f>India_Data[[#This Row],[Ship Date]]-India_Data[[#This Row],[Order Date]]</f>
        <v>153</v>
      </c>
      <c r="AD323" s="35" t="str">
        <f>IF(India_Data[[#This Row],[Ship Date]]-India_Data[[#This Row],[Order Date]]&gt;5,"flag","no")</f>
        <v>flag</v>
      </c>
      <c r="AE323" s="35">
        <f>India_Data[[#This Row],[Profit]]/India_Data[[#This Row],[Sales]]</f>
        <v>0.40995179063360881</v>
      </c>
      <c r="AF323" s="41">
        <f>India_Data[[#This Row],[Sales]]/India_Data[[#This Row],[Target]]</f>
        <v>1.1733333333333333</v>
      </c>
      <c r="AG323" s="41">
        <f>India_Data[[#This Row],[Shipping Cost]]/India_Data[[#This Row],[Sales]]</f>
        <v>8.8527318640955005E-2</v>
      </c>
      <c r="AH323" s="40" t="str">
        <f>IF(India_Data[[#This Row],[Shipping Cost]]/India_Data[[#This Row],[Sales]]&gt;0.1,"HIGH","")</f>
        <v/>
      </c>
    </row>
    <row r="324" spans="1:34">
      <c r="A324" s="19">
        <v>323</v>
      </c>
      <c r="B324" s="20" t="s">
        <v>794</v>
      </c>
      <c r="C324" s="20" t="s">
        <v>26</v>
      </c>
      <c r="D324" s="20" t="s">
        <v>795</v>
      </c>
      <c r="E324" s="20" t="s">
        <v>796</v>
      </c>
      <c r="F324" s="20" t="s">
        <v>171</v>
      </c>
      <c r="G324" s="20" t="s">
        <v>681</v>
      </c>
      <c r="H324" s="20" t="s">
        <v>63</v>
      </c>
      <c r="I324" s="20" t="s">
        <v>32</v>
      </c>
      <c r="J324" s="20" t="s">
        <v>54</v>
      </c>
      <c r="K324" s="20" t="s">
        <v>1947</v>
      </c>
      <c r="L324" s="20" t="s">
        <v>1942</v>
      </c>
      <c r="M324" s="20" t="s">
        <v>1943</v>
      </c>
      <c r="N324" s="20" t="s">
        <v>1948</v>
      </c>
      <c r="O324" s="20">
        <v>313.56</v>
      </c>
      <c r="P324" s="20">
        <v>1</v>
      </c>
      <c r="Q324" s="20">
        <v>147.36000000000001</v>
      </c>
      <c r="R324" s="20">
        <v>10.75</v>
      </c>
      <c r="S324" s="20" t="s">
        <v>38</v>
      </c>
      <c r="T324" s="20">
        <v>256</v>
      </c>
      <c r="U324" s="20" t="s">
        <v>39</v>
      </c>
      <c r="V324" s="20" t="s">
        <v>40</v>
      </c>
      <c r="W324" s="21" t="s">
        <v>58</v>
      </c>
      <c r="X324" s="22">
        <v>44773</v>
      </c>
      <c r="Y324" s="23">
        <v>44659</v>
      </c>
      <c r="Z324" s="37" t="str">
        <f>IF(India_Data[[#This Row],[Order Date]]=India_Data[[#This Row],[Ship Date]],"0","1")</f>
        <v>1</v>
      </c>
      <c r="AA324" s="37" t="str">
        <f>IF(India_Data[[#This Row],[Sales]]&gt;=India_Data[[#This Row],[Target]],"YES","NO")</f>
        <v>YES</v>
      </c>
      <c r="AB324" s="37">
        <f>(Data!O324:O1878-Data!T324:T1878)</f>
        <v>57.56</v>
      </c>
      <c r="AC324" s="35">
        <f>India_Data[[#This Row],[Ship Date]]-India_Data[[#This Row],[Order Date]]</f>
        <v>-114</v>
      </c>
      <c r="AD324" s="35" t="str">
        <f>IF(India_Data[[#This Row],[Ship Date]]-India_Data[[#This Row],[Order Date]]&gt;5,"flag","no")</f>
        <v>no</v>
      </c>
      <c r="AE324" s="35">
        <f>India_Data[[#This Row],[Profit]]/India_Data[[#This Row],[Sales]]</f>
        <v>0.46995790279372374</v>
      </c>
      <c r="AF324" s="41">
        <f>India_Data[[#This Row],[Sales]]/India_Data[[#This Row],[Target]]</f>
        <v>1.22484375</v>
      </c>
      <c r="AG324" s="41">
        <f>India_Data[[#This Row],[Shipping Cost]]/India_Data[[#This Row],[Sales]]</f>
        <v>3.4283709656843984E-2</v>
      </c>
      <c r="AH324" s="40" t="str">
        <f>IF(India_Data[[#This Row],[Shipping Cost]]/India_Data[[#This Row],[Sales]]&gt;0.1,"HIGH","")</f>
        <v/>
      </c>
    </row>
    <row r="325" spans="1:34">
      <c r="A325" s="19">
        <v>324</v>
      </c>
      <c r="B325" s="20" t="s">
        <v>1064</v>
      </c>
      <c r="C325" s="20" t="s">
        <v>26</v>
      </c>
      <c r="D325" s="20" t="s">
        <v>1065</v>
      </c>
      <c r="E325" s="20" t="s">
        <v>1066</v>
      </c>
      <c r="F325" s="20" t="s">
        <v>171</v>
      </c>
      <c r="G325" s="20" t="s">
        <v>657</v>
      </c>
      <c r="H325" s="20" t="s">
        <v>143</v>
      </c>
      <c r="I325" s="20" t="s">
        <v>32</v>
      </c>
      <c r="J325" s="20" t="s">
        <v>33</v>
      </c>
      <c r="K325" s="20" t="s">
        <v>1949</v>
      </c>
      <c r="L325" s="20" t="s">
        <v>1942</v>
      </c>
      <c r="M325" s="20" t="s">
        <v>1950</v>
      </c>
      <c r="N325" s="20" t="s">
        <v>1951</v>
      </c>
      <c r="O325" s="20">
        <v>342.18</v>
      </c>
      <c r="P325" s="20">
        <v>2</v>
      </c>
      <c r="Q325" s="20">
        <v>82.08</v>
      </c>
      <c r="R325" s="20">
        <v>29.93</v>
      </c>
      <c r="S325" s="20" t="s">
        <v>38</v>
      </c>
      <c r="T325" s="20">
        <v>706</v>
      </c>
      <c r="U325" s="20" t="s">
        <v>39</v>
      </c>
      <c r="V325" s="20" t="s">
        <v>50</v>
      </c>
      <c r="W325" s="21" t="s">
        <v>41</v>
      </c>
      <c r="X325" s="22">
        <v>45028</v>
      </c>
      <c r="Y325" s="23">
        <v>45028</v>
      </c>
      <c r="Z325" s="37" t="str">
        <f>IF(India_Data[[#This Row],[Order Date]]=India_Data[[#This Row],[Ship Date]],"0","1")</f>
        <v>0</v>
      </c>
      <c r="AA325" s="37" t="str">
        <f>IF(India_Data[[#This Row],[Sales]]&gt;=India_Data[[#This Row],[Target]],"YES","NO")</f>
        <v>NO</v>
      </c>
      <c r="AB325" s="37">
        <f>(Data!O325:O1879-Data!T325:T1879)</f>
        <v>-363.82</v>
      </c>
      <c r="AC325" s="35">
        <f>India_Data[[#This Row],[Ship Date]]-India_Data[[#This Row],[Order Date]]</f>
        <v>0</v>
      </c>
      <c r="AD325" s="35" t="str">
        <f>IF(India_Data[[#This Row],[Ship Date]]-India_Data[[#This Row],[Order Date]]&gt;5,"flag","no")</f>
        <v>no</v>
      </c>
      <c r="AE325" s="35">
        <f>India_Data[[#This Row],[Profit]]/India_Data[[#This Row],[Sales]]</f>
        <v>0.23987375065754865</v>
      </c>
      <c r="AF325" s="41">
        <f>India_Data[[#This Row],[Sales]]/India_Data[[#This Row],[Target]]</f>
        <v>0.48467422096317281</v>
      </c>
      <c r="AG325" s="41">
        <f>India_Data[[#This Row],[Shipping Cost]]/India_Data[[#This Row],[Sales]]</f>
        <v>8.7468583786311296E-2</v>
      </c>
      <c r="AH325" s="40" t="str">
        <f>IF(India_Data[[#This Row],[Shipping Cost]]/India_Data[[#This Row],[Sales]]&gt;0.1,"HIGH","")</f>
        <v/>
      </c>
    </row>
    <row r="326" spans="1:34">
      <c r="A326" s="19">
        <v>325</v>
      </c>
      <c r="B326" s="20" t="s">
        <v>1952</v>
      </c>
      <c r="C326" s="20" t="s">
        <v>26</v>
      </c>
      <c r="D326" s="20" t="s">
        <v>1953</v>
      </c>
      <c r="E326" s="20" t="s">
        <v>1954</v>
      </c>
      <c r="F326" s="20" t="s">
        <v>171</v>
      </c>
      <c r="G326" s="20" t="s">
        <v>291</v>
      </c>
      <c r="H326" s="20" t="s">
        <v>63</v>
      </c>
      <c r="I326" s="20" t="s">
        <v>32</v>
      </c>
      <c r="J326" s="20" t="s">
        <v>54</v>
      </c>
      <c r="K326" s="20" t="s">
        <v>1955</v>
      </c>
      <c r="L326" s="20" t="s">
        <v>1942</v>
      </c>
      <c r="M326" s="20" t="s">
        <v>1950</v>
      </c>
      <c r="N326" s="20" t="s">
        <v>1956</v>
      </c>
      <c r="O326" s="20">
        <v>567.45000000000005</v>
      </c>
      <c r="P326" s="20">
        <v>3</v>
      </c>
      <c r="Q326" s="20">
        <v>-522.09</v>
      </c>
      <c r="R326" s="20">
        <v>24.98</v>
      </c>
      <c r="S326" s="20" t="s">
        <v>38</v>
      </c>
      <c r="T326" s="20">
        <v>104</v>
      </c>
      <c r="U326" s="20" t="s">
        <v>39</v>
      </c>
      <c r="V326" s="20" t="s">
        <v>78</v>
      </c>
      <c r="W326" s="21" t="s">
        <v>41</v>
      </c>
      <c r="X326" s="22">
        <v>45596</v>
      </c>
      <c r="Y326" s="23">
        <v>45333</v>
      </c>
      <c r="Z326" s="37" t="str">
        <f>IF(India_Data[[#This Row],[Order Date]]=India_Data[[#This Row],[Ship Date]],"0","1")</f>
        <v>1</v>
      </c>
      <c r="AA326" s="37" t="str">
        <f>IF(India_Data[[#This Row],[Sales]]&gt;=India_Data[[#This Row],[Target]],"YES","NO")</f>
        <v>YES</v>
      </c>
      <c r="AB326" s="37">
        <f>(Data!O326:O1880-Data!T326:T1880)</f>
        <v>463.45000000000005</v>
      </c>
      <c r="AC326" s="35">
        <f>India_Data[[#This Row],[Ship Date]]-India_Data[[#This Row],[Order Date]]</f>
        <v>-263</v>
      </c>
      <c r="AD326" s="35" t="str">
        <f>IF(India_Data[[#This Row],[Ship Date]]-India_Data[[#This Row],[Order Date]]&gt;5,"flag","no")</f>
        <v>no</v>
      </c>
      <c r="AE326" s="35">
        <f>India_Data[[#This Row],[Profit]]/India_Data[[#This Row],[Sales]]</f>
        <v>-0.9200634417129262</v>
      </c>
      <c r="AF326" s="41">
        <f>India_Data[[#This Row],[Sales]]/India_Data[[#This Row],[Target]]</f>
        <v>5.4562500000000007</v>
      </c>
      <c r="AG326" s="41">
        <f>India_Data[[#This Row],[Shipping Cost]]/India_Data[[#This Row],[Sales]]</f>
        <v>4.4021499691602781E-2</v>
      </c>
      <c r="AH326" s="40" t="str">
        <f>IF(India_Data[[#This Row],[Shipping Cost]]/India_Data[[#This Row],[Sales]]&gt;0.1,"HIGH","")</f>
        <v/>
      </c>
    </row>
    <row r="327" spans="1:34">
      <c r="A327" s="19">
        <v>326</v>
      </c>
      <c r="B327" s="20" t="s">
        <v>175</v>
      </c>
      <c r="C327" s="20" t="s">
        <v>26</v>
      </c>
      <c r="D327" s="20" t="s">
        <v>176</v>
      </c>
      <c r="E327" s="20" t="s">
        <v>177</v>
      </c>
      <c r="F327" s="20" t="s">
        <v>171</v>
      </c>
      <c r="G327" s="20" t="s">
        <v>178</v>
      </c>
      <c r="H327" s="20" t="s">
        <v>179</v>
      </c>
      <c r="I327" s="20" t="s">
        <v>32</v>
      </c>
      <c r="J327" s="20" t="s">
        <v>180</v>
      </c>
      <c r="K327" s="20" t="s">
        <v>1957</v>
      </c>
      <c r="L327" s="20" t="s">
        <v>1942</v>
      </c>
      <c r="M327" s="20" t="s">
        <v>1958</v>
      </c>
      <c r="N327" s="20" t="s">
        <v>1959</v>
      </c>
      <c r="O327" s="20">
        <v>84.96</v>
      </c>
      <c r="P327" s="20">
        <v>1</v>
      </c>
      <c r="Q327" s="20">
        <v>25.47</v>
      </c>
      <c r="R327" s="20">
        <v>7.69</v>
      </c>
      <c r="S327" s="20" t="s">
        <v>38</v>
      </c>
      <c r="T327" s="20">
        <v>66</v>
      </c>
      <c r="U327" s="20" t="s">
        <v>39</v>
      </c>
      <c r="V327" s="20" t="s">
        <v>57</v>
      </c>
      <c r="W327" s="21" t="s">
        <v>58</v>
      </c>
      <c r="X327" s="22">
        <v>44906</v>
      </c>
      <c r="Y327" s="23">
        <v>44882</v>
      </c>
      <c r="Z327" s="37" t="str">
        <f>IF(India_Data[[#This Row],[Order Date]]=India_Data[[#This Row],[Ship Date]],"0","1")</f>
        <v>1</v>
      </c>
      <c r="AA327" s="37" t="str">
        <f>IF(India_Data[[#This Row],[Sales]]&gt;=India_Data[[#This Row],[Target]],"YES","NO")</f>
        <v>YES</v>
      </c>
      <c r="AB327" s="37">
        <f>(Data!O327:O1881-Data!T327:T1881)</f>
        <v>18.959999999999994</v>
      </c>
      <c r="AC327" s="35">
        <f>India_Data[[#This Row],[Ship Date]]-India_Data[[#This Row],[Order Date]]</f>
        <v>-24</v>
      </c>
      <c r="AD327" s="35" t="str">
        <f>IF(India_Data[[#This Row],[Ship Date]]-India_Data[[#This Row],[Order Date]]&gt;5,"flag","no")</f>
        <v>no</v>
      </c>
      <c r="AE327" s="35">
        <f>India_Data[[#This Row],[Profit]]/India_Data[[#This Row],[Sales]]</f>
        <v>0.29978813559322037</v>
      </c>
      <c r="AF327" s="41">
        <f>India_Data[[#This Row],[Sales]]/India_Data[[#This Row],[Target]]</f>
        <v>1.2872727272727271</v>
      </c>
      <c r="AG327" s="41">
        <f>India_Data[[#This Row],[Shipping Cost]]/India_Data[[#This Row],[Sales]]</f>
        <v>9.0513182674199638E-2</v>
      </c>
      <c r="AH327" s="40" t="str">
        <f>IF(India_Data[[#This Row],[Shipping Cost]]/India_Data[[#This Row],[Sales]]&gt;0.1,"HIGH","")</f>
        <v/>
      </c>
    </row>
    <row r="328" spans="1:34">
      <c r="A328" s="19">
        <v>327</v>
      </c>
      <c r="B328" s="20" t="s">
        <v>1960</v>
      </c>
      <c r="C328" s="20" t="s">
        <v>26</v>
      </c>
      <c r="D328" s="20" t="s">
        <v>1961</v>
      </c>
      <c r="E328" s="20" t="s">
        <v>1962</v>
      </c>
      <c r="F328" s="20" t="s">
        <v>171</v>
      </c>
      <c r="G328" s="20" t="s">
        <v>500</v>
      </c>
      <c r="H328" s="20" t="s">
        <v>53</v>
      </c>
      <c r="I328" s="20" t="s">
        <v>32</v>
      </c>
      <c r="J328" s="20" t="s">
        <v>54</v>
      </c>
      <c r="K328" s="20" t="s">
        <v>1963</v>
      </c>
      <c r="L328" s="20" t="s">
        <v>1942</v>
      </c>
      <c r="M328" s="20" t="s">
        <v>1958</v>
      </c>
      <c r="N328" s="20" t="s">
        <v>1964</v>
      </c>
      <c r="O328" s="20">
        <v>207.18</v>
      </c>
      <c r="P328" s="20">
        <v>2</v>
      </c>
      <c r="Q328" s="20">
        <v>43.5</v>
      </c>
      <c r="R328" s="20">
        <v>5.99</v>
      </c>
      <c r="S328" s="20" t="s">
        <v>38</v>
      </c>
      <c r="T328" s="20">
        <v>253</v>
      </c>
      <c r="U328" s="20" t="s">
        <v>39</v>
      </c>
      <c r="V328" s="20" t="s">
        <v>40</v>
      </c>
      <c r="W328" s="21" t="s">
        <v>58</v>
      </c>
      <c r="X328" s="22">
        <v>45561</v>
      </c>
      <c r="Y328" s="23">
        <v>45563</v>
      </c>
      <c r="Z328" s="37" t="str">
        <f>IF(India_Data[[#This Row],[Order Date]]=India_Data[[#This Row],[Ship Date]],"0","1")</f>
        <v>1</v>
      </c>
      <c r="AA328" s="37" t="str">
        <f>IF(India_Data[[#This Row],[Sales]]&gt;=India_Data[[#This Row],[Target]],"YES","NO")</f>
        <v>NO</v>
      </c>
      <c r="AB328" s="37">
        <f>(Data!O328:O1882-Data!T328:T1882)</f>
        <v>-45.819999999999993</v>
      </c>
      <c r="AC328" s="35">
        <f>India_Data[[#This Row],[Ship Date]]-India_Data[[#This Row],[Order Date]]</f>
        <v>2</v>
      </c>
      <c r="AD328" s="35" t="str">
        <f>IF(India_Data[[#This Row],[Ship Date]]-India_Data[[#This Row],[Order Date]]&gt;5,"flag","no")</f>
        <v>no</v>
      </c>
      <c r="AE328" s="35">
        <f>India_Data[[#This Row],[Profit]]/India_Data[[#This Row],[Sales]]</f>
        <v>0.20996235157833767</v>
      </c>
      <c r="AF328" s="41">
        <f>India_Data[[#This Row],[Sales]]/India_Data[[#This Row],[Target]]</f>
        <v>0.81889328063241107</v>
      </c>
      <c r="AG328" s="41">
        <f>India_Data[[#This Row],[Shipping Cost]]/India_Data[[#This Row],[Sales]]</f>
        <v>2.8912057148373395E-2</v>
      </c>
      <c r="AH328" s="40" t="str">
        <f>IF(India_Data[[#This Row],[Shipping Cost]]/India_Data[[#This Row],[Sales]]&gt;0.1,"HIGH","")</f>
        <v/>
      </c>
    </row>
    <row r="329" spans="1:34">
      <c r="A329" s="19">
        <v>328</v>
      </c>
      <c r="B329" s="20" t="s">
        <v>992</v>
      </c>
      <c r="C329" s="20" t="s">
        <v>26</v>
      </c>
      <c r="D329" s="20" t="s">
        <v>993</v>
      </c>
      <c r="E329" s="20" t="s">
        <v>994</v>
      </c>
      <c r="F329" s="20" t="s">
        <v>171</v>
      </c>
      <c r="G329" s="20" t="s">
        <v>52</v>
      </c>
      <c r="H329" s="20" t="s">
        <v>53</v>
      </c>
      <c r="I329" s="20" t="s">
        <v>32</v>
      </c>
      <c r="J329" s="20" t="s">
        <v>54</v>
      </c>
      <c r="K329" s="20" t="s">
        <v>1965</v>
      </c>
      <c r="L329" s="20" t="s">
        <v>1942</v>
      </c>
      <c r="M329" s="20" t="s">
        <v>1958</v>
      </c>
      <c r="N329" s="20" t="s">
        <v>1966</v>
      </c>
      <c r="O329" s="20">
        <v>59.34</v>
      </c>
      <c r="P329" s="20">
        <v>2</v>
      </c>
      <c r="Q329" s="20">
        <v>14.22</v>
      </c>
      <c r="R329" s="20">
        <v>3.92</v>
      </c>
      <c r="S329" s="20" t="s">
        <v>38</v>
      </c>
      <c r="T329" s="20">
        <v>168</v>
      </c>
      <c r="U329" s="20" t="s">
        <v>39</v>
      </c>
      <c r="V329" s="20" t="s">
        <v>50</v>
      </c>
      <c r="W329" s="21" t="s">
        <v>58</v>
      </c>
      <c r="X329" s="22">
        <v>45561</v>
      </c>
      <c r="Y329" s="23">
        <v>45565</v>
      </c>
      <c r="Z329" s="37" t="str">
        <f>IF(India_Data[[#This Row],[Order Date]]=India_Data[[#This Row],[Ship Date]],"0","1")</f>
        <v>1</v>
      </c>
      <c r="AA329" s="37" t="str">
        <f>IF(India_Data[[#This Row],[Sales]]&gt;=India_Data[[#This Row],[Target]],"YES","NO")</f>
        <v>NO</v>
      </c>
      <c r="AB329" s="37">
        <f>(Data!O329:O1883-Data!T329:T1883)</f>
        <v>-108.66</v>
      </c>
      <c r="AC329" s="35">
        <f>India_Data[[#This Row],[Ship Date]]-India_Data[[#This Row],[Order Date]]</f>
        <v>4</v>
      </c>
      <c r="AD329" s="35" t="str">
        <f>IF(India_Data[[#This Row],[Ship Date]]-India_Data[[#This Row],[Order Date]]&gt;5,"flag","no")</f>
        <v>no</v>
      </c>
      <c r="AE329" s="35">
        <f>India_Data[[#This Row],[Profit]]/India_Data[[#This Row],[Sales]]</f>
        <v>0.23963599595551061</v>
      </c>
      <c r="AF329" s="41">
        <f>India_Data[[#This Row],[Sales]]/India_Data[[#This Row],[Target]]</f>
        <v>0.35321428571428576</v>
      </c>
      <c r="AG329" s="41">
        <f>India_Data[[#This Row],[Shipping Cost]]/India_Data[[#This Row],[Sales]]</f>
        <v>6.6059993259184352E-2</v>
      </c>
      <c r="AH329" s="40" t="str">
        <f>IF(India_Data[[#This Row],[Shipping Cost]]/India_Data[[#This Row],[Sales]]&gt;0.1,"HIGH","")</f>
        <v/>
      </c>
    </row>
    <row r="330" spans="1:34">
      <c r="A330" s="19">
        <v>329</v>
      </c>
      <c r="B330" s="20" t="s">
        <v>1967</v>
      </c>
      <c r="C330" s="20" t="s">
        <v>26</v>
      </c>
      <c r="D330" s="20" t="s">
        <v>784</v>
      </c>
      <c r="E330" s="20" t="s">
        <v>785</v>
      </c>
      <c r="F330" s="20" t="s">
        <v>171</v>
      </c>
      <c r="G330" s="20" t="s">
        <v>1571</v>
      </c>
      <c r="H330" s="20" t="s">
        <v>46</v>
      </c>
      <c r="I330" s="20" t="s">
        <v>32</v>
      </c>
      <c r="J330" s="20" t="s">
        <v>47</v>
      </c>
      <c r="K330" s="20" t="s">
        <v>1968</v>
      </c>
      <c r="L330" s="20" t="s">
        <v>1942</v>
      </c>
      <c r="M330" s="20" t="s">
        <v>1969</v>
      </c>
      <c r="N330" s="20" t="s">
        <v>1970</v>
      </c>
      <c r="O330" s="20">
        <v>1813.5</v>
      </c>
      <c r="P330" s="20">
        <v>13</v>
      </c>
      <c r="Q330" s="20">
        <v>145.08000000000001</v>
      </c>
      <c r="R330" s="20">
        <v>109.95</v>
      </c>
      <c r="S330" s="20" t="s">
        <v>38</v>
      </c>
      <c r="T330" s="20">
        <v>669</v>
      </c>
      <c r="U330" s="20" t="s">
        <v>39</v>
      </c>
      <c r="V330" s="20" t="s">
        <v>78</v>
      </c>
      <c r="W330" s="21" t="s">
        <v>41</v>
      </c>
      <c r="X330" s="22">
        <v>45633</v>
      </c>
      <c r="Y330" s="23">
        <v>45486</v>
      </c>
      <c r="Z330" s="37" t="str">
        <f>IF(India_Data[[#This Row],[Order Date]]=India_Data[[#This Row],[Ship Date]],"0","1")</f>
        <v>1</v>
      </c>
      <c r="AA330" s="37" t="str">
        <f>IF(India_Data[[#This Row],[Sales]]&gt;=India_Data[[#This Row],[Target]],"YES","NO")</f>
        <v>YES</v>
      </c>
      <c r="AB330" s="37">
        <f>(Data!O330:O1884-Data!T330:T1884)</f>
        <v>1144.5</v>
      </c>
      <c r="AC330" s="35">
        <f>India_Data[[#This Row],[Ship Date]]-India_Data[[#This Row],[Order Date]]</f>
        <v>-147</v>
      </c>
      <c r="AD330" s="35" t="str">
        <f>IF(India_Data[[#This Row],[Ship Date]]-India_Data[[#This Row],[Order Date]]&gt;5,"flag","no")</f>
        <v>no</v>
      </c>
      <c r="AE330" s="35">
        <f>India_Data[[#This Row],[Profit]]/India_Data[[#This Row],[Sales]]</f>
        <v>0.08</v>
      </c>
      <c r="AF330" s="41">
        <f>India_Data[[#This Row],[Sales]]/India_Data[[#This Row],[Target]]</f>
        <v>2.710762331838565</v>
      </c>
      <c r="AG330" s="41">
        <f>India_Data[[#This Row],[Shipping Cost]]/India_Data[[#This Row],[Sales]]</f>
        <v>6.0628618693134823E-2</v>
      </c>
      <c r="AH330" s="40" t="str">
        <f>IF(India_Data[[#This Row],[Shipping Cost]]/India_Data[[#This Row],[Sales]]&gt;0.1,"HIGH","")</f>
        <v/>
      </c>
    </row>
    <row r="331" spans="1:34">
      <c r="A331" s="19">
        <v>330</v>
      </c>
      <c r="B331" s="20" t="s">
        <v>799</v>
      </c>
      <c r="C331" s="20" t="s">
        <v>26</v>
      </c>
      <c r="D331" s="20" t="s">
        <v>800</v>
      </c>
      <c r="E331" s="20" t="s">
        <v>801</v>
      </c>
      <c r="F331" s="20" t="s">
        <v>171</v>
      </c>
      <c r="G331" s="20" t="s">
        <v>802</v>
      </c>
      <c r="H331" s="20" t="s">
        <v>63</v>
      </c>
      <c r="I331" s="20" t="s">
        <v>32</v>
      </c>
      <c r="J331" s="20" t="s">
        <v>54</v>
      </c>
      <c r="K331" s="20" t="s">
        <v>1971</v>
      </c>
      <c r="L331" s="20" t="s">
        <v>1942</v>
      </c>
      <c r="M331" s="20" t="s">
        <v>1969</v>
      </c>
      <c r="N331" s="20" t="s">
        <v>1972</v>
      </c>
      <c r="O331" s="20">
        <v>863.31</v>
      </c>
      <c r="P331" s="20">
        <v>7</v>
      </c>
      <c r="Q331" s="20">
        <v>301.98</v>
      </c>
      <c r="R331" s="20">
        <v>95.58</v>
      </c>
      <c r="S331" s="20" t="s">
        <v>38</v>
      </c>
      <c r="T331" s="20">
        <v>43</v>
      </c>
      <c r="U331" s="20" t="s">
        <v>39</v>
      </c>
      <c r="V331" s="20" t="s">
        <v>57</v>
      </c>
      <c r="W331" s="21" t="s">
        <v>58</v>
      </c>
      <c r="X331" s="22">
        <v>44250</v>
      </c>
      <c r="Y331" s="23">
        <v>44253</v>
      </c>
      <c r="Z331" s="37" t="str">
        <f>IF(India_Data[[#This Row],[Order Date]]=India_Data[[#This Row],[Ship Date]],"0","1")</f>
        <v>1</v>
      </c>
      <c r="AA331" s="37" t="str">
        <f>IF(India_Data[[#This Row],[Sales]]&gt;=India_Data[[#This Row],[Target]],"YES","NO")</f>
        <v>YES</v>
      </c>
      <c r="AB331" s="37">
        <f>(Data!O331:O1885-Data!T331:T1885)</f>
        <v>820.31</v>
      </c>
      <c r="AC331" s="35">
        <f>India_Data[[#This Row],[Ship Date]]-India_Data[[#This Row],[Order Date]]</f>
        <v>3</v>
      </c>
      <c r="AD331" s="35" t="str">
        <f>IF(India_Data[[#This Row],[Ship Date]]-India_Data[[#This Row],[Order Date]]&gt;5,"flag","no")</f>
        <v>no</v>
      </c>
      <c r="AE331" s="35">
        <f>India_Data[[#This Row],[Profit]]/India_Data[[#This Row],[Sales]]</f>
        <v>0.34979323765507181</v>
      </c>
      <c r="AF331" s="41">
        <f>India_Data[[#This Row],[Sales]]/India_Data[[#This Row],[Target]]</f>
        <v>20.076976744186044</v>
      </c>
      <c r="AG331" s="41">
        <f>India_Data[[#This Row],[Shipping Cost]]/India_Data[[#This Row],[Sales]]</f>
        <v>0.11071341696493728</v>
      </c>
      <c r="AH331" s="40" t="str">
        <f>IF(India_Data[[#This Row],[Shipping Cost]]/India_Data[[#This Row],[Sales]]&gt;0.1,"HIGH","")</f>
        <v>HIGH</v>
      </c>
    </row>
    <row r="332" spans="1:34">
      <c r="A332" s="19">
        <v>331</v>
      </c>
      <c r="B332" s="20" t="s">
        <v>794</v>
      </c>
      <c r="C332" s="20" t="s">
        <v>26</v>
      </c>
      <c r="D332" s="20" t="s">
        <v>795</v>
      </c>
      <c r="E332" s="20" t="s">
        <v>796</v>
      </c>
      <c r="F332" s="20" t="s">
        <v>171</v>
      </c>
      <c r="G332" s="20" t="s">
        <v>681</v>
      </c>
      <c r="H332" s="20" t="s">
        <v>63</v>
      </c>
      <c r="I332" s="20" t="s">
        <v>32</v>
      </c>
      <c r="J332" s="20" t="s">
        <v>54</v>
      </c>
      <c r="K332" s="20" t="s">
        <v>1973</v>
      </c>
      <c r="L332" s="20" t="s">
        <v>1942</v>
      </c>
      <c r="M332" s="20" t="s">
        <v>1969</v>
      </c>
      <c r="N332" s="20" t="s">
        <v>1974</v>
      </c>
      <c r="O332" s="20">
        <v>504.36</v>
      </c>
      <c r="P332" s="20">
        <v>3</v>
      </c>
      <c r="Q332" s="20">
        <v>191.61</v>
      </c>
      <c r="R332" s="20">
        <v>9.49</v>
      </c>
      <c r="S332" s="20" t="s">
        <v>38</v>
      </c>
      <c r="T332" s="20">
        <v>590</v>
      </c>
      <c r="U332" s="20" t="s">
        <v>39</v>
      </c>
      <c r="V332" s="20" t="s">
        <v>40</v>
      </c>
      <c r="W332" s="21" t="s">
        <v>58</v>
      </c>
      <c r="X332" s="22">
        <v>45162</v>
      </c>
      <c r="Y332" s="23">
        <v>45163</v>
      </c>
      <c r="Z332" s="37" t="str">
        <f>IF(India_Data[[#This Row],[Order Date]]=India_Data[[#This Row],[Ship Date]],"0","1")</f>
        <v>1</v>
      </c>
      <c r="AA332" s="37" t="str">
        <f>IF(India_Data[[#This Row],[Sales]]&gt;=India_Data[[#This Row],[Target]],"YES","NO")</f>
        <v>NO</v>
      </c>
      <c r="AB332" s="37">
        <f>(Data!O332:O1886-Data!T332:T1886)</f>
        <v>-85.639999999999986</v>
      </c>
      <c r="AC332" s="35">
        <f>India_Data[[#This Row],[Ship Date]]-India_Data[[#This Row],[Order Date]]</f>
        <v>1</v>
      </c>
      <c r="AD332" s="35" t="str">
        <f>IF(India_Data[[#This Row],[Ship Date]]-India_Data[[#This Row],[Order Date]]&gt;5,"flag","no")</f>
        <v>no</v>
      </c>
      <c r="AE332" s="35">
        <f>India_Data[[#This Row],[Profit]]/India_Data[[#This Row],[Sales]]</f>
        <v>0.37990720913633119</v>
      </c>
      <c r="AF332" s="41">
        <f>India_Data[[#This Row],[Sales]]/India_Data[[#This Row],[Target]]</f>
        <v>0.85484745762711867</v>
      </c>
      <c r="AG332" s="41">
        <f>India_Data[[#This Row],[Shipping Cost]]/India_Data[[#This Row],[Sales]]</f>
        <v>1.881592513284162E-2</v>
      </c>
      <c r="AH332" s="40" t="str">
        <f>IF(India_Data[[#This Row],[Shipping Cost]]/India_Data[[#This Row],[Sales]]&gt;0.1,"HIGH","")</f>
        <v/>
      </c>
    </row>
    <row r="333" spans="1:34">
      <c r="A333" s="19">
        <v>332</v>
      </c>
      <c r="B333" s="20" t="s">
        <v>976</v>
      </c>
      <c r="C333" s="20" t="s">
        <v>26</v>
      </c>
      <c r="D333" s="20" t="s">
        <v>977</v>
      </c>
      <c r="E333" s="20" t="s">
        <v>978</v>
      </c>
      <c r="F333" s="20" t="s">
        <v>110</v>
      </c>
      <c r="G333" s="20" t="s">
        <v>963</v>
      </c>
      <c r="H333" s="20" t="s">
        <v>165</v>
      </c>
      <c r="I333" s="20" t="s">
        <v>32</v>
      </c>
      <c r="J333" s="20" t="s">
        <v>47</v>
      </c>
      <c r="K333" s="20" t="s">
        <v>1776</v>
      </c>
      <c r="L333" s="20" t="s">
        <v>1508</v>
      </c>
      <c r="M333" s="20" t="s">
        <v>1548</v>
      </c>
      <c r="N333" s="20" t="s">
        <v>1777</v>
      </c>
      <c r="O333" s="20">
        <v>155.69999999999999</v>
      </c>
      <c r="P333" s="20">
        <v>3</v>
      </c>
      <c r="Q333" s="20">
        <v>55.98</v>
      </c>
      <c r="R333" s="20">
        <v>9.98</v>
      </c>
      <c r="S333" s="20" t="s">
        <v>38</v>
      </c>
      <c r="T333" s="20">
        <v>606</v>
      </c>
      <c r="U333" s="20" t="s">
        <v>39</v>
      </c>
      <c r="V333" s="20" t="s">
        <v>50</v>
      </c>
      <c r="W333" s="21" t="s">
        <v>41</v>
      </c>
      <c r="X333" s="22">
        <v>45642</v>
      </c>
      <c r="Y333" s="23">
        <v>45645</v>
      </c>
      <c r="Z333" s="37" t="str">
        <f>IF(India_Data[[#This Row],[Order Date]]=India_Data[[#This Row],[Ship Date]],"0","1")</f>
        <v>1</v>
      </c>
      <c r="AA333" s="37" t="str">
        <f>IF(India_Data[[#This Row],[Sales]]&gt;=India_Data[[#This Row],[Target]],"YES","NO")</f>
        <v>NO</v>
      </c>
      <c r="AB333" s="37">
        <f>(Data!O333:O1887-Data!T333:T1887)</f>
        <v>-450.3</v>
      </c>
      <c r="AC333" s="35">
        <f>India_Data[[#This Row],[Ship Date]]-India_Data[[#This Row],[Order Date]]</f>
        <v>3</v>
      </c>
      <c r="AD333" s="35" t="str">
        <f>IF(India_Data[[#This Row],[Ship Date]]-India_Data[[#This Row],[Order Date]]&gt;5,"flag","no")</f>
        <v>no</v>
      </c>
      <c r="AE333" s="35">
        <f>India_Data[[#This Row],[Profit]]/India_Data[[#This Row],[Sales]]</f>
        <v>0.35953757225433525</v>
      </c>
      <c r="AF333" s="41">
        <f>India_Data[[#This Row],[Sales]]/India_Data[[#This Row],[Target]]</f>
        <v>0.25693069306930694</v>
      </c>
      <c r="AG333" s="41">
        <f>India_Data[[#This Row],[Shipping Cost]]/India_Data[[#This Row],[Sales]]</f>
        <v>6.4097623635195902E-2</v>
      </c>
      <c r="AH333" s="40" t="str">
        <f>IF(India_Data[[#This Row],[Shipping Cost]]/India_Data[[#This Row],[Sales]]&gt;0.1,"HIGH","")</f>
        <v/>
      </c>
    </row>
    <row r="334" spans="1:34">
      <c r="A334" s="19">
        <v>333</v>
      </c>
      <c r="B334" s="20" t="s">
        <v>1028</v>
      </c>
      <c r="C334" s="20" t="s">
        <v>26</v>
      </c>
      <c r="D334" s="20" t="s">
        <v>1029</v>
      </c>
      <c r="E334" s="20" t="s">
        <v>1030</v>
      </c>
      <c r="F334" s="20" t="s">
        <v>110</v>
      </c>
      <c r="G334" s="20" t="s">
        <v>318</v>
      </c>
      <c r="H334" s="20" t="s">
        <v>124</v>
      </c>
      <c r="I334" s="20" t="s">
        <v>32</v>
      </c>
      <c r="J334" s="20" t="s">
        <v>47</v>
      </c>
      <c r="K334" s="20" t="s">
        <v>1778</v>
      </c>
      <c r="L334" s="20" t="s">
        <v>1508</v>
      </c>
      <c r="M334" s="20" t="s">
        <v>1548</v>
      </c>
      <c r="N334" s="20" t="s">
        <v>1779</v>
      </c>
      <c r="O334" s="20">
        <v>56.79</v>
      </c>
      <c r="P334" s="20">
        <v>3</v>
      </c>
      <c r="Q334" s="20">
        <v>8.4600000000000009</v>
      </c>
      <c r="R334" s="20">
        <v>3.15</v>
      </c>
      <c r="S334" s="20" t="s">
        <v>38</v>
      </c>
      <c r="T334" s="20">
        <v>330</v>
      </c>
      <c r="U334" s="20" t="s">
        <v>39</v>
      </c>
      <c r="V334" s="20" t="s">
        <v>78</v>
      </c>
      <c r="W334" s="21" t="s">
        <v>58</v>
      </c>
      <c r="X334" s="22">
        <v>44948</v>
      </c>
      <c r="Y334" s="23">
        <v>44950</v>
      </c>
      <c r="Z334" s="37" t="str">
        <f>IF(India_Data[[#This Row],[Order Date]]=India_Data[[#This Row],[Ship Date]],"0","1")</f>
        <v>1</v>
      </c>
      <c r="AA334" s="37" t="str">
        <f>IF(India_Data[[#This Row],[Sales]]&gt;=India_Data[[#This Row],[Target]],"YES","NO")</f>
        <v>NO</v>
      </c>
      <c r="AB334" s="37">
        <f>(Data!O334:O1888-Data!T334:T1888)</f>
        <v>-273.20999999999998</v>
      </c>
      <c r="AC334" s="35">
        <f>India_Data[[#This Row],[Ship Date]]-India_Data[[#This Row],[Order Date]]</f>
        <v>2</v>
      </c>
      <c r="AD334" s="35" t="str">
        <f>IF(India_Data[[#This Row],[Ship Date]]-India_Data[[#This Row],[Order Date]]&gt;5,"flag","no")</f>
        <v>no</v>
      </c>
      <c r="AE334" s="35">
        <f>India_Data[[#This Row],[Profit]]/India_Data[[#This Row],[Sales]]</f>
        <v>0.14896988906497624</v>
      </c>
      <c r="AF334" s="41">
        <f>India_Data[[#This Row],[Sales]]/India_Data[[#This Row],[Target]]</f>
        <v>0.1720909090909091</v>
      </c>
      <c r="AG334" s="41">
        <f>India_Data[[#This Row],[Shipping Cost]]/India_Data[[#This Row],[Sales]]</f>
        <v>5.5467511885895403E-2</v>
      </c>
      <c r="AH334" s="40" t="str">
        <f>IF(India_Data[[#This Row],[Shipping Cost]]/India_Data[[#This Row],[Sales]]&gt;0.1,"HIGH","")</f>
        <v/>
      </c>
    </row>
    <row r="335" spans="1:34">
      <c r="A335" s="19">
        <v>334</v>
      </c>
      <c r="B335" s="20" t="s">
        <v>1780</v>
      </c>
      <c r="C335" s="20" t="s">
        <v>26</v>
      </c>
      <c r="D335" s="20" t="s">
        <v>148</v>
      </c>
      <c r="E335" s="20" t="s">
        <v>149</v>
      </c>
      <c r="F335" s="20" t="s">
        <v>110</v>
      </c>
      <c r="G335" s="20" t="s">
        <v>786</v>
      </c>
      <c r="H335" s="20" t="s">
        <v>63</v>
      </c>
      <c r="I335" s="20" t="s">
        <v>32</v>
      </c>
      <c r="J335" s="20" t="s">
        <v>54</v>
      </c>
      <c r="K335" s="20" t="s">
        <v>1703</v>
      </c>
      <c r="L335" s="20" t="s">
        <v>1508</v>
      </c>
      <c r="M335" s="20" t="s">
        <v>1509</v>
      </c>
      <c r="N335" s="20" t="s">
        <v>1704</v>
      </c>
      <c r="O335" s="20">
        <v>2186.6999999999998</v>
      </c>
      <c r="P335" s="20">
        <v>5</v>
      </c>
      <c r="Q335" s="20">
        <v>481.05</v>
      </c>
      <c r="R335" s="20">
        <v>178.04</v>
      </c>
      <c r="S335" s="20" t="s">
        <v>38</v>
      </c>
      <c r="T335" s="20">
        <v>145</v>
      </c>
      <c r="U335" s="20" t="s">
        <v>39</v>
      </c>
      <c r="V335" s="20" t="s">
        <v>57</v>
      </c>
      <c r="W335" s="21" t="s">
        <v>41</v>
      </c>
      <c r="X335" s="22">
        <v>44740</v>
      </c>
      <c r="Y335" s="23">
        <v>44740</v>
      </c>
      <c r="Z335" s="37" t="str">
        <f>IF(India_Data[[#This Row],[Order Date]]=India_Data[[#This Row],[Ship Date]],"0","1")</f>
        <v>0</v>
      </c>
      <c r="AA335" s="37" t="str">
        <f>IF(India_Data[[#This Row],[Sales]]&gt;=India_Data[[#This Row],[Target]],"YES","NO")</f>
        <v>YES</v>
      </c>
      <c r="AB335" s="37">
        <f>(Data!O335:O1889-Data!T335:T1889)</f>
        <v>2041.6999999999998</v>
      </c>
      <c r="AC335" s="35">
        <f>India_Data[[#This Row],[Ship Date]]-India_Data[[#This Row],[Order Date]]</f>
        <v>0</v>
      </c>
      <c r="AD335" s="35" t="str">
        <f>IF(India_Data[[#This Row],[Ship Date]]-India_Data[[#This Row],[Order Date]]&gt;5,"flag","no")</f>
        <v>no</v>
      </c>
      <c r="AE335" s="35">
        <f>India_Data[[#This Row],[Profit]]/India_Data[[#This Row],[Sales]]</f>
        <v>0.21998902455755251</v>
      </c>
      <c r="AF335" s="41">
        <f>India_Data[[#This Row],[Sales]]/India_Data[[#This Row],[Target]]</f>
        <v>15.080689655172412</v>
      </c>
      <c r="AG335" s="41">
        <f>India_Data[[#This Row],[Shipping Cost]]/India_Data[[#This Row],[Sales]]</f>
        <v>8.1419490556546403E-2</v>
      </c>
      <c r="AH335" s="40" t="str">
        <f>IF(India_Data[[#This Row],[Shipping Cost]]/India_Data[[#This Row],[Sales]]&gt;0.1,"HIGH","")</f>
        <v/>
      </c>
    </row>
    <row r="336" spans="1:34">
      <c r="A336" s="19">
        <v>335</v>
      </c>
      <c r="B336" s="20" t="s">
        <v>846</v>
      </c>
      <c r="C336" s="20" t="s">
        <v>26</v>
      </c>
      <c r="D336" s="20" t="s">
        <v>847</v>
      </c>
      <c r="E336" s="20" t="s">
        <v>848</v>
      </c>
      <c r="F336" s="20" t="s">
        <v>110</v>
      </c>
      <c r="G336" s="20" t="s">
        <v>802</v>
      </c>
      <c r="H336" s="20" t="s">
        <v>63</v>
      </c>
      <c r="I336" s="20" t="s">
        <v>32</v>
      </c>
      <c r="J336" s="20" t="s">
        <v>54</v>
      </c>
      <c r="K336" s="20" t="s">
        <v>1781</v>
      </c>
      <c r="L336" s="20" t="s">
        <v>1508</v>
      </c>
      <c r="M336" s="20" t="s">
        <v>1509</v>
      </c>
      <c r="N336" s="20" t="s">
        <v>1782</v>
      </c>
      <c r="O336" s="20">
        <v>1106.46</v>
      </c>
      <c r="P336" s="20">
        <v>9</v>
      </c>
      <c r="Q336" s="20">
        <v>187.92</v>
      </c>
      <c r="R336" s="20">
        <v>83.06</v>
      </c>
      <c r="S336" s="20" t="s">
        <v>38</v>
      </c>
      <c r="T336" s="20">
        <v>509</v>
      </c>
      <c r="U336" s="20" t="s">
        <v>39</v>
      </c>
      <c r="V336" s="20" t="s">
        <v>40</v>
      </c>
      <c r="W336" s="21" t="s">
        <v>41</v>
      </c>
      <c r="X336" s="22">
        <v>44657</v>
      </c>
      <c r="Y336" s="23">
        <v>44718</v>
      </c>
      <c r="Z336" s="37" t="str">
        <f>IF(India_Data[[#This Row],[Order Date]]=India_Data[[#This Row],[Ship Date]],"0","1")</f>
        <v>1</v>
      </c>
      <c r="AA336" s="37" t="str">
        <f>IF(India_Data[[#This Row],[Sales]]&gt;=India_Data[[#This Row],[Target]],"YES","NO")</f>
        <v>YES</v>
      </c>
      <c r="AB336" s="37">
        <f>(Data!O336:O1890-Data!T336:T1890)</f>
        <v>597.46</v>
      </c>
      <c r="AC336" s="35">
        <f>India_Data[[#This Row],[Ship Date]]-India_Data[[#This Row],[Order Date]]</f>
        <v>61</v>
      </c>
      <c r="AD336" s="35" t="str">
        <f>IF(India_Data[[#This Row],[Ship Date]]-India_Data[[#This Row],[Order Date]]&gt;5,"flag","no")</f>
        <v>flag</v>
      </c>
      <c r="AE336" s="35">
        <f>India_Data[[#This Row],[Profit]]/India_Data[[#This Row],[Sales]]</f>
        <v>0.16983894582723277</v>
      </c>
      <c r="AF336" s="41">
        <f>India_Data[[#This Row],[Sales]]/India_Data[[#This Row],[Target]]</f>
        <v>2.1737917485265226</v>
      </c>
      <c r="AG336" s="41">
        <f>India_Data[[#This Row],[Shipping Cost]]/India_Data[[#This Row],[Sales]]</f>
        <v>7.506823563436546E-2</v>
      </c>
      <c r="AH336" s="40" t="str">
        <f>IF(India_Data[[#This Row],[Shipping Cost]]/India_Data[[#This Row],[Sales]]&gt;0.1,"HIGH","")</f>
        <v/>
      </c>
    </row>
    <row r="337" spans="1:34">
      <c r="A337" s="19">
        <v>336</v>
      </c>
      <c r="B337" s="20" t="s">
        <v>1783</v>
      </c>
      <c r="C337" s="20" t="s">
        <v>26</v>
      </c>
      <c r="D337" s="20" t="s">
        <v>309</v>
      </c>
      <c r="E337" s="20" t="s">
        <v>310</v>
      </c>
      <c r="F337" s="20" t="s">
        <v>110</v>
      </c>
      <c r="G337" s="20" t="s">
        <v>681</v>
      </c>
      <c r="H337" s="20" t="s">
        <v>63</v>
      </c>
      <c r="I337" s="20" t="s">
        <v>32</v>
      </c>
      <c r="J337" s="20" t="s">
        <v>54</v>
      </c>
      <c r="K337" s="20" t="s">
        <v>1784</v>
      </c>
      <c r="L337" s="20" t="s">
        <v>1508</v>
      </c>
      <c r="M337" s="20" t="s">
        <v>1509</v>
      </c>
      <c r="N337" s="20" t="s">
        <v>1785</v>
      </c>
      <c r="O337" s="20">
        <v>434.16</v>
      </c>
      <c r="P337" s="20">
        <v>3</v>
      </c>
      <c r="Q337" s="20">
        <v>73.8</v>
      </c>
      <c r="R337" s="20">
        <v>35.81</v>
      </c>
      <c r="S337" s="20" t="s">
        <v>38</v>
      </c>
      <c r="T337" s="20">
        <v>419</v>
      </c>
      <c r="U337" s="20" t="s">
        <v>39</v>
      </c>
      <c r="V337" s="20" t="s">
        <v>50</v>
      </c>
      <c r="W337" s="21" t="s">
        <v>41</v>
      </c>
      <c r="X337" s="22">
        <v>45512</v>
      </c>
      <c r="Y337" s="23">
        <v>45512</v>
      </c>
      <c r="Z337" s="37" t="str">
        <f>IF(India_Data[[#This Row],[Order Date]]=India_Data[[#This Row],[Ship Date]],"0","1")</f>
        <v>0</v>
      </c>
      <c r="AA337" s="37" t="str">
        <f>IF(India_Data[[#This Row],[Sales]]&gt;=India_Data[[#This Row],[Target]],"YES","NO")</f>
        <v>YES</v>
      </c>
      <c r="AB337" s="37">
        <f>(Data!O337:O1891-Data!T337:T1891)</f>
        <v>15.160000000000025</v>
      </c>
      <c r="AC337" s="35">
        <f>India_Data[[#This Row],[Ship Date]]-India_Data[[#This Row],[Order Date]]</f>
        <v>0</v>
      </c>
      <c r="AD337" s="35" t="str">
        <f>IF(India_Data[[#This Row],[Ship Date]]-India_Data[[#This Row],[Order Date]]&gt;5,"flag","no")</f>
        <v>no</v>
      </c>
      <c r="AE337" s="35">
        <f>India_Data[[#This Row],[Profit]]/India_Data[[#This Row],[Sales]]</f>
        <v>0.16998341625207294</v>
      </c>
      <c r="AF337" s="41">
        <f>India_Data[[#This Row],[Sales]]/India_Data[[#This Row],[Target]]</f>
        <v>1.0361813842482102</v>
      </c>
      <c r="AG337" s="41">
        <f>India_Data[[#This Row],[Shipping Cost]]/India_Data[[#This Row],[Sales]]</f>
        <v>8.2481112953749769E-2</v>
      </c>
      <c r="AH337" s="40" t="str">
        <f>IF(India_Data[[#This Row],[Shipping Cost]]/India_Data[[#This Row],[Sales]]&gt;0.1,"HIGH","")</f>
        <v/>
      </c>
    </row>
    <row r="338" spans="1:34">
      <c r="A338" s="19">
        <v>337</v>
      </c>
      <c r="B338" s="20" t="s">
        <v>1786</v>
      </c>
      <c r="C338" s="20" t="s">
        <v>26</v>
      </c>
      <c r="D338" s="20" t="s">
        <v>1787</v>
      </c>
      <c r="E338" s="20" t="s">
        <v>1788</v>
      </c>
      <c r="F338" s="20" t="s">
        <v>110</v>
      </c>
      <c r="G338" s="20" t="s">
        <v>291</v>
      </c>
      <c r="H338" s="20" t="s">
        <v>63</v>
      </c>
      <c r="I338" s="20" t="s">
        <v>32</v>
      </c>
      <c r="J338" s="20" t="s">
        <v>54</v>
      </c>
      <c r="K338" s="20" t="s">
        <v>1789</v>
      </c>
      <c r="L338" s="20" t="s">
        <v>1508</v>
      </c>
      <c r="M338" s="20" t="s">
        <v>1509</v>
      </c>
      <c r="N338" s="20" t="s">
        <v>1606</v>
      </c>
      <c r="O338" s="20">
        <v>567.13499999999999</v>
      </c>
      <c r="P338" s="20">
        <v>9</v>
      </c>
      <c r="Q338" s="20">
        <v>-510.435</v>
      </c>
      <c r="R338" s="20">
        <v>51.6</v>
      </c>
      <c r="S338" s="20" t="s">
        <v>38</v>
      </c>
      <c r="T338" s="20">
        <v>48</v>
      </c>
      <c r="U338" s="20" t="s">
        <v>39</v>
      </c>
      <c r="V338" s="20" t="s">
        <v>78</v>
      </c>
      <c r="W338" s="21" t="s">
        <v>58</v>
      </c>
      <c r="X338" s="22">
        <v>45514</v>
      </c>
      <c r="Y338" s="23">
        <v>45575</v>
      </c>
      <c r="Z338" s="37" t="str">
        <f>IF(India_Data[[#This Row],[Order Date]]=India_Data[[#This Row],[Ship Date]],"0","1")</f>
        <v>1</v>
      </c>
      <c r="AA338" s="37" t="str">
        <f>IF(India_Data[[#This Row],[Sales]]&gt;=India_Data[[#This Row],[Target]],"YES","NO")</f>
        <v>YES</v>
      </c>
      <c r="AB338" s="37">
        <f>(Data!O338:O1892-Data!T338:T1892)</f>
        <v>519.13499999999999</v>
      </c>
      <c r="AC338" s="35">
        <f>India_Data[[#This Row],[Ship Date]]-India_Data[[#This Row],[Order Date]]</f>
        <v>61</v>
      </c>
      <c r="AD338" s="35" t="str">
        <f>IF(India_Data[[#This Row],[Ship Date]]-India_Data[[#This Row],[Order Date]]&gt;5,"flag","no")</f>
        <v>flag</v>
      </c>
      <c r="AE338" s="35">
        <f>India_Data[[#This Row],[Profit]]/India_Data[[#This Row],[Sales]]</f>
        <v>-0.90002380385622471</v>
      </c>
      <c r="AF338" s="41">
        <f>India_Data[[#This Row],[Sales]]/India_Data[[#This Row],[Target]]</f>
        <v>11.815312499999999</v>
      </c>
      <c r="AG338" s="41">
        <f>India_Data[[#This Row],[Shipping Cost]]/India_Data[[#This Row],[Sales]]</f>
        <v>9.0983628236663228E-2</v>
      </c>
      <c r="AH338" s="40" t="str">
        <f>IF(India_Data[[#This Row],[Shipping Cost]]/India_Data[[#This Row],[Sales]]&gt;0.1,"HIGH","")</f>
        <v/>
      </c>
    </row>
    <row r="339" spans="1:34">
      <c r="A339" s="19">
        <v>338</v>
      </c>
      <c r="B339" s="20" t="s">
        <v>853</v>
      </c>
      <c r="C339" s="20" t="s">
        <v>26</v>
      </c>
      <c r="D339" s="20" t="s">
        <v>854</v>
      </c>
      <c r="E339" s="20" t="s">
        <v>855</v>
      </c>
      <c r="F339" s="20" t="s">
        <v>110</v>
      </c>
      <c r="G339" s="20" t="s">
        <v>135</v>
      </c>
      <c r="H339" s="20" t="s">
        <v>136</v>
      </c>
      <c r="I339" s="20" t="s">
        <v>32</v>
      </c>
      <c r="J339" s="20" t="s">
        <v>54</v>
      </c>
      <c r="K339" s="20" t="s">
        <v>1790</v>
      </c>
      <c r="L339" s="20" t="s">
        <v>1508</v>
      </c>
      <c r="M339" s="20" t="s">
        <v>1518</v>
      </c>
      <c r="N339" s="20" t="s">
        <v>1791</v>
      </c>
      <c r="O339" s="20">
        <v>732.78</v>
      </c>
      <c r="P339" s="20">
        <v>9</v>
      </c>
      <c r="Q339" s="20">
        <v>278.37</v>
      </c>
      <c r="R339" s="20">
        <v>53.53</v>
      </c>
      <c r="S339" s="20" t="s">
        <v>38</v>
      </c>
      <c r="T339" s="20">
        <v>230</v>
      </c>
      <c r="U339" s="20" t="s">
        <v>39</v>
      </c>
      <c r="V339" s="20" t="s">
        <v>50</v>
      </c>
      <c r="W339" s="21" t="s">
        <v>41</v>
      </c>
      <c r="X339" s="22">
        <v>45077</v>
      </c>
      <c r="Y339" s="23">
        <v>45077</v>
      </c>
      <c r="Z339" s="37" t="str">
        <f>IF(India_Data[[#This Row],[Order Date]]=India_Data[[#This Row],[Ship Date]],"0","1")</f>
        <v>0</v>
      </c>
      <c r="AA339" s="37" t="str">
        <f>IF(India_Data[[#This Row],[Sales]]&gt;=India_Data[[#This Row],[Target]],"YES","NO")</f>
        <v>YES</v>
      </c>
      <c r="AB339" s="37">
        <f>(Data!O339:O1893-Data!T339:T1893)</f>
        <v>502.78</v>
      </c>
      <c r="AC339" s="35">
        <f>India_Data[[#This Row],[Ship Date]]-India_Data[[#This Row],[Order Date]]</f>
        <v>0</v>
      </c>
      <c r="AD339" s="35" t="str">
        <f>IF(India_Data[[#This Row],[Ship Date]]-India_Data[[#This Row],[Order Date]]&gt;5,"flag","no")</f>
        <v>no</v>
      </c>
      <c r="AE339" s="35">
        <f>India_Data[[#This Row],[Profit]]/India_Data[[#This Row],[Sales]]</f>
        <v>0.37988209285187918</v>
      </c>
      <c r="AF339" s="41">
        <f>India_Data[[#This Row],[Sales]]/India_Data[[#This Row],[Target]]</f>
        <v>3.1859999999999999</v>
      </c>
      <c r="AG339" s="41">
        <f>India_Data[[#This Row],[Shipping Cost]]/India_Data[[#This Row],[Sales]]</f>
        <v>7.305057452441388E-2</v>
      </c>
      <c r="AH339" s="40" t="str">
        <f>IF(India_Data[[#This Row],[Shipping Cost]]/India_Data[[#This Row],[Sales]]&gt;0.1,"HIGH","")</f>
        <v/>
      </c>
    </row>
    <row r="340" spans="1:34">
      <c r="A340" s="19">
        <v>339</v>
      </c>
      <c r="B340" s="20" t="s">
        <v>1792</v>
      </c>
      <c r="C340" s="20" t="s">
        <v>26</v>
      </c>
      <c r="D340" s="20" t="s">
        <v>1793</v>
      </c>
      <c r="E340" s="20" t="s">
        <v>1794</v>
      </c>
      <c r="F340" s="20" t="s">
        <v>110</v>
      </c>
      <c r="G340" s="20" t="s">
        <v>318</v>
      </c>
      <c r="H340" s="20" t="s">
        <v>124</v>
      </c>
      <c r="I340" s="20" t="s">
        <v>32</v>
      </c>
      <c r="J340" s="20" t="s">
        <v>47</v>
      </c>
      <c r="K340" s="20" t="s">
        <v>1795</v>
      </c>
      <c r="L340" s="20" t="s">
        <v>1508</v>
      </c>
      <c r="M340" s="20" t="s">
        <v>1518</v>
      </c>
      <c r="N340" s="20" t="s">
        <v>1796</v>
      </c>
      <c r="O340" s="20">
        <v>869.7</v>
      </c>
      <c r="P340" s="20">
        <v>5</v>
      </c>
      <c r="Q340" s="20">
        <v>191.25</v>
      </c>
      <c r="R340" s="20">
        <v>43.04</v>
      </c>
      <c r="S340" s="20" t="s">
        <v>38</v>
      </c>
      <c r="T340" s="20">
        <v>141</v>
      </c>
      <c r="U340" s="20" t="s">
        <v>39</v>
      </c>
      <c r="V340" s="20" t="s">
        <v>57</v>
      </c>
      <c r="W340" s="21" t="s">
        <v>41</v>
      </c>
      <c r="X340" s="22">
        <v>45403</v>
      </c>
      <c r="Y340" s="23">
        <v>45403</v>
      </c>
      <c r="Z340" s="37" t="str">
        <f>IF(India_Data[[#This Row],[Order Date]]=India_Data[[#This Row],[Ship Date]],"0","1")</f>
        <v>0</v>
      </c>
      <c r="AA340" s="37" t="str">
        <f>IF(India_Data[[#This Row],[Sales]]&gt;=India_Data[[#This Row],[Target]],"YES","NO")</f>
        <v>YES</v>
      </c>
      <c r="AB340" s="37">
        <f>(Data!O340:O1894-Data!T340:T1894)</f>
        <v>728.7</v>
      </c>
      <c r="AC340" s="35">
        <f>India_Data[[#This Row],[Ship Date]]-India_Data[[#This Row],[Order Date]]</f>
        <v>0</v>
      </c>
      <c r="AD340" s="35" t="str">
        <f>IF(India_Data[[#This Row],[Ship Date]]-India_Data[[#This Row],[Order Date]]&gt;5,"flag","no")</f>
        <v>no</v>
      </c>
      <c r="AE340" s="35">
        <f>India_Data[[#This Row],[Profit]]/India_Data[[#This Row],[Sales]]</f>
        <v>0.21990341497067953</v>
      </c>
      <c r="AF340" s="41">
        <f>India_Data[[#This Row],[Sales]]/India_Data[[#This Row],[Target]]</f>
        <v>6.1680851063829794</v>
      </c>
      <c r="AG340" s="41">
        <f>India_Data[[#This Row],[Shipping Cost]]/India_Data[[#This Row],[Sales]]</f>
        <v>4.9488329308957107E-2</v>
      </c>
      <c r="AH340" s="40" t="str">
        <f>IF(India_Data[[#This Row],[Shipping Cost]]/India_Data[[#This Row],[Sales]]&gt;0.1,"HIGH","")</f>
        <v/>
      </c>
    </row>
    <row r="341" spans="1:34">
      <c r="A341" s="19">
        <v>340</v>
      </c>
      <c r="B341" s="20" t="s">
        <v>1797</v>
      </c>
      <c r="C341" s="20" t="s">
        <v>26</v>
      </c>
      <c r="D341" s="20" t="s">
        <v>1798</v>
      </c>
      <c r="E341" s="20" t="s">
        <v>1799</v>
      </c>
      <c r="F341" s="20" t="s">
        <v>110</v>
      </c>
      <c r="G341" s="20" t="s">
        <v>529</v>
      </c>
      <c r="H341" s="20" t="s">
        <v>31</v>
      </c>
      <c r="I341" s="20" t="s">
        <v>32</v>
      </c>
      <c r="J341" s="20" t="s">
        <v>33</v>
      </c>
      <c r="K341" s="20" t="s">
        <v>1800</v>
      </c>
      <c r="L341" s="20" t="s">
        <v>1508</v>
      </c>
      <c r="M341" s="20" t="s">
        <v>1518</v>
      </c>
      <c r="N341" s="20" t="s">
        <v>1801</v>
      </c>
      <c r="O341" s="20">
        <v>180.12</v>
      </c>
      <c r="P341" s="20">
        <v>1</v>
      </c>
      <c r="Q341" s="20">
        <v>5.4</v>
      </c>
      <c r="R341" s="20">
        <v>15.88</v>
      </c>
      <c r="S341" s="20" t="s">
        <v>38</v>
      </c>
      <c r="T341" s="20">
        <v>492</v>
      </c>
      <c r="U341" s="20" t="s">
        <v>39</v>
      </c>
      <c r="V341" s="20" t="s">
        <v>40</v>
      </c>
      <c r="W341" s="21" t="s">
        <v>58</v>
      </c>
      <c r="X341" s="22">
        <v>45280</v>
      </c>
      <c r="Y341" s="23">
        <v>45280</v>
      </c>
      <c r="Z341" s="37" t="str">
        <f>IF(India_Data[[#This Row],[Order Date]]=India_Data[[#This Row],[Ship Date]],"0","1")</f>
        <v>0</v>
      </c>
      <c r="AA341" s="37" t="str">
        <f>IF(India_Data[[#This Row],[Sales]]&gt;=India_Data[[#This Row],[Target]],"YES","NO")</f>
        <v>NO</v>
      </c>
      <c r="AB341" s="37">
        <f>(Data!O341:O1895-Data!T341:T1895)</f>
        <v>-311.88</v>
      </c>
      <c r="AC341" s="35">
        <f>India_Data[[#This Row],[Ship Date]]-India_Data[[#This Row],[Order Date]]</f>
        <v>0</v>
      </c>
      <c r="AD341" s="35" t="str">
        <f>IF(India_Data[[#This Row],[Ship Date]]-India_Data[[#This Row],[Order Date]]&gt;5,"flag","no")</f>
        <v>no</v>
      </c>
      <c r="AE341" s="35">
        <f>India_Data[[#This Row],[Profit]]/India_Data[[#This Row],[Sales]]</f>
        <v>2.9980013324450369E-2</v>
      </c>
      <c r="AF341" s="41">
        <f>India_Data[[#This Row],[Sales]]/India_Data[[#This Row],[Target]]</f>
        <v>0.36609756097560975</v>
      </c>
      <c r="AG341" s="41">
        <f>India_Data[[#This Row],[Shipping Cost]]/India_Data[[#This Row],[Sales]]</f>
        <v>8.8163446591161446E-2</v>
      </c>
      <c r="AH341" s="40" t="str">
        <f>IF(India_Data[[#This Row],[Shipping Cost]]/India_Data[[#This Row],[Sales]]&gt;0.1,"HIGH","")</f>
        <v/>
      </c>
    </row>
    <row r="342" spans="1:34">
      <c r="A342" s="19">
        <v>341</v>
      </c>
      <c r="B342" s="20" t="s">
        <v>436</v>
      </c>
      <c r="C342" s="20" t="s">
        <v>26</v>
      </c>
      <c r="D342" s="20" t="s">
        <v>437</v>
      </c>
      <c r="E342" s="20" t="s">
        <v>438</v>
      </c>
      <c r="F342" s="20" t="s">
        <v>110</v>
      </c>
      <c r="G342" s="20" t="s">
        <v>164</v>
      </c>
      <c r="H342" s="20" t="s">
        <v>165</v>
      </c>
      <c r="I342" s="20" t="s">
        <v>32</v>
      </c>
      <c r="J342" s="20" t="s">
        <v>47</v>
      </c>
      <c r="K342" s="20" t="s">
        <v>1802</v>
      </c>
      <c r="L342" s="20" t="s">
        <v>1508</v>
      </c>
      <c r="M342" s="20" t="s">
        <v>1518</v>
      </c>
      <c r="N342" s="20" t="s">
        <v>1803</v>
      </c>
      <c r="O342" s="20">
        <v>163.65</v>
      </c>
      <c r="P342" s="20">
        <v>1</v>
      </c>
      <c r="Q342" s="20">
        <v>75.27</v>
      </c>
      <c r="R342" s="20">
        <v>12.05</v>
      </c>
      <c r="S342" s="20" t="s">
        <v>38</v>
      </c>
      <c r="T342" s="20">
        <v>128</v>
      </c>
      <c r="U342" s="20" t="s">
        <v>39</v>
      </c>
      <c r="V342" s="20" t="s">
        <v>50</v>
      </c>
      <c r="W342" s="21" t="s">
        <v>41</v>
      </c>
      <c r="X342" s="22">
        <v>44551</v>
      </c>
      <c r="Y342" s="23">
        <v>44553</v>
      </c>
      <c r="Z342" s="37" t="str">
        <f>IF(India_Data[[#This Row],[Order Date]]=India_Data[[#This Row],[Ship Date]],"0","1")</f>
        <v>1</v>
      </c>
      <c r="AA342" s="37" t="str">
        <f>IF(India_Data[[#This Row],[Sales]]&gt;=India_Data[[#This Row],[Target]],"YES","NO")</f>
        <v>YES</v>
      </c>
      <c r="AB342" s="37">
        <f>(Data!O342:O1896-Data!T342:T1896)</f>
        <v>35.650000000000006</v>
      </c>
      <c r="AC342" s="35">
        <f>India_Data[[#This Row],[Ship Date]]-India_Data[[#This Row],[Order Date]]</f>
        <v>2</v>
      </c>
      <c r="AD342" s="35" t="str">
        <f>IF(India_Data[[#This Row],[Ship Date]]-India_Data[[#This Row],[Order Date]]&gt;5,"flag","no")</f>
        <v>no</v>
      </c>
      <c r="AE342" s="35">
        <f>India_Data[[#This Row],[Profit]]/India_Data[[#This Row],[Sales]]</f>
        <v>0.4599450045829514</v>
      </c>
      <c r="AF342" s="41">
        <f>India_Data[[#This Row],[Sales]]/India_Data[[#This Row],[Target]]</f>
        <v>1.278515625</v>
      </c>
      <c r="AG342" s="41">
        <f>India_Data[[#This Row],[Shipping Cost]]/India_Data[[#This Row],[Sales]]</f>
        <v>7.3632752826153378E-2</v>
      </c>
      <c r="AH342" s="40" t="str">
        <f>IF(India_Data[[#This Row],[Shipping Cost]]/India_Data[[#This Row],[Sales]]&gt;0.1,"HIGH","")</f>
        <v/>
      </c>
    </row>
    <row r="343" spans="1:34">
      <c r="A343" s="19">
        <v>342</v>
      </c>
      <c r="B343" s="20" t="s">
        <v>1804</v>
      </c>
      <c r="C343" s="20" t="s">
        <v>26</v>
      </c>
      <c r="D343" s="20" t="s">
        <v>1805</v>
      </c>
      <c r="E343" s="20" t="s">
        <v>1806</v>
      </c>
      <c r="F343" s="20" t="s">
        <v>110</v>
      </c>
      <c r="G343" s="20" t="s">
        <v>218</v>
      </c>
      <c r="H343" s="20" t="s">
        <v>165</v>
      </c>
      <c r="I343" s="20" t="s">
        <v>32</v>
      </c>
      <c r="J343" s="20" t="s">
        <v>47</v>
      </c>
      <c r="K343" s="20" t="s">
        <v>1807</v>
      </c>
      <c r="L343" s="20" t="s">
        <v>1508</v>
      </c>
      <c r="M343" s="20" t="s">
        <v>1518</v>
      </c>
      <c r="N343" s="20" t="s">
        <v>1808</v>
      </c>
      <c r="O343" s="20">
        <v>129</v>
      </c>
      <c r="P343" s="20">
        <v>1</v>
      </c>
      <c r="Q343" s="20">
        <v>20.64</v>
      </c>
      <c r="R343" s="20">
        <v>7.77</v>
      </c>
      <c r="S343" s="20" t="s">
        <v>38</v>
      </c>
      <c r="T343" s="20">
        <v>100</v>
      </c>
      <c r="U343" s="20" t="s">
        <v>39</v>
      </c>
      <c r="V343" s="20" t="s">
        <v>78</v>
      </c>
      <c r="W343" s="21" t="s">
        <v>41</v>
      </c>
      <c r="X343" s="22">
        <v>45613</v>
      </c>
      <c r="Y343" s="23">
        <v>45616</v>
      </c>
      <c r="Z343" s="37" t="str">
        <f>IF(India_Data[[#This Row],[Order Date]]=India_Data[[#This Row],[Ship Date]],"0","1")</f>
        <v>1</v>
      </c>
      <c r="AA343" s="37" t="str">
        <f>IF(India_Data[[#This Row],[Sales]]&gt;=India_Data[[#This Row],[Target]],"YES","NO")</f>
        <v>YES</v>
      </c>
      <c r="AB343" s="37">
        <f>(Data!O343:O1897-Data!T343:T1897)</f>
        <v>29</v>
      </c>
      <c r="AC343" s="35">
        <f>India_Data[[#This Row],[Ship Date]]-India_Data[[#This Row],[Order Date]]</f>
        <v>3</v>
      </c>
      <c r="AD343" s="35" t="str">
        <f>IF(India_Data[[#This Row],[Ship Date]]-India_Data[[#This Row],[Order Date]]&gt;5,"flag","no")</f>
        <v>no</v>
      </c>
      <c r="AE343" s="35">
        <f>India_Data[[#This Row],[Profit]]/India_Data[[#This Row],[Sales]]</f>
        <v>0.16</v>
      </c>
      <c r="AF343" s="41">
        <f>India_Data[[#This Row],[Sales]]/India_Data[[#This Row],[Target]]</f>
        <v>1.29</v>
      </c>
      <c r="AG343" s="41">
        <f>India_Data[[#This Row],[Shipping Cost]]/India_Data[[#This Row],[Sales]]</f>
        <v>6.0232558139534882E-2</v>
      </c>
      <c r="AH343" s="40" t="str">
        <f>IF(India_Data[[#This Row],[Shipping Cost]]/India_Data[[#This Row],[Sales]]&gt;0.1,"HIGH","")</f>
        <v/>
      </c>
    </row>
    <row r="344" spans="1:34">
      <c r="A344" s="19">
        <v>343</v>
      </c>
      <c r="B344" s="20" t="s">
        <v>1099</v>
      </c>
      <c r="C344" s="20" t="s">
        <v>26</v>
      </c>
      <c r="D344" s="20" t="s">
        <v>1100</v>
      </c>
      <c r="E344" s="20" t="s">
        <v>1101</v>
      </c>
      <c r="F344" s="20" t="s">
        <v>110</v>
      </c>
      <c r="G344" s="20" t="s">
        <v>45</v>
      </c>
      <c r="H344" s="20" t="s">
        <v>46</v>
      </c>
      <c r="I344" s="20" t="s">
        <v>32</v>
      </c>
      <c r="J344" s="20" t="s">
        <v>47</v>
      </c>
      <c r="K344" s="20" t="s">
        <v>1809</v>
      </c>
      <c r="L344" s="20" t="s">
        <v>1508</v>
      </c>
      <c r="M344" s="20" t="s">
        <v>1518</v>
      </c>
      <c r="N344" s="20" t="s">
        <v>1810</v>
      </c>
      <c r="O344" s="20">
        <v>58.02</v>
      </c>
      <c r="P344" s="20">
        <v>1</v>
      </c>
      <c r="Q344" s="20">
        <v>29.01</v>
      </c>
      <c r="R344" s="20">
        <v>1.93</v>
      </c>
      <c r="S344" s="20" t="s">
        <v>38</v>
      </c>
      <c r="T344" s="20">
        <v>210</v>
      </c>
      <c r="U344" s="20" t="s">
        <v>39</v>
      </c>
      <c r="V344" s="20" t="s">
        <v>57</v>
      </c>
      <c r="W344" s="21" t="s">
        <v>58</v>
      </c>
      <c r="X344" s="22">
        <v>44756</v>
      </c>
      <c r="Y344" s="23">
        <v>44758</v>
      </c>
      <c r="Z344" s="37" t="str">
        <f>IF(India_Data[[#This Row],[Order Date]]=India_Data[[#This Row],[Ship Date]],"0","1")</f>
        <v>1</v>
      </c>
      <c r="AA344" s="37" t="str">
        <f>IF(India_Data[[#This Row],[Sales]]&gt;=India_Data[[#This Row],[Target]],"YES","NO")</f>
        <v>NO</v>
      </c>
      <c r="AB344" s="37">
        <f>(Data!O344:O1898-Data!T344:T1898)</f>
        <v>-151.97999999999999</v>
      </c>
      <c r="AC344" s="35">
        <f>India_Data[[#This Row],[Ship Date]]-India_Data[[#This Row],[Order Date]]</f>
        <v>2</v>
      </c>
      <c r="AD344" s="35" t="str">
        <f>IF(India_Data[[#This Row],[Ship Date]]-India_Data[[#This Row],[Order Date]]&gt;5,"flag","no")</f>
        <v>no</v>
      </c>
      <c r="AE344" s="35">
        <f>India_Data[[#This Row],[Profit]]/India_Data[[#This Row],[Sales]]</f>
        <v>0.5</v>
      </c>
      <c r="AF344" s="41">
        <f>India_Data[[#This Row],[Sales]]/India_Data[[#This Row],[Target]]</f>
        <v>0.2762857142857143</v>
      </c>
      <c r="AG344" s="41">
        <f>India_Data[[#This Row],[Shipping Cost]]/India_Data[[#This Row],[Sales]]</f>
        <v>3.3264391589107205E-2</v>
      </c>
      <c r="AH344" s="40" t="str">
        <f>IF(India_Data[[#This Row],[Shipping Cost]]/India_Data[[#This Row],[Sales]]&gt;0.1,"HIGH","")</f>
        <v/>
      </c>
    </row>
    <row r="345" spans="1:34">
      <c r="A345" s="19">
        <v>344</v>
      </c>
      <c r="B345" s="20" t="s">
        <v>147</v>
      </c>
      <c r="C345" s="20" t="s">
        <v>26</v>
      </c>
      <c r="D345" s="20" t="s">
        <v>148</v>
      </c>
      <c r="E345" s="20" t="s">
        <v>149</v>
      </c>
      <c r="F345" s="20" t="s">
        <v>110</v>
      </c>
      <c r="G345" s="20" t="s">
        <v>150</v>
      </c>
      <c r="H345" s="20" t="s">
        <v>46</v>
      </c>
      <c r="I345" s="20" t="s">
        <v>32</v>
      </c>
      <c r="J345" s="20" t="s">
        <v>47</v>
      </c>
      <c r="K345" s="20" t="s">
        <v>1975</v>
      </c>
      <c r="L345" s="20" t="s">
        <v>1942</v>
      </c>
      <c r="M345" s="20" t="s">
        <v>1958</v>
      </c>
      <c r="N345" s="20" t="s">
        <v>1976</v>
      </c>
      <c r="O345" s="20">
        <v>769.68</v>
      </c>
      <c r="P345" s="20">
        <v>3</v>
      </c>
      <c r="Q345" s="20">
        <v>130.77000000000001</v>
      </c>
      <c r="R345" s="20">
        <v>27.67</v>
      </c>
      <c r="S345" s="20" t="s">
        <v>38</v>
      </c>
      <c r="T345" s="20">
        <v>664</v>
      </c>
      <c r="U345" s="20" t="s">
        <v>39</v>
      </c>
      <c r="V345" s="20" t="s">
        <v>40</v>
      </c>
      <c r="W345" s="21" t="s">
        <v>41</v>
      </c>
      <c r="X345" s="22">
        <v>45189</v>
      </c>
      <c r="Y345" s="23">
        <v>45191</v>
      </c>
      <c r="Z345" s="37" t="str">
        <f>IF(India_Data[[#This Row],[Order Date]]=India_Data[[#This Row],[Ship Date]],"0","1")</f>
        <v>1</v>
      </c>
      <c r="AA345" s="37" t="str">
        <f>IF(India_Data[[#This Row],[Sales]]&gt;=India_Data[[#This Row],[Target]],"YES","NO")</f>
        <v>YES</v>
      </c>
      <c r="AB345" s="37">
        <f>(Data!O345:O1899-Data!T345:T1899)</f>
        <v>105.67999999999995</v>
      </c>
      <c r="AC345" s="35">
        <f>India_Data[[#This Row],[Ship Date]]-India_Data[[#This Row],[Order Date]]</f>
        <v>2</v>
      </c>
      <c r="AD345" s="35" t="str">
        <f>IF(India_Data[[#This Row],[Ship Date]]-India_Data[[#This Row],[Order Date]]&gt;5,"flag","no")</f>
        <v>no</v>
      </c>
      <c r="AE345" s="35">
        <f>India_Data[[#This Row],[Profit]]/India_Data[[#This Row],[Sales]]</f>
        <v>0.16990177736202061</v>
      </c>
      <c r="AF345" s="41">
        <f>India_Data[[#This Row],[Sales]]/India_Data[[#This Row],[Target]]</f>
        <v>1.159156626506024</v>
      </c>
      <c r="AG345" s="41">
        <f>India_Data[[#This Row],[Shipping Cost]]/India_Data[[#This Row],[Sales]]</f>
        <v>3.5950005196964979E-2</v>
      </c>
      <c r="AH345" s="40" t="str">
        <f>IF(India_Data[[#This Row],[Shipping Cost]]/India_Data[[#This Row],[Sales]]&gt;0.1,"HIGH","")</f>
        <v/>
      </c>
    </row>
    <row r="346" spans="1:34">
      <c r="A346" s="19">
        <v>345</v>
      </c>
      <c r="B346" s="20" t="s">
        <v>951</v>
      </c>
      <c r="C346" s="20" t="s">
        <v>26</v>
      </c>
      <c r="D346" s="20" t="s">
        <v>952</v>
      </c>
      <c r="E346" s="20" t="s">
        <v>953</v>
      </c>
      <c r="F346" s="20" t="s">
        <v>110</v>
      </c>
      <c r="G346" s="20" t="s">
        <v>260</v>
      </c>
      <c r="H346" s="20" t="s">
        <v>260</v>
      </c>
      <c r="I346" s="20" t="s">
        <v>32</v>
      </c>
      <c r="J346" s="20" t="s">
        <v>33</v>
      </c>
      <c r="K346" s="20" t="s">
        <v>1977</v>
      </c>
      <c r="L346" s="20" t="s">
        <v>1942</v>
      </c>
      <c r="M346" s="20" t="s">
        <v>1950</v>
      </c>
      <c r="N346" s="20" t="s">
        <v>1978</v>
      </c>
      <c r="O346" s="20">
        <v>192.78</v>
      </c>
      <c r="P346" s="20">
        <v>1</v>
      </c>
      <c r="Q346" s="20">
        <v>92.52</v>
      </c>
      <c r="R346" s="20">
        <v>13.49</v>
      </c>
      <c r="S346" s="20" t="s">
        <v>38</v>
      </c>
      <c r="T346" s="20">
        <v>61</v>
      </c>
      <c r="U346" s="20" t="s">
        <v>39</v>
      </c>
      <c r="V346" s="20" t="s">
        <v>78</v>
      </c>
      <c r="W346" s="21" t="s">
        <v>58</v>
      </c>
      <c r="X346" s="22">
        <v>44688</v>
      </c>
      <c r="Y346" s="23">
        <v>44749</v>
      </c>
      <c r="Z346" s="37" t="str">
        <f>IF(India_Data[[#This Row],[Order Date]]=India_Data[[#This Row],[Ship Date]],"0","1")</f>
        <v>1</v>
      </c>
      <c r="AA346" s="37" t="str">
        <f>IF(India_Data[[#This Row],[Sales]]&gt;=India_Data[[#This Row],[Target]],"YES","NO")</f>
        <v>YES</v>
      </c>
      <c r="AB346" s="37">
        <f>(Data!O346:O1900-Data!T346:T1900)</f>
        <v>131.78</v>
      </c>
      <c r="AC346" s="35">
        <f>India_Data[[#This Row],[Ship Date]]-India_Data[[#This Row],[Order Date]]</f>
        <v>61</v>
      </c>
      <c r="AD346" s="35" t="str">
        <f>IF(India_Data[[#This Row],[Ship Date]]-India_Data[[#This Row],[Order Date]]&gt;5,"flag","no")</f>
        <v>flag</v>
      </c>
      <c r="AE346" s="35">
        <f>India_Data[[#This Row],[Profit]]/India_Data[[#This Row],[Sales]]</f>
        <v>0.47992530345471518</v>
      </c>
      <c r="AF346" s="41">
        <f>India_Data[[#This Row],[Sales]]/India_Data[[#This Row],[Target]]</f>
        <v>3.160327868852459</v>
      </c>
      <c r="AG346" s="41">
        <f>India_Data[[#This Row],[Shipping Cost]]/India_Data[[#This Row],[Sales]]</f>
        <v>6.9976138603589588E-2</v>
      </c>
      <c r="AH346" s="40" t="str">
        <f>IF(India_Data[[#This Row],[Shipping Cost]]/India_Data[[#This Row],[Sales]]&gt;0.1,"HIGH","")</f>
        <v/>
      </c>
    </row>
    <row r="347" spans="1:34">
      <c r="A347" s="19">
        <v>346</v>
      </c>
      <c r="B347" s="20" t="s">
        <v>1098</v>
      </c>
      <c r="C347" s="20" t="s">
        <v>26</v>
      </c>
      <c r="D347" s="20" t="s">
        <v>669</v>
      </c>
      <c r="E347" s="20" t="s">
        <v>670</v>
      </c>
      <c r="F347" s="20" t="s">
        <v>110</v>
      </c>
      <c r="G347" s="20" t="s">
        <v>52</v>
      </c>
      <c r="H347" s="20" t="s">
        <v>53</v>
      </c>
      <c r="I347" s="20" t="s">
        <v>32</v>
      </c>
      <c r="J347" s="20" t="s">
        <v>54</v>
      </c>
      <c r="K347" s="20" t="s">
        <v>1971</v>
      </c>
      <c r="L347" s="20" t="s">
        <v>1942</v>
      </c>
      <c r="M347" s="20" t="s">
        <v>1969</v>
      </c>
      <c r="N347" s="20" t="s">
        <v>1972</v>
      </c>
      <c r="O347" s="20">
        <v>493.32</v>
      </c>
      <c r="P347" s="20">
        <v>4</v>
      </c>
      <c r="Q347" s="20">
        <v>172.56</v>
      </c>
      <c r="R347" s="20">
        <v>46.01</v>
      </c>
      <c r="S347" s="20" t="s">
        <v>38</v>
      </c>
      <c r="T347" s="20">
        <v>338</v>
      </c>
      <c r="U347" s="20" t="s">
        <v>39</v>
      </c>
      <c r="V347" s="20" t="s">
        <v>78</v>
      </c>
      <c r="W347" s="21" t="s">
        <v>41</v>
      </c>
      <c r="X347" s="22">
        <v>45320</v>
      </c>
      <c r="Y347" s="23">
        <v>45293</v>
      </c>
      <c r="Z347" s="37" t="str">
        <f>IF(India_Data[[#This Row],[Order Date]]=India_Data[[#This Row],[Ship Date]],"0","1")</f>
        <v>1</v>
      </c>
      <c r="AA347" s="37" t="str">
        <f>IF(India_Data[[#This Row],[Sales]]&gt;=India_Data[[#This Row],[Target]],"YES","NO")</f>
        <v>YES</v>
      </c>
      <c r="AB347" s="37">
        <f>(Data!O347:O1901-Data!T347:T1901)</f>
        <v>155.32</v>
      </c>
      <c r="AC347" s="35">
        <f>India_Data[[#This Row],[Ship Date]]-India_Data[[#This Row],[Order Date]]</f>
        <v>-27</v>
      </c>
      <c r="AD347" s="35" t="str">
        <f>IF(India_Data[[#This Row],[Ship Date]]-India_Data[[#This Row],[Order Date]]&gt;5,"flag","no")</f>
        <v>no</v>
      </c>
      <c r="AE347" s="35">
        <f>India_Data[[#This Row],[Profit]]/India_Data[[#This Row],[Sales]]</f>
        <v>0.34979323765507175</v>
      </c>
      <c r="AF347" s="41">
        <f>India_Data[[#This Row],[Sales]]/India_Data[[#This Row],[Target]]</f>
        <v>1.4595266272189349</v>
      </c>
      <c r="AG347" s="41">
        <f>India_Data[[#This Row],[Shipping Cost]]/India_Data[[#This Row],[Sales]]</f>
        <v>9.3266034217140997E-2</v>
      </c>
      <c r="AH347" s="40" t="str">
        <f>IF(India_Data[[#This Row],[Shipping Cost]]/India_Data[[#This Row],[Sales]]&gt;0.1,"HIGH","")</f>
        <v/>
      </c>
    </row>
    <row r="348" spans="1:34">
      <c r="A348" s="19">
        <v>347</v>
      </c>
      <c r="B348" s="20" t="s">
        <v>951</v>
      </c>
      <c r="C348" s="20" t="s">
        <v>26</v>
      </c>
      <c r="D348" s="20" t="s">
        <v>952</v>
      </c>
      <c r="E348" s="20" t="s">
        <v>953</v>
      </c>
      <c r="F348" s="20" t="s">
        <v>110</v>
      </c>
      <c r="G348" s="20" t="s">
        <v>260</v>
      </c>
      <c r="H348" s="20" t="s">
        <v>260</v>
      </c>
      <c r="I348" s="20" t="s">
        <v>32</v>
      </c>
      <c r="J348" s="20" t="s">
        <v>33</v>
      </c>
      <c r="K348" s="20" t="s">
        <v>1979</v>
      </c>
      <c r="L348" s="20" t="s">
        <v>1942</v>
      </c>
      <c r="M348" s="20" t="s">
        <v>1969</v>
      </c>
      <c r="N348" s="20" t="s">
        <v>1980</v>
      </c>
      <c r="O348" s="20">
        <v>637.44000000000005</v>
      </c>
      <c r="P348" s="20">
        <v>1</v>
      </c>
      <c r="Q348" s="20">
        <v>108.36</v>
      </c>
      <c r="R348" s="20">
        <v>3.32</v>
      </c>
      <c r="S348" s="20" t="s">
        <v>38</v>
      </c>
      <c r="T348" s="20">
        <v>311</v>
      </c>
      <c r="U348" s="20" t="s">
        <v>39</v>
      </c>
      <c r="V348" s="20" t="s">
        <v>57</v>
      </c>
      <c r="W348" s="21" t="s">
        <v>41</v>
      </c>
      <c r="X348" s="22">
        <v>45243</v>
      </c>
      <c r="Y348" s="23">
        <v>45245</v>
      </c>
      <c r="Z348" s="37" t="str">
        <f>IF(India_Data[[#This Row],[Order Date]]=India_Data[[#This Row],[Ship Date]],"0","1")</f>
        <v>1</v>
      </c>
      <c r="AA348" s="37" t="str">
        <f>IF(India_Data[[#This Row],[Sales]]&gt;=India_Data[[#This Row],[Target]],"YES","NO")</f>
        <v>YES</v>
      </c>
      <c r="AB348" s="37">
        <f>(Data!O348:O1902-Data!T348:T1902)</f>
        <v>326.44000000000005</v>
      </c>
      <c r="AC348" s="35">
        <f>India_Data[[#This Row],[Ship Date]]-India_Data[[#This Row],[Order Date]]</f>
        <v>2</v>
      </c>
      <c r="AD348" s="35" t="str">
        <f>IF(India_Data[[#This Row],[Ship Date]]-India_Data[[#This Row],[Order Date]]&gt;5,"flag","no")</f>
        <v>no</v>
      </c>
      <c r="AE348" s="35">
        <f>India_Data[[#This Row],[Profit]]/India_Data[[#This Row],[Sales]]</f>
        <v>0.16999246987951805</v>
      </c>
      <c r="AF348" s="41">
        <f>India_Data[[#This Row],[Sales]]/India_Data[[#This Row],[Target]]</f>
        <v>2.049646302250804</v>
      </c>
      <c r="AG348" s="41">
        <f>India_Data[[#This Row],[Shipping Cost]]/India_Data[[#This Row],[Sales]]</f>
        <v>5.208333333333333E-3</v>
      </c>
      <c r="AH348" s="40" t="str">
        <f>IF(India_Data[[#This Row],[Shipping Cost]]/India_Data[[#This Row],[Sales]]&gt;0.1,"HIGH","")</f>
        <v/>
      </c>
    </row>
    <row r="349" spans="1:34">
      <c r="A349" s="19">
        <v>348</v>
      </c>
      <c r="B349" s="20" t="s">
        <v>1036</v>
      </c>
      <c r="C349" s="20" t="s">
        <v>26</v>
      </c>
      <c r="D349" s="20" t="s">
        <v>941</v>
      </c>
      <c r="E349" s="20" t="s">
        <v>942</v>
      </c>
      <c r="F349" s="20" t="s">
        <v>110</v>
      </c>
      <c r="G349" s="20" t="s">
        <v>1037</v>
      </c>
      <c r="H349" s="20" t="s">
        <v>165</v>
      </c>
      <c r="I349" s="20" t="s">
        <v>32</v>
      </c>
      <c r="J349" s="20" t="s">
        <v>47</v>
      </c>
      <c r="K349" s="20" t="s">
        <v>1981</v>
      </c>
      <c r="L349" s="20" t="s">
        <v>1942</v>
      </c>
      <c r="M349" s="20" t="s">
        <v>1958</v>
      </c>
      <c r="N349" s="20" t="s">
        <v>1982</v>
      </c>
      <c r="O349" s="20">
        <v>145.32</v>
      </c>
      <c r="P349" s="20">
        <v>2</v>
      </c>
      <c r="Q349" s="20">
        <v>45</v>
      </c>
      <c r="R349" s="20">
        <v>11</v>
      </c>
      <c r="S349" s="20" t="s">
        <v>38</v>
      </c>
      <c r="T349" s="20">
        <v>195</v>
      </c>
      <c r="U349" s="20" t="s">
        <v>39</v>
      </c>
      <c r="V349" s="20" t="s">
        <v>40</v>
      </c>
      <c r="W349" s="21" t="s">
        <v>58</v>
      </c>
      <c r="X349" s="22">
        <v>44433</v>
      </c>
      <c r="Y349" s="23">
        <v>44435</v>
      </c>
      <c r="Z349" s="37" t="str">
        <f>IF(India_Data[[#This Row],[Order Date]]=India_Data[[#This Row],[Ship Date]],"0","1")</f>
        <v>1</v>
      </c>
      <c r="AA349" s="37" t="str">
        <f>IF(India_Data[[#This Row],[Sales]]&gt;=India_Data[[#This Row],[Target]],"YES","NO")</f>
        <v>NO</v>
      </c>
      <c r="AB349" s="37">
        <f>(Data!O349:O1903-Data!T349:T1903)</f>
        <v>-49.680000000000007</v>
      </c>
      <c r="AC349" s="35">
        <f>India_Data[[#This Row],[Ship Date]]-India_Data[[#This Row],[Order Date]]</f>
        <v>2</v>
      </c>
      <c r="AD349" s="35" t="str">
        <f>IF(India_Data[[#This Row],[Ship Date]]-India_Data[[#This Row],[Order Date]]&gt;5,"flag","no")</f>
        <v>no</v>
      </c>
      <c r="AE349" s="35">
        <f>India_Data[[#This Row],[Profit]]/India_Data[[#This Row],[Sales]]</f>
        <v>0.30966143682906688</v>
      </c>
      <c r="AF349" s="41">
        <f>India_Data[[#This Row],[Sales]]/India_Data[[#This Row],[Target]]</f>
        <v>0.74523076923076914</v>
      </c>
      <c r="AG349" s="41">
        <f>India_Data[[#This Row],[Shipping Cost]]/India_Data[[#This Row],[Sales]]</f>
        <v>7.5695017891549685E-2</v>
      </c>
      <c r="AH349" s="40" t="str">
        <f>IF(India_Data[[#This Row],[Shipping Cost]]/India_Data[[#This Row],[Sales]]&gt;0.1,"HIGH","")</f>
        <v/>
      </c>
    </row>
    <row r="350" spans="1:34">
      <c r="A350" s="19">
        <v>349</v>
      </c>
      <c r="B350" s="20" t="s">
        <v>321</v>
      </c>
      <c r="C350" s="20" t="s">
        <v>26</v>
      </c>
      <c r="D350" s="20" t="s">
        <v>322</v>
      </c>
      <c r="E350" s="20" t="s">
        <v>323</v>
      </c>
      <c r="F350" s="20" t="s">
        <v>110</v>
      </c>
      <c r="G350" s="20" t="s">
        <v>324</v>
      </c>
      <c r="H350" s="20" t="s">
        <v>31</v>
      </c>
      <c r="I350" s="20" t="s">
        <v>32</v>
      </c>
      <c r="J350" s="20" t="s">
        <v>33</v>
      </c>
      <c r="K350" s="20" t="s">
        <v>1983</v>
      </c>
      <c r="L350" s="20" t="s">
        <v>1942</v>
      </c>
      <c r="M350" s="20" t="s">
        <v>1958</v>
      </c>
      <c r="N350" s="20" t="s">
        <v>1984</v>
      </c>
      <c r="O350" s="20">
        <v>81.42</v>
      </c>
      <c r="P350" s="20">
        <v>2</v>
      </c>
      <c r="Q350" s="20">
        <v>11.34</v>
      </c>
      <c r="R350" s="20">
        <v>4.78</v>
      </c>
      <c r="S350" s="20" t="s">
        <v>38</v>
      </c>
      <c r="T350" s="20">
        <v>5</v>
      </c>
      <c r="U350" s="20" t="s">
        <v>39</v>
      </c>
      <c r="V350" s="20" t="s">
        <v>78</v>
      </c>
      <c r="W350" s="21" t="s">
        <v>41</v>
      </c>
      <c r="X350" s="22">
        <v>44912</v>
      </c>
      <c r="Y350" s="23">
        <v>44915</v>
      </c>
      <c r="Z350" s="37" t="str">
        <f>IF(India_Data[[#This Row],[Order Date]]=India_Data[[#This Row],[Ship Date]],"0","1")</f>
        <v>1</v>
      </c>
      <c r="AA350" s="37" t="str">
        <f>IF(India_Data[[#This Row],[Sales]]&gt;=India_Data[[#This Row],[Target]],"YES","NO")</f>
        <v>YES</v>
      </c>
      <c r="AB350" s="37">
        <f>(Data!O350:O1904-Data!T350:T1904)</f>
        <v>76.42</v>
      </c>
      <c r="AC350" s="35">
        <f>India_Data[[#This Row],[Ship Date]]-India_Data[[#This Row],[Order Date]]</f>
        <v>3</v>
      </c>
      <c r="AD350" s="35" t="str">
        <f>IF(India_Data[[#This Row],[Ship Date]]-India_Data[[#This Row],[Order Date]]&gt;5,"flag","no")</f>
        <v>no</v>
      </c>
      <c r="AE350" s="35">
        <f>India_Data[[#This Row],[Profit]]/India_Data[[#This Row],[Sales]]</f>
        <v>0.13927781871775977</v>
      </c>
      <c r="AF350" s="41">
        <f>India_Data[[#This Row],[Sales]]/India_Data[[#This Row],[Target]]</f>
        <v>16.283999999999999</v>
      </c>
      <c r="AG350" s="41">
        <f>India_Data[[#This Row],[Shipping Cost]]/India_Data[[#This Row],[Sales]]</f>
        <v>5.8707934168508967E-2</v>
      </c>
      <c r="AH350" s="40" t="str">
        <f>IF(India_Data[[#This Row],[Shipping Cost]]/India_Data[[#This Row],[Sales]]&gt;0.1,"HIGH","")</f>
        <v/>
      </c>
    </row>
    <row r="351" spans="1:34">
      <c r="A351" s="19">
        <v>350</v>
      </c>
      <c r="B351" s="20" t="s">
        <v>1099</v>
      </c>
      <c r="C351" s="20" t="s">
        <v>26</v>
      </c>
      <c r="D351" s="20" t="s">
        <v>1100</v>
      </c>
      <c r="E351" s="20" t="s">
        <v>1101</v>
      </c>
      <c r="F351" s="20" t="s">
        <v>110</v>
      </c>
      <c r="G351" s="20" t="s">
        <v>45</v>
      </c>
      <c r="H351" s="20" t="s">
        <v>46</v>
      </c>
      <c r="I351" s="20" t="s">
        <v>32</v>
      </c>
      <c r="J351" s="20" t="s">
        <v>47</v>
      </c>
      <c r="K351" s="20" t="s">
        <v>1985</v>
      </c>
      <c r="L351" s="20" t="s">
        <v>1942</v>
      </c>
      <c r="M351" s="20" t="s">
        <v>1969</v>
      </c>
      <c r="N351" s="20" t="s">
        <v>1986</v>
      </c>
      <c r="O351" s="20">
        <v>279.54000000000002</v>
      </c>
      <c r="P351" s="20">
        <v>2</v>
      </c>
      <c r="Q351" s="20">
        <v>58.68</v>
      </c>
      <c r="R351" s="20">
        <v>22.04</v>
      </c>
      <c r="S351" s="20" t="s">
        <v>38</v>
      </c>
      <c r="T351" s="20">
        <v>426</v>
      </c>
      <c r="U351" s="20" t="s">
        <v>39</v>
      </c>
      <c r="V351" s="20" t="s">
        <v>57</v>
      </c>
      <c r="W351" s="21" t="s">
        <v>58</v>
      </c>
      <c r="X351" s="22">
        <v>45255</v>
      </c>
      <c r="Y351" s="23">
        <v>45259</v>
      </c>
      <c r="Z351" s="37" t="str">
        <f>IF(India_Data[[#This Row],[Order Date]]=India_Data[[#This Row],[Ship Date]],"0","1")</f>
        <v>1</v>
      </c>
      <c r="AA351" s="37" t="str">
        <f>IF(India_Data[[#This Row],[Sales]]&gt;=India_Data[[#This Row],[Target]],"YES","NO")</f>
        <v>NO</v>
      </c>
      <c r="AB351" s="37">
        <f>(Data!O351:O1905-Data!T351:T1905)</f>
        <v>-146.45999999999998</v>
      </c>
      <c r="AC351" s="35">
        <f>India_Data[[#This Row],[Ship Date]]-India_Data[[#This Row],[Order Date]]</f>
        <v>4</v>
      </c>
      <c r="AD351" s="35" t="str">
        <f>IF(India_Data[[#This Row],[Ship Date]]-India_Data[[#This Row],[Order Date]]&gt;5,"flag","no")</f>
        <v>no</v>
      </c>
      <c r="AE351" s="35">
        <f>India_Data[[#This Row],[Profit]]/India_Data[[#This Row],[Sales]]</f>
        <v>0.20991629104958143</v>
      </c>
      <c r="AF351" s="41">
        <f>India_Data[[#This Row],[Sales]]/India_Data[[#This Row],[Target]]</f>
        <v>0.65619718309859165</v>
      </c>
      <c r="AG351" s="41">
        <f>India_Data[[#This Row],[Shipping Cost]]/India_Data[[#This Row],[Sales]]</f>
        <v>7.8843814838663512E-2</v>
      </c>
      <c r="AH351" s="40" t="str">
        <f>IF(India_Data[[#This Row],[Shipping Cost]]/India_Data[[#This Row],[Sales]]&gt;0.1,"HIGH","")</f>
        <v/>
      </c>
    </row>
    <row r="352" spans="1:34">
      <c r="A352" s="19">
        <v>351</v>
      </c>
      <c r="B352" s="20" t="s">
        <v>441</v>
      </c>
      <c r="C352" s="20" t="s">
        <v>26</v>
      </c>
      <c r="D352" s="20" t="s">
        <v>442</v>
      </c>
      <c r="E352" s="20" t="s">
        <v>443</v>
      </c>
      <c r="F352" s="20" t="s">
        <v>110</v>
      </c>
      <c r="G352" s="20" t="s">
        <v>135</v>
      </c>
      <c r="H352" s="20" t="s">
        <v>136</v>
      </c>
      <c r="I352" s="20" t="s">
        <v>32</v>
      </c>
      <c r="J352" s="20" t="s">
        <v>54</v>
      </c>
      <c r="K352" s="20" t="s">
        <v>1987</v>
      </c>
      <c r="L352" s="20" t="s">
        <v>1942</v>
      </c>
      <c r="M352" s="20" t="s">
        <v>1969</v>
      </c>
      <c r="N352" s="20" t="s">
        <v>1988</v>
      </c>
      <c r="O352" s="20">
        <v>161.1</v>
      </c>
      <c r="P352" s="20">
        <v>2</v>
      </c>
      <c r="Q352" s="20">
        <v>14.46</v>
      </c>
      <c r="R352" s="20">
        <v>4.26</v>
      </c>
      <c r="S352" s="20" t="s">
        <v>38</v>
      </c>
      <c r="T352" s="20">
        <v>373</v>
      </c>
      <c r="U352" s="20" t="s">
        <v>39</v>
      </c>
      <c r="V352" s="20" t="s">
        <v>50</v>
      </c>
      <c r="W352" s="21" t="s">
        <v>58</v>
      </c>
      <c r="X352" s="22">
        <v>45642</v>
      </c>
      <c r="Y352" s="23">
        <v>45645</v>
      </c>
      <c r="Z352" s="37" t="str">
        <f>IF(India_Data[[#This Row],[Order Date]]=India_Data[[#This Row],[Ship Date]],"0","1")</f>
        <v>1</v>
      </c>
      <c r="AA352" s="37" t="str">
        <f>IF(India_Data[[#This Row],[Sales]]&gt;=India_Data[[#This Row],[Target]],"YES","NO")</f>
        <v>NO</v>
      </c>
      <c r="AB352" s="37">
        <f>(Data!O352:O1906-Data!T352:T1906)</f>
        <v>-211.9</v>
      </c>
      <c r="AC352" s="35">
        <f>India_Data[[#This Row],[Ship Date]]-India_Data[[#This Row],[Order Date]]</f>
        <v>3</v>
      </c>
      <c r="AD352" s="35" t="str">
        <f>IF(India_Data[[#This Row],[Ship Date]]-India_Data[[#This Row],[Order Date]]&gt;5,"flag","no")</f>
        <v>no</v>
      </c>
      <c r="AE352" s="35">
        <f>India_Data[[#This Row],[Profit]]/India_Data[[#This Row],[Sales]]</f>
        <v>8.9757914338919928E-2</v>
      </c>
      <c r="AF352" s="41">
        <f>India_Data[[#This Row],[Sales]]/India_Data[[#This Row],[Target]]</f>
        <v>0.43190348525469169</v>
      </c>
      <c r="AG352" s="41">
        <f>India_Data[[#This Row],[Shipping Cost]]/India_Data[[#This Row],[Sales]]</f>
        <v>2.6443202979515829E-2</v>
      </c>
      <c r="AH352" s="40" t="str">
        <f>IF(India_Data[[#This Row],[Shipping Cost]]/India_Data[[#This Row],[Sales]]&gt;0.1,"HIGH","")</f>
        <v/>
      </c>
    </row>
    <row r="353" spans="1:34">
      <c r="A353" s="19">
        <v>352</v>
      </c>
      <c r="B353" s="20" t="s">
        <v>1989</v>
      </c>
      <c r="C353" s="20" t="s">
        <v>26</v>
      </c>
      <c r="D353" s="20" t="s">
        <v>1990</v>
      </c>
      <c r="E353" s="20" t="s">
        <v>1991</v>
      </c>
      <c r="F353" s="20" t="s">
        <v>110</v>
      </c>
      <c r="G353" s="20" t="s">
        <v>500</v>
      </c>
      <c r="H353" s="20" t="s">
        <v>512</v>
      </c>
      <c r="I353" s="20" t="s">
        <v>32</v>
      </c>
      <c r="J353" s="20" t="s">
        <v>180</v>
      </c>
      <c r="K353" s="20" t="s">
        <v>1992</v>
      </c>
      <c r="L353" s="20" t="s">
        <v>1942</v>
      </c>
      <c r="M353" s="20" t="s">
        <v>1943</v>
      </c>
      <c r="N353" s="20" t="s">
        <v>1993</v>
      </c>
      <c r="O353" s="20">
        <v>628.44000000000005</v>
      </c>
      <c r="P353" s="20">
        <v>2</v>
      </c>
      <c r="Q353" s="20">
        <v>276.48</v>
      </c>
      <c r="R353" s="20">
        <v>81.27</v>
      </c>
      <c r="S353" s="20" t="s">
        <v>38</v>
      </c>
      <c r="T353" s="20">
        <v>739</v>
      </c>
      <c r="U353" s="20" t="s">
        <v>39</v>
      </c>
      <c r="V353" s="20" t="s">
        <v>78</v>
      </c>
      <c r="W353" s="21" t="s">
        <v>58</v>
      </c>
      <c r="X353" s="22">
        <v>45258</v>
      </c>
      <c r="Y353" s="23">
        <v>45260</v>
      </c>
      <c r="Z353" s="37" t="str">
        <f>IF(India_Data[[#This Row],[Order Date]]=India_Data[[#This Row],[Ship Date]],"0","1")</f>
        <v>1</v>
      </c>
      <c r="AA353" s="37" t="str">
        <f>IF(India_Data[[#This Row],[Sales]]&gt;=India_Data[[#This Row],[Target]],"YES","NO")</f>
        <v>NO</v>
      </c>
      <c r="AB353" s="37">
        <f>(Data!O353:O1907-Data!T353:T1907)</f>
        <v>-110.55999999999995</v>
      </c>
      <c r="AC353" s="35">
        <f>India_Data[[#This Row],[Ship Date]]-India_Data[[#This Row],[Order Date]]</f>
        <v>2</v>
      </c>
      <c r="AD353" s="35" t="str">
        <f>IF(India_Data[[#This Row],[Ship Date]]-India_Data[[#This Row],[Order Date]]&gt;5,"flag","no")</f>
        <v>no</v>
      </c>
      <c r="AE353" s="35">
        <f>India_Data[[#This Row],[Profit]]/India_Data[[#This Row],[Sales]]</f>
        <v>0.43994653427534847</v>
      </c>
      <c r="AF353" s="41">
        <f>India_Data[[#This Row],[Sales]]/India_Data[[#This Row],[Target]]</f>
        <v>0.85039242219215161</v>
      </c>
      <c r="AG353" s="41">
        <f>India_Data[[#This Row],[Shipping Cost]]/India_Data[[#This Row],[Sales]]</f>
        <v>0.12932022150085926</v>
      </c>
      <c r="AH353" s="40" t="str">
        <f>IF(India_Data[[#This Row],[Shipping Cost]]/India_Data[[#This Row],[Sales]]&gt;0.1,"HIGH","")</f>
        <v>HIGH</v>
      </c>
    </row>
    <row r="354" spans="1:34">
      <c r="A354" s="19">
        <v>353</v>
      </c>
      <c r="B354" s="20" t="s">
        <v>1098</v>
      </c>
      <c r="C354" s="20" t="s">
        <v>26</v>
      </c>
      <c r="D354" s="20" t="s">
        <v>669</v>
      </c>
      <c r="E354" s="20" t="s">
        <v>670</v>
      </c>
      <c r="F354" s="20" t="s">
        <v>110</v>
      </c>
      <c r="G354" s="20" t="s">
        <v>52</v>
      </c>
      <c r="H354" s="20" t="s">
        <v>53</v>
      </c>
      <c r="I354" s="20" t="s">
        <v>32</v>
      </c>
      <c r="J354" s="20" t="s">
        <v>54</v>
      </c>
      <c r="K354" s="20" t="s">
        <v>1994</v>
      </c>
      <c r="L354" s="20" t="s">
        <v>1942</v>
      </c>
      <c r="M354" s="20" t="s">
        <v>1943</v>
      </c>
      <c r="N354" s="20" t="s">
        <v>1995</v>
      </c>
      <c r="O354" s="20">
        <v>347.16</v>
      </c>
      <c r="P354" s="20">
        <v>2</v>
      </c>
      <c r="Q354" s="20">
        <v>138.84</v>
      </c>
      <c r="R354" s="20">
        <v>28.68</v>
      </c>
      <c r="S354" s="20" t="s">
        <v>38</v>
      </c>
      <c r="T354" s="20">
        <v>162</v>
      </c>
      <c r="U354" s="20" t="s">
        <v>39</v>
      </c>
      <c r="V354" s="20" t="s">
        <v>57</v>
      </c>
      <c r="W354" s="21" t="s">
        <v>41</v>
      </c>
      <c r="X354" s="22">
        <v>44595</v>
      </c>
      <c r="Y354" s="23">
        <v>44654</v>
      </c>
      <c r="Z354" s="37" t="str">
        <f>IF(India_Data[[#This Row],[Order Date]]=India_Data[[#This Row],[Ship Date]],"0","1")</f>
        <v>1</v>
      </c>
      <c r="AA354" s="37" t="str">
        <f>IF(India_Data[[#This Row],[Sales]]&gt;=India_Data[[#This Row],[Target]],"YES","NO")</f>
        <v>YES</v>
      </c>
      <c r="AB354" s="37">
        <f>(Data!O354:O1908-Data!T354:T1908)</f>
        <v>185.16000000000003</v>
      </c>
      <c r="AC354" s="35">
        <f>India_Data[[#This Row],[Ship Date]]-India_Data[[#This Row],[Order Date]]</f>
        <v>59</v>
      </c>
      <c r="AD354" s="35" t="str">
        <f>IF(India_Data[[#This Row],[Ship Date]]-India_Data[[#This Row],[Order Date]]&gt;5,"flag","no")</f>
        <v>flag</v>
      </c>
      <c r="AE354" s="35">
        <f>India_Data[[#This Row],[Profit]]/India_Data[[#This Row],[Sales]]</f>
        <v>0.39993086761147595</v>
      </c>
      <c r="AF354" s="41">
        <f>India_Data[[#This Row],[Sales]]/India_Data[[#This Row],[Target]]</f>
        <v>2.142962962962963</v>
      </c>
      <c r="AG354" s="41">
        <f>India_Data[[#This Row],[Shipping Cost]]/India_Data[[#This Row],[Sales]]</f>
        <v>8.2613204286208081E-2</v>
      </c>
      <c r="AH354" s="40" t="str">
        <f>IF(India_Data[[#This Row],[Shipping Cost]]/India_Data[[#This Row],[Sales]]&gt;0.1,"HIGH","")</f>
        <v/>
      </c>
    </row>
    <row r="355" spans="1:34">
      <c r="A355" s="19">
        <v>354</v>
      </c>
      <c r="B355" s="20" t="s">
        <v>161</v>
      </c>
      <c r="C355" s="20" t="s">
        <v>26</v>
      </c>
      <c r="D355" s="20" t="s">
        <v>162</v>
      </c>
      <c r="E355" s="20" t="s">
        <v>163</v>
      </c>
      <c r="F355" s="20" t="s">
        <v>110</v>
      </c>
      <c r="G355" s="20" t="s">
        <v>164</v>
      </c>
      <c r="H355" s="20" t="s">
        <v>165</v>
      </c>
      <c r="I355" s="20" t="s">
        <v>32</v>
      </c>
      <c r="J355" s="20" t="s">
        <v>47</v>
      </c>
      <c r="K355" s="20" t="s">
        <v>1996</v>
      </c>
      <c r="L355" s="20" t="s">
        <v>1942</v>
      </c>
      <c r="M355" s="20" t="s">
        <v>1943</v>
      </c>
      <c r="N355" s="20" t="s">
        <v>1997</v>
      </c>
      <c r="O355" s="20">
        <v>347.88</v>
      </c>
      <c r="P355" s="20">
        <v>2</v>
      </c>
      <c r="Q355" s="20">
        <v>163.5</v>
      </c>
      <c r="R355" s="20">
        <v>16.53</v>
      </c>
      <c r="S355" s="20" t="s">
        <v>38</v>
      </c>
      <c r="T355" s="20">
        <v>542</v>
      </c>
      <c r="U355" s="20" t="s">
        <v>39</v>
      </c>
      <c r="V355" s="20" t="s">
        <v>40</v>
      </c>
      <c r="W355" s="21" t="s">
        <v>58</v>
      </c>
      <c r="X355" s="22">
        <v>45541</v>
      </c>
      <c r="Y355" s="23">
        <v>45459</v>
      </c>
      <c r="Z355" s="37" t="str">
        <f>IF(India_Data[[#This Row],[Order Date]]=India_Data[[#This Row],[Ship Date]],"0","1")</f>
        <v>1</v>
      </c>
      <c r="AA355" s="37" t="str">
        <f>IF(India_Data[[#This Row],[Sales]]&gt;=India_Data[[#This Row],[Target]],"YES","NO")</f>
        <v>NO</v>
      </c>
      <c r="AB355" s="37">
        <f>(Data!O355:O1909-Data!T355:T1909)</f>
        <v>-194.12</v>
      </c>
      <c r="AC355" s="35">
        <f>India_Data[[#This Row],[Ship Date]]-India_Data[[#This Row],[Order Date]]</f>
        <v>-82</v>
      </c>
      <c r="AD355" s="35" t="str">
        <f>IF(India_Data[[#This Row],[Ship Date]]-India_Data[[#This Row],[Order Date]]&gt;5,"flag","no")</f>
        <v>no</v>
      </c>
      <c r="AE355" s="35">
        <f>India_Data[[#This Row],[Profit]]/India_Data[[#This Row],[Sales]]</f>
        <v>0.46998965160400141</v>
      </c>
      <c r="AF355" s="41">
        <f>India_Data[[#This Row],[Sales]]/India_Data[[#This Row],[Target]]</f>
        <v>0.64184501845018449</v>
      </c>
      <c r="AG355" s="41">
        <f>India_Data[[#This Row],[Shipping Cost]]/India_Data[[#This Row],[Sales]]</f>
        <v>4.751638496033115E-2</v>
      </c>
      <c r="AH355" s="40" t="str">
        <f>IF(India_Data[[#This Row],[Shipping Cost]]/India_Data[[#This Row],[Sales]]&gt;0.1,"HIGH","")</f>
        <v/>
      </c>
    </row>
    <row r="356" spans="1:34">
      <c r="A356" s="19">
        <v>355</v>
      </c>
      <c r="B356" s="20" t="s">
        <v>1028</v>
      </c>
      <c r="C356" s="20" t="s">
        <v>26</v>
      </c>
      <c r="D356" s="20" t="s">
        <v>1029</v>
      </c>
      <c r="E356" s="20" t="s">
        <v>1030</v>
      </c>
      <c r="F356" s="20" t="s">
        <v>110</v>
      </c>
      <c r="G356" s="20" t="s">
        <v>318</v>
      </c>
      <c r="H356" s="20" t="s">
        <v>124</v>
      </c>
      <c r="I356" s="20" t="s">
        <v>32</v>
      </c>
      <c r="J356" s="20" t="s">
        <v>47</v>
      </c>
      <c r="K356" s="20" t="s">
        <v>1811</v>
      </c>
      <c r="L356" s="20" t="s">
        <v>1508</v>
      </c>
      <c r="M356" s="20" t="s">
        <v>1513</v>
      </c>
      <c r="N356" s="20" t="s">
        <v>1812</v>
      </c>
      <c r="O356" s="20">
        <v>665.1</v>
      </c>
      <c r="P356" s="20">
        <v>2</v>
      </c>
      <c r="Q356" s="20">
        <v>212.82</v>
      </c>
      <c r="R356" s="20">
        <v>31.56</v>
      </c>
      <c r="S356" s="20" t="s">
        <v>38</v>
      </c>
      <c r="T356" s="20">
        <v>156</v>
      </c>
      <c r="U356" s="20" t="s">
        <v>39</v>
      </c>
      <c r="V356" s="20" t="s">
        <v>78</v>
      </c>
      <c r="W356" s="21" t="s">
        <v>58</v>
      </c>
      <c r="X356" s="22">
        <v>45540</v>
      </c>
      <c r="Y356" s="23">
        <v>45427</v>
      </c>
      <c r="Z356" s="37" t="str">
        <f>IF(India_Data[[#This Row],[Order Date]]=India_Data[[#This Row],[Ship Date]],"0","1")</f>
        <v>1</v>
      </c>
      <c r="AA356" s="37" t="str">
        <f>IF(India_Data[[#This Row],[Sales]]&gt;=India_Data[[#This Row],[Target]],"YES","NO")</f>
        <v>YES</v>
      </c>
      <c r="AB356" s="37">
        <f>(Data!O356:O1910-Data!T356:T1910)</f>
        <v>509.1</v>
      </c>
      <c r="AC356" s="35">
        <f>India_Data[[#This Row],[Ship Date]]-India_Data[[#This Row],[Order Date]]</f>
        <v>-113</v>
      </c>
      <c r="AD356" s="35" t="str">
        <f>IF(India_Data[[#This Row],[Ship Date]]-India_Data[[#This Row],[Order Date]]&gt;5,"flag","no")</f>
        <v>no</v>
      </c>
      <c r="AE356" s="35">
        <f>India_Data[[#This Row],[Profit]]/India_Data[[#This Row],[Sales]]</f>
        <v>0.3199819576003608</v>
      </c>
      <c r="AF356" s="41">
        <f>India_Data[[#This Row],[Sales]]/India_Data[[#This Row],[Target]]</f>
        <v>4.2634615384615389</v>
      </c>
      <c r="AG356" s="41">
        <f>India_Data[[#This Row],[Shipping Cost]]/India_Data[[#This Row],[Sales]]</f>
        <v>4.7451511050969779E-2</v>
      </c>
      <c r="AH356" s="40" t="str">
        <f>IF(India_Data[[#This Row],[Shipping Cost]]/India_Data[[#This Row],[Sales]]&gt;0.1,"HIGH","")</f>
        <v/>
      </c>
    </row>
    <row r="357" spans="1:34">
      <c r="A357" s="19">
        <v>356</v>
      </c>
      <c r="B357" s="20" t="s">
        <v>1813</v>
      </c>
      <c r="C357" s="20" t="s">
        <v>26</v>
      </c>
      <c r="D357" s="20" t="s">
        <v>509</v>
      </c>
      <c r="E357" s="20" t="s">
        <v>510</v>
      </c>
      <c r="F357" s="20" t="s">
        <v>110</v>
      </c>
      <c r="G357" s="20" t="s">
        <v>211</v>
      </c>
      <c r="H357" s="20" t="s">
        <v>31</v>
      </c>
      <c r="I357" s="20" t="s">
        <v>32</v>
      </c>
      <c r="J357" s="20" t="s">
        <v>33</v>
      </c>
      <c r="K357" s="20" t="s">
        <v>1814</v>
      </c>
      <c r="L357" s="20" t="s">
        <v>1508</v>
      </c>
      <c r="M357" s="20" t="s">
        <v>1548</v>
      </c>
      <c r="N357" s="20" t="s">
        <v>1815</v>
      </c>
      <c r="O357" s="20">
        <v>87.3</v>
      </c>
      <c r="P357" s="20">
        <v>2</v>
      </c>
      <c r="Q357" s="20">
        <v>7.8</v>
      </c>
      <c r="R357" s="20">
        <v>7.62</v>
      </c>
      <c r="S357" s="20" t="s">
        <v>38</v>
      </c>
      <c r="T357" s="20">
        <v>303</v>
      </c>
      <c r="U357" s="20" t="s">
        <v>39</v>
      </c>
      <c r="V357" s="20" t="s">
        <v>40</v>
      </c>
      <c r="W357" s="21" t="s">
        <v>58</v>
      </c>
      <c r="X357" s="22">
        <v>44796</v>
      </c>
      <c r="Y357" s="23">
        <v>44802</v>
      </c>
      <c r="Z357" s="37" t="str">
        <f>IF(India_Data[[#This Row],[Order Date]]=India_Data[[#This Row],[Ship Date]],"0","1")</f>
        <v>1</v>
      </c>
      <c r="AA357" s="37" t="str">
        <f>IF(India_Data[[#This Row],[Sales]]&gt;=India_Data[[#This Row],[Target]],"YES","NO")</f>
        <v>NO</v>
      </c>
      <c r="AB357" s="37">
        <f>(Data!O357:O1911-Data!T357:T1911)</f>
        <v>-215.7</v>
      </c>
      <c r="AC357" s="35">
        <f>India_Data[[#This Row],[Ship Date]]-India_Data[[#This Row],[Order Date]]</f>
        <v>6</v>
      </c>
      <c r="AD357" s="35" t="str">
        <f>IF(India_Data[[#This Row],[Ship Date]]-India_Data[[#This Row],[Order Date]]&gt;5,"flag","no")</f>
        <v>flag</v>
      </c>
      <c r="AE357" s="35">
        <f>India_Data[[#This Row],[Profit]]/India_Data[[#This Row],[Sales]]</f>
        <v>8.9347079037800689E-2</v>
      </c>
      <c r="AF357" s="41">
        <f>India_Data[[#This Row],[Sales]]/India_Data[[#This Row],[Target]]</f>
        <v>0.2881188118811881</v>
      </c>
      <c r="AG357" s="41">
        <f>India_Data[[#This Row],[Shipping Cost]]/India_Data[[#This Row],[Sales]]</f>
        <v>8.7285223367697604E-2</v>
      </c>
      <c r="AH357" s="40" t="str">
        <f>IF(India_Data[[#This Row],[Shipping Cost]]/India_Data[[#This Row],[Sales]]&gt;0.1,"HIGH","")</f>
        <v/>
      </c>
    </row>
    <row r="358" spans="1:34">
      <c r="A358" s="19">
        <v>357</v>
      </c>
      <c r="B358" s="20" t="s">
        <v>637</v>
      </c>
      <c r="C358" s="20" t="s">
        <v>26</v>
      </c>
      <c r="D358" s="20" t="s">
        <v>554</v>
      </c>
      <c r="E358" s="20" t="s">
        <v>555</v>
      </c>
      <c r="F358" s="20" t="s">
        <v>29</v>
      </c>
      <c r="G358" s="20" t="s">
        <v>218</v>
      </c>
      <c r="H358" s="20" t="s">
        <v>165</v>
      </c>
      <c r="I358" s="20" t="s">
        <v>32</v>
      </c>
      <c r="J358" s="20" t="s">
        <v>47</v>
      </c>
      <c r="K358" s="20" t="s">
        <v>1507</v>
      </c>
      <c r="L358" s="20" t="s">
        <v>1508</v>
      </c>
      <c r="M358" s="20" t="s">
        <v>1509</v>
      </c>
      <c r="N358" s="20" t="s">
        <v>1510</v>
      </c>
      <c r="O358" s="20">
        <v>1162.8900000000001</v>
      </c>
      <c r="P358" s="20">
        <v>3</v>
      </c>
      <c r="Q358" s="20">
        <v>81.36</v>
      </c>
      <c r="R358" s="20">
        <v>83.9</v>
      </c>
      <c r="S358" s="20" t="s">
        <v>38</v>
      </c>
      <c r="T358" s="20">
        <v>753</v>
      </c>
      <c r="U358" s="20" t="s">
        <v>39</v>
      </c>
      <c r="V358" s="20" t="s">
        <v>50</v>
      </c>
      <c r="W358" s="21" t="s">
        <v>58</v>
      </c>
      <c r="X358" s="22">
        <v>45115</v>
      </c>
      <c r="Y358" s="23">
        <v>45152</v>
      </c>
      <c r="Z358" s="37" t="str">
        <f>IF(India_Data[[#This Row],[Order Date]]=India_Data[[#This Row],[Ship Date]],"0","1")</f>
        <v>1</v>
      </c>
      <c r="AA358" s="37" t="str">
        <f>IF(India_Data[[#This Row],[Sales]]&gt;=India_Data[[#This Row],[Target]],"YES","NO")</f>
        <v>YES</v>
      </c>
      <c r="AB358" s="37">
        <f>(Data!O358:O1912-Data!T358:T1912)</f>
        <v>409.8900000000001</v>
      </c>
      <c r="AC358" s="35">
        <f>India_Data[[#This Row],[Ship Date]]-India_Data[[#This Row],[Order Date]]</f>
        <v>37</v>
      </c>
      <c r="AD358" s="35" t="str">
        <f>IF(India_Data[[#This Row],[Ship Date]]-India_Data[[#This Row],[Order Date]]&gt;5,"flag","no")</f>
        <v>flag</v>
      </c>
      <c r="AE358" s="35">
        <f>India_Data[[#This Row],[Profit]]/India_Data[[#This Row],[Sales]]</f>
        <v>6.9963625106415905E-2</v>
      </c>
      <c r="AF358" s="41">
        <f>India_Data[[#This Row],[Sales]]/India_Data[[#This Row],[Target]]</f>
        <v>1.5443426294820719</v>
      </c>
      <c r="AG358" s="41">
        <f>India_Data[[#This Row],[Shipping Cost]]/India_Data[[#This Row],[Sales]]</f>
        <v>7.2147838574585732E-2</v>
      </c>
      <c r="AH358" s="40" t="str">
        <f>IF(India_Data[[#This Row],[Shipping Cost]]/India_Data[[#This Row],[Sales]]&gt;0.1,"HIGH","")</f>
        <v/>
      </c>
    </row>
    <row r="359" spans="1:34">
      <c r="A359" s="19">
        <v>358</v>
      </c>
      <c r="B359" s="20" t="s">
        <v>1511</v>
      </c>
      <c r="C359" s="20" t="s">
        <v>26</v>
      </c>
      <c r="D359" s="20" t="s">
        <v>379</v>
      </c>
      <c r="E359" s="20" t="s">
        <v>380</v>
      </c>
      <c r="F359" s="20" t="s">
        <v>29</v>
      </c>
      <c r="G359" s="20" t="s">
        <v>52</v>
      </c>
      <c r="H359" s="20" t="s">
        <v>53</v>
      </c>
      <c r="I359" s="20" t="s">
        <v>32</v>
      </c>
      <c r="J359" s="20" t="s">
        <v>54</v>
      </c>
      <c r="K359" s="20" t="s">
        <v>1512</v>
      </c>
      <c r="L359" s="20" t="s">
        <v>1508</v>
      </c>
      <c r="M359" s="20" t="s">
        <v>1513</v>
      </c>
      <c r="N359" s="20" t="s">
        <v>1514</v>
      </c>
      <c r="O359" s="20">
        <v>1402.29</v>
      </c>
      <c r="P359" s="20">
        <v>3</v>
      </c>
      <c r="Q359" s="20">
        <v>0</v>
      </c>
      <c r="R359" s="20">
        <v>96.6</v>
      </c>
      <c r="S359" s="20" t="s">
        <v>38</v>
      </c>
      <c r="T359" s="20">
        <v>795</v>
      </c>
      <c r="U359" s="20" t="s">
        <v>39</v>
      </c>
      <c r="V359" s="20" t="s">
        <v>40</v>
      </c>
      <c r="W359" s="21" t="s">
        <v>41</v>
      </c>
      <c r="X359" s="22">
        <v>44537</v>
      </c>
      <c r="Y359" s="23">
        <v>44396</v>
      </c>
      <c r="Z359" s="37" t="str">
        <f>IF(India_Data[[#This Row],[Order Date]]=India_Data[[#This Row],[Ship Date]],"0","1")</f>
        <v>1</v>
      </c>
      <c r="AA359" s="37" t="str">
        <f>IF(India_Data[[#This Row],[Sales]]&gt;=India_Data[[#This Row],[Target]],"YES","NO")</f>
        <v>YES</v>
      </c>
      <c r="AB359" s="37">
        <f>(Data!O359:O1913-Data!T359:T1913)</f>
        <v>607.29</v>
      </c>
      <c r="AC359" s="35">
        <f>India_Data[[#This Row],[Ship Date]]-India_Data[[#This Row],[Order Date]]</f>
        <v>-141</v>
      </c>
      <c r="AD359" s="35" t="str">
        <f>IF(India_Data[[#This Row],[Ship Date]]-India_Data[[#This Row],[Order Date]]&gt;5,"flag","no")</f>
        <v>no</v>
      </c>
      <c r="AE359" s="35">
        <f>India_Data[[#This Row],[Profit]]/India_Data[[#This Row],[Sales]]</f>
        <v>0</v>
      </c>
      <c r="AF359" s="41">
        <f>India_Data[[#This Row],[Sales]]/India_Data[[#This Row],[Target]]</f>
        <v>1.7638867924528301</v>
      </c>
      <c r="AG359" s="41">
        <f>India_Data[[#This Row],[Shipping Cost]]/India_Data[[#This Row],[Sales]]</f>
        <v>6.8887320026528032E-2</v>
      </c>
      <c r="AH359" s="40" t="str">
        <f>IF(India_Data[[#This Row],[Shipping Cost]]/India_Data[[#This Row],[Sales]]&gt;0.1,"HIGH","")</f>
        <v/>
      </c>
    </row>
    <row r="360" spans="1:34">
      <c r="A360" s="19">
        <v>359</v>
      </c>
      <c r="B360" s="20" t="s">
        <v>239</v>
      </c>
      <c r="C360" s="20" t="s">
        <v>26</v>
      </c>
      <c r="D360" s="20" t="s">
        <v>240</v>
      </c>
      <c r="E360" s="20" t="s">
        <v>241</v>
      </c>
      <c r="F360" s="20" t="s">
        <v>29</v>
      </c>
      <c r="G360" s="20" t="s">
        <v>242</v>
      </c>
      <c r="H360" s="20" t="s">
        <v>243</v>
      </c>
      <c r="I360" s="20" t="s">
        <v>32</v>
      </c>
      <c r="J360" s="20" t="s">
        <v>180</v>
      </c>
      <c r="K360" s="20" t="s">
        <v>1515</v>
      </c>
      <c r="L360" s="20" t="s">
        <v>1508</v>
      </c>
      <c r="M360" s="20" t="s">
        <v>1513</v>
      </c>
      <c r="N360" s="20" t="s">
        <v>1516</v>
      </c>
      <c r="O360" s="20">
        <v>807.84</v>
      </c>
      <c r="P360" s="20">
        <v>3</v>
      </c>
      <c r="Q360" s="20">
        <v>250.38</v>
      </c>
      <c r="R360" s="20">
        <v>31.63</v>
      </c>
      <c r="S360" s="20" t="s">
        <v>38</v>
      </c>
      <c r="T360" s="20">
        <v>538</v>
      </c>
      <c r="U360" s="20" t="s">
        <v>39</v>
      </c>
      <c r="V360" s="20" t="s">
        <v>50</v>
      </c>
      <c r="W360" s="21" t="s">
        <v>41</v>
      </c>
      <c r="X360" s="22">
        <v>45315</v>
      </c>
      <c r="Y360" s="23">
        <v>45322</v>
      </c>
      <c r="Z360" s="37" t="str">
        <f>IF(India_Data[[#This Row],[Order Date]]=India_Data[[#This Row],[Ship Date]],"0","1")</f>
        <v>1</v>
      </c>
      <c r="AA360" s="37" t="str">
        <f>IF(India_Data[[#This Row],[Sales]]&gt;=India_Data[[#This Row],[Target]],"YES","NO")</f>
        <v>YES</v>
      </c>
      <c r="AB360" s="37">
        <f>(Data!O360:O1914-Data!T360:T1914)</f>
        <v>269.84000000000003</v>
      </c>
      <c r="AC360" s="35">
        <f>India_Data[[#This Row],[Ship Date]]-India_Data[[#This Row],[Order Date]]</f>
        <v>7</v>
      </c>
      <c r="AD360" s="35" t="str">
        <f>IF(India_Data[[#This Row],[Ship Date]]-India_Data[[#This Row],[Order Date]]&gt;5,"flag","no")</f>
        <v>flag</v>
      </c>
      <c r="AE360" s="35">
        <f>India_Data[[#This Row],[Profit]]/India_Data[[#This Row],[Sales]]</f>
        <v>0.30993761140819964</v>
      </c>
      <c r="AF360" s="41">
        <f>India_Data[[#This Row],[Sales]]/India_Data[[#This Row],[Target]]</f>
        <v>1.5015613382899629</v>
      </c>
      <c r="AG360" s="41">
        <f>India_Data[[#This Row],[Shipping Cost]]/India_Data[[#This Row],[Sales]]</f>
        <v>3.9153792830263413E-2</v>
      </c>
      <c r="AH360" s="40" t="str">
        <f>IF(India_Data[[#This Row],[Shipping Cost]]/India_Data[[#This Row],[Sales]]&gt;0.1,"HIGH","")</f>
        <v/>
      </c>
    </row>
    <row r="361" spans="1:34">
      <c r="A361" s="19">
        <v>360</v>
      </c>
      <c r="B361" s="20" t="s">
        <v>239</v>
      </c>
      <c r="C361" s="20" t="s">
        <v>26</v>
      </c>
      <c r="D361" s="20" t="s">
        <v>240</v>
      </c>
      <c r="E361" s="20" t="s">
        <v>241</v>
      </c>
      <c r="F361" s="20" t="s">
        <v>29</v>
      </c>
      <c r="G361" s="20" t="s">
        <v>242</v>
      </c>
      <c r="H361" s="20" t="s">
        <v>243</v>
      </c>
      <c r="I361" s="20" t="s">
        <v>32</v>
      </c>
      <c r="J361" s="20" t="s">
        <v>180</v>
      </c>
      <c r="K361" s="20" t="s">
        <v>1517</v>
      </c>
      <c r="L361" s="20" t="s">
        <v>1508</v>
      </c>
      <c r="M361" s="20" t="s">
        <v>1518</v>
      </c>
      <c r="N361" s="20" t="s">
        <v>1519</v>
      </c>
      <c r="O361" s="20">
        <v>448.74</v>
      </c>
      <c r="P361" s="20">
        <v>3</v>
      </c>
      <c r="Q361" s="20">
        <v>44.82</v>
      </c>
      <c r="R361" s="20">
        <v>56.78</v>
      </c>
      <c r="S361" s="20" t="s">
        <v>38</v>
      </c>
      <c r="T361" s="20">
        <v>382</v>
      </c>
      <c r="U361" s="20" t="s">
        <v>39</v>
      </c>
      <c r="V361" s="20" t="s">
        <v>78</v>
      </c>
      <c r="W361" s="21" t="s">
        <v>41</v>
      </c>
      <c r="X361" s="22">
        <v>45461</v>
      </c>
      <c r="Y361" s="23">
        <v>45465</v>
      </c>
      <c r="Z361" s="37" t="str">
        <f>IF(India_Data[[#This Row],[Order Date]]=India_Data[[#This Row],[Ship Date]],"0","1")</f>
        <v>1</v>
      </c>
      <c r="AA361" s="37" t="str">
        <f>IF(India_Data[[#This Row],[Sales]]&gt;=India_Data[[#This Row],[Target]],"YES","NO")</f>
        <v>YES</v>
      </c>
      <c r="AB361" s="37">
        <f>(Data!O361:O1915-Data!T361:T1915)</f>
        <v>66.740000000000009</v>
      </c>
      <c r="AC361" s="35">
        <f>India_Data[[#This Row],[Ship Date]]-India_Data[[#This Row],[Order Date]]</f>
        <v>4</v>
      </c>
      <c r="AD361" s="35" t="str">
        <f>IF(India_Data[[#This Row],[Ship Date]]-India_Data[[#This Row],[Order Date]]&gt;5,"flag","no")</f>
        <v>no</v>
      </c>
      <c r="AE361" s="35">
        <f>India_Data[[#This Row],[Profit]]/India_Data[[#This Row],[Sales]]</f>
        <v>9.9879663056558363E-2</v>
      </c>
      <c r="AF361" s="41">
        <f>India_Data[[#This Row],[Sales]]/India_Data[[#This Row],[Target]]</f>
        <v>1.1747120418848167</v>
      </c>
      <c r="AG361" s="41">
        <f>India_Data[[#This Row],[Shipping Cost]]/India_Data[[#This Row],[Sales]]</f>
        <v>0.12653206756696528</v>
      </c>
      <c r="AH361" s="40" t="str">
        <f>IF(India_Data[[#This Row],[Shipping Cost]]/India_Data[[#This Row],[Sales]]&gt;0.1,"HIGH","")</f>
        <v>HIGH</v>
      </c>
    </row>
    <row r="362" spans="1:34">
      <c r="A362" s="19">
        <v>361</v>
      </c>
      <c r="B362" s="20" t="s">
        <v>1336</v>
      </c>
      <c r="C362" s="20" t="s">
        <v>26</v>
      </c>
      <c r="D362" s="20" t="s">
        <v>1337</v>
      </c>
      <c r="E362" s="20" t="s">
        <v>1338</v>
      </c>
      <c r="F362" s="20" t="s">
        <v>29</v>
      </c>
      <c r="G362" s="20" t="s">
        <v>1339</v>
      </c>
      <c r="H362" s="20" t="s">
        <v>312</v>
      </c>
      <c r="I362" s="20" t="s">
        <v>32</v>
      </c>
      <c r="J362" s="20" t="s">
        <v>180</v>
      </c>
      <c r="K362" s="20" t="s">
        <v>1520</v>
      </c>
      <c r="L362" s="20" t="s">
        <v>1508</v>
      </c>
      <c r="M362" s="20" t="s">
        <v>1518</v>
      </c>
      <c r="N362" s="20" t="s">
        <v>1521</v>
      </c>
      <c r="O362" s="20">
        <v>514.53</v>
      </c>
      <c r="P362" s="20">
        <v>3</v>
      </c>
      <c r="Q362" s="20">
        <v>210.87</v>
      </c>
      <c r="R362" s="20">
        <v>27.87</v>
      </c>
      <c r="S362" s="20" t="s">
        <v>38</v>
      </c>
      <c r="T362" s="20">
        <v>519</v>
      </c>
      <c r="U362" s="20" t="s">
        <v>39</v>
      </c>
      <c r="V362" s="20" t="s">
        <v>57</v>
      </c>
      <c r="W362" s="21" t="s">
        <v>41</v>
      </c>
      <c r="X362" s="22">
        <v>45276</v>
      </c>
      <c r="Y362" s="23">
        <v>45280</v>
      </c>
      <c r="Z362" s="37" t="str">
        <f>IF(India_Data[[#This Row],[Order Date]]=India_Data[[#This Row],[Ship Date]],"0","1")</f>
        <v>1</v>
      </c>
      <c r="AA362" s="37" t="str">
        <f>IF(India_Data[[#This Row],[Sales]]&gt;=India_Data[[#This Row],[Target]],"YES","NO")</f>
        <v>NO</v>
      </c>
      <c r="AB362" s="37">
        <f>(Data!O362:O1916-Data!T362:T1916)</f>
        <v>-4.4700000000000273</v>
      </c>
      <c r="AC362" s="35">
        <f>India_Data[[#This Row],[Ship Date]]-India_Data[[#This Row],[Order Date]]</f>
        <v>4</v>
      </c>
      <c r="AD362" s="35" t="str">
        <f>IF(India_Data[[#This Row],[Ship Date]]-India_Data[[#This Row],[Order Date]]&gt;5,"flag","no")</f>
        <v>no</v>
      </c>
      <c r="AE362" s="35">
        <f>India_Data[[#This Row],[Profit]]/India_Data[[#This Row],[Sales]]</f>
        <v>0.40983033059296836</v>
      </c>
      <c r="AF362" s="41">
        <f>India_Data[[#This Row],[Sales]]/India_Data[[#This Row],[Target]]</f>
        <v>0.99138728323699421</v>
      </c>
      <c r="AG362" s="41">
        <f>India_Data[[#This Row],[Shipping Cost]]/India_Data[[#This Row],[Sales]]</f>
        <v>5.4165937846189734E-2</v>
      </c>
      <c r="AH362" s="40" t="str">
        <f>IF(India_Data[[#This Row],[Shipping Cost]]/India_Data[[#This Row],[Sales]]&gt;0.1,"HIGH","")</f>
        <v/>
      </c>
    </row>
    <row r="363" spans="1:34">
      <c r="A363" s="19">
        <v>362</v>
      </c>
      <c r="B363" s="20" t="s">
        <v>593</v>
      </c>
      <c r="C363" s="20" t="s">
        <v>26</v>
      </c>
      <c r="D363" s="20" t="s">
        <v>594</v>
      </c>
      <c r="E363" s="20" t="s">
        <v>595</v>
      </c>
      <c r="F363" s="20" t="s">
        <v>29</v>
      </c>
      <c r="G363" s="20" t="s">
        <v>393</v>
      </c>
      <c r="H363" s="20" t="s">
        <v>136</v>
      </c>
      <c r="I363" s="20" t="s">
        <v>32</v>
      </c>
      <c r="J363" s="20" t="s">
        <v>54</v>
      </c>
      <c r="K363" s="20" t="s">
        <v>2153</v>
      </c>
      <c r="L363" s="20" t="s">
        <v>1942</v>
      </c>
      <c r="M363" s="20" t="s">
        <v>1969</v>
      </c>
      <c r="N363" s="20" t="s">
        <v>2154</v>
      </c>
      <c r="O363" s="20">
        <v>500.22</v>
      </c>
      <c r="P363" s="20">
        <v>3</v>
      </c>
      <c r="Q363" s="20">
        <v>190.08</v>
      </c>
      <c r="R363" s="20">
        <v>19.28</v>
      </c>
      <c r="S363" s="20" t="s">
        <v>38</v>
      </c>
      <c r="T363" s="20">
        <v>707</v>
      </c>
      <c r="U363" s="20" t="s">
        <v>39</v>
      </c>
      <c r="V363" s="20" t="s">
        <v>57</v>
      </c>
      <c r="W363" s="21" t="s">
        <v>41</v>
      </c>
      <c r="X363" s="22">
        <v>45483</v>
      </c>
      <c r="Y363" s="23">
        <v>45606</v>
      </c>
      <c r="Z363" s="37" t="str">
        <f>IF(India_Data[[#This Row],[Order Date]]=India_Data[[#This Row],[Ship Date]],"0","1")</f>
        <v>1</v>
      </c>
      <c r="AA363" s="37" t="str">
        <f>IF(India_Data[[#This Row],[Sales]]&gt;=India_Data[[#This Row],[Target]],"YES","NO")</f>
        <v>NO</v>
      </c>
      <c r="AB363" s="37">
        <f>(Data!O363:O1917-Data!T363:T1917)</f>
        <v>-206.77999999999997</v>
      </c>
      <c r="AC363" s="35">
        <f>India_Data[[#This Row],[Ship Date]]-India_Data[[#This Row],[Order Date]]</f>
        <v>123</v>
      </c>
      <c r="AD363" s="35" t="str">
        <f>IF(India_Data[[#This Row],[Ship Date]]-India_Data[[#This Row],[Order Date]]&gt;5,"flag","no")</f>
        <v>flag</v>
      </c>
      <c r="AE363" s="35">
        <f>India_Data[[#This Row],[Profit]]/India_Data[[#This Row],[Sales]]</f>
        <v>0.37999280316660672</v>
      </c>
      <c r="AF363" s="41">
        <f>India_Data[[#This Row],[Sales]]/India_Data[[#This Row],[Target]]</f>
        <v>0.7075247524752476</v>
      </c>
      <c r="AG363" s="41">
        <f>India_Data[[#This Row],[Shipping Cost]]/India_Data[[#This Row],[Sales]]</f>
        <v>3.8543041061932751E-2</v>
      </c>
      <c r="AH363" s="40" t="str">
        <f>IF(India_Data[[#This Row],[Shipping Cost]]/India_Data[[#This Row],[Sales]]&gt;0.1,"HIGH","")</f>
        <v/>
      </c>
    </row>
    <row r="364" spans="1:34">
      <c r="A364" s="19">
        <v>363</v>
      </c>
      <c r="B364" s="20" t="s">
        <v>71</v>
      </c>
      <c r="C364" s="20" t="s">
        <v>26</v>
      </c>
      <c r="D364" s="20" t="s">
        <v>72</v>
      </c>
      <c r="E364" s="20" t="s">
        <v>73</v>
      </c>
      <c r="F364" s="20" t="s">
        <v>29</v>
      </c>
      <c r="G364" s="20" t="s">
        <v>74</v>
      </c>
      <c r="H364" s="20" t="s">
        <v>63</v>
      </c>
      <c r="I364" s="20" t="s">
        <v>32</v>
      </c>
      <c r="J364" s="20" t="s">
        <v>54</v>
      </c>
      <c r="K364" s="20" t="s">
        <v>2155</v>
      </c>
      <c r="L364" s="20" t="s">
        <v>1942</v>
      </c>
      <c r="M364" s="20" t="s">
        <v>1958</v>
      </c>
      <c r="N364" s="20" t="s">
        <v>2156</v>
      </c>
      <c r="O364" s="20">
        <v>171.99</v>
      </c>
      <c r="P364" s="20">
        <v>3</v>
      </c>
      <c r="Q364" s="20">
        <v>6.84</v>
      </c>
      <c r="R364" s="20">
        <v>7.3</v>
      </c>
      <c r="S364" s="20" t="s">
        <v>38</v>
      </c>
      <c r="T364" s="20">
        <v>405</v>
      </c>
      <c r="U364" s="20" t="s">
        <v>39</v>
      </c>
      <c r="V364" s="20" t="s">
        <v>50</v>
      </c>
      <c r="W364" s="21" t="s">
        <v>58</v>
      </c>
      <c r="X364" s="22">
        <v>45451</v>
      </c>
      <c r="Y364" s="23">
        <v>45573</v>
      </c>
      <c r="Z364" s="37" t="str">
        <f>IF(India_Data[[#This Row],[Order Date]]=India_Data[[#This Row],[Ship Date]],"0","1")</f>
        <v>1</v>
      </c>
      <c r="AA364" s="37" t="str">
        <f>IF(India_Data[[#This Row],[Sales]]&gt;=India_Data[[#This Row],[Target]],"YES","NO")</f>
        <v>NO</v>
      </c>
      <c r="AB364" s="37">
        <f>(Data!O364:O1918-Data!T364:T1918)</f>
        <v>-233.01</v>
      </c>
      <c r="AC364" s="35">
        <f>India_Data[[#This Row],[Ship Date]]-India_Data[[#This Row],[Order Date]]</f>
        <v>122</v>
      </c>
      <c r="AD364" s="35" t="str">
        <f>IF(India_Data[[#This Row],[Ship Date]]-India_Data[[#This Row],[Order Date]]&gt;5,"flag","no")</f>
        <v>flag</v>
      </c>
      <c r="AE364" s="35">
        <f>India_Data[[#This Row],[Profit]]/India_Data[[#This Row],[Sales]]</f>
        <v>3.9769754055468336E-2</v>
      </c>
      <c r="AF364" s="41">
        <f>India_Data[[#This Row],[Sales]]/India_Data[[#This Row],[Target]]</f>
        <v>0.42466666666666669</v>
      </c>
      <c r="AG364" s="41">
        <f>India_Data[[#This Row],[Shipping Cost]]/India_Data[[#This Row],[Sales]]</f>
        <v>4.2444328158613868E-2</v>
      </c>
      <c r="AH364" s="40" t="str">
        <f>IF(India_Data[[#This Row],[Shipping Cost]]/India_Data[[#This Row],[Sales]]&gt;0.1,"HIGH","")</f>
        <v/>
      </c>
    </row>
    <row r="365" spans="1:34">
      <c r="A365" s="19">
        <v>364</v>
      </c>
      <c r="B365" s="20" t="s">
        <v>1522</v>
      </c>
      <c r="C365" s="20" t="s">
        <v>26</v>
      </c>
      <c r="D365" s="20" t="s">
        <v>1523</v>
      </c>
      <c r="E365" s="20" t="s">
        <v>1524</v>
      </c>
      <c r="F365" s="20" t="s">
        <v>29</v>
      </c>
      <c r="G365" s="20" t="s">
        <v>1109</v>
      </c>
      <c r="H365" s="20" t="s">
        <v>46</v>
      </c>
      <c r="I365" s="20" t="s">
        <v>32</v>
      </c>
      <c r="J365" s="20" t="s">
        <v>47</v>
      </c>
      <c r="K365" s="20" t="s">
        <v>1525</v>
      </c>
      <c r="L365" s="20" t="s">
        <v>1508</v>
      </c>
      <c r="M365" s="20" t="s">
        <v>1509</v>
      </c>
      <c r="N365" s="20" t="s">
        <v>1526</v>
      </c>
      <c r="O365" s="20">
        <v>1455.12</v>
      </c>
      <c r="P365" s="20">
        <v>4</v>
      </c>
      <c r="Q365" s="20">
        <v>116.4</v>
      </c>
      <c r="R365" s="20">
        <v>179.62</v>
      </c>
      <c r="S365" s="20" t="s">
        <v>38</v>
      </c>
      <c r="T365" s="20">
        <v>229</v>
      </c>
      <c r="U365" s="20" t="s">
        <v>39</v>
      </c>
      <c r="V365" s="20" t="s">
        <v>78</v>
      </c>
      <c r="W365" s="21" t="s">
        <v>41</v>
      </c>
      <c r="X365" s="22">
        <v>44731</v>
      </c>
      <c r="Y365" s="23">
        <v>44735</v>
      </c>
      <c r="Z365" s="37" t="str">
        <f>IF(India_Data[[#This Row],[Order Date]]=India_Data[[#This Row],[Ship Date]],"0","1")</f>
        <v>1</v>
      </c>
      <c r="AA365" s="37" t="str">
        <f>IF(India_Data[[#This Row],[Sales]]&gt;=India_Data[[#This Row],[Target]],"YES","NO")</f>
        <v>YES</v>
      </c>
      <c r="AB365" s="37">
        <f>(Data!O365:O1919-Data!T365:T1919)</f>
        <v>1226.1199999999999</v>
      </c>
      <c r="AC365" s="35">
        <f>India_Data[[#This Row],[Ship Date]]-India_Data[[#This Row],[Order Date]]</f>
        <v>4</v>
      </c>
      <c r="AD365" s="35" t="str">
        <f>IF(India_Data[[#This Row],[Ship Date]]-India_Data[[#This Row],[Order Date]]&gt;5,"flag","no")</f>
        <v>no</v>
      </c>
      <c r="AE365" s="35">
        <f>India_Data[[#This Row],[Profit]]/India_Data[[#This Row],[Sales]]</f>
        <v>7.9993402605970654E-2</v>
      </c>
      <c r="AF365" s="41">
        <f>India_Data[[#This Row],[Sales]]/India_Data[[#This Row],[Target]]</f>
        <v>6.3542358078602614</v>
      </c>
      <c r="AG365" s="41">
        <f>India_Data[[#This Row],[Shipping Cost]]/India_Data[[#This Row],[Sales]]</f>
        <v>0.12343999120347464</v>
      </c>
      <c r="AH365" s="40" t="str">
        <f>IF(India_Data[[#This Row],[Shipping Cost]]/India_Data[[#This Row],[Sales]]&gt;0.1,"HIGH","")</f>
        <v>HIGH</v>
      </c>
    </row>
    <row r="366" spans="1:34">
      <c r="A366" s="19">
        <v>365</v>
      </c>
      <c r="B366" s="20" t="s">
        <v>383</v>
      </c>
      <c r="C366" s="20" t="s">
        <v>26</v>
      </c>
      <c r="D366" s="20" t="s">
        <v>384</v>
      </c>
      <c r="E366" s="20" t="s">
        <v>385</v>
      </c>
      <c r="F366" s="20" t="s">
        <v>29</v>
      </c>
      <c r="G366" s="20" t="s">
        <v>211</v>
      </c>
      <c r="H366" s="20" t="s">
        <v>31</v>
      </c>
      <c r="I366" s="20" t="s">
        <v>32</v>
      </c>
      <c r="J366" s="20" t="s">
        <v>33</v>
      </c>
      <c r="K366" s="20" t="s">
        <v>1527</v>
      </c>
      <c r="L366" s="20" t="s">
        <v>1508</v>
      </c>
      <c r="M366" s="20" t="s">
        <v>1509</v>
      </c>
      <c r="N366" s="20" t="s">
        <v>1528</v>
      </c>
      <c r="O366" s="20">
        <v>595.67999999999995</v>
      </c>
      <c r="P366" s="20">
        <v>4</v>
      </c>
      <c r="Q366" s="20">
        <v>0</v>
      </c>
      <c r="R366" s="20">
        <v>29.23</v>
      </c>
      <c r="S366" s="20" t="s">
        <v>38</v>
      </c>
      <c r="T366" s="20">
        <v>167</v>
      </c>
      <c r="U366" s="20" t="s">
        <v>39</v>
      </c>
      <c r="V366" s="20" t="s">
        <v>57</v>
      </c>
      <c r="W366" s="21" t="s">
        <v>41</v>
      </c>
      <c r="X366" s="22">
        <v>45373</v>
      </c>
      <c r="Y366" s="23">
        <v>45377</v>
      </c>
      <c r="Z366" s="37" t="str">
        <f>IF(India_Data[[#This Row],[Order Date]]=India_Data[[#This Row],[Ship Date]],"0","1")</f>
        <v>1</v>
      </c>
      <c r="AA366" s="37" t="str">
        <f>IF(India_Data[[#This Row],[Sales]]&gt;=India_Data[[#This Row],[Target]],"YES","NO")</f>
        <v>YES</v>
      </c>
      <c r="AB366" s="37">
        <f>(Data!O366:O1920-Data!T366:T1920)</f>
        <v>428.67999999999995</v>
      </c>
      <c r="AC366" s="35">
        <f>India_Data[[#This Row],[Ship Date]]-India_Data[[#This Row],[Order Date]]</f>
        <v>4</v>
      </c>
      <c r="AD366" s="35" t="str">
        <f>IF(India_Data[[#This Row],[Ship Date]]-India_Data[[#This Row],[Order Date]]&gt;5,"flag","no")</f>
        <v>no</v>
      </c>
      <c r="AE366" s="35">
        <f>India_Data[[#This Row],[Profit]]/India_Data[[#This Row],[Sales]]</f>
        <v>0</v>
      </c>
      <c r="AF366" s="41">
        <f>India_Data[[#This Row],[Sales]]/India_Data[[#This Row],[Target]]</f>
        <v>3.5669461077844309</v>
      </c>
      <c r="AG366" s="41">
        <f>India_Data[[#This Row],[Shipping Cost]]/India_Data[[#This Row],[Sales]]</f>
        <v>4.9069970453935005E-2</v>
      </c>
      <c r="AH366" s="40" t="str">
        <f>IF(India_Data[[#This Row],[Shipping Cost]]/India_Data[[#This Row],[Sales]]&gt;0.1,"HIGH","")</f>
        <v/>
      </c>
    </row>
    <row r="367" spans="1:34">
      <c r="A367" s="19">
        <v>366</v>
      </c>
      <c r="B367" s="20" t="s">
        <v>1529</v>
      </c>
      <c r="C367" s="20" t="s">
        <v>26</v>
      </c>
      <c r="D367" s="20" t="s">
        <v>1530</v>
      </c>
      <c r="E367" s="20" t="s">
        <v>1531</v>
      </c>
      <c r="F367" s="20" t="s">
        <v>29</v>
      </c>
      <c r="G367" s="20" t="s">
        <v>172</v>
      </c>
      <c r="H367" s="20" t="s">
        <v>53</v>
      </c>
      <c r="I367" s="20" t="s">
        <v>32</v>
      </c>
      <c r="J367" s="20" t="s">
        <v>54</v>
      </c>
      <c r="K367" s="20" t="s">
        <v>1532</v>
      </c>
      <c r="L367" s="20" t="s">
        <v>1508</v>
      </c>
      <c r="M367" s="20" t="s">
        <v>1518</v>
      </c>
      <c r="N367" s="20" t="s">
        <v>1533</v>
      </c>
      <c r="O367" s="20">
        <v>1845.72</v>
      </c>
      <c r="P367" s="20">
        <v>4</v>
      </c>
      <c r="Q367" s="20">
        <v>535.20000000000005</v>
      </c>
      <c r="R367" s="20">
        <v>109.52</v>
      </c>
      <c r="S367" s="20" t="s">
        <v>38</v>
      </c>
      <c r="T367" s="20">
        <v>32</v>
      </c>
      <c r="U367" s="20" t="s">
        <v>39</v>
      </c>
      <c r="V367" s="20" t="s">
        <v>40</v>
      </c>
      <c r="W367" s="21" t="s">
        <v>41</v>
      </c>
      <c r="X367" s="22">
        <v>45483</v>
      </c>
      <c r="Y367" s="23">
        <v>45606</v>
      </c>
      <c r="Z367" s="37" t="str">
        <f>IF(India_Data[[#This Row],[Order Date]]=India_Data[[#This Row],[Ship Date]],"0","1")</f>
        <v>1</v>
      </c>
      <c r="AA367" s="37" t="str">
        <f>IF(India_Data[[#This Row],[Sales]]&gt;=India_Data[[#This Row],[Target]],"YES","NO")</f>
        <v>YES</v>
      </c>
      <c r="AB367" s="37">
        <f>(Data!O367:O1921-Data!T367:T1921)</f>
        <v>1813.72</v>
      </c>
      <c r="AC367" s="35">
        <f>India_Data[[#This Row],[Ship Date]]-India_Data[[#This Row],[Order Date]]</f>
        <v>123</v>
      </c>
      <c r="AD367" s="35" t="str">
        <f>IF(India_Data[[#This Row],[Ship Date]]-India_Data[[#This Row],[Order Date]]&gt;5,"flag","no")</f>
        <v>flag</v>
      </c>
      <c r="AE367" s="35">
        <f>India_Data[[#This Row],[Profit]]/India_Data[[#This Row],[Sales]]</f>
        <v>0.28996814251349068</v>
      </c>
      <c r="AF367" s="41">
        <f>India_Data[[#This Row],[Sales]]/India_Data[[#This Row],[Target]]</f>
        <v>57.678750000000001</v>
      </c>
      <c r="AG367" s="41">
        <f>India_Data[[#This Row],[Shipping Cost]]/India_Data[[#This Row],[Sales]]</f>
        <v>5.9337277593567821E-2</v>
      </c>
      <c r="AH367" s="40" t="str">
        <f>IF(India_Data[[#This Row],[Shipping Cost]]/India_Data[[#This Row],[Sales]]&gt;0.1,"HIGH","")</f>
        <v/>
      </c>
    </row>
    <row r="368" spans="1:34">
      <c r="A368" s="19">
        <v>367</v>
      </c>
      <c r="B368" s="20" t="s">
        <v>1534</v>
      </c>
      <c r="C368" s="20" t="s">
        <v>26</v>
      </c>
      <c r="D368" s="20" t="s">
        <v>1535</v>
      </c>
      <c r="E368" s="20" t="s">
        <v>1536</v>
      </c>
      <c r="F368" s="20" t="s">
        <v>29</v>
      </c>
      <c r="G368" s="20" t="s">
        <v>1537</v>
      </c>
      <c r="H368" s="20" t="s">
        <v>63</v>
      </c>
      <c r="I368" s="20" t="s">
        <v>32</v>
      </c>
      <c r="J368" s="20" t="s">
        <v>54</v>
      </c>
      <c r="K368" s="20" t="s">
        <v>1538</v>
      </c>
      <c r="L368" s="20" t="s">
        <v>1508</v>
      </c>
      <c r="M368" s="20" t="s">
        <v>1518</v>
      </c>
      <c r="N368" s="20" t="s">
        <v>1539</v>
      </c>
      <c r="O368" s="20">
        <v>531.48</v>
      </c>
      <c r="P368" s="20">
        <v>4</v>
      </c>
      <c r="Q368" s="20">
        <v>21.24</v>
      </c>
      <c r="R368" s="20">
        <v>53.55</v>
      </c>
      <c r="S368" s="20" t="s">
        <v>38</v>
      </c>
      <c r="T368" s="20">
        <v>693</v>
      </c>
      <c r="U368" s="20" t="s">
        <v>39</v>
      </c>
      <c r="V368" s="20" t="s">
        <v>50</v>
      </c>
      <c r="W368" s="21" t="s">
        <v>58</v>
      </c>
      <c r="X368" s="22">
        <v>45373</v>
      </c>
      <c r="Y368" s="23">
        <v>45377</v>
      </c>
      <c r="Z368" s="37" t="str">
        <f>IF(India_Data[[#This Row],[Order Date]]=India_Data[[#This Row],[Ship Date]],"0","1")</f>
        <v>1</v>
      </c>
      <c r="AA368" s="37" t="str">
        <f>IF(India_Data[[#This Row],[Sales]]&gt;=India_Data[[#This Row],[Target]],"YES","NO")</f>
        <v>NO</v>
      </c>
      <c r="AB368" s="37">
        <f>(Data!O368:O1922-Data!T368:T1922)</f>
        <v>-161.51999999999998</v>
      </c>
      <c r="AC368" s="35">
        <f>India_Data[[#This Row],[Ship Date]]-India_Data[[#This Row],[Order Date]]</f>
        <v>4</v>
      </c>
      <c r="AD368" s="35" t="str">
        <f>IF(India_Data[[#This Row],[Ship Date]]-India_Data[[#This Row],[Order Date]]&gt;5,"flag","no")</f>
        <v>no</v>
      </c>
      <c r="AE368" s="35">
        <f>India_Data[[#This Row],[Profit]]/India_Data[[#This Row],[Sales]]</f>
        <v>3.9963874463761567E-2</v>
      </c>
      <c r="AF368" s="41">
        <f>India_Data[[#This Row],[Sales]]/India_Data[[#This Row],[Target]]</f>
        <v>0.7669264069264069</v>
      </c>
      <c r="AG368" s="41">
        <f>India_Data[[#This Row],[Shipping Cost]]/India_Data[[#This Row],[Sales]]</f>
        <v>0.10075637841499209</v>
      </c>
      <c r="AH368" s="40" t="str">
        <f>IF(India_Data[[#This Row],[Shipping Cost]]/India_Data[[#This Row],[Sales]]&gt;0.1,"HIGH","")</f>
        <v>HIGH</v>
      </c>
    </row>
    <row r="369" spans="1:34">
      <c r="A369" s="19">
        <v>368</v>
      </c>
      <c r="B369" s="20" t="s">
        <v>824</v>
      </c>
      <c r="C369" s="20" t="s">
        <v>26</v>
      </c>
      <c r="D369" s="20" t="s">
        <v>825</v>
      </c>
      <c r="E369" s="20" t="s">
        <v>826</v>
      </c>
      <c r="F369" s="20" t="s">
        <v>29</v>
      </c>
      <c r="G369" s="20" t="s">
        <v>529</v>
      </c>
      <c r="H369" s="20" t="s">
        <v>31</v>
      </c>
      <c r="I369" s="20" t="s">
        <v>32</v>
      </c>
      <c r="J369" s="20" t="s">
        <v>33</v>
      </c>
      <c r="K369" s="20" t="s">
        <v>2157</v>
      </c>
      <c r="L369" s="20" t="s">
        <v>1942</v>
      </c>
      <c r="M369" s="20" t="s">
        <v>1958</v>
      </c>
      <c r="N369" s="20" t="s">
        <v>2158</v>
      </c>
      <c r="O369" s="20">
        <v>460.08</v>
      </c>
      <c r="P369" s="20">
        <v>4</v>
      </c>
      <c r="Q369" s="20">
        <v>13.8</v>
      </c>
      <c r="R369" s="20">
        <v>19.05</v>
      </c>
      <c r="S369" s="20" t="s">
        <v>38</v>
      </c>
      <c r="T369" s="20">
        <v>199</v>
      </c>
      <c r="U369" s="20" t="s">
        <v>39</v>
      </c>
      <c r="V369" s="20" t="s">
        <v>78</v>
      </c>
      <c r="W369" s="21" t="s">
        <v>58</v>
      </c>
      <c r="X369" s="22">
        <v>45634</v>
      </c>
      <c r="Y369" s="23">
        <v>45521</v>
      </c>
      <c r="Z369" s="37" t="str">
        <f>IF(India_Data[[#This Row],[Order Date]]=India_Data[[#This Row],[Ship Date]],"0","1")</f>
        <v>1</v>
      </c>
      <c r="AA369" s="37" t="str">
        <f>IF(India_Data[[#This Row],[Sales]]&gt;=India_Data[[#This Row],[Target]],"YES","NO")</f>
        <v>YES</v>
      </c>
      <c r="AB369" s="37">
        <f>(Data!O369:O1923-Data!T369:T1923)</f>
        <v>261.08</v>
      </c>
      <c r="AC369" s="35">
        <f>India_Data[[#This Row],[Ship Date]]-India_Data[[#This Row],[Order Date]]</f>
        <v>-113</v>
      </c>
      <c r="AD369" s="35" t="str">
        <f>IF(India_Data[[#This Row],[Ship Date]]-India_Data[[#This Row],[Order Date]]&gt;5,"flag","no")</f>
        <v>no</v>
      </c>
      <c r="AE369" s="35">
        <f>India_Data[[#This Row],[Profit]]/India_Data[[#This Row],[Sales]]</f>
        <v>2.999478351591028E-2</v>
      </c>
      <c r="AF369" s="41">
        <f>India_Data[[#This Row],[Sales]]/India_Data[[#This Row],[Target]]</f>
        <v>2.3119597989949749</v>
      </c>
      <c r="AG369" s="41">
        <f>India_Data[[#This Row],[Shipping Cost]]/India_Data[[#This Row],[Sales]]</f>
        <v>4.1405842462180494E-2</v>
      </c>
      <c r="AH369" s="40" t="str">
        <f>IF(India_Data[[#This Row],[Shipping Cost]]/India_Data[[#This Row],[Sales]]&gt;0.1,"HIGH","")</f>
        <v/>
      </c>
    </row>
    <row r="370" spans="1:34">
      <c r="A370" s="19">
        <v>369</v>
      </c>
      <c r="B370" s="20" t="s">
        <v>248</v>
      </c>
      <c r="C370" s="20" t="s">
        <v>26</v>
      </c>
      <c r="D370" s="20" t="s">
        <v>249</v>
      </c>
      <c r="E370" s="20" t="s">
        <v>250</v>
      </c>
      <c r="F370" s="20" t="s">
        <v>29</v>
      </c>
      <c r="G370" s="20" t="s">
        <v>251</v>
      </c>
      <c r="H370" s="20" t="s">
        <v>252</v>
      </c>
      <c r="I370" s="20" t="s">
        <v>32</v>
      </c>
      <c r="J370" s="20" t="s">
        <v>47</v>
      </c>
      <c r="K370" s="20" t="s">
        <v>2159</v>
      </c>
      <c r="L370" s="20" t="s">
        <v>1942</v>
      </c>
      <c r="M370" s="20" t="s">
        <v>1958</v>
      </c>
      <c r="N370" s="20" t="s">
        <v>2160</v>
      </c>
      <c r="O370" s="20">
        <v>154.08000000000001</v>
      </c>
      <c r="P370" s="20">
        <v>4</v>
      </c>
      <c r="Q370" s="20">
        <v>0</v>
      </c>
      <c r="R370" s="20">
        <v>5.86</v>
      </c>
      <c r="S370" s="20" t="s">
        <v>38</v>
      </c>
      <c r="T370" s="20">
        <v>134</v>
      </c>
      <c r="U370" s="20" t="s">
        <v>39</v>
      </c>
      <c r="V370" s="20" t="s">
        <v>57</v>
      </c>
      <c r="W370" s="21" t="s">
        <v>41</v>
      </c>
      <c r="X370" s="22">
        <v>45261</v>
      </c>
      <c r="Y370" s="23">
        <v>44942</v>
      </c>
      <c r="Z370" s="37" t="str">
        <f>IF(India_Data[[#This Row],[Order Date]]=India_Data[[#This Row],[Ship Date]],"0","1")</f>
        <v>1</v>
      </c>
      <c r="AA370" s="37" t="str">
        <f>IF(India_Data[[#This Row],[Sales]]&gt;=India_Data[[#This Row],[Target]],"YES","NO")</f>
        <v>YES</v>
      </c>
      <c r="AB370" s="37">
        <f>(Data!O370:O1924-Data!T370:T1924)</f>
        <v>20.080000000000013</v>
      </c>
      <c r="AC370" s="35">
        <f>India_Data[[#This Row],[Ship Date]]-India_Data[[#This Row],[Order Date]]</f>
        <v>-319</v>
      </c>
      <c r="AD370" s="35" t="str">
        <f>IF(India_Data[[#This Row],[Ship Date]]-India_Data[[#This Row],[Order Date]]&gt;5,"flag","no")</f>
        <v>no</v>
      </c>
      <c r="AE370" s="35">
        <f>India_Data[[#This Row],[Profit]]/India_Data[[#This Row],[Sales]]</f>
        <v>0</v>
      </c>
      <c r="AF370" s="41">
        <f>India_Data[[#This Row],[Sales]]/India_Data[[#This Row],[Target]]</f>
        <v>1.1498507462686569</v>
      </c>
      <c r="AG370" s="41">
        <f>India_Data[[#This Row],[Shipping Cost]]/India_Data[[#This Row],[Sales]]</f>
        <v>3.8032191069574249E-2</v>
      </c>
      <c r="AH370" s="40" t="str">
        <f>IF(India_Data[[#This Row],[Shipping Cost]]/India_Data[[#This Row],[Sales]]&gt;0.1,"HIGH","")</f>
        <v/>
      </c>
    </row>
    <row r="371" spans="1:34">
      <c r="A371" s="19">
        <v>370</v>
      </c>
      <c r="B371" s="20" t="s">
        <v>363</v>
      </c>
      <c r="C371" s="20" t="s">
        <v>26</v>
      </c>
      <c r="D371" s="20" t="s">
        <v>364</v>
      </c>
      <c r="E371" s="20" t="s">
        <v>365</v>
      </c>
      <c r="F371" s="20" t="s">
        <v>29</v>
      </c>
      <c r="G371" s="20" t="s">
        <v>366</v>
      </c>
      <c r="H371" s="20" t="s">
        <v>63</v>
      </c>
      <c r="I371" s="20" t="s">
        <v>32</v>
      </c>
      <c r="J371" s="20" t="s">
        <v>54</v>
      </c>
      <c r="K371" s="20" t="s">
        <v>2147</v>
      </c>
      <c r="L371" s="20" t="s">
        <v>1942</v>
      </c>
      <c r="M371" s="20" t="s">
        <v>1969</v>
      </c>
      <c r="N371" s="20" t="s">
        <v>2148</v>
      </c>
      <c r="O371" s="20">
        <v>333.24</v>
      </c>
      <c r="P371" s="20">
        <v>4</v>
      </c>
      <c r="Q371" s="20">
        <v>79.92</v>
      </c>
      <c r="R371" s="20">
        <v>35.700000000000003</v>
      </c>
      <c r="S371" s="20" t="s">
        <v>38</v>
      </c>
      <c r="T371" s="20">
        <v>591</v>
      </c>
      <c r="U371" s="20" t="s">
        <v>39</v>
      </c>
      <c r="V371" s="20" t="s">
        <v>40</v>
      </c>
      <c r="W371" s="21" t="s">
        <v>58</v>
      </c>
      <c r="X371" s="22">
        <v>44593</v>
      </c>
      <c r="Y371" s="23">
        <v>44743</v>
      </c>
      <c r="Z371" s="37" t="str">
        <f>IF(India_Data[[#This Row],[Order Date]]=India_Data[[#This Row],[Ship Date]],"0","1")</f>
        <v>1</v>
      </c>
      <c r="AA371" s="37" t="str">
        <f>IF(India_Data[[#This Row],[Sales]]&gt;=India_Data[[#This Row],[Target]],"YES","NO")</f>
        <v>NO</v>
      </c>
      <c r="AB371" s="37">
        <f>(Data!O371:O1925-Data!T371:T1925)</f>
        <v>-257.76</v>
      </c>
      <c r="AC371" s="35">
        <f>India_Data[[#This Row],[Ship Date]]-India_Data[[#This Row],[Order Date]]</f>
        <v>150</v>
      </c>
      <c r="AD371" s="35" t="str">
        <f>IF(India_Data[[#This Row],[Ship Date]]-India_Data[[#This Row],[Order Date]]&gt;5,"flag","no")</f>
        <v>flag</v>
      </c>
      <c r="AE371" s="35">
        <f>India_Data[[#This Row],[Profit]]/India_Data[[#This Row],[Sales]]</f>
        <v>0.23982715160244869</v>
      </c>
      <c r="AF371" s="41">
        <f>India_Data[[#This Row],[Sales]]/India_Data[[#This Row],[Target]]</f>
        <v>0.56385786802030458</v>
      </c>
      <c r="AG371" s="41">
        <f>India_Data[[#This Row],[Shipping Cost]]/India_Data[[#This Row],[Sales]]</f>
        <v>0.10712999639899172</v>
      </c>
      <c r="AH371" s="40" t="str">
        <f>IF(India_Data[[#This Row],[Shipping Cost]]/India_Data[[#This Row],[Sales]]&gt;0.1,"HIGH","")</f>
        <v>HIGH</v>
      </c>
    </row>
    <row r="372" spans="1:34">
      <c r="A372" s="19">
        <v>371</v>
      </c>
      <c r="B372" s="20" t="s">
        <v>1540</v>
      </c>
      <c r="C372" s="20" t="s">
        <v>26</v>
      </c>
      <c r="D372" s="20" t="s">
        <v>1433</v>
      </c>
      <c r="E372" s="20" t="s">
        <v>1434</v>
      </c>
      <c r="F372" s="20" t="s">
        <v>29</v>
      </c>
      <c r="G372" s="20" t="s">
        <v>813</v>
      </c>
      <c r="H372" s="20" t="s">
        <v>46</v>
      </c>
      <c r="I372" s="20" t="s">
        <v>32</v>
      </c>
      <c r="J372" s="20" t="s">
        <v>47</v>
      </c>
      <c r="K372" s="20" t="s">
        <v>1541</v>
      </c>
      <c r="L372" s="20" t="s">
        <v>1508</v>
      </c>
      <c r="M372" s="20" t="s">
        <v>1518</v>
      </c>
      <c r="N372" s="20" t="s">
        <v>1542</v>
      </c>
      <c r="O372" s="20">
        <v>288.89999999999998</v>
      </c>
      <c r="P372" s="20">
        <v>5</v>
      </c>
      <c r="Q372" s="20">
        <v>127.05</v>
      </c>
      <c r="R372" s="20">
        <v>30.69</v>
      </c>
      <c r="S372" s="20" t="s">
        <v>38</v>
      </c>
      <c r="T372" s="20">
        <v>512</v>
      </c>
      <c r="U372" s="20" t="s">
        <v>39</v>
      </c>
      <c r="V372" s="20" t="s">
        <v>50</v>
      </c>
      <c r="W372" s="21" t="s">
        <v>58</v>
      </c>
      <c r="X372" s="22">
        <v>44894</v>
      </c>
      <c r="Y372" s="23">
        <v>44632</v>
      </c>
      <c r="Z372" s="37" t="str">
        <f>IF(India_Data[[#This Row],[Order Date]]=India_Data[[#This Row],[Ship Date]],"0","1")</f>
        <v>1</v>
      </c>
      <c r="AA372" s="37" t="str">
        <f>IF(India_Data[[#This Row],[Sales]]&gt;=India_Data[[#This Row],[Target]],"YES","NO")</f>
        <v>NO</v>
      </c>
      <c r="AB372" s="37">
        <f>(Data!O372:O1926-Data!T372:T1926)</f>
        <v>-223.10000000000002</v>
      </c>
      <c r="AC372" s="35">
        <f>India_Data[[#This Row],[Ship Date]]-India_Data[[#This Row],[Order Date]]</f>
        <v>-262</v>
      </c>
      <c r="AD372" s="35" t="str">
        <f>IF(India_Data[[#This Row],[Ship Date]]-India_Data[[#This Row],[Order Date]]&gt;5,"flag","no")</f>
        <v>no</v>
      </c>
      <c r="AE372" s="35">
        <f>India_Data[[#This Row],[Profit]]/India_Data[[#This Row],[Sales]]</f>
        <v>0.43977154724818279</v>
      </c>
      <c r="AF372" s="41">
        <f>India_Data[[#This Row],[Sales]]/India_Data[[#This Row],[Target]]</f>
        <v>0.56425781249999996</v>
      </c>
      <c r="AG372" s="41">
        <f>India_Data[[#This Row],[Shipping Cost]]/India_Data[[#This Row],[Sales]]</f>
        <v>0.10623052959501558</v>
      </c>
      <c r="AH372" s="40" t="str">
        <f>IF(India_Data[[#This Row],[Shipping Cost]]/India_Data[[#This Row],[Sales]]&gt;0.1,"HIGH","")</f>
        <v>HIGH</v>
      </c>
    </row>
    <row r="373" spans="1:34">
      <c r="A373" s="19">
        <v>372</v>
      </c>
      <c r="B373" s="20" t="s">
        <v>1705</v>
      </c>
      <c r="C373" s="20" t="s">
        <v>26</v>
      </c>
      <c r="D373" s="20" t="s">
        <v>1706</v>
      </c>
      <c r="E373" s="20" t="s">
        <v>1707</v>
      </c>
      <c r="F373" s="20" t="s">
        <v>29</v>
      </c>
      <c r="G373" s="20" t="s">
        <v>420</v>
      </c>
      <c r="H373" s="20" t="s">
        <v>63</v>
      </c>
      <c r="I373" s="20" t="s">
        <v>32</v>
      </c>
      <c r="J373" s="20" t="s">
        <v>54</v>
      </c>
      <c r="K373" s="20" t="s">
        <v>1979</v>
      </c>
      <c r="L373" s="20" t="s">
        <v>1942</v>
      </c>
      <c r="M373" s="20" t="s">
        <v>1969</v>
      </c>
      <c r="N373" s="20" t="s">
        <v>1980</v>
      </c>
      <c r="O373" s="20">
        <v>3187.2</v>
      </c>
      <c r="P373" s="20">
        <v>5</v>
      </c>
      <c r="Q373" s="20">
        <v>541.79999999999995</v>
      </c>
      <c r="R373" s="20">
        <v>289.17</v>
      </c>
      <c r="S373" s="20" t="s">
        <v>38</v>
      </c>
      <c r="T373" s="20">
        <v>115</v>
      </c>
      <c r="U373" s="20" t="s">
        <v>39</v>
      </c>
      <c r="V373" s="20" t="s">
        <v>78</v>
      </c>
      <c r="W373" s="21" t="s">
        <v>58</v>
      </c>
      <c r="X373" s="22">
        <v>44437</v>
      </c>
      <c r="Y373" s="23">
        <v>44236</v>
      </c>
      <c r="Z373" s="37" t="str">
        <f>IF(India_Data[[#This Row],[Order Date]]=India_Data[[#This Row],[Ship Date]],"0","1")</f>
        <v>1</v>
      </c>
      <c r="AA373" s="37" t="str">
        <f>IF(India_Data[[#This Row],[Sales]]&gt;=India_Data[[#This Row],[Target]],"YES","NO")</f>
        <v>YES</v>
      </c>
      <c r="AB373" s="37">
        <f>(Data!O373:O1927-Data!T373:T1927)</f>
        <v>3072.2</v>
      </c>
      <c r="AC373" s="35">
        <f>India_Data[[#This Row],[Ship Date]]-India_Data[[#This Row],[Order Date]]</f>
        <v>-201</v>
      </c>
      <c r="AD373" s="35" t="str">
        <f>IF(India_Data[[#This Row],[Ship Date]]-India_Data[[#This Row],[Order Date]]&gt;5,"flag","no")</f>
        <v>no</v>
      </c>
      <c r="AE373" s="35">
        <f>India_Data[[#This Row],[Profit]]/India_Data[[#This Row],[Sales]]</f>
        <v>0.16999246987951808</v>
      </c>
      <c r="AF373" s="41">
        <f>India_Data[[#This Row],[Sales]]/India_Data[[#This Row],[Target]]</f>
        <v>27.71478260869565</v>
      </c>
      <c r="AG373" s="41">
        <f>India_Data[[#This Row],[Shipping Cost]]/India_Data[[#This Row],[Sales]]</f>
        <v>9.0728539156626514E-2</v>
      </c>
      <c r="AH373" s="40" t="str">
        <f>IF(India_Data[[#This Row],[Shipping Cost]]/India_Data[[#This Row],[Sales]]&gt;0.1,"HIGH","")</f>
        <v/>
      </c>
    </row>
    <row r="374" spans="1:34">
      <c r="A374" s="19">
        <v>373</v>
      </c>
      <c r="B374" s="20" t="s">
        <v>715</v>
      </c>
      <c r="C374" s="20" t="s">
        <v>26</v>
      </c>
      <c r="D374" s="20" t="s">
        <v>716</v>
      </c>
      <c r="E374" s="20" t="s">
        <v>717</v>
      </c>
      <c r="F374" s="20" t="s">
        <v>29</v>
      </c>
      <c r="G374" s="20" t="s">
        <v>280</v>
      </c>
      <c r="H374" s="20" t="s">
        <v>63</v>
      </c>
      <c r="I374" s="20" t="s">
        <v>32</v>
      </c>
      <c r="J374" s="20" t="s">
        <v>54</v>
      </c>
      <c r="K374" s="20" t="s">
        <v>1987</v>
      </c>
      <c r="L374" s="20" t="s">
        <v>1942</v>
      </c>
      <c r="M374" s="20" t="s">
        <v>1969</v>
      </c>
      <c r="N374" s="20" t="s">
        <v>1988</v>
      </c>
      <c r="O374" s="20">
        <v>402.75</v>
      </c>
      <c r="P374" s="20">
        <v>5</v>
      </c>
      <c r="Q374" s="20">
        <v>36.15</v>
      </c>
      <c r="R374" s="20">
        <v>30.2</v>
      </c>
      <c r="S374" s="20" t="s">
        <v>38</v>
      </c>
      <c r="T374" s="20">
        <v>399</v>
      </c>
      <c r="U374" s="20" t="s">
        <v>39</v>
      </c>
      <c r="V374" s="20" t="s">
        <v>40</v>
      </c>
      <c r="W374" s="21" t="s">
        <v>41</v>
      </c>
      <c r="X374" s="22">
        <v>44819</v>
      </c>
      <c r="Y374" s="23">
        <v>44823</v>
      </c>
      <c r="Z374" s="37" t="str">
        <f>IF(India_Data[[#This Row],[Order Date]]=India_Data[[#This Row],[Ship Date]],"0","1")</f>
        <v>1</v>
      </c>
      <c r="AA374" s="37" t="str">
        <f>IF(India_Data[[#This Row],[Sales]]&gt;=India_Data[[#This Row],[Target]],"YES","NO")</f>
        <v>YES</v>
      </c>
      <c r="AB374" s="37">
        <f>(Data!O374:O1928-Data!T374:T1928)</f>
        <v>3.75</v>
      </c>
      <c r="AC374" s="35">
        <f>India_Data[[#This Row],[Ship Date]]-India_Data[[#This Row],[Order Date]]</f>
        <v>4</v>
      </c>
      <c r="AD374" s="35" t="str">
        <f>IF(India_Data[[#This Row],[Ship Date]]-India_Data[[#This Row],[Order Date]]&gt;5,"flag","no")</f>
        <v>no</v>
      </c>
      <c r="AE374" s="35">
        <f>India_Data[[#This Row],[Profit]]/India_Data[[#This Row],[Sales]]</f>
        <v>8.9757914338919928E-2</v>
      </c>
      <c r="AF374" s="41">
        <f>India_Data[[#This Row],[Sales]]/India_Data[[#This Row],[Target]]</f>
        <v>1.0093984962406015</v>
      </c>
      <c r="AG374" s="41">
        <f>India_Data[[#This Row],[Shipping Cost]]/India_Data[[#This Row],[Sales]]</f>
        <v>7.4984481688392307E-2</v>
      </c>
      <c r="AH374" s="40" t="str">
        <f>IF(India_Data[[#This Row],[Shipping Cost]]/India_Data[[#This Row],[Sales]]&gt;0.1,"HIGH","")</f>
        <v/>
      </c>
    </row>
    <row r="375" spans="1:34">
      <c r="A375" s="19">
        <v>374</v>
      </c>
      <c r="B375" s="20" t="s">
        <v>637</v>
      </c>
      <c r="C375" s="20" t="s">
        <v>26</v>
      </c>
      <c r="D375" s="20" t="s">
        <v>554</v>
      </c>
      <c r="E375" s="20" t="s">
        <v>555</v>
      </c>
      <c r="F375" s="20" t="s">
        <v>29</v>
      </c>
      <c r="G375" s="20" t="s">
        <v>218</v>
      </c>
      <c r="H375" s="20" t="s">
        <v>165</v>
      </c>
      <c r="I375" s="20" t="s">
        <v>32</v>
      </c>
      <c r="J375" s="20" t="s">
        <v>47</v>
      </c>
      <c r="K375" s="20" t="s">
        <v>2161</v>
      </c>
      <c r="L375" s="20" t="s">
        <v>1942</v>
      </c>
      <c r="M375" s="20" t="s">
        <v>1950</v>
      </c>
      <c r="N375" s="20" t="s">
        <v>2162</v>
      </c>
      <c r="O375" s="20">
        <v>1892.25</v>
      </c>
      <c r="P375" s="20">
        <v>5</v>
      </c>
      <c r="Q375" s="20">
        <v>927.15</v>
      </c>
      <c r="R375" s="20">
        <v>66.3</v>
      </c>
      <c r="S375" s="20" t="s">
        <v>38</v>
      </c>
      <c r="T375" s="20">
        <v>730</v>
      </c>
      <c r="U375" s="20" t="s">
        <v>39</v>
      </c>
      <c r="V375" s="20" t="s">
        <v>50</v>
      </c>
      <c r="W375" s="21" t="s">
        <v>41</v>
      </c>
      <c r="X375" s="22">
        <v>44714</v>
      </c>
      <c r="Y375" s="23">
        <v>44867</v>
      </c>
      <c r="Z375" s="37" t="str">
        <f>IF(India_Data[[#This Row],[Order Date]]=India_Data[[#This Row],[Ship Date]],"0","1")</f>
        <v>1</v>
      </c>
      <c r="AA375" s="37" t="str">
        <f>IF(India_Data[[#This Row],[Sales]]&gt;=India_Data[[#This Row],[Target]],"YES","NO")</f>
        <v>YES</v>
      </c>
      <c r="AB375" s="37">
        <f>(Data!O375:O1929-Data!T375:T1929)</f>
        <v>1162.25</v>
      </c>
      <c r="AC375" s="35">
        <f>India_Data[[#This Row],[Ship Date]]-India_Data[[#This Row],[Order Date]]</f>
        <v>153</v>
      </c>
      <c r="AD375" s="35" t="str">
        <f>IF(India_Data[[#This Row],[Ship Date]]-India_Data[[#This Row],[Order Date]]&gt;5,"flag","no")</f>
        <v>flag</v>
      </c>
      <c r="AE375" s="35">
        <f>India_Data[[#This Row],[Profit]]/India_Data[[#This Row],[Sales]]</f>
        <v>0.48997225525168447</v>
      </c>
      <c r="AF375" s="41">
        <f>India_Data[[#This Row],[Sales]]/India_Data[[#This Row],[Target]]</f>
        <v>2.592123287671233</v>
      </c>
      <c r="AG375" s="41">
        <f>India_Data[[#This Row],[Shipping Cost]]/India_Data[[#This Row],[Sales]]</f>
        <v>3.5037653586999604E-2</v>
      </c>
      <c r="AH375" s="40" t="str">
        <f>IF(India_Data[[#This Row],[Shipping Cost]]/India_Data[[#This Row],[Sales]]&gt;0.1,"HIGH","")</f>
        <v/>
      </c>
    </row>
    <row r="376" spans="1:34">
      <c r="A376" s="19">
        <v>375</v>
      </c>
      <c r="B376" s="20" t="s">
        <v>2163</v>
      </c>
      <c r="C376" s="20" t="s">
        <v>26</v>
      </c>
      <c r="D376" s="20" t="s">
        <v>2164</v>
      </c>
      <c r="E376" s="20" t="s">
        <v>2165</v>
      </c>
      <c r="F376" s="20" t="s">
        <v>29</v>
      </c>
      <c r="G376" s="20" t="s">
        <v>366</v>
      </c>
      <c r="H376" s="20" t="s">
        <v>63</v>
      </c>
      <c r="I376" s="20" t="s">
        <v>32</v>
      </c>
      <c r="J376" s="20" t="s">
        <v>54</v>
      </c>
      <c r="K376" s="20" t="s">
        <v>2166</v>
      </c>
      <c r="L376" s="20" t="s">
        <v>1942</v>
      </c>
      <c r="M376" s="20" t="s">
        <v>1943</v>
      </c>
      <c r="N376" s="20" t="s">
        <v>2167</v>
      </c>
      <c r="O376" s="20">
        <v>879.15</v>
      </c>
      <c r="P376" s="20">
        <v>5</v>
      </c>
      <c r="Q376" s="20">
        <v>35.1</v>
      </c>
      <c r="R376" s="20">
        <v>38.01</v>
      </c>
      <c r="S376" s="20" t="s">
        <v>38</v>
      </c>
      <c r="T376" s="20">
        <v>748</v>
      </c>
      <c r="U376" s="20" t="s">
        <v>39</v>
      </c>
      <c r="V376" s="20" t="s">
        <v>78</v>
      </c>
      <c r="W376" s="21" t="s">
        <v>41</v>
      </c>
      <c r="X376" s="22">
        <v>44748</v>
      </c>
      <c r="Y376" s="23">
        <v>44871</v>
      </c>
      <c r="Z376" s="37" t="str">
        <f>IF(India_Data[[#This Row],[Order Date]]=India_Data[[#This Row],[Ship Date]],"0","1")</f>
        <v>1</v>
      </c>
      <c r="AA376" s="37" t="str">
        <f>IF(India_Data[[#This Row],[Sales]]&gt;=India_Data[[#This Row],[Target]],"YES","NO")</f>
        <v>YES</v>
      </c>
      <c r="AB376" s="37">
        <f>(Data!O376:O1930-Data!T376:T1930)</f>
        <v>131.14999999999998</v>
      </c>
      <c r="AC376" s="35">
        <f>India_Data[[#This Row],[Ship Date]]-India_Data[[#This Row],[Order Date]]</f>
        <v>123</v>
      </c>
      <c r="AD376" s="35" t="str">
        <f>IF(India_Data[[#This Row],[Ship Date]]-India_Data[[#This Row],[Order Date]]&gt;5,"flag","no")</f>
        <v>flag</v>
      </c>
      <c r="AE376" s="35">
        <f>India_Data[[#This Row],[Profit]]/India_Data[[#This Row],[Sales]]</f>
        <v>3.9924927486777007E-2</v>
      </c>
      <c r="AF376" s="41">
        <f>India_Data[[#This Row],[Sales]]/India_Data[[#This Row],[Target]]</f>
        <v>1.1753342245989304</v>
      </c>
      <c r="AG376" s="41">
        <f>India_Data[[#This Row],[Shipping Cost]]/India_Data[[#This Row],[Sales]]</f>
        <v>4.3234942842518338E-2</v>
      </c>
      <c r="AH376" s="40" t="str">
        <f>IF(India_Data[[#This Row],[Shipping Cost]]/India_Data[[#This Row],[Sales]]&gt;0.1,"HIGH","")</f>
        <v/>
      </c>
    </row>
    <row r="377" spans="1:34">
      <c r="A377" s="19">
        <v>376</v>
      </c>
      <c r="B377" s="20" t="s">
        <v>2168</v>
      </c>
      <c r="C377" s="20" t="s">
        <v>26</v>
      </c>
      <c r="D377" s="20" t="s">
        <v>2169</v>
      </c>
      <c r="E377" s="20" t="s">
        <v>2170</v>
      </c>
      <c r="F377" s="20" t="s">
        <v>29</v>
      </c>
      <c r="G377" s="20" t="s">
        <v>2171</v>
      </c>
      <c r="H377" s="20" t="s">
        <v>31</v>
      </c>
      <c r="I377" s="20" t="s">
        <v>32</v>
      </c>
      <c r="J377" s="20" t="s">
        <v>33</v>
      </c>
      <c r="K377" s="20" t="s">
        <v>2172</v>
      </c>
      <c r="L377" s="20" t="s">
        <v>1942</v>
      </c>
      <c r="M377" s="20" t="s">
        <v>1958</v>
      </c>
      <c r="N377" s="20" t="s">
        <v>2173</v>
      </c>
      <c r="O377" s="20">
        <v>1232.0999999999999</v>
      </c>
      <c r="P377" s="20">
        <v>5</v>
      </c>
      <c r="Q377" s="20">
        <v>431.1</v>
      </c>
      <c r="R377" s="20">
        <v>108.16</v>
      </c>
      <c r="S377" s="20" t="s">
        <v>38</v>
      </c>
      <c r="T377" s="20">
        <v>593</v>
      </c>
      <c r="U377" s="20" t="s">
        <v>39</v>
      </c>
      <c r="V377" s="20" t="s">
        <v>57</v>
      </c>
      <c r="W377" s="21" t="s">
        <v>41</v>
      </c>
      <c r="X377" s="22">
        <v>44739</v>
      </c>
      <c r="Y377" s="23">
        <v>44599</v>
      </c>
      <c r="Z377" s="37" t="str">
        <f>IF(India_Data[[#This Row],[Order Date]]=India_Data[[#This Row],[Ship Date]],"0","1")</f>
        <v>1</v>
      </c>
      <c r="AA377" s="37" t="str">
        <f>IF(India_Data[[#This Row],[Sales]]&gt;=India_Data[[#This Row],[Target]],"YES","NO")</f>
        <v>YES</v>
      </c>
      <c r="AB377" s="37">
        <f>(Data!O377:O1931-Data!T377:T1931)</f>
        <v>639.09999999999991</v>
      </c>
      <c r="AC377" s="35">
        <f>India_Data[[#This Row],[Ship Date]]-India_Data[[#This Row],[Order Date]]</f>
        <v>-140</v>
      </c>
      <c r="AD377" s="35" t="str">
        <f>IF(India_Data[[#This Row],[Ship Date]]-India_Data[[#This Row],[Order Date]]&gt;5,"flag","no")</f>
        <v>no</v>
      </c>
      <c r="AE377" s="35">
        <f>India_Data[[#This Row],[Profit]]/India_Data[[#This Row],[Sales]]</f>
        <v>0.34989043097151212</v>
      </c>
      <c r="AF377" s="41">
        <f>India_Data[[#This Row],[Sales]]/India_Data[[#This Row],[Target]]</f>
        <v>2.0777403035413151</v>
      </c>
      <c r="AG377" s="41">
        <f>India_Data[[#This Row],[Shipping Cost]]/India_Data[[#This Row],[Sales]]</f>
        <v>8.7785082379676985E-2</v>
      </c>
      <c r="AH377" s="40" t="str">
        <f>IF(India_Data[[#This Row],[Shipping Cost]]/India_Data[[#This Row],[Sales]]&gt;0.1,"HIGH","")</f>
        <v/>
      </c>
    </row>
    <row r="378" spans="1:34">
      <c r="A378" s="19">
        <v>377</v>
      </c>
      <c r="B378" s="20" t="s">
        <v>1522</v>
      </c>
      <c r="C378" s="20" t="s">
        <v>26</v>
      </c>
      <c r="D378" s="20" t="s">
        <v>1523</v>
      </c>
      <c r="E378" s="20" t="s">
        <v>1524</v>
      </c>
      <c r="F378" s="20" t="s">
        <v>29</v>
      </c>
      <c r="G378" s="20" t="s">
        <v>1109</v>
      </c>
      <c r="H378" s="20" t="s">
        <v>46</v>
      </c>
      <c r="I378" s="20" t="s">
        <v>32</v>
      </c>
      <c r="J378" s="20" t="s">
        <v>47</v>
      </c>
      <c r="K378" s="20" t="s">
        <v>2174</v>
      </c>
      <c r="L378" s="20" t="s">
        <v>1942</v>
      </c>
      <c r="M378" s="20" t="s">
        <v>1958</v>
      </c>
      <c r="N378" s="20" t="s">
        <v>2175</v>
      </c>
      <c r="O378" s="20">
        <v>351.3</v>
      </c>
      <c r="P378" s="20">
        <v>5</v>
      </c>
      <c r="Q378" s="20">
        <v>144</v>
      </c>
      <c r="R378" s="20">
        <v>31.2</v>
      </c>
      <c r="S378" s="20" t="s">
        <v>38</v>
      </c>
      <c r="T378" s="20">
        <v>428</v>
      </c>
      <c r="U378" s="20" t="s">
        <v>39</v>
      </c>
      <c r="V378" s="20" t="s">
        <v>40</v>
      </c>
      <c r="W378" s="21" t="s">
        <v>41</v>
      </c>
      <c r="X378" s="22">
        <v>44661</v>
      </c>
      <c r="Y378" s="23">
        <v>44814</v>
      </c>
      <c r="Z378" s="37" t="str">
        <f>IF(India_Data[[#This Row],[Order Date]]=India_Data[[#This Row],[Ship Date]],"0","1")</f>
        <v>1</v>
      </c>
      <c r="AA378" s="37" t="str">
        <f>IF(India_Data[[#This Row],[Sales]]&gt;=India_Data[[#This Row],[Target]],"YES","NO")</f>
        <v>NO</v>
      </c>
      <c r="AB378" s="37">
        <f>(Data!O378:O1932-Data!T378:T1932)</f>
        <v>-76.699999999999989</v>
      </c>
      <c r="AC378" s="35">
        <f>India_Data[[#This Row],[Ship Date]]-India_Data[[#This Row],[Order Date]]</f>
        <v>153</v>
      </c>
      <c r="AD378" s="35" t="str">
        <f>IF(India_Data[[#This Row],[Ship Date]]-India_Data[[#This Row],[Order Date]]&gt;5,"flag","no")</f>
        <v>flag</v>
      </c>
      <c r="AE378" s="35">
        <f>India_Data[[#This Row],[Profit]]/India_Data[[#This Row],[Sales]]</f>
        <v>0.40990606319385142</v>
      </c>
      <c r="AF378" s="41">
        <f>India_Data[[#This Row],[Sales]]/India_Data[[#This Row],[Target]]</f>
        <v>0.8207943925233645</v>
      </c>
      <c r="AG378" s="41">
        <f>India_Data[[#This Row],[Shipping Cost]]/India_Data[[#This Row],[Sales]]</f>
        <v>8.8812980358667803E-2</v>
      </c>
      <c r="AH378" s="40" t="str">
        <f>IF(India_Data[[#This Row],[Shipping Cost]]/India_Data[[#This Row],[Sales]]&gt;0.1,"HIGH","")</f>
        <v/>
      </c>
    </row>
    <row r="379" spans="1:34">
      <c r="A379" s="19">
        <v>378</v>
      </c>
      <c r="B379" s="20" t="s">
        <v>265</v>
      </c>
      <c r="C379" s="20" t="s">
        <v>26</v>
      </c>
      <c r="D379" s="20" t="s">
        <v>266</v>
      </c>
      <c r="E379" s="20" t="s">
        <v>267</v>
      </c>
      <c r="F379" s="20" t="s">
        <v>29</v>
      </c>
      <c r="G379" s="20" t="s">
        <v>164</v>
      </c>
      <c r="H379" s="20" t="s">
        <v>165</v>
      </c>
      <c r="I379" s="20" t="s">
        <v>32</v>
      </c>
      <c r="J379" s="20" t="s">
        <v>47</v>
      </c>
      <c r="K379" s="20" t="s">
        <v>2176</v>
      </c>
      <c r="L379" s="20" t="s">
        <v>1942</v>
      </c>
      <c r="M379" s="20" t="s">
        <v>1958</v>
      </c>
      <c r="N379" s="20" t="s">
        <v>2177</v>
      </c>
      <c r="O379" s="20">
        <v>196.65</v>
      </c>
      <c r="P379" s="20">
        <v>5</v>
      </c>
      <c r="Q379" s="20">
        <v>82.5</v>
      </c>
      <c r="R379" s="20">
        <v>16.11</v>
      </c>
      <c r="S379" s="20" t="s">
        <v>38</v>
      </c>
      <c r="T379" s="20">
        <v>155</v>
      </c>
      <c r="U379" s="20" t="s">
        <v>39</v>
      </c>
      <c r="V379" s="20" t="s">
        <v>50</v>
      </c>
      <c r="W379" s="21" t="s">
        <v>58</v>
      </c>
      <c r="X379" s="22">
        <v>44207</v>
      </c>
      <c r="Y379" s="23">
        <v>44358</v>
      </c>
      <c r="Z379" s="37" t="str">
        <f>IF(India_Data[[#This Row],[Order Date]]=India_Data[[#This Row],[Ship Date]],"0","1")</f>
        <v>1</v>
      </c>
      <c r="AA379" s="37" t="str">
        <f>IF(India_Data[[#This Row],[Sales]]&gt;=India_Data[[#This Row],[Target]],"YES","NO")</f>
        <v>YES</v>
      </c>
      <c r="AB379" s="37">
        <f>(Data!O379:O1933-Data!T379:T1933)</f>
        <v>41.650000000000006</v>
      </c>
      <c r="AC379" s="35">
        <f>India_Data[[#This Row],[Ship Date]]-India_Data[[#This Row],[Order Date]]</f>
        <v>151</v>
      </c>
      <c r="AD379" s="35" t="str">
        <f>IF(India_Data[[#This Row],[Ship Date]]-India_Data[[#This Row],[Order Date]]&gt;5,"flag","no")</f>
        <v>flag</v>
      </c>
      <c r="AE379" s="35">
        <f>India_Data[[#This Row],[Profit]]/India_Data[[#This Row],[Sales]]</f>
        <v>0.41952707856598015</v>
      </c>
      <c r="AF379" s="41">
        <f>India_Data[[#This Row],[Sales]]/India_Data[[#This Row],[Target]]</f>
        <v>1.2687096774193549</v>
      </c>
      <c r="AG379" s="41">
        <f>India_Data[[#This Row],[Shipping Cost]]/India_Data[[#This Row],[Sales]]</f>
        <v>8.1922196796338664E-2</v>
      </c>
      <c r="AH379" s="40" t="str">
        <f>IF(India_Data[[#This Row],[Shipping Cost]]/India_Data[[#This Row],[Sales]]&gt;0.1,"HIGH","")</f>
        <v/>
      </c>
    </row>
    <row r="380" spans="1:34">
      <c r="A380" s="19">
        <v>379</v>
      </c>
      <c r="B380" s="20" t="s">
        <v>1633</v>
      </c>
      <c r="C380" s="20" t="s">
        <v>26</v>
      </c>
      <c r="D380" s="20" t="s">
        <v>1634</v>
      </c>
      <c r="E380" s="20" t="s">
        <v>1635</v>
      </c>
      <c r="F380" s="20" t="s">
        <v>29</v>
      </c>
      <c r="G380" s="20" t="s">
        <v>653</v>
      </c>
      <c r="H380" s="20" t="s">
        <v>46</v>
      </c>
      <c r="I380" s="20" t="s">
        <v>32</v>
      </c>
      <c r="J380" s="20" t="s">
        <v>47</v>
      </c>
      <c r="K380" s="20" t="s">
        <v>2178</v>
      </c>
      <c r="L380" s="20" t="s">
        <v>1942</v>
      </c>
      <c r="M380" s="20" t="s">
        <v>1969</v>
      </c>
      <c r="N380" s="20" t="s">
        <v>2179</v>
      </c>
      <c r="O380" s="20">
        <v>911.52</v>
      </c>
      <c r="P380" s="20">
        <v>6</v>
      </c>
      <c r="Q380" s="20">
        <v>309.77999999999997</v>
      </c>
      <c r="R380" s="20">
        <v>70.92</v>
      </c>
      <c r="S380" s="20" t="s">
        <v>38</v>
      </c>
      <c r="T380" s="20">
        <v>171</v>
      </c>
      <c r="U380" s="20" t="s">
        <v>39</v>
      </c>
      <c r="V380" s="20" t="s">
        <v>78</v>
      </c>
      <c r="W380" s="21" t="s">
        <v>41</v>
      </c>
      <c r="X380" s="22">
        <v>44878</v>
      </c>
      <c r="Y380" s="23">
        <v>44883</v>
      </c>
      <c r="Z380" s="37" t="str">
        <f>IF(India_Data[[#This Row],[Order Date]]=India_Data[[#This Row],[Ship Date]],"0","1")</f>
        <v>1</v>
      </c>
      <c r="AA380" s="37" t="str">
        <f>IF(India_Data[[#This Row],[Sales]]&gt;=India_Data[[#This Row],[Target]],"YES","NO")</f>
        <v>YES</v>
      </c>
      <c r="AB380" s="37">
        <f>(Data!O380:O1934-Data!T380:T1934)</f>
        <v>740.52</v>
      </c>
      <c r="AC380" s="35">
        <f>India_Data[[#This Row],[Ship Date]]-India_Data[[#This Row],[Order Date]]</f>
        <v>5</v>
      </c>
      <c r="AD380" s="35" t="str">
        <f>IF(India_Data[[#This Row],[Ship Date]]-India_Data[[#This Row],[Order Date]]&gt;5,"flag","no")</f>
        <v>no</v>
      </c>
      <c r="AE380" s="35">
        <f>India_Data[[#This Row],[Profit]]/India_Data[[#This Row],[Sales]]</f>
        <v>0.33984992101105843</v>
      </c>
      <c r="AF380" s="41">
        <f>India_Data[[#This Row],[Sales]]/India_Data[[#This Row],[Target]]</f>
        <v>5.3305263157894736</v>
      </c>
      <c r="AG380" s="41">
        <f>India_Data[[#This Row],[Shipping Cost]]/India_Data[[#This Row],[Sales]]</f>
        <v>7.7804107424960509E-2</v>
      </c>
      <c r="AH380" s="40" t="str">
        <f>IF(India_Data[[#This Row],[Shipping Cost]]/India_Data[[#This Row],[Sales]]&gt;0.1,"HIGH","")</f>
        <v/>
      </c>
    </row>
    <row r="381" spans="1:34">
      <c r="A381" s="19">
        <v>380</v>
      </c>
      <c r="B381" s="20" t="s">
        <v>1543</v>
      </c>
      <c r="C381" s="20" t="s">
        <v>26</v>
      </c>
      <c r="D381" s="20" t="s">
        <v>1544</v>
      </c>
      <c r="E381" s="20" t="s">
        <v>1545</v>
      </c>
      <c r="F381" s="20" t="s">
        <v>29</v>
      </c>
      <c r="G381" s="20" t="s">
        <v>1546</v>
      </c>
      <c r="H381" s="20" t="s">
        <v>124</v>
      </c>
      <c r="I381" s="20" t="s">
        <v>32</v>
      </c>
      <c r="J381" s="20" t="s">
        <v>47</v>
      </c>
      <c r="K381" s="20" t="s">
        <v>1547</v>
      </c>
      <c r="L381" s="20" t="s">
        <v>1508</v>
      </c>
      <c r="M381" s="20" t="s">
        <v>1548</v>
      </c>
      <c r="N381" s="20" t="s">
        <v>1549</v>
      </c>
      <c r="O381" s="20">
        <v>311.76</v>
      </c>
      <c r="P381" s="20">
        <v>6</v>
      </c>
      <c r="Q381" s="20">
        <v>105.84</v>
      </c>
      <c r="R381" s="20">
        <v>20.14</v>
      </c>
      <c r="S381" s="20" t="s">
        <v>38</v>
      </c>
      <c r="T381" s="20">
        <v>749</v>
      </c>
      <c r="U381" s="20" t="s">
        <v>39</v>
      </c>
      <c r="V381" s="20" t="s">
        <v>57</v>
      </c>
      <c r="W381" s="21" t="s">
        <v>41</v>
      </c>
      <c r="X381" s="22">
        <v>44357</v>
      </c>
      <c r="Y381" s="23">
        <v>44479</v>
      </c>
      <c r="Z381" s="37" t="str">
        <f>IF(India_Data[[#This Row],[Order Date]]=India_Data[[#This Row],[Ship Date]],"0","1")</f>
        <v>1</v>
      </c>
      <c r="AA381" s="37" t="str">
        <f>IF(India_Data[[#This Row],[Sales]]&gt;=India_Data[[#This Row],[Target]],"YES","NO")</f>
        <v>NO</v>
      </c>
      <c r="AB381" s="37">
        <f>(Data!O381:O1935-Data!T381:T1935)</f>
        <v>-437.24</v>
      </c>
      <c r="AC381" s="35">
        <f>India_Data[[#This Row],[Ship Date]]-India_Data[[#This Row],[Order Date]]</f>
        <v>122</v>
      </c>
      <c r="AD381" s="35" t="str">
        <f>IF(India_Data[[#This Row],[Ship Date]]-India_Data[[#This Row],[Order Date]]&gt;5,"flag","no")</f>
        <v>flag</v>
      </c>
      <c r="AE381" s="35">
        <f>India_Data[[#This Row],[Profit]]/India_Data[[#This Row],[Sales]]</f>
        <v>0.33949191685912244</v>
      </c>
      <c r="AF381" s="41">
        <f>India_Data[[#This Row],[Sales]]/India_Data[[#This Row],[Target]]</f>
        <v>0.41623497997329773</v>
      </c>
      <c r="AG381" s="41">
        <f>India_Data[[#This Row],[Shipping Cost]]/India_Data[[#This Row],[Sales]]</f>
        <v>6.4600975109058253E-2</v>
      </c>
      <c r="AH381" s="40" t="str">
        <f>IF(India_Data[[#This Row],[Shipping Cost]]/India_Data[[#This Row],[Sales]]&gt;0.1,"HIGH","")</f>
        <v/>
      </c>
    </row>
    <row r="382" spans="1:34">
      <c r="A382" s="19">
        <v>381</v>
      </c>
      <c r="B382" s="20" t="s">
        <v>1550</v>
      </c>
      <c r="C382" s="20" t="s">
        <v>26</v>
      </c>
      <c r="D382" s="20" t="s">
        <v>1551</v>
      </c>
      <c r="E382" s="20" t="s">
        <v>1552</v>
      </c>
      <c r="F382" s="20" t="s">
        <v>29</v>
      </c>
      <c r="G382" s="20" t="s">
        <v>260</v>
      </c>
      <c r="H382" s="20" t="s">
        <v>260</v>
      </c>
      <c r="I382" s="20" t="s">
        <v>32</v>
      </c>
      <c r="J382" s="20" t="s">
        <v>33</v>
      </c>
      <c r="K382" s="20" t="s">
        <v>1553</v>
      </c>
      <c r="L382" s="20" t="s">
        <v>1508</v>
      </c>
      <c r="M382" s="20" t="s">
        <v>1548</v>
      </c>
      <c r="N382" s="20" t="s">
        <v>1554</v>
      </c>
      <c r="O382" s="20">
        <v>151.19999999999999</v>
      </c>
      <c r="P382" s="20">
        <v>6</v>
      </c>
      <c r="Q382" s="20">
        <v>33.119999999999997</v>
      </c>
      <c r="R382" s="20">
        <v>8.4700000000000006</v>
      </c>
      <c r="S382" s="20" t="s">
        <v>38</v>
      </c>
      <c r="T382" s="20">
        <v>696</v>
      </c>
      <c r="U382" s="20" t="s">
        <v>39</v>
      </c>
      <c r="V382" s="20" t="s">
        <v>40</v>
      </c>
      <c r="W382" s="21" t="s">
        <v>58</v>
      </c>
      <c r="X382" s="22">
        <v>45382</v>
      </c>
      <c r="Y382" s="23">
        <v>45386</v>
      </c>
      <c r="Z382" s="37" t="str">
        <f>IF(India_Data[[#This Row],[Order Date]]=India_Data[[#This Row],[Ship Date]],"0","1")</f>
        <v>1</v>
      </c>
      <c r="AA382" s="37" t="str">
        <f>IF(India_Data[[#This Row],[Sales]]&gt;=India_Data[[#This Row],[Target]],"YES","NO")</f>
        <v>NO</v>
      </c>
      <c r="AB382" s="37">
        <f>(Data!O382:O1936-Data!T382:T1936)</f>
        <v>-544.79999999999995</v>
      </c>
      <c r="AC382" s="35">
        <f>India_Data[[#This Row],[Ship Date]]-India_Data[[#This Row],[Order Date]]</f>
        <v>4</v>
      </c>
      <c r="AD382" s="35" t="str">
        <f>IF(India_Data[[#This Row],[Ship Date]]-India_Data[[#This Row],[Order Date]]&gt;5,"flag","no")</f>
        <v>no</v>
      </c>
      <c r="AE382" s="35">
        <f>India_Data[[#This Row],[Profit]]/India_Data[[#This Row],[Sales]]</f>
        <v>0.21904761904761905</v>
      </c>
      <c r="AF382" s="41">
        <f>India_Data[[#This Row],[Sales]]/India_Data[[#This Row],[Target]]</f>
        <v>0.21724137931034482</v>
      </c>
      <c r="AG382" s="41">
        <f>India_Data[[#This Row],[Shipping Cost]]/India_Data[[#This Row],[Sales]]</f>
        <v>5.601851851851853E-2</v>
      </c>
      <c r="AH382" s="40" t="str">
        <f>IF(India_Data[[#This Row],[Shipping Cost]]/India_Data[[#This Row],[Sales]]&gt;0.1,"HIGH","")</f>
        <v/>
      </c>
    </row>
    <row r="383" spans="1:34">
      <c r="A383" s="19">
        <v>382</v>
      </c>
      <c r="B383" s="20" t="s">
        <v>650</v>
      </c>
      <c r="C383" s="20" t="s">
        <v>26</v>
      </c>
      <c r="D383" s="20" t="s">
        <v>651</v>
      </c>
      <c r="E383" s="20" t="s">
        <v>652</v>
      </c>
      <c r="F383" s="20" t="s">
        <v>29</v>
      </c>
      <c r="G383" s="20" t="s">
        <v>653</v>
      </c>
      <c r="H383" s="20" t="s">
        <v>46</v>
      </c>
      <c r="I383" s="20" t="s">
        <v>32</v>
      </c>
      <c r="J383" s="20" t="s">
        <v>47</v>
      </c>
      <c r="K383" s="20" t="s">
        <v>2180</v>
      </c>
      <c r="L383" s="20" t="s">
        <v>1942</v>
      </c>
      <c r="M383" s="20" t="s">
        <v>1950</v>
      </c>
      <c r="N383" s="20" t="s">
        <v>2181</v>
      </c>
      <c r="O383" s="20">
        <v>3040.8</v>
      </c>
      <c r="P383" s="20">
        <v>8</v>
      </c>
      <c r="Q383" s="20">
        <v>1155.3599999999999</v>
      </c>
      <c r="R383" s="20">
        <v>219.74</v>
      </c>
      <c r="S383" s="20" t="s">
        <v>38</v>
      </c>
      <c r="T383" s="20">
        <v>120</v>
      </c>
      <c r="U383" s="20" t="s">
        <v>39</v>
      </c>
      <c r="V383" s="20" t="s">
        <v>40</v>
      </c>
      <c r="W383" s="21" t="s">
        <v>41</v>
      </c>
      <c r="X383" s="22">
        <v>44804</v>
      </c>
      <c r="Y383" s="23">
        <v>44660</v>
      </c>
      <c r="Z383" s="37" t="str">
        <f>IF(India_Data[[#This Row],[Order Date]]=India_Data[[#This Row],[Ship Date]],"0","1")</f>
        <v>1</v>
      </c>
      <c r="AA383" s="37" t="str">
        <f>IF(India_Data[[#This Row],[Sales]]&gt;=India_Data[[#This Row],[Target]],"YES","NO")</f>
        <v>YES</v>
      </c>
      <c r="AB383" s="37">
        <f>(Data!O383:O1937-Data!T383:T1937)</f>
        <v>2920.8</v>
      </c>
      <c r="AC383" s="35">
        <f>India_Data[[#This Row],[Ship Date]]-India_Data[[#This Row],[Order Date]]</f>
        <v>-144</v>
      </c>
      <c r="AD383" s="35" t="str">
        <f>IF(India_Data[[#This Row],[Ship Date]]-India_Data[[#This Row],[Order Date]]&gt;5,"flag","no")</f>
        <v>no</v>
      </c>
      <c r="AE383" s="35">
        <f>India_Data[[#This Row],[Profit]]/India_Data[[#This Row],[Sales]]</f>
        <v>0.37995264404104179</v>
      </c>
      <c r="AF383" s="41">
        <f>India_Data[[#This Row],[Sales]]/India_Data[[#This Row],[Target]]</f>
        <v>25.34</v>
      </c>
      <c r="AG383" s="41">
        <f>India_Data[[#This Row],[Shipping Cost]]/India_Data[[#This Row],[Sales]]</f>
        <v>7.2263877926861356E-2</v>
      </c>
      <c r="AH383" s="40" t="str">
        <f>IF(India_Data[[#This Row],[Shipping Cost]]/India_Data[[#This Row],[Sales]]&gt;0.1,"HIGH","")</f>
        <v/>
      </c>
    </row>
    <row r="384" spans="1:34">
      <c r="A384" s="19">
        <v>383</v>
      </c>
      <c r="B384" s="20" t="s">
        <v>2182</v>
      </c>
      <c r="C384" s="20" t="s">
        <v>26</v>
      </c>
      <c r="D384" s="20" t="s">
        <v>1701</v>
      </c>
      <c r="E384" s="20" t="s">
        <v>1702</v>
      </c>
      <c r="F384" s="20" t="s">
        <v>29</v>
      </c>
      <c r="G384" s="20" t="s">
        <v>507</v>
      </c>
      <c r="H384" s="20" t="s">
        <v>312</v>
      </c>
      <c r="I384" s="20" t="s">
        <v>32</v>
      </c>
      <c r="J384" s="20" t="s">
        <v>180</v>
      </c>
      <c r="K384" s="20" t="s">
        <v>2100</v>
      </c>
      <c r="L384" s="20" t="s">
        <v>1942</v>
      </c>
      <c r="M384" s="20" t="s">
        <v>1958</v>
      </c>
      <c r="N384" s="20" t="s">
        <v>2101</v>
      </c>
      <c r="O384" s="20">
        <v>344.16</v>
      </c>
      <c r="P384" s="20">
        <v>8</v>
      </c>
      <c r="Q384" s="20">
        <v>13.68</v>
      </c>
      <c r="R384" s="20">
        <v>20.41</v>
      </c>
      <c r="S384" s="20" t="s">
        <v>38</v>
      </c>
      <c r="T384" s="20">
        <v>261</v>
      </c>
      <c r="U384" s="20" t="s">
        <v>39</v>
      </c>
      <c r="V384" s="20" t="s">
        <v>50</v>
      </c>
      <c r="W384" s="21" t="s">
        <v>41</v>
      </c>
      <c r="X384" s="22">
        <v>45268</v>
      </c>
      <c r="Y384" s="23">
        <v>45154</v>
      </c>
      <c r="Z384" s="37" t="str">
        <f>IF(India_Data[[#This Row],[Order Date]]=India_Data[[#This Row],[Ship Date]],"0","1")</f>
        <v>1</v>
      </c>
      <c r="AA384" s="37" t="str">
        <f>IF(India_Data[[#This Row],[Sales]]&gt;=India_Data[[#This Row],[Target]],"YES","NO")</f>
        <v>YES</v>
      </c>
      <c r="AB384" s="37">
        <f>(Data!O384:O1938-Data!T384:T1938)</f>
        <v>83.160000000000025</v>
      </c>
      <c r="AC384" s="35">
        <f>India_Data[[#This Row],[Ship Date]]-India_Data[[#This Row],[Order Date]]</f>
        <v>-114</v>
      </c>
      <c r="AD384" s="35" t="str">
        <f>IF(India_Data[[#This Row],[Ship Date]]-India_Data[[#This Row],[Order Date]]&gt;5,"flag","no")</f>
        <v>no</v>
      </c>
      <c r="AE384" s="35">
        <f>India_Data[[#This Row],[Profit]]/India_Data[[#This Row],[Sales]]</f>
        <v>3.9748953974895397E-2</v>
      </c>
      <c r="AF384" s="41">
        <f>India_Data[[#This Row],[Sales]]/India_Data[[#This Row],[Target]]</f>
        <v>1.3186206896551724</v>
      </c>
      <c r="AG384" s="41">
        <f>India_Data[[#This Row],[Shipping Cost]]/India_Data[[#This Row],[Sales]]</f>
        <v>5.9303812180381214E-2</v>
      </c>
      <c r="AH384" s="40" t="str">
        <f>IF(India_Data[[#This Row],[Shipping Cost]]/India_Data[[#This Row],[Sales]]&gt;0.1,"HIGH","")</f>
        <v/>
      </c>
    </row>
    <row r="385" spans="1:34">
      <c r="A385" s="19">
        <v>384</v>
      </c>
      <c r="B385" s="20" t="s">
        <v>1555</v>
      </c>
      <c r="C385" s="20" t="s">
        <v>26</v>
      </c>
      <c r="D385" s="20" t="s">
        <v>223</v>
      </c>
      <c r="E385" s="20" t="s">
        <v>224</v>
      </c>
      <c r="F385" s="20" t="s">
        <v>29</v>
      </c>
      <c r="G385" s="20" t="s">
        <v>291</v>
      </c>
      <c r="H385" s="20" t="s">
        <v>63</v>
      </c>
      <c r="I385" s="20" t="s">
        <v>32</v>
      </c>
      <c r="J385" s="20" t="s">
        <v>54</v>
      </c>
      <c r="K385" s="20" t="s">
        <v>1556</v>
      </c>
      <c r="L385" s="20" t="s">
        <v>1508</v>
      </c>
      <c r="M385" s="20" t="s">
        <v>1509</v>
      </c>
      <c r="N385" s="20" t="s">
        <v>1557</v>
      </c>
      <c r="O385" s="20">
        <v>486.12</v>
      </c>
      <c r="P385" s="20">
        <v>8</v>
      </c>
      <c r="Q385" s="20">
        <v>-77.88</v>
      </c>
      <c r="R385" s="20">
        <v>36.46</v>
      </c>
      <c r="S385" s="20" t="s">
        <v>38</v>
      </c>
      <c r="T385" s="20">
        <v>28</v>
      </c>
      <c r="U385" s="20" t="s">
        <v>39</v>
      </c>
      <c r="V385" s="20" t="s">
        <v>78</v>
      </c>
      <c r="W385" s="21" t="s">
        <v>41</v>
      </c>
      <c r="X385" s="22">
        <v>45066</v>
      </c>
      <c r="Y385" s="23">
        <v>45070</v>
      </c>
      <c r="Z385" s="37" t="str">
        <f>IF(India_Data[[#This Row],[Order Date]]=India_Data[[#This Row],[Ship Date]],"0","1")</f>
        <v>1</v>
      </c>
      <c r="AA385" s="37" t="str">
        <f>IF(India_Data[[#This Row],[Sales]]&gt;=India_Data[[#This Row],[Target]],"YES","NO")</f>
        <v>YES</v>
      </c>
      <c r="AB385" s="37">
        <f>(Data!O385:O1939-Data!T385:T1939)</f>
        <v>458.12</v>
      </c>
      <c r="AC385" s="35">
        <f>India_Data[[#This Row],[Ship Date]]-India_Data[[#This Row],[Order Date]]</f>
        <v>4</v>
      </c>
      <c r="AD385" s="35" t="str">
        <f>IF(India_Data[[#This Row],[Ship Date]]-India_Data[[#This Row],[Order Date]]&gt;5,"flag","no")</f>
        <v>no</v>
      </c>
      <c r="AE385" s="35">
        <f>India_Data[[#This Row],[Profit]]/India_Data[[#This Row],[Sales]]</f>
        <v>-0.16020735620834362</v>
      </c>
      <c r="AF385" s="41">
        <f>India_Data[[#This Row],[Sales]]/India_Data[[#This Row],[Target]]</f>
        <v>17.361428571428572</v>
      </c>
      <c r="AG385" s="41">
        <f>India_Data[[#This Row],[Shipping Cost]]/India_Data[[#This Row],[Sales]]</f>
        <v>7.5002057105241507E-2</v>
      </c>
      <c r="AH385" s="40" t="str">
        <f>IF(India_Data[[#This Row],[Shipping Cost]]/India_Data[[#This Row],[Sales]]&gt;0.1,"HIGH","")</f>
        <v/>
      </c>
    </row>
    <row r="386" spans="1:34">
      <c r="A386" s="19">
        <v>385</v>
      </c>
      <c r="B386" s="20" t="s">
        <v>1558</v>
      </c>
      <c r="C386" s="20" t="s">
        <v>26</v>
      </c>
      <c r="D386" s="20" t="s">
        <v>1559</v>
      </c>
      <c r="E386" s="20" t="s">
        <v>1560</v>
      </c>
      <c r="F386" s="20" t="s">
        <v>29</v>
      </c>
      <c r="G386" s="20" t="s">
        <v>117</v>
      </c>
      <c r="H386" s="20" t="s">
        <v>143</v>
      </c>
      <c r="I386" s="20" t="s">
        <v>32</v>
      </c>
      <c r="J386" s="20" t="s">
        <v>33</v>
      </c>
      <c r="K386" s="20" t="s">
        <v>1561</v>
      </c>
      <c r="L386" s="20" t="s">
        <v>1508</v>
      </c>
      <c r="M386" s="20" t="s">
        <v>1509</v>
      </c>
      <c r="N386" s="20" t="s">
        <v>1562</v>
      </c>
      <c r="O386" s="20">
        <v>1285.47</v>
      </c>
      <c r="P386" s="20">
        <v>9</v>
      </c>
      <c r="Q386" s="20">
        <v>565.38</v>
      </c>
      <c r="R386" s="20">
        <v>71.790000000000006</v>
      </c>
      <c r="S386" s="20" t="s">
        <v>38</v>
      </c>
      <c r="T386" s="20">
        <v>450</v>
      </c>
      <c r="U386" s="20" t="s">
        <v>39</v>
      </c>
      <c r="V386" s="20" t="s">
        <v>57</v>
      </c>
      <c r="W386" s="21" t="s">
        <v>41</v>
      </c>
      <c r="X386" s="22">
        <v>45188</v>
      </c>
      <c r="Y386" s="23">
        <v>45192</v>
      </c>
      <c r="Z386" s="37" t="str">
        <f>IF(India_Data[[#This Row],[Order Date]]=India_Data[[#This Row],[Ship Date]],"0","1")</f>
        <v>1</v>
      </c>
      <c r="AA386" s="37" t="str">
        <f>IF(India_Data[[#This Row],[Sales]]&gt;=India_Data[[#This Row],[Target]],"YES","NO")</f>
        <v>YES</v>
      </c>
      <c r="AB386" s="37">
        <f>(Data!O386:O1940-Data!T386:T1940)</f>
        <v>835.47</v>
      </c>
      <c r="AC386" s="35">
        <f>India_Data[[#This Row],[Ship Date]]-India_Data[[#This Row],[Order Date]]</f>
        <v>4</v>
      </c>
      <c r="AD386" s="35" t="str">
        <f>IF(India_Data[[#This Row],[Ship Date]]-India_Data[[#This Row],[Order Date]]&gt;5,"flag","no")</f>
        <v>no</v>
      </c>
      <c r="AE386" s="35">
        <f>India_Data[[#This Row],[Profit]]/India_Data[[#This Row],[Sales]]</f>
        <v>0.43982356647763071</v>
      </c>
      <c r="AF386" s="41">
        <f>India_Data[[#This Row],[Sales]]/India_Data[[#This Row],[Target]]</f>
        <v>2.8566000000000003</v>
      </c>
      <c r="AG386" s="41">
        <f>India_Data[[#This Row],[Shipping Cost]]/India_Data[[#This Row],[Sales]]</f>
        <v>5.584727764942006E-2</v>
      </c>
      <c r="AH386" s="40" t="str">
        <f>IF(India_Data[[#This Row],[Shipping Cost]]/India_Data[[#This Row],[Sales]]&gt;0.1,"HIGH","")</f>
        <v/>
      </c>
    </row>
    <row r="387" spans="1:34">
      <c r="A387" s="19">
        <v>386</v>
      </c>
      <c r="B387" s="20" t="s">
        <v>1563</v>
      </c>
      <c r="C387" s="20" t="s">
        <v>26</v>
      </c>
      <c r="D387" s="20" t="s">
        <v>1544</v>
      </c>
      <c r="E387" s="20" t="s">
        <v>1545</v>
      </c>
      <c r="F387" s="20" t="s">
        <v>29</v>
      </c>
      <c r="G387" s="20" t="s">
        <v>511</v>
      </c>
      <c r="H387" s="20" t="s">
        <v>512</v>
      </c>
      <c r="I387" s="20" t="s">
        <v>32</v>
      </c>
      <c r="J387" s="20" t="s">
        <v>180</v>
      </c>
      <c r="K387" s="20" t="s">
        <v>1564</v>
      </c>
      <c r="L387" s="20" t="s">
        <v>1508</v>
      </c>
      <c r="M387" s="20" t="s">
        <v>1518</v>
      </c>
      <c r="N387" s="20" t="s">
        <v>1565</v>
      </c>
      <c r="O387" s="20">
        <v>45.15</v>
      </c>
      <c r="P387" s="20">
        <v>1</v>
      </c>
      <c r="Q387" s="20">
        <v>19.41</v>
      </c>
      <c r="R387" s="20">
        <v>2.06</v>
      </c>
      <c r="S387" s="20" t="s">
        <v>38</v>
      </c>
      <c r="T387" s="20">
        <v>11</v>
      </c>
      <c r="U387" s="20" t="s">
        <v>39</v>
      </c>
      <c r="V387" s="20" t="s">
        <v>50</v>
      </c>
      <c r="W387" s="21" t="s">
        <v>41</v>
      </c>
      <c r="X387" s="22">
        <v>45382</v>
      </c>
      <c r="Y387" s="23">
        <v>45386</v>
      </c>
      <c r="Z387" s="37" t="str">
        <f>IF(India_Data[[#This Row],[Order Date]]=India_Data[[#This Row],[Ship Date]],"0","1")</f>
        <v>1</v>
      </c>
      <c r="AA387" s="37" t="str">
        <f>IF(India_Data[[#This Row],[Sales]]&gt;=India_Data[[#This Row],[Target]],"YES","NO")</f>
        <v>YES</v>
      </c>
      <c r="AB387" s="37">
        <f>(Data!O387:O1941-Data!T387:T1941)</f>
        <v>34.15</v>
      </c>
      <c r="AC387" s="35">
        <f>India_Data[[#This Row],[Ship Date]]-India_Data[[#This Row],[Order Date]]</f>
        <v>4</v>
      </c>
      <c r="AD387" s="35" t="str">
        <f>IF(India_Data[[#This Row],[Ship Date]]-India_Data[[#This Row],[Order Date]]&gt;5,"flag","no")</f>
        <v>no</v>
      </c>
      <c r="AE387" s="35">
        <f>India_Data[[#This Row],[Profit]]/India_Data[[#This Row],[Sales]]</f>
        <v>0.42990033222591362</v>
      </c>
      <c r="AF387" s="41">
        <f>India_Data[[#This Row],[Sales]]/India_Data[[#This Row],[Target]]</f>
        <v>4.1045454545454545</v>
      </c>
      <c r="AG387" s="41">
        <f>India_Data[[#This Row],[Shipping Cost]]/India_Data[[#This Row],[Sales]]</f>
        <v>4.5625692137320047E-2</v>
      </c>
      <c r="AH387" s="40" t="str">
        <f>IF(India_Data[[#This Row],[Shipping Cost]]/India_Data[[#This Row],[Sales]]&gt;0.1,"HIGH","")</f>
        <v/>
      </c>
    </row>
    <row r="388" spans="1:34">
      <c r="A388" s="19">
        <v>387</v>
      </c>
      <c r="B388" s="20" t="s">
        <v>593</v>
      </c>
      <c r="C388" s="20" t="s">
        <v>26</v>
      </c>
      <c r="D388" s="20" t="s">
        <v>594</v>
      </c>
      <c r="E388" s="20" t="s">
        <v>595</v>
      </c>
      <c r="F388" s="20" t="s">
        <v>29</v>
      </c>
      <c r="G388" s="20" t="s">
        <v>393</v>
      </c>
      <c r="H388" s="20" t="s">
        <v>136</v>
      </c>
      <c r="I388" s="20" t="s">
        <v>32</v>
      </c>
      <c r="J388" s="20" t="s">
        <v>54</v>
      </c>
      <c r="K388" s="20" t="s">
        <v>1566</v>
      </c>
      <c r="L388" s="20" t="s">
        <v>1508</v>
      </c>
      <c r="M388" s="20" t="s">
        <v>1548</v>
      </c>
      <c r="N388" s="20" t="s">
        <v>1567</v>
      </c>
      <c r="O388" s="20">
        <v>43.95</v>
      </c>
      <c r="P388" s="20">
        <v>1</v>
      </c>
      <c r="Q388" s="20">
        <v>10.98</v>
      </c>
      <c r="R388" s="20">
        <v>3.63</v>
      </c>
      <c r="S388" s="20" t="s">
        <v>38</v>
      </c>
      <c r="T388" s="20">
        <v>429</v>
      </c>
      <c r="U388" s="20" t="s">
        <v>39</v>
      </c>
      <c r="V388" s="20" t="s">
        <v>78</v>
      </c>
      <c r="W388" s="21" t="s">
        <v>58</v>
      </c>
      <c r="X388" s="22">
        <v>45589</v>
      </c>
      <c r="Y388" s="23">
        <v>45593</v>
      </c>
      <c r="Z388" s="37" t="str">
        <f>IF(India_Data[[#This Row],[Order Date]]=India_Data[[#This Row],[Ship Date]],"0","1")</f>
        <v>1</v>
      </c>
      <c r="AA388" s="37" t="str">
        <f>IF(India_Data[[#This Row],[Sales]]&gt;=India_Data[[#This Row],[Target]],"YES","NO")</f>
        <v>NO</v>
      </c>
      <c r="AB388" s="37">
        <f>(Data!O388:O1942-Data!T388:T1942)</f>
        <v>-385.05</v>
      </c>
      <c r="AC388" s="35">
        <f>India_Data[[#This Row],[Ship Date]]-India_Data[[#This Row],[Order Date]]</f>
        <v>4</v>
      </c>
      <c r="AD388" s="35" t="str">
        <f>IF(India_Data[[#This Row],[Ship Date]]-India_Data[[#This Row],[Order Date]]&gt;5,"flag","no")</f>
        <v>no</v>
      </c>
      <c r="AE388" s="35">
        <f>India_Data[[#This Row],[Profit]]/India_Data[[#This Row],[Sales]]</f>
        <v>0.24982935153583616</v>
      </c>
      <c r="AF388" s="41">
        <f>India_Data[[#This Row],[Sales]]/India_Data[[#This Row],[Target]]</f>
        <v>0.10244755244755245</v>
      </c>
      <c r="AG388" s="41">
        <f>India_Data[[#This Row],[Shipping Cost]]/India_Data[[#This Row],[Sales]]</f>
        <v>8.2593856655290093E-2</v>
      </c>
      <c r="AH388" s="40" t="str">
        <f>IF(India_Data[[#This Row],[Shipping Cost]]/India_Data[[#This Row],[Sales]]&gt;0.1,"HIGH","")</f>
        <v/>
      </c>
    </row>
    <row r="389" spans="1:34">
      <c r="A389" s="19">
        <v>388</v>
      </c>
      <c r="B389" s="20" t="s">
        <v>1289</v>
      </c>
      <c r="C389" s="20" t="s">
        <v>26</v>
      </c>
      <c r="D389" s="20" t="s">
        <v>1265</v>
      </c>
      <c r="E389" s="20" t="s">
        <v>1266</v>
      </c>
      <c r="F389" s="20" t="s">
        <v>29</v>
      </c>
      <c r="G389" s="20" t="s">
        <v>45</v>
      </c>
      <c r="H389" s="20" t="s">
        <v>46</v>
      </c>
      <c r="I389" s="20" t="s">
        <v>32</v>
      </c>
      <c r="J389" s="20" t="s">
        <v>47</v>
      </c>
      <c r="K389" s="20" t="s">
        <v>1547</v>
      </c>
      <c r="L389" s="20" t="s">
        <v>1508</v>
      </c>
      <c r="M389" s="20" t="s">
        <v>1548</v>
      </c>
      <c r="N389" s="20" t="s">
        <v>1549</v>
      </c>
      <c r="O389" s="20">
        <v>51.96</v>
      </c>
      <c r="P389" s="20">
        <v>1</v>
      </c>
      <c r="Q389" s="20">
        <v>17.64</v>
      </c>
      <c r="R389" s="20">
        <v>2.3199999999999998</v>
      </c>
      <c r="S389" s="20" t="s">
        <v>38</v>
      </c>
      <c r="T389" s="20">
        <v>154</v>
      </c>
      <c r="U389" s="20" t="s">
        <v>39</v>
      </c>
      <c r="V389" s="20" t="s">
        <v>57</v>
      </c>
      <c r="W389" s="21" t="s">
        <v>58</v>
      </c>
      <c r="X389" s="22">
        <v>44877</v>
      </c>
      <c r="Y389" s="23">
        <v>44910</v>
      </c>
      <c r="Z389" s="37" t="str">
        <f>IF(India_Data[[#This Row],[Order Date]]=India_Data[[#This Row],[Ship Date]],"0","1")</f>
        <v>1</v>
      </c>
      <c r="AA389" s="37" t="str">
        <f>IF(India_Data[[#This Row],[Sales]]&gt;=India_Data[[#This Row],[Target]],"YES","NO")</f>
        <v>NO</v>
      </c>
      <c r="AB389" s="37">
        <f>(Data!O389:O1943-Data!T389:T1943)</f>
        <v>-102.03999999999999</v>
      </c>
      <c r="AC389" s="35">
        <f>India_Data[[#This Row],[Ship Date]]-India_Data[[#This Row],[Order Date]]</f>
        <v>33</v>
      </c>
      <c r="AD389" s="35" t="str">
        <f>IF(India_Data[[#This Row],[Ship Date]]-India_Data[[#This Row],[Order Date]]&gt;5,"flag","no")</f>
        <v>flag</v>
      </c>
      <c r="AE389" s="35">
        <f>India_Data[[#This Row],[Profit]]/India_Data[[#This Row],[Sales]]</f>
        <v>0.33949191685912239</v>
      </c>
      <c r="AF389" s="41">
        <f>India_Data[[#This Row],[Sales]]/India_Data[[#This Row],[Target]]</f>
        <v>0.33740259740259743</v>
      </c>
      <c r="AG389" s="41">
        <f>India_Data[[#This Row],[Shipping Cost]]/India_Data[[#This Row],[Sales]]</f>
        <v>4.4649730561970746E-2</v>
      </c>
      <c r="AH389" s="40" t="str">
        <f>IF(India_Data[[#This Row],[Shipping Cost]]/India_Data[[#This Row],[Sales]]&gt;0.1,"HIGH","")</f>
        <v/>
      </c>
    </row>
    <row r="390" spans="1:34">
      <c r="A390" s="19">
        <v>389</v>
      </c>
      <c r="B390" s="20" t="s">
        <v>265</v>
      </c>
      <c r="C390" s="20" t="s">
        <v>26</v>
      </c>
      <c r="D390" s="20" t="s">
        <v>266</v>
      </c>
      <c r="E390" s="20" t="s">
        <v>267</v>
      </c>
      <c r="F390" s="20" t="s">
        <v>29</v>
      </c>
      <c r="G390" s="20" t="s">
        <v>164</v>
      </c>
      <c r="H390" s="20" t="s">
        <v>165</v>
      </c>
      <c r="I390" s="20" t="s">
        <v>32</v>
      </c>
      <c r="J390" s="20" t="s">
        <v>47</v>
      </c>
      <c r="K390" s="20" t="s">
        <v>2183</v>
      </c>
      <c r="L390" s="20" t="s">
        <v>1942</v>
      </c>
      <c r="M390" s="20" t="s">
        <v>1969</v>
      </c>
      <c r="N390" s="20" t="s">
        <v>2184</v>
      </c>
      <c r="O390" s="20">
        <v>654.24</v>
      </c>
      <c r="P390" s="20">
        <v>1</v>
      </c>
      <c r="Q390" s="20">
        <v>268.23</v>
      </c>
      <c r="R390" s="20">
        <v>60.28</v>
      </c>
      <c r="S390" s="20" t="s">
        <v>38</v>
      </c>
      <c r="T390" s="20">
        <v>303</v>
      </c>
      <c r="U390" s="20" t="s">
        <v>39</v>
      </c>
      <c r="V390" s="20" t="s">
        <v>40</v>
      </c>
      <c r="W390" s="21" t="s">
        <v>58</v>
      </c>
      <c r="X390" s="22">
        <v>44357</v>
      </c>
      <c r="Y390" s="23">
        <v>44479</v>
      </c>
      <c r="Z390" s="37" t="str">
        <f>IF(India_Data[[#This Row],[Order Date]]=India_Data[[#This Row],[Ship Date]],"0","1")</f>
        <v>1</v>
      </c>
      <c r="AA390" s="37" t="str">
        <f>IF(India_Data[[#This Row],[Sales]]&gt;=India_Data[[#This Row],[Target]],"YES","NO")</f>
        <v>YES</v>
      </c>
      <c r="AB390" s="37">
        <f>(Data!O390:O1944-Data!T390:T1944)</f>
        <v>351.24</v>
      </c>
      <c r="AC390" s="35">
        <f>India_Data[[#This Row],[Ship Date]]-India_Data[[#This Row],[Order Date]]</f>
        <v>122</v>
      </c>
      <c r="AD390" s="35" t="str">
        <f>IF(India_Data[[#This Row],[Ship Date]]-India_Data[[#This Row],[Order Date]]&gt;5,"flag","no")</f>
        <v>flag</v>
      </c>
      <c r="AE390" s="35">
        <f>India_Data[[#This Row],[Profit]]/India_Data[[#This Row],[Sales]]</f>
        <v>0.4099871606749817</v>
      </c>
      <c r="AF390" s="41">
        <f>India_Data[[#This Row],[Sales]]/India_Data[[#This Row],[Target]]</f>
        <v>2.1592079207920793</v>
      </c>
      <c r="AG390" s="41">
        <f>India_Data[[#This Row],[Shipping Cost]]/India_Data[[#This Row],[Sales]]</f>
        <v>9.2137441917339205E-2</v>
      </c>
      <c r="AH390" s="40" t="str">
        <f>IF(India_Data[[#This Row],[Shipping Cost]]/India_Data[[#This Row],[Sales]]&gt;0.1,"HIGH","")</f>
        <v/>
      </c>
    </row>
    <row r="391" spans="1:34">
      <c r="A391" s="19">
        <v>390</v>
      </c>
      <c r="B391" s="20" t="s">
        <v>1351</v>
      </c>
      <c r="C391" s="20" t="s">
        <v>26</v>
      </c>
      <c r="D391" s="20" t="s">
        <v>1352</v>
      </c>
      <c r="E391" s="20" t="s">
        <v>1353</v>
      </c>
      <c r="F391" s="20" t="s">
        <v>29</v>
      </c>
      <c r="G391" s="20" t="s">
        <v>117</v>
      </c>
      <c r="H391" s="20" t="s">
        <v>31</v>
      </c>
      <c r="I391" s="20" t="s">
        <v>32</v>
      </c>
      <c r="J391" s="20" t="s">
        <v>33</v>
      </c>
      <c r="K391" s="20" t="s">
        <v>2185</v>
      </c>
      <c r="L391" s="20" t="s">
        <v>1942</v>
      </c>
      <c r="M391" s="20" t="s">
        <v>1943</v>
      </c>
      <c r="N391" s="20" t="s">
        <v>2186</v>
      </c>
      <c r="O391" s="20">
        <v>301.89</v>
      </c>
      <c r="P391" s="20">
        <v>1</v>
      </c>
      <c r="Q391" s="20">
        <v>3</v>
      </c>
      <c r="R391" s="20">
        <v>20.149999999999999</v>
      </c>
      <c r="S391" s="20" t="s">
        <v>38</v>
      </c>
      <c r="T391" s="20">
        <v>430</v>
      </c>
      <c r="U391" s="20" t="s">
        <v>39</v>
      </c>
      <c r="V391" s="20" t="s">
        <v>50</v>
      </c>
      <c r="W391" s="21" t="s">
        <v>58</v>
      </c>
      <c r="X391" s="22">
        <v>44357</v>
      </c>
      <c r="Y391" s="23">
        <v>44479</v>
      </c>
      <c r="Z391" s="37" t="str">
        <f>IF(India_Data[[#This Row],[Order Date]]=India_Data[[#This Row],[Ship Date]],"0","1")</f>
        <v>1</v>
      </c>
      <c r="AA391" s="37" t="str">
        <f>IF(India_Data[[#This Row],[Sales]]&gt;=India_Data[[#This Row],[Target]],"YES","NO")</f>
        <v>NO</v>
      </c>
      <c r="AB391" s="37">
        <f>(Data!O391:O1945-Data!T391:T1945)</f>
        <v>-128.11000000000001</v>
      </c>
      <c r="AC391" s="35">
        <f>India_Data[[#This Row],[Ship Date]]-India_Data[[#This Row],[Order Date]]</f>
        <v>122</v>
      </c>
      <c r="AD391" s="35" t="str">
        <f>IF(India_Data[[#This Row],[Ship Date]]-India_Data[[#This Row],[Order Date]]&gt;5,"flag","no")</f>
        <v>flag</v>
      </c>
      <c r="AE391" s="35">
        <f>India_Data[[#This Row],[Profit]]/India_Data[[#This Row],[Sales]]</f>
        <v>9.9373944151843387E-3</v>
      </c>
      <c r="AF391" s="41">
        <f>India_Data[[#This Row],[Sales]]/India_Data[[#This Row],[Target]]</f>
        <v>0.70206976744186045</v>
      </c>
      <c r="AG391" s="41">
        <f>India_Data[[#This Row],[Shipping Cost]]/India_Data[[#This Row],[Sales]]</f>
        <v>6.674616582198814E-2</v>
      </c>
      <c r="AH391" s="40" t="str">
        <f>IF(India_Data[[#This Row],[Shipping Cost]]/India_Data[[#This Row],[Sales]]&gt;0.1,"HIGH","")</f>
        <v/>
      </c>
    </row>
    <row r="392" spans="1:34">
      <c r="A392" s="19">
        <v>391</v>
      </c>
      <c r="B392" s="20" t="s">
        <v>369</v>
      </c>
      <c r="C392" s="20" t="s">
        <v>26</v>
      </c>
      <c r="D392" s="20" t="s">
        <v>370</v>
      </c>
      <c r="E392" s="20" t="s">
        <v>371</v>
      </c>
      <c r="F392" s="20" t="s">
        <v>29</v>
      </c>
      <c r="G392" s="20" t="s">
        <v>372</v>
      </c>
      <c r="H392" s="20" t="s">
        <v>165</v>
      </c>
      <c r="I392" s="20" t="s">
        <v>32</v>
      </c>
      <c r="J392" s="20" t="s">
        <v>47</v>
      </c>
      <c r="K392" s="20" t="s">
        <v>1568</v>
      </c>
      <c r="L392" s="20" t="s">
        <v>1508</v>
      </c>
      <c r="M392" s="20" t="s">
        <v>1509</v>
      </c>
      <c r="N392" s="20" t="s">
        <v>1569</v>
      </c>
      <c r="O392" s="20">
        <v>281.82</v>
      </c>
      <c r="P392" s="20">
        <v>2</v>
      </c>
      <c r="Q392" s="20">
        <v>98.58</v>
      </c>
      <c r="R392" s="20">
        <v>28.54</v>
      </c>
      <c r="S392" s="20" t="s">
        <v>38</v>
      </c>
      <c r="T392" s="20">
        <v>127</v>
      </c>
      <c r="U392" s="20" t="s">
        <v>39</v>
      </c>
      <c r="V392" s="20" t="s">
        <v>57</v>
      </c>
      <c r="W392" s="21" t="s">
        <v>41</v>
      </c>
      <c r="X392" s="22">
        <v>45637</v>
      </c>
      <c r="Y392" s="23">
        <v>45612</v>
      </c>
      <c r="Z392" s="37" t="str">
        <f>IF(India_Data[[#This Row],[Order Date]]=India_Data[[#This Row],[Ship Date]],"0","1")</f>
        <v>1</v>
      </c>
      <c r="AA392" s="37" t="str">
        <f>IF(India_Data[[#This Row],[Sales]]&gt;=India_Data[[#This Row],[Target]],"YES","NO")</f>
        <v>YES</v>
      </c>
      <c r="AB392" s="37">
        <f>(Data!O392:O1946-Data!T392:T1946)</f>
        <v>154.82</v>
      </c>
      <c r="AC392" s="35">
        <f>India_Data[[#This Row],[Ship Date]]-India_Data[[#This Row],[Order Date]]</f>
        <v>-25</v>
      </c>
      <c r="AD392" s="35" t="str">
        <f>IF(India_Data[[#This Row],[Ship Date]]-India_Data[[#This Row],[Order Date]]&gt;5,"flag","no")</f>
        <v>no</v>
      </c>
      <c r="AE392" s="35">
        <f>India_Data[[#This Row],[Profit]]/India_Data[[#This Row],[Sales]]</f>
        <v>0.34979774324036622</v>
      </c>
      <c r="AF392" s="41">
        <f>India_Data[[#This Row],[Sales]]/India_Data[[#This Row],[Target]]</f>
        <v>2.2190551181102363</v>
      </c>
      <c r="AG392" s="41">
        <f>India_Data[[#This Row],[Shipping Cost]]/India_Data[[#This Row],[Sales]]</f>
        <v>0.10127031438506848</v>
      </c>
      <c r="AH392" s="40" t="str">
        <f>IF(India_Data[[#This Row],[Shipping Cost]]/India_Data[[#This Row],[Sales]]&gt;0.1,"HIGH","")</f>
        <v>HIGH</v>
      </c>
    </row>
    <row r="393" spans="1:34">
      <c r="A393" s="19">
        <v>392</v>
      </c>
      <c r="B393" s="20" t="s">
        <v>1570</v>
      </c>
      <c r="C393" s="20" t="s">
        <v>26</v>
      </c>
      <c r="D393" s="20" t="s">
        <v>1559</v>
      </c>
      <c r="E393" s="20" t="s">
        <v>1560</v>
      </c>
      <c r="F393" s="20" t="s">
        <v>29</v>
      </c>
      <c r="G393" s="20" t="s">
        <v>1571</v>
      </c>
      <c r="H393" s="20" t="s">
        <v>46</v>
      </c>
      <c r="I393" s="20" t="s">
        <v>32</v>
      </c>
      <c r="J393" s="20" t="s">
        <v>47</v>
      </c>
      <c r="K393" s="20" t="s">
        <v>1572</v>
      </c>
      <c r="L393" s="20" t="s">
        <v>1508</v>
      </c>
      <c r="M393" s="20" t="s">
        <v>1509</v>
      </c>
      <c r="N393" s="20" t="s">
        <v>1573</v>
      </c>
      <c r="O393" s="20">
        <v>340.68</v>
      </c>
      <c r="P393" s="20">
        <v>2</v>
      </c>
      <c r="Q393" s="20">
        <v>13.62</v>
      </c>
      <c r="R393" s="20">
        <v>28.18</v>
      </c>
      <c r="S393" s="20" t="s">
        <v>38</v>
      </c>
      <c r="T393" s="20">
        <v>536</v>
      </c>
      <c r="U393" s="20" t="s">
        <v>39</v>
      </c>
      <c r="V393" s="20" t="s">
        <v>40</v>
      </c>
      <c r="W393" s="21" t="s">
        <v>41</v>
      </c>
      <c r="X393" s="22">
        <v>44478</v>
      </c>
      <c r="Y393" s="23">
        <v>44453</v>
      </c>
      <c r="Z393" s="37" t="str">
        <f>IF(India_Data[[#This Row],[Order Date]]=India_Data[[#This Row],[Ship Date]],"0","1")</f>
        <v>1</v>
      </c>
      <c r="AA393" s="37" t="str">
        <f>IF(India_Data[[#This Row],[Sales]]&gt;=India_Data[[#This Row],[Target]],"YES","NO")</f>
        <v>NO</v>
      </c>
      <c r="AB393" s="37">
        <f>(Data!O393:O1947-Data!T393:T1947)</f>
        <v>-195.32</v>
      </c>
      <c r="AC393" s="35">
        <f>India_Data[[#This Row],[Ship Date]]-India_Data[[#This Row],[Order Date]]</f>
        <v>-25</v>
      </c>
      <c r="AD393" s="35" t="str">
        <f>IF(India_Data[[#This Row],[Ship Date]]-India_Data[[#This Row],[Order Date]]&gt;5,"flag","no")</f>
        <v>no</v>
      </c>
      <c r="AE393" s="35">
        <f>India_Data[[#This Row],[Profit]]/India_Data[[#This Row],[Sales]]</f>
        <v>3.9978865797816128E-2</v>
      </c>
      <c r="AF393" s="41">
        <f>India_Data[[#This Row],[Sales]]/India_Data[[#This Row],[Target]]</f>
        <v>0.63559701492537313</v>
      </c>
      <c r="AG393" s="41">
        <f>India_Data[[#This Row],[Shipping Cost]]/India_Data[[#This Row],[Sales]]</f>
        <v>8.2716919102970521E-2</v>
      </c>
      <c r="AH393" s="40" t="str">
        <f>IF(India_Data[[#This Row],[Shipping Cost]]/India_Data[[#This Row],[Sales]]&gt;0.1,"HIGH","")</f>
        <v/>
      </c>
    </row>
    <row r="394" spans="1:34">
      <c r="A394" s="19">
        <v>393</v>
      </c>
      <c r="B394" s="20" t="s">
        <v>1529</v>
      </c>
      <c r="C394" s="20" t="s">
        <v>26</v>
      </c>
      <c r="D394" s="20" t="s">
        <v>1530</v>
      </c>
      <c r="E394" s="20" t="s">
        <v>1531</v>
      </c>
      <c r="F394" s="20" t="s">
        <v>29</v>
      </c>
      <c r="G394" s="20" t="s">
        <v>172</v>
      </c>
      <c r="H394" s="20" t="s">
        <v>53</v>
      </c>
      <c r="I394" s="20" t="s">
        <v>32</v>
      </c>
      <c r="J394" s="20" t="s">
        <v>54</v>
      </c>
      <c r="K394" s="20" t="s">
        <v>1574</v>
      </c>
      <c r="L394" s="20" t="s">
        <v>1508</v>
      </c>
      <c r="M394" s="20" t="s">
        <v>1509</v>
      </c>
      <c r="N394" s="20" t="s">
        <v>1575</v>
      </c>
      <c r="O394" s="20">
        <v>291.77999999999997</v>
      </c>
      <c r="P394" s="20">
        <v>2</v>
      </c>
      <c r="Q394" s="20">
        <v>37.92</v>
      </c>
      <c r="R394" s="20">
        <v>10.82</v>
      </c>
      <c r="S394" s="20" t="s">
        <v>38</v>
      </c>
      <c r="T394" s="20">
        <v>794</v>
      </c>
      <c r="U394" s="20" t="s">
        <v>39</v>
      </c>
      <c r="V394" s="20" t="s">
        <v>50</v>
      </c>
      <c r="W394" s="21" t="s">
        <v>58</v>
      </c>
      <c r="X394" s="22">
        <v>45094</v>
      </c>
      <c r="Y394" s="23">
        <v>45101</v>
      </c>
      <c r="Z394" s="37" t="str">
        <f>IF(India_Data[[#This Row],[Order Date]]=India_Data[[#This Row],[Ship Date]],"0","1")</f>
        <v>1</v>
      </c>
      <c r="AA394" s="37" t="str">
        <f>IF(India_Data[[#This Row],[Sales]]&gt;=India_Data[[#This Row],[Target]],"YES","NO")</f>
        <v>NO</v>
      </c>
      <c r="AB394" s="37">
        <f>(Data!O394:O1948-Data!T394:T1948)</f>
        <v>-502.22</v>
      </c>
      <c r="AC394" s="35">
        <f>India_Data[[#This Row],[Ship Date]]-India_Data[[#This Row],[Order Date]]</f>
        <v>7</v>
      </c>
      <c r="AD394" s="35" t="str">
        <f>IF(India_Data[[#This Row],[Ship Date]]-India_Data[[#This Row],[Order Date]]&gt;5,"flag","no")</f>
        <v>flag</v>
      </c>
      <c r="AE394" s="35">
        <f>India_Data[[#This Row],[Profit]]/India_Data[[#This Row],[Sales]]</f>
        <v>0.12996092946740698</v>
      </c>
      <c r="AF394" s="41">
        <f>India_Data[[#This Row],[Sales]]/India_Data[[#This Row],[Target]]</f>
        <v>0.36748110831234254</v>
      </c>
      <c r="AG394" s="41">
        <f>India_Data[[#This Row],[Shipping Cost]]/India_Data[[#This Row],[Sales]]</f>
        <v>3.7082733566385639E-2</v>
      </c>
      <c r="AH394" s="40" t="str">
        <f>IF(India_Data[[#This Row],[Shipping Cost]]/India_Data[[#This Row],[Sales]]&gt;0.1,"HIGH","")</f>
        <v/>
      </c>
    </row>
    <row r="395" spans="1:34">
      <c r="A395" s="19">
        <v>394</v>
      </c>
      <c r="B395" s="20" t="s">
        <v>1423</v>
      </c>
      <c r="C395" s="20" t="s">
        <v>26</v>
      </c>
      <c r="D395" s="20" t="s">
        <v>1424</v>
      </c>
      <c r="E395" s="20" t="s">
        <v>1425</v>
      </c>
      <c r="F395" s="20" t="s">
        <v>29</v>
      </c>
      <c r="G395" s="20" t="s">
        <v>117</v>
      </c>
      <c r="H395" s="20" t="s">
        <v>143</v>
      </c>
      <c r="I395" s="20" t="s">
        <v>32</v>
      </c>
      <c r="J395" s="20" t="s">
        <v>33</v>
      </c>
      <c r="K395" s="20" t="s">
        <v>1576</v>
      </c>
      <c r="L395" s="20" t="s">
        <v>1508</v>
      </c>
      <c r="M395" s="20" t="s">
        <v>1548</v>
      </c>
      <c r="N395" s="20" t="s">
        <v>1577</v>
      </c>
      <c r="O395" s="20">
        <v>103.2</v>
      </c>
      <c r="P395" s="20">
        <v>2</v>
      </c>
      <c r="Q395" s="20">
        <v>44.34</v>
      </c>
      <c r="R395" s="20">
        <v>8.3000000000000007</v>
      </c>
      <c r="S395" s="20" t="s">
        <v>38</v>
      </c>
      <c r="T395" s="20">
        <v>532</v>
      </c>
      <c r="U395" s="20" t="s">
        <v>39</v>
      </c>
      <c r="V395" s="20" t="s">
        <v>78</v>
      </c>
      <c r="W395" s="21" t="s">
        <v>41</v>
      </c>
      <c r="X395" s="22">
        <v>45454</v>
      </c>
      <c r="Y395" s="23">
        <v>45607</v>
      </c>
      <c r="Z395" s="37" t="str">
        <f>IF(India_Data[[#This Row],[Order Date]]=India_Data[[#This Row],[Ship Date]],"0","1")</f>
        <v>1</v>
      </c>
      <c r="AA395" s="37" t="str">
        <f>IF(India_Data[[#This Row],[Sales]]&gt;=India_Data[[#This Row],[Target]],"YES","NO")</f>
        <v>NO</v>
      </c>
      <c r="AB395" s="37">
        <f>(Data!O395:O1949-Data!T395:T1949)</f>
        <v>-428.8</v>
      </c>
      <c r="AC395" s="35">
        <f>India_Data[[#This Row],[Ship Date]]-India_Data[[#This Row],[Order Date]]</f>
        <v>153</v>
      </c>
      <c r="AD395" s="35" t="str">
        <f>IF(India_Data[[#This Row],[Ship Date]]-India_Data[[#This Row],[Order Date]]&gt;5,"flag","no")</f>
        <v>flag</v>
      </c>
      <c r="AE395" s="35">
        <f>India_Data[[#This Row],[Profit]]/India_Data[[#This Row],[Sales]]</f>
        <v>0.4296511627906977</v>
      </c>
      <c r="AF395" s="41">
        <f>India_Data[[#This Row],[Sales]]/India_Data[[#This Row],[Target]]</f>
        <v>0.19398496240601504</v>
      </c>
      <c r="AG395" s="41">
        <f>India_Data[[#This Row],[Shipping Cost]]/India_Data[[#This Row],[Sales]]</f>
        <v>8.0426356589147291E-2</v>
      </c>
      <c r="AH395" s="40" t="str">
        <f>IF(India_Data[[#This Row],[Shipping Cost]]/India_Data[[#This Row],[Sales]]&gt;0.1,"HIGH","")</f>
        <v/>
      </c>
    </row>
    <row r="396" spans="1:34">
      <c r="A396" s="19">
        <v>395</v>
      </c>
      <c r="B396" s="20" t="s">
        <v>650</v>
      </c>
      <c r="C396" s="20" t="s">
        <v>26</v>
      </c>
      <c r="D396" s="20" t="s">
        <v>651</v>
      </c>
      <c r="E396" s="20" t="s">
        <v>652</v>
      </c>
      <c r="F396" s="20" t="s">
        <v>29</v>
      </c>
      <c r="G396" s="20" t="s">
        <v>653</v>
      </c>
      <c r="H396" s="20" t="s">
        <v>46</v>
      </c>
      <c r="I396" s="20" t="s">
        <v>32</v>
      </c>
      <c r="J396" s="20" t="s">
        <v>47</v>
      </c>
      <c r="K396" s="20" t="s">
        <v>1578</v>
      </c>
      <c r="L396" s="20" t="s">
        <v>1508</v>
      </c>
      <c r="M396" s="20" t="s">
        <v>1548</v>
      </c>
      <c r="N396" s="20" t="s">
        <v>1579</v>
      </c>
      <c r="O396" s="20">
        <v>87.72</v>
      </c>
      <c r="P396" s="20">
        <v>2</v>
      </c>
      <c r="Q396" s="20">
        <v>10.5</v>
      </c>
      <c r="R396" s="20">
        <v>5.26</v>
      </c>
      <c r="S396" s="20" t="s">
        <v>38</v>
      </c>
      <c r="T396" s="20">
        <v>237</v>
      </c>
      <c r="U396" s="20" t="s">
        <v>39</v>
      </c>
      <c r="V396" s="20" t="s">
        <v>57</v>
      </c>
      <c r="W396" s="21" t="s">
        <v>58</v>
      </c>
      <c r="X396" s="22">
        <v>44934</v>
      </c>
      <c r="Y396" s="23">
        <v>45054</v>
      </c>
      <c r="Z396" s="37" t="str">
        <f>IF(India_Data[[#This Row],[Order Date]]=India_Data[[#This Row],[Ship Date]],"0","1")</f>
        <v>1</v>
      </c>
      <c r="AA396" s="37" t="str">
        <f>IF(India_Data[[#This Row],[Sales]]&gt;=India_Data[[#This Row],[Target]],"YES","NO")</f>
        <v>NO</v>
      </c>
      <c r="AB396" s="37">
        <f>(Data!O396:O1950-Data!T396:T1950)</f>
        <v>-149.28</v>
      </c>
      <c r="AC396" s="35">
        <f>India_Data[[#This Row],[Ship Date]]-India_Data[[#This Row],[Order Date]]</f>
        <v>120</v>
      </c>
      <c r="AD396" s="35" t="str">
        <f>IF(India_Data[[#This Row],[Ship Date]]-India_Data[[#This Row],[Order Date]]&gt;5,"flag","no")</f>
        <v>flag</v>
      </c>
      <c r="AE396" s="35">
        <f>India_Data[[#This Row],[Profit]]/India_Data[[#This Row],[Sales]]</f>
        <v>0.11969904240766074</v>
      </c>
      <c r="AF396" s="41">
        <f>India_Data[[#This Row],[Sales]]/India_Data[[#This Row],[Target]]</f>
        <v>0.370126582278481</v>
      </c>
      <c r="AG396" s="41">
        <f>India_Data[[#This Row],[Shipping Cost]]/India_Data[[#This Row],[Sales]]</f>
        <v>5.9963520291837664E-2</v>
      </c>
      <c r="AH396" s="40" t="str">
        <f>IF(India_Data[[#This Row],[Shipping Cost]]/India_Data[[#This Row],[Sales]]&gt;0.1,"HIGH","")</f>
        <v/>
      </c>
    </row>
    <row r="397" spans="1:34">
      <c r="A397" s="19">
        <v>396</v>
      </c>
      <c r="B397" s="20" t="s">
        <v>1580</v>
      </c>
      <c r="C397" s="20" t="s">
        <v>26</v>
      </c>
      <c r="D397" s="20" t="s">
        <v>1581</v>
      </c>
      <c r="E397" s="20" t="s">
        <v>1582</v>
      </c>
      <c r="F397" s="20" t="s">
        <v>29</v>
      </c>
      <c r="G397" s="20" t="s">
        <v>449</v>
      </c>
      <c r="H397" s="20" t="s">
        <v>136</v>
      </c>
      <c r="I397" s="20" t="s">
        <v>32</v>
      </c>
      <c r="J397" s="20" t="s">
        <v>54</v>
      </c>
      <c r="K397" s="20" t="s">
        <v>1583</v>
      </c>
      <c r="L397" s="20" t="s">
        <v>1508</v>
      </c>
      <c r="M397" s="20" t="s">
        <v>1518</v>
      </c>
      <c r="N397" s="20" t="s">
        <v>1584</v>
      </c>
      <c r="O397" s="20">
        <v>934.86</v>
      </c>
      <c r="P397" s="20">
        <v>2</v>
      </c>
      <c r="Q397" s="20">
        <v>439.38</v>
      </c>
      <c r="R397" s="20">
        <v>67.17</v>
      </c>
      <c r="S397" s="20" t="s">
        <v>38</v>
      </c>
      <c r="T397" s="20">
        <v>446</v>
      </c>
      <c r="U397" s="20" t="s">
        <v>39</v>
      </c>
      <c r="V397" s="20" t="s">
        <v>40</v>
      </c>
      <c r="W397" s="21" t="s">
        <v>41</v>
      </c>
      <c r="X397" s="22">
        <v>44243</v>
      </c>
      <c r="Y397" s="23">
        <v>44248</v>
      </c>
      <c r="Z397" s="37" t="str">
        <f>IF(India_Data[[#This Row],[Order Date]]=India_Data[[#This Row],[Ship Date]],"0","1")</f>
        <v>1</v>
      </c>
      <c r="AA397" s="37" t="str">
        <f>IF(India_Data[[#This Row],[Sales]]&gt;=India_Data[[#This Row],[Target]],"YES","NO")</f>
        <v>YES</v>
      </c>
      <c r="AB397" s="37">
        <f>(Data!O397:O1951-Data!T397:T1951)</f>
        <v>488.86</v>
      </c>
      <c r="AC397" s="35">
        <f>India_Data[[#This Row],[Ship Date]]-India_Data[[#This Row],[Order Date]]</f>
        <v>5</v>
      </c>
      <c r="AD397" s="35" t="str">
        <f>IF(India_Data[[#This Row],[Ship Date]]-India_Data[[#This Row],[Order Date]]&gt;5,"flag","no")</f>
        <v>no</v>
      </c>
      <c r="AE397" s="35">
        <f>India_Data[[#This Row],[Profit]]/India_Data[[#This Row],[Sales]]</f>
        <v>0.46999550734869389</v>
      </c>
      <c r="AF397" s="41">
        <f>India_Data[[#This Row],[Sales]]/India_Data[[#This Row],[Target]]</f>
        <v>2.0960986547085203</v>
      </c>
      <c r="AG397" s="41">
        <f>India_Data[[#This Row],[Shipping Cost]]/India_Data[[#This Row],[Sales]]</f>
        <v>7.1850330530774664E-2</v>
      </c>
      <c r="AH397" s="40" t="str">
        <f>IF(India_Data[[#This Row],[Shipping Cost]]/India_Data[[#This Row],[Sales]]&gt;0.1,"HIGH","")</f>
        <v/>
      </c>
    </row>
    <row r="398" spans="1:34">
      <c r="A398" s="19">
        <v>397</v>
      </c>
      <c r="B398" s="20" t="s">
        <v>396</v>
      </c>
      <c r="C398" s="20" t="s">
        <v>26</v>
      </c>
      <c r="D398" s="20" t="s">
        <v>397</v>
      </c>
      <c r="E398" s="20" t="s">
        <v>398</v>
      </c>
      <c r="F398" s="20" t="s">
        <v>29</v>
      </c>
      <c r="G398" s="20" t="s">
        <v>52</v>
      </c>
      <c r="H398" s="20" t="s">
        <v>53</v>
      </c>
      <c r="I398" s="20" t="s">
        <v>32</v>
      </c>
      <c r="J398" s="20" t="s">
        <v>54</v>
      </c>
      <c r="K398" s="20" t="s">
        <v>1585</v>
      </c>
      <c r="L398" s="20" t="s">
        <v>1508</v>
      </c>
      <c r="M398" s="20" t="s">
        <v>1518</v>
      </c>
      <c r="N398" s="20" t="s">
        <v>1586</v>
      </c>
      <c r="O398" s="20">
        <v>128.22</v>
      </c>
      <c r="P398" s="20">
        <v>2</v>
      </c>
      <c r="Q398" s="20">
        <v>48.72</v>
      </c>
      <c r="R398" s="20">
        <v>11.49</v>
      </c>
      <c r="S398" s="20" t="s">
        <v>38</v>
      </c>
      <c r="T398" s="20">
        <v>635</v>
      </c>
      <c r="U398" s="20" t="s">
        <v>39</v>
      </c>
      <c r="V398" s="20" t="s">
        <v>50</v>
      </c>
      <c r="W398" s="21" t="s">
        <v>41</v>
      </c>
      <c r="X398" s="22">
        <v>45406</v>
      </c>
      <c r="Y398" s="23">
        <v>45410</v>
      </c>
      <c r="Z398" s="37" t="str">
        <f>IF(India_Data[[#This Row],[Order Date]]=India_Data[[#This Row],[Ship Date]],"0","1")</f>
        <v>1</v>
      </c>
      <c r="AA398" s="37" t="str">
        <f>IF(India_Data[[#This Row],[Sales]]&gt;=India_Data[[#This Row],[Target]],"YES","NO")</f>
        <v>NO</v>
      </c>
      <c r="AB398" s="37">
        <f>(Data!O398:O1952-Data!T398:T1952)</f>
        <v>-506.78</v>
      </c>
      <c r="AC398" s="35">
        <f>India_Data[[#This Row],[Ship Date]]-India_Data[[#This Row],[Order Date]]</f>
        <v>4</v>
      </c>
      <c r="AD398" s="35" t="str">
        <f>IF(India_Data[[#This Row],[Ship Date]]-India_Data[[#This Row],[Order Date]]&gt;5,"flag","no")</f>
        <v>no</v>
      </c>
      <c r="AE398" s="35">
        <f>India_Data[[#This Row],[Profit]]/India_Data[[#This Row],[Sales]]</f>
        <v>0.37997192325690221</v>
      </c>
      <c r="AF398" s="41">
        <f>India_Data[[#This Row],[Sales]]/India_Data[[#This Row],[Target]]</f>
        <v>0.20192125984251968</v>
      </c>
      <c r="AG398" s="41">
        <f>India_Data[[#This Row],[Shipping Cost]]/India_Data[[#This Row],[Sales]]</f>
        <v>8.9611605053813756E-2</v>
      </c>
      <c r="AH398" s="40" t="str">
        <f>IF(India_Data[[#This Row],[Shipping Cost]]/India_Data[[#This Row],[Sales]]&gt;0.1,"HIGH","")</f>
        <v/>
      </c>
    </row>
    <row r="399" spans="1:34">
      <c r="A399" s="19">
        <v>398</v>
      </c>
      <c r="B399" s="20" t="s">
        <v>257</v>
      </c>
      <c r="C399" s="20" t="s">
        <v>26</v>
      </c>
      <c r="D399" s="20" t="s">
        <v>258</v>
      </c>
      <c r="E399" s="20" t="s">
        <v>259</v>
      </c>
      <c r="F399" s="20" t="s">
        <v>29</v>
      </c>
      <c r="G399" s="20" t="s">
        <v>260</v>
      </c>
      <c r="H399" s="20" t="s">
        <v>260</v>
      </c>
      <c r="I399" s="20" t="s">
        <v>32</v>
      </c>
      <c r="J399" s="20" t="s">
        <v>33</v>
      </c>
      <c r="K399" s="20" t="s">
        <v>2187</v>
      </c>
      <c r="L399" s="20" t="s">
        <v>1942</v>
      </c>
      <c r="M399" s="20" t="s">
        <v>1958</v>
      </c>
      <c r="N399" s="20" t="s">
        <v>2188</v>
      </c>
      <c r="O399" s="20">
        <v>113.7</v>
      </c>
      <c r="P399" s="20">
        <v>2</v>
      </c>
      <c r="Q399" s="20">
        <v>11.34</v>
      </c>
      <c r="R399" s="20">
        <v>8.42</v>
      </c>
      <c r="S399" s="20" t="s">
        <v>38</v>
      </c>
      <c r="T399" s="20">
        <v>386</v>
      </c>
      <c r="U399" s="20" t="s">
        <v>39</v>
      </c>
      <c r="V399" s="20" t="s">
        <v>40</v>
      </c>
      <c r="W399" s="21" t="s">
        <v>41</v>
      </c>
      <c r="X399" s="22">
        <v>44243</v>
      </c>
      <c r="Y399" s="23">
        <v>44248</v>
      </c>
      <c r="Z399" s="37" t="str">
        <f>IF(India_Data[[#This Row],[Order Date]]=India_Data[[#This Row],[Ship Date]],"0","1")</f>
        <v>1</v>
      </c>
      <c r="AA399" s="37" t="str">
        <f>IF(India_Data[[#This Row],[Sales]]&gt;=India_Data[[#This Row],[Target]],"YES","NO")</f>
        <v>NO</v>
      </c>
      <c r="AB399" s="37">
        <f>(Data!O399:O1953-Data!T399:T1953)</f>
        <v>-272.3</v>
      </c>
      <c r="AC399" s="35">
        <f>India_Data[[#This Row],[Ship Date]]-India_Data[[#This Row],[Order Date]]</f>
        <v>5</v>
      </c>
      <c r="AD399" s="35" t="str">
        <f>IF(India_Data[[#This Row],[Ship Date]]-India_Data[[#This Row],[Order Date]]&gt;5,"flag","no")</f>
        <v>no</v>
      </c>
      <c r="AE399" s="35">
        <f>India_Data[[#This Row],[Profit]]/India_Data[[#This Row],[Sales]]</f>
        <v>9.9736147757255936E-2</v>
      </c>
      <c r="AF399" s="41">
        <f>India_Data[[#This Row],[Sales]]/India_Data[[#This Row],[Target]]</f>
        <v>0.29455958549222799</v>
      </c>
      <c r="AG399" s="41">
        <f>India_Data[[#This Row],[Shipping Cost]]/India_Data[[#This Row],[Sales]]</f>
        <v>7.405452946350044E-2</v>
      </c>
      <c r="AH399" s="40" t="str">
        <f>IF(India_Data[[#This Row],[Shipping Cost]]/India_Data[[#This Row],[Sales]]&gt;0.1,"HIGH","")</f>
        <v/>
      </c>
    </row>
    <row r="400" spans="1:34">
      <c r="A400" s="19">
        <v>399</v>
      </c>
      <c r="B400" s="20" t="s">
        <v>718</v>
      </c>
      <c r="C400" s="20" t="s">
        <v>26</v>
      </c>
      <c r="D400" s="20" t="s">
        <v>719</v>
      </c>
      <c r="E400" s="20" t="s">
        <v>720</v>
      </c>
      <c r="F400" s="20" t="s">
        <v>29</v>
      </c>
      <c r="G400" s="20" t="s">
        <v>556</v>
      </c>
      <c r="H400" s="20" t="s">
        <v>31</v>
      </c>
      <c r="I400" s="20" t="s">
        <v>32</v>
      </c>
      <c r="J400" s="20" t="s">
        <v>33</v>
      </c>
      <c r="K400" s="20" t="s">
        <v>2058</v>
      </c>
      <c r="L400" s="20" t="s">
        <v>1942</v>
      </c>
      <c r="M400" s="20" t="s">
        <v>1958</v>
      </c>
      <c r="N400" s="20" t="s">
        <v>2059</v>
      </c>
      <c r="O400" s="20">
        <v>61.8</v>
      </c>
      <c r="P400" s="20">
        <v>2</v>
      </c>
      <c r="Q400" s="20">
        <v>14.82</v>
      </c>
      <c r="R400" s="20">
        <v>5.53</v>
      </c>
      <c r="S400" s="20" t="s">
        <v>38</v>
      </c>
      <c r="T400" s="20">
        <v>191</v>
      </c>
      <c r="U400" s="20" t="s">
        <v>39</v>
      </c>
      <c r="V400" s="20" t="s">
        <v>50</v>
      </c>
      <c r="W400" s="21" t="s">
        <v>41</v>
      </c>
      <c r="X400" s="22">
        <v>45104</v>
      </c>
      <c r="Y400" s="23">
        <v>44992</v>
      </c>
      <c r="Z400" s="37" t="str">
        <f>IF(India_Data[[#This Row],[Order Date]]=India_Data[[#This Row],[Ship Date]],"0","1")</f>
        <v>1</v>
      </c>
      <c r="AA400" s="37" t="str">
        <f>IF(India_Data[[#This Row],[Sales]]&gt;=India_Data[[#This Row],[Target]],"YES","NO")</f>
        <v>NO</v>
      </c>
      <c r="AB400" s="37">
        <f>(Data!O400:O1954-Data!T400:T1954)</f>
        <v>-129.19999999999999</v>
      </c>
      <c r="AC400" s="35">
        <f>India_Data[[#This Row],[Ship Date]]-India_Data[[#This Row],[Order Date]]</f>
        <v>-112</v>
      </c>
      <c r="AD400" s="35" t="str">
        <f>IF(India_Data[[#This Row],[Ship Date]]-India_Data[[#This Row],[Order Date]]&gt;5,"flag","no")</f>
        <v>no</v>
      </c>
      <c r="AE400" s="35">
        <f>India_Data[[#This Row],[Profit]]/India_Data[[#This Row],[Sales]]</f>
        <v>0.23980582524271846</v>
      </c>
      <c r="AF400" s="41">
        <f>India_Data[[#This Row],[Sales]]/India_Data[[#This Row],[Target]]</f>
        <v>0.32356020942408376</v>
      </c>
      <c r="AG400" s="41">
        <f>India_Data[[#This Row],[Shipping Cost]]/India_Data[[#This Row],[Sales]]</f>
        <v>8.9482200647249197E-2</v>
      </c>
      <c r="AH400" s="40" t="str">
        <f>IF(India_Data[[#This Row],[Shipping Cost]]/India_Data[[#This Row],[Sales]]&gt;0.1,"HIGH","")</f>
        <v/>
      </c>
    </row>
    <row r="401" spans="1:34">
      <c r="A401" s="19">
        <v>400</v>
      </c>
      <c r="B401" s="20" t="s">
        <v>1251</v>
      </c>
      <c r="C401" s="20" t="s">
        <v>26</v>
      </c>
      <c r="D401" s="20" t="s">
        <v>1252</v>
      </c>
      <c r="E401" s="20" t="s">
        <v>1253</v>
      </c>
      <c r="F401" s="20" t="s">
        <v>29</v>
      </c>
      <c r="G401" s="20" t="s">
        <v>671</v>
      </c>
      <c r="H401" s="20" t="s">
        <v>672</v>
      </c>
      <c r="I401" s="20" t="s">
        <v>32</v>
      </c>
      <c r="J401" s="20" t="s">
        <v>33</v>
      </c>
      <c r="K401" s="20" t="s">
        <v>2120</v>
      </c>
      <c r="L401" s="20" t="s">
        <v>1942</v>
      </c>
      <c r="M401" s="20" t="s">
        <v>1958</v>
      </c>
      <c r="N401" s="20" t="s">
        <v>2121</v>
      </c>
      <c r="O401" s="20">
        <v>93.42</v>
      </c>
      <c r="P401" s="20">
        <v>2</v>
      </c>
      <c r="Q401" s="20">
        <v>42.96</v>
      </c>
      <c r="R401" s="20">
        <v>2.1800000000000002</v>
      </c>
      <c r="S401" s="20" t="s">
        <v>38</v>
      </c>
      <c r="T401" s="20">
        <v>381</v>
      </c>
      <c r="U401" s="20" t="s">
        <v>39</v>
      </c>
      <c r="V401" s="20" t="s">
        <v>78</v>
      </c>
      <c r="W401" s="21" t="s">
        <v>41</v>
      </c>
      <c r="X401" s="22">
        <v>44243</v>
      </c>
      <c r="Y401" s="23">
        <v>44248</v>
      </c>
      <c r="Z401" s="37" t="str">
        <f>IF(India_Data[[#This Row],[Order Date]]=India_Data[[#This Row],[Ship Date]],"0","1")</f>
        <v>1</v>
      </c>
      <c r="AA401" s="37" t="str">
        <f>IF(India_Data[[#This Row],[Sales]]&gt;=India_Data[[#This Row],[Target]],"YES","NO")</f>
        <v>NO</v>
      </c>
      <c r="AB401" s="37">
        <f>(Data!O401:O1955-Data!T401:T1955)</f>
        <v>-287.58</v>
      </c>
      <c r="AC401" s="35">
        <f>India_Data[[#This Row],[Ship Date]]-India_Data[[#This Row],[Order Date]]</f>
        <v>5</v>
      </c>
      <c r="AD401" s="35" t="str">
        <f>IF(India_Data[[#This Row],[Ship Date]]-India_Data[[#This Row],[Order Date]]&gt;5,"flag","no")</f>
        <v>no</v>
      </c>
      <c r="AE401" s="35">
        <f>India_Data[[#This Row],[Profit]]/India_Data[[#This Row],[Sales]]</f>
        <v>0.45985870263326911</v>
      </c>
      <c r="AF401" s="41">
        <f>India_Data[[#This Row],[Sales]]/India_Data[[#This Row],[Target]]</f>
        <v>0.24519685039370079</v>
      </c>
      <c r="AG401" s="41">
        <f>India_Data[[#This Row],[Shipping Cost]]/India_Data[[#This Row],[Sales]]</f>
        <v>2.3335474202526227E-2</v>
      </c>
      <c r="AH401" s="40" t="str">
        <f>IF(India_Data[[#This Row],[Shipping Cost]]/India_Data[[#This Row],[Sales]]&gt;0.1,"HIGH","")</f>
        <v/>
      </c>
    </row>
    <row r="402" spans="1:34">
      <c r="A402" s="19">
        <v>401</v>
      </c>
      <c r="B402" s="20" t="s">
        <v>1705</v>
      </c>
      <c r="C402" s="20" t="s">
        <v>26</v>
      </c>
      <c r="D402" s="20" t="s">
        <v>1706</v>
      </c>
      <c r="E402" s="20" t="s">
        <v>1707</v>
      </c>
      <c r="F402" s="20" t="s">
        <v>29</v>
      </c>
      <c r="G402" s="20" t="s">
        <v>420</v>
      </c>
      <c r="H402" s="20" t="s">
        <v>63</v>
      </c>
      <c r="I402" s="20" t="s">
        <v>32</v>
      </c>
      <c r="J402" s="20" t="s">
        <v>54</v>
      </c>
      <c r="K402" s="20" t="s">
        <v>2189</v>
      </c>
      <c r="L402" s="20" t="s">
        <v>1942</v>
      </c>
      <c r="M402" s="20" t="s">
        <v>1969</v>
      </c>
      <c r="N402" s="20" t="s">
        <v>2190</v>
      </c>
      <c r="O402" s="20">
        <v>162.06</v>
      </c>
      <c r="P402" s="20">
        <v>2</v>
      </c>
      <c r="Q402" s="20">
        <v>66.42</v>
      </c>
      <c r="R402" s="20">
        <v>7.7</v>
      </c>
      <c r="S402" s="20" t="s">
        <v>38</v>
      </c>
      <c r="T402" s="20">
        <v>90</v>
      </c>
      <c r="U402" s="20" t="s">
        <v>39</v>
      </c>
      <c r="V402" s="20" t="s">
        <v>57</v>
      </c>
      <c r="W402" s="21" t="s">
        <v>58</v>
      </c>
      <c r="X402" s="22">
        <v>45454</v>
      </c>
      <c r="Y402" s="23">
        <v>45607</v>
      </c>
      <c r="Z402" s="37" t="str">
        <f>IF(India_Data[[#This Row],[Order Date]]=India_Data[[#This Row],[Ship Date]],"0","1")</f>
        <v>1</v>
      </c>
      <c r="AA402" s="37" t="str">
        <f>IF(India_Data[[#This Row],[Sales]]&gt;=India_Data[[#This Row],[Target]],"YES","NO")</f>
        <v>YES</v>
      </c>
      <c r="AB402" s="37">
        <f>(Data!O402:O1956-Data!T402:T1956)</f>
        <v>72.06</v>
      </c>
      <c r="AC402" s="35">
        <f>India_Data[[#This Row],[Ship Date]]-India_Data[[#This Row],[Order Date]]</f>
        <v>153</v>
      </c>
      <c r="AD402" s="35" t="str">
        <f>IF(India_Data[[#This Row],[Ship Date]]-India_Data[[#This Row],[Order Date]]&gt;5,"flag","no")</f>
        <v>flag</v>
      </c>
      <c r="AE402" s="35">
        <f>India_Data[[#This Row],[Profit]]/India_Data[[#This Row],[Sales]]</f>
        <v>0.4098482043687523</v>
      </c>
      <c r="AF402" s="41">
        <f>India_Data[[#This Row],[Sales]]/India_Data[[#This Row],[Target]]</f>
        <v>1.8006666666666666</v>
      </c>
      <c r="AG402" s="41">
        <f>India_Data[[#This Row],[Shipping Cost]]/India_Data[[#This Row],[Sales]]</f>
        <v>4.7513266691348886E-2</v>
      </c>
      <c r="AH402" s="40" t="str">
        <f>IF(India_Data[[#This Row],[Shipping Cost]]/India_Data[[#This Row],[Sales]]&gt;0.1,"HIGH","")</f>
        <v/>
      </c>
    </row>
    <row r="403" spans="1:34">
      <c r="A403" s="19">
        <v>402</v>
      </c>
      <c r="B403" s="20" t="s">
        <v>812</v>
      </c>
      <c r="C403" s="20" t="s">
        <v>26</v>
      </c>
      <c r="D403" s="20" t="s">
        <v>611</v>
      </c>
      <c r="E403" s="20" t="s">
        <v>612</v>
      </c>
      <c r="F403" s="20" t="s">
        <v>29</v>
      </c>
      <c r="G403" s="20" t="s">
        <v>813</v>
      </c>
      <c r="H403" s="20" t="s">
        <v>46</v>
      </c>
      <c r="I403" s="20" t="s">
        <v>32</v>
      </c>
      <c r="J403" s="20" t="s">
        <v>47</v>
      </c>
      <c r="K403" s="20" t="s">
        <v>2191</v>
      </c>
      <c r="L403" s="20" t="s">
        <v>1942</v>
      </c>
      <c r="M403" s="20" t="s">
        <v>1950</v>
      </c>
      <c r="N403" s="20" t="s">
        <v>2192</v>
      </c>
      <c r="O403" s="20">
        <v>340.08</v>
      </c>
      <c r="P403" s="20">
        <v>2</v>
      </c>
      <c r="Q403" s="20">
        <v>33.96</v>
      </c>
      <c r="R403" s="20">
        <v>12.68</v>
      </c>
      <c r="S403" s="20" t="s">
        <v>38</v>
      </c>
      <c r="T403" s="20">
        <v>138</v>
      </c>
      <c r="U403" s="20" t="s">
        <v>39</v>
      </c>
      <c r="V403" s="20" t="s">
        <v>40</v>
      </c>
      <c r="W403" s="21" t="s">
        <v>41</v>
      </c>
      <c r="X403" s="22">
        <v>44852</v>
      </c>
      <c r="Y403" s="23">
        <v>44858</v>
      </c>
      <c r="Z403" s="37" t="str">
        <f>IF(India_Data[[#This Row],[Order Date]]=India_Data[[#This Row],[Ship Date]],"0","1")</f>
        <v>1</v>
      </c>
      <c r="AA403" s="37" t="str">
        <f>IF(India_Data[[#This Row],[Sales]]&gt;=India_Data[[#This Row],[Target]],"YES","NO")</f>
        <v>YES</v>
      </c>
      <c r="AB403" s="37">
        <f>(Data!O403:O1957-Data!T403:T1957)</f>
        <v>202.07999999999998</v>
      </c>
      <c r="AC403" s="35">
        <f>India_Data[[#This Row],[Ship Date]]-India_Data[[#This Row],[Order Date]]</f>
        <v>6</v>
      </c>
      <c r="AD403" s="35" t="str">
        <f>IF(India_Data[[#This Row],[Ship Date]]-India_Data[[#This Row],[Order Date]]&gt;5,"flag","no")</f>
        <v>flag</v>
      </c>
      <c r="AE403" s="35">
        <f>India_Data[[#This Row],[Profit]]/India_Data[[#This Row],[Sales]]</f>
        <v>9.985885673959069E-2</v>
      </c>
      <c r="AF403" s="41">
        <f>India_Data[[#This Row],[Sales]]/India_Data[[#This Row],[Target]]</f>
        <v>2.4643478260869562</v>
      </c>
      <c r="AG403" s="41">
        <f>India_Data[[#This Row],[Shipping Cost]]/India_Data[[#This Row],[Sales]]</f>
        <v>3.7285344624794166E-2</v>
      </c>
      <c r="AH403" s="40" t="str">
        <f>IF(India_Data[[#This Row],[Shipping Cost]]/India_Data[[#This Row],[Sales]]&gt;0.1,"HIGH","")</f>
        <v/>
      </c>
    </row>
    <row r="404" spans="1:34">
      <c r="A404" s="19">
        <v>403</v>
      </c>
      <c r="B404" s="20" t="s">
        <v>248</v>
      </c>
      <c r="C404" s="20" t="s">
        <v>26</v>
      </c>
      <c r="D404" s="20" t="s">
        <v>249</v>
      </c>
      <c r="E404" s="20" t="s">
        <v>250</v>
      </c>
      <c r="F404" s="20" t="s">
        <v>29</v>
      </c>
      <c r="G404" s="20" t="s">
        <v>251</v>
      </c>
      <c r="H404" s="20" t="s">
        <v>252</v>
      </c>
      <c r="I404" s="20" t="s">
        <v>32</v>
      </c>
      <c r="J404" s="20" t="s">
        <v>47</v>
      </c>
      <c r="K404" s="20" t="s">
        <v>2193</v>
      </c>
      <c r="L404" s="20" t="s">
        <v>1942</v>
      </c>
      <c r="M404" s="20" t="s">
        <v>1950</v>
      </c>
      <c r="N404" s="20" t="s">
        <v>2194</v>
      </c>
      <c r="O404" s="20">
        <v>385.86</v>
      </c>
      <c r="P404" s="20">
        <v>2</v>
      </c>
      <c r="Q404" s="20">
        <v>84.84</v>
      </c>
      <c r="R404" s="20">
        <v>1.77</v>
      </c>
      <c r="S404" s="20" t="s">
        <v>38</v>
      </c>
      <c r="T404" s="20">
        <v>542</v>
      </c>
      <c r="U404" s="20" t="s">
        <v>39</v>
      </c>
      <c r="V404" s="20" t="s">
        <v>50</v>
      </c>
      <c r="W404" s="21" t="s">
        <v>58</v>
      </c>
      <c r="X404" s="22">
        <v>45517</v>
      </c>
      <c r="Y404" s="23">
        <v>45522</v>
      </c>
      <c r="Z404" s="37" t="str">
        <f>IF(India_Data[[#This Row],[Order Date]]=India_Data[[#This Row],[Ship Date]],"0","1")</f>
        <v>1</v>
      </c>
      <c r="AA404" s="37" t="str">
        <f>IF(India_Data[[#This Row],[Sales]]&gt;=India_Data[[#This Row],[Target]],"YES","NO")</f>
        <v>NO</v>
      </c>
      <c r="AB404" s="37">
        <f>(Data!O404:O1958-Data!T404:T1958)</f>
        <v>-156.13999999999999</v>
      </c>
      <c r="AC404" s="35">
        <f>India_Data[[#This Row],[Ship Date]]-India_Data[[#This Row],[Order Date]]</f>
        <v>5</v>
      </c>
      <c r="AD404" s="35" t="str">
        <f>IF(India_Data[[#This Row],[Ship Date]]-India_Data[[#This Row],[Order Date]]&gt;5,"flag","no")</f>
        <v>no</v>
      </c>
      <c r="AE404" s="35">
        <f>India_Data[[#This Row],[Profit]]/India_Data[[#This Row],[Sales]]</f>
        <v>0.2198724926139014</v>
      </c>
      <c r="AF404" s="41">
        <f>India_Data[[#This Row],[Sales]]/India_Data[[#This Row],[Target]]</f>
        <v>0.71191881918819189</v>
      </c>
      <c r="AG404" s="41">
        <f>India_Data[[#This Row],[Shipping Cost]]/India_Data[[#This Row],[Sales]]</f>
        <v>4.5871559633027525E-3</v>
      </c>
      <c r="AH404" s="40" t="str">
        <f>IF(India_Data[[#This Row],[Shipping Cost]]/India_Data[[#This Row],[Sales]]&gt;0.1,"HIGH","")</f>
        <v/>
      </c>
    </row>
    <row r="405" spans="1:34">
      <c r="A405" s="19">
        <v>404</v>
      </c>
      <c r="B405" s="20" t="s">
        <v>680</v>
      </c>
      <c r="C405" s="20" t="s">
        <v>26</v>
      </c>
      <c r="D405" s="20" t="s">
        <v>258</v>
      </c>
      <c r="E405" s="20" t="s">
        <v>259</v>
      </c>
      <c r="F405" s="20" t="s">
        <v>29</v>
      </c>
      <c r="G405" s="20" t="s">
        <v>681</v>
      </c>
      <c r="H405" s="20" t="s">
        <v>63</v>
      </c>
      <c r="I405" s="20" t="s">
        <v>32</v>
      </c>
      <c r="J405" s="20" t="s">
        <v>54</v>
      </c>
      <c r="K405" s="20" t="s">
        <v>682</v>
      </c>
      <c r="L405" s="20" t="s">
        <v>35</v>
      </c>
      <c r="M405" s="20" t="s">
        <v>36</v>
      </c>
      <c r="N405" s="20" t="s">
        <v>683</v>
      </c>
      <c r="O405" s="20">
        <v>98.46</v>
      </c>
      <c r="P405" s="20">
        <v>2</v>
      </c>
      <c r="Q405" s="20">
        <v>45.24</v>
      </c>
      <c r="R405" s="20">
        <v>6.02</v>
      </c>
      <c r="S405" s="20" t="s">
        <v>38</v>
      </c>
      <c r="T405" s="20">
        <v>777</v>
      </c>
      <c r="U405" s="20" t="s">
        <v>206</v>
      </c>
      <c r="V405" s="20" t="s">
        <v>214</v>
      </c>
      <c r="W405" s="21" t="s">
        <v>58</v>
      </c>
      <c r="X405" s="22">
        <v>44853</v>
      </c>
      <c r="Y405" s="23">
        <v>44859</v>
      </c>
      <c r="Z405" s="37" t="str">
        <f>IF(India_Data[[#This Row],[Order Date]]=India_Data[[#This Row],[Ship Date]],"0","1")</f>
        <v>1</v>
      </c>
      <c r="AA405" s="37" t="str">
        <f>IF(India_Data[[#This Row],[Sales]]&gt;=India_Data[[#This Row],[Target]],"YES","NO")</f>
        <v>NO</v>
      </c>
      <c r="AB405" s="37">
        <f>(Data!O405:O1959-Data!T405:T1959)</f>
        <v>-678.54</v>
      </c>
      <c r="AC405" s="35">
        <f>India_Data[[#This Row],[Ship Date]]-India_Data[[#This Row],[Order Date]]</f>
        <v>6</v>
      </c>
      <c r="AD405" s="35" t="str">
        <f>IF(India_Data[[#This Row],[Ship Date]]-India_Data[[#This Row],[Order Date]]&gt;5,"flag","no")</f>
        <v>flag</v>
      </c>
      <c r="AE405" s="35">
        <f>India_Data[[#This Row],[Profit]]/India_Data[[#This Row],[Sales]]</f>
        <v>0.45947592931139553</v>
      </c>
      <c r="AF405" s="41">
        <f>India_Data[[#This Row],[Sales]]/India_Data[[#This Row],[Target]]</f>
        <v>0.12671814671814671</v>
      </c>
      <c r="AG405" s="41">
        <f>India_Data[[#This Row],[Shipping Cost]]/India_Data[[#This Row],[Sales]]</f>
        <v>6.1141580337192768E-2</v>
      </c>
      <c r="AH405" s="40" t="str">
        <f>IF(India_Data[[#This Row],[Shipping Cost]]/India_Data[[#This Row],[Sales]]&gt;0.1,"HIGH","")</f>
        <v/>
      </c>
    </row>
    <row r="406" spans="1:34">
      <c r="A406" s="19">
        <v>405</v>
      </c>
      <c r="B406" s="20" t="s">
        <v>93</v>
      </c>
      <c r="C406" s="20" t="s">
        <v>26</v>
      </c>
      <c r="D406" s="20" t="s">
        <v>94</v>
      </c>
      <c r="E406" s="20" t="s">
        <v>95</v>
      </c>
      <c r="F406" s="20" t="s">
        <v>29</v>
      </c>
      <c r="G406" s="20" t="s">
        <v>96</v>
      </c>
      <c r="H406" s="20" t="s">
        <v>31</v>
      </c>
      <c r="I406" s="20" t="s">
        <v>32</v>
      </c>
      <c r="J406" s="20" t="s">
        <v>33</v>
      </c>
      <c r="K406" s="20" t="s">
        <v>684</v>
      </c>
      <c r="L406" s="20" t="s">
        <v>35</v>
      </c>
      <c r="M406" s="20" t="s">
        <v>36</v>
      </c>
      <c r="N406" s="20" t="s">
        <v>685</v>
      </c>
      <c r="O406" s="20">
        <v>60.96</v>
      </c>
      <c r="P406" s="20">
        <v>2</v>
      </c>
      <c r="Q406" s="20">
        <v>17.04</v>
      </c>
      <c r="R406" s="20">
        <v>5.5</v>
      </c>
      <c r="S406" s="20" t="s">
        <v>38</v>
      </c>
      <c r="T406" s="20">
        <v>391</v>
      </c>
      <c r="U406" s="20" t="s">
        <v>206</v>
      </c>
      <c r="V406" s="20" t="s">
        <v>221</v>
      </c>
      <c r="W406" s="21" t="s">
        <v>41</v>
      </c>
      <c r="X406" s="22">
        <v>44514</v>
      </c>
      <c r="Y406" s="23">
        <v>44520</v>
      </c>
      <c r="Z406" s="37" t="str">
        <f>IF(India_Data[[#This Row],[Order Date]]=India_Data[[#This Row],[Ship Date]],"0","1")</f>
        <v>1</v>
      </c>
      <c r="AA406" s="37" t="str">
        <f>IF(India_Data[[#This Row],[Sales]]&gt;=India_Data[[#This Row],[Target]],"YES","NO")</f>
        <v>NO</v>
      </c>
      <c r="AB406" s="37">
        <f>(Data!O406:O1960-Data!T406:T1960)</f>
        <v>-330.04</v>
      </c>
      <c r="AC406" s="35">
        <f>India_Data[[#This Row],[Ship Date]]-India_Data[[#This Row],[Order Date]]</f>
        <v>6</v>
      </c>
      <c r="AD406" s="35" t="str">
        <f>IF(India_Data[[#This Row],[Ship Date]]-India_Data[[#This Row],[Order Date]]&gt;5,"flag","no")</f>
        <v>flag</v>
      </c>
      <c r="AE406" s="35">
        <f>India_Data[[#This Row],[Profit]]/India_Data[[#This Row],[Sales]]</f>
        <v>0.27952755905511811</v>
      </c>
      <c r="AF406" s="41">
        <f>India_Data[[#This Row],[Sales]]/India_Data[[#This Row],[Target]]</f>
        <v>0.15590792838874681</v>
      </c>
      <c r="AG406" s="41">
        <f>India_Data[[#This Row],[Shipping Cost]]/India_Data[[#This Row],[Sales]]</f>
        <v>9.0223097112860889E-2</v>
      </c>
      <c r="AH406" s="40" t="str">
        <f>IF(India_Data[[#This Row],[Shipping Cost]]/India_Data[[#This Row],[Sales]]&gt;0.1,"HIGH","")</f>
        <v/>
      </c>
    </row>
    <row r="407" spans="1:34">
      <c r="A407" s="19">
        <v>406</v>
      </c>
      <c r="B407" s="20" t="s">
        <v>686</v>
      </c>
      <c r="C407" s="20" t="s">
        <v>26</v>
      </c>
      <c r="D407" s="20" t="s">
        <v>216</v>
      </c>
      <c r="E407" s="20" t="s">
        <v>217</v>
      </c>
      <c r="F407" s="20" t="s">
        <v>29</v>
      </c>
      <c r="G407" s="20" t="s">
        <v>203</v>
      </c>
      <c r="H407" s="20" t="s">
        <v>53</v>
      </c>
      <c r="I407" s="20" t="s">
        <v>32</v>
      </c>
      <c r="J407" s="20" t="s">
        <v>54</v>
      </c>
      <c r="K407" s="20" t="s">
        <v>687</v>
      </c>
      <c r="L407" s="20" t="s">
        <v>35</v>
      </c>
      <c r="M407" s="20" t="s">
        <v>36</v>
      </c>
      <c r="N407" s="20" t="s">
        <v>688</v>
      </c>
      <c r="O407" s="20">
        <v>99.54</v>
      </c>
      <c r="P407" s="20">
        <v>2</v>
      </c>
      <c r="Q407" s="20">
        <v>33.840000000000003</v>
      </c>
      <c r="R407" s="20">
        <v>3.69</v>
      </c>
      <c r="S407" s="20" t="s">
        <v>38</v>
      </c>
      <c r="T407" s="20">
        <v>50</v>
      </c>
      <c r="U407" s="20" t="s">
        <v>206</v>
      </c>
      <c r="V407" s="20" t="s">
        <v>228</v>
      </c>
      <c r="W407" s="21" t="s">
        <v>41</v>
      </c>
      <c r="X407" s="22">
        <v>44249</v>
      </c>
      <c r="Y407" s="23">
        <v>44253</v>
      </c>
      <c r="Z407" s="37" t="str">
        <f>IF(India_Data[[#This Row],[Order Date]]=India_Data[[#This Row],[Ship Date]],"0","1")</f>
        <v>1</v>
      </c>
      <c r="AA407" s="37" t="str">
        <f>IF(India_Data[[#This Row],[Sales]]&gt;=India_Data[[#This Row],[Target]],"YES","NO")</f>
        <v>YES</v>
      </c>
      <c r="AB407" s="37">
        <f>(Data!O407:O1961-Data!T407:T1961)</f>
        <v>49.540000000000006</v>
      </c>
      <c r="AC407" s="35">
        <f>India_Data[[#This Row],[Ship Date]]-India_Data[[#This Row],[Order Date]]</f>
        <v>4</v>
      </c>
      <c r="AD407" s="35" t="str">
        <f>IF(India_Data[[#This Row],[Ship Date]]-India_Data[[#This Row],[Order Date]]&gt;5,"flag","no")</f>
        <v>no</v>
      </c>
      <c r="AE407" s="35">
        <f>India_Data[[#This Row],[Profit]]/India_Data[[#This Row],[Sales]]</f>
        <v>0.33996383363471971</v>
      </c>
      <c r="AF407" s="41">
        <f>India_Data[[#This Row],[Sales]]/India_Data[[#This Row],[Target]]</f>
        <v>1.9908000000000001</v>
      </c>
      <c r="AG407" s="41">
        <f>India_Data[[#This Row],[Shipping Cost]]/India_Data[[#This Row],[Sales]]</f>
        <v>3.7070524412296559E-2</v>
      </c>
      <c r="AH407" s="40" t="str">
        <f>IF(India_Data[[#This Row],[Shipping Cost]]/India_Data[[#This Row],[Sales]]&gt;0.1,"HIGH","")</f>
        <v/>
      </c>
    </row>
    <row r="408" spans="1:34">
      <c r="A408" s="19">
        <v>407</v>
      </c>
      <c r="B408" s="20" t="s">
        <v>689</v>
      </c>
      <c r="C408" s="20" t="s">
        <v>26</v>
      </c>
      <c r="D408" s="20" t="s">
        <v>690</v>
      </c>
      <c r="E408" s="20" t="s">
        <v>691</v>
      </c>
      <c r="F408" s="20" t="s">
        <v>29</v>
      </c>
      <c r="G408" s="20" t="s">
        <v>420</v>
      </c>
      <c r="H408" s="20" t="s">
        <v>63</v>
      </c>
      <c r="I408" s="20" t="s">
        <v>32</v>
      </c>
      <c r="J408" s="20" t="s">
        <v>54</v>
      </c>
      <c r="K408" s="20" t="s">
        <v>692</v>
      </c>
      <c r="L408" s="20" t="s">
        <v>35</v>
      </c>
      <c r="M408" s="20" t="s">
        <v>36</v>
      </c>
      <c r="N408" s="20" t="s">
        <v>693</v>
      </c>
      <c r="O408" s="20">
        <v>23.1</v>
      </c>
      <c r="P408" s="20">
        <v>2</v>
      </c>
      <c r="Q408" s="20">
        <v>7.14</v>
      </c>
      <c r="R408" s="20">
        <v>2.46</v>
      </c>
      <c r="S408" s="20" t="s">
        <v>38</v>
      </c>
      <c r="T408" s="20">
        <v>86</v>
      </c>
      <c r="U408" s="20" t="s">
        <v>206</v>
      </c>
      <c r="V408" s="20" t="s">
        <v>207</v>
      </c>
      <c r="W408" s="21" t="s">
        <v>41</v>
      </c>
      <c r="X408" s="22">
        <v>45091</v>
      </c>
      <c r="Y408" s="23">
        <v>45095</v>
      </c>
      <c r="Z408" s="37" t="str">
        <f>IF(India_Data[[#This Row],[Order Date]]=India_Data[[#This Row],[Ship Date]],"0","1")</f>
        <v>1</v>
      </c>
      <c r="AA408" s="37" t="str">
        <f>IF(India_Data[[#This Row],[Sales]]&gt;=India_Data[[#This Row],[Target]],"YES","NO")</f>
        <v>NO</v>
      </c>
      <c r="AB408" s="37">
        <f>(Data!O408:O1962-Data!T408:T1962)</f>
        <v>-62.9</v>
      </c>
      <c r="AC408" s="35">
        <f>India_Data[[#This Row],[Ship Date]]-India_Data[[#This Row],[Order Date]]</f>
        <v>4</v>
      </c>
      <c r="AD408" s="35" t="str">
        <f>IF(India_Data[[#This Row],[Ship Date]]-India_Data[[#This Row],[Order Date]]&gt;5,"flag","no")</f>
        <v>no</v>
      </c>
      <c r="AE408" s="35">
        <f>India_Data[[#This Row],[Profit]]/India_Data[[#This Row],[Sales]]</f>
        <v>0.30909090909090908</v>
      </c>
      <c r="AF408" s="41">
        <f>India_Data[[#This Row],[Sales]]/India_Data[[#This Row],[Target]]</f>
        <v>0.2686046511627907</v>
      </c>
      <c r="AG408" s="41">
        <f>India_Data[[#This Row],[Shipping Cost]]/India_Data[[#This Row],[Sales]]</f>
        <v>0.10649350649350649</v>
      </c>
      <c r="AH408" s="40" t="str">
        <f>IF(India_Data[[#This Row],[Shipping Cost]]/India_Data[[#This Row],[Sales]]&gt;0.1,"HIGH","")</f>
        <v>HIGH</v>
      </c>
    </row>
    <row r="409" spans="1:34">
      <c r="A409" s="19">
        <v>408</v>
      </c>
      <c r="B409" s="20" t="s">
        <v>694</v>
      </c>
      <c r="C409" s="20" t="s">
        <v>26</v>
      </c>
      <c r="D409" s="20" t="s">
        <v>695</v>
      </c>
      <c r="E409" s="20" t="s">
        <v>696</v>
      </c>
      <c r="F409" s="20" t="s">
        <v>29</v>
      </c>
      <c r="G409" s="20" t="s">
        <v>260</v>
      </c>
      <c r="H409" s="20" t="s">
        <v>260</v>
      </c>
      <c r="I409" s="20" t="s">
        <v>32</v>
      </c>
      <c r="J409" s="20" t="s">
        <v>33</v>
      </c>
      <c r="K409" s="20" t="s">
        <v>697</v>
      </c>
      <c r="L409" s="20" t="s">
        <v>35</v>
      </c>
      <c r="M409" s="20" t="s">
        <v>36</v>
      </c>
      <c r="N409" s="20" t="s">
        <v>698</v>
      </c>
      <c r="O409" s="20">
        <v>30.3</v>
      </c>
      <c r="P409" s="20">
        <v>2</v>
      </c>
      <c r="Q409" s="20">
        <v>10.56</v>
      </c>
      <c r="R409" s="20">
        <v>2.27</v>
      </c>
      <c r="S409" s="20" t="s">
        <v>38</v>
      </c>
      <c r="T409" s="20">
        <v>209</v>
      </c>
      <c r="U409" s="20" t="s">
        <v>206</v>
      </c>
      <c r="V409" s="20" t="s">
        <v>214</v>
      </c>
      <c r="W409" s="21" t="s">
        <v>58</v>
      </c>
      <c r="X409" s="22">
        <v>45643</v>
      </c>
      <c r="Y409" s="23">
        <v>45649</v>
      </c>
      <c r="Z409" s="37" t="str">
        <f>IF(India_Data[[#This Row],[Order Date]]=India_Data[[#This Row],[Ship Date]],"0","1")</f>
        <v>1</v>
      </c>
      <c r="AA409" s="37" t="str">
        <f>IF(India_Data[[#This Row],[Sales]]&gt;=India_Data[[#This Row],[Target]],"YES","NO")</f>
        <v>NO</v>
      </c>
      <c r="AB409" s="37">
        <f>(Data!O409:O1963-Data!T409:T1963)</f>
        <v>-178.7</v>
      </c>
      <c r="AC409" s="35">
        <f>India_Data[[#This Row],[Ship Date]]-India_Data[[#This Row],[Order Date]]</f>
        <v>6</v>
      </c>
      <c r="AD409" s="35" t="str">
        <f>IF(India_Data[[#This Row],[Ship Date]]-India_Data[[#This Row],[Order Date]]&gt;5,"flag","no")</f>
        <v>flag</v>
      </c>
      <c r="AE409" s="35">
        <f>India_Data[[#This Row],[Profit]]/India_Data[[#This Row],[Sales]]</f>
        <v>0.34851485148514855</v>
      </c>
      <c r="AF409" s="41">
        <f>India_Data[[#This Row],[Sales]]/India_Data[[#This Row],[Target]]</f>
        <v>0.14497607655502392</v>
      </c>
      <c r="AG409" s="41">
        <f>India_Data[[#This Row],[Shipping Cost]]/India_Data[[#This Row],[Sales]]</f>
        <v>7.4917491749174919E-2</v>
      </c>
      <c r="AH409" s="40" t="str">
        <f>IF(India_Data[[#This Row],[Shipping Cost]]/India_Data[[#This Row],[Sales]]&gt;0.1,"HIGH","")</f>
        <v/>
      </c>
    </row>
    <row r="410" spans="1:34">
      <c r="A410" s="19">
        <v>409</v>
      </c>
      <c r="B410" s="20" t="s">
        <v>699</v>
      </c>
      <c r="C410" s="20" t="s">
        <v>26</v>
      </c>
      <c r="D410" s="20" t="s">
        <v>700</v>
      </c>
      <c r="E410" s="20" t="s">
        <v>701</v>
      </c>
      <c r="F410" s="20" t="s">
        <v>29</v>
      </c>
      <c r="G410" s="20" t="s">
        <v>702</v>
      </c>
      <c r="H410" s="20" t="s">
        <v>252</v>
      </c>
      <c r="I410" s="20" t="s">
        <v>32</v>
      </c>
      <c r="J410" s="20" t="s">
        <v>47</v>
      </c>
      <c r="K410" s="20" t="s">
        <v>703</v>
      </c>
      <c r="L410" s="20" t="s">
        <v>35</v>
      </c>
      <c r="M410" s="20" t="s">
        <v>36</v>
      </c>
      <c r="N410" s="20" t="s">
        <v>704</v>
      </c>
      <c r="O410" s="20">
        <v>9.06</v>
      </c>
      <c r="P410" s="20">
        <v>2</v>
      </c>
      <c r="Q410" s="20">
        <v>3.84</v>
      </c>
      <c r="R410" s="20">
        <v>0.79</v>
      </c>
      <c r="S410" s="20" t="s">
        <v>38</v>
      </c>
      <c r="T410" s="20">
        <v>347</v>
      </c>
      <c r="U410" s="20" t="s">
        <v>206</v>
      </c>
      <c r="V410" s="20" t="s">
        <v>221</v>
      </c>
      <c r="W410" s="21" t="s">
        <v>41</v>
      </c>
      <c r="X410" s="22">
        <v>44934</v>
      </c>
      <c r="Y410" s="23">
        <v>45054</v>
      </c>
      <c r="Z410" s="37" t="str">
        <f>IF(India_Data[[#This Row],[Order Date]]=India_Data[[#This Row],[Ship Date]],"0","1")</f>
        <v>1</v>
      </c>
      <c r="AA410" s="37" t="str">
        <f>IF(India_Data[[#This Row],[Sales]]&gt;=India_Data[[#This Row],[Target]],"YES","NO")</f>
        <v>NO</v>
      </c>
      <c r="AB410" s="37">
        <f>(Data!O410:O1964-Data!T410:T1964)</f>
        <v>-337.94</v>
      </c>
      <c r="AC410" s="35">
        <f>India_Data[[#This Row],[Ship Date]]-India_Data[[#This Row],[Order Date]]</f>
        <v>120</v>
      </c>
      <c r="AD410" s="35" t="str">
        <f>IF(India_Data[[#This Row],[Ship Date]]-India_Data[[#This Row],[Order Date]]&gt;5,"flag","no")</f>
        <v>flag</v>
      </c>
      <c r="AE410" s="35">
        <f>India_Data[[#This Row],[Profit]]/India_Data[[#This Row],[Sales]]</f>
        <v>0.42384105960264895</v>
      </c>
      <c r="AF410" s="41">
        <f>India_Data[[#This Row],[Sales]]/India_Data[[#This Row],[Target]]</f>
        <v>2.6109510086455331E-2</v>
      </c>
      <c r="AG410" s="41">
        <f>India_Data[[#This Row],[Shipping Cost]]/India_Data[[#This Row],[Sales]]</f>
        <v>8.7196467991169979E-2</v>
      </c>
      <c r="AH410" s="40" t="str">
        <f>IF(India_Data[[#This Row],[Shipping Cost]]/India_Data[[#This Row],[Sales]]&gt;0.1,"HIGH","")</f>
        <v/>
      </c>
    </row>
    <row r="411" spans="1:34">
      <c r="A411" s="19">
        <v>410</v>
      </c>
      <c r="B411" s="20" t="s">
        <v>626</v>
      </c>
      <c r="C411" s="20" t="s">
        <v>26</v>
      </c>
      <c r="D411" s="20" t="s">
        <v>60</v>
      </c>
      <c r="E411" s="20" t="s">
        <v>61</v>
      </c>
      <c r="F411" s="20" t="s">
        <v>29</v>
      </c>
      <c r="G411" s="20" t="s">
        <v>627</v>
      </c>
      <c r="H411" s="20" t="s">
        <v>627</v>
      </c>
      <c r="I411" s="20" t="s">
        <v>32</v>
      </c>
      <c r="J411" s="20" t="s">
        <v>47</v>
      </c>
      <c r="K411" s="20" t="s">
        <v>705</v>
      </c>
      <c r="L411" s="20" t="s">
        <v>35</v>
      </c>
      <c r="M411" s="20" t="s">
        <v>159</v>
      </c>
      <c r="N411" s="20" t="s">
        <v>706</v>
      </c>
      <c r="O411" s="20">
        <v>31.08</v>
      </c>
      <c r="P411" s="20">
        <v>2</v>
      </c>
      <c r="Q411" s="20">
        <v>9</v>
      </c>
      <c r="R411" s="20">
        <v>1.83</v>
      </c>
      <c r="S411" s="20" t="s">
        <v>38</v>
      </c>
      <c r="T411" s="20">
        <v>590</v>
      </c>
      <c r="U411" s="20" t="s">
        <v>206</v>
      </c>
      <c r="V411" s="20" t="s">
        <v>228</v>
      </c>
      <c r="W411" s="21" t="s">
        <v>58</v>
      </c>
      <c r="X411" s="22">
        <v>44852</v>
      </c>
      <c r="Y411" s="23">
        <v>44858</v>
      </c>
      <c r="Z411" s="37" t="str">
        <f>IF(India_Data[[#This Row],[Order Date]]=India_Data[[#This Row],[Ship Date]],"0","1")</f>
        <v>1</v>
      </c>
      <c r="AA411" s="37" t="str">
        <f>IF(India_Data[[#This Row],[Sales]]&gt;=India_Data[[#This Row],[Target]],"YES","NO")</f>
        <v>NO</v>
      </c>
      <c r="AB411" s="37">
        <f>(Data!O411:O1965-Data!T411:T1965)</f>
        <v>-558.91999999999996</v>
      </c>
      <c r="AC411" s="35">
        <f>India_Data[[#This Row],[Ship Date]]-India_Data[[#This Row],[Order Date]]</f>
        <v>6</v>
      </c>
      <c r="AD411" s="35" t="str">
        <f>IF(India_Data[[#This Row],[Ship Date]]-India_Data[[#This Row],[Order Date]]&gt;5,"flag","no")</f>
        <v>flag</v>
      </c>
      <c r="AE411" s="35">
        <f>India_Data[[#This Row],[Profit]]/India_Data[[#This Row],[Sales]]</f>
        <v>0.28957528957528961</v>
      </c>
      <c r="AF411" s="41">
        <f>India_Data[[#This Row],[Sales]]/India_Data[[#This Row],[Target]]</f>
        <v>5.2677966101694909E-2</v>
      </c>
      <c r="AG411" s="41">
        <f>India_Data[[#This Row],[Shipping Cost]]/India_Data[[#This Row],[Sales]]</f>
        <v>5.8880308880308888E-2</v>
      </c>
      <c r="AH411" s="40" t="str">
        <f>IF(India_Data[[#This Row],[Shipping Cost]]/India_Data[[#This Row],[Sales]]&gt;0.1,"HIGH","")</f>
        <v/>
      </c>
    </row>
    <row r="412" spans="1:34">
      <c r="A412" s="19">
        <v>411</v>
      </c>
      <c r="B412" s="20" t="s">
        <v>616</v>
      </c>
      <c r="C412" s="20" t="s">
        <v>26</v>
      </c>
      <c r="D412" s="20" t="s">
        <v>617</v>
      </c>
      <c r="E412" s="20" t="s">
        <v>618</v>
      </c>
      <c r="F412" s="20" t="s">
        <v>29</v>
      </c>
      <c r="G412" s="20" t="s">
        <v>619</v>
      </c>
      <c r="H412" s="20" t="s">
        <v>563</v>
      </c>
      <c r="I412" s="20" t="s">
        <v>32</v>
      </c>
      <c r="J412" s="20" t="s">
        <v>54</v>
      </c>
      <c r="K412" s="20" t="s">
        <v>707</v>
      </c>
      <c r="L412" s="20" t="s">
        <v>35</v>
      </c>
      <c r="M412" s="20" t="s">
        <v>145</v>
      </c>
      <c r="N412" s="20" t="s">
        <v>708</v>
      </c>
      <c r="O412" s="20">
        <v>109.38</v>
      </c>
      <c r="P412" s="20">
        <v>2</v>
      </c>
      <c r="Q412" s="20">
        <v>3.24</v>
      </c>
      <c r="R412" s="20">
        <v>4.72</v>
      </c>
      <c r="S412" s="20" t="s">
        <v>38</v>
      </c>
      <c r="T412" s="20">
        <v>756</v>
      </c>
      <c r="U412" s="20" t="s">
        <v>206</v>
      </c>
      <c r="V412" s="20" t="s">
        <v>207</v>
      </c>
      <c r="W412" s="21" t="s">
        <v>41</v>
      </c>
      <c r="X412" s="22">
        <v>45544</v>
      </c>
      <c r="Y412" s="23">
        <v>45549</v>
      </c>
      <c r="Z412" s="37" t="str">
        <f>IF(India_Data[[#This Row],[Order Date]]=India_Data[[#This Row],[Ship Date]],"0","1")</f>
        <v>1</v>
      </c>
      <c r="AA412" s="37" t="str">
        <f>IF(India_Data[[#This Row],[Sales]]&gt;=India_Data[[#This Row],[Target]],"YES","NO")</f>
        <v>NO</v>
      </c>
      <c r="AB412" s="37">
        <f>(Data!O412:O1966-Data!T412:T1966)</f>
        <v>-646.62</v>
      </c>
      <c r="AC412" s="35">
        <f>India_Data[[#This Row],[Ship Date]]-India_Data[[#This Row],[Order Date]]</f>
        <v>5</v>
      </c>
      <c r="AD412" s="35" t="str">
        <f>IF(India_Data[[#This Row],[Ship Date]]-India_Data[[#This Row],[Order Date]]&gt;5,"flag","no")</f>
        <v>no</v>
      </c>
      <c r="AE412" s="35">
        <f>India_Data[[#This Row],[Profit]]/India_Data[[#This Row],[Sales]]</f>
        <v>2.962150301700494E-2</v>
      </c>
      <c r="AF412" s="41">
        <f>India_Data[[#This Row],[Sales]]/India_Data[[#This Row],[Target]]</f>
        <v>0.14468253968253969</v>
      </c>
      <c r="AG412" s="41">
        <f>India_Data[[#This Row],[Shipping Cost]]/India_Data[[#This Row],[Sales]]</f>
        <v>4.3152313037118306E-2</v>
      </c>
      <c r="AH412" s="40" t="str">
        <f>IF(India_Data[[#This Row],[Shipping Cost]]/India_Data[[#This Row],[Sales]]&gt;0.1,"HIGH","")</f>
        <v/>
      </c>
    </row>
    <row r="413" spans="1:34">
      <c r="A413" s="19">
        <v>412</v>
      </c>
      <c r="B413" s="20" t="s">
        <v>709</v>
      </c>
      <c r="C413" s="20" t="s">
        <v>26</v>
      </c>
      <c r="D413" s="20" t="s">
        <v>710</v>
      </c>
      <c r="E413" s="20" t="s">
        <v>711</v>
      </c>
      <c r="F413" s="20" t="s">
        <v>29</v>
      </c>
      <c r="G413" s="20" t="s">
        <v>712</v>
      </c>
      <c r="H413" s="20" t="s">
        <v>512</v>
      </c>
      <c r="I413" s="20" t="s">
        <v>32</v>
      </c>
      <c r="J413" s="20" t="s">
        <v>180</v>
      </c>
      <c r="K413" s="20" t="s">
        <v>713</v>
      </c>
      <c r="L413" s="20" t="s">
        <v>35</v>
      </c>
      <c r="M413" s="20" t="s">
        <v>76</v>
      </c>
      <c r="N413" s="20" t="s">
        <v>714</v>
      </c>
      <c r="O413" s="20">
        <v>77.099999999999994</v>
      </c>
      <c r="P413" s="20">
        <v>2</v>
      </c>
      <c r="Q413" s="20">
        <v>33.119999999999997</v>
      </c>
      <c r="R413" s="20">
        <v>6.46</v>
      </c>
      <c r="S413" s="20" t="s">
        <v>38</v>
      </c>
      <c r="T413" s="20">
        <v>389</v>
      </c>
      <c r="U413" s="20" t="s">
        <v>206</v>
      </c>
      <c r="V413" s="20" t="s">
        <v>221</v>
      </c>
      <c r="W413" s="21" t="s">
        <v>41</v>
      </c>
      <c r="X413" s="22">
        <v>45095</v>
      </c>
      <c r="Y413" s="23">
        <v>45101</v>
      </c>
      <c r="Z413" s="37" t="str">
        <f>IF(India_Data[[#This Row],[Order Date]]=India_Data[[#This Row],[Ship Date]],"0","1")</f>
        <v>1</v>
      </c>
      <c r="AA413" s="37" t="str">
        <f>IF(India_Data[[#This Row],[Sales]]&gt;=India_Data[[#This Row],[Target]],"YES","NO")</f>
        <v>NO</v>
      </c>
      <c r="AB413" s="37">
        <f>(Data!O413:O1967-Data!T413:T1967)</f>
        <v>-311.89999999999998</v>
      </c>
      <c r="AC413" s="35">
        <f>India_Data[[#This Row],[Ship Date]]-India_Data[[#This Row],[Order Date]]</f>
        <v>6</v>
      </c>
      <c r="AD413" s="35" t="str">
        <f>IF(India_Data[[#This Row],[Ship Date]]-India_Data[[#This Row],[Order Date]]&gt;5,"flag","no")</f>
        <v>flag</v>
      </c>
      <c r="AE413" s="35">
        <f>India_Data[[#This Row],[Profit]]/India_Data[[#This Row],[Sales]]</f>
        <v>0.42957198443579764</v>
      </c>
      <c r="AF413" s="41">
        <f>India_Data[[#This Row],[Sales]]/India_Data[[#This Row],[Target]]</f>
        <v>0.19820051413881748</v>
      </c>
      <c r="AG413" s="41">
        <f>India_Data[[#This Row],[Shipping Cost]]/India_Data[[#This Row],[Sales]]</f>
        <v>8.378728923476006E-2</v>
      </c>
      <c r="AH413" s="40" t="str">
        <f>IF(India_Data[[#This Row],[Shipping Cost]]/India_Data[[#This Row],[Sales]]&gt;0.1,"HIGH","")</f>
        <v/>
      </c>
    </row>
    <row r="414" spans="1:34">
      <c r="A414" s="19">
        <v>413</v>
      </c>
      <c r="B414" s="20" t="s">
        <v>715</v>
      </c>
      <c r="C414" s="20" t="s">
        <v>26</v>
      </c>
      <c r="D414" s="20" t="s">
        <v>716</v>
      </c>
      <c r="E414" s="20" t="s">
        <v>717</v>
      </c>
      <c r="F414" s="20" t="s">
        <v>29</v>
      </c>
      <c r="G414" s="20" t="s">
        <v>280</v>
      </c>
      <c r="H414" s="20" t="s">
        <v>63</v>
      </c>
      <c r="I414" s="20" t="s">
        <v>32</v>
      </c>
      <c r="J414" s="20" t="s">
        <v>54</v>
      </c>
      <c r="K414" s="20" t="s">
        <v>386</v>
      </c>
      <c r="L414" s="20" t="s">
        <v>35</v>
      </c>
      <c r="M414" s="20" t="s">
        <v>76</v>
      </c>
      <c r="N414" s="20" t="s">
        <v>387</v>
      </c>
      <c r="O414" s="20">
        <v>32.880000000000003</v>
      </c>
      <c r="P414" s="20">
        <v>2</v>
      </c>
      <c r="Q414" s="20">
        <v>4.26</v>
      </c>
      <c r="R414" s="20">
        <v>1.71</v>
      </c>
      <c r="S414" s="20" t="s">
        <v>38</v>
      </c>
      <c r="T414" s="20">
        <v>670</v>
      </c>
      <c r="U414" s="20" t="s">
        <v>206</v>
      </c>
      <c r="V414" s="20" t="s">
        <v>228</v>
      </c>
      <c r="W414" s="21" t="s">
        <v>41</v>
      </c>
      <c r="X414" s="22">
        <v>44859</v>
      </c>
      <c r="Y414" s="23">
        <v>44863</v>
      </c>
      <c r="Z414" s="37" t="str">
        <f>IF(India_Data[[#This Row],[Order Date]]=India_Data[[#This Row],[Ship Date]],"0","1")</f>
        <v>1</v>
      </c>
      <c r="AA414" s="37" t="str">
        <f>IF(India_Data[[#This Row],[Sales]]&gt;=India_Data[[#This Row],[Target]],"YES","NO")</f>
        <v>NO</v>
      </c>
      <c r="AB414" s="37">
        <f>(Data!O414:O1968-Data!T414:T1968)</f>
        <v>-637.12</v>
      </c>
      <c r="AC414" s="35">
        <f>India_Data[[#This Row],[Ship Date]]-India_Data[[#This Row],[Order Date]]</f>
        <v>4</v>
      </c>
      <c r="AD414" s="35" t="str">
        <f>IF(India_Data[[#This Row],[Ship Date]]-India_Data[[#This Row],[Order Date]]&gt;5,"flag","no")</f>
        <v>no</v>
      </c>
      <c r="AE414" s="35">
        <f>India_Data[[#This Row],[Profit]]/India_Data[[#This Row],[Sales]]</f>
        <v>0.12956204379562042</v>
      </c>
      <c r="AF414" s="41">
        <f>India_Data[[#This Row],[Sales]]/India_Data[[#This Row],[Target]]</f>
        <v>4.9074626865671649E-2</v>
      </c>
      <c r="AG414" s="41">
        <f>India_Data[[#This Row],[Shipping Cost]]/India_Data[[#This Row],[Sales]]</f>
        <v>5.2007299270072985E-2</v>
      </c>
      <c r="AH414" s="40" t="str">
        <f>IF(India_Data[[#This Row],[Shipping Cost]]/India_Data[[#This Row],[Sales]]&gt;0.1,"HIGH","")</f>
        <v/>
      </c>
    </row>
    <row r="415" spans="1:34">
      <c r="A415" s="19">
        <v>414</v>
      </c>
      <c r="B415" s="20" t="s">
        <v>718</v>
      </c>
      <c r="C415" s="20" t="s">
        <v>26</v>
      </c>
      <c r="D415" s="20" t="s">
        <v>719</v>
      </c>
      <c r="E415" s="20" t="s">
        <v>720</v>
      </c>
      <c r="F415" s="20" t="s">
        <v>29</v>
      </c>
      <c r="G415" s="20" t="s">
        <v>556</v>
      </c>
      <c r="H415" s="20" t="s">
        <v>31</v>
      </c>
      <c r="I415" s="20" t="s">
        <v>32</v>
      </c>
      <c r="J415" s="20" t="s">
        <v>33</v>
      </c>
      <c r="K415" s="20" t="s">
        <v>721</v>
      </c>
      <c r="L415" s="20" t="s">
        <v>35</v>
      </c>
      <c r="M415" s="20" t="s">
        <v>84</v>
      </c>
      <c r="N415" s="20" t="s">
        <v>722</v>
      </c>
      <c r="O415" s="20">
        <v>17.46</v>
      </c>
      <c r="P415" s="20">
        <v>2</v>
      </c>
      <c r="Q415" s="20">
        <v>6.06</v>
      </c>
      <c r="R415" s="20">
        <v>1.06</v>
      </c>
      <c r="S415" s="20" t="s">
        <v>38</v>
      </c>
      <c r="T415" s="20">
        <v>507</v>
      </c>
      <c r="U415" s="20" t="s">
        <v>206</v>
      </c>
      <c r="V415" s="20" t="s">
        <v>207</v>
      </c>
      <c r="W415" s="21" t="s">
        <v>41</v>
      </c>
      <c r="X415" s="22">
        <v>44600</v>
      </c>
      <c r="Y415" s="23">
        <v>44781</v>
      </c>
      <c r="Z415" s="37" t="str">
        <f>IF(India_Data[[#This Row],[Order Date]]=India_Data[[#This Row],[Ship Date]],"0","1")</f>
        <v>1</v>
      </c>
      <c r="AA415" s="37" t="str">
        <f>IF(India_Data[[#This Row],[Sales]]&gt;=India_Data[[#This Row],[Target]],"YES","NO")</f>
        <v>NO</v>
      </c>
      <c r="AB415" s="37">
        <f>(Data!O415:O1969-Data!T415:T1969)</f>
        <v>-489.54</v>
      </c>
      <c r="AC415" s="35">
        <f>India_Data[[#This Row],[Ship Date]]-India_Data[[#This Row],[Order Date]]</f>
        <v>181</v>
      </c>
      <c r="AD415" s="35" t="str">
        <f>IF(India_Data[[#This Row],[Ship Date]]-India_Data[[#This Row],[Order Date]]&gt;5,"flag","no")</f>
        <v>flag</v>
      </c>
      <c r="AE415" s="35">
        <f>India_Data[[#This Row],[Profit]]/India_Data[[#This Row],[Sales]]</f>
        <v>0.34707903780068727</v>
      </c>
      <c r="AF415" s="41">
        <f>India_Data[[#This Row],[Sales]]/India_Data[[#This Row],[Target]]</f>
        <v>3.4437869822485208E-2</v>
      </c>
      <c r="AG415" s="41">
        <f>India_Data[[#This Row],[Shipping Cost]]/India_Data[[#This Row],[Sales]]</f>
        <v>6.0710194730813287E-2</v>
      </c>
      <c r="AH415" s="40" t="str">
        <f>IF(India_Data[[#This Row],[Shipping Cost]]/India_Data[[#This Row],[Sales]]&gt;0.1,"HIGH","")</f>
        <v/>
      </c>
    </row>
    <row r="416" spans="1:34">
      <c r="A416" s="19">
        <v>415</v>
      </c>
      <c r="B416" s="20" t="s">
        <v>100</v>
      </c>
      <c r="C416" s="20" t="s">
        <v>26</v>
      </c>
      <c r="D416" s="20" t="s">
        <v>101</v>
      </c>
      <c r="E416" s="20" t="s">
        <v>102</v>
      </c>
      <c r="F416" s="20" t="s">
        <v>29</v>
      </c>
      <c r="G416" s="20" t="s">
        <v>103</v>
      </c>
      <c r="H416" s="20" t="s">
        <v>53</v>
      </c>
      <c r="I416" s="20" t="s">
        <v>32</v>
      </c>
      <c r="J416" s="20" t="s">
        <v>54</v>
      </c>
      <c r="K416" s="20" t="s">
        <v>723</v>
      </c>
      <c r="L416" s="20" t="s">
        <v>35</v>
      </c>
      <c r="M416" s="20" t="s">
        <v>84</v>
      </c>
      <c r="N416" s="20" t="s">
        <v>724</v>
      </c>
      <c r="O416" s="20">
        <v>10.08</v>
      </c>
      <c r="P416" s="20">
        <v>2</v>
      </c>
      <c r="Q416" s="20">
        <v>0.48</v>
      </c>
      <c r="R416" s="20">
        <v>0.48</v>
      </c>
      <c r="S416" s="20" t="s">
        <v>38</v>
      </c>
      <c r="T416" s="20">
        <v>203</v>
      </c>
      <c r="U416" s="20" t="s">
        <v>206</v>
      </c>
      <c r="V416" s="20" t="s">
        <v>214</v>
      </c>
      <c r="W416" s="21" t="s">
        <v>41</v>
      </c>
      <c r="X416" s="22">
        <v>44598</v>
      </c>
      <c r="Y416" s="23">
        <v>44748</v>
      </c>
      <c r="Z416" s="37" t="str">
        <f>IF(India_Data[[#This Row],[Order Date]]=India_Data[[#This Row],[Ship Date]],"0","1")</f>
        <v>1</v>
      </c>
      <c r="AA416" s="37" t="str">
        <f>IF(India_Data[[#This Row],[Sales]]&gt;=India_Data[[#This Row],[Target]],"YES","NO")</f>
        <v>NO</v>
      </c>
      <c r="AB416" s="37">
        <f>(Data!O416:O1970-Data!T416:T1970)</f>
        <v>-192.92</v>
      </c>
      <c r="AC416" s="35">
        <f>India_Data[[#This Row],[Ship Date]]-India_Data[[#This Row],[Order Date]]</f>
        <v>150</v>
      </c>
      <c r="AD416" s="35" t="str">
        <f>IF(India_Data[[#This Row],[Ship Date]]-India_Data[[#This Row],[Order Date]]&gt;5,"flag","no")</f>
        <v>flag</v>
      </c>
      <c r="AE416" s="35">
        <f>India_Data[[#This Row],[Profit]]/India_Data[[#This Row],[Sales]]</f>
        <v>4.7619047619047616E-2</v>
      </c>
      <c r="AF416" s="41">
        <f>India_Data[[#This Row],[Sales]]/India_Data[[#This Row],[Target]]</f>
        <v>4.9655172413793101E-2</v>
      </c>
      <c r="AG416" s="41">
        <f>India_Data[[#This Row],[Shipping Cost]]/India_Data[[#This Row],[Sales]]</f>
        <v>4.7619047619047616E-2</v>
      </c>
      <c r="AH416" s="40" t="str">
        <f>IF(India_Data[[#This Row],[Shipping Cost]]/India_Data[[#This Row],[Sales]]&gt;0.1,"HIGH","")</f>
        <v/>
      </c>
    </row>
    <row r="417" spans="1:34">
      <c r="A417" s="19">
        <v>416</v>
      </c>
      <c r="B417" s="20" t="s">
        <v>725</v>
      </c>
      <c r="C417" s="20" t="s">
        <v>26</v>
      </c>
      <c r="D417" s="20" t="s">
        <v>726</v>
      </c>
      <c r="E417" s="20" t="s">
        <v>727</v>
      </c>
      <c r="F417" s="20" t="s">
        <v>29</v>
      </c>
      <c r="G417" s="20" t="s">
        <v>156</v>
      </c>
      <c r="H417" s="20" t="s">
        <v>157</v>
      </c>
      <c r="I417" s="20" t="s">
        <v>32</v>
      </c>
      <c r="J417" s="20" t="s">
        <v>47</v>
      </c>
      <c r="K417" s="20" t="s">
        <v>728</v>
      </c>
      <c r="L417" s="20" t="s">
        <v>35</v>
      </c>
      <c r="M417" s="20" t="s">
        <v>105</v>
      </c>
      <c r="N417" s="20" t="s">
        <v>729</v>
      </c>
      <c r="O417" s="20">
        <v>59.4</v>
      </c>
      <c r="P417" s="20">
        <v>2</v>
      </c>
      <c r="Q417" s="20">
        <v>26.1</v>
      </c>
      <c r="R417" s="20">
        <v>5.17</v>
      </c>
      <c r="S417" s="20" t="s">
        <v>38</v>
      </c>
      <c r="T417" s="20">
        <v>240</v>
      </c>
      <c r="U417" s="20" t="s">
        <v>206</v>
      </c>
      <c r="V417" s="20" t="s">
        <v>221</v>
      </c>
      <c r="W417" s="21" t="s">
        <v>58</v>
      </c>
      <c r="X417" s="22">
        <v>45157</v>
      </c>
      <c r="Y417" s="23">
        <v>45162</v>
      </c>
      <c r="Z417" s="37" t="str">
        <f>IF(India_Data[[#This Row],[Order Date]]=India_Data[[#This Row],[Ship Date]],"0","1")</f>
        <v>1</v>
      </c>
      <c r="AA417" s="37" t="str">
        <f>IF(India_Data[[#This Row],[Sales]]&gt;=India_Data[[#This Row],[Target]],"YES","NO")</f>
        <v>NO</v>
      </c>
      <c r="AB417" s="37">
        <f>(Data!O417:O1971-Data!T417:T1971)</f>
        <v>-180.6</v>
      </c>
      <c r="AC417" s="35">
        <f>India_Data[[#This Row],[Ship Date]]-India_Data[[#This Row],[Order Date]]</f>
        <v>5</v>
      </c>
      <c r="AD417" s="35" t="str">
        <f>IF(India_Data[[#This Row],[Ship Date]]-India_Data[[#This Row],[Order Date]]&gt;5,"flag","no")</f>
        <v>no</v>
      </c>
      <c r="AE417" s="35">
        <f>India_Data[[#This Row],[Profit]]/India_Data[[#This Row],[Sales]]</f>
        <v>0.43939393939393945</v>
      </c>
      <c r="AF417" s="41">
        <f>India_Data[[#This Row],[Sales]]/India_Data[[#This Row],[Target]]</f>
        <v>0.2475</v>
      </c>
      <c r="AG417" s="41">
        <f>India_Data[[#This Row],[Shipping Cost]]/India_Data[[#This Row],[Sales]]</f>
        <v>8.7037037037037038E-2</v>
      </c>
      <c r="AH417" s="40" t="str">
        <f>IF(India_Data[[#This Row],[Shipping Cost]]/India_Data[[#This Row],[Sales]]&gt;0.1,"HIGH","")</f>
        <v/>
      </c>
    </row>
    <row r="418" spans="1:34">
      <c r="A418" s="19">
        <v>417</v>
      </c>
      <c r="B418" s="20" t="s">
        <v>730</v>
      </c>
      <c r="C418" s="20" t="s">
        <v>26</v>
      </c>
      <c r="D418" s="20" t="s">
        <v>731</v>
      </c>
      <c r="E418" s="20" t="s">
        <v>732</v>
      </c>
      <c r="F418" s="20" t="s">
        <v>29</v>
      </c>
      <c r="G418" s="20" t="s">
        <v>191</v>
      </c>
      <c r="H418" s="20" t="s">
        <v>63</v>
      </c>
      <c r="I418" s="20" t="s">
        <v>32</v>
      </c>
      <c r="J418" s="20" t="s">
        <v>54</v>
      </c>
      <c r="K418" s="20" t="s">
        <v>733</v>
      </c>
      <c r="L418" s="20" t="s">
        <v>35</v>
      </c>
      <c r="M418" s="20" t="s">
        <v>105</v>
      </c>
      <c r="N418" s="20" t="s">
        <v>734</v>
      </c>
      <c r="O418" s="20">
        <v>90.36</v>
      </c>
      <c r="P418" s="20">
        <v>2</v>
      </c>
      <c r="Q418" s="20">
        <v>19.86</v>
      </c>
      <c r="R418" s="20">
        <v>4.13</v>
      </c>
      <c r="S418" s="20" t="s">
        <v>38</v>
      </c>
      <c r="T418" s="20">
        <v>537</v>
      </c>
      <c r="U418" s="20" t="s">
        <v>206</v>
      </c>
      <c r="V418" s="20" t="s">
        <v>228</v>
      </c>
      <c r="W418" s="21" t="s">
        <v>41</v>
      </c>
      <c r="X418" s="22">
        <v>45207</v>
      </c>
      <c r="Y418" s="23">
        <v>45154</v>
      </c>
      <c r="Z418" s="37" t="str">
        <f>IF(India_Data[[#This Row],[Order Date]]=India_Data[[#This Row],[Ship Date]],"0","1")</f>
        <v>1</v>
      </c>
      <c r="AA418" s="37" t="str">
        <f>IF(India_Data[[#This Row],[Sales]]&gt;=India_Data[[#This Row],[Target]],"YES","NO")</f>
        <v>NO</v>
      </c>
      <c r="AB418" s="37">
        <f>(Data!O418:O1972-Data!T418:T1972)</f>
        <v>-446.64</v>
      </c>
      <c r="AC418" s="35">
        <f>India_Data[[#This Row],[Ship Date]]-India_Data[[#This Row],[Order Date]]</f>
        <v>-53</v>
      </c>
      <c r="AD418" s="35" t="str">
        <f>IF(India_Data[[#This Row],[Ship Date]]-India_Data[[#This Row],[Order Date]]&gt;5,"flag","no")</f>
        <v>no</v>
      </c>
      <c r="AE418" s="35">
        <f>India_Data[[#This Row],[Profit]]/India_Data[[#This Row],[Sales]]</f>
        <v>0.2197875166002656</v>
      </c>
      <c r="AF418" s="41">
        <f>India_Data[[#This Row],[Sales]]/India_Data[[#This Row],[Target]]</f>
        <v>0.16826815642458101</v>
      </c>
      <c r="AG418" s="41">
        <f>India_Data[[#This Row],[Shipping Cost]]/India_Data[[#This Row],[Sales]]</f>
        <v>4.5706064630367416E-2</v>
      </c>
      <c r="AH418" s="40" t="str">
        <f>IF(India_Data[[#This Row],[Shipping Cost]]/India_Data[[#This Row],[Sales]]&gt;0.1,"HIGH","")</f>
        <v/>
      </c>
    </row>
    <row r="419" spans="1:34">
      <c r="A419" s="19">
        <v>418</v>
      </c>
      <c r="B419" s="20" t="s">
        <v>401</v>
      </c>
      <c r="C419" s="20" t="s">
        <v>26</v>
      </c>
      <c r="D419" s="20" t="s">
        <v>402</v>
      </c>
      <c r="E419" s="20" t="s">
        <v>403</v>
      </c>
      <c r="F419" s="20" t="s">
        <v>29</v>
      </c>
      <c r="G419" s="20" t="s">
        <v>404</v>
      </c>
      <c r="H419" s="20" t="s">
        <v>405</v>
      </c>
      <c r="I419" s="20" t="s">
        <v>32</v>
      </c>
      <c r="J419" s="20" t="s">
        <v>180</v>
      </c>
      <c r="K419" s="20" t="s">
        <v>735</v>
      </c>
      <c r="L419" s="20" t="s">
        <v>35</v>
      </c>
      <c r="M419" s="20" t="s">
        <v>105</v>
      </c>
      <c r="N419" s="20" t="s">
        <v>736</v>
      </c>
      <c r="O419" s="20">
        <v>36.18</v>
      </c>
      <c r="P419" s="20">
        <v>2</v>
      </c>
      <c r="Q419" s="20">
        <v>11.52</v>
      </c>
      <c r="R419" s="20">
        <v>3.25</v>
      </c>
      <c r="S419" s="20" t="s">
        <v>38</v>
      </c>
      <c r="T419" s="20">
        <v>534</v>
      </c>
      <c r="U419" s="20" t="s">
        <v>206</v>
      </c>
      <c r="V419" s="20" t="s">
        <v>221</v>
      </c>
      <c r="W419" s="21" t="s">
        <v>58</v>
      </c>
      <c r="X419" s="22">
        <v>45635</v>
      </c>
      <c r="Y419" s="23">
        <v>45551</v>
      </c>
      <c r="Z419" s="37" t="str">
        <f>IF(India_Data[[#This Row],[Order Date]]=India_Data[[#This Row],[Ship Date]],"0","1")</f>
        <v>1</v>
      </c>
      <c r="AA419" s="37" t="str">
        <f>IF(India_Data[[#This Row],[Sales]]&gt;=India_Data[[#This Row],[Target]],"YES","NO")</f>
        <v>NO</v>
      </c>
      <c r="AB419" s="37">
        <f>(Data!O419:O1973-Data!T419:T1973)</f>
        <v>-497.82</v>
      </c>
      <c r="AC419" s="35">
        <f>India_Data[[#This Row],[Ship Date]]-India_Data[[#This Row],[Order Date]]</f>
        <v>-84</v>
      </c>
      <c r="AD419" s="35" t="str">
        <f>IF(India_Data[[#This Row],[Ship Date]]-India_Data[[#This Row],[Order Date]]&gt;5,"flag","no")</f>
        <v>no</v>
      </c>
      <c r="AE419" s="35">
        <f>India_Data[[#This Row],[Profit]]/India_Data[[#This Row],[Sales]]</f>
        <v>0.31840796019900497</v>
      </c>
      <c r="AF419" s="41">
        <f>India_Data[[#This Row],[Sales]]/India_Data[[#This Row],[Target]]</f>
        <v>6.7752808988764041E-2</v>
      </c>
      <c r="AG419" s="41">
        <f>India_Data[[#This Row],[Shipping Cost]]/India_Data[[#This Row],[Sales]]</f>
        <v>8.9828634604754015E-2</v>
      </c>
      <c r="AH419" s="40" t="str">
        <f>IF(India_Data[[#This Row],[Shipping Cost]]/India_Data[[#This Row],[Sales]]&gt;0.1,"HIGH","")</f>
        <v/>
      </c>
    </row>
    <row r="420" spans="1:34">
      <c r="A420" s="19">
        <v>419</v>
      </c>
      <c r="B420" s="20" t="s">
        <v>345</v>
      </c>
      <c r="C420" s="20" t="s">
        <v>26</v>
      </c>
      <c r="D420" s="20" t="s">
        <v>346</v>
      </c>
      <c r="E420" s="20" t="s">
        <v>347</v>
      </c>
      <c r="F420" s="20" t="s">
        <v>29</v>
      </c>
      <c r="G420" s="20" t="s">
        <v>135</v>
      </c>
      <c r="H420" s="20" t="s">
        <v>136</v>
      </c>
      <c r="I420" s="20" t="s">
        <v>32</v>
      </c>
      <c r="J420" s="20" t="s">
        <v>54</v>
      </c>
      <c r="K420" s="20" t="s">
        <v>1296</v>
      </c>
      <c r="L420" s="20" t="s">
        <v>35</v>
      </c>
      <c r="M420" s="20" t="s">
        <v>36</v>
      </c>
      <c r="N420" s="20" t="s">
        <v>1297</v>
      </c>
      <c r="O420" s="20">
        <v>28.8</v>
      </c>
      <c r="P420" s="20">
        <v>1</v>
      </c>
      <c r="Q420" s="20">
        <v>4.32</v>
      </c>
      <c r="R420" s="20">
        <v>2.95</v>
      </c>
      <c r="S420" s="20" t="s">
        <v>38</v>
      </c>
      <c r="T420" s="20">
        <v>536</v>
      </c>
      <c r="U420" s="20" t="s">
        <v>206</v>
      </c>
      <c r="V420" s="20" t="s">
        <v>207</v>
      </c>
      <c r="W420" s="21" t="s">
        <v>58</v>
      </c>
      <c r="X420" s="22">
        <v>45290</v>
      </c>
      <c r="Y420" s="23">
        <v>45383</v>
      </c>
      <c r="Z420" s="37" t="str">
        <f>IF(India_Data[[#This Row],[Order Date]]=India_Data[[#This Row],[Ship Date]],"0","1")</f>
        <v>1</v>
      </c>
      <c r="AA420" s="37" t="str">
        <f>IF(India_Data[[#This Row],[Sales]]&gt;=India_Data[[#This Row],[Target]],"YES","NO")</f>
        <v>NO</v>
      </c>
      <c r="AB420" s="37">
        <f>(Data!O420:O1974-Data!T420:T1974)</f>
        <v>-507.2</v>
      </c>
      <c r="AC420" s="35">
        <f>India_Data[[#This Row],[Ship Date]]-India_Data[[#This Row],[Order Date]]</f>
        <v>93</v>
      </c>
      <c r="AD420" s="35" t="str">
        <f>IF(India_Data[[#This Row],[Ship Date]]-India_Data[[#This Row],[Order Date]]&gt;5,"flag","no")</f>
        <v>flag</v>
      </c>
      <c r="AE420" s="35">
        <f>India_Data[[#This Row],[Profit]]/India_Data[[#This Row],[Sales]]</f>
        <v>0.15</v>
      </c>
      <c r="AF420" s="41">
        <f>India_Data[[#This Row],[Sales]]/India_Data[[#This Row],[Target]]</f>
        <v>5.3731343283582089E-2</v>
      </c>
      <c r="AG420" s="41">
        <f>India_Data[[#This Row],[Shipping Cost]]/India_Data[[#This Row],[Sales]]</f>
        <v>0.10243055555555555</v>
      </c>
      <c r="AH420" s="40" t="str">
        <f>IF(India_Data[[#This Row],[Shipping Cost]]/India_Data[[#This Row],[Sales]]&gt;0.1,"HIGH","")</f>
        <v>HIGH</v>
      </c>
    </row>
    <row r="421" spans="1:34">
      <c r="A421" s="19">
        <v>420</v>
      </c>
      <c r="B421" s="20" t="s">
        <v>1298</v>
      </c>
      <c r="C421" s="20" t="s">
        <v>26</v>
      </c>
      <c r="D421" s="20" t="s">
        <v>1252</v>
      </c>
      <c r="E421" s="20" t="s">
        <v>1253</v>
      </c>
      <c r="F421" s="20" t="s">
        <v>29</v>
      </c>
      <c r="G421" s="20" t="s">
        <v>562</v>
      </c>
      <c r="H421" s="20" t="s">
        <v>563</v>
      </c>
      <c r="I421" s="20" t="s">
        <v>32</v>
      </c>
      <c r="J421" s="20" t="s">
        <v>54</v>
      </c>
      <c r="K421" s="20" t="s">
        <v>705</v>
      </c>
      <c r="L421" s="20" t="s">
        <v>35</v>
      </c>
      <c r="M421" s="20" t="s">
        <v>159</v>
      </c>
      <c r="N421" s="20" t="s">
        <v>706</v>
      </c>
      <c r="O421" s="20">
        <v>15.54</v>
      </c>
      <c r="P421" s="20">
        <v>1</v>
      </c>
      <c r="Q421" s="20">
        <v>4.5</v>
      </c>
      <c r="R421" s="20">
        <v>1.56</v>
      </c>
      <c r="S421" s="20" t="s">
        <v>38</v>
      </c>
      <c r="T421" s="20">
        <v>55</v>
      </c>
      <c r="U421" s="20" t="s">
        <v>206</v>
      </c>
      <c r="V421" s="20" t="s">
        <v>214</v>
      </c>
      <c r="W421" s="21" t="s">
        <v>58</v>
      </c>
      <c r="X421" s="22">
        <v>45204</v>
      </c>
      <c r="Y421" s="23">
        <v>45062</v>
      </c>
      <c r="Z421" s="37" t="str">
        <f>IF(India_Data[[#This Row],[Order Date]]=India_Data[[#This Row],[Ship Date]],"0","1")</f>
        <v>1</v>
      </c>
      <c r="AA421" s="37" t="str">
        <f>IF(India_Data[[#This Row],[Sales]]&gt;=India_Data[[#This Row],[Target]],"YES","NO")</f>
        <v>NO</v>
      </c>
      <c r="AB421" s="37">
        <f>(Data!O421:O1975-Data!T421:T1975)</f>
        <v>-39.46</v>
      </c>
      <c r="AC421" s="35">
        <f>India_Data[[#This Row],[Ship Date]]-India_Data[[#This Row],[Order Date]]</f>
        <v>-142</v>
      </c>
      <c r="AD421" s="35" t="str">
        <f>IF(India_Data[[#This Row],[Ship Date]]-India_Data[[#This Row],[Order Date]]&gt;5,"flag","no")</f>
        <v>no</v>
      </c>
      <c r="AE421" s="35">
        <f>India_Data[[#This Row],[Profit]]/India_Data[[#This Row],[Sales]]</f>
        <v>0.28957528957528961</v>
      </c>
      <c r="AF421" s="41">
        <f>India_Data[[#This Row],[Sales]]/India_Data[[#This Row],[Target]]</f>
        <v>0.28254545454545454</v>
      </c>
      <c r="AG421" s="41">
        <f>India_Data[[#This Row],[Shipping Cost]]/India_Data[[#This Row],[Sales]]</f>
        <v>0.10038610038610039</v>
      </c>
      <c r="AH421" s="40" t="str">
        <f>IF(India_Data[[#This Row],[Shipping Cost]]/India_Data[[#This Row],[Sales]]&gt;0.1,"HIGH","")</f>
        <v>HIGH</v>
      </c>
    </row>
    <row r="422" spans="1:34">
      <c r="A422" s="19">
        <v>421</v>
      </c>
      <c r="B422" s="20" t="s">
        <v>1251</v>
      </c>
      <c r="C422" s="20" t="s">
        <v>26</v>
      </c>
      <c r="D422" s="20" t="s">
        <v>1252</v>
      </c>
      <c r="E422" s="20" t="s">
        <v>1253</v>
      </c>
      <c r="F422" s="20" t="s">
        <v>29</v>
      </c>
      <c r="G422" s="20" t="s">
        <v>671</v>
      </c>
      <c r="H422" s="20" t="s">
        <v>672</v>
      </c>
      <c r="I422" s="20" t="s">
        <v>32</v>
      </c>
      <c r="J422" s="20" t="s">
        <v>33</v>
      </c>
      <c r="K422" s="20" t="s">
        <v>1299</v>
      </c>
      <c r="L422" s="20" t="s">
        <v>35</v>
      </c>
      <c r="M422" s="20" t="s">
        <v>145</v>
      </c>
      <c r="N422" s="20" t="s">
        <v>1300</v>
      </c>
      <c r="O422" s="20">
        <v>136.38</v>
      </c>
      <c r="P422" s="20">
        <v>1</v>
      </c>
      <c r="Q422" s="20">
        <v>55.89</v>
      </c>
      <c r="R422" s="20">
        <v>7.8</v>
      </c>
      <c r="S422" s="20" t="s">
        <v>38</v>
      </c>
      <c r="T422" s="20">
        <v>365</v>
      </c>
      <c r="U422" s="20" t="s">
        <v>206</v>
      </c>
      <c r="V422" s="20" t="s">
        <v>221</v>
      </c>
      <c r="W422" s="21" t="s">
        <v>58</v>
      </c>
      <c r="X422" s="22">
        <v>44545</v>
      </c>
      <c r="Y422" s="23">
        <v>44550</v>
      </c>
      <c r="Z422" s="37" t="str">
        <f>IF(India_Data[[#This Row],[Order Date]]=India_Data[[#This Row],[Ship Date]],"0","1")</f>
        <v>1</v>
      </c>
      <c r="AA422" s="37" t="str">
        <f>IF(India_Data[[#This Row],[Sales]]&gt;=India_Data[[#This Row],[Target]],"YES","NO")</f>
        <v>NO</v>
      </c>
      <c r="AB422" s="37">
        <f>(Data!O422:O1976-Data!T422:T1976)</f>
        <v>-228.62</v>
      </c>
      <c r="AC422" s="35">
        <f>India_Data[[#This Row],[Ship Date]]-India_Data[[#This Row],[Order Date]]</f>
        <v>5</v>
      </c>
      <c r="AD422" s="35" t="str">
        <f>IF(India_Data[[#This Row],[Ship Date]]-India_Data[[#This Row],[Order Date]]&gt;5,"flag","no")</f>
        <v>no</v>
      </c>
      <c r="AE422" s="35">
        <f>India_Data[[#This Row],[Profit]]/India_Data[[#This Row],[Sales]]</f>
        <v>0.40981082270127589</v>
      </c>
      <c r="AF422" s="41">
        <f>India_Data[[#This Row],[Sales]]/India_Data[[#This Row],[Target]]</f>
        <v>0.37364383561643832</v>
      </c>
      <c r="AG422" s="41">
        <f>India_Data[[#This Row],[Shipping Cost]]/India_Data[[#This Row],[Sales]]</f>
        <v>5.7193136823581174E-2</v>
      </c>
      <c r="AH422" s="40" t="str">
        <f>IF(India_Data[[#This Row],[Shipping Cost]]/India_Data[[#This Row],[Sales]]&gt;0.1,"HIGH","")</f>
        <v/>
      </c>
    </row>
    <row r="423" spans="1:34">
      <c r="A423" s="19">
        <v>422</v>
      </c>
      <c r="B423" s="20" t="s">
        <v>1301</v>
      </c>
      <c r="C423" s="20" t="s">
        <v>26</v>
      </c>
      <c r="D423" s="20" t="s">
        <v>1255</v>
      </c>
      <c r="E423" s="20" t="s">
        <v>1256</v>
      </c>
      <c r="F423" s="20" t="s">
        <v>29</v>
      </c>
      <c r="G423" s="20" t="s">
        <v>291</v>
      </c>
      <c r="H423" s="20" t="s">
        <v>63</v>
      </c>
      <c r="I423" s="20" t="s">
        <v>32</v>
      </c>
      <c r="J423" s="20" t="s">
        <v>54</v>
      </c>
      <c r="K423" s="20" t="s">
        <v>144</v>
      </c>
      <c r="L423" s="20" t="s">
        <v>35</v>
      </c>
      <c r="M423" s="20" t="s">
        <v>145</v>
      </c>
      <c r="N423" s="20" t="s">
        <v>146</v>
      </c>
      <c r="O423" s="20">
        <v>12.734999999999999</v>
      </c>
      <c r="P423" s="20">
        <v>1</v>
      </c>
      <c r="Q423" s="20">
        <v>-11.744999999999999</v>
      </c>
      <c r="R423" s="20">
        <v>0.85</v>
      </c>
      <c r="S423" s="20" t="s">
        <v>38</v>
      </c>
      <c r="T423" s="20">
        <v>203</v>
      </c>
      <c r="U423" s="20" t="s">
        <v>206</v>
      </c>
      <c r="V423" s="20" t="s">
        <v>228</v>
      </c>
      <c r="W423" s="21" t="s">
        <v>41</v>
      </c>
      <c r="X423" s="22">
        <v>44424</v>
      </c>
      <c r="Y423" s="23">
        <v>44428</v>
      </c>
      <c r="Z423" s="37" t="str">
        <f>IF(India_Data[[#This Row],[Order Date]]=India_Data[[#This Row],[Ship Date]],"0","1")</f>
        <v>1</v>
      </c>
      <c r="AA423" s="37" t="str">
        <f>IF(India_Data[[#This Row],[Sales]]&gt;=India_Data[[#This Row],[Target]],"YES","NO")</f>
        <v>NO</v>
      </c>
      <c r="AB423" s="37">
        <f>(Data!O423:O1977-Data!T423:T1977)</f>
        <v>-190.26499999999999</v>
      </c>
      <c r="AC423" s="35">
        <f>India_Data[[#This Row],[Ship Date]]-India_Data[[#This Row],[Order Date]]</f>
        <v>4</v>
      </c>
      <c r="AD423" s="35" t="str">
        <f>IF(India_Data[[#This Row],[Ship Date]]-India_Data[[#This Row],[Order Date]]&gt;5,"flag","no")</f>
        <v>no</v>
      </c>
      <c r="AE423" s="35">
        <f>India_Data[[#This Row],[Profit]]/India_Data[[#This Row],[Sales]]</f>
        <v>-0.92226148409893993</v>
      </c>
      <c r="AF423" s="41">
        <f>India_Data[[#This Row],[Sales]]/India_Data[[#This Row],[Target]]</f>
        <v>6.2733990147783247E-2</v>
      </c>
      <c r="AG423" s="41">
        <f>India_Data[[#This Row],[Shipping Cost]]/India_Data[[#This Row],[Sales]]</f>
        <v>6.6745190420102088E-2</v>
      </c>
      <c r="AH423" s="40" t="str">
        <f>IF(India_Data[[#This Row],[Shipping Cost]]/India_Data[[#This Row],[Sales]]&gt;0.1,"HIGH","")</f>
        <v/>
      </c>
    </row>
    <row r="424" spans="1:34">
      <c r="A424" s="19">
        <v>423</v>
      </c>
      <c r="B424" s="20" t="s">
        <v>200</v>
      </c>
      <c r="C424" s="20" t="s">
        <v>26</v>
      </c>
      <c r="D424" s="20" t="s">
        <v>201</v>
      </c>
      <c r="E424" s="20" t="s">
        <v>202</v>
      </c>
      <c r="F424" s="20" t="s">
        <v>29</v>
      </c>
      <c r="G424" s="20" t="s">
        <v>203</v>
      </c>
      <c r="H424" s="20" t="s">
        <v>53</v>
      </c>
      <c r="I424" s="20" t="s">
        <v>32</v>
      </c>
      <c r="J424" s="20" t="s">
        <v>54</v>
      </c>
      <c r="K424" s="20" t="s">
        <v>204</v>
      </c>
      <c r="L424" s="20" t="s">
        <v>35</v>
      </c>
      <c r="M424" s="20" t="s">
        <v>36</v>
      </c>
      <c r="N424" s="20" t="s">
        <v>205</v>
      </c>
      <c r="O424" s="20">
        <v>40.14</v>
      </c>
      <c r="P424" s="20">
        <v>3</v>
      </c>
      <c r="Q424" s="20">
        <v>17.64</v>
      </c>
      <c r="R424" s="20">
        <v>1.82</v>
      </c>
      <c r="S424" s="20" t="s">
        <v>38</v>
      </c>
      <c r="T424" s="20">
        <v>714</v>
      </c>
      <c r="U424" s="20" t="s">
        <v>206</v>
      </c>
      <c r="V424" s="20" t="s">
        <v>207</v>
      </c>
      <c r="W424" s="21" t="s">
        <v>41</v>
      </c>
      <c r="X424" s="22">
        <v>45583</v>
      </c>
      <c r="Y424" s="23">
        <v>45588</v>
      </c>
      <c r="Z424" s="37" t="str">
        <f>IF(India_Data[[#This Row],[Order Date]]=India_Data[[#This Row],[Ship Date]],"0","1")</f>
        <v>1</v>
      </c>
      <c r="AA424" s="37" t="str">
        <f>IF(India_Data[[#This Row],[Sales]]&gt;=India_Data[[#This Row],[Target]],"YES","NO")</f>
        <v>NO</v>
      </c>
      <c r="AB424" s="37">
        <f>(Data!O424:O1978-Data!T424:T1978)</f>
        <v>-673.86</v>
      </c>
      <c r="AC424" s="35">
        <f>India_Data[[#This Row],[Ship Date]]-India_Data[[#This Row],[Order Date]]</f>
        <v>5</v>
      </c>
      <c r="AD424" s="35" t="str">
        <f>IF(India_Data[[#This Row],[Ship Date]]-India_Data[[#This Row],[Order Date]]&gt;5,"flag","no")</f>
        <v>no</v>
      </c>
      <c r="AE424" s="35">
        <f>India_Data[[#This Row],[Profit]]/India_Data[[#This Row],[Sales]]</f>
        <v>0.43946188340807174</v>
      </c>
      <c r="AF424" s="41">
        <f>India_Data[[#This Row],[Sales]]/India_Data[[#This Row],[Target]]</f>
        <v>5.6218487394957981E-2</v>
      </c>
      <c r="AG424" s="41">
        <f>India_Data[[#This Row],[Shipping Cost]]/India_Data[[#This Row],[Sales]]</f>
        <v>4.5341305430991533E-2</v>
      </c>
      <c r="AH424" s="40" t="str">
        <f>IF(India_Data[[#This Row],[Shipping Cost]]/India_Data[[#This Row],[Sales]]&gt;0.1,"HIGH","")</f>
        <v/>
      </c>
    </row>
    <row r="425" spans="1:34">
      <c r="A425" s="19">
        <v>424</v>
      </c>
      <c r="B425" s="20" t="s">
        <v>208</v>
      </c>
      <c r="C425" s="20" t="s">
        <v>26</v>
      </c>
      <c r="D425" s="20" t="s">
        <v>209</v>
      </c>
      <c r="E425" s="20" t="s">
        <v>210</v>
      </c>
      <c r="F425" s="20" t="s">
        <v>29</v>
      </c>
      <c r="G425" s="20" t="s">
        <v>211</v>
      </c>
      <c r="H425" s="20" t="s">
        <v>31</v>
      </c>
      <c r="I425" s="20" t="s">
        <v>32</v>
      </c>
      <c r="J425" s="20" t="s">
        <v>33</v>
      </c>
      <c r="K425" s="20" t="s">
        <v>212</v>
      </c>
      <c r="L425" s="20" t="s">
        <v>35</v>
      </c>
      <c r="M425" s="20" t="s">
        <v>36</v>
      </c>
      <c r="N425" s="20" t="s">
        <v>213</v>
      </c>
      <c r="O425" s="20">
        <v>20.16</v>
      </c>
      <c r="P425" s="20">
        <v>3</v>
      </c>
      <c r="Q425" s="20">
        <v>9</v>
      </c>
      <c r="R425" s="20">
        <v>1.81</v>
      </c>
      <c r="S425" s="20" t="s">
        <v>38</v>
      </c>
      <c r="T425" s="20">
        <v>45</v>
      </c>
      <c r="U425" s="20" t="s">
        <v>206</v>
      </c>
      <c r="V425" s="20" t="s">
        <v>214</v>
      </c>
      <c r="W425" s="21" t="s">
        <v>41</v>
      </c>
      <c r="X425" s="22">
        <v>45418</v>
      </c>
      <c r="Y425" s="23">
        <v>45632</v>
      </c>
      <c r="Z425" s="37" t="str">
        <f>IF(India_Data[[#This Row],[Order Date]]=India_Data[[#This Row],[Ship Date]],"0","1")</f>
        <v>1</v>
      </c>
      <c r="AA425" s="37" t="str">
        <f>IF(India_Data[[#This Row],[Sales]]&gt;=India_Data[[#This Row],[Target]],"YES","NO")</f>
        <v>NO</v>
      </c>
      <c r="AB425" s="37">
        <f>(Data!O425:O1979-Data!T425:T1979)</f>
        <v>-24.84</v>
      </c>
      <c r="AC425" s="35">
        <f>India_Data[[#This Row],[Ship Date]]-India_Data[[#This Row],[Order Date]]</f>
        <v>214</v>
      </c>
      <c r="AD425" s="35" t="str">
        <f>IF(India_Data[[#This Row],[Ship Date]]-India_Data[[#This Row],[Order Date]]&gt;5,"flag","no")</f>
        <v>flag</v>
      </c>
      <c r="AE425" s="35">
        <f>India_Data[[#This Row],[Profit]]/India_Data[[#This Row],[Sales]]</f>
        <v>0.44642857142857145</v>
      </c>
      <c r="AF425" s="41">
        <f>India_Data[[#This Row],[Sales]]/India_Data[[#This Row],[Target]]</f>
        <v>0.44800000000000001</v>
      </c>
      <c r="AG425" s="41">
        <f>India_Data[[#This Row],[Shipping Cost]]/India_Data[[#This Row],[Sales]]</f>
        <v>8.9781746031746032E-2</v>
      </c>
      <c r="AH425" s="40" t="str">
        <f>IF(India_Data[[#This Row],[Shipping Cost]]/India_Data[[#This Row],[Sales]]&gt;0.1,"HIGH","")</f>
        <v/>
      </c>
    </row>
    <row r="426" spans="1:34">
      <c r="A426" s="19">
        <v>425</v>
      </c>
      <c r="B426" s="20" t="s">
        <v>215</v>
      </c>
      <c r="C426" s="20" t="s">
        <v>26</v>
      </c>
      <c r="D426" s="20" t="s">
        <v>216</v>
      </c>
      <c r="E426" s="20" t="s">
        <v>217</v>
      </c>
      <c r="F426" s="20" t="s">
        <v>29</v>
      </c>
      <c r="G426" s="20" t="s">
        <v>218</v>
      </c>
      <c r="H426" s="20" t="s">
        <v>165</v>
      </c>
      <c r="I426" s="20" t="s">
        <v>32</v>
      </c>
      <c r="J426" s="20" t="s">
        <v>47</v>
      </c>
      <c r="K426" s="20" t="s">
        <v>219</v>
      </c>
      <c r="L426" s="20" t="s">
        <v>35</v>
      </c>
      <c r="M426" s="20" t="s">
        <v>36</v>
      </c>
      <c r="N426" s="20" t="s">
        <v>220</v>
      </c>
      <c r="O426" s="20">
        <v>20.52</v>
      </c>
      <c r="P426" s="20">
        <v>3</v>
      </c>
      <c r="Q426" s="20">
        <v>6.75</v>
      </c>
      <c r="R426" s="20">
        <v>1.36</v>
      </c>
      <c r="S426" s="20" t="s">
        <v>38</v>
      </c>
      <c r="T426" s="20">
        <v>173</v>
      </c>
      <c r="U426" s="20" t="s">
        <v>206</v>
      </c>
      <c r="V426" s="20" t="s">
        <v>221</v>
      </c>
      <c r="W426" s="21" t="s">
        <v>58</v>
      </c>
      <c r="X426" s="22">
        <v>45094</v>
      </c>
      <c r="Y426" s="23">
        <v>45098</v>
      </c>
      <c r="Z426" s="37" t="str">
        <f>IF(India_Data[[#This Row],[Order Date]]=India_Data[[#This Row],[Ship Date]],"0","1")</f>
        <v>1</v>
      </c>
      <c r="AA426" s="37" t="str">
        <f>IF(India_Data[[#This Row],[Sales]]&gt;=India_Data[[#This Row],[Target]],"YES","NO")</f>
        <v>NO</v>
      </c>
      <c r="AB426" s="37">
        <f>(Data!O426:O1980-Data!T426:T1980)</f>
        <v>-152.47999999999999</v>
      </c>
      <c r="AC426" s="35">
        <f>India_Data[[#This Row],[Ship Date]]-India_Data[[#This Row],[Order Date]]</f>
        <v>4</v>
      </c>
      <c r="AD426" s="35" t="str">
        <f>IF(India_Data[[#This Row],[Ship Date]]-India_Data[[#This Row],[Order Date]]&gt;5,"flag","no")</f>
        <v>no</v>
      </c>
      <c r="AE426" s="35">
        <f>India_Data[[#This Row],[Profit]]/India_Data[[#This Row],[Sales]]</f>
        <v>0.32894736842105265</v>
      </c>
      <c r="AF426" s="41">
        <f>India_Data[[#This Row],[Sales]]/India_Data[[#This Row],[Target]]</f>
        <v>0.11861271676300578</v>
      </c>
      <c r="AG426" s="41">
        <f>India_Data[[#This Row],[Shipping Cost]]/India_Data[[#This Row],[Sales]]</f>
        <v>6.6276803118908392E-2</v>
      </c>
      <c r="AH426" s="40" t="str">
        <f>IF(India_Data[[#This Row],[Shipping Cost]]/India_Data[[#This Row],[Sales]]&gt;0.1,"HIGH","")</f>
        <v/>
      </c>
    </row>
    <row r="427" spans="1:34">
      <c r="A427" s="19">
        <v>426</v>
      </c>
      <c r="B427" s="20" t="s">
        <v>222</v>
      </c>
      <c r="C427" s="20" t="s">
        <v>26</v>
      </c>
      <c r="D427" s="20" t="s">
        <v>223</v>
      </c>
      <c r="E427" s="20" t="s">
        <v>224</v>
      </c>
      <c r="F427" s="20" t="s">
        <v>29</v>
      </c>
      <c r="G427" s="20" t="s">
        <v>225</v>
      </c>
      <c r="H427" s="20" t="s">
        <v>53</v>
      </c>
      <c r="I427" s="20" t="s">
        <v>32</v>
      </c>
      <c r="J427" s="20" t="s">
        <v>54</v>
      </c>
      <c r="K427" s="20" t="s">
        <v>226</v>
      </c>
      <c r="L427" s="20" t="s">
        <v>35</v>
      </c>
      <c r="M427" s="20" t="s">
        <v>36</v>
      </c>
      <c r="N427" s="20" t="s">
        <v>227</v>
      </c>
      <c r="O427" s="20">
        <v>20.07</v>
      </c>
      <c r="P427" s="20">
        <v>3</v>
      </c>
      <c r="Q427" s="20">
        <v>3.78</v>
      </c>
      <c r="R427" s="20">
        <v>1.0900000000000001</v>
      </c>
      <c r="S427" s="20" t="s">
        <v>38</v>
      </c>
      <c r="T427" s="20">
        <v>391</v>
      </c>
      <c r="U427" s="20" t="s">
        <v>206</v>
      </c>
      <c r="V427" s="20" t="s">
        <v>228</v>
      </c>
      <c r="W427" s="21" t="s">
        <v>41</v>
      </c>
      <c r="X427" s="22">
        <v>45085</v>
      </c>
      <c r="Y427" s="23">
        <v>45151</v>
      </c>
      <c r="Z427" s="37" t="str">
        <f>IF(India_Data[[#This Row],[Order Date]]=India_Data[[#This Row],[Ship Date]],"0","1")</f>
        <v>1</v>
      </c>
      <c r="AA427" s="37" t="str">
        <f>IF(India_Data[[#This Row],[Sales]]&gt;=India_Data[[#This Row],[Target]],"YES","NO")</f>
        <v>NO</v>
      </c>
      <c r="AB427" s="37">
        <f>(Data!O427:O1981-Data!T427:T1981)</f>
        <v>-370.93</v>
      </c>
      <c r="AC427" s="35">
        <f>India_Data[[#This Row],[Ship Date]]-India_Data[[#This Row],[Order Date]]</f>
        <v>66</v>
      </c>
      <c r="AD427" s="35" t="str">
        <f>IF(India_Data[[#This Row],[Ship Date]]-India_Data[[#This Row],[Order Date]]&gt;5,"flag","no")</f>
        <v>flag</v>
      </c>
      <c r="AE427" s="35">
        <f>India_Data[[#This Row],[Profit]]/India_Data[[#This Row],[Sales]]</f>
        <v>0.18834080717488788</v>
      </c>
      <c r="AF427" s="41">
        <f>India_Data[[#This Row],[Sales]]/India_Data[[#This Row],[Target]]</f>
        <v>5.1329923273657291E-2</v>
      </c>
      <c r="AG427" s="41">
        <f>India_Data[[#This Row],[Shipping Cost]]/India_Data[[#This Row],[Sales]]</f>
        <v>5.4309915296462383E-2</v>
      </c>
      <c r="AH427" s="40" t="str">
        <f>IF(India_Data[[#This Row],[Shipping Cost]]/India_Data[[#This Row],[Sales]]&gt;0.1,"HIGH","")</f>
        <v/>
      </c>
    </row>
    <row r="428" spans="1:34">
      <c r="A428" s="19">
        <v>427</v>
      </c>
      <c r="B428" s="20" t="s">
        <v>71</v>
      </c>
      <c r="C428" s="20" t="s">
        <v>26</v>
      </c>
      <c r="D428" s="20" t="s">
        <v>72</v>
      </c>
      <c r="E428" s="20" t="s">
        <v>73</v>
      </c>
      <c r="F428" s="20" t="s">
        <v>29</v>
      </c>
      <c r="G428" s="20" t="s">
        <v>74</v>
      </c>
      <c r="H428" s="20" t="s">
        <v>63</v>
      </c>
      <c r="I428" s="20" t="s">
        <v>32</v>
      </c>
      <c r="J428" s="20" t="s">
        <v>54</v>
      </c>
      <c r="K428" s="20" t="s">
        <v>229</v>
      </c>
      <c r="L428" s="20" t="s">
        <v>35</v>
      </c>
      <c r="M428" s="20" t="s">
        <v>159</v>
      </c>
      <c r="N428" s="20" t="s">
        <v>230</v>
      </c>
      <c r="O428" s="20">
        <v>57.42</v>
      </c>
      <c r="P428" s="20">
        <v>3</v>
      </c>
      <c r="Q428" s="20">
        <v>11.43</v>
      </c>
      <c r="R428" s="20">
        <v>3.84</v>
      </c>
      <c r="S428" s="20" t="s">
        <v>38</v>
      </c>
      <c r="T428" s="20">
        <v>63</v>
      </c>
      <c r="U428" s="20" t="s">
        <v>206</v>
      </c>
      <c r="V428" s="20" t="s">
        <v>214</v>
      </c>
      <c r="W428" s="21" t="s">
        <v>58</v>
      </c>
      <c r="X428" s="22">
        <v>45605</v>
      </c>
      <c r="Y428" s="23">
        <v>45551</v>
      </c>
      <c r="Z428" s="37" t="str">
        <f>IF(India_Data[[#This Row],[Order Date]]=India_Data[[#This Row],[Ship Date]],"0","1")</f>
        <v>1</v>
      </c>
      <c r="AA428" s="37" t="str">
        <f>IF(India_Data[[#This Row],[Sales]]&gt;=India_Data[[#This Row],[Target]],"YES","NO")</f>
        <v>NO</v>
      </c>
      <c r="AB428" s="37">
        <f>(Data!O428:O1982-Data!T428:T1982)</f>
        <v>-5.5799999999999983</v>
      </c>
      <c r="AC428" s="35">
        <f>India_Data[[#This Row],[Ship Date]]-India_Data[[#This Row],[Order Date]]</f>
        <v>-54</v>
      </c>
      <c r="AD428" s="35" t="str">
        <f>IF(India_Data[[#This Row],[Ship Date]]-India_Data[[#This Row],[Order Date]]&gt;5,"flag","no")</f>
        <v>no</v>
      </c>
      <c r="AE428" s="35">
        <f>India_Data[[#This Row],[Profit]]/India_Data[[#This Row],[Sales]]</f>
        <v>0.19905956112852663</v>
      </c>
      <c r="AF428" s="41">
        <f>India_Data[[#This Row],[Sales]]/India_Data[[#This Row],[Target]]</f>
        <v>0.91142857142857148</v>
      </c>
      <c r="AG428" s="41">
        <f>India_Data[[#This Row],[Shipping Cost]]/India_Data[[#This Row],[Sales]]</f>
        <v>6.6875653082549627E-2</v>
      </c>
      <c r="AH428" s="40" t="str">
        <f>IF(India_Data[[#This Row],[Shipping Cost]]/India_Data[[#This Row],[Sales]]&gt;0.1,"HIGH","")</f>
        <v/>
      </c>
    </row>
    <row r="429" spans="1:34">
      <c r="A429" s="19">
        <v>428</v>
      </c>
      <c r="B429" s="20" t="s">
        <v>86</v>
      </c>
      <c r="C429" s="20" t="s">
        <v>26</v>
      </c>
      <c r="D429" s="20" t="s">
        <v>87</v>
      </c>
      <c r="E429" s="20" t="s">
        <v>88</v>
      </c>
      <c r="F429" s="20" t="s">
        <v>29</v>
      </c>
      <c r="G429" s="20" t="s">
        <v>89</v>
      </c>
      <c r="H429" s="20" t="s">
        <v>53</v>
      </c>
      <c r="I429" s="20" t="s">
        <v>32</v>
      </c>
      <c r="J429" s="20" t="s">
        <v>54</v>
      </c>
      <c r="K429" s="20" t="s">
        <v>231</v>
      </c>
      <c r="L429" s="20" t="s">
        <v>35</v>
      </c>
      <c r="M429" s="20" t="s">
        <v>145</v>
      </c>
      <c r="N429" s="20" t="s">
        <v>232</v>
      </c>
      <c r="O429" s="20">
        <v>187.83</v>
      </c>
      <c r="P429" s="20">
        <v>3</v>
      </c>
      <c r="Q429" s="20">
        <v>33.75</v>
      </c>
      <c r="R429" s="20">
        <v>12.98</v>
      </c>
      <c r="S429" s="20" t="s">
        <v>38</v>
      </c>
      <c r="T429" s="20">
        <v>513</v>
      </c>
      <c r="U429" s="20" t="s">
        <v>206</v>
      </c>
      <c r="V429" s="20" t="s">
        <v>221</v>
      </c>
      <c r="W429" s="21" t="s">
        <v>41</v>
      </c>
      <c r="X429" s="22">
        <v>44746</v>
      </c>
      <c r="Y429" s="23">
        <v>44899</v>
      </c>
      <c r="Z429" s="37" t="str">
        <f>IF(India_Data[[#This Row],[Order Date]]=India_Data[[#This Row],[Ship Date]],"0","1")</f>
        <v>1</v>
      </c>
      <c r="AA429" s="37" t="str">
        <f>IF(India_Data[[#This Row],[Sales]]&gt;=India_Data[[#This Row],[Target]],"YES","NO")</f>
        <v>NO</v>
      </c>
      <c r="AB429" s="37">
        <f>(Data!O429:O1983-Data!T429:T1983)</f>
        <v>-325.16999999999996</v>
      </c>
      <c r="AC429" s="35">
        <f>India_Data[[#This Row],[Ship Date]]-India_Data[[#This Row],[Order Date]]</f>
        <v>153</v>
      </c>
      <c r="AD429" s="35" t="str">
        <f>IF(India_Data[[#This Row],[Ship Date]]-India_Data[[#This Row],[Order Date]]&gt;5,"flag","no")</f>
        <v>flag</v>
      </c>
      <c r="AE429" s="35">
        <f>India_Data[[#This Row],[Profit]]/India_Data[[#This Row],[Sales]]</f>
        <v>0.17968375658840441</v>
      </c>
      <c r="AF429" s="41">
        <f>India_Data[[#This Row],[Sales]]/India_Data[[#This Row],[Target]]</f>
        <v>0.36614035087719299</v>
      </c>
      <c r="AG429" s="41">
        <f>India_Data[[#This Row],[Shipping Cost]]/India_Data[[#This Row],[Sales]]</f>
        <v>6.9105041793110791E-2</v>
      </c>
      <c r="AH429" s="40" t="str">
        <f>IF(India_Data[[#This Row],[Shipping Cost]]/India_Data[[#This Row],[Sales]]&gt;0.1,"HIGH","")</f>
        <v/>
      </c>
    </row>
    <row r="430" spans="1:34">
      <c r="A430" s="19">
        <v>429</v>
      </c>
      <c r="B430" s="20" t="s">
        <v>233</v>
      </c>
      <c r="C430" s="20" t="s">
        <v>26</v>
      </c>
      <c r="D430" s="20" t="s">
        <v>234</v>
      </c>
      <c r="E430" s="20" t="s">
        <v>235</v>
      </c>
      <c r="F430" s="20" t="s">
        <v>29</v>
      </c>
      <c r="G430" s="20" t="s">
        <v>236</v>
      </c>
      <c r="H430" s="20" t="s">
        <v>165</v>
      </c>
      <c r="I430" s="20" t="s">
        <v>32</v>
      </c>
      <c r="J430" s="20" t="s">
        <v>47</v>
      </c>
      <c r="K430" s="20" t="s">
        <v>237</v>
      </c>
      <c r="L430" s="20" t="s">
        <v>35</v>
      </c>
      <c r="M430" s="20" t="s">
        <v>145</v>
      </c>
      <c r="N430" s="20" t="s">
        <v>238</v>
      </c>
      <c r="O430" s="20">
        <v>412.02</v>
      </c>
      <c r="P430" s="20">
        <v>3</v>
      </c>
      <c r="Q430" s="20">
        <v>206.01</v>
      </c>
      <c r="R430" s="20">
        <v>11.19</v>
      </c>
      <c r="S430" s="20" t="s">
        <v>38</v>
      </c>
      <c r="T430" s="20">
        <v>421</v>
      </c>
      <c r="U430" s="20" t="s">
        <v>206</v>
      </c>
      <c r="V430" s="20" t="s">
        <v>228</v>
      </c>
      <c r="W430" s="21" t="s">
        <v>41</v>
      </c>
      <c r="X430" s="22">
        <v>44870</v>
      </c>
      <c r="Y430" s="23">
        <v>44696</v>
      </c>
      <c r="Z430" s="37" t="str">
        <f>IF(India_Data[[#This Row],[Order Date]]=India_Data[[#This Row],[Ship Date]],"0","1")</f>
        <v>1</v>
      </c>
      <c r="AA430" s="37" t="str">
        <f>IF(India_Data[[#This Row],[Sales]]&gt;=India_Data[[#This Row],[Target]],"YES","NO")</f>
        <v>NO</v>
      </c>
      <c r="AB430" s="37">
        <f>(Data!O430:O1984-Data!T430:T1984)</f>
        <v>-8.9800000000000182</v>
      </c>
      <c r="AC430" s="35">
        <f>India_Data[[#This Row],[Ship Date]]-India_Data[[#This Row],[Order Date]]</f>
        <v>-174</v>
      </c>
      <c r="AD430" s="35" t="str">
        <f>IF(India_Data[[#This Row],[Ship Date]]-India_Data[[#This Row],[Order Date]]&gt;5,"flag","no")</f>
        <v>no</v>
      </c>
      <c r="AE430" s="35">
        <f>India_Data[[#This Row],[Profit]]/India_Data[[#This Row],[Sales]]</f>
        <v>0.5</v>
      </c>
      <c r="AF430" s="41">
        <f>India_Data[[#This Row],[Sales]]/India_Data[[#This Row],[Target]]</f>
        <v>0.97866983372921612</v>
      </c>
      <c r="AG430" s="41">
        <f>India_Data[[#This Row],[Shipping Cost]]/India_Data[[#This Row],[Sales]]</f>
        <v>2.7158875782728995E-2</v>
      </c>
      <c r="AH430" s="40" t="str">
        <f>IF(India_Data[[#This Row],[Shipping Cost]]/India_Data[[#This Row],[Sales]]&gt;0.1,"HIGH","")</f>
        <v/>
      </c>
    </row>
    <row r="431" spans="1:34">
      <c r="A431" s="19">
        <v>430</v>
      </c>
      <c r="B431" s="20" t="s">
        <v>239</v>
      </c>
      <c r="C431" s="20" t="s">
        <v>26</v>
      </c>
      <c r="D431" s="20" t="s">
        <v>240</v>
      </c>
      <c r="E431" s="20" t="s">
        <v>241</v>
      </c>
      <c r="F431" s="20" t="s">
        <v>29</v>
      </c>
      <c r="G431" s="20" t="s">
        <v>242</v>
      </c>
      <c r="H431" s="20" t="s">
        <v>243</v>
      </c>
      <c r="I431" s="20" t="s">
        <v>32</v>
      </c>
      <c r="J431" s="20" t="s">
        <v>180</v>
      </c>
      <c r="K431" s="20" t="s">
        <v>244</v>
      </c>
      <c r="L431" s="20" t="s">
        <v>35</v>
      </c>
      <c r="M431" s="20" t="s">
        <v>76</v>
      </c>
      <c r="N431" s="20" t="s">
        <v>245</v>
      </c>
      <c r="O431" s="20">
        <v>138.69</v>
      </c>
      <c r="P431" s="20">
        <v>3</v>
      </c>
      <c r="Q431" s="20">
        <v>51.3</v>
      </c>
      <c r="R431" s="20">
        <v>10.55</v>
      </c>
      <c r="S431" s="20" t="s">
        <v>38</v>
      </c>
      <c r="T431" s="20">
        <v>158</v>
      </c>
      <c r="U431" s="20" t="s">
        <v>206</v>
      </c>
      <c r="V431" s="20" t="s">
        <v>207</v>
      </c>
      <c r="W431" s="21" t="s">
        <v>41</v>
      </c>
      <c r="X431" s="22">
        <v>45236</v>
      </c>
      <c r="Y431" s="23">
        <v>45094</v>
      </c>
      <c r="Z431" s="37" t="str">
        <f>IF(India_Data[[#This Row],[Order Date]]=India_Data[[#This Row],[Ship Date]],"0","1")</f>
        <v>1</v>
      </c>
      <c r="AA431" s="37" t="str">
        <f>IF(India_Data[[#This Row],[Sales]]&gt;=India_Data[[#This Row],[Target]],"YES","NO")</f>
        <v>NO</v>
      </c>
      <c r="AB431" s="37">
        <f>(Data!O431:O1985-Data!T431:T1985)</f>
        <v>-19.310000000000002</v>
      </c>
      <c r="AC431" s="35">
        <f>India_Data[[#This Row],[Ship Date]]-India_Data[[#This Row],[Order Date]]</f>
        <v>-142</v>
      </c>
      <c r="AD431" s="35" t="str">
        <f>IF(India_Data[[#This Row],[Ship Date]]-India_Data[[#This Row],[Order Date]]&gt;5,"flag","no")</f>
        <v>no</v>
      </c>
      <c r="AE431" s="35">
        <f>India_Data[[#This Row],[Profit]]/India_Data[[#This Row],[Sales]]</f>
        <v>0.36988968202465927</v>
      </c>
      <c r="AF431" s="41">
        <f>India_Data[[#This Row],[Sales]]/India_Data[[#This Row],[Target]]</f>
        <v>0.87778481012658227</v>
      </c>
      <c r="AG431" s="41">
        <f>India_Data[[#This Row],[Shipping Cost]]/India_Data[[#This Row],[Sales]]</f>
        <v>7.6068930708774976E-2</v>
      </c>
      <c r="AH431" s="40" t="str">
        <f>IF(India_Data[[#This Row],[Shipping Cost]]/India_Data[[#This Row],[Sales]]&gt;0.1,"HIGH","")</f>
        <v/>
      </c>
    </row>
    <row r="432" spans="1:34">
      <c r="A432" s="19">
        <v>431</v>
      </c>
      <c r="B432" s="20" t="s">
        <v>215</v>
      </c>
      <c r="C432" s="20" t="s">
        <v>26</v>
      </c>
      <c r="D432" s="20" t="s">
        <v>216</v>
      </c>
      <c r="E432" s="20" t="s">
        <v>217</v>
      </c>
      <c r="F432" s="20" t="s">
        <v>29</v>
      </c>
      <c r="G432" s="20" t="s">
        <v>218</v>
      </c>
      <c r="H432" s="20" t="s">
        <v>165</v>
      </c>
      <c r="I432" s="20" t="s">
        <v>32</v>
      </c>
      <c r="J432" s="20" t="s">
        <v>47</v>
      </c>
      <c r="K432" s="20" t="s">
        <v>246</v>
      </c>
      <c r="L432" s="20" t="s">
        <v>35</v>
      </c>
      <c r="M432" s="20" t="s">
        <v>76</v>
      </c>
      <c r="N432" s="20" t="s">
        <v>247</v>
      </c>
      <c r="O432" s="20">
        <v>131.76</v>
      </c>
      <c r="P432" s="20">
        <v>3</v>
      </c>
      <c r="Q432" s="20">
        <v>0</v>
      </c>
      <c r="R432" s="20">
        <v>8.7200000000000006</v>
      </c>
      <c r="S432" s="20" t="s">
        <v>38</v>
      </c>
      <c r="T432" s="20">
        <v>91</v>
      </c>
      <c r="U432" s="20" t="s">
        <v>206</v>
      </c>
      <c r="V432" s="20" t="s">
        <v>214</v>
      </c>
      <c r="W432" s="21" t="s">
        <v>41</v>
      </c>
      <c r="X432" s="22">
        <v>44831</v>
      </c>
      <c r="Y432" s="23">
        <v>44630</v>
      </c>
      <c r="Z432" s="37" t="str">
        <f>IF(India_Data[[#This Row],[Order Date]]=India_Data[[#This Row],[Ship Date]],"0","1")</f>
        <v>1</v>
      </c>
      <c r="AA432" s="37" t="str">
        <f>IF(India_Data[[#This Row],[Sales]]&gt;=India_Data[[#This Row],[Target]],"YES","NO")</f>
        <v>YES</v>
      </c>
      <c r="AB432" s="37">
        <f>(Data!O432:O1986-Data!T432:T1986)</f>
        <v>40.759999999999991</v>
      </c>
      <c r="AC432" s="35">
        <f>India_Data[[#This Row],[Ship Date]]-India_Data[[#This Row],[Order Date]]</f>
        <v>-201</v>
      </c>
      <c r="AD432" s="35" t="str">
        <f>IF(India_Data[[#This Row],[Ship Date]]-India_Data[[#This Row],[Order Date]]&gt;5,"flag","no")</f>
        <v>no</v>
      </c>
      <c r="AE432" s="35">
        <f>India_Data[[#This Row],[Profit]]/India_Data[[#This Row],[Sales]]</f>
        <v>0</v>
      </c>
      <c r="AF432" s="41">
        <f>India_Data[[#This Row],[Sales]]/India_Data[[#This Row],[Target]]</f>
        <v>1.4479120879120879</v>
      </c>
      <c r="AG432" s="41">
        <f>India_Data[[#This Row],[Shipping Cost]]/India_Data[[#This Row],[Sales]]</f>
        <v>6.6180935033394062E-2</v>
      </c>
      <c r="AH432" s="40" t="str">
        <f>IF(India_Data[[#This Row],[Shipping Cost]]/India_Data[[#This Row],[Sales]]&gt;0.1,"HIGH","")</f>
        <v/>
      </c>
    </row>
    <row r="433" spans="1:34">
      <c r="A433" s="19">
        <v>432</v>
      </c>
      <c r="B433" s="20" t="s">
        <v>248</v>
      </c>
      <c r="C433" s="20" t="s">
        <v>26</v>
      </c>
      <c r="D433" s="20" t="s">
        <v>249</v>
      </c>
      <c r="E433" s="20" t="s">
        <v>250</v>
      </c>
      <c r="F433" s="20" t="s">
        <v>29</v>
      </c>
      <c r="G433" s="20" t="s">
        <v>251</v>
      </c>
      <c r="H433" s="20" t="s">
        <v>252</v>
      </c>
      <c r="I433" s="20" t="s">
        <v>32</v>
      </c>
      <c r="J433" s="20" t="s">
        <v>47</v>
      </c>
      <c r="K433" s="20" t="s">
        <v>253</v>
      </c>
      <c r="L433" s="20" t="s">
        <v>35</v>
      </c>
      <c r="M433" s="20" t="s">
        <v>84</v>
      </c>
      <c r="N433" s="20" t="s">
        <v>254</v>
      </c>
      <c r="O433" s="20">
        <v>34.11</v>
      </c>
      <c r="P433" s="20">
        <v>3</v>
      </c>
      <c r="Q433" s="20">
        <v>16.649999999999999</v>
      </c>
      <c r="R433" s="20">
        <v>3.09</v>
      </c>
      <c r="S433" s="20" t="s">
        <v>38</v>
      </c>
      <c r="T433" s="20">
        <v>463</v>
      </c>
      <c r="U433" s="20" t="s">
        <v>206</v>
      </c>
      <c r="V433" s="20" t="s">
        <v>221</v>
      </c>
      <c r="W433" s="21" t="s">
        <v>41</v>
      </c>
      <c r="X433" s="22">
        <v>45385</v>
      </c>
      <c r="Y433" s="23">
        <v>45538</v>
      </c>
      <c r="Z433" s="37" t="str">
        <f>IF(India_Data[[#This Row],[Order Date]]=India_Data[[#This Row],[Ship Date]],"0","1")</f>
        <v>1</v>
      </c>
      <c r="AA433" s="37" t="str">
        <f>IF(India_Data[[#This Row],[Sales]]&gt;=India_Data[[#This Row],[Target]],"YES","NO")</f>
        <v>NO</v>
      </c>
      <c r="AB433" s="37">
        <f>(Data!O433:O1987-Data!T433:T1987)</f>
        <v>-428.89</v>
      </c>
      <c r="AC433" s="35">
        <f>India_Data[[#This Row],[Ship Date]]-India_Data[[#This Row],[Order Date]]</f>
        <v>153</v>
      </c>
      <c r="AD433" s="35" t="str">
        <f>IF(India_Data[[#This Row],[Ship Date]]-India_Data[[#This Row],[Order Date]]&gt;5,"flag","no")</f>
        <v>flag</v>
      </c>
      <c r="AE433" s="35">
        <f>India_Data[[#This Row],[Profit]]/India_Data[[#This Row],[Sales]]</f>
        <v>0.48812664907651709</v>
      </c>
      <c r="AF433" s="41">
        <f>India_Data[[#This Row],[Sales]]/India_Data[[#This Row],[Target]]</f>
        <v>7.3671706263498921E-2</v>
      </c>
      <c r="AG433" s="41">
        <f>India_Data[[#This Row],[Shipping Cost]]/India_Data[[#This Row],[Sales]]</f>
        <v>9.0589270008795075E-2</v>
      </c>
      <c r="AH433" s="40" t="str">
        <f>IF(India_Data[[#This Row],[Shipping Cost]]/India_Data[[#This Row],[Sales]]&gt;0.1,"HIGH","")</f>
        <v/>
      </c>
    </row>
    <row r="434" spans="1:34">
      <c r="A434" s="19">
        <v>433</v>
      </c>
      <c r="B434" s="20" t="s">
        <v>86</v>
      </c>
      <c r="C434" s="20" t="s">
        <v>26</v>
      </c>
      <c r="D434" s="20" t="s">
        <v>87</v>
      </c>
      <c r="E434" s="20" t="s">
        <v>88</v>
      </c>
      <c r="F434" s="20" t="s">
        <v>29</v>
      </c>
      <c r="G434" s="20" t="s">
        <v>89</v>
      </c>
      <c r="H434" s="20" t="s">
        <v>53</v>
      </c>
      <c r="I434" s="20" t="s">
        <v>32</v>
      </c>
      <c r="J434" s="20" t="s">
        <v>54</v>
      </c>
      <c r="K434" s="20" t="s">
        <v>255</v>
      </c>
      <c r="L434" s="20" t="s">
        <v>35</v>
      </c>
      <c r="M434" s="20" t="s">
        <v>91</v>
      </c>
      <c r="N434" s="20" t="s">
        <v>256</v>
      </c>
      <c r="O434" s="20">
        <v>35.64</v>
      </c>
      <c r="P434" s="20">
        <v>3</v>
      </c>
      <c r="Q434" s="20">
        <v>14.58</v>
      </c>
      <c r="R434" s="20">
        <v>2.68</v>
      </c>
      <c r="S434" s="20" t="s">
        <v>38</v>
      </c>
      <c r="T434" s="20">
        <v>236</v>
      </c>
      <c r="U434" s="20" t="s">
        <v>206</v>
      </c>
      <c r="V434" s="20" t="s">
        <v>207</v>
      </c>
      <c r="W434" s="21" t="s">
        <v>58</v>
      </c>
      <c r="X434" s="22">
        <v>44746</v>
      </c>
      <c r="Y434" s="23">
        <v>44899</v>
      </c>
      <c r="Z434" s="37" t="str">
        <f>IF(India_Data[[#This Row],[Order Date]]=India_Data[[#This Row],[Ship Date]],"0","1")</f>
        <v>1</v>
      </c>
      <c r="AA434" s="37" t="str">
        <f>IF(India_Data[[#This Row],[Sales]]&gt;=India_Data[[#This Row],[Target]],"YES","NO")</f>
        <v>NO</v>
      </c>
      <c r="AB434" s="37">
        <f>(Data!O434:O1988-Data!T434:T1988)</f>
        <v>-200.36</v>
      </c>
      <c r="AC434" s="35">
        <f>India_Data[[#This Row],[Ship Date]]-India_Data[[#This Row],[Order Date]]</f>
        <v>153</v>
      </c>
      <c r="AD434" s="35" t="str">
        <f>IF(India_Data[[#This Row],[Ship Date]]-India_Data[[#This Row],[Order Date]]&gt;5,"flag","no")</f>
        <v>flag</v>
      </c>
      <c r="AE434" s="35">
        <f>India_Data[[#This Row],[Profit]]/India_Data[[#This Row],[Sales]]</f>
        <v>0.40909090909090906</v>
      </c>
      <c r="AF434" s="41">
        <f>India_Data[[#This Row],[Sales]]/India_Data[[#This Row],[Target]]</f>
        <v>0.15101694915254238</v>
      </c>
      <c r="AG434" s="41">
        <f>India_Data[[#This Row],[Shipping Cost]]/India_Data[[#This Row],[Sales]]</f>
        <v>7.5196408529741868E-2</v>
      </c>
      <c r="AH434" s="40" t="str">
        <f>IF(India_Data[[#This Row],[Shipping Cost]]/India_Data[[#This Row],[Sales]]&gt;0.1,"HIGH","")</f>
        <v/>
      </c>
    </row>
    <row r="435" spans="1:34">
      <c r="A435" s="19">
        <v>434</v>
      </c>
      <c r="B435" s="20" t="s">
        <v>257</v>
      </c>
      <c r="C435" s="20" t="s">
        <v>26</v>
      </c>
      <c r="D435" s="20" t="s">
        <v>258</v>
      </c>
      <c r="E435" s="20" t="s">
        <v>259</v>
      </c>
      <c r="F435" s="20" t="s">
        <v>29</v>
      </c>
      <c r="G435" s="20" t="s">
        <v>260</v>
      </c>
      <c r="H435" s="20" t="s">
        <v>260</v>
      </c>
      <c r="I435" s="20" t="s">
        <v>32</v>
      </c>
      <c r="J435" s="20" t="s">
        <v>33</v>
      </c>
      <c r="K435" s="20" t="s">
        <v>261</v>
      </c>
      <c r="L435" s="20" t="s">
        <v>35</v>
      </c>
      <c r="M435" s="20" t="s">
        <v>91</v>
      </c>
      <c r="N435" s="20" t="s">
        <v>262</v>
      </c>
      <c r="O435" s="20">
        <v>34.200000000000003</v>
      </c>
      <c r="P435" s="20">
        <v>3</v>
      </c>
      <c r="Q435" s="20">
        <v>0.27</v>
      </c>
      <c r="R435" s="20">
        <v>0.86</v>
      </c>
      <c r="S435" s="20" t="s">
        <v>38</v>
      </c>
      <c r="T435" s="20">
        <v>481</v>
      </c>
      <c r="U435" s="20" t="s">
        <v>206</v>
      </c>
      <c r="V435" s="20" t="s">
        <v>214</v>
      </c>
      <c r="W435" s="21" t="s">
        <v>41</v>
      </c>
      <c r="X435" s="22">
        <v>45286</v>
      </c>
      <c r="Y435" s="23">
        <v>45290</v>
      </c>
      <c r="Z435" s="37" t="str">
        <f>IF(India_Data[[#This Row],[Order Date]]=India_Data[[#This Row],[Ship Date]],"0","1")</f>
        <v>1</v>
      </c>
      <c r="AA435" s="37" t="str">
        <f>IF(India_Data[[#This Row],[Sales]]&gt;=India_Data[[#This Row],[Target]],"YES","NO")</f>
        <v>NO</v>
      </c>
      <c r="AB435" s="37">
        <f>(Data!O435:O1989-Data!T435:T1989)</f>
        <v>-446.8</v>
      </c>
      <c r="AC435" s="35">
        <f>India_Data[[#This Row],[Ship Date]]-India_Data[[#This Row],[Order Date]]</f>
        <v>4</v>
      </c>
      <c r="AD435" s="35" t="str">
        <f>IF(India_Data[[#This Row],[Ship Date]]-India_Data[[#This Row],[Order Date]]&gt;5,"flag","no")</f>
        <v>no</v>
      </c>
      <c r="AE435" s="35">
        <f>India_Data[[#This Row],[Profit]]/India_Data[[#This Row],[Sales]]</f>
        <v>7.8947368421052634E-3</v>
      </c>
      <c r="AF435" s="41">
        <f>India_Data[[#This Row],[Sales]]/India_Data[[#This Row],[Target]]</f>
        <v>7.1101871101871106E-2</v>
      </c>
      <c r="AG435" s="41">
        <f>India_Data[[#This Row],[Shipping Cost]]/India_Data[[#This Row],[Sales]]</f>
        <v>2.5146198830409354E-2</v>
      </c>
      <c r="AH435" s="40" t="str">
        <f>IF(India_Data[[#This Row],[Shipping Cost]]/India_Data[[#This Row],[Sales]]&gt;0.1,"HIGH","")</f>
        <v/>
      </c>
    </row>
    <row r="436" spans="1:34">
      <c r="A436" s="19">
        <v>435</v>
      </c>
      <c r="B436" s="20" t="s">
        <v>93</v>
      </c>
      <c r="C436" s="20" t="s">
        <v>26</v>
      </c>
      <c r="D436" s="20" t="s">
        <v>94</v>
      </c>
      <c r="E436" s="20" t="s">
        <v>95</v>
      </c>
      <c r="F436" s="20" t="s">
        <v>29</v>
      </c>
      <c r="G436" s="20" t="s">
        <v>96</v>
      </c>
      <c r="H436" s="20" t="s">
        <v>31</v>
      </c>
      <c r="I436" s="20" t="s">
        <v>32</v>
      </c>
      <c r="J436" s="20" t="s">
        <v>33</v>
      </c>
      <c r="K436" s="20" t="s">
        <v>263</v>
      </c>
      <c r="L436" s="20" t="s">
        <v>35</v>
      </c>
      <c r="M436" s="20" t="s">
        <v>98</v>
      </c>
      <c r="N436" s="20" t="s">
        <v>264</v>
      </c>
      <c r="O436" s="20">
        <v>96.66</v>
      </c>
      <c r="P436" s="20">
        <v>3</v>
      </c>
      <c r="Q436" s="20">
        <v>3.78</v>
      </c>
      <c r="R436" s="20">
        <v>9.49</v>
      </c>
      <c r="S436" s="20" t="s">
        <v>38</v>
      </c>
      <c r="T436" s="20">
        <v>483</v>
      </c>
      <c r="U436" s="20" t="s">
        <v>206</v>
      </c>
      <c r="V436" s="20" t="s">
        <v>221</v>
      </c>
      <c r="W436" s="21" t="s">
        <v>41</v>
      </c>
      <c r="X436" s="22">
        <v>45137</v>
      </c>
      <c r="Y436" s="23">
        <v>44993</v>
      </c>
      <c r="Z436" s="37" t="str">
        <f>IF(India_Data[[#This Row],[Order Date]]=India_Data[[#This Row],[Ship Date]],"0","1")</f>
        <v>1</v>
      </c>
      <c r="AA436" s="37" t="str">
        <f>IF(India_Data[[#This Row],[Sales]]&gt;=India_Data[[#This Row],[Target]],"YES","NO")</f>
        <v>NO</v>
      </c>
      <c r="AB436" s="37">
        <f>(Data!O436:O1990-Data!T436:T1990)</f>
        <v>-386.34000000000003</v>
      </c>
      <c r="AC436" s="35">
        <f>India_Data[[#This Row],[Ship Date]]-India_Data[[#This Row],[Order Date]]</f>
        <v>-144</v>
      </c>
      <c r="AD436" s="35" t="str">
        <f>IF(India_Data[[#This Row],[Ship Date]]-India_Data[[#This Row],[Order Date]]&gt;5,"flag","no")</f>
        <v>no</v>
      </c>
      <c r="AE436" s="35">
        <f>India_Data[[#This Row],[Profit]]/India_Data[[#This Row],[Sales]]</f>
        <v>3.9106145251396648E-2</v>
      </c>
      <c r="AF436" s="41">
        <f>India_Data[[#This Row],[Sales]]/India_Data[[#This Row],[Target]]</f>
        <v>0.20012422360248447</v>
      </c>
      <c r="AG436" s="41">
        <f>India_Data[[#This Row],[Shipping Cost]]/India_Data[[#This Row],[Sales]]</f>
        <v>9.8179184771363545E-2</v>
      </c>
      <c r="AH436" s="40" t="str">
        <f>IF(India_Data[[#This Row],[Shipping Cost]]/India_Data[[#This Row],[Sales]]&gt;0.1,"HIGH","")</f>
        <v/>
      </c>
    </row>
    <row r="437" spans="1:34">
      <c r="A437" s="19">
        <v>436</v>
      </c>
      <c r="B437" s="20" t="s">
        <v>265</v>
      </c>
      <c r="C437" s="20" t="s">
        <v>26</v>
      </c>
      <c r="D437" s="20" t="s">
        <v>266</v>
      </c>
      <c r="E437" s="20" t="s">
        <v>267</v>
      </c>
      <c r="F437" s="20" t="s">
        <v>29</v>
      </c>
      <c r="G437" s="20" t="s">
        <v>164</v>
      </c>
      <c r="H437" s="20" t="s">
        <v>165</v>
      </c>
      <c r="I437" s="20" t="s">
        <v>32</v>
      </c>
      <c r="J437" s="20" t="s">
        <v>47</v>
      </c>
      <c r="K437" s="20" t="s">
        <v>268</v>
      </c>
      <c r="L437" s="20" t="s">
        <v>35</v>
      </c>
      <c r="M437" s="20" t="s">
        <v>98</v>
      </c>
      <c r="N437" s="20" t="s">
        <v>269</v>
      </c>
      <c r="O437" s="20">
        <v>70.83</v>
      </c>
      <c r="P437" s="20">
        <v>3</v>
      </c>
      <c r="Q437" s="20">
        <v>1.35</v>
      </c>
      <c r="R437" s="20">
        <v>6.54</v>
      </c>
      <c r="S437" s="20" t="s">
        <v>38</v>
      </c>
      <c r="T437" s="20">
        <v>100</v>
      </c>
      <c r="U437" s="20" t="s">
        <v>206</v>
      </c>
      <c r="V437" s="20" t="s">
        <v>207</v>
      </c>
      <c r="W437" s="21" t="s">
        <v>58</v>
      </c>
      <c r="X437" s="22">
        <v>44233</v>
      </c>
      <c r="Y437" s="23">
        <v>44383</v>
      </c>
      <c r="Z437" s="37" t="str">
        <f>IF(India_Data[[#This Row],[Order Date]]=India_Data[[#This Row],[Ship Date]],"0","1")</f>
        <v>1</v>
      </c>
      <c r="AA437" s="37" t="str">
        <f>IF(India_Data[[#This Row],[Sales]]&gt;=India_Data[[#This Row],[Target]],"YES","NO")</f>
        <v>NO</v>
      </c>
      <c r="AB437" s="37">
        <f>(Data!O437:O1991-Data!T437:T1991)</f>
        <v>-29.17</v>
      </c>
      <c r="AC437" s="35">
        <f>India_Data[[#This Row],[Ship Date]]-India_Data[[#This Row],[Order Date]]</f>
        <v>150</v>
      </c>
      <c r="AD437" s="35" t="str">
        <f>IF(India_Data[[#This Row],[Ship Date]]-India_Data[[#This Row],[Order Date]]&gt;5,"flag","no")</f>
        <v>flag</v>
      </c>
      <c r="AE437" s="35">
        <f>India_Data[[#This Row],[Profit]]/India_Data[[#This Row],[Sales]]</f>
        <v>1.9059720457433291E-2</v>
      </c>
      <c r="AF437" s="41">
        <f>India_Data[[#This Row],[Sales]]/India_Data[[#This Row],[Target]]</f>
        <v>0.70829999999999993</v>
      </c>
      <c r="AG437" s="41">
        <f>India_Data[[#This Row],[Shipping Cost]]/India_Data[[#This Row],[Sales]]</f>
        <v>9.2333756882676837E-2</v>
      </c>
      <c r="AH437" s="40" t="str">
        <f>IF(India_Data[[#This Row],[Shipping Cost]]/India_Data[[#This Row],[Sales]]&gt;0.1,"HIGH","")</f>
        <v/>
      </c>
    </row>
    <row r="438" spans="1:34">
      <c r="A438" s="19">
        <v>437</v>
      </c>
      <c r="B438" s="20" t="s">
        <v>270</v>
      </c>
      <c r="C438" s="20" t="s">
        <v>26</v>
      </c>
      <c r="D438" s="20" t="s">
        <v>271</v>
      </c>
      <c r="E438" s="20" t="s">
        <v>272</v>
      </c>
      <c r="F438" s="20" t="s">
        <v>29</v>
      </c>
      <c r="G438" s="20" t="s">
        <v>273</v>
      </c>
      <c r="H438" s="20" t="s">
        <v>179</v>
      </c>
      <c r="I438" s="20" t="s">
        <v>32</v>
      </c>
      <c r="J438" s="20" t="s">
        <v>180</v>
      </c>
      <c r="K438" s="20" t="s">
        <v>274</v>
      </c>
      <c r="L438" s="20" t="s">
        <v>35</v>
      </c>
      <c r="M438" s="20" t="s">
        <v>275</v>
      </c>
      <c r="N438" s="20" t="s">
        <v>276</v>
      </c>
      <c r="O438" s="20">
        <v>203.22</v>
      </c>
      <c r="P438" s="20">
        <v>3</v>
      </c>
      <c r="Q438" s="20">
        <v>46.71</v>
      </c>
      <c r="R438" s="20">
        <v>23.18</v>
      </c>
      <c r="S438" s="20" t="s">
        <v>38</v>
      </c>
      <c r="T438" s="20">
        <v>262</v>
      </c>
      <c r="U438" s="20" t="s">
        <v>206</v>
      </c>
      <c r="V438" s="20" t="s">
        <v>221</v>
      </c>
      <c r="W438" s="21" t="s">
        <v>41</v>
      </c>
      <c r="X438" s="22">
        <v>45094</v>
      </c>
      <c r="Y438" s="23">
        <v>45098</v>
      </c>
      <c r="Z438" s="37" t="str">
        <f>IF(India_Data[[#This Row],[Order Date]]=India_Data[[#This Row],[Ship Date]],"0","1")</f>
        <v>1</v>
      </c>
      <c r="AA438" s="37" t="str">
        <f>IF(India_Data[[#This Row],[Sales]]&gt;=India_Data[[#This Row],[Target]],"YES","NO")</f>
        <v>NO</v>
      </c>
      <c r="AB438" s="37">
        <f>(Data!O438:O1992-Data!T438:T1992)</f>
        <v>-58.78</v>
      </c>
      <c r="AC438" s="35">
        <f>India_Data[[#This Row],[Ship Date]]-India_Data[[#This Row],[Order Date]]</f>
        <v>4</v>
      </c>
      <c r="AD438" s="35" t="str">
        <f>IF(India_Data[[#This Row],[Ship Date]]-India_Data[[#This Row],[Order Date]]&gt;5,"flag","no")</f>
        <v>no</v>
      </c>
      <c r="AE438" s="35">
        <f>India_Data[[#This Row],[Profit]]/India_Data[[#This Row],[Sales]]</f>
        <v>0.22984942426926483</v>
      </c>
      <c r="AF438" s="41">
        <f>India_Data[[#This Row],[Sales]]/India_Data[[#This Row],[Target]]</f>
        <v>0.775648854961832</v>
      </c>
      <c r="AG438" s="41">
        <f>India_Data[[#This Row],[Shipping Cost]]/India_Data[[#This Row],[Sales]]</f>
        <v>0.11406357641964374</v>
      </c>
      <c r="AH438" s="40" t="str">
        <f>IF(India_Data[[#This Row],[Shipping Cost]]/India_Data[[#This Row],[Sales]]&gt;0.1,"HIGH","")</f>
        <v>HIGH</v>
      </c>
    </row>
    <row r="439" spans="1:34">
      <c r="A439" s="19">
        <v>438</v>
      </c>
      <c r="B439" s="20" t="s">
        <v>277</v>
      </c>
      <c r="C439" s="20" t="s">
        <v>26</v>
      </c>
      <c r="D439" s="20" t="s">
        <v>278</v>
      </c>
      <c r="E439" s="20" t="s">
        <v>279</v>
      </c>
      <c r="F439" s="20" t="s">
        <v>29</v>
      </c>
      <c r="G439" s="20" t="s">
        <v>280</v>
      </c>
      <c r="H439" s="20" t="s">
        <v>63</v>
      </c>
      <c r="I439" s="20" t="s">
        <v>32</v>
      </c>
      <c r="J439" s="20" t="s">
        <v>54</v>
      </c>
      <c r="K439" s="20" t="s">
        <v>281</v>
      </c>
      <c r="L439" s="20" t="s">
        <v>35</v>
      </c>
      <c r="M439" s="20" t="s">
        <v>275</v>
      </c>
      <c r="N439" s="20" t="s">
        <v>282</v>
      </c>
      <c r="O439" s="20">
        <v>185.58</v>
      </c>
      <c r="P439" s="20">
        <v>3</v>
      </c>
      <c r="Q439" s="20">
        <v>59.31</v>
      </c>
      <c r="R439" s="20">
        <v>12.34</v>
      </c>
      <c r="S439" s="20" t="s">
        <v>38</v>
      </c>
      <c r="T439" s="20">
        <v>295</v>
      </c>
      <c r="U439" s="20" t="s">
        <v>206</v>
      </c>
      <c r="V439" s="20" t="s">
        <v>228</v>
      </c>
      <c r="W439" s="21" t="s">
        <v>41</v>
      </c>
      <c r="X439" s="22">
        <v>45137</v>
      </c>
      <c r="Y439" s="23">
        <v>44993</v>
      </c>
      <c r="Z439" s="37" t="str">
        <f>IF(India_Data[[#This Row],[Order Date]]=India_Data[[#This Row],[Ship Date]],"0","1")</f>
        <v>1</v>
      </c>
      <c r="AA439" s="37" t="str">
        <f>IF(India_Data[[#This Row],[Sales]]&gt;=India_Data[[#This Row],[Target]],"YES","NO")</f>
        <v>NO</v>
      </c>
      <c r="AB439" s="37">
        <f>(Data!O439:O1993-Data!T439:T1993)</f>
        <v>-109.41999999999999</v>
      </c>
      <c r="AC439" s="35">
        <f>India_Data[[#This Row],[Ship Date]]-India_Data[[#This Row],[Order Date]]</f>
        <v>-144</v>
      </c>
      <c r="AD439" s="35" t="str">
        <f>IF(India_Data[[#This Row],[Ship Date]]-India_Data[[#This Row],[Order Date]]&gt;5,"flag","no")</f>
        <v>no</v>
      </c>
      <c r="AE439" s="35">
        <f>India_Data[[#This Row],[Profit]]/India_Data[[#This Row],[Sales]]</f>
        <v>0.3195926285160039</v>
      </c>
      <c r="AF439" s="41">
        <f>India_Data[[#This Row],[Sales]]/India_Data[[#This Row],[Target]]</f>
        <v>0.62908474576271189</v>
      </c>
      <c r="AG439" s="41">
        <f>India_Data[[#This Row],[Shipping Cost]]/India_Data[[#This Row],[Sales]]</f>
        <v>6.6494234292488408E-2</v>
      </c>
      <c r="AH439" s="40" t="str">
        <f>IF(India_Data[[#This Row],[Shipping Cost]]/India_Data[[#This Row],[Sales]]&gt;0.1,"HIGH","")</f>
        <v/>
      </c>
    </row>
    <row r="440" spans="1:34">
      <c r="A440" s="19">
        <v>439</v>
      </c>
      <c r="B440" s="20" t="s">
        <v>283</v>
      </c>
      <c r="C440" s="20" t="s">
        <v>26</v>
      </c>
      <c r="D440" s="20" t="s">
        <v>284</v>
      </c>
      <c r="E440" s="20" t="s">
        <v>285</v>
      </c>
      <c r="F440" s="20" t="s">
        <v>29</v>
      </c>
      <c r="G440" s="20" t="s">
        <v>260</v>
      </c>
      <c r="H440" s="20" t="s">
        <v>260</v>
      </c>
      <c r="I440" s="20" t="s">
        <v>32</v>
      </c>
      <c r="J440" s="20" t="s">
        <v>33</v>
      </c>
      <c r="K440" s="20" t="s">
        <v>286</v>
      </c>
      <c r="L440" s="20" t="s">
        <v>35</v>
      </c>
      <c r="M440" s="20" t="s">
        <v>275</v>
      </c>
      <c r="N440" s="20" t="s">
        <v>287</v>
      </c>
      <c r="O440" s="20">
        <v>211.41</v>
      </c>
      <c r="P440" s="20">
        <v>3</v>
      </c>
      <c r="Q440" s="20">
        <v>82.44</v>
      </c>
      <c r="R440" s="20">
        <v>12.12</v>
      </c>
      <c r="S440" s="20" t="s">
        <v>38</v>
      </c>
      <c r="T440" s="20">
        <v>100</v>
      </c>
      <c r="U440" s="20" t="s">
        <v>206</v>
      </c>
      <c r="V440" s="20" t="s">
        <v>207</v>
      </c>
      <c r="W440" s="21" t="s">
        <v>41</v>
      </c>
      <c r="X440" s="22">
        <v>45589</v>
      </c>
      <c r="Y440" s="23">
        <v>45593</v>
      </c>
      <c r="Z440" s="37" t="str">
        <f>IF(India_Data[[#This Row],[Order Date]]=India_Data[[#This Row],[Ship Date]],"0","1")</f>
        <v>1</v>
      </c>
      <c r="AA440" s="37" t="str">
        <f>IF(India_Data[[#This Row],[Sales]]&gt;=India_Data[[#This Row],[Target]],"YES","NO")</f>
        <v>YES</v>
      </c>
      <c r="AB440" s="37">
        <f>(Data!O440:O1994-Data!T440:T1994)</f>
        <v>111.41</v>
      </c>
      <c r="AC440" s="35">
        <f>India_Data[[#This Row],[Ship Date]]-India_Data[[#This Row],[Order Date]]</f>
        <v>4</v>
      </c>
      <c r="AD440" s="35" t="str">
        <f>IF(India_Data[[#This Row],[Ship Date]]-India_Data[[#This Row],[Order Date]]&gt;5,"flag","no")</f>
        <v>no</v>
      </c>
      <c r="AE440" s="35">
        <f>India_Data[[#This Row],[Profit]]/India_Data[[#This Row],[Sales]]</f>
        <v>0.38995317156236697</v>
      </c>
      <c r="AF440" s="41">
        <f>India_Data[[#This Row],[Sales]]/India_Data[[#This Row],[Target]]</f>
        <v>2.1141000000000001</v>
      </c>
      <c r="AG440" s="41">
        <f>India_Data[[#This Row],[Shipping Cost]]/India_Data[[#This Row],[Sales]]</f>
        <v>5.7329360011352345E-2</v>
      </c>
      <c r="AH440" s="40" t="str">
        <f>IF(India_Data[[#This Row],[Shipping Cost]]/India_Data[[#This Row],[Sales]]&gt;0.1,"HIGH","")</f>
        <v/>
      </c>
    </row>
    <row r="441" spans="1:34">
      <c r="A441" s="19">
        <v>440</v>
      </c>
      <c r="B441" s="20" t="s">
        <v>288</v>
      </c>
      <c r="C441" s="20" t="s">
        <v>26</v>
      </c>
      <c r="D441" s="20" t="s">
        <v>289</v>
      </c>
      <c r="E441" s="20" t="s">
        <v>290</v>
      </c>
      <c r="F441" s="20" t="s">
        <v>29</v>
      </c>
      <c r="G441" s="20" t="s">
        <v>291</v>
      </c>
      <c r="H441" s="20" t="s">
        <v>63</v>
      </c>
      <c r="I441" s="20" t="s">
        <v>32</v>
      </c>
      <c r="J441" s="20" t="s">
        <v>54</v>
      </c>
      <c r="K441" s="20" t="s">
        <v>292</v>
      </c>
      <c r="L441" s="20" t="s">
        <v>35</v>
      </c>
      <c r="M441" s="20" t="s">
        <v>159</v>
      </c>
      <c r="N441" s="20" t="s">
        <v>293</v>
      </c>
      <c r="O441" s="20">
        <v>40.905000000000001</v>
      </c>
      <c r="P441" s="20">
        <v>3</v>
      </c>
      <c r="Q441" s="20">
        <v>-6.6150000000000002</v>
      </c>
      <c r="R441" s="20">
        <v>4.33</v>
      </c>
      <c r="S441" s="20" t="s">
        <v>38</v>
      </c>
      <c r="T441" s="20">
        <v>117</v>
      </c>
      <c r="U441" s="20" t="s">
        <v>206</v>
      </c>
      <c r="V441" s="20" t="s">
        <v>214</v>
      </c>
      <c r="W441" s="21" t="s">
        <v>41</v>
      </c>
      <c r="X441" s="22">
        <v>44818</v>
      </c>
      <c r="Y441" s="23">
        <v>44822</v>
      </c>
      <c r="Z441" s="37" t="str">
        <f>IF(India_Data[[#This Row],[Order Date]]=India_Data[[#This Row],[Ship Date]],"0","1")</f>
        <v>1</v>
      </c>
      <c r="AA441" s="37" t="str">
        <f>IF(India_Data[[#This Row],[Sales]]&gt;=India_Data[[#This Row],[Target]],"YES","NO")</f>
        <v>NO</v>
      </c>
      <c r="AB441" s="37">
        <f>(Data!O441:O1995-Data!T441:T1995)</f>
        <v>-76.094999999999999</v>
      </c>
      <c r="AC441" s="35">
        <f>India_Data[[#This Row],[Ship Date]]-India_Data[[#This Row],[Order Date]]</f>
        <v>4</v>
      </c>
      <c r="AD441" s="35" t="str">
        <f>IF(India_Data[[#This Row],[Ship Date]]-India_Data[[#This Row],[Order Date]]&gt;5,"flag","no")</f>
        <v>no</v>
      </c>
      <c r="AE441" s="35">
        <f>India_Data[[#This Row],[Profit]]/India_Data[[#This Row],[Sales]]</f>
        <v>-0.16171617161716173</v>
      </c>
      <c r="AF441" s="41">
        <f>India_Data[[#This Row],[Sales]]/India_Data[[#This Row],[Target]]</f>
        <v>0.34961538461538461</v>
      </c>
      <c r="AG441" s="41">
        <f>India_Data[[#This Row],[Shipping Cost]]/India_Data[[#This Row],[Sales]]</f>
        <v>0.10585502994743919</v>
      </c>
      <c r="AH441" s="40" t="str">
        <f>IF(India_Data[[#This Row],[Shipping Cost]]/India_Data[[#This Row],[Sales]]&gt;0.1,"HIGH","")</f>
        <v>HIGH</v>
      </c>
    </row>
    <row r="442" spans="1:34">
      <c r="A442" s="19">
        <v>441</v>
      </c>
      <c r="B442" s="20" t="s">
        <v>1302</v>
      </c>
      <c r="C442" s="20" t="s">
        <v>26</v>
      </c>
      <c r="D442" s="20" t="s">
        <v>1303</v>
      </c>
      <c r="E442" s="20" t="s">
        <v>1304</v>
      </c>
      <c r="F442" s="20" t="s">
        <v>29</v>
      </c>
      <c r="G442" s="20" t="s">
        <v>817</v>
      </c>
      <c r="H442" s="20" t="s">
        <v>672</v>
      </c>
      <c r="I442" s="20" t="s">
        <v>32</v>
      </c>
      <c r="J442" s="20" t="s">
        <v>33</v>
      </c>
      <c r="K442" s="20" t="s">
        <v>1305</v>
      </c>
      <c r="L442" s="20" t="s">
        <v>35</v>
      </c>
      <c r="M442" s="20" t="s">
        <v>275</v>
      </c>
      <c r="N442" s="20" t="s">
        <v>1306</v>
      </c>
      <c r="O442" s="20">
        <v>1987.32</v>
      </c>
      <c r="P442" s="20">
        <v>4</v>
      </c>
      <c r="Q442" s="20">
        <v>298.08</v>
      </c>
      <c r="R442" s="20">
        <v>191.29</v>
      </c>
      <c r="S442" s="20" t="s">
        <v>38</v>
      </c>
      <c r="T442" s="20">
        <v>536</v>
      </c>
      <c r="U442" s="20" t="s">
        <v>206</v>
      </c>
      <c r="V442" s="20" t="s">
        <v>221</v>
      </c>
      <c r="W442" s="21" t="s">
        <v>58</v>
      </c>
      <c r="X442" s="22">
        <v>45385</v>
      </c>
      <c r="Y442" s="23">
        <v>45538</v>
      </c>
      <c r="Z442" s="37" t="str">
        <f>IF(India_Data[[#This Row],[Order Date]]=India_Data[[#This Row],[Ship Date]],"0","1")</f>
        <v>1</v>
      </c>
      <c r="AA442" s="37" t="str">
        <f>IF(India_Data[[#This Row],[Sales]]&gt;=India_Data[[#This Row],[Target]],"YES","NO")</f>
        <v>YES</v>
      </c>
      <c r="AB442" s="37">
        <f>(Data!O442:O1996-Data!T442:T1996)</f>
        <v>1451.32</v>
      </c>
      <c r="AC442" s="35">
        <f>India_Data[[#This Row],[Ship Date]]-India_Data[[#This Row],[Order Date]]</f>
        <v>153</v>
      </c>
      <c r="AD442" s="35" t="str">
        <f>IF(India_Data[[#This Row],[Ship Date]]-India_Data[[#This Row],[Order Date]]&gt;5,"flag","no")</f>
        <v>flag</v>
      </c>
      <c r="AE442" s="35">
        <f>India_Data[[#This Row],[Profit]]/India_Data[[#This Row],[Sales]]</f>
        <v>0.1499909425759314</v>
      </c>
      <c r="AF442" s="41">
        <f>India_Data[[#This Row],[Sales]]/India_Data[[#This Row],[Target]]</f>
        <v>3.707686567164179</v>
      </c>
      <c r="AG442" s="41">
        <f>India_Data[[#This Row],[Shipping Cost]]/India_Data[[#This Row],[Sales]]</f>
        <v>9.625525833786204E-2</v>
      </c>
      <c r="AH442" s="40" t="str">
        <f>IF(India_Data[[#This Row],[Shipping Cost]]/India_Data[[#This Row],[Sales]]&gt;0.1,"HIGH","")</f>
        <v/>
      </c>
    </row>
    <row r="443" spans="1:34">
      <c r="A443" s="19">
        <v>442</v>
      </c>
      <c r="B443" s="20" t="s">
        <v>1307</v>
      </c>
      <c r="C443" s="20" t="s">
        <v>26</v>
      </c>
      <c r="D443" s="20" t="s">
        <v>1308</v>
      </c>
      <c r="E443" s="20" t="s">
        <v>1309</v>
      </c>
      <c r="F443" s="20" t="s">
        <v>29</v>
      </c>
      <c r="G443" s="20" t="s">
        <v>96</v>
      </c>
      <c r="H443" s="20" t="s">
        <v>31</v>
      </c>
      <c r="I443" s="20" t="s">
        <v>32</v>
      </c>
      <c r="J443" s="20" t="s">
        <v>33</v>
      </c>
      <c r="K443" s="20" t="s">
        <v>1310</v>
      </c>
      <c r="L443" s="20" t="s">
        <v>35</v>
      </c>
      <c r="M443" s="20" t="s">
        <v>275</v>
      </c>
      <c r="N443" s="20" t="s">
        <v>1311</v>
      </c>
      <c r="O443" s="20">
        <v>245.16</v>
      </c>
      <c r="P443" s="20">
        <v>4</v>
      </c>
      <c r="Q443" s="20">
        <v>73.44</v>
      </c>
      <c r="R443" s="20">
        <v>15.13</v>
      </c>
      <c r="S443" s="20" t="s">
        <v>38</v>
      </c>
      <c r="T443" s="20">
        <v>153</v>
      </c>
      <c r="U443" s="20" t="s">
        <v>206</v>
      </c>
      <c r="V443" s="20" t="s">
        <v>228</v>
      </c>
      <c r="W443" s="21" t="s">
        <v>41</v>
      </c>
      <c r="X443" s="22">
        <v>44923</v>
      </c>
      <c r="Y443" s="23">
        <v>44958</v>
      </c>
      <c r="Z443" s="37" t="str">
        <f>IF(India_Data[[#This Row],[Order Date]]=India_Data[[#This Row],[Ship Date]],"0","1")</f>
        <v>1</v>
      </c>
      <c r="AA443" s="37" t="str">
        <f>IF(India_Data[[#This Row],[Sales]]&gt;=India_Data[[#This Row],[Target]],"YES","NO")</f>
        <v>YES</v>
      </c>
      <c r="AB443" s="37">
        <f>(Data!O443:O1997-Data!T443:T1997)</f>
        <v>92.16</v>
      </c>
      <c r="AC443" s="35">
        <f>India_Data[[#This Row],[Ship Date]]-India_Data[[#This Row],[Order Date]]</f>
        <v>35</v>
      </c>
      <c r="AD443" s="35" t="str">
        <f>IF(India_Data[[#This Row],[Ship Date]]-India_Data[[#This Row],[Order Date]]&gt;5,"flag","no")</f>
        <v>flag</v>
      </c>
      <c r="AE443" s="35">
        <f>India_Data[[#This Row],[Profit]]/India_Data[[#This Row],[Sales]]</f>
        <v>0.29955947136563876</v>
      </c>
      <c r="AF443" s="41">
        <f>India_Data[[#This Row],[Sales]]/India_Data[[#This Row],[Target]]</f>
        <v>1.6023529411764705</v>
      </c>
      <c r="AG443" s="41">
        <f>India_Data[[#This Row],[Shipping Cost]]/India_Data[[#This Row],[Sales]]</f>
        <v>6.1714798498939474E-2</v>
      </c>
      <c r="AH443" s="40" t="str">
        <f>IF(India_Data[[#This Row],[Shipping Cost]]/India_Data[[#This Row],[Sales]]&gt;0.1,"HIGH","")</f>
        <v/>
      </c>
    </row>
    <row r="444" spans="1:34">
      <c r="A444" s="19">
        <v>443</v>
      </c>
      <c r="B444" s="20" t="s">
        <v>1312</v>
      </c>
      <c r="C444" s="20" t="s">
        <v>26</v>
      </c>
      <c r="D444" s="20" t="s">
        <v>1313</v>
      </c>
      <c r="E444" s="20" t="s">
        <v>1314</v>
      </c>
      <c r="F444" s="20" t="s">
        <v>29</v>
      </c>
      <c r="G444" s="20" t="s">
        <v>111</v>
      </c>
      <c r="H444" s="20" t="s">
        <v>46</v>
      </c>
      <c r="I444" s="20" t="s">
        <v>32</v>
      </c>
      <c r="J444" s="20" t="s">
        <v>47</v>
      </c>
      <c r="K444" s="20" t="s">
        <v>1315</v>
      </c>
      <c r="L444" s="20" t="s">
        <v>35</v>
      </c>
      <c r="M444" s="20" t="s">
        <v>98</v>
      </c>
      <c r="N444" s="20" t="s">
        <v>1316</v>
      </c>
      <c r="O444" s="20">
        <v>64.2</v>
      </c>
      <c r="P444" s="20">
        <v>4</v>
      </c>
      <c r="Q444" s="20">
        <v>5.04</v>
      </c>
      <c r="R444" s="20">
        <v>2.13</v>
      </c>
      <c r="S444" s="20" t="s">
        <v>38</v>
      </c>
      <c r="T444" s="20">
        <v>282</v>
      </c>
      <c r="U444" s="20" t="s">
        <v>206</v>
      </c>
      <c r="V444" s="20" t="s">
        <v>207</v>
      </c>
      <c r="W444" s="21" t="s">
        <v>41</v>
      </c>
      <c r="X444" s="22">
        <v>45268</v>
      </c>
      <c r="Y444" s="23">
        <v>45156</v>
      </c>
      <c r="Z444" s="37" t="str">
        <f>IF(India_Data[[#This Row],[Order Date]]=India_Data[[#This Row],[Ship Date]],"0","1")</f>
        <v>1</v>
      </c>
      <c r="AA444" s="37" t="str">
        <f>IF(India_Data[[#This Row],[Sales]]&gt;=India_Data[[#This Row],[Target]],"YES","NO")</f>
        <v>NO</v>
      </c>
      <c r="AB444" s="37">
        <f>(Data!O444:O1998-Data!T444:T1998)</f>
        <v>-217.8</v>
      </c>
      <c r="AC444" s="35">
        <f>India_Data[[#This Row],[Ship Date]]-India_Data[[#This Row],[Order Date]]</f>
        <v>-112</v>
      </c>
      <c r="AD444" s="35" t="str">
        <f>IF(India_Data[[#This Row],[Ship Date]]-India_Data[[#This Row],[Order Date]]&gt;5,"flag","no")</f>
        <v>no</v>
      </c>
      <c r="AE444" s="35">
        <f>India_Data[[#This Row],[Profit]]/India_Data[[#This Row],[Sales]]</f>
        <v>7.8504672897196259E-2</v>
      </c>
      <c r="AF444" s="41">
        <f>India_Data[[#This Row],[Sales]]/India_Data[[#This Row],[Target]]</f>
        <v>0.22765957446808513</v>
      </c>
      <c r="AG444" s="41">
        <f>India_Data[[#This Row],[Shipping Cost]]/India_Data[[#This Row],[Sales]]</f>
        <v>3.3177570093457939E-2</v>
      </c>
      <c r="AH444" s="40" t="str">
        <f>IF(India_Data[[#This Row],[Shipping Cost]]/India_Data[[#This Row],[Sales]]&gt;0.1,"HIGH","")</f>
        <v/>
      </c>
    </row>
    <row r="445" spans="1:34">
      <c r="A445" s="19">
        <v>444</v>
      </c>
      <c r="B445" s="20" t="s">
        <v>265</v>
      </c>
      <c r="C445" s="20" t="s">
        <v>26</v>
      </c>
      <c r="D445" s="20" t="s">
        <v>266</v>
      </c>
      <c r="E445" s="20" t="s">
        <v>267</v>
      </c>
      <c r="F445" s="20" t="s">
        <v>29</v>
      </c>
      <c r="G445" s="20" t="s">
        <v>164</v>
      </c>
      <c r="H445" s="20" t="s">
        <v>165</v>
      </c>
      <c r="I445" s="20" t="s">
        <v>32</v>
      </c>
      <c r="J445" s="20" t="s">
        <v>47</v>
      </c>
      <c r="K445" s="20" t="s">
        <v>1317</v>
      </c>
      <c r="L445" s="20" t="s">
        <v>35</v>
      </c>
      <c r="M445" s="20" t="s">
        <v>36</v>
      </c>
      <c r="N445" s="20" t="s">
        <v>1318</v>
      </c>
      <c r="O445" s="20">
        <v>262.95</v>
      </c>
      <c r="P445" s="20">
        <v>5</v>
      </c>
      <c r="Q445" s="20">
        <v>110.4</v>
      </c>
      <c r="R445" s="20">
        <v>26.24</v>
      </c>
      <c r="S445" s="20" t="s">
        <v>38</v>
      </c>
      <c r="T445" s="20">
        <v>619</v>
      </c>
      <c r="U445" s="20" t="s">
        <v>206</v>
      </c>
      <c r="V445" s="20" t="s">
        <v>214</v>
      </c>
      <c r="W445" s="21" t="s">
        <v>58</v>
      </c>
      <c r="X445" s="22">
        <v>45095</v>
      </c>
      <c r="Y445" s="23">
        <v>45101</v>
      </c>
      <c r="Z445" s="37" t="str">
        <f>IF(India_Data[[#This Row],[Order Date]]=India_Data[[#This Row],[Ship Date]],"0","1")</f>
        <v>1</v>
      </c>
      <c r="AA445" s="37" t="str">
        <f>IF(India_Data[[#This Row],[Sales]]&gt;=India_Data[[#This Row],[Target]],"YES","NO")</f>
        <v>NO</v>
      </c>
      <c r="AB445" s="37">
        <f>(Data!O445:O1999-Data!T445:T1999)</f>
        <v>-356.05</v>
      </c>
      <c r="AC445" s="35">
        <f>India_Data[[#This Row],[Ship Date]]-India_Data[[#This Row],[Order Date]]</f>
        <v>6</v>
      </c>
      <c r="AD445" s="35" t="str">
        <f>IF(India_Data[[#This Row],[Ship Date]]-India_Data[[#This Row],[Order Date]]&gt;5,"flag","no")</f>
        <v>flag</v>
      </c>
      <c r="AE445" s="35">
        <f>India_Data[[#This Row],[Profit]]/India_Data[[#This Row],[Sales]]</f>
        <v>0.4198516828294353</v>
      </c>
      <c r="AF445" s="41">
        <f>India_Data[[#This Row],[Sales]]/India_Data[[#This Row],[Target]]</f>
        <v>0.42479806138933762</v>
      </c>
      <c r="AG445" s="41">
        <f>India_Data[[#This Row],[Shipping Cost]]/India_Data[[#This Row],[Sales]]</f>
        <v>9.9790834759459976E-2</v>
      </c>
      <c r="AH445" s="40" t="str">
        <f>IF(India_Data[[#This Row],[Shipping Cost]]/India_Data[[#This Row],[Sales]]&gt;0.1,"HIGH","")</f>
        <v/>
      </c>
    </row>
    <row r="446" spans="1:34">
      <c r="A446" s="19">
        <v>445</v>
      </c>
      <c r="B446" s="20" t="s">
        <v>378</v>
      </c>
      <c r="C446" s="20" t="s">
        <v>26</v>
      </c>
      <c r="D446" s="20" t="s">
        <v>379</v>
      </c>
      <c r="E446" s="20" t="s">
        <v>380</v>
      </c>
      <c r="F446" s="20" t="s">
        <v>29</v>
      </c>
      <c r="G446" s="20" t="s">
        <v>117</v>
      </c>
      <c r="H446" s="20" t="s">
        <v>143</v>
      </c>
      <c r="I446" s="20" t="s">
        <v>32</v>
      </c>
      <c r="J446" s="20" t="s">
        <v>33</v>
      </c>
      <c r="K446" s="20" t="s">
        <v>1319</v>
      </c>
      <c r="L446" s="20" t="s">
        <v>35</v>
      </c>
      <c r="M446" s="20" t="s">
        <v>36</v>
      </c>
      <c r="N446" s="20" t="s">
        <v>213</v>
      </c>
      <c r="O446" s="20">
        <v>36.299999999999997</v>
      </c>
      <c r="P446" s="20">
        <v>5</v>
      </c>
      <c r="Q446" s="20">
        <v>6.45</v>
      </c>
      <c r="R446" s="20">
        <v>0.28999999999999998</v>
      </c>
      <c r="S446" s="20" t="s">
        <v>38</v>
      </c>
      <c r="T446" s="20">
        <v>282</v>
      </c>
      <c r="U446" s="20" t="s">
        <v>206</v>
      </c>
      <c r="V446" s="20" t="s">
        <v>221</v>
      </c>
      <c r="W446" s="21" t="s">
        <v>41</v>
      </c>
      <c r="X446" s="22">
        <v>44649</v>
      </c>
      <c r="Y446" s="23">
        <v>44596</v>
      </c>
      <c r="Z446" s="37" t="str">
        <f>IF(India_Data[[#This Row],[Order Date]]=India_Data[[#This Row],[Ship Date]],"0","1")</f>
        <v>1</v>
      </c>
      <c r="AA446" s="37" t="str">
        <f>IF(India_Data[[#This Row],[Sales]]&gt;=India_Data[[#This Row],[Target]],"YES","NO")</f>
        <v>NO</v>
      </c>
      <c r="AB446" s="37">
        <f>(Data!O446:O2000-Data!T446:T2000)</f>
        <v>-245.7</v>
      </c>
      <c r="AC446" s="35">
        <f>India_Data[[#This Row],[Ship Date]]-India_Data[[#This Row],[Order Date]]</f>
        <v>-53</v>
      </c>
      <c r="AD446" s="35" t="str">
        <f>IF(India_Data[[#This Row],[Ship Date]]-India_Data[[#This Row],[Order Date]]&gt;5,"flag","no")</f>
        <v>no</v>
      </c>
      <c r="AE446" s="35">
        <f>India_Data[[#This Row],[Profit]]/India_Data[[#This Row],[Sales]]</f>
        <v>0.17768595041322316</v>
      </c>
      <c r="AF446" s="41">
        <f>India_Data[[#This Row],[Sales]]/India_Data[[#This Row],[Target]]</f>
        <v>0.12872340425531914</v>
      </c>
      <c r="AG446" s="41">
        <f>India_Data[[#This Row],[Shipping Cost]]/India_Data[[#This Row],[Sales]]</f>
        <v>7.9889807162534434E-3</v>
      </c>
      <c r="AH446" s="40" t="str">
        <f>IF(India_Data[[#This Row],[Shipping Cost]]/India_Data[[#This Row],[Sales]]&gt;0.1,"HIGH","")</f>
        <v/>
      </c>
    </row>
    <row r="447" spans="1:34">
      <c r="A447" s="19">
        <v>446</v>
      </c>
      <c r="B447" s="20" t="s">
        <v>248</v>
      </c>
      <c r="C447" s="20" t="s">
        <v>26</v>
      </c>
      <c r="D447" s="20" t="s">
        <v>249</v>
      </c>
      <c r="E447" s="20" t="s">
        <v>250</v>
      </c>
      <c r="F447" s="20" t="s">
        <v>29</v>
      </c>
      <c r="G447" s="20" t="s">
        <v>251</v>
      </c>
      <c r="H447" s="20" t="s">
        <v>252</v>
      </c>
      <c r="I447" s="20" t="s">
        <v>32</v>
      </c>
      <c r="J447" s="20" t="s">
        <v>47</v>
      </c>
      <c r="K447" s="20" t="s">
        <v>386</v>
      </c>
      <c r="L447" s="20" t="s">
        <v>35</v>
      </c>
      <c r="M447" s="20" t="s">
        <v>76</v>
      </c>
      <c r="N447" s="20" t="s">
        <v>387</v>
      </c>
      <c r="O447" s="20">
        <v>82.2</v>
      </c>
      <c r="P447" s="20">
        <v>5</v>
      </c>
      <c r="Q447" s="20">
        <v>10.65</v>
      </c>
      <c r="R447" s="20">
        <v>7.87</v>
      </c>
      <c r="S447" s="20" t="s">
        <v>38</v>
      </c>
      <c r="T447" s="20">
        <v>459</v>
      </c>
      <c r="U447" s="20" t="s">
        <v>206</v>
      </c>
      <c r="V447" s="20" t="s">
        <v>214</v>
      </c>
      <c r="W447" s="21" t="s">
        <v>58</v>
      </c>
      <c r="X447" s="22">
        <v>45308</v>
      </c>
      <c r="Y447" s="23">
        <v>45313</v>
      </c>
      <c r="Z447" s="37" t="str">
        <f>IF(India_Data[[#This Row],[Order Date]]=India_Data[[#This Row],[Ship Date]],"0","1")</f>
        <v>1</v>
      </c>
      <c r="AA447" s="37" t="str">
        <f>IF(India_Data[[#This Row],[Sales]]&gt;=India_Data[[#This Row],[Target]],"YES","NO")</f>
        <v>NO</v>
      </c>
      <c r="AB447" s="37">
        <f>(Data!O447:O2001-Data!T447:T2001)</f>
        <v>-376.8</v>
      </c>
      <c r="AC447" s="35">
        <f>India_Data[[#This Row],[Ship Date]]-India_Data[[#This Row],[Order Date]]</f>
        <v>5</v>
      </c>
      <c r="AD447" s="35" t="str">
        <f>IF(India_Data[[#This Row],[Ship Date]]-India_Data[[#This Row],[Order Date]]&gt;5,"flag","no")</f>
        <v>no</v>
      </c>
      <c r="AE447" s="35">
        <f>India_Data[[#This Row],[Profit]]/India_Data[[#This Row],[Sales]]</f>
        <v>0.12956204379562045</v>
      </c>
      <c r="AF447" s="41">
        <f>India_Data[[#This Row],[Sales]]/India_Data[[#This Row],[Target]]</f>
        <v>0.17908496732026144</v>
      </c>
      <c r="AG447" s="41">
        <f>India_Data[[#This Row],[Shipping Cost]]/India_Data[[#This Row],[Sales]]</f>
        <v>9.5742092457420921E-2</v>
      </c>
      <c r="AH447" s="40" t="str">
        <f>IF(India_Data[[#This Row],[Shipping Cost]]/India_Data[[#This Row],[Sales]]&gt;0.1,"HIGH","")</f>
        <v/>
      </c>
    </row>
    <row r="448" spans="1:34">
      <c r="A448" s="19">
        <v>447</v>
      </c>
      <c r="B448" s="20" t="s">
        <v>277</v>
      </c>
      <c r="C448" s="20" t="s">
        <v>26</v>
      </c>
      <c r="D448" s="20" t="s">
        <v>278</v>
      </c>
      <c r="E448" s="20" t="s">
        <v>279</v>
      </c>
      <c r="F448" s="20" t="s">
        <v>29</v>
      </c>
      <c r="G448" s="20" t="s">
        <v>280</v>
      </c>
      <c r="H448" s="20" t="s">
        <v>63</v>
      </c>
      <c r="I448" s="20" t="s">
        <v>32</v>
      </c>
      <c r="J448" s="20" t="s">
        <v>54</v>
      </c>
      <c r="K448" s="20" t="s">
        <v>386</v>
      </c>
      <c r="L448" s="20" t="s">
        <v>35</v>
      </c>
      <c r="M448" s="20" t="s">
        <v>76</v>
      </c>
      <c r="N448" s="20" t="s">
        <v>387</v>
      </c>
      <c r="O448" s="20">
        <v>82.2</v>
      </c>
      <c r="P448" s="20">
        <v>5</v>
      </c>
      <c r="Q448" s="20">
        <v>10.65</v>
      </c>
      <c r="R448" s="20">
        <v>5.74</v>
      </c>
      <c r="S448" s="20" t="s">
        <v>38</v>
      </c>
      <c r="T448" s="20">
        <v>714</v>
      </c>
      <c r="U448" s="20" t="s">
        <v>206</v>
      </c>
      <c r="V448" s="20" t="s">
        <v>221</v>
      </c>
      <c r="W448" s="21" t="s">
        <v>58</v>
      </c>
      <c r="X448" s="22">
        <v>45618</v>
      </c>
      <c r="Y448" s="23">
        <v>45622</v>
      </c>
      <c r="Z448" s="37" t="str">
        <f>IF(India_Data[[#This Row],[Order Date]]=India_Data[[#This Row],[Ship Date]],"0","1")</f>
        <v>1</v>
      </c>
      <c r="AA448" s="37" t="str">
        <f>IF(India_Data[[#This Row],[Sales]]&gt;=India_Data[[#This Row],[Target]],"YES","NO")</f>
        <v>NO</v>
      </c>
      <c r="AB448" s="37">
        <f>(Data!O448:O2002-Data!T448:T2002)</f>
        <v>-631.79999999999995</v>
      </c>
      <c r="AC448" s="35">
        <f>India_Data[[#This Row],[Ship Date]]-India_Data[[#This Row],[Order Date]]</f>
        <v>4</v>
      </c>
      <c r="AD448" s="35" t="str">
        <f>IF(India_Data[[#This Row],[Ship Date]]-India_Data[[#This Row],[Order Date]]&gt;5,"flag","no")</f>
        <v>no</v>
      </c>
      <c r="AE448" s="35">
        <f>India_Data[[#This Row],[Profit]]/India_Data[[#This Row],[Sales]]</f>
        <v>0.12956204379562045</v>
      </c>
      <c r="AF448" s="41">
        <f>India_Data[[#This Row],[Sales]]/India_Data[[#This Row],[Target]]</f>
        <v>0.11512605042016807</v>
      </c>
      <c r="AG448" s="41">
        <f>India_Data[[#This Row],[Shipping Cost]]/India_Data[[#This Row],[Sales]]</f>
        <v>6.9829683698296841E-2</v>
      </c>
      <c r="AH448" s="40" t="str">
        <f>IF(India_Data[[#This Row],[Shipping Cost]]/India_Data[[#This Row],[Sales]]&gt;0.1,"HIGH","")</f>
        <v/>
      </c>
    </row>
    <row r="449" spans="1:34">
      <c r="A449" s="19">
        <v>448</v>
      </c>
      <c r="B449" s="20" t="s">
        <v>1320</v>
      </c>
      <c r="C449" s="20" t="s">
        <v>26</v>
      </c>
      <c r="D449" s="20" t="s">
        <v>599</v>
      </c>
      <c r="E449" s="20" t="s">
        <v>600</v>
      </c>
      <c r="F449" s="20" t="s">
        <v>29</v>
      </c>
      <c r="G449" s="20" t="s">
        <v>45</v>
      </c>
      <c r="H449" s="20" t="s">
        <v>46</v>
      </c>
      <c r="I449" s="20" t="s">
        <v>32</v>
      </c>
      <c r="J449" s="20" t="s">
        <v>47</v>
      </c>
      <c r="K449" s="20" t="s">
        <v>1321</v>
      </c>
      <c r="L449" s="20" t="s">
        <v>35</v>
      </c>
      <c r="M449" s="20" t="s">
        <v>76</v>
      </c>
      <c r="N449" s="20" t="s">
        <v>1322</v>
      </c>
      <c r="O449" s="20">
        <v>78.75</v>
      </c>
      <c r="P449" s="20">
        <v>5</v>
      </c>
      <c r="Q449" s="20">
        <v>17.25</v>
      </c>
      <c r="R449" s="20">
        <v>4.49</v>
      </c>
      <c r="S449" s="20" t="s">
        <v>38</v>
      </c>
      <c r="T449" s="20">
        <v>437</v>
      </c>
      <c r="U449" s="20" t="s">
        <v>206</v>
      </c>
      <c r="V449" s="20" t="s">
        <v>228</v>
      </c>
      <c r="W449" s="21" t="s">
        <v>58</v>
      </c>
      <c r="X449" s="22">
        <v>44466</v>
      </c>
      <c r="Y449" s="23">
        <v>44265</v>
      </c>
      <c r="Z449" s="37" t="str">
        <f>IF(India_Data[[#This Row],[Order Date]]=India_Data[[#This Row],[Ship Date]],"0","1")</f>
        <v>1</v>
      </c>
      <c r="AA449" s="37" t="str">
        <f>IF(India_Data[[#This Row],[Sales]]&gt;=India_Data[[#This Row],[Target]],"YES","NO")</f>
        <v>NO</v>
      </c>
      <c r="AB449" s="37">
        <f>(Data!O449:O2003-Data!T449:T2003)</f>
        <v>-358.25</v>
      </c>
      <c r="AC449" s="35">
        <f>India_Data[[#This Row],[Ship Date]]-India_Data[[#This Row],[Order Date]]</f>
        <v>-201</v>
      </c>
      <c r="AD449" s="35" t="str">
        <f>IF(India_Data[[#This Row],[Ship Date]]-India_Data[[#This Row],[Order Date]]&gt;5,"flag","no")</f>
        <v>no</v>
      </c>
      <c r="AE449" s="35">
        <f>India_Data[[#This Row],[Profit]]/India_Data[[#This Row],[Sales]]</f>
        <v>0.21904761904761905</v>
      </c>
      <c r="AF449" s="41">
        <f>India_Data[[#This Row],[Sales]]/India_Data[[#This Row],[Target]]</f>
        <v>0.18020594965675057</v>
      </c>
      <c r="AG449" s="41">
        <f>India_Data[[#This Row],[Shipping Cost]]/India_Data[[#This Row],[Sales]]</f>
        <v>5.701587301587302E-2</v>
      </c>
      <c r="AH449" s="40" t="str">
        <f>IF(India_Data[[#This Row],[Shipping Cost]]/India_Data[[#This Row],[Sales]]&gt;0.1,"HIGH","")</f>
        <v/>
      </c>
    </row>
    <row r="450" spans="1:34">
      <c r="A450" s="19">
        <v>449</v>
      </c>
      <c r="B450" s="20" t="s">
        <v>824</v>
      </c>
      <c r="C450" s="20" t="s">
        <v>26</v>
      </c>
      <c r="D450" s="20" t="s">
        <v>825</v>
      </c>
      <c r="E450" s="20" t="s">
        <v>826</v>
      </c>
      <c r="F450" s="20" t="s">
        <v>29</v>
      </c>
      <c r="G450" s="20" t="s">
        <v>529</v>
      </c>
      <c r="H450" s="20" t="s">
        <v>31</v>
      </c>
      <c r="I450" s="20" t="s">
        <v>32</v>
      </c>
      <c r="J450" s="20" t="s">
        <v>33</v>
      </c>
      <c r="K450" s="20" t="s">
        <v>1323</v>
      </c>
      <c r="L450" s="20" t="s">
        <v>35</v>
      </c>
      <c r="M450" s="20" t="s">
        <v>84</v>
      </c>
      <c r="N450" s="20" t="s">
        <v>1324</v>
      </c>
      <c r="O450" s="20">
        <v>61.2</v>
      </c>
      <c r="P450" s="20">
        <v>5</v>
      </c>
      <c r="Q450" s="20">
        <v>10.95</v>
      </c>
      <c r="R450" s="20">
        <v>4.57</v>
      </c>
      <c r="S450" s="20" t="s">
        <v>38</v>
      </c>
      <c r="T450" s="20">
        <v>404</v>
      </c>
      <c r="U450" s="20" t="s">
        <v>206</v>
      </c>
      <c r="V450" s="20" t="s">
        <v>207</v>
      </c>
      <c r="W450" s="21" t="s">
        <v>41</v>
      </c>
      <c r="X450" s="22">
        <v>45568</v>
      </c>
      <c r="Y450" s="23">
        <v>45365</v>
      </c>
      <c r="Z450" s="37" t="str">
        <f>IF(India_Data[[#This Row],[Order Date]]=India_Data[[#This Row],[Ship Date]],"0","1")</f>
        <v>1</v>
      </c>
      <c r="AA450" s="37" t="str">
        <f>IF(India_Data[[#This Row],[Sales]]&gt;=India_Data[[#This Row],[Target]],"YES","NO")</f>
        <v>NO</v>
      </c>
      <c r="AB450" s="37">
        <f>(Data!O450:O2004-Data!T450:T2004)</f>
        <v>-342.8</v>
      </c>
      <c r="AC450" s="35">
        <f>India_Data[[#This Row],[Ship Date]]-India_Data[[#This Row],[Order Date]]</f>
        <v>-203</v>
      </c>
      <c r="AD450" s="35" t="str">
        <f>IF(India_Data[[#This Row],[Ship Date]]-India_Data[[#This Row],[Order Date]]&gt;5,"flag","no")</f>
        <v>no</v>
      </c>
      <c r="AE450" s="35">
        <f>India_Data[[#This Row],[Profit]]/India_Data[[#This Row],[Sales]]</f>
        <v>0.17892156862745096</v>
      </c>
      <c r="AF450" s="41">
        <f>India_Data[[#This Row],[Sales]]/India_Data[[#This Row],[Target]]</f>
        <v>0.15148514851485148</v>
      </c>
      <c r="AG450" s="41">
        <f>India_Data[[#This Row],[Shipping Cost]]/India_Data[[#This Row],[Sales]]</f>
        <v>7.4673202614379083E-2</v>
      </c>
      <c r="AH450" s="40" t="str">
        <f>IF(India_Data[[#This Row],[Shipping Cost]]/India_Data[[#This Row],[Sales]]&gt;0.1,"HIGH","")</f>
        <v/>
      </c>
    </row>
    <row r="451" spans="1:34">
      <c r="A451" s="19">
        <v>450</v>
      </c>
      <c r="B451" s="20" t="s">
        <v>1325</v>
      </c>
      <c r="C451" s="20" t="s">
        <v>26</v>
      </c>
      <c r="D451" s="20" t="s">
        <v>1326</v>
      </c>
      <c r="E451" s="20" t="s">
        <v>1327</v>
      </c>
      <c r="F451" s="20" t="s">
        <v>29</v>
      </c>
      <c r="G451" s="20" t="s">
        <v>623</v>
      </c>
      <c r="H451" s="20" t="s">
        <v>63</v>
      </c>
      <c r="I451" s="20" t="s">
        <v>32</v>
      </c>
      <c r="J451" s="20" t="s">
        <v>54</v>
      </c>
      <c r="K451" s="20" t="s">
        <v>1328</v>
      </c>
      <c r="L451" s="20" t="s">
        <v>35</v>
      </c>
      <c r="M451" s="20" t="s">
        <v>98</v>
      </c>
      <c r="N451" s="20" t="s">
        <v>1329</v>
      </c>
      <c r="O451" s="20">
        <v>257.7</v>
      </c>
      <c r="P451" s="20">
        <v>5</v>
      </c>
      <c r="Q451" s="20">
        <v>25.65</v>
      </c>
      <c r="R451" s="20">
        <v>21.89</v>
      </c>
      <c r="S451" s="20" t="s">
        <v>38</v>
      </c>
      <c r="T451" s="20">
        <v>728</v>
      </c>
      <c r="U451" s="20" t="s">
        <v>206</v>
      </c>
      <c r="V451" s="20" t="s">
        <v>214</v>
      </c>
      <c r="W451" s="21" t="s">
        <v>58</v>
      </c>
      <c r="X451" s="22">
        <v>44743</v>
      </c>
      <c r="Y451" s="23">
        <v>44866</v>
      </c>
      <c r="Z451" s="37" t="str">
        <f>IF(India_Data[[#This Row],[Order Date]]=India_Data[[#This Row],[Ship Date]],"0","1")</f>
        <v>1</v>
      </c>
      <c r="AA451" s="37" t="str">
        <f>IF(India_Data[[#This Row],[Sales]]&gt;=India_Data[[#This Row],[Target]],"YES","NO")</f>
        <v>NO</v>
      </c>
      <c r="AB451" s="37">
        <f>(Data!O451:O2005-Data!T451:T2005)</f>
        <v>-470.3</v>
      </c>
      <c r="AC451" s="35">
        <f>India_Data[[#This Row],[Ship Date]]-India_Data[[#This Row],[Order Date]]</f>
        <v>123</v>
      </c>
      <c r="AD451" s="35" t="str">
        <f>IF(India_Data[[#This Row],[Ship Date]]-India_Data[[#This Row],[Order Date]]&gt;5,"flag","no")</f>
        <v>flag</v>
      </c>
      <c r="AE451" s="35">
        <f>India_Data[[#This Row],[Profit]]/India_Data[[#This Row],[Sales]]</f>
        <v>9.9534342258440045E-2</v>
      </c>
      <c r="AF451" s="41">
        <f>India_Data[[#This Row],[Sales]]/India_Data[[#This Row],[Target]]</f>
        <v>0.35398351648351645</v>
      </c>
      <c r="AG451" s="41">
        <f>India_Data[[#This Row],[Shipping Cost]]/India_Data[[#This Row],[Sales]]</f>
        <v>8.4943733022894846E-2</v>
      </c>
      <c r="AH451" s="40" t="str">
        <f>IF(India_Data[[#This Row],[Shipping Cost]]/India_Data[[#This Row],[Sales]]&gt;0.1,"HIGH","")</f>
        <v/>
      </c>
    </row>
    <row r="452" spans="1:34">
      <c r="A452" s="19">
        <v>451</v>
      </c>
      <c r="B452" s="20" t="s">
        <v>1330</v>
      </c>
      <c r="C452" s="20" t="s">
        <v>26</v>
      </c>
      <c r="D452" s="20" t="s">
        <v>1331</v>
      </c>
      <c r="E452" s="20" t="s">
        <v>1332</v>
      </c>
      <c r="F452" s="20" t="s">
        <v>29</v>
      </c>
      <c r="G452" s="20" t="s">
        <v>1333</v>
      </c>
      <c r="H452" s="20" t="s">
        <v>179</v>
      </c>
      <c r="I452" s="20" t="s">
        <v>32</v>
      </c>
      <c r="J452" s="20" t="s">
        <v>180</v>
      </c>
      <c r="K452" s="20" t="s">
        <v>1334</v>
      </c>
      <c r="L452" s="20" t="s">
        <v>35</v>
      </c>
      <c r="M452" s="20" t="s">
        <v>105</v>
      </c>
      <c r="N452" s="20" t="s">
        <v>1335</v>
      </c>
      <c r="O452" s="20">
        <v>169.65</v>
      </c>
      <c r="P452" s="20">
        <v>5</v>
      </c>
      <c r="Q452" s="20">
        <v>39</v>
      </c>
      <c r="R452" s="20">
        <v>9.15</v>
      </c>
      <c r="S452" s="20" t="s">
        <v>38</v>
      </c>
      <c r="T452" s="20">
        <v>166</v>
      </c>
      <c r="U452" s="20" t="s">
        <v>206</v>
      </c>
      <c r="V452" s="20" t="s">
        <v>221</v>
      </c>
      <c r="W452" s="21" t="s">
        <v>58</v>
      </c>
      <c r="X452" s="22">
        <v>45517</v>
      </c>
      <c r="Y452" s="23">
        <v>45523</v>
      </c>
      <c r="Z452" s="37" t="str">
        <f>IF(India_Data[[#This Row],[Order Date]]=India_Data[[#This Row],[Ship Date]],"0","1")</f>
        <v>1</v>
      </c>
      <c r="AA452" s="37" t="str">
        <f>IF(India_Data[[#This Row],[Sales]]&gt;=India_Data[[#This Row],[Target]],"YES","NO")</f>
        <v>YES</v>
      </c>
      <c r="AB452" s="37">
        <f>(Data!O452:O2006-Data!T452:T2006)</f>
        <v>3.6500000000000057</v>
      </c>
      <c r="AC452" s="35">
        <f>India_Data[[#This Row],[Ship Date]]-India_Data[[#This Row],[Order Date]]</f>
        <v>6</v>
      </c>
      <c r="AD452" s="35" t="str">
        <f>IF(India_Data[[#This Row],[Ship Date]]-India_Data[[#This Row],[Order Date]]&gt;5,"flag","no")</f>
        <v>flag</v>
      </c>
      <c r="AE452" s="35">
        <f>India_Data[[#This Row],[Profit]]/India_Data[[#This Row],[Sales]]</f>
        <v>0.22988505747126436</v>
      </c>
      <c r="AF452" s="41">
        <f>India_Data[[#This Row],[Sales]]/India_Data[[#This Row],[Target]]</f>
        <v>1.021987951807229</v>
      </c>
      <c r="AG452" s="41">
        <f>India_Data[[#This Row],[Shipping Cost]]/India_Data[[#This Row],[Sales]]</f>
        <v>5.3934571175950484E-2</v>
      </c>
      <c r="AH452" s="40" t="str">
        <f>IF(India_Data[[#This Row],[Shipping Cost]]/India_Data[[#This Row],[Sales]]&gt;0.1,"HIGH","")</f>
        <v/>
      </c>
    </row>
    <row r="453" spans="1:34">
      <c r="A453" s="19">
        <v>452</v>
      </c>
      <c r="B453" s="20" t="s">
        <v>215</v>
      </c>
      <c r="C453" s="20" t="s">
        <v>26</v>
      </c>
      <c r="D453" s="20" t="s">
        <v>216</v>
      </c>
      <c r="E453" s="20" t="s">
        <v>217</v>
      </c>
      <c r="F453" s="20" t="s">
        <v>29</v>
      </c>
      <c r="G453" s="20" t="s">
        <v>218</v>
      </c>
      <c r="H453" s="20" t="s">
        <v>165</v>
      </c>
      <c r="I453" s="20" t="s">
        <v>32</v>
      </c>
      <c r="J453" s="20" t="s">
        <v>47</v>
      </c>
      <c r="K453" s="20" t="s">
        <v>1194</v>
      </c>
      <c r="L453" s="20" t="s">
        <v>35</v>
      </c>
      <c r="M453" s="20" t="s">
        <v>105</v>
      </c>
      <c r="N453" s="20" t="s">
        <v>1195</v>
      </c>
      <c r="O453" s="20">
        <v>105.6</v>
      </c>
      <c r="P453" s="20">
        <v>5</v>
      </c>
      <c r="Q453" s="20">
        <v>52.8</v>
      </c>
      <c r="R453" s="20">
        <v>7.11</v>
      </c>
      <c r="S453" s="20" t="s">
        <v>38</v>
      </c>
      <c r="T453" s="20">
        <v>370</v>
      </c>
      <c r="U453" s="20" t="s">
        <v>206</v>
      </c>
      <c r="V453" s="20" t="s">
        <v>228</v>
      </c>
      <c r="W453" s="21" t="s">
        <v>58</v>
      </c>
      <c r="X453" s="22">
        <v>45517</v>
      </c>
      <c r="Y453" s="23">
        <v>45523</v>
      </c>
      <c r="Z453" s="37" t="str">
        <f>IF(India_Data[[#This Row],[Order Date]]=India_Data[[#This Row],[Ship Date]],"0","1")</f>
        <v>1</v>
      </c>
      <c r="AA453" s="37" t="str">
        <f>IF(India_Data[[#This Row],[Sales]]&gt;=India_Data[[#This Row],[Target]],"YES","NO")</f>
        <v>NO</v>
      </c>
      <c r="AB453" s="37">
        <f>(Data!O453:O2007-Data!T453:T2007)</f>
        <v>-264.39999999999998</v>
      </c>
      <c r="AC453" s="35">
        <f>India_Data[[#This Row],[Ship Date]]-India_Data[[#This Row],[Order Date]]</f>
        <v>6</v>
      </c>
      <c r="AD453" s="35" t="str">
        <f>IF(India_Data[[#This Row],[Ship Date]]-India_Data[[#This Row],[Order Date]]&gt;5,"flag","no")</f>
        <v>flag</v>
      </c>
      <c r="AE453" s="35">
        <f>India_Data[[#This Row],[Profit]]/India_Data[[#This Row],[Sales]]</f>
        <v>0.5</v>
      </c>
      <c r="AF453" s="41">
        <f>India_Data[[#This Row],[Sales]]/India_Data[[#This Row],[Target]]</f>
        <v>0.28540540540540538</v>
      </c>
      <c r="AG453" s="41">
        <f>India_Data[[#This Row],[Shipping Cost]]/India_Data[[#This Row],[Sales]]</f>
        <v>6.7329545454545461E-2</v>
      </c>
      <c r="AH453" s="40" t="str">
        <f>IF(India_Data[[#This Row],[Shipping Cost]]/India_Data[[#This Row],[Sales]]&gt;0.1,"HIGH","")</f>
        <v/>
      </c>
    </row>
    <row r="454" spans="1:34">
      <c r="A454" s="19">
        <v>453</v>
      </c>
      <c r="B454" s="20" t="s">
        <v>1336</v>
      </c>
      <c r="C454" s="20" t="s">
        <v>26</v>
      </c>
      <c r="D454" s="20" t="s">
        <v>1337</v>
      </c>
      <c r="E454" s="20" t="s">
        <v>1338</v>
      </c>
      <c r="F454" s="20" t="s">
        <v>29</v>
      </c>
      <c r="G454" s="20" t="s">
        <v>1339</v>
      </c>
      <c r="H454" s="20" t="s">
        <v>312</v>
      </c>
      <c r="I454" s="20" t="s">
        <v>32</v>
      </c>
      <c r="J454" s="20" t="s">
        <v>180</v>
      </c>
      <c r="K454" s="20" t="s">
        <v>866</v>
      </c>
      <c r="L454" s="20" t="s">
        <v>35</v>
      </c>
      <c r="M454" s="20" t="s">
        <v>145</v>
      </c>
      <c r="N454" s="20" t="s">
        <v>867</v>
      </c>
      <c r="O454" s="20">
        <v>142.19999999999999</v>
      </c>
      <c r="P454" s="20">
        <v>6</v>
      </c>
      <c r="Q454" s="20">
        <v>29.7</v>
      </c>
      <c r="R454" s="20">
        <v>10.039999999999999</v>
      </c>
      <c r="S454" s="20" t="s">
        <v>38</v>
      </c>
      <c r="T454" s="20">
        <v>329</v>
      </c>
      <c r="U454" s="20" t="s">
        <v>206</v>
      </c>
      <c r="V454" s="20" t="s">
        <v>207</v>
      </c>
      <c r="W454" s="21" t="s">
        <v>58</v>
      </c>
      <c r="X454" s="22">
        <v>45109</v>
      </c>
      <c r="Y454" s="23">
        <v>45232</v>
      </c>
      <c r="Z454" s="37" t="str">
        <f>IF(India_Data[[#This Row],[Order Date]]=India_Data[[#This Row],[Ship Date]],"0","1")</f>
        <v>1</v>
      </c>
      <c r="AA454" s="37" t="str">
        <f>IF(India_Data[[#This Row],[Sales]]&gt;=India_Data[[#This Row],[Target]],"YES","NO")</f>
        <v>NO</v>
      </c>
      <c r="AB454" s="37">
        <f>(Data!O454:O2008-Data!T454:T2008)</f>
        <v>-186.8</v>
      </c>
      <c r="AC454" s="35">
        <f>India_Data[[#This Row],[Ship Date]]-India_Data[[#This Row],[Order Date]]</f>
        <v>123</v>
      </c>
      <c r="AD454" s="35" t="str">
        <f>IF(India_Data[[#This Row],[Ship Date]]-India_Data[[#This Row],[Order Date]]&gt;5,"flag","no")</f>
        <v>flag</v>
      </c>
      <c r="AE454" s="35">
        <f>India_Data[[#This Row],[Profit]]/India_Data[[#This Row],[Sales]]</f>
        <v>0.20886075949367089</v>
      </c>
      <c r="AF454" s="41">
        <f>India_Data[[#This Row],[Sales]]/India_Data[[#This Row],[Target]]</f>
        <v>0.4322188449848024</v>
      </c>
      <c r="AG454" s="41">
        <f>India_Data[[#This Row],[Shipping Cost]]/India_Data[[#This Row],[Sales]]</f>
        <v>7.060478199718706E-2</v>
      </c>
      <c r="AH454" s="40" t="str">
        <f>IF(India_Data[[#This Row],[Shipping Cost]]/India_Data[[#This Row],[Sales]]&gt;0.1,"HIGH","")</f>
        <v/>
      </c>
    </row>
    <row r="455" spans="1:34">
      <c r="A455" s="19">
        <v>454</v>
      </c>
      <c r="B455" s="20" t="s">
        <v>93</v>
      </c>
      <c r="C455" s="20" t="s">
        <v>26</v>
      </c>
      <c r="D455" s="20" t="s">
        <v>94</v>
      </c>
      <c r="E455" s="20" t="s">
        <v>95</v>
      </c>
      <c r="F455" s="20" t="s">
        <v>29</v>
      </c>
      <c r="G455" s="20" t="s">
        <v>96</v>
      </c>
      <c r="H455" s="20" t="s">
        <v>31</v>
      </c>
      <c r="I455" s="20" t="s">
        <v>32</v>
      </c>
      <c r="J455" s="20" t="s">
        <v>33</v>
      </c>
      <c r="K455" s="20" t="s">
        <v>1340</v>
      </c>
      <c r="L455" s="20" t="s">
        <v>35</v>
      </c>
      <c r="M455" s="20" t="s">
        <v>84</v>
      </c>
      <c r="N455" s="20" t="s">
        <v>1341</v>
      </c>
      <c r="O455" s="20">
        <v>43.74</v>
      </c>
      <c r="P455" s="20">
        <v>6</v>
      </c>
      <c r="Q455" s="20">
        <v>11.34</v>
      </c>
      <c r="R455" s="20">
        <v>3.84</v>
      </c>
      <c r="S455" s="20" t="s">
        <v>38</v>
      </c>
      <c r="T455" s="20">
        <v>291</v>
      </c>
      <c r="U455" s="20" t="s">
        <v>206</v>
      </c>
      <c r="V455" s="20" t="s">
        <v>214</v>
      </c>
      <c r="W455" s="21" t="s">
        <v>58</v>
      </c>
      <c r="X455" s="22">
        <v>44466</v>
      </c>
      <c r="Y455" s="23">
        <v>44265</v>
      </c>
      <c r="Z455" s="37" t="str">
        <f>IF(India_Data[[#This Row],[Order Date]]=India_Data[[#This Row],[Ship Date]],"0","1")</f>
        <v>1</v>
      </c>
      <c r="AA455" s="37" t="str">
        <f>IF(India_Data[[#This Row],[Sales]]&gt;=India_Data[[#This Row],[Target]],"YES","NO")</f>
        <v>NO</v>
      </c>
      <c r="AB455" s="37">
        <f>(Data!O455:O2009-Data!T455:T2009)</f>
        <v>-247.26</v>
      </c>
      <c r="AC455" s="35">
        <f>India_Data[[#This Row],[Ship Date]]-India_Data[[#This Row],[Order Date]]</f>
        <v>-201</v>
      </c>
      <c r="AD455" s="35" t="str">
        <f>IF(India_Data[[#This Row],[Ship Date]]-India_Data[[#This Row],[Order Date]]&gt;5,"flag","no")</f>
        <v>no</v>
      </c>
      <c r="AE455" s="35">
        <f>India_Data[[#This Row],[Profit]]/India_Data[[#This Row],[Sales]]</f>
        <v>0.25925925925925924</v>
      </c>
      <c r="AF455" s="41">
        <f>India_Data[[#This Row],[Sales]]/India_Data[[#This Row],[Target]]</f>
        <v>0.15030927835051547</v>
      </c>
      <c r="AG455" s="41">
        <f>India_Data[[#This Row],[Shipping Cost]]/India_Data[[#This Row],[Sales]]</f>
        <v>8.77914951989026E-2</v>
      </c>
      <c r="AH455" s="40" t="str">
        <f>IF(India_Data[[#This Row],[Shipping Cost]]/India_Data[[#This Row],[Sales]]&gt;0.1,"HIGH","")</f>
        <v/>
      </c>
    </row>
    <row r="456" spans="1:34">
      <c r="A456" s="19">
        <v>455</v>
      </c>
      <c r="B456" s="20" t="s">
        <v>1342</v>
      </c>
      <c r="C456" s="20" t="s">
        <v>26</v>
      </c>
      <c r="D456" s="20" t="s">
        <v>1343</v>
      </c>
      <c r="E456" s="20" t="s">
        <v>1344</v>
      </c>
      <c r="F456" s="20" t="s">
        <v>29</v>
      </c>
      <c r="G456" s="20" t="s">
        <v>663</v>
      </c>
      <c r="H456" s="20" t="s">
        <v>179</v>
      </c>
      <c r="I456" s="20" t="s">
        <v>32</v>
      </c>
      <c r="J456" s="20" t="s">
        <v>180</v>
      </c>
      <c r="K456" s="20" t="s">
        <v>1345</v>
      </c>
      <c r="L456" s="20" t="s">
        <v>35</v>
      </c>
      <c r="M456" s="20" t="s">
        <v>98</v>
      </c>
      <c r="N456" s="20" t="s">
        <v>1346</v>
      </c>
      <c r="O456" s="20">
        <v>209.34</v>
      </c>
      <c r="P456" s="20">
        <v>6</v>
      </c>
      <c r="Q456" s="20">
        <v>33.479999999999997</v>
      </c>
      <c r="R456" s="20">
        <v>21.15</v>
      </c>
      <c r="S456" s="20" t="s">
        <v>38</v>
      </c>
      <c r="T456" s="20">
        <v>483</v>
      </c>
      <c r="U456" s="20" t="s">
        <v>206</v>
      </c>
      <c r="V456" s="20" t="s">
        <v>221</v>
      </c>
      <c r="W456" s="21" t="s">
        <v>58</v>
      </c>
      <c r="X456" s="22">
        <v>44873</v>
      </c>
      <c r="Y456" s="23">
        <v>44789</v>
      </c>
      <c r="Z456" s="37" t="str">
        <f>IF(India_Data[[#This Row],[Order Date]]=India_Data[[#This Row],[Ship Date]],"0","1")</f>
        <v>1</v>
      </c>
      <c r="AA456" s="37" t="str">
        <f>IF(India_Data[[#This Row],[Sales]]&gt;=India_Data[[#This Row],[Target]],"YES","NO")</f>
        <v>NO</v>
      </c>
      <c r="AB456" s="37">
        <f>(Data!O456:O2010-Data!T456:T2010)</f>
        <v>-273.65999999999997</v>
      </c>
      <c r="AC456" s="35">
        <f>India_Data[[#This Row],[Ship Date]]-India_Data[[#This Row],[Order Date]]</f>
        <v>-84</v>
      </c>
      <c r="AD456" s="35" t="str">
        <f>IF(India_Data[[#This Row],[Ship Date]]-India_Data[[#This Row],[Order Date]]&gt;5,"flag","no")</f>
        <v>no</v>
      </c>
      <c r="AE456" s="35">
        <f>India_Data[[#This Row],[Profit]]/India_Data[[#This Row],[Sales]]</f>
        <v>0.15993121238177127</v>
      </c>
      <c r="AF456" s="41">
        <f>India_Data[[#This Row],[Sales]]/India_Data[[#This Row],[Target]]</f>
        <v>0.43341614906832299</v>
      </c>
      <c r="AG456" s="41">
        <f>India_Data[[#This Row],[Shipping Cost]]/India_Data[[#This Row],[Sales]]</f>
        <v>0.10103181427343078</v>
      </c>
      <c r="AH456" s="40" t="str">
        <f>IF(India_Data[[#This Row],[Shipping Cost]]/India_Data[[#This Row],[Sales]]&gt;0.1,"HIGH","")</f>
        <v>HIGH</v>
      </c>
    </row>
    <row r="457" spans="1:34">
      <c r="A457" s="19">
        <v>456</v>
      </c>
      <c r="B457" s="20" t="s">
        <v>1251</v>
      </c>
      <c r="C457" s="20" t="s">
        <v>26</v>
      </c>
      <c r="D457" s="20" t="s">
        <v>1252</v>
      </c>
      <c r="E457" s="20" t="s">
        <v>1253</v>
      </c>
      <c r="F457" s="20" t="s">
        <v>29</v>
      </c>
      <c r="G457" s="20" t="s">
        <v>671</v>
      </c>
      <c r="H457" s="20" t="s">
        <v>672</v>
      </c>
      <c r="I457" s="20" t="s">
        <v>32</v>
      </c>
      <c r="J457" s="20" t="s">
        <v>33</v>
      </c>
      <c r="K457" s="20" t="s">
        <v>1347</v>
      </c>
      <c r="L457" s="20" t="s">
        <v>35</v>
      </c>
      <c r="M457" s="20" t="s">
        <v>159</v>
      </c>
      <c r="N457" s="20" t="s">
        <v>1348</v>
      </c>
      <c r="O457" s="20">
        <v>193.41</v>
      </c>
      <c r="P457" s="20">
        <v>7</v>
      </c>
      <c r="Q457" s="20">
        <v>85.05</v>
      </c>
      <c r="R457" s="20">
        <v>12.03</v>
      </c>
      <c r="S457" s="20" t="s">
        <v>38</v>
      </c>
      <c r="T457" s="20">
        <v>202</v>
      </c>
      <c r="U457" s="20" t="s">
        <v>206</v>
      </c>
      <c r="V457" s="20" t="s">
        <v>228</v>
      </c>
      <c r="W457" s="21" t="s">
        <v>58</v>
      </c>
      <c r="X457" s="22">
        <v>45543</v>
      </c>
      <c r="Y457" s="23">
        <v>45517</v>
      </c>
      <c r="Z457" s="37" t="str">
        <f>IF(India_Data[[#This Row],[Order Date]]=India_Data[[#This Row],[Ship Date]],"0","1")</f>
        <v>1</v>
      </c>
      <c r="AA457" s="37" t="str">
        <f>IF(India_Data[[#This Row],[Sales]]&gt;=India_Data[[#This Row],[Target]],"YES","NO")</f>
        <v>NO</v>
      </c>
      <c r="AB457" s="37">
        <f>(Data!O457:O2011-Data!T457:T2011)</f>
        <v>-8.5900000000000034</v>
      </c>
      <c r="AC457" s="35">
        <f>India_Data[[#This Row],[Ship Date]]-India_Data[[#This Row],[Order Date]]</f>
        <v>-26</v>
      </c>
      <c r="AD457" s="35" t="str">
        <f>IF(India_Data[[#This Row],[Ship Date]]-India_Data[[#This Row],[Order Date]]&gt;5,"flag","no")</f>
        <v>no</v>
      </c>
      <c r="AE457" s="35">
        <f>India_Data[[#This Row],[Profit]]/India_Data[[#This Row],[Sales]]</f>
        <v>0.43973941368078173</v>
      </c>
      <c r="AF457" s="41">
        <f>India_Data[[#This Row],[Sales]]/India_Data[[#This Row],[Target]]</f>
        <v>0.95747524752475244</v>
      </c>
      <c r="AG457" s="41">
        <f>India_Data[[#This Row],[Shipping Cost]]/India_Data[[#This Row],[Sales]]</f>
        <v>6.2199472622925391E-2</v>
      </c>
      <c r="AH457" s="40" t="str">
        <f>IF(India_Data[[#This Row],[Shipping Cost]]/India_Data[[#This Row],[Sales]]&gt;0.1,"HIGH","")</f>
        <v/>
      </c>
    </row>
    <row r="458" spans="1:34">
      <c r="A458" s="19">
        <v>457</v>
      </c>
      <c r="B458" s="20" t="s">
        <v>408</v>
      </c>
      <c r="C458" s="20" t="s">
        <v>26</v>
      </c>
      <c r="D458" s="20" t="s">
        <v>409</v>
      </c>
      <c r="E458" s="20" t="s">
        <v>410</v>
      </c>
      <c r="F458" s="20" t="s">
        <v>29</v>
      </c>
      <c r="G458" s="20" t="s">
        <v>411</v>
      </c>
      <c r="H458" s="20" t="s">
        <v>31</v>
      </c>
      <c r="I458" s="20" t="s">
        <v>32</v>
      </c>
      <c r="J458" s="20" t="s">
        <v>33</v>
      </c>
      <c r="K458" s="20" t="s">
        <v>751</v>
      </c>
      <c r="L458" s="20" t="s">
        <v>35</v>
      </c>
      <c r="M458" s="20" t="s">
        <v>98</v>
      </c>
      <c r="N458" s="20" t="s">
        <v>752</v>
      </c>
      <c r="O458" s="20">
        <v>336.63</v>
      </c>
      <c r="P458" s="20">
        <v>7</v>
      </c>
      <c r="Q458" s="20">
        <v>127.89</v>
      </c>
      <c r="R458" s="20">
        <v>12.13</v>
      </c>
      <c r="S458" s="20" t="s">
        <v>38</v>
      </c>
      <c r="T458" s="20">
        <v>613</v>
      </c>
      <c r="U458" s="20" t="s">
        <v>206</v>
      </c>
      <c r="V458" s="20" t="s">
        <v>207</v>
      </c>
      <c r="W458" s="21" t="s">
        <v>58</v>
      </c>
      <c r="X458" s="22">
        <v>45303</v>
      </c>
      <c r="Y458" s="23">
        <v>45424</v>
      </c>
      <c r="Z458" s="37" t="str">
        <f>IF(India_Data[[#This Row],[Order Date]]=India_Data[[#This Row],[Ship Date]],"0","1")</f>
        <v>1</v>
      </c>
      <c r="AA458" s="37" t="str">
        <f>IF(India_Data[[#This Row],[Sales]]&gt;=India_Data[[#This Row],[Target]],"YES","NO")</f>
        <v>NO</v>
      </c>
      <c r="AB458" s="37">
        <f>(Data!O458:O2012-Data!T458:T2012)</f>
        <v>-276.37</v>
      </c>
      <c r="AC458" s="35">
        <f>India_Data[[#This Row],[Ship Date]]-India_Data[[#This Row],[Order Date]]</f>
        <v>121</v>
      </c>
      <c r="AD458" s="35" t="str">
        <f>IF(India_Data[[#This Row],[Ship Date]]-India_Data[[#This Row],[Order Date]]&gt;5,"flag","no")</f>
        <v>flag</v>
      </c>
      <c r="AE458" s="35">
        <f>India_Data[[#This Row],[Profit]]/India_Data[[#This Row],[Sales]]</f>
        <v>0.37991266375545851</v>
      </c>
      <c r="AF458" s="41">
        <f>India_Data[[#This Row],[Sales]]/India_Data[[#This Row],[Target]]</f>
        <v>0.5491517128874388</v>
      </c>
      <c r="AG458" s="41">
        <f>India_Data[[#This Row],[Shipping Cost]]/India_Data[[#This Row],[Sales]]</f>
        <v>3.6033627424769038E-2</v>
      </c>
      <c r="AH458" s="40" t="str">
        <f>IF(India_Data[[#This Row],[Shipping Cost]]/India_Data[[#This Row],[Sales]]&gt;0.1,"HIGH","")</f>
        <v/>
      </c>
    </row>
    <row r="459" spans="1:34">
      <c r="A459" s="19">
        <v>458</v>
      </c>
      <c r="B459" s="20" t="s">
        <v>593</v>
      </c>
      <c r="C459" s="20" t="s">
        <v>26</v>
      </c>
      <c r="D459" s="20" t="s">
        <v>594</v>
      </c>
      <c r="E459" s="20" t="s">
        <v>595</v>
      </c>
      <c r="F459" s="20" t="s">
        <v>29</v>
      </c>
      <c r="G459" s="20" t="s">
        <v>393</v>
      </c>
      <c r="H459" s="20" t="s">
        <v>136</v>
      </c>
      <c r="I459" s="20" t="s">
        <v>32</v>
      </c>
      <c r="J459" s="20" t="s">
        <v>54</v>
      </c>
      <c r="K459" s="20" t="s">
        <v>1102</v>
      </c>
      <c r="L459" s="20" t="s">
        <v>35</v>
      </c>
      <c r="M459" s="20" t="s">
        <v>105</v>
      </c>
      <c r="N459" s="20" t="s">
        <v>1103</v>
      </c>
      <c r="O459" s="20">
        <v>237.72</v>
      </c>
      <c r="P459" s="20">
        <v>7</v>
      </c>
      <c r="Q459" s="20">
        <v>52.29</v>
      </c>
      <c r="R459" s="20">
        <v>16.170000000000002</v>
      </c>
      <c r="S459" s="20" t="s">
        <v>38</v>
      </c>
      <c r="T459" s="20">
        <v>767</v>
      </c>
      <c r="U459" s="20" t="s">
        <v>206</v>
      </c>
      <c r="V459" s="20" t="s">
        <v>214</v>
      </c>
      <c r="W459" s="21" t="s">
        <v>41</v>
      </c>
      <c r="X459" s="22">
        <v>45634</v>
      </c>
      <c r="Y459" s="23">
        <v>45520</v>
      </c>
      <c r="Z459" s="37" t="str">
        <f>IF(India_Data[[#This Row],[Order Date]]=India_Data[[#This Row],[Ship Date]],"0","1")</f>
        <v>1</v>
      </c>
      <c r="AA459" s="37" t="str">
        <f>IF(India_Data[[#This Row],[Sales]]&gt;=India_Data[[#This Row],[Target]],"YES","NO")</f>
        <v>NO</v>
      </c>
      <c r="AB459" s="37">
        <f>(Data!O459:O2013-Data!T459:T2013)</f>
        <v>-529.28</v>
      </c>
      <c r="AC459" s="35">
        <f>India_Data[[#This Row],[Ship Date]]-India_Data[[#This Row],[Order Date]]</f>
        <v>-114</v>
      </c>
      <c r="AD459" s="35" t="str">
        <f>IF(India_Data[[#This Row],[Ship Date]]-India_Data[[#This Row],[Order Date]]&gt;5,"flag","no")</f>
        <v>no</v>
      </c>
      <c r="AE459" s="35">
        <f>India_Data[[#This Row],[Profit]]/India_Data[[#This Row],[Sales]]</f>
        <v>0.21996466431095407</v>
      </c>
      <c r="AF459" s="41">
        <f>India_Data[[#This Row],[Sales]]/India_Data[[#This Row],[Target]]</f>
        <v>0.30993481095176012</v>
      </c>
      <c r="AG459" s="41">
        <f>India_Data[[#This Row],[Shipping Cost]]/India_Data[[#This Row],[Sales]]</f>
        <v>6.8021201413427573E-2</v>
      </c>
      <c r="AH459" s="40" t="str">
        <f>IF(India_Data[[#This Row],[Shipping Cost]]/India_Data[[#This Row],[Sales]]&gt;0.1,"HIGH","")</f>
        <v/>
      </c>
    </row>
    <row r="460" spans="1:34">
      <c r="A460" s="19">
        <v>459</v>
      </c>
      <c r="B460" s="20" t="s">
        <v>1325</v>
      </c>
      <c r="C460" s="20" t="s">
        <v>26</v>
      </c>
      <c r="D460" s="20" t="s">
        <v>1326</v>
      </c>
      <c r="E460" s="20" t="s">
        <v>1327</v>
      </c>
      <c r="F460" s="20" t="s">
        <v>29</v>
      </c>
      <c r="G460" s="20" t="s">
        <v>623</v>
      </c>
      <c r="H460" s="20" t="s">
        <v>63</v>
      </c>
      <c r="I460" s="20" t="s">
        <v>32</v>
      </c>
      <c r="J460" s="20" t="s">
        <v>54</v>
      </c>
      <c r="K460" s="20" t="s">
        <v>1349</v>
      </c>
      <c r="L460" s="20" t="s">
        <v>35</v>
      </c>
      <c r="M460" s="20" t="s">
        <v>84</v>
      </c>
      <c r="N460" s="20" t="s">
        <v>1350</v>
      </c>
      <c r="O460" s="20">
        <v>52.32</v>
      </c>
      <c r="P460" s="20">
        <v>8</v>
      </c>
      <c r="Q460" s="20">
        <v>14.64</v>
      </c>
      <c r="R460" s="20">
        <v>2.44</v>
      </c>
      <c r="S460" s="20" t="s">
        <v>38</v>
      </c>
      <c r="T460" s="20">
        <v>415</v>
      </c>
      <c r="U460" s="20" t="s">
        <v>206</v>
      </c>
      <c r="V460" s="20" t="s">
        <v>221</v>
      </c>
      <c r="W460" s="21" t="s">
        <v>41</v>
      </c>
      <c r="X460" s="22">
        <v>45313</v>
      </c>
      <c r="Y460" s="23">
        <v>45317</v>
      </c>
      <c r="Z460" s="37" t="str">
        <f>IF(India_Data[[#This Row],[Order Date]]=India_Data[[#This Row],[Ship Date]],"0","1")</f>
        <v>1</v>
      </c>
      <c r="AA460" s="37" t="str">
        <f>IF(India_Data[[#This Row],[Sales]]&gt;=India_Data[[#This Row],[Target]],"YES","NO")</f>
        <v>NO</v>
      </c>
      <c r="AB460" s="37">
        <f>(Data!O460:O2014-Data!T460:T2014)</f>
        <v>-362.68</v>
      </c>
      <c r="AC460" s="35">
        <f>India_Data[[#This Row],[Ship Date]]-India_Data[[#This Row],[Order Date]]</f>
        <v>4</v>
      </c>
      <c r="AD460" s="35" t="str">
        <f>IF(India_Data[[#This Row],[Ship Date]]-India_Data[[#This Row],[Order Date]]&gt;5,"flag","no")</f>
        <v>no</v>
      </c>
      <c r="AE460" s="35">
        <f>India_Data[[#This Row],[Profit]]/India_Data[[#This Row],[Sales]]</f>
        <v>0.27981651376146788</v>
      </c>
      <c r="AF460" s="41">
        <f>India_Data[[#This Row],[Sales]]/India_Data[[#This Row],[Target]]</f>
        <v>0.12607228915662649</v>
      </c>
      <c r="AG460" s="41">
        <f>India_Data[[#This Row],[Shipping Cost]]/India_Data[[#This Row],[Sales]]</f>
        <v>4.6636085626911315E-2</v>
      </c>
      <c r="AH460" s="40" t="str">
        <f>IF(India_Data[[#This Row],[Shipping Cost]]/India_Data[[#This Row],[Sales]]&gt;0.1,"HIGH","")</f>
        <v/>
      </c>
    </row>
    <row r="461" spans="1:34">
      <c r="A461" s="19">
        <v>460</v>
      </c>
      <c r="B461" s="20" t="s">
        <v>1351</v>
      </c>
      <c r="C461" s="20" t="s">
        <v>26</v>
      </c>
      <c r="D461" s="20" t="s">
        <v>1352</v>
      </c>
      <c r="E461" s="20" t="s">
        <v>1353</v>
      </c>
      <c r="F461" s="20" t="s">
        <v>29</v>
      </c>
      <c r="G461" s="20" t="s">
        <v>117</v>
      </c>
      <c r="H461" s="20" t="s">
        <v>31</v>
      </c>
      <c r="I461" s="20" t="s">
        <v>32</v>
      </c>
      <c r="J461" s="20" t="s">
        <v>33</v>
      </c>
      <c r="K461" s="20" t="s">
        <v>658</v>
      </c>
      <c r="L461" s="20" t="s">
        <v>35</v>
      </c>
      <c r="M461" s="20" t="s">
        <v>105</v>
      </c>
      <c r="N461" s="20" t="s">
        <v>659</v>
      </c>
      <c r="O461" s="20">
        <v>271.44</v>
      </c>
      <c r="P461" s="20">
        <v>8</v>
      </c>
      <c r="Q461" s="20">
        <v>0</v>
      </c>
      <c r="R461" s="20">
        <v>7.05</v>
      </c>
      <c r="S461" s="20" t="s">
        <v>38</v>
      </c>
      <c r="T461" s="20">
        <v>451</v>
      </c>
      <c r="U461" s="20" t="s">
        <v>206</v>
      </c>
      <c r="V461" s="20" t="s">
        <v>228</v>
      </c>
      <c r="W461" s="21" t="s">
        <v>41</v>
      </c>
      <c r="X461" s="22">
        <v>44294</v>
      </c>
      <c r="Y461" s="23">
        <v>44416</v>
      </c>
      <c r="Z461" s="37" t="str">
        <f>IF(India_Data[[#This Row],[Order Date]]=India_Data[[#This Row],[Ship Date]],"0","1")</f>
        <v>1</v>
      </c>
      <c r="AA461" s="37" t="str">
        <f>IF(India_Data[[#This Row],[Sales]]&gt;=India_Data[[#This Row],[Target]],"YES","NO")</f>
        <v>NO</v>
      </c>
      <c r="AB461" s="37">
        <f>(Data!O461:O2015-Data!T461:T2015)</f>
        <v>-179.56</v>
      </c>
      <c r="AC461" s="35">
        <f>India_Data[[#This Row],[Ship Date]]-India_Data[[#This Row],[Order Date]]</f>
        <v>122</v>
      </c>
      <c r="AD461" s="35" t="str">
        <f>IF(India_Data[[#This Row],[Ship Date]]-India_Data[[#This Row],[Order Date]]&gt;5,"flag","no")</f>
        <v>flag</v>
      </c>
      <c r="AE461" s="35">
        <f>India_Data[[#This Row],[Profit]]/India_Data[[#This Row],[Sales]]</f>
        <v>0</v>
      </c>
      <c r="AF461" s="41">
        <f>India_Data[[#This Row],[Sales]]/India_Data[[#This Row],[Target]]</f>
        <v>0.6018625277161862</v>
      </c>
      <c r="AG461" s="41">
        <f>India_Data[[#This Row],[Shipping Cost]]/India_Data[[#This Row],[Sales]]</f>
        <v>2.597259062776304E-2</v>
      </c>
      <c r="AH461" s="40" t="str">
        <f>IF(India_Data[[#This Row],[Shipping Cost]]/India_Data[[#This Row],[Sales]]&gt;0.1,"HIGH","")</f>
        <v/>
      </c>
    </row>
    <row r="462" spans="1:34">
      <c r="A462" s="19">
        <v>461</v>
      </c>
      <c r="B462" s="20" t="s">
        <v>233</v>
      </c>
      <c r="C462" s="20" t="s">
        <v>26</v>
      </c>
      <c r="D462" s="20" t="s">
        <v>234</v>
      </c>
      <c r="E462" s="20" t="s">
        <v>235</v>
      </c>
      <c r="F462" s="20" t="s">
        <v>29</v>
      </c>
      <c r="G462" s="20" t="s">
        <v>236</v>
      </c>
      <c r="H462" s="20" t="s">
        <v>165</v>
      </c>
      <c r="I462" s="20" t="s">
        <v>32</v>
      </c>
      <c r="J462" s="20" t="s">
        <v>47</v>
      </c>
      <c r="K462" s="20" t="s">
        <v>1354</v>
      </c>
      <c r="L462" s="20" t="s">
        <v>35</v>
      </c>
      <c r="M462" s="20" t="s">
        <v>105</v>
      </c>
      <c r="N462" s="20" t="s">
        <v>1355</v>
      </c>
      <c r="O462" s="20">
        <v>237.84</v>
      </c>
      <c r="P462" s="20">
        <v>8</v>
      </c>
      <c r="Q462" s="20">
        <v>16.559999999999999</v>
      </c>
      <c r="R462" s="20">
        <v>4.72</v>
      </c>
      <c r="S462" s="20" t="s">
        <v>38</v>
      </c>
      <c r="T462" s="20">
        <v>763</v>
      </c>
      <c r="U462" s="20" t="s">
        <v>206</v>
      </c>
      <c r="V462" s="20" t="s">
        <v>207</v>
      </c>
      <c r="W462" s="21" t="s">
        <v>41</v>
      </c>
      <c r="X462" s="22">
        <v>44273</v>
      </c>
      <c r="Y462" s="23">
        <v>44278</v>
      </c>
      <c r="Z462" s="37" t="str">
        <f>IF(India_Data[[#This Row],[Order Date]]=India_Data[[#This Row],[Ship Date]],"0","1")</f>
        <v>1</v>
      </c>
      <c r="AA462" s="37" t="str">
        <f>IF(India_Data[[#This Row],[Sales]]&gt;=India_Data[[#This Row],[Target]],"YES","NO")</f>
        <v>NO</v>
      </c>
      <c r="AB462" s="37">
        <f>(Data!O462:O2016-Data!T462:T2016)</f>
        <v>-525.16</v>
      </c>
      <c r="AC462" s="35">
        <f>India_Data[[#This Row],[Ship Date]]-India_Data[[#This Row],[Order Date]]</f>
        <v>5</v>
      </c>
      <c r="AD462" s="35" t="str">
        <f>IF(India_Data[[#This Row],[Ship Date]]-India_Data[[#This Row],[Order Date]]&gt;5,"flag","no")</f>
        <v>no</v>
      </c>
      <c r="AE462" s="35">
        <f>India_Data[[#This Row],[Profit]]/India_Data[[#This Row],[Sales]]</f>
        <v>6.962663975782038E-2</v>
      </c>
      <c r="AF462" s="41">
        <f>India_Data[[#This Row],[Sales]]/India_Data[[#This Row],[Target]]</f>
        <v>0.31171690694626475</v>
      </c>
      <c r="AG462" s="41">
        <f>India_Data[[#This Row],[Shipping Cost]]/India_Data[[#This Row],[Sales]]</f>
        <v>1.9845274133871511E-2</v>
      </c>
      <c r="AH462" s="40" t="str">
        <f>IF(India_Data[[#This Row],[Shipping Cost]]/India_Data[[#This Row],[Sales]]&gt;0.1,"HIGH","")</f>
        <v/>
      </c>
    </row>
    <row r="463" spans="1:34">
      <c r="A463" s="19">
        <v>462</v>
      </c>
      <c r="B463" s="20" t="s">
        <v>1356</v>
      </c>
      <c r="C463" s="20" t="s">
        <v>26</v>
      </c>
      <c r="D463" s="20" t="s">
        <v>690</v>
      </c>
      <c r="E463" s="20" t="s">
        <v>691</v>
      </c>
      <c r="F463" s="20" t="s">
        <v>29</v>
      </c>
      <c r="G463" s="20" t="s">
        <v>1077</v>
      </c>
      <c r="H463" s="20" t="s">
        <v>165</v>
      </c>
      <c r="I463" s="20" t="s">
        <v>32</v>
      </c>
      <c r="J463" s="20" t="s">
        <v>47</v>
      </c>
      <c r="K463" s="20" t="s">
        <v>1357</v>
      </c>
      <c r="L463" s="20" t="s">
        <v>35</v>
      </c>
      <c r="M463" s="20" t="s">
        <v>76</v>
      </c>
      <c r="N463" s="20" t="s">
        <v>1358</v>
      </c>
      <c r="O463" s="20">
        <v>178.2</v>
      </c>
      <c r="P463" s="20">
        <v>9</v>
      </c>
      <c r="Q463" s="20">
        <v>21.33</v>
      </c>
      <c r="R463" s="20">
        <v>10.32</v>
      </c>
      <c r="S463" s="20" t="s">
        <v>38</v>
      </c>
      <c r="T463" s="20">
        <v>51</v>
      </c>
      <c r="U463" s="20" t="s">
        <v>206</v>
      </c>
      <c r="V463" s="20" t="s">
        <v>214</v>
      </c>
      <c r="W463" s="21" t="s">
        <v>41</v>
      </c>
      <c r="X463" s="22">
        <v>45019</v>
      </c>
      <c r="Y463" s="23">
        <v>45172</v>
      </c>
      <c r="Z463" s="37" t="str">
        <f>IF(India_Data[[#This Row],[Order Date]]=India_Data[[#This Row],[Ship Date]],"0","1")</f>
        <v>1</v>
      </c>
      <c r="AA463" s="37" t="str">
        <f>IF(India_Data[[#This Row],[Sales]]&gt;=India_Data[[#This Row],[Target]],"YES","NO")</f>
        <v>YES</v>
      </c>
      <c r="AB463" s="37">
        <f>(Data!O463:O2017-Data!T463:T2017)</f>
        <v>127.19999999999999</v>
      </c>
      <c r="AC463" s="35">
        <f>India_Data[[#This Row],[Ship Date]]-India_Data[[#This Row],[Order Date]]</f>
        <v>153</v>
      </c>
      <c r="AD463" s="35" t="str">
        <f>IF(India_Data[[#This Row],[Ship Date]]-India_Data[[#This Row],[Order Date]]&gt;5,"flag","no")</f>
        <v>flag</v>
      </c>
      <c r="AE463" s="35">
        <f>India_Data[[#This Row],[Profit]]/India_Data[[#This Row],[Sales]]</f>
        <v>0.11969696969696969</v>
      </c>
      <c r="AF463" s="41">
        <f>India_Data[[#This Row],[Sales]]/India_Data[[#This Row],[Target]]</f>
        <v>3.4941176470588231</v>
      </c>
      <c r="AG463" s="41">
        <f>India_Data[[#This Row],[Shipping Cost]]/India_Data[[#This Row],[Sales]]</f>
        <v>5.7912457912457915E-2</v>
      </c>
      <c r="AH463" s="40" t="str">
        <f>IF(India_Data[[#This Row],[Shipping Cost]]/India_Data[[#This Row],[Sales]]&gt;0.1,"HIGH","")</f>
        <v/>
      </c>
    </row>
    <row r="464" spans="1:34">
      <c r="A464" s="19">
        <v>463</v>
      </c>
      <c r="B464" s="20" t="s">
        <v>327</v>
      </c>
      <c r="C464" s="20" t="s">
        <v>26</v>
      </c>
      <c r="D464" s="20" t="s">
        <v>328</v>
      </c>
      <c r="E464" s="20" t="s">
        <v>329</v>
      </c>
      <c r="F464" s="20" t="s">
        <v>110</v>
      </c>
      <c r="G464" s="20" t="s">
        <v>89</v>
      </c>
      <c r="H464" s="20" t="s">
        <v>303</v>
      </c>
      <c r="I464" s="20" t="s">
        <v>32</v>
      </c>
      <c r="J464" s="20" t="s">
        <v>33</v>
      </c>
      <c r="K464" s="20" t="s">
        <v>1001</v>
      </c>
      <c r="L464" s="20" t="s">
        <v>35</v>
      </c>
      <c r="M464" s="20" t="s">
        <v>105</v>
      </c>
      <c r="N464" s="20" t="s">
        <v>1002</v>
      </c>
      <c r="O464" s="20">
        <v>102.42</v>
      </c>
      <c r="P464" s="20">
        <v>6</v>
      </c>
      <c r="Q464" s="20">
        <v>34.74</v>
      </c>
      <c r="R464" s="20">
        <v>9.9499999999999993</v>
      </c>
      <c r="S464" s="20" t="s">
        <v>38</v>
      </c>
      <c r="T464" s="20">
        <v>746</v>
      </c>
      <c r="U464" s="20" t="s">
        <v>206</v>
      </c>
      <c r="V464" s="20" t="s">
        <v>214</v>
      </c>
      <c r="W464" s="21" t="s">
        <v>41</v>
      </c>
      <c r="X464" s="22">
        <v>45561</v>
      </c>
      <c r="Y464" s="23">
        <v>45565</v>
      </c>
      <c r="Z464" s="37" t="str">
        <f>IF(India_Data[[#This Row],[Order Date]]=India_Data[[#This Row],[Ship Date]],"0","1")</f>
        <v>1</v>
      </c>
      <c r="AA464" s="37" t="str">
        <f>IF(India_Data[[#This Row],[Sales]]&gt;=India_Data[[#This Row],[Target]],"YES","NO")</f>
        <v>NO</v>
      </c>
      <c r="AB464" s="37">
        <f>(Data!O464:O2018-Data!T464:T2018)</f>
        <v>-643.58000000000004</v>
      </c>
      <c r="AC464" s="35">
        <f>India_Data[[#This Row],[Ship Date]]-India_Data[[#This Row],[Order Date]]</f>
        <v>4</v>
      </c>
      <c r="AD464" s="35" t="str">
        <f>IF(India_Data[[#This Row],[Ship Date]]-India_Data[[#This Row],[Order Date]]&gt;5,"flag","no")</f>
        <v>no</v>
      </c>
      <c r="AE464" s="35">
        <f>India_Data[[#This Row],[Profit]]/India_Data[[#This Row],[Sales]]</f>
        <v>0.33919156414762741</v>
      </c>
      <c r="AF464" s="41">
        <f>India_Data[[#This Row],[Sales]]/India_Data[[#This Row],[Target]]</f>
        <v>0.1372922252010724</v>
      </c>
      <c r="AG464" s="41">
        <f>India_Data[[#This Row],[Shipping Cost]]/India_Data[[#This Row],[Sales]]</f>
        <v>9.7148994337043534E-2</v>
      </c>
      <c r="AH464" s="40" t="str">
        <f>IF(India_Data[[#This Row],[Shipping Cost]]/India_Data[[#This Row],[Sales]]&gt;0.1,"HIGH","")</f>
        <v/>
      </c>
    </row>
    <row r="465" spans="1:34">
      <c r="A465" s="19">
        <v>464</v>
      </c>
      <c r="B465" s="20" t="s">
        <v>1003</v>
      </c>
      <c r="C465" s="20" t="s">
        <v>26</v>
      </c>
      <c r="D465" s="20" t="s">
        <v>1004</v>
      </c>
      <c r="E465" s="20" t="s">
        <v>1005</v>
      </c>
      <c r="F465" s="20" t="s">
        <v>110</v>
      </c>
      <c r="G465" s="20" t="s">
        <v>1006</v>
      </c>
      <c r="H465" s="20" t="s">
        <v>31</v>
      </c>
      <c r="I465" s="20" t="s">
        <v>32</v>
      </c>
      <c r="J465" s="20" t="s">
        <v>33</v>
      </c>
      <c r="K465" s="20" t="s">
        <v>1007</v>
      </c>
      <c r="L465" s="20" t="s">
        <v>35</v>
      </c>
      <c r="M465" s="20" t="s">
        <v>159</v>
      </c>
      <c r="N465" s="20" t="s">
        <v>1008</v>
      </c>
      <c r="O465" s="20">
        <v>152.28</v>
      </c>
      <c r="P465" s="20">
        <v>6</v>
      </c>
      <c r="Q465" s="20">
        <v>28.8</v>
      </c>
      <c r="R465" s="20">
        <v>3.6</v>
      </c>
      <c r="S465" s="20" t="s">
        <v>38</v>
      </c>
      <c r="T465" s="20">
        <v>478</v>
      </c>
      <c r="U465" s="20" t="s">
        <v>206</v>
      </c>
      <c r="V465" s="20" t="s">
        <v>221</v>
      </c>
      <c r="W465" s="21" t="s">
        <v>41</v>
      </c>
      <c r="X465" s="22">
        <v>45460</v>
      </c>
      <c r="Y465" s="23">
        <v>45466</v>
      </c>
      <c r="Z465" s="37" t="str">
        <f>IF(India_Data[[#This Row],[Order Date]]=India_Data[[#This Row],[Ship Date]],"0","1")</f>
        <v>1</v>
      </c>
      <c r="AA465" s="37" t="str">
        <f>IF(India_Data[[#This Row],[Sales]]&gt;=India_Data[[#This Row],[Target]],"YES","NO")</f>
        <v>NO</v>
      </c>
      <c r="AB465" s="37">
        <f>(Data!O465:O2019-Data!T465:T2019)</f>
        <v>-325.72000000000003</v>
      </c>
      <c r="AC465" s="35">
        <f>India_Data[[#This Row],[Ship Date]]-India_Data[[#This Row],[Order Date]]</f>
        <v>6</v>
      </c>
      <c r="AD465" s="35" t="str">
        <f>IF(India_Data[[#This Row],[Ship Date]]-India_Data[[#This Row],[Order Date]]&gt;5,"flag","no")</f>
        <v>flag</v>
      </c>
      <c r="AE465" s="35">
        <f>India_Data[[#This Row],[Profit]]/India_Data[[#This Row],[Sales]]</f>
        <v>0.18912529550827423</v>
      </c>
      <c r="AF465" s="41">
        <f>India_Data[[#This Row],[Sales]]/India_Data[[#This Row],[Target]]</f>
        <v>0.31857740585774058</v>
      </c>
      <c r="AG465" s="41">
        <f>India_Data[[#This Row],[Shipping Cost]]/India_Data[[#This Row],[Sales]]</f>
        <v>2.3640661938534278E-2</v>
      </c>
      <c r="AH465" s="40" t="str">
        <f>IF(India_Data[[#This Row],[Shipping Cost]]/India_Data[[#This Row],[Sales]]&gt;0.1,"HIGH","")</f>
        <v/>
      </c>
    </row>
    <row r="466" spans="1:34">
      <c r="A466" s="19">
        <v>465</v>
      </c>
      <c r="B466" s="20" t="s">
        <v>962</v>
      </c>
      <c r="C466" s="20" t="s">
        <v>26</v>
      </c>
      <c r="D466" s="20" t="s">
        <v>947</v>
      </c>
      <c r="E466" s="20" t="s">
        <v>948</v>
      </c>
      <c r="F466" s="20" t="s">
        <v>110</v>
      </c>
      <c r="G466" s="20" t="s">
        <v>963</v>
      </c>
      <c r="H466" s="20" t="s">
        <v>165</v>
      </c>
      <c r="I466" s="20" t="s">
        <v>32</v>
      </c>
      <c r="J466" s="20" t="s">
        <v>47</v>
      </c>
      <c r="K466" s="20" t="s">
        <v>1009</v>
      </c>
      <c r="L466" s="20" t="s">
        <v>35</v>
      </c>
      <c r="M466" s="20" t="s">
        <v>91</v>
      </c>
      <c r="N466" s="20" t="s">
        <v>1010</v>
      </c>
      <c r="O466" s="20">
        <v>83.55</v>
      </c>
      <c r="P466" s="20">
        <v>5</v>
      </c>
      <c r="Q466" s="20">
        <v>27.45</v>
      </c>
      <c r="R466" s="20">
        <v>3.58</v>
      </c>
      <c r="S466" s="20" t="s">
        <v>38</v>
      </c>
      <c r="T466" s="20">
        <v>49</v>
      </c>
      <c r="U466" s="20" t="s">
        <v>206</v>
      </c>
      <c r="V466" s="20" t="s">
        <v>228</v>
      </c>
      <c r="W466" s="21" t="s">
        <v>58</v>
      </c>
      <c r="X466" s="22">
        <v>45477</v>
      </c>
      <c r="Y466" s="23">
        <v>45600</v>
      </c>
      <c r="Z466" s="37" t="str">
        <f>IF(India_Data[[#This Row],[Order Date]]=India_Data[[#This Row],[Ship Date]],"0","1")</f>
        <v>1</v>
      </c>
      <c r="AA466" s="37" t="str">
        <f>IF(India_Data[[#This Row],[Sales]]&gt;=India_Data[[#This Row],[Target]],"YES","NO")</f>
        <v>YES</v>
      </c>
      <c r="AB466" s="37">
        <f>(Data!O466:O2020-Data!T466:T2020)</f>
        <v>34.549999999999997</v>
      </c>
      <c r="AC466" s="35">
        <f>India_Data[[#This Row],[Ship Date]]-India_Data[[#This Row],[Order Date]]</f>
        <v>123</v>
      </c>
      <c r="AD466" s="35" t="str">
        <f>IF(India_Data[[#This Row],[Ship Date]]-India_Data[[#This Row],[Order Date]]&gt;5,"flag","no")</f>
        <v>flag</v>
      </c>
      <c r="AE466" s="35">
        <f>India_Data[[#This Row],[Profit]]/India_Data[[#This Row],[Sales]]</f>
        <v>0.32854578096947934</v>
      </c>
      <c r="AF466" s="41">
        <f>India_Data[[#This Row],[Sales]]/India_Data[[#This Row],[Target]]</f>
        <v>1.7051020408163264</v>
      </c>
      <c r="AG466" s="41">
        <f>India_Data[[#This Row],[Shipping Cost]]/India_Data[[#This Row],[Sales]]</f>
        <v>4.2848593656493121E-2</v>
      </c>
      <c r="AH466" s="40" t="str">
        <f>IF(India_Data[[#This Row],[Shipping Cost]]/India_Data[[#This Row],[Sales]]&gt;0.1,"HIGH","")</f>
        <v/>
      </c>
    </row>
    <row r="467" spans="1:34">
      <c r="A467" s="19">
        <v>466</v>
      </c>
      <c r="B467" s="20" t="s">
        <v>1011</v>
      </c>
      <c r="C467" s="20" t="s">
        <v>26</v>
      </c>
      <c r="D467" s="20" t="s">
        <v>1012</v>
      </c>
      <c r="E467" s="20" t="s">
        <v>1013</v>
      </c>
      <c r="F467" s="20" t="s">
        <v>110</v>
      </c>
      <c r="G467" s="20" t="s">
        <v>1014</v>
      </c>
      <c r="H467" s="20" t="s">
        <v>179</v>
      </c>
      <c r="I467" s="20" t="s">
        <v>32</v>
      </c>
      <c r="J467" s="20" t="s">
        <v>180</v>
      </c>
      <c r="K467" s="20" t="s">
        <v>186</v>
      </c>
      <c r="L467" s="20" t="s">
        <v>35</v>
      </c>
      <c r="M467" s="20" t="s">
        <v>84</v>
      </c>
      <c r="N467" s="20" t="s">
        <v>187</v>
      </c>
      <c r="O467" s="20">
        <v>66.45</v>
      </c>
      <c r="P467" s="20">
        <v>5</v>
      </c>
      <c r="Q467" s="20">
        <v>14.55</v>
      </c>
      <c r="R467" s="20">
        <v>0.71</v>
      </c>
      <c r="S467" s="20" t="s">
        <v>38</v>
      </c>
      <c r="T467" s="20">
        <v>722</v>
      </c>
      <c r="U467" s="20" t="s">
        <v>206</v>
      </c>
      <c r="V467" s="20" t="s">
        <v>214</v>
      </c>
      <c r="W467" s="21" t="s">
        <v>58</v>
      </c>
      <c r="X467" s="22">
        <v>45453</v>
      </c>
      <c r="Y467" s="23">
        <v>45575</v>
      </c>
      <c r="Z467" s="37" t="str">
        <f>IF(India_Data[[#This Row],[Order Date]]=India_Data[[#This Row],[Ship Date]],"0","1")</f>
        <v>1</v>
      </c>
      <c r="AA467" s="37" t="str">
        <f>IF(India_Data[[#This Row],[Sales]]&gt;=India_Data[[#This Row],[Target]],"YES","NO")</f>
        <v>NO</v>
      </c>
      <c r="AB467" s="37">
        <f>(Data!O467:O2021-Data!T467:T2021)</f>
        <v>-655.55</v>
      </c>
      <c r="AC467" s="35">
        <f>India_Data[[#This Row],[Ship Date]]-India_Data[[#This Row],[Order Date]]</f>
        <v>122</v>
      </c>
      <c r="AD467" s="35" t="str">
        <f>IF(India_Data[[#This Row],[Ship Date]]-India_Data[[#This Row],[Order Date]]&gt;5,"flag","no")</f>
        <v>flag</v>
      </c>
      <c r="AE467" s="35">
        <f>India_Data[[#This Row],[Profit]]/India_Data[[#This Row],[Sales]]</f>
        <v>0.21896162528216703</v>
      </c>
      <c r="AF467" s="41">
        <f>India_Data[[#This Row],[Sales]]/India_Data[[#This Row],[Target]]</f>
        <v>9.2036011080332408E-2</v>
      </c>
      <c r="AG467" s="41">
        <f>India_Data[[#This Row],[Shipping Cost]]/India_Data[[#This Row],[Sales]]</f>
        <v>1.0684725357411587E-2</v>
      </c>
      <c r="AH467" s="40" t="str">
        <f>IF(India_Data[[#This Row],[Shipping Cost]]/India_Data[[#This Row],[Sales]]&gt;0.1,"HIGH","")</f>
        <v/>
      </c>
    </row>
    <row r="468" spans="1:34">
      <c r="A468" s="19">
        <v>467</v>
      </c>
      <c r="B468" s="20" t="s">
        <v>1015</v>
      </c>
      <c r="C468" s="20" t="s">
        <v>26</v>
      </c>
      <c r="D468" s="20" t="s">
        <v>1016</v>
      </c>
      <c r="E468" s="20" t="s">
        <v>1017</v>
      </c>
      <c r="F468" s="20" t="s">
        <v>110</v>
      </c>
      <c r="G468" s="20" t="s">
        <v>203</v>
      </c>
      <c r="H468" s="20" t="s">
        <v>53</v>
      </c>
      <c r="I468" s="20" t="s">
        <v>32</v>
      </c>
      <c r="J468" s="20" t="s">
        <v>54</v>
      </c>
      <c r="K468" s="20" t="s">
        <v>628</v>
      </c>
      <c r="L468" s="20" t="s">
        <v>35</v>
      </c>
      <c r="M468" s="20" t="s">
        <v>76</v>
      </c>
      <c r="N468" s="20" t="s">
        <v>629</v>
      </c>
      <c r="O468" s="20">
        <v>62.7</v>
      </c>
      <c r="P468" s="20">
        <v>5</v>
      </c>
      <c r="Q468" s="20">
        <v>9.9</v>
      </c>
      <c r="R468" s="20">
        <v>4.18</v>
      </c>
      <c r="S468" s="20" t="s">
        <v>38</v>
      </c>
      <c r="T468" s="20">
        <v>775</v>
      </c>
      <c r="U468" s="20" t="s">
        <v>206</v>
      </c>
      <c r="V468" s="20" t="s">
        <v>221</v>
      </c>
      <c r="W468" s="21" t="s">
        <v>41</v>
      </c>
      <c r="X468" s="22">
        <v>45273</v>
      </c>
      <c r="Y468" s="23">
        <v>45280</v>
      </c>
      <c r="Z468" s="37" t="str">
        <f>IF(India_Data[[#This Row],[Order Date]]=India_Data[[#This Row],[Ship Date]],"0","1")</f>
        <v>1</v>
      </c>
      <c r="AA468" s="37" t="str">
        <f>IF(India_Data[[#This Row],[Sales]]&gt;=India_Data[[#This Row],[Target]],"YES","NO")</f>
        <v>NO</v>
      </c>
      <c r="AB468" s="37">
        <f>(Data!O468:O2022-Data!T468:T2022)</f>
        <v>-712.3</v>
      </c>
      <c r="AC468" s="35">
        <f>India_Data[[#This Row],[Ship Date]]-India_Data[[#This Row],[Order Date]]</f>
        <v>7</v>
      </c>
      <c r="AD468" s="35" t="str">
        <f>IF(India_Data[[#This Row],[Ship Date]]-India_Data[[#This Row],[Order Date]]&gt;5,"flag","no")</f>
        <v>flag</v>
      </c>
      <c r="AE468" s="35">
        <f>India_Data[[#This Row],[Profit]]/India_Data[[#This Row],[Sales]]</f>
        <v>0.15789473684210525</v>
      </c>
      <c r="AF468" s="41">
        <f>India_Data[[#This Row],[Sales]]/India_Data[[#This Row],[Target]]</f>
        <v>8.0903225806451623E-2</v>
      </c>
      <c r="AG468" s="41">
        <f>India_Data[[#This Row],[Shipping Cost]]/India_Data[[#This Row],[Sales]]</f>
        <v>6.6666666666666666E-2</v>
      </c>
      <c r="AH468" s="40" t="str">
        <f>IF(India_Data[[#This Row],[Shipping Cost]]/India_Data[[#This Row],[Sales]]&gt;0.1,"HIGH","")</f>
        <v/>
      </c>
    </row>
    <row r="469" spans="1:34">
      <c r="A469" s="19">
        <v>468</v>
      </c>
      <c r="B469" s="20" t="s">
        <v>1018</v>
      </c>
      <c r="C469" s="20" t="s">
        <v>26</v>
      </c>
      <c r="D469" s="20" t="s">
        <v>1019</v>
      </c>
      <c r="E469" s="20" t="s">
        <v>1020</v>
      </c>
      <c r="F469" s="20" t="s">
        <v>110</v>
      </c>
      <c r="G469" s="20" t="s">
        <v>164</v>
      </c>
      <c r="H469" s="20" t="s">
        <v>165</v>
      </c>
      <c r="I469" s="20" t="s">
        <v>32</v>
      </c>
      <c r="J469" s="20" t="s">
        <v>47</v>
      </c>
      <c r="K469" s="20" t="s">
        <v>1021</v>
      </c>
      <c r="L469" s="20" t="s">
        <v>35</v>
      </c>
      <c r="M469" s="20" t="s">
        <v>36</v>
      </c>
      <c r="N469" s="20" t="s">
        <v>1022</v>
      </c>
      <c r="O469" s="20">
        <v>67.5</v>
      </c>
      <c r="P469" s="20">
        <v>5</v>
      </c>
      <c r="Q469" s="20">
        <v>33</v>
      </c>
      <c r="R469" s="20">
        <v>6.67</v>
      </c>
      <c r="S469" s="20" t="s">
        <v>38</v>
      </c>
      <c r="T469" s="20">
        <v>494</v>
      </c>
      <c r="U469" s="20" t="s">
        <v>206</v>
      </c>
      <c r="V469" s="20" t="s">
        <v>228</v>
      </c>
      <c r="W469" s="21" t="s">
        <v>58</v>
      </c>
      <c r="X469" s="22">
        <v>44616</v>
      </c>
      <c r="Y469" s="23">
        <v>44620</v>
      </c>
      <c r="Z469" s="37" t="str">
        <f>IF(India_Data[[#This Row],[Order Date]]=India_Data[[#This Row],[Ship Date]],"0","1")</f>
        <v>1</v>
      </c>
      <c r="AA469" s="37" t="str">
        <f>IF(India_Data[[#This Row],[Sales]]&gt;=India_Data[[#This Row],[Target]],"YES","NO")</f>
        <v>NO</v>
      </c>
      <c r="AB469" s="37">
        <f>(Data!O469:O2023-Data!T469:T2023)</f>
        <v>-426.5</v>
      </c>
      <c r="AC469" s="35">
        <f>India_Data[[#This Row],[Ship Date]]-India_Data[[#This Row],[Order Date]]</f>
        <v>4</v>
      </c>
      <c r="AD469" s="35" t="str">
        <f>IF(India_Data[[#This Row],[Ship Date]]-India_Data[[#This Row],[Order Date]]&gt;5,"flag","no")</f>
        <v>no</v>
      </c>
      <c r="AE469" s="35">
        <f>India_Data[[#This Row],[Profit]]/India_Data[[#This Row],[Sales]]</f>
        <v>0.48888888888888887</v>
      </c>
      <c r="AF469" s="41">
        <f>India_Data[[#This Row],[Sales]]/India_Data[[#This Row],[Target]]</f>
        <v>0.13663967611336034</v>
      </c>
      <c r="AG469" s="41">
        <f>India_Data[[#This Row],[Shipping Cost]]/India_Data[[#This Row],[Sales]]</f>
        <v>9.8814814814814814E-2</v>
      </c>
      <c r="AH469" s="40" t="str">
        <f>IF(India_Data[[#This Row],[Shipping Cost]]/India_Data[[#This Row],[Sales]]&gt;0.1,"HIGH","")</f>
        <v/>
      </c>
    </row>
    <row r="470" spans="1:34">
      <c r="A470" s="19">
        <v>469</v>
      </c>
      <c r="B470" s="20" t="s">
        <v>1023</v>
      </c>
      <c r="C470" s="20" t="s">
        <v>26</v>
      </c>
      <c r="D470" s="20" t="s">
        <v>1024</v>
      </c>
      <c r="E470" s="20" t="s">
        <v>1025</v>
      </c>
      <c r="F470" s="20" t="s">
        <v>110</v>
      </c>
      <c r="G470" s="20" t="s">
        <v>164</v>
      </c>
      <c r="H470" s="20" t="s">
        <v>165</v>
      </c>
      <c r="I470" s="20" t="s">
        <v>32</v>
      </c>
      <c r="J470" s="20" t="s">
        <v>47</v>
      </c>
      <c r="K470" s="20" t="s">
        <v>1026</v>
      </c>
      <c r="L470" s="20" t="s">
        <v>35</v>
      </c>
      <c r="M470" s="20" t="s">
        <v>91</v>
      </c>
      <c r="N470" s="20" t="s">
        <v>1027</v>
      </c>
      <c r="O470" s="20">
        <v>54.36</v>
      </c>
      <c r="P470" s="20">
        <v>4</v>
      </c>
      <c r="Q470" s="20">
        <v>9.7200000000000006</v>
      </c>
      <c r="R470" s="20">
        <v>4.49</v>
      </c>
      <c r="S470" s="20" t="s">
        <v>38</v>
      </c>
      <c r="T470" s="20">
        <v>471</v>
      </c>
      <c r="U470" s="20" t="s">
        <v>206</v>
      </c>
      <c r="V470" s="20" t="s">
        <v>214</v>
      </c>
      <c r="W470" s="21" t="s">
        <v>58</v>
      </c>
      <c r="X470" s="22">
        <v>45268</v>
      </c>
      <c r="Y470" s="23">
        <v>45155</v>
      </c>
      <c r="Z470" s="37" t="str">
        <f>IF(India_Data[[#This Row],[Order Date]]=India_Data[[#This Row],[Ship Date]],"0","1")</f>
        <v>1</v>
      </c>
      <c r="AA470" s="37" t="str">
        <f>IF(India_Data[[#This Row],[Sales]]&gt;=India_Data[[#This Row],[Target]],"YES","NO")</f>
        <v>NO</v>
      </c>
      <c r="AB470" s="37">
        <f>(Data!O470:O2024-Data!T470:T2024)</f>
        <v>-416.64</v>
      </c>
      <c r="AC470" s="35">
        <f>India_Data[[#This Row],[Ship Date]]-India_Data[[#This Row],[Order Date]]</f>
        <v>-113</v>
      </c>
      <c r="AD470" s="35" t="str">
        <f>IF(India_Data[[#This Row],[Ship Date]]-India_Data[[#This Row],[Order Date]]&gt;5,"flag","no")</f>
        <v>no</v>
      </c>
      <c r="AE470" s="35">
        <f>India_Data[[#This Row],[Profit]]/India_Data[[#This Row],[Sales]]</f>
        <v>0.17880794701986757</v>
      </c>
      <c r="AF470" s="41">
        <f>India_Data[[#This Row],[Sales]]/India_Data[[#This Row],[Target]]</f>
        <v>0.1154140127388535</v>
      </c>
      <c r="AG470" s="41">
        <f>India_Data[[#This Row],[Shipping Cost]]/India_Data[[#This Row],[Sales]]</f>
        <v>8.2597498160412078E-2</v>
      </c>
      <c r="AH470" s="40" t="str">
        <f>IF(India_Data[[#This Row],[Shipping Cost]]/India_Data[[#This Row],[Sales]]&gt;0.1,"HIGH","")</f>
        <v/>
      </c>
    </row>
    <row r="471" spans="1:34">
      <c r="A471" s="19">
        <v>470</v>
      </c>
      <c r="B471" s="20" t="s">
        <v>1028</v>
      </c>
      <c r="C471" s="20" t="s">
        <v>26</v>
      </c>
      <c r="D471" s="20" t="s">
        <v>1029</v>
      </c>
      <c r="E471" s="20" t="s">
        <v>1030</v>
      </c>
      <c r="F471" s="20" t="s">
        <v>110</v>
      </c>
      <c r="G471" s="20" t="s">
        <v>318</v>
      </c>
      <c r="H471" s="20" t="s">
        <v>124</v>
      </c>
      <c r="I471" s="20" t="s">
        <v>32</v>
      </c>
      <c r="J471" s="20" t="s">
        <v>47</v>
      </c>
      <c r="K471" s="20" t="s">
        <v>1031</v>
      </c>
      <c r="L471" s="20" t="s">
        <v>35</v>
      </c>
      <c r="M471" s="20" t="s">
        <v>84</v>
      </c>
      <c r="N471" s="20" t="s">
        <v>1032</v>
      </c>
      <c r="O471" s="20">
        <v>33</v>
      </c>
      <c r="P471" s="20">
        <v>4</v>
      </c>
      <c r="Q471" s="20">
        <v>0.24</v>
      </c>
      <c r="R471" s="20">
        <v>1.25</v>
      </c>
      <c r="S471" s="20" t="s">
        <v>38</v>
      </c>
      <c r="T471" s="20">
        <v>102</v>
      </c>
      <c r="U471" s="20" t="s">
        <v>206</v>
      </c>
      <c r="V471" s="20" t="s">
        <v>228</v>
      </c>
      <c r="W471" s="21" t="s">
        <v>58</v>
      </c>
      <c r="X471" s="22">
        <v>45452</v>
      </c>
      <c r="Y471" s="23">
        <v>45548</v>
      </c>
      <c r="Z471" s="37" t="str">
        <f>IF(India_Data[[#This Row],[Order Date]]=India_Data[[#This Row],[Ship Date]],"0","1")</f>
        <v>1</v>
      </c>
      <c r="AA471" s="37" t="str">
        <f>IF(India_Data[[#This Row],[Sales]]&gt;=India_Data[[#This Row],[Target]],"YES","NO")</f>
        <v>NO</v>
      </c>
      <c r="AB471" s="37">
        <f>(Data!O471:O2025-Data!T471:T2025)</f>
        <v>-69</v>
      </c>
      <c r="AC471" s="35">
        <f>India_Data[[#This Row],[Ship Date]]-India_Data[[#This Row],[Order Date]]</f>
        <v>96</v>
      </c>
      <c r="AD471" s="35" t="str">
        <f>IF(India_Data[[#This Row],[Ship Date]]-India_Data[[#This Row],[Order Date]]&gt;5,"flag","no")</f>
        <v>flag</v>
      </c>
      <c r="AE471" s="35">
        <f>India_Data[[#This Row],[Profit]]/India_Data[[#This Row],[Sales]]</f>
        <v>7.2727272727272727E-3</v>
      </c>
      <c r="AF471" s="41">
        <f>India_Data[[#This Row],[Sales]]/India_Data[[#This Row],[Target]]</f>
        <v>0.3235294117647059</v>
      </c>
      <c r="AG471" s="41">
        <f>India_Data[[#This Row],[Shipping Cost]]/India_Data[[#This Row],[Sales]]</f>
        <v>3.787878787878788E-2</v>
      </c>
      <c r="AH471" s="40" t="str">
        <f>IF(India_Data[[#This Row],[Shipping Cost]]/India_Data[[#This Row],[Sales]]&gt;0.1,"HIGH","")</f>
        <v/>
      </c>
    </row>
    <row r="472" spans="1:34">
      <c r="A472" s="19">
        <v>471</v>
      </c>
      <c r="B472" s="20" t="s">
        <v>739</v>
      </c>
      <c r="C472" s="20" t="s">
        <v>26</v>
      </c>
      <c r="D472" s="20" t="s">
        <v>740</v>
      </c>
      <c r="E472" s="20" t="s">
        <v>741</v>
      </c>
      <c r="F472" s="20" t="s">
        <v>110</v>
      </c>
      <c r="G472" s="20" t="s">
        <v>164</v>
      </c>
      <c r="H472" s="20" t="s">
        <v>165</v>
      </c>
      <c r="I472" s="20" t="s">
        <v>32</v>
      </c>
      <c r="J472" s="20" t="s">
        <v>47</v>
      </c>
      <c r="K472" s="20" t="s">
        <v>376</v>
      </c>
      <c r="L472" s="20" t="s">
        <v>35</v>
      </c>
      <c r="M472" s="20" t="s">
        <v>76</v>
      </c>
      <c r="N472" s="20" t="s">
        <v>377</v>
      </c>
      <c r="O472" s="20">
        <v>194.64</v>
      </c>
      <c r="P472" s="20">
        <v>4</v>
      </c>
      <c r="Q472" s="20">
        <v>9.7200000000000006</v>
      </c>
      <c r="R472" s="20">
        <v>23.26</v>
      </c>
      <c r="S472" s="20" t="s">
        <v>38</v>
      </c>
      <c r="T472" s="20">
        <v>482</v>
      </c>
      <c r="U472" s="20" t="s">
        <v>206</v>
      </c>
      <c r="V472" s="20" t="s">
        <v>207</v>
      </c>
      <c r="W472" s="21" t="s">
        <v>58</v>
      </c>
      <c r="X472" s="22">
        <v>45618</v>
      </c>
      <c r="Y472" s="23">
        <v>45622</v>
      </c>
      <c r="Z472" s="37" t="str">
        <f>IF(India_Data[[#This Row],[Order Date]]=India_Data[[#This Row],[Ship Date]],"0","1")</f>
        <v>1</v>
      </c>
      <c r="AA472" s="37" t="str">
        <f>IF(India_Data[[#This Row],[Sales]]&gt;=India_Data[[#This Row],[Target]],"YES","NO")</f>
        <v>NO</v>
      </c>
      <c r="AB472" s="37">
        <f>(Data!O472:O2026-Data!T472:T2026)</f>
        <v>-287.36</v>
      </c>
      <c r="AC472" s="35">
        <f>India_Data[[#This Row],[Ship Date]]-India_Data[[#This Row],[Order Date]]</f>
        <v>4</v>
      </c>
      <c r="AD472" s="35" t="str">
        <f>IF(India_Data[[#This Row],[Ship Date]]-India_Data[[#This Row],[Order Date]]&gt;5,"flag","no")</f>
        <v>no</v>
      </c>
      <c r="AE472" s="35">
        <f>India_Data[[#This Row],[Profit]]/India_Data[[#This Row],[Sales]]</f>
        <v>4.9938347718865607E-2</v>
      </c>
      <c r="AF472" s="41">
        <f>India_Data[[#This Row],[Sales]]/India_Data[[#This Row],[Target]]</f>
        <v>0.4038174273858921</v>
      </c>
      <c r="AG472" s="41">
        <f>India_Data[[#This Row],[Shipping Cost]]/India_Data[[#This Row],[Sales]]</f>
        <v>0.11950267159884917</v>
      </c>
      <c r="AH472" s="40" t="str">
        <f>IF(India_Data[[#This Row],[Shipping Cost]]/India_Data[[#This Row],[Sales]]&gt;0.1,"HIGH","")</f>
        <v>HIGH</v>
      </c>
    </row>
    <row r="473" spans="1:34">
      <c r="A473" s="19">
        <v>472</v>
      </c>
      <c r="B473" s="20" t="s">
        <v>1033</v>
      </c>
      <c r="C473" s="20" t="s">
        <v>26</v>
      </c>
      <c r="D473" s="20" t="s">
        <v>1034</v>
      </c>
      <c r="E473" s="20" t="s">
        <v>1035</v>
      </c>
      <c r="F473" s="20" t="s">
        <v>110</v>
      </c>
      <c r="G473" s="20" t="s">
        <v>164</v>
      </c>
      <c r="H473" s="20" t="s">
        <v>165</v>
      </c>
      <c r="I473" s="20" t="s">
        <v>32</v>
      </c>
      <c r="J473" s="20" t="s">
        <v>47</v>
      </c>
      <c r="K473" s="20" t="s">
        <v>673</v>
      </c>
      <c r="L473" s="20" t="s">
        <v>35</v>
      </c>
      <c r="M473" s="20" t="s">
        <v>36</v>
      </c>
      <c r="N473" s="20" t="s">
        <v>674</v>
      </c>
      <c r="O473" s="20">
        <v>33.479999999999997</v>
      </c>
      <c r="P473" s="20">
        <v>4</v>
      </c>
      <c r="Q473" s="20">
        <v>1.32</v>
      </c>
      <c r="R473" s="20">
        <v>1.94</v>
      </c>
      <c r="S473" s="20" t="s">
        <v>38</v>
      </c>
      <c r="T473" s="20">
        <v>666</v>
      </c>
      <c r="U473" s="20" t="s">
        <v>206</v>
      </c>
      <c r="V473" s="20" t="s">
        <v>214</v>
      </c>
      <c r="W473" s="21" t="s">
        <v>58</v>
      </c>
      <c r="X473" s="22">
        <v>44632</v>
      </c>
      <c r="Y473" s="23">
        <v>44785</v>
      </c>
      <c r="Z473" s="37" t="str">
        <f>IF(India_Data[[#This Row],[Order Date]]=India_Data[[#This Row],[Ship Date]],"0","1")</f>
        <v>1</v>
      </c>
      <c r="AA473" s="37" t="str">
        <f>IF(India_Data[[#This Row],[Sales]]&gt;=India_Data[[#This Row],[Target]],"YES","NO")</f>
        <v>NO</v>
      </c>
      <c r="AB473" s="37">
        <f>(Data!O473:O2027-Data!T473:T2027)</f>
        <v>-632.52</v>
      </c>
      <c r="AC473" s="35">
        <f>India_Data[[#This Row],[Ship Date]]-India_Data[[#This Row],[Order Date]]</f>
        <v>153</v>
      </c>
      <c r="AD473" s="35" t="str">
        <f>IF(India_Data[[#This Row],[Ship Date]]-India_Data[[#This Row],[Order Date]]&gt;5,"flag","no")</f>
        <v>flag</v>
      </c>
      <c r="AE473" s="35">
        <f>India_Data[[#This Row],[Profit]]/India_Data[[#This Row],[Sales]]</f>
        <v>3.9426523297491044E-2</v>
      </c>
      <c r="AF473" s="41">
        <f>India_Data[[#This Row],[Sales]]/India_Data[[#This Row],[Target]]</f>
        <v>5.0270270270270263E-2</v>
      </c>
      <c r="AG473" s="41">
        <f>India_Data[[#This Row],[Shipping Cost]]/India_Data[[#This Row],[Sales]]</f>
        <v>5.7945041816009561E-2</v>
      </c>
      <c r="AH473" s="40" t="str">
        <f>IF(India_Data[[#This Row],[Shipping Cost]]/India_Data[[#This Row],[Sales]]&gt;0.1,"HIGH","")</f>
        <v/>
      </c>
    </row>
    <row r="474" spans="1:34">
      <c r="A474" s="19">
        <v>473</v>
      </c>
      <c r="B474" s="20" t="s">
        <v>294</v>
      </c>
      <c r="C474" s="20" t="s">
        <v>26</v>
      </c>
      <c r="D474" s="20" t="s">
        <v>295</v>
      </c>
      <c r="E474" s="20" t="s">
        <v>296</v>
      </c>
      <c r="F474" s="20" t="s">
        <v>110</v>
      </c>
      <c r="G474" s="20" t="s">
        <v>297</v>
      </c>
      <c r="H474" s="20" t="s">
        <v>63</v>
      </c>
      <c r="I474" s="20" t="s">
        <v>32</v>
      </c>
      <c r="J474" s="20" t="s">
        <v>54</v>
      </c>
      <c r="K474" s="20" t="s">
        <v>298</v>
      </c>
      <c r="L474" s="20" t="s">
        <v>35</v>
      </c>
      <c r="M474" s="20" t="s">
        <v>275</v>
      </c>
      <c r="N474" s="20" t="s">
        <v>299</v>
      </c>
      <c r="O474" s="20">
        <v>1621.44</v>
      </c>
      <c r="P474" s="20">
        <v>3</v>
      </c>
      <c r="Q474" s="20">
        <v>210.78</v>
      </c>
      <c r="R474" s="20">
        <v>97.07</v>
      </c>
      <c r="S474" s="20" t="s">
        <v>38</v>
      </c>
      <c r="T474" s="20">
        <v>736</v>
      </c>
      <c r="U474" s="20" t="s">
        <v>206</v>
      </c>
      <c r="V474" s="20" t="s">
        <v>221</v>
      </c>
      <c r="W474" s="21" t="s">
        <v>41</v>
      </c>
      <c r="X474" s="22">
        <v>45283</v>
      </c>
      <c r="Y474" s="23">
        <v>45288</v>
      </c>
      <c r="Z474" s="37" t="str">
        <f>IF(India_Data[[#This Row],[Order Date]]=India_Data[[#This Row],[Ship Date]],"0","1")</f>
        <v>1</v>
      </c>
      <c r="AA474" s="37" t="str">
        <f>IF(India_Data[[#This Row],[Sales]]&gt;=India_Data[[#This Row],[Target]],"YES","NO")</f>
        <v>YES</v>
      </c>
      <c r="AB474" s="37">
        <f>(Data!O474:O2028-Data!T474:T2028)</f>
        <v>885.44</v>
      </c>
      <c r="AC474" s="35">
        <f>India_Data[[#This Row],[Ship Date]]-India_Data[[#This Row],[Order Date]]</f>
        <v>5</v>
      </c>
      <c r="AD474" s="35" t="str">
        <f>IF(India_Data[[#This Row],[Ship Date]]-India_Data[[#This Row],[Order Date]]&gt;5,"flag","no")</f>
        <v>no</v>
      </c>
      <c r="AE474" s="35">
        <f>India_Data[[#This Row],[Profit]]/India_Data[[#This Row],[Sales]]</f>
        <v>0.12999555950266428</v>
      </c>
      <c r="AF474" s="41">
        <f>India_Data[[#This Row],[Sales]]/India_Data[[#This Row],[Target]]</f>
        <v>2.2030434782608697</v>
      </c>
      <c r="AG474" s="41">
        <f>India_Data[[#This Row],[Shipping Cost]]/India_Data[[#This Row],[Sales]]</f>
        <v>5.9866538385632516E-2</v>
      </c>
      <c r="AH474" s="40" t="str">
        <f>IF(India_Data[[#This Row],[Shipping Cost]]/India_Data[[#This Row],[Sales]]&gt;0.1,"HIGH","")</f>
        <v/>
      </c>
    </row>
    <row r="475" spans="1:34">
      <c r="A475" s="19">
        <v>474</v>
      </c>
      <c r="B475" s="20" t="s">
        <v>300</v>
      </c>
      <c r="C475" s="20" t="s">
        <v>26</v>
      </c>
      <c r="D475" s="20" t="s">
        <v>301</v>
      </c>
      <c r="E475" s="20" t="s">
        <v>302</v>
      </c>
      <c r="F475" s="20" t="s">
        <v>110</v>
      </c>
      <c r="G475" s="20" t="s">
        <v>89</v>
      </c>
      <c r="H475" s="20" t="s">
        <v>303</v>
      </c>
      <c r="I475" s="20" t="s">
        <v>32</v>
      </c>
      <c r="J475" s="20" t="s">
        <v>33</v>
      </c>
      <c r="K475" s="20" t="s">
        <v>304</v>
      </c>
      <c r="L475" s="20" t="s">
        <v>35</v>
      </c>
      <c r="M475" s="20" t="s">
        <v>91</v>
      </c>
      <c r="N475" s="20" t="s">
        <v>305</v>
      </c>
      <c r="O475" s="20">
        <v>49.5</v>
      </c>
      <c r="P475" s="20">
        <v>3</v>
      </c>
      <c r="Q475" s="20">
        <v>1.44</v>
      </c>
      <c r="R475" s="20">
        <v>5.37</v>
      </c>
      <c r="S475" s="20" t="s">
        <v>38</v>
      </c>
      <c r="T475" s="20">
        <v>639</v>
      </c>
      <c r="U475" s="20" t="s">
        <v>206</v>
      </c>
      <c r="V475" s="20" t="s">
        <v>228</v>
      </c>
      <c r="W475" s="21" t="s">
        <v>41</v>
      </c>
      <c r="X475" s="22">
        <v>44294</v>
      </c>
      <c r="Y475" s="23">
        <v>44416</v>
      </c>
      <c r="Z475" s="37" t="str">
        <f>IF(India_Data[[#This Row],[Order Date]]=India_Data[[#This Row],[Ship Date]],"0","1")</f>
        <v>1</v>
      </c>
      <c r="AA475" s="37" t="str">
        <f>IF(India_Data[[#This Row],[Sales]]&gt;=India_Data[[#This Row],[Target]],"YES","NO")</f>
        <v>NO</v>
      </c>
      <c r="AB475" s="37">
        <f>(Data!O475:O2029-Data!T475:T2029)</f>
        <v>-589.5</v>
      </c>
      <c r="AC475" s="35">
        <f>India_Data[[#This Row],[Ship Date]]-India_Data[[#This Row],[Order Date]]</f>
        <v>122</v>
      </c>
      <c r="AD475" s="35" t="str">
        <f>IF(India_Data[[#This Row],[Ship Date]]-India_Data[[#This Row],[Order Date]]&gt;5,"flag","no")</f>
        <v>flag</v>
      </c>
      <c r="AE475" s="35">
        <f>India_Data[[#This Row],[Profit]]/India_Data[[#This Row],[Sales]]</f>
        <v>2.9090909090909091E-2</v>
      </c>
      <c r="AF475" s="41">
        <f>India_Data[[#This Row],[Sales]]/India_Data[[#This Row],[Target]]</f>
        <v>7.746478873239436E-2</v>
      </c>
      <c r="AG475" s="41">
        <f>India_Data[[#This Row],[Shipping Cost]]/India_Data[[#This Row],[Sales]]</f>
        <v>0.10848484848484849</v>
      </c>
      <c r="AH475" s="40" t="str">
        <f>IF(India_Data[[#This Row],[Shipping Cost]]/India_Data[[#This Row],[Sales]]&gt;0.1,"HIGH","")</f>
        <v>HIGH</v>
      </c>
    </row>
    <row r="476" spans="1:34">
      <c r="A476" s="19">
        <v>475</v>
      </c>
      <c r="B476" s="20" t="s">
        <v>107</v>
      </c>
      <c r="C476" s="20" t="s">
        <v>26</v>
      </c>
      <c r="D476" s="20" t="s">
        <v>108</v>
      </c>
      <c r="E476" s="20" t="s">
        <v>109</v>
      </c>
      <c r="F476" s="20" t="s">
        <v>110</v>
      </c>
      <c r="G476" s="20" t="s">
        <v>111</v>
      </c>
      <c r="H476" s="20" t="s">
        <v>46</v>
      </c>
      <c r="I476" s="20" t="s">
        <v>32</v>
      </c>
      <c r="J476" s="20" t="s">
        <v>47</v>
      </c>
      <c r="K476" s="20" t="s">
        <v>306</v>
      </c>
      <c r="L476" s="20" t="s">
        <v>35</v>
      </c>
      <c r="M476" s="20" t="s">
        <v>91</v>
      </c>
      <c r="N476" s="20" t="s">
        <v>307</v>
      </c>
      <c r="O476" s="20">
        <v>42.21</v>
      </c>
      <c r="P476" s="20">
        <v>3</v>
      </c>
      <c r="Q476" s="20">
        <v>11.34</v>
      </c>
      <c r="R476" s="20">
        <v>3.03</v>
      </c>
      <c r="S476" s="20" t="s">
        <v>38</v>
      </c>
      <c r="T476" s="20">
        <v>208</v>
      </c>
      <c r="U476" s="20" t="s">
        <v>206</v>
      </c>
      <c r="V476" s="20" t="s">
        <v>207</v>
      </c>
      <c r="W476" s="21" t="s">
        <v>58</v>
      </c>
      <c r="X476" s="22">
        <v>45614</v>
      </c>
      <c r="Y476" s="23">
        <v>45618</v>
      </c>
      <c r="Z476" s="37" t="str">
        <f>IF(India_Data[[#This Row],[Order Date]]=India_Data[[#This Row],[Ship Date]],"0","1")</f>
        <v>1</v>
      </c>
      <c r="AA476" s="37" t="str">
        <f>IF(India_Data[[#This Row],[Sales]]&gt;=India_Data[[#This Row],[Target]],"YES","NO")</f>
        <v>NO</v>
      </c>
      <c r="AB476" s="37">
        <f>(Data!O476:O2030-Data!T476:T2030)</f>
        <v>-165.79</v>
      </c>
      <c r="AC476" s="35">
        <f>India_Data[[#This Row],[Ship Date]]-India_Data[[#This Row],[Order Date]]</f>
        <v>4</v>
      </c>
      <c r="AD476" s="35" t="str">
        <f>IF(India_Data[[#This Row],[Ship Date]]-India_Data[[#This Row],[Order Date]]&gt;5,"flag","no")</f>
        <v>no</v>
      </c>
      <c r="AE476" s="35">
        <f>India_Data[[#This Row],[Profit]]/India_Data[[#This Row],[Sales]]</f>
        <v>0.26865671641791045</v>
      </c>
      <c r="AF476" s="41">
        <f>India_Data[[#This Row],[Sales]]/India_Data[[#This Row],[Target]]</f>
        <v>0.20293269230769231</v>
      </c>
      <c r="AG476" s="41">
        <f>India_Data[[#This Row],[Shipping Cost]]/India_Data[[#This Row],[Sales]]</f>
        <v>7.1783937455579247E-2</v>
      </c>
      <c r="AH476" s="40" t="str">
        <f>IF(India_Data[[#This Row],[Shipping Cost]]/India_Data[[#This Row],[Sales]]&gt;0.1,"HIGH","")</f>
        <v/>
      </c>
    </row>
    <row r="477" spans="1:34">
      <c r="A477" s="19">
        <v>476</v>
      </c>
      <c r="B477" s="20" t="s">
        <v>308</v>
      </c>
      <c r="C477" s="20" t="s">
        <v>26</v>
      </c>
      <c r="D477" s="20" t="s">
        <v>309</v>
      </c>
      <c r="E477" s="20" t="s">
        <v>310</v>
      </c>
      <c r="F477" s="20" t="s">
        <v>110</v>
      </c>
      <c r="G477" s="20" t="s">
        <v>311</v>
      </c>
      <c r="H477" s="20" t="s">
        <v>312</v>
      </c>
      <c r="I477" s="20" t="s">
        <v>32</v>
      </c>
      <c r="J477" s="20" t="s">
        <v>180</v>
      </c>
      <c r="K477" s="20" t="s">
        <v>313</v>
      </c>
      <c r="L477" s="20" t="s">
        <v>35</v>
      </c>
      <c r="M477" s="20" t="s">
        <v>91</v>
      </c>
      <c r="N477" s="20" t="s">
        <v>314</v>
      </c>
      <c r="O477" s="20">
        <v>26.37</v>
      </c>
      <c r="P477" s="20">
        <v>3</v>
      </c>
      <c r="Q477" s="20">
        <v>0.45</v>
      </c>
      <c r="R477" s="20">
        <v>1.36</v>
      </c>
      <c r="S477" s="20" t="s">
        <v>38</v>
      </c>
      <c r="T477" s="20">
        <v>409</v>
      </c>
      <c r="U477" s="20" t="s">
        <v>206</v>
      </c>
      <c r="V477" s="20" t="s">
        <v>214</v>
      </c>
      <c r="W477" s="21" t="s">
        <v>41</v>
      </c>
      <c r="X477" s="22">
        <v>44919</v>
      </c>
      <c r="Y477" s="23">
        <v>44923</v>
      </c>
      <c r="Z477" s="37" t="str">
        <f>IF(India_Data[[#This Row],[Order Date]]=India_Data[[#This Row],[Ship Date]],"0","1")</f>
        <v>1</v>
      </c>
      <c r="AA477" s="37" t="str">
        <f>IF(India_Data[[#This Row],[Sales]]&gt;=India_Data[[#This Row],[Target]],"YES","NO")</f>
        <v>NO</v>
      </c>
      <c r="AB477" s="37">
        <f>(Data!O477:O2031-Data!T477:T2031)</f>
        <v>-382.63</v>
      </c>
      <c r="AC477" s="35">
        <f>India_Data[[#This Row],[Ship Date]]-India_Data[[#This Row],[Order Date]]</f>
        <v>4</v>
      </c>
      <c r="AD477" s="35" t="str">
        <f>IF(India_Data[[#This Row],[Ship Date]]-India_Data[[#This Row],[Order Date]]&gt;5,"flag","no")</f>
        <v>no</v>
      </c>
      <c r="AE477" s="35">
        <f>India_Data[[#This Row],[Profit]]/India_Data[[#This Row],[Sales]]</f>
        <v>1.7064846416382253E-2</v>
      </c>
      <c r="AF477" s="41">
        <f>India_Data[[#This Row],[Sales]]/India_Data[[#This Row],[Target]]</f>
        <v>6.447432762836186E-2</v>
      </c>
      <c r="AG477" s="41">
        <f>India_Data[[#This Row],[Shipping Cost]]/India_Data[[#This Row],[Sales]]</f>
        <v>5.1573758058399699E-2</v>
      </c>
      <c r="AH477" s="40" t="str">
        <f>IF(India_Data[[#This Row],[Shipping Cost]]/India_Data[[#This Row],[Sales]]&gt;0.1,"HIGH","")</f>
        <v/>
      </c>
    </row>
    <row r="478" spans="1:34">
      <c r="A478" s="19">
        <v>477</v>
      </c>
      <c r="B478" s="20" t="s">
        <v>315</v>
      </c>
      <c r="C478" s="20" t="s">
        <v>26</v>
      </c>
      <c r="D478" s="20" t="s">
        <v>316</v>
      </c>
      <c r="E478" s="20" t="s">
        <v>317</v>
      </c>
      <c r="F478" s="20" t="s">
        <v>110</v>
      </c>
      <c r="G478" s="20" t="s">
        <v>318</v>
      </c>
      <c r="H478" s="20" t="s">
        <v>124</v>
      </c>
      <c r="I478" s="20" t="s">
        <v>32</v>
      </c>
      <c r="J478" s="20" t="s">
        <v>47</v>
      </c>
      <c r="K478" s="20" t="s">
        <v>319</v>
      </c>
      <c r="L478" s="20" t="s">
        <v>35</v>
      </c>
      <c r="M478" s="20" t="s">
        <v>105</v>
      </c>
      <c r="N478" s="20" t="s">
        <v>320</v>
      </c>
      <c r="O478" s="20">
        <v>40.950000000000003</v>
      </c>
      <c r="P478" s="20">
        <v>3</v>
      </c>
      <c r="Q478" s="20">
        <v>20.43</v>
      </c>
      <c r="R478" s="20">
        <v>2.9</v>
      </c>
      <c r="S478" s="20" t="s">
        <v>38</v>
      </c>
      <c r="T478" s="20">
        <v>67</v>
      </c>
      <c r="U478" s="20" t="s">
        <v>206</v>
      </c>
      <c r="V478" s="20" t="s">
        <v>221</v>
      </c>
      <c r="W478" s="21" t="s">
        <v>58</v>
      </c>
      <c r="X478" s="22">
        <v>45011</v>
      </c>
      <c r="Y478" s="23">
        <v>45016</v>
      </c>
      <c r="Z478" s="37" t="str">
        <f>IF(India_Data[[#This Row],[Order Date]]=India_Data[[#This Row],[Ship Date]],"0","1")</f>
        <v>1</v>
      </c>
      <c r="AA478" s="37" t="str">
        <f>IF(India_Data[[#This Row],[Sales]]&gt;=India_Data[[#This Row],[Target]],"YES","NO")</f>
        <v>NO</v>
      </c>
      <c r="AB478" s="37">
        <f>(Data!O478:O2032-Data!T478:T2032)</f>
        <v>-26.049999999999997</v>
      </c>
      <c r="AC478" s="35">
        <f>India_Data[[#This Row],[Ship Date]]-India_Data[[#This Row],[Order Date]]</f>
        <v>5</v>
      </c>
      <c r="AD478" s="35" t="str">
        <f>IF(India_Data[[#This Row],[Ship Date]]-India_Data[[#This Row],[Order Date]]&gt;5,"flag","no")</f>
        <v>no</v>
      </c>
      <c r="AE478" s="35">
        <f>India_Data[[#This Row],[Profit]]/India_Data[[#This Row],[Sales]]</f>
        <v>0.49890109890109885</v>
      </c>
      <c r="AF478" s="41">
        <f>India_Data[[#This Row],[Sales]]/India_Data[[#This Row],[Target]]</f>
        <v>0.61119402985074633</v>
      </c>
      <c r="AG478" s="41">
        <f>India_Data[[#This Row],[Shipping Cost]]/India_Data[[#This Row],[Sales]]</f>
        <v>7.0818070818070816E-2</v>
      </c>
      <c r="AH478" s="40" t="str">
        <f>IF(India_Data[[#This Row],[Shipping Cost]]/India_Data[[#This Row],[Sales]]&gt;0.1,"HIGH","")</f>
        <v/>
      </c>
    </row>
    <row r="479" spans="1:34">
      <c r="A479" s="19">
        <v>478</v>
      </c>
      <c r="B479" s="20" t="s">
        <v>321</v>
      </c>
      <c r="C479" s="20" t="s">
        <v>26</v>
      </c>
      <c r="D479" s="20" t="s">
        <v>322</v>
      </c>
      <c r="E479" s="20" t="s">
        <v>323</v>
      </c>
      <c r="F479" s="20" t="s">
        <v>110</v>
      </c>
      <c r="G479" s="20" t="s">
        <v>324</v>
      </c>
      <c r="H479" s="20" t="s">
        <v>31</v>
      </c>
      <c r="I479" s="20" t="s">
        <v>32</v>
      </c>
      <c r="J479" s="20" t="s">
        <v>33</v>
      </c>
      <c r="K479" s="20" t="s">
        <v>325</v>
      </c>
      <c r="L479" s="20" t="s">
        <v>35</v>
      </c>
      <c r="M479" s="20" t="s">
        <v>84</v>
      </c>
      <c r="N479" s="20" t="s">
        <v>326</v>
      </c>
      <c r="O479" s="20">
        <v>30.51</v>
      </c>
      <c r="P479" s="20">
        <v>3</v>
      </c>
      <c r="Q479" s="20">
        <v>9.7200000000000006</v>
      </c>
      <c r="R479" s="20">
        <v>1.79</v>
      </c>
      <c r="S479" s="20" t="s">
        <v>38</v>
      </c>
      <c r="T479" s="20">
        <v>270</v>
      </c>
      <c r="U479" s="20" t="s">
        <v>206</v>
      </c>
      <c r="V479" s="20" t="s">
        <v>228</v>
      </c>
      <c r="W479" s="21" t="s">
        <v>58</v>
      </c>
      <c r="X479" s="22">
        <v>45217</v>
      </c>
      <c r="Y479" s="23">
        <v>45224</v>
      </c>
      <c r="Z479" s="37" t="str">
        <f>IF(India_Data[[#This Row],[Order Date]]=India_Data[[#This Row],[Ship Date]],"0","1")</f>
        <v>1</v>
      </c>
      <c r="AA479" s="37" t="str">
        <f>IF(India_Data[[#This Row],[Sales]]&gt;=India_Data[[#This Row],[Target]],"YES","NO")</f>
        <v>NO</v>
      </c>
      <c r="AB479" s="37">
        <f>(Data!O479:O2033-Data!T479:T2033)</f>
        <v>-239.49</v>
      </c>
      <c r="AC479" s="35">
        <f>India_Data[[#This Row],[Ship Date]]-India_Data[[#This Row],[Order Date]]</f>
        <v>7</v>
      </c>
      <c r="AD479" s="35" t="str">
        <f>IF(India_Data[[#This Row],[Ship Date]]-India_Data[[#This Row],[Order Date]]&gt;5,"flag","no")</f>
        <v>flag</v>
      </c>
      <c r="AE479" s="35">
        <f>India_Data[[#This Row],[Profit]]/India_Data[[#This Row],[Sales]]</f>
        <v>0.31858407079646017</v>
      </c>
      <c r="AF479" s="41">
        <f>India_Data[[#This Row],[Sales]]/India_Data[[#This Row],[Target]]</f>
        <v>0.113</v>
      </c>
      <c r="AG479" s="41">
        <f>India_Data[[#This Row],[Shipping Cost]]/India_Data[[#This Row],[Sales]]</f>
        <v>5.8669288757784328E-2</v>
      </c>
      <c r="AH479" s="40" t="str">
        <f>IF(India_Data[[#This Row],[Shipping Cost]]/India_Data[[#This Row],[Sales]]&gt;0.1,"HIGH","")</f>
        <v/>
      </c>
    </row>
    <row r="480" spans="1:34">
      <c r="A480" s="19">
        <v>479</v>
      </c>
      <c r="B480" s="20" t="s">
        <v>327</v>
      </c>
      <c r="C480" s="20" t="s">
        <v>26</v>
      </c>
      <c r="D480" s="20" t="s">
        <v>328</v>
      </c>
      <c r="E480" s="20" t="s">
        <v>329</v>
      </c>
      <c r="F480" s="20" t="s">
        <v>110</v>
      </c>
      <c r="G480" s="20" t="s">
        <v>89</v>
      </c>
      <c r="H480" s="20" t="s">
        <v>303</v>
      </c>
      <c r="I480" s="20" t="s">
        <v>32</v>
      </c>
      <c r="J480" s="20" t="s">
        <v>33</v>
      </c>
      <c r="K480" s="20" t="s">
        <v>330</v>
      </c>
      <c r="L480" s="20" t="s">
        <v>35</v>
      </c>
      <c r="M480" s="20" t="s">
        <v>36</v>
      </c>
      <c r="N480" s="20" t="s">
        <v>331</v>
      </c>
      <c r="O480" s="20">
        <v>42.57</v>
      </c>
      <c r="P480" s="20">
        <v>3</v>
      </c>
      <c r="Q480" s="20">
        <v>10.62</v>
      </c>
      <c r="R480" s="20">
        <v>2.77</v>
      </c>
      <c r="S480" s="20" t="s">
        <v>38</v>
      </c>
      <c r="T480" s="20">
        <v>583</v>
      </c>
      <c r="U480" s="20" t="s">
        <v>206</v>
      </c>
      <c r="V480" s="20" t="s">
        <v>214</v>
      </c>
      <c r="W480" s="21" t="s">
        <v>41</v>
      </c>
      <c r="X480" s="22">
        <v>45378</v>
      </c>
      <c r="Y480" s="23">
        <v>45326</v>
      </c>
      <c r="Z480" s="37" t="str">
        <f>IF(India_Data[[#This Row],[Order Date]]=India_Data[[#This Row],[Ship Date]],"0","1")</f>
        <v>1</v>
      </c>
      <c r="AA480" s="37" t="str">
        <f>IF(India_Data[[#This Row],[Sales]]&gt;=India_Data[[#This Row],[Target]],"YES","NO")</f>
        <v>NO</v>
      </c>
      <c r="AB480" s="37">
        <f>(Data!O480:O2034-Data!T480:T2034)</f>
        <v>-540.42999999999995</v>
      </c>
      <c r="AC480" s="35">
        <f>India_Data[[#This Row],[Ship Date]]-India_Data[[#This Row],[Order Date]]</f>
        <v>-52</v>
      </c>
      <c r="AD480" s="35" t="str">
        <f>IF(India_Data[[#This Row],[Ship Date]]-India_Data[[#This Row],[Order Date]]&gt;5,"flag","no")</f>
        <v>no</v>
      </c>
      <c r="AE480" s="35">
        <f>India_Data[[#This Row],[Profit]]/India_Data[[#This Row],[Sales]]</f>
        <v>0.24947145877378432</v>
      </c>
      <c r="AF480" s="41">
        <f>India_Data[[#This Row],[Sales]]/India_Data[[#This Row],[Target]]</f>
        <v>7.3018867924528302E-2</v>
      </c>
      <c r="AG480" s="41">
        <f>India_Data[[#This Row],[Shipping Cost]]/India_Data[[#This Row],[Sales]]</f>
        <v>6.5069297627437156E-2</v>
      </c>
      <c r="AH480" s="40" t="str">
        <f>IF(India_Data[[#This Row],[Shipping Cost]]/India_Data[[#This Row],[Sales]]&gt;0.1,"HIGH","")</f>
        <v/>
      </c>
    </row>
    <row r="481" spans="1:34">
      <c r="A481" s="19">
        <v>480</v>
      </c>
      <c r="B481" s="20" t="s">
        <v>1036</v>
      </c>
      <c r="C481" s="20" t="s">
        <v>26</v>
      </c>
      <c r="D481" s="20" t="s">
        <v>941</v>
      </c>
      <c r="E481" s="20" t="s">
        <v>942</v>
      </c>
      <c r="F481" s="20" t="s">
        <v>110</v>
      </c>
      <c r="G481" s="20" t="s">
        <v>1037</v>
      </c>
      <c r="H481" s="20" t="s">
        <v>165</v>
      </c>
      <c r="I481" s="20" t="s">
        <v>32</v>
      </c>
      <c r="J481" s="20" t="s">
        <v>47</v>
      </c>
      <c r="K481" s="20" t="s">
        <v>1038</v>
      </c>
      <c r="L481" s="20" t="s">
        <v>35</v>
      </c>
      <c r="M481" s="20" t="s">
        <v>105</v>
      </c>
      <c r="N481" s="20" t="s">
        <v>1039</v>
      </c>
      <c r="O481" s="20">
        <v>13.26</v>
      </c>
      <c r="P481" s="20">
        <v>1</v>
      </c>
      <c r="Q481" s="20">
        <v>2.76</v>
      </c>
      <c r="R481" s="20">
        <v>1.33</v>
      </c>
      <c r="S481" s="20" t="s">
        <v>38</v>
      </c>
      <c r="T481" s="20">
        <v>624</v>
      </c>
      <c r="U481" s="20" t="s">
        <v>206</v>
      </c>
      <c r="V481" s="20" t="s">
        <v>221</v>
      </c>
      <c r="W481" s="21" t="s">
        <v>41</v>
      </c>
      <c r="X481" s="22">
        <v>45138</v>
      </c>
      <c r="Y481" s="23">
        <v>45054</v>
      </c>
      <c r="Z481" s="37" t="str">
        <f>IF(India_Data[[#This Row],[Order Date]]=India_Data[[#This Row],[Ship Date]],"0","1")</f>
        <v>1</v>
      </c>
      <c r="AA481" s="37" t="str">
        <f>IF(India_Data[[#This Row],[Sales]]&gt;=India_Data[[#This Row],[Target]],"YES","NO")</f>
        <v>NO</v>
      </c>
      <c r="AB481" s="37">
        <f>(Data!O481:O2035-Data!T481:T2035)</f>
        <v>-610.74</v>
      </c>
      <c r="AC481" s="35">
        <f>India_Data[[#This Row],[Ship Date]]-India_Data[[#This Row],[Order Date]]</f>
        <v>-84</v>
      </c>
      <c r="AD481" s="35" t="str">
        <f>IF(India_Data[[#This Row],[Ship Date]]-India_Data[[#This Row],[Order Date]]&gt;5,"flag","no")</f>
        <v>no</v>
      </c>
      <c r="AE481" s="35">
        <f>India_Data[[#This Row],[Profit]]/India_Data[[#This Row],[Sales]]</f>
        <v>0.20814479638009048</v>
      </c>
      <c r="AF481" s="41">
        <f>India_Data[[#This Row],[Sales]]/India_Data[[#This Row],[Target]]</f>
        <v>2.1249999999999998E-2</v>
      </c>
      <c r="AG481" s="41">
        <f>India_Data[[#This Row],[Shipping Cost]]/India_Data[[#This Row],[Sales]]</f>
        <v>0.10030165912518854</v>
      </c>
      <c r="AH481" s="40" t="str">
        <f>IF(India_Data[[#This Row],[Shipping Cost]]/India_Data[[#This Row],[Sales]]&gt;0.1,"HIGH","")</f>
        <v>HIGH</v>
      </c>
    </row>
    <row r="482" spans="1:34">
      <c r="A482" s="19">
        <v>481</v>
      </c>
      <c r="B482" s="20" t="s">
        <v>1040</v>
      </c>
      <c r="C482" s="20" t="s">
        <v>26</v>
      </c>
      <c r="D482" s="20" t="s">
        <v>1041</v>
      </c>
      <c r="E482" s="20" t="s">
        <v>1042</v>
      </c>
      <c r="F482" s="20" t="s">
        <v>110</v>
      </c>
      <c r="G482" s="20" t="s">
        <v>1043</v>
      </c>
      <c r="H482" s="20" t="s">
        <v>31</v>
      </c>
      <c r="I482" s="20" t="s">
        <v>32</v>
      </c>
      <c r="J482" s="20" t="s">
        <v>33</v>
      </c>
      <c r="K482" s="20" t="s">
        <v>538</v>
      </c>
      <c r="L482" s="20" t="s">
        <v>35</v>
      </c>
      <c r="M482" s="20" t="s">
        <v>98</v>
      </c>
      <c r="N482" s="20" t="s">
        <v>539</v>
      </c>
      <c r="O482" s="20">
        <v>46.41</v>
      </c>
      <c r="P482" s="20">
        <v>1</v>
      </c>
      <c r="Q482" s="20">
        <v>1.83</v>
      </c>
      <c r="R482" s="20">
        <v>1.26</v>
      </c>
      <c r="S482" s="20" t="s">
        <v>38</v>
      </c>
      <c r="T482" s="20">
        <v>444</v>
      </c>
      <c r="U482" s="20" t="s">
        <v>206</v>
      </c>
      <c r="V482" s="20" t="s">
        <v>228</v>
      </c>
      <c r="W482" s="21" t="s">
        <v>58</v>
      </c>
      <c r="X482" s="22">
        <v>45112</v>
      </c>
      <c r="Y482" s="23">
        <v>45059</v>
      </c>
      <c r="Z482" s="37" t="str">
        <f>IF(India_Data[[#This Row],[Order Date]]=India_Data[[#This Row],[Ship Date]],"0","1")</f>
        <v>1</v>
      </c>
      <c r="AA482" s="37" t="str">
        <f>IF(India_Data[[#This Row],[Sales]]&gt;=India_Data[[#This Row],[Target]],"YES","NO")</f>
        <v>NO</v>
      </c>
      <c r="AB482" s="37">
        <f>(Data!O482:O2036-Data!T482:T2036)</f>
        <v>-397.59000000000003</v>
      </c>
      <c r="AC482" s="35">
        <f>India_Data[[#This Row],[Ship Date]]-India_Data[[#This Row],[Order Date]]</f>
        <v>-53</v>
      </c>
      <c r="AD482" s="35" t="str">
        <f>IF(India_Data[[#This Row],[Ship Date]]-India_Data[[#This Row],[Order Date]]&gt;5,"flag","no")</f>
        <v>no</v>
      </c>
      <c r="AE482" s="35">
        <f>India_Data[[#This Row],[Profit]]/India_Data[[#This Row],[Sales]]</f>
        <v>3.9431157078215907E-2</v>
      </c>
      <c r="AF482" s="41">
        <f>India_Data[[#This Row],[Sales]]/India_Data[[#This Row],[Target]]</f>
        <v>0.10452702702702701</v>
      </c>
      <c r="AG482" s="41">
        <f>India_Data[[#This Row],[Shipping Cost]]/India_Data[[#This Row],[Sales]]</f>
        <v>2.7149321266968326E-2</v>
      </c>
      <c r="AH482" s="40" t="str">
        <f>IF(India_Data[[#This Row],[Shipping Cost]]/India_Data[[#This Row],[Sales]]&gt;0.1,"HIGH","")</f>
        <v/>
      </c>
    </row>
    <row r="483" spans="1:34">
      <c r="A483" s="19">
        <v>482</v>
      </c>
      <c r="B483" s="20" t="s">
        <v>107</v>
      </c>
      <c r="C483" s="20" t="s">
        <v>26</v>
      </c>
      <c r="D483" s="20" t="s">
        <v>108</v>
      </c>
      <c r="E483" s="20" t="s">
        <v>109</v>
      </c>
      <c r="F483" s="20" t="s">
        <v>110</v>
      </c>
      <c r="G483" s="20" t="s">
        <v>111</v>
      </c>
      <c r="H483" s="20" t="s">
        <v>46</v>
      </c>
      <c r="I483" s="20" t="s">
        <v>32</v>
      </c>
      <c r="J483" s="20" t="s">
        <v>47</v>
      </c>
      <c r="K483" s="20" t="s">
        <v>1044</v>
      </c>
      <c r="L483" s="20" t="s">
        <v>35</v>
      </c>
      <c r="M483" s="20" t="s">
        <v>145</v>
      </c>
      <c r="N483" s="20" t="s">
        <v>496</v>
      </c>
      <c r="O483" s="20">
        <v>127.92</v>
      </c>
      <c r="P483" s="20">
        <v>1</v>
      </c>
      <c r="Q483" s="20">
        <v>7.65</v>
      </c>
      <c r="R483" s="20">
        <v>4.4000000000000004</v>
      </c>
      <c r="S483" s="20" t="s">
        <v>38</v>
      </c>
      <c r="T483" s="20">
        <v>677</v>
      </c>
      <c r="U483" s="20" t="s">
        <v>206</v>
      </c>
      <c r="V483" s="20" t="s">
        <v>207</v>
      </c>
      <c r="W483" s="21" t="s">
        <v>41</v>
      </c>
      <c r="X483" s="22">
        <v>44931</v>
      </c>
      <c r="Y483" s="23">
        <v>45051</v>
      </c>
      <c r="Z483" s="37" t="str">
        <f>IF(India_Data[[#This Row],[Order Date]]=India_Data[[#This Row],[Ship Date]],"0","1")</f>
        <v>1</v>
      </c>
      <c r="AA483" s="37" t="str">
        <f>IF(India_Data[[#This Row],[Sales]]&gt;=India_Data[[#This Row],[Target]],"YES","NO")</f>
        <v>NO</v>
      </c>
      <c r="AB483" s="37">
        <f>(Data!O483:O2037-Data!T483:T2037)</f>
        <v>-549.08000000000004</v>
      </c>
      <c r="AC483" s="35">
        <f>India_Data[[#This Row],[Ship Date]]-India_Data[[#This Row],[Order Date]]</f>
        <v>120</v>
      </c>
      <c r="AD483" s="35" t="str">
        <f>IF(India_Data[[#This Row],[Ship Date]]-India_Data[[#This Row],[Order Date]]&gt;5,"flag","no")</f>
        <v>flag</v>
      </c>
      <c r="AE483" s="35">
        <f>India_Data[[#This Row],[Profit]]/India_Data[[#This Row],[Sales]]</f>
        <v>5.9803001876172608E-2</v>
      </c>
      <c r="AF483" s="41">
        <f>India_Data[[#This Row],[Sales]]/India_Data[[#This Row],[Target]]</f>
        <v>0.18895125553914327</v>
      </c>
      <c r="AG483" s="41">
        <f>India_Data[[#This Row],[Shipping Cost]]/India_Data[[#This Row],[Sales]]</f>
        <v>3.4396497811131958E-2</v>
      </c>
      <c r="AH483" s="40" t="str">
        <f>IF(India_Data[[#This Row],[Shipping Cost]]/India_Data[[#This Row],[Sales]]&gt;0.1,"HIGH","")</f>
        <v/>
      </c>
    </row>
    <row r="484" spans="1:34">
      <c r="A484" s="19">
        <v>483</v>
      </c>
      <c r="B484" s="20" t="s">
        <v>294</v>
      </c>
      <c r="C484" s="20" t="s">
        <v>26</v>
      </c>
      <c r="D484" s="20" t="s">
        <v>295</v>
      </c>
      <c r="E484" s="20" t="s">
        <v>296</v>
      </c>
      <c r="F484" s="20" t="s">
        <v>110</v>
      </c>
      <c r="G484" s="20" t="s">
        <v>297</v>
      </c>
      <c r="H484" s="20" t="s">
        <v>63</v>
      </c>
      <c r="I484" s="20" t="s">
        <v>32</v>
      </c>
      <c r="J484" s="20" t="s">
        <v>54</v>
      </c>
      <c r="K484" s="20" t="s">
        <v>737</v>
      </c>
      <c r="L484" s="20" t="s">
        <v>35</v>
      </c>
      <c r="M484" s="20" t="s">
        <v>91</v>
      </c>
      <c r="N484" s="20" t="s">
        <v>738</v>
      </c>
      <c r="O484" s="20">
        <v>25.92</v>
      </c>
      <c r="P484" s="20">
        <v>2</v>
      </c>
      <c r="Q484" s="20">
        <v>8.2799999999999994</v>
      </c>
      <c r="R484" s="20">
        <v>1.75</v>
      </c>
      <c r="S484" s="20" t="s">
        <v>38</v>
      </c>
      <c r="T484" s="20">
        <v>145</v>
      </c>
      <c r="U484" s="20" t="s">
        <v>206</v>
      </c>
      <c r="V484" s="20" t="s">
        <v>221</v>
      </c>
      <c r="W484" s="21" t="s">
        <v>41</v>
      </c>
      <c r="X484" s="22">
        <v>44573</v>
      </c>
      <c r="Y484" s="23">
        <v>44754</v>
      </c>
      <c r="Z484" s="37" t="str">
        <f>IF(India_Data[[#This Row],[Order Date]]=India_Data[[#This Row],[Ship Date]],"0","1")</f>
        <v>1</v>
      </c>
      <c r="AA484" s="37" t="str">
        <f>IF(India_Data[[#This Row],[Sales]]&gt;=India_Data[[#This Row],[Target]],"YES","NO")</f>
        <v>NO</v>
      </c>
      <c r="AB484" s="37">
        <f>(Data!O484:O2038-Data!T484:T2038)</f>
        <v>-119.08</v>
      </c>
      <c r="AC484" s="35">
        <f>India_Data[[#This Row],[Ship Date]]-India_Data[[#This Row],[Order Date]]</f>
        <v>181</v>
      </c>
      <c r="AD484" s="35" t="str">
        <f>IF(India_Data[[#This Row],[Ship Date]]-India_Data[[#This Row],[Order Date]]&gt;5,"flag","no")</f>
        <v>flag</v>
      </c>
      <c r="AE484" s="35">
        <f>India_Data[[#This Row],[Profit]]/India_Data[[#This Row],[Sales]]</f>
        <v>0.31944444444444442</v>
      </c>
      <c r="AF484" s="41">
        <f>India_Data[[#This Row],[Sales]]/India_Data[[#This Row],[Target]]</f>
        <v>0.17875862068965517</v>
      </c>
      <c r="AG484" s="41">
        <f>India_Data[[#This Row],[Shipping Cost]]/India_Data[[#This Row],[Sales]]</f>
        <v>6.7515432098765427E-2</v>
      </c>
      <c r="AH484" s="40" t="str">
        <f>IF(India_Data[[#This Row],[Shipping Cost]]/India_Data[[#This Row],[Sales]]&gt;0.1,"HIGH","")</f>
        <v/>
      </c>
    </row>
    <row r="485" spans="1:34">
      <c r="A485" s="19">
        <v>484</v>
      </c>
      <c r="B485" s="20" t="s">
        <v>739</v>
      </c>
      <c r="C485" s="20" t="s">
        <v>26</v>
      </c>
      <c r="D485" s="20" t="s">
        <v>740</v>
      </c>
      <c r="E485" s="20" t="s">
        <v>741</v>
      </c>
      <c r="F485" s="20" t="s">
        <v>110</v>
      </c>
      <c r="G485" s="20" t="s">
        <v>164</v>
      </c>
      <c r="H485" s="20" t="s">
        <v>165</v>
      </c>
      <c r="I485" s="20" t="s">
        <v>32</v>
      </c>
      <c r="J485" s="20" t="s">
        <v>47</v>
      </c>
      <c r="K485" s="20" t="s">
        <v>742</v>
      </c>
      <c r="L485" s="20" t="s">
        <v>35</v>
      </c>
      <c r="M485" s="20" t="s">
        <v>84</v>
      </c>
      <c r="N485" s="20" t="s">
        <v>743</v>
      </c>
      <c r="O485" s="20">
        <v>22.68</v>
      </c>
      <c r="P485" s="20">
        <v>2</v>
      </c>
      <c r="Q485" s="20">
        <v>4.9800000000000004</v>
      </c>
      <c r="R485" s="20">
        <v>1</v>
      </c>
      <c r="S485" s="20" t="s">
        <v>38</v>
      </c>
      <c r="T485" s="20">
        <v>322</v>
      </c>
      <c r="U485" s="20" t="s">
        <v>206</v>
      </c>
      <c r="V485" s="20" t="s">
        <v>207</v>
      </c>
      <c r="W485" s="21" t="s">
        <v>58</v>
      </c>
      <c r="X485" s="22">
        <v>45216</v>
      </c>
      <c r="Y485" s="23">
        <v>45220</v>
      </c>
      <c r="Z485" s="37" t="str">
        <f>IF(India_Data[[#This Row],[Order Date]]=India_Data[[#This Row],[Ship Date]],"0","1")</f>
        <v>1</v>
      </c>
      <c r="AA485" s="37" t="str">
        <f>IF(India_Data[[#This Row],[Sales]]&gt;=India_Data[[#This Row],[Target]],"YES","NO")</f>
        <v>NO</v>
      </c>
      <c r="AB485" s="37">
        <f>(Data!O485:O2039-Data!T485:T2039)</f>
        <v>-299.32</v>
      </c>
      <c r="AC485" s="35">
        <f>India_Data[[#This Row],[Ship Date]]-India_Data[[#This Row],[Order Date]]</f>
        <v>4</v>
      </c>
      <c r="AD485" s="35" t="str">
        <f>IF(India_Data[[#This Row],[Ship Date]]-India_Data[[#This Row],[Order Date]]&gt;5,"flag","no")</f>
        <v>no</v>
      </c>
      <c r="AE485" s="35">
        <f>India_Data[[#This Row],[Profit]]/India_Data[[#This Row],[Sales]]</f>
        <v>0.21957671957671959</v>
      </c>
      <c r="AF485" s="41">
        <f>India_Data[[#This Row],[Sales]]/India_Data[[#This Row],[Target]]</f>
        <v>7.0434782608695651E-2</v>
      </c>
      <c r="AG485" s="41">
        <f>India_Data[[#This Row],[Shipping Cost]]/India_Data[[#This Row],[Sales]]</f>
        <v>4.4091710758377423E-2</v>
      </c>
      <c r="AH485" s="40" t="str">
        <f>IF(India_Data[[#This Row],[Shipping Cost]]/India_Data[[#This Row],[Sales]]&gt;0.1,"HIGH","")</f>
        <v/>
      </c>
    </row>
    <row r="486" spans="1:34">
      <c r="A486" s="19">
        <v>485</v>
      </c>
      <c r="B486" s="20" t="s">
        <v>744</v>
      </c>
      <c r="C486" s="20" t="s">
        <v>26</v>
      </c>
      <c r="D486" s="20" t="s">
        <v>661</v>
      </c>
      <c r="E486" s="20" t="s">
        <v>662</v>
      </c>
      <c r="F486" s="20" t="s">
        <v>110</v>
      </c>
      <c r="G486" s="20" t="s">
        <v>745</v>
      </c>
      <c r="H486" s="20" t="s">
        <v>563</v>
      </c>
      <c r="I486" s="20" t="s">
        <v>32</v>
      </c>
      <c r="J486" s="20" t="s">
        <v>54</v>
      </c>
      <c r="K486" s="20" t="s">
        <v>746</v>
      </c>
      <c r="L486" s="20" t="s">
        <v>35</v>
      </c>
      <c r="M486" s="20" t="s">
        <v>84</v>
      </c>
      <c r="N486" s="20" t="s">
        <v>747</v>
      </c>
      <c r="O486" s="20">
        <v>9.3000000000000007</v>
      </c>
      <c r="P486" s="20">
        <v>2</v>
      </c>
      <c r="Q486" s="20">
        <v>2.46</v>
      </c>
      <c r="R486" s="20">
        <v>0.23</v>
      </c>
      <c r="S486" s="20" t="s">
        <v>38</v>
      </c>
      <c r="T486" s="20">
        <v>130</v>
      </c>
      <c r="U486" s="20" t="s">
        <v>206</v>
      </c>
      <c r="V486" s="20" t="s">
        <v>214</v>
      </c>
      <c r="W486" s="21" t="s">
        <v>41</v>
      </c>
      <c r="X486" s="22">
        <v>44496</v>
      </c>
      <c r="Y486" s="23">
        <v>44500</v>
      </c>
      <c r="Z486" s="37" t="str">
        <f>IF(India_Data[[#This Row],[Order Date]]=India_Data[[#This Row],[Ship Date]],"0","1")</f>
        <v>1</v>
      </c>
      <c r="AA486" s="37" t="str">
        <f>IF(India_Data[[#This Row],[Sales]]&gt;=India_Data[[#This Row],[Target]],"YES","NO")</f>
        <v>NO</v>
      </c>
      <c r="AB486" s="37">
        <f>(Data!O486:O2040-Data!T486:T2040)</f>
        <v>-120.7</v>
      </c>
      <c r="AC486" s="35">
        <f>India_Data[[#This Row],[Ship Date]]-India_Data[[#This Row],[Order Date]]</f>
        <v>4</v>
      </c>
      <c r="AD486" s="35" t="str">
        <f>IF(India_Data[[#This Row],[Ship Date]]-India_Data[[#This Row],[Order Date]]&gt;5,"flag","no")</f>
        <v>no</v>
      </c>
      <c r="AE486" s="35">
        <f>India_Data[[#This Row],[Profit]]/India_Data[[#This Row],[Sales]]</f>
        <v>0.26451612903225802</v>
      </c>
      <c r="AF486" s="41">
        <f>India_Data[[#This Row],[Sales]]/India_Data[[#This Row],[Target]]</f>
        <v>7.1538461538461551E-2</v>
      </c>
      <c r="AG486" s="41">
        <f>India_Data[[#This Row],[Shipping Cost]]/India_Data[[#This Row],[Sales]]</f>
        <v>2.4731182795698924E-2</v>
      </c>
      <c r="AH486" s="40" t="str">
        <f>IF(India_Data[[#This Row],[Shipping Cost]]/India_Data[[#This Row],[Sales]]&gt;0.1,"HIGH","")</f>
        <v/>
      </c>
    </row>
    <row r="487" spans="1:34">
      <c r="A487" s="19">
        <v>486</v>
      </c>
      <c r="B487" s="20" t="s">
        <v>748</v>
      </c>
      <c r="C487" s="20" t="s">
        <v>26</v>
      </c>
      <c r="D487" s="20" t="s">
        <v>749</v>
      </c>
      <c r="E487" s="20" t="s">
        <v>750</v>
      </c>
      <c r="F487" s="20" t="s">
        <v>110</v>
      </c>
      <c r="G487" s="20" t="s">
        <v>297</v>
      </c>
      <c r="H487" s="20" t="s">
        <v>63</v>
      </c>
      <c r="I487" s="20" t="s">
        <v>32</v>
      </c>
      <c r="J487" s="20" t="s">
        <v>54</v>
      </c>
      <c r="K487" s="20" t="s">
        <v>751</v>
      </c>
      <c r="L487" s="20" t="s">
        <v>35</v>
      </c>
      <c r="M487" s="20" t="s">
        <v>98</v>
      </c>
      <c r="N487" s="20" t="s">
        <v>752</v>
      </c>
      <c r="O487" s="20">
        <v>96.18</v>
      </c>
      <c r="P487" s="20">
        <v>2</v>
      </c>
      <c r="Q487" s="20">
        <v>36.54</v>
      </c>
      <c r="R487" s="20">
        <v>4.68</v>
      </c>
      <c r="S487" s="20" t="s">
        <v>38</v>
      </c>
      <c r="T487" s="20">
        <v>457</v>
      </c>
      <c r="U487" s="20" t="s">
        <v>206</v>
      </c>
      <c r="V487" s="20" t="s">
        <v>221</v>
      </c>
      <c r="W487" s="21" t="s">
        <v>41</v>
      </c>
      <c r="X487" s="22">
        <v>45378</v>
      </c>
      <c r="Y487" s="23">
        <v>45326</v>
      </c>
      <c r="Z487" s="37" t="str">
        <f>IF(India_Data[[#This Row],[Order Date]]=India_Data[[#This Row],[Ship Date]],"0","1")</f>
        <v>1</v>
      </c>
      <c r="AA487" s="37" t="str">
        <f>IF(India_Data[[#This Row],[Sales]]&gt;=India_Data[[#This Row],[Target]],"YES","NO")</f>
        <v>NO</v>
      </c>
      <c r="AB487" s="37">
        <f>(Data!O487:O2041-Data!T487:T2041)</f>
        <v>-360.82</v>
      </c>
      <c r="AC487" s="35">
        <f>India_Data[[#This Row],[Ship Date]]-India_Data[[#This Row],[Order Date]]</f>
        <v>-52</v>
      </c>
      <c r="AD487" s="35" t="str">
        <f>IF(India_Data[[#This Row],[Ship Date]]-India_Data[[#This Row],[Order Date]]&gt;5,"flag","no")</f>
        <v>no</v>
      </c>
      <c r="AE487" s="35">
        <f>India_Data[[#This Row],[Profit]]/India_Data[[#This Row],[Sales]]</f>
        <v>0.37991266375545846</v>
      </c>
      <c r="AF487" s="41">
        <f>India_Data[[#This Row],[Sales]]/India_Data[[#This Row],[Target]]</f>
        <v>0.21045951859956238</v>
      </c>
      <c r="AG487" s="41">
        <f>India_Data[[#This Row],[Shipping Cost]]/India_Data[[#This Row],[Sales]]</f>
        <v>4.8658764815970049E-2</v>
      </c>
      <c r="AH487" s="40" t="str">
        <f>IF(India_Data[[#This Row],[Shipping Cost]]/India_Data[[#This Row],[Sales]]&gt;0.1,"HIGH","")</f>
        <v/>
      </c>
    </row>
    <row r="488" spans="1:34">
      <c r="A488" s="19">
        <v>487</v>
      </c>
      <c r="B488" s="20" t="s">
        <v>753</v>
      </c>
      <c r="C488" s="20" t="s">
        <v>26</v>
      </c>
      <c r="D488" s="20" t="s">
        <v>754</v>
      </c>
      <c r="E488" s="20" t="s">
        <v>755</v>
      </c>
      <c r="F488" s="20" t="s">
        <v>110</v>
      </c>
      <c r="G488" s="20" t="s">
        <v>756</v>
      </c>
      <c r="H488" s="20" t="s">
        <v>757</v>
      </c>
      <c r="I488" s="20" t="s">
        <v>32</v>
      </c>
      <c r="J488" s="20" t="s">
        <v>180</v>
      </c>
      <c r="K488" s="20" t="s">
        <v>758</v>
      </c>
      <c r="L488" s="20" t="s">
        <v>35</v>
      </c>
      <c r="M488" s="20" t="s">
        <v>159</v>
      </c>
      <c r="N488" s="20" t="s">
        <v>759</v>
      </c>
      <c r="O488" s="20">
        <v>109.8</v>
      </c>
      <c r="P488" s="20">
        <v>2</v>
      </c>
      <c r="Q488" s="20">
        <v>43.92</v>
      </c>
      <c r="R488" s="20">
        <v>11.12</v>
      </c>
      <c r="S488" s="20" t="s">
        <v>38</v>
      </c>
      <c r="T488" s="20">
        <v>695</v>
      </c>
      <c r="U488" s="20" t="s">
        <v>206</v>
      </c>
      <c r="V488" s="20" t="s">
        <v>207</v>
      </c>
      <c r="W488" s="21" t="s">
        <v>41</v>
      </c>
      <c r="X488" s="22">
        <v>44888</v>
      </c>
      <c r="Y488" s="23">
        <v>44894</v>
      </c>
      <c r="Z488" s="37" t="str">
        <f>IF(India_Data[[#This Row],[Order Date]]=India_Data[[#This Row],[Ship Date]],"0","1")</f>
        <v>1</v>
      </c>
      <c r="AA488" s="37" t="str">
        <f>IF(India_Data[[#This Row],[Sales]]&gt;=India_Data[[#This Row],[Target]],"YES","NO")</f>
        <v>NO</v>
      </c>
      <c r="AB488" s="37">
        <f>(Data!O488:O2042-Data!T488:T2042)</f>
        <v>-585.20000000000005</v>
      </c>
      <c r="AC488" s="35">
        <f>India_Data[[#This Row],[Ship Date]]-India_Data[[#This Row],[Order Date]]</f>
        <v>6</v>
      </c>
      <c r="AD488" s="35" t="str">
        <f>IF(India_Data[[#This Row],[Ship Date]]-India_Data[[#This Row],[Order Date]]&gt;5,"flag","no")</f>
        <v>flag</v>
      </c>
      <c r="AE488" s="35">
        <f>India_Data[[#This Row],[Profit]]/India_Data[[#This Row],[Sales]]</f>
        <v>0.4</v>
      </c>
      <c r="AF488" s="41">
        <f>India_Data[[#This Row],[Sales]]/India_Data[[#This Row],[Target]]</f>
        <v>0.15798561151079135</v>
      </c>
      <c r="AG488" s="41">
        <f>India_Data[[#This Row],[Shipping Cost]]/India_Data[[#This Row],[Sales]]</f>
        <v>0.10127504553734061</v>
      </c>
      <c r="AH488" s="40" t="str">
        <f>IF(India_Data[[#This Row],[Shipping Cost]]/India_Data[[#This Row],[Sales]]&gt;0.1,"HIGH","")</f>
        <v>HIGH</v>
      </c>
    </row>
    <row r="489" spans="1:34">
      <c r="A489" s="19">
        <v>488</v>
      </c>
      <c r="B489" s="20" t="s">
        <v>315</v>
      </c>
      <c r="C489" s="20" t="s">
        <v>26</v>
      </c>
      <c r="D489" s="20" t="s">
        <v>316</v>
      </c>
      <c r="E489" s="20" t="s">
        <v>317</v>
      </c>
      <c r="F489" s="20" t="s">
        <v>110</v>
      </c>
      <c r="G489" s="20" t="s">
        <v>318</v>
      </c>
      <c r="H489" s="20" t="s">
        <v>124</v>
      </c>
      <c r="I489" s="20" t="s">
        <v>32</v>
      </c>
      <c r="J489" s="20" t="s">
        <v>47</v>
      </c>
      <c r="K489" s="20" t="s">
        <v>760</v>
      </c>
      <c r="L489" s="20" t="s">
        <v>35</v>
      </c>
      <c r="M489" s="20" t="s">
        <v>159</v>
      </c>
      <c r="N489" s="20" t="s">
        <v>761</v>
      </c>
      <c r="O489" s="20">
        <v>93.18</v>
      </c>
      <c r="P489" s="20">
        <v>2</v>
      </c>
      <c r="Q489" s="20">
        <v>36.299999999999997</v>
      </c>
      <c r="R489" s="20">
        <v>6.2</v>
      </c>
      <c r="S489" s="20" t="s">
        <v>38</v>
      </c>
      <c r="T489" s="20">
        <v>528</v>
      </c>
      <c r="U489" s="20" t="s">
        <v>206</v>
      </c>
      <c r="V489" s="20" t="s">
        <v>214</v>
      </c>
      <c r="W489" s="21" t="s">
        <v>41</v>
      </c>
      <c r="X489" s="22">
        <v>45303</v>
      </c>
      <c r="Y489" s="23">
        <v>45424</v>
      </c>
      <c r="Z489" s="37" t="str">
        <f>IF(India_Data[[#This Row],[Order Date]]=India_Data[[#This Row],[Ship Date]],"0","1")</f>
        <v>1</v>
      </c>
      <c r="AA489" s="37" t="str">
        <f>IF(India_Data[[#This Row],[Sales]]&gt;=India_Data[[#This Row],[Target]],"YES","NO")</f>
        <v>NO</v>
      </c>
      <c r="AB489" s="37">
        <f>(Data!O489:O2043-Data!T489:T2043)</f>
        <v>-434.82</v>
      </c>
      <c r="AC489" s="35">
        <f>India_Data[[#This Row],[Ship Date]]-India_Data[[#This Row],[Order Date]]</f>
        <v>121</v>
      </c>
      <c r="AD489" s="35" t="str">
        <f>IF(India_Data[[#This Row],[Ship Date]]-India_Data[[#This Row],[Order Date]]&gt;5,"flag","no")</f>
        <v>flag</v>
      </c>
      <c r="AE489" s="35">
        <f>India_Data[[#This Row],[Profit]]/India_Data[[#This Row],[Sales]]</f>
        <v>0.3895685769478428</v>
      </c>
      <c r="AF489" s="41">
        <f>India_Data[[#This Row],[Sales]]/India_Data[[#This Row],[Target]]</f>
        <v>0.17647727272727273</v>
      </c>
      <c r="AG489" s="41">
        <f>India_Data[[#This Row],[Shipping Cost]]/India_Data[[#This Row],[Sales]]</f>
        <v>6.6537883666022743E-2</v>
      </c>
      <c r="AH489" s="40" t="str">
        <f>IF(India_Data[[#This Row],[Shipping Cost]]/India_Data[[#This Row],[Sales]]&gt;0.1,"HIGH","")</f>
        <v/>
      </c>
    </row>
    <row r="490" spans="1:34">
      <c r="A490" s="19">
        <v>489</v>
      </c>
      <c r="B490" s="20" t="s">
        <v>762</v>
      </c>
      <c r="C490" s="20" t="s">
        <v>26</v>
      </c>
      <c r="D490" s="20" t="s">
        <v>763</v>
      </c>
      <c r="E490" s="20" t="s">
        <v>764</v>
      </c>
      <c r="F490" s="20" t="s">
        <v>110</v>
      </c>
      <c r="G490" s="20" t="s">
        <v>765</v>
      </c>
      <c r="H490" s="20" t="s">
        <v>342</v>
      </c>
      <c r="I490" s="20" t="s">
        <v>32</v>
      </c>
      <c r="J490" s="20" t="s">
        <v>180</v>
      </c>
      <c r="K490" s="20" t="s">
        <v>766</v>
      </c>
      <c r="L490" s="20" t="s">
        <v>35</v>
      </c>
      <c r="M490" s="20" t="s">
        <v>36</v>
      </c>
      <c r="N490" s="20" t="s">
        <v>767</v>
      </c>
      <c r="O490" s="20">
        <v>102.54</v>
      </c>
      <c r="P490" s="20">
        <v>2</v>
      </c>
      <c r="Q490" s="20">
        <v>18.420000000000002</v>
      </c>
      <c r="R490" s="20">
        <v>12.95</v>
      </c>
      <c r="S490" s="20" t="s">
        <v>38</v>
      </c>
      <c r="T490" s="20">
        <v>798</v>
      </c>
      <c r="U490" s="20" t="s">
        <v>206</v>
      </c>
      <c r="V490" s="20" t="s">
        <v>221</v>
      </c>
      <c r="W490" s="21" t="s">
        <v>41</v>
      </c>
      <c r="X490" s="22">
        <v>45544</v>
      </c>
      <c r="Y490" s="23">
        <v>45551</v>
      </c>
      <c r="Z490" s="37" t="str">
        <f>IF(India_Data[[#This Row],[Order Date]]=India_Data[[#This Row],[Ship Date]],"0","1")</f>
        <v>1</v>
      </c>
      <c r="AA490" s="37" t="str">
        <f>IF(India_Data[[#This Row],[Sales]]&gt;=India_Data[[#This Row],[Target]],"YES","NO")</f>
        <v>NO</v>
      </c>
      <c r="AB490" s="37">
        <f>(Data!O490:O2044-Data!T490:T2044)</f>
        <v>-695.46</v>
      </c>
      <c r="AC490" s="35">
        <f>India_Data[[#This Row],[Ship Date]]-India_Data[[#This Row],[Order Date]]</f>
        <v>7</v>
      </c>
      <c r="AD490" s="35" t="str">
        <f>IF(India_Data[[#This Row],[Ship Date]]-India_Data[[#This Row],[Order Date]]&gt;5,"flag","no")</f>
        <v>flag</v>
      </c>
      <c r="AE490" s="35">
        <f>India_Data[[#This Row],[Profit]]/India_Data[[#This Row],[Sales]]</f>
        <v>0.17963721474546518</v>
      </c>
      <c r="AF490" s="41">
        <f>India_Data[[#This Row],[Sales]]/India_Data[[#This Row],[Target]]</f>
        <v>0.12849624060150378</v>
      </c>
      <c r="AG490" s="41">
        <f>India_Data[[#This Row],[Shipping Cost]]/India_Data[[#This Row],[Sales]]</f>
        <v>0.12629217866198555</v>
      </c>
      <c r="AH490" s="40" t="str">
        <f>IF(India_Data[[#This Row],[Shipping Cost]]/India_Data[[#This Row],[Sales]]&gt;0.1,"HIGH","")</f>
        <v>HIGH</v>
      </c>
    </row>
    <row r="491" spans="1:34">
      <c r="A491" s="19">
        <v>490</v>
      </c>
      <c r="B491" s="20" t="s">
        <v>768</v>
      </c>
      <c r="C491" s="20" t="s">
        <v>26</v>
      </c>
      <c r="D491" s="20" t="s">
        <v>769</v>
      </c>
      <c r="E491" s="20" t="s">
        <v>770</v>
      </c>
      <c r="F491" s="20" t="s">
        <v>110</v>
      </c>
      <c r="G491" s="20" t="s">
        <v>203</v>
      </c>
      <c r="H491" s="20" t="s">
        <v>53</v>
      </c>
      <c r="I491" s="20" t="s">
        <v>32</v>
      </c>
      <c r="J491" s="20" t="s">
        <v>54</v>
      </c>
      <c r="K491" s="20" t="s">
        <v>771</v>
      </c>
      <c r="L491" s="20" t="s">
        <v>35</v>
      </c>
      <c r="M491" s="20" t="s">
        <v>36</v>
      </c>
      <c r="N491" s="20" t="s">
        <v>772</v>
      </c>
      <c r="O491" s="20">
        <v>101.1</v>
      </c>
      <c r="P491" s="20">
        <v>2</v>
      </c>
      <c r="Q491" s="20">
        <v>35.340000000000003</v>
      </c>
      <c r="R491" s="20">
        <v>8.65</v>
      </c>
      <c r="S491" s="20" t="s">
        <v>38</v>
      </c>
      <c r="T491" s="20">
        <v>514</v>
      </c>
      <c r="U491" s="20" t="s">
        <v>206</v>
      </c>
      <c r="V491" s="20" t="s">
        <v>228</v>
      </c>
      <c r="W491" s="21" t="s">
        <v>58</v>
      </c>
      <c r="X491" s="22">
        <v>45614</v>
      </c>
      <c r="Y491" s="23">
        <v>45618</v>
      </c>
      <c r="Z491" s="37" t="str">
        <f>IF(India_Data[[#This Row],[Order Date]]=India_Data[[#This Row],[Ship Date]],"0","1")</f>
        <v>1</v>
      </c>
      <c r="AA491" s="37" t="str">
        <f>IF(India_Data[[#This Row],[Sales]]&gt;=India_Data[[#This Row],[Target]],"YES","NO")</f>
        <v>NO</v>
      </c>
      <c r="AB491" s="37">
        <f>(Data!O491:O2045-Data!T491:T2045)</f>
        <v>-412.9</v>
      </c>
      <c r="AC491" s="35">
        <f>India_Data[[#This Row],[Ship Date]]-India_Data[[#This Row],[Order Date]]</f>
        <v>4</v>
      </c>
      <c r="AD491" s="35" t="str">
        <f>IF(India_Data[[#This Row],[Ship Date]]-India_Data[[#This Row],[Order Date]]&gt;5,"flag","no")</f>
        <v>no</v>
      </c>
      <c r="AE491" s="35">
        <f>India_Data[[#This Row],[Profit]]/India_Data[[#This Row],[Sales]]</f>
        <v>0.34955489614243329</v>
      </c>
      <c r="AF491" s="41">
        <f>India_Data[[#This Row],[Sales]]/India_Data[[#This Row],[Target]]</f>
        <v>0.19669260700389105</v>
      </c>
      <c r="AG491" s="41">
        <f>India_Data[[#This Row],[Shipping Cost]]/India_Data[[#This Row],[Sales]]</f>
        <v>8.5558852621167164E-2</v>
      </c>
      <c r="AH491" s="40" t="str">
        <f>IF(India_Data[[#This Row],[Shipping Cost]]/India_Data[[#This Row],[Sales]]&gt;0.1,"HIGH","")</f>
        <v/>
      </c>
    </row>
    <row r="492" spans="1:34">
      <c r="A492" s="19">
        <v>491</v>
      </c>
      <c r="B492" s="20" t="s">
        <v>773</v>
      </c>
      <c r="C492" s="20" t="s">
        <v>26</v>
      </c>
      <c r="D492" s="20" t="s">
        <v>774</v>
      </c>
      <c r="E492" s="20" t="s">
        <v>775</v>
      </c>
      <c r="F492" s="20" t="s">
        <v>171</v>
      </c>
      <c r="G492" s="20" t="s">
        <v>89</v>
      </c>
      <c r="H492" s="20" t="s">
        <v>512</v>
      </c>
      <c r="I492" s="20" t="s">
        <v>32</v>
      </c>
      <c r="J492" s="20" t="s">
        <v>180</v>
      </c>
      <c r="K492" s="20" t="s">
        <v>776</v>
      </c>
      <c r="L492" s="20" t="s">
        <v>35</v>
      </c>
      <c r="M492" s="20" t="s">
        <v>36</v>
      </c>
      <c r="N492" s="20" t="s">
        <v>777</v>
      </c>
      <c r="O492" s="20">
        <v>59.82</v>
      </c>
      <c r="P492" s="20">
        <v>2</v>
      </c>
      <c r="Q492" s="20">
        <v>18.54</v>
      </c>
      <c r="R492" s="20">
        <v>6.75</v>
      </c>
      <c r="S492" s="20" t="s">
        <v>38</v>
      </c>
      <c r="T492" s="20">
        <v>708</v>
      </c>
      <c r="U492" s="20" t="s">
        <v>206</v>
      </c>
      <c r="V492" s="20" t="s">
        <v>207</v>
      </c>
      <c r="W492" s="21" t="s">
        <v>58</v>
      </c>
      <c r="X492" s="22">
        <v>45403</v>
      </c>
      <c r="Y492" s="23">
        <v>45407</v>
      </c>
      <c r="Z492" s="37" t="str">
        <f>IF(India_Data[[#This Row],[Order Date]]=India_Data[[#This Row],[Ship Date]],"0","1")</f>
        <v>1</v>
      </c>
      <c r="AA492" s="37" t="str">
        <f>IF(India_Data[[#This Row],[Sales]]&gt;=India_Data[[#This Row],[Target]],"YES","NO")</f>
        <v>NO</v>
      </c>
      <c r="AB492" s="37">
        <f>(Data!O492:O2046-Data!T492:T2046)</f>
        <v>-648.17999999999995</v>
      </c>
      <c r="AC492" s="35">
        <f>India_Data[[#This Row],[Ship Date]]-India_Data[[#This Row],[Order Date]]</f>
        <v>4</v>
      </c>
      <c r="AD492" s="35" t="str">
        <f>IF(India_Data[[#This Row],[Ship Date]]-India_Data[[#This Row],[Order Date]]&gt;5,"flag","no")</f>
        <v>no</v>
      </c>
      <c r="AE492" s="35">
        <f>India_Data[[#This Row],[Profit]]/India_Data[[#This Row],[Sales]]</f>
        <v>0.30992978936810428</v>
      </c>
      <c r="AF492" s="41">
        <f>India_Data[[#This Row],[Sales]]/India_Data[[#This Row],[Target]]</f>
        <v>8.4491525423728814E-2</v>
      </c>
      <c r="AG492" s="41">
        <f>India_Data[[#This Row],[Shipping Cost]]/India_Data[[#This Row],[Sales]]</f>
        <v>0.11283851554663991</v>
      </c>
      <c r="AH492" s="40" t="str">
        <f>IF(India_Data[[#This Row],[Shipping Cost]]/India_Data[[#This Row],[Sales]]&gt;0.1,"HIGH","")</f>
        <v>HIGH</v>
      </c>
    </row>
    <row r="493" spans="1:34">
      <c r="A493" s="19">
        <v>492</v>
      </c>
      <c r="B493" s="20" t="s">
        <v>778</v>
      </c>
      <c r="C493" s="20" t="s">
        <v>26</v>
      </c>
      <c r="D493" s="20" t="s">
        <v>779</v>
      </c>
      <c r="E493" s="20" t="s">
        <v>780</v>
      </c>
      <c r="F493" s="20" t="s">
        <v>171</v>
      </c>
      <c r="G493" s="20" t="s">
        <v>619</v>
      </c>
      <c r="H493" s="20" t="s">
        <v>563</v>
      </c>
      <c r="I493" s="20" t="s">
        <v>32</v>
      </c>
      <c r="J493" s="20" t="s">
        <v>54</v>
      </c>
      <c r="K493" s="20" t="s">
        <v>781</v>
      </c>
      <c r="L493" s="20" t="s">
        <v>35</v>
      </c>
      <c r="M493" s="20" t="s">
        <v>36</v>
      </c>
      <c r="N493" s="20" t="s">
        <v>782</v>
      </c>
      <c r="O493" s="20">
        <v>28.8</v>
      </c>
      <c r="P493" s="20">
        <v>2</v>
      </c>
      <c r="Q493" s="20">
        <v>1.98</v>
      </c>
      <c r="R493" s="20">
        <v>2.63</v>
      </c>
      <c r="S493" s="20" t="s">
        <v>38</v>
      </c>
      <c r="T493" s="20">
        <v>385</v>
      </c>
      <c r="U493" s="20" t="s">
        <v>206</v>
      </c>
      <c r="V493" s="20" t="s">
        <v>214</v>
      </c>
      <c r="W493" s="21" t="s">
        <v>58</v>
      </c>
      <c r="X493" s="22">
        <v>45634</v>
      </c>
      <c r="Y493" s="23">
        <v>45522</v>
      </c>
      <c r="Z493" s="37" t="str">
        <f>IF(India_Data[[#This Row],[Order Date]]=India_Data[[#This Row],[Ship Date]],"0","1")</f>
        <v>1</v>
      </c>
      <c r="AA493" s="37" t="str">
        <f>IF(India_Data[[#This Row],[Sales]]&gt;=India_Data[[#This Row],[Target]],"YES","NO")</f>
        <v>NO</v>
      </c>
      <c r="AB493" s="37">
        <f>(Data!O493:O2047-Data!T493:T2047)</f>
        <v>-356.2</v>
      </c>
      <c r="AC493" s="35">
        <f>India_Data[[#This Row],[Ship Date]]-India_Data[[#This Row],[Order Date]]</f>
        <v>-112</v>
      </c>
      <c r="AD493" s="35" t="str">
        <f>IF(India_Data[[#This Row],[Ship Date]]-India_Data[[#This Row],[Order Date]]&gt;5,"flag","no")</f>
        <v>no</v>
      </c>
      <c r="AE493" s="35">
        <f>India_Data[[#This Row],[Profit]]/India_Data[[#This Row],[Sales]]</f>
        <v>6.8749999999999992E-2</v>
      </c>
      <c r="AF493" s="41">
        <f>India_Data[[#This Row],[Sales]]/India_Data[[#This Row],[Target]]</f>
        <v>7.4805194805194805E-2</v>
      </c>
      <c r="AG493" s="41">
        <f>India_Data[[#This Row],[Shipping Cost]]/India_Data[[#This Row],[Sales]]</f>
        <v>9.1319444444444439E-2</v>
      </c>
      <c r="AH493" s="40" t="str">
        <f>IF(India_Data[[#This Row],[Shipping Cost]]/India_Data[[#This Row],[Sales]]&gt;0.1,"HIGH","")</f>
        <v/>
      </c>
    </row>
    <row r="494" spans="1:34">
      <c r="A494" s="19">
        <v>493</v>
      </c>
      <c r="B494" s="20" t="s">
        <v>783</v>
      </c>
      <c r="C494" s="20" t="s">
        <v>26</v>
      </c>
      <c r="D494" s="20" t="s">
        <v>784</v>
      </c>
      <c r="E494" s="20" t="s">
        <v>785</v>
      </c>
      <c r="F494" s="20" t="s">
        <v>171</v>
      </c>
      <c r="G494" s="20" t="s">
        <v>786</v>
      </c>
      <c r="H494" s="20" t="s">
        <v>63</v>
      </c>
      <c r="I494" s="20" t="s">
        <v>32</v>
      </c>
      <c r="J494" s="20" t="s">
        <v>54</v>
      </c>
      <c r="K494" s="20" t="s">
        <v>787</v>
      </c>
      <c r="L494" s="20" t="s">
        <v>35</v>
      </c>
      <c r="M494" s="20" t="s">
        <v>36</v>
      </c>
      <c r="N494" s="20" t="s">
        <v>788</v>
      </c>
      <c r="O494" s="20">
        <v>12.9</v>
      </c>
      <c r="P494" s="20">
        <v>2</v>
      </c>
      <c r="Q494" s="20">
        <v>4.74</v>
      </c>
      <c r="R494" s="20">
        <v>0.88</v>
      </c>
      <c r="S494" s="20" t="s">
        <v>38</v>
      </c>
      <c r="T494" s="20">
        <v>689</v>
      </c>
      <c r="U494" s="20" t="s">
        <v>206</v>
      </c>
      <c r="V494" s="20" t="s">
        <v>221</v>
      </c>
      <c r="W494" s="21" t="s">
        <v>41</v>
      </c>
      <c r="X494" s="22">
        <v>45587</v>
      </c>
      <c r="Y494" s="23">
        <v>45593</v>
      </c>
      <c r="Z494" s="37" t="str">
        <f>IF(India_Data[[#This Row],[Order Date]]=India_Data[[#This Row],[Ship Date]],"0","1")</f>
        <v>1</v>
      </c>
      <c r="AA494" s="37" t="str">
        <f>IF(India_Data[[#This Row],[Sales]]&gt;=India_Data[[#This Row],[Target]],"YES","NO")</f>
        <v>NO</v>
      </c>
      <c r="AB494" s="37">
        <f>(Data!O494:O2048-Data!T494:T2048)</f>
        <v>-676.1</v>
      </c>
      <c r="AC494" s="35">
        <f>India_Data[[#This Row],[Ship Date]]-India_Data[[#This Row],[Order Date]]</f>
        <v>6</v>
      </c>
      <c r="AD494" s="35" t="str">
        <f>IF(India_Data[[#This Row],[Ship Date]]-India_Data[[#This Row],[Order Date]]&gt;5,"flag","no")</f>
        <v>flag</v>
      </c>
      <c r="AE494" s="35">
        <f>India_Data[[#This Row],[Profit]]/India_Data[[#This Row],[Sales]]</f>
        <v>0.36744186046511629</v>
      </c>
      <c r="AF494" s="41">
        <f>India_Data[[#This Row],[Sales]]/India_Data[[#This Row],[Target]]</f>
        <v>1.872278664731495E-2</v>
      </c>
      <c r="AG494" s="41">
        <f>India_Data[[#This Row],[Shipping Cost]]/India_Data[[#This Row],[Sales]]</f>
        <v>6.8217054263565891E-2</v>
      </c>
      <c r="AH494" s="40" t="str">
        <f>IF(India_Data[[#This Row],[Shipping Cost]]/India_Data[[#This Row],[Sales]]&gt;0.1,"HIGH","")</f>
        <v/>
      </c>
    </row>
    <row r="495" spans="1:34">
      <c r="A495" s="19">
        <v>494</v>
      </c>
      <c r="B495" s="20" t="s">
        <v>789</v>
      </c>
      <c r="C495" s="20" t="s">
        <v>26</v>
      </c>
      <c r="D495" s="20" t="s">
        <v>790</v>
      </c>
      <c r="E495" s="20" t="s">
        <v>791</v>
      </c>
      <c r="F495" s="20" t="s">
        <v>171</v>
      </c>
      <c r="G495" s="20" t="s">
        <v>242</v>
      </c>
      <c r="H495" s="20" t="s">
        <v>243</v>
      </c>
      <c r="I495" s="20" t="s">
        <v>32</v>
      </c>
      <c r="J495" s="20" t="s">
        <v>180</v>
      </c>
      <c r="K495" s="20" t="s">
        <v>792</v>
      </c>
      <c r="L495" s="20" t="s">
        <v>35</v>
      </c>
      <c r="M495" s="20" t="s">
        <v>275</v>
      </c>
      <c r="N495" s="20" t="s">
        <v>793</v>
      </c>
      <c r="O495" s="20">
        <v>1136.94</v>
      </c>
      <c r="P495" s="20">
        <v>2</v>
      </c>
      <c r="Q495" s="20">
        <v>45.42</v>
      </c>
      <c r="R495" s="20">
        <v>84.02</v>
      </c>
      <c r="S495" s="20" t="s">
        <v>38</v>
      </c>
      <c r="T495" s="20">
        <v>663</v>
      </c>
      <c r="U495" s="20" t="s">
        <v>206</v>
      </c>
      <c r="V495" s="20" t="s">
        <v>228</v>
      </c>
      <c r="W495" s="21" t="s">
        <v>58</v>
      </c>
      <c r="X495" s="22">
        <v>45284</v>
      </c>
      <c r="Y495" s="23">
        <v>45289</v>
      </c>
      <c r="Z495" s="37" t="str">
        <f>IF(India_Data[[#This Row],[Order Date]]=India_Data[[#This Row],[Ship Date]],"0","1")</f>
        <v>1</v>
      </c>
      <c r="AA495" s="37" t="str">
        <f>IF(India_Data[[#This Row],[Sales]]&gt;=India_Data[[#This Row],[Target]],"YES","NO")</f>
        <v>YES</v>
      </c>
      <c r="AB495" s="37">
        <f>(Data!O495:O2049-Data!T495:T2049)</f>
        <v>473.94000000000005</v>
      </c>
      <c r="AC495" s="35">
        <f>India_Data[[#This Row],[Ship Date]]-India_Data[[#This Row],[Order Date]]</f>
        <v>5</v>
      </c>
      <c r="AD495" s="35" t="str">
        <f>IF(India_Data[[#This Row],[Ship Date]]-India_Data[[#This Row],[Order Date]]&gt;5,"flag","no")</f>
        <v>no</v>
      </c>
      <c r="AE495" s="35">
        <f>India_Data[[#This Row],[Profit]]/India_Data[[#This Row],[Sales]]</f>
        <v>3.9949337695920628E-2</v>
      </c>
      <c r="AF495" s="41">
        <f>India_Data[[#This Row],[Sales]]/India_Data[[#This Row],[Target]]</f>
        <v>1.7148416289592761</v>
      </c>
      <c r="AG495" s="41">
        <f>India_Data[[#This Row],[Shipping Cost]]/India_Data[[#This Row],[Sales]]</f>
        <v>7.3900117860221284E-2</v>
      </c>
      <c r="AH495" s="40" t="str">
        <f>IF(India_Data[[#This Row],[Shipping Cost]]/India_Data[[#This Row],[Sales]]&gt;0.1,"HIGH","")</f>
        <v/>
      </c>
    </row>
    <row r="496" spans="1:34">
      <c r="A496" s="19">
        <v>495</v>
      </c>
      <c r="B496" s="20" t="s">
        <v>794</v>
      </c>
      <c r="C496" s="20" t="s">
        <v>26</v>
      </c>
      <c r="D496" s="20" t="s">
        <v>795</v>
      </c>
      <c r="E496" s="20" t="s">
        <v>796</v>
      </c>
      <c r="F496" s="20" t="s">
        <v>171</v>
      </c>
      <c r="G496" s="20" t="s">
        <v>681</v>
      </c>
      <c r="H496" s="20" t="s">
        <v>63</v>
      </c>
      <c r="I496" s="20" t="s">
        <v>32</v>
      </c>
      <c r="J496" s="20" t="s">
        <v>54</v>
      </c>
      <c r="K496" s="20" t="s">
        <v>797</v>
      </c>
      <c r="L496" s="20" t="s">
        <v>35</v>
      </c>
      <c r="M496" s="20" t="s">
        <v>76</v>
      </c>
      <c r="N496" s="20" t="s">
        <v>798</v>
      </c>
      <c r="O496" s="20">
        <v>101.94</v>
      </c>
      <c r="P496" s="20">
        <v>2</v>
      </c>
      <c r="Q496" s="20">
        <v>12.18</v>
      </c>
      <c r="R496" s="20">
        <v>7.45</v>
      </c>
      <c r="S496" s="20" t="s">
        <v>38</v>
      </c>
      <c r="T496" s="20">
        <v>684</v>
      </c>
      <c r="U496" s="20" t="s">
        <v>206</v>
      </c>
      <c r="V496" s="20" t="s">
        <v>207</v>
      </c>
      <c r="W496" s="21" t="s">
        <v>41</v>
      </c>
      <c r="X496" s="22">
        <v>45019</v>
      </c>
      <c r="Y496" s="23">
        <v>45172</v>
      </c>
      <c r="Z496" s="37" t="str">
        <f>IF(India_Data[[#This Row],[Order Date]]=India_Data[[#This Row],[Ship Date]],"0","1")</f>
        <v>1</v>
      </c>
      <c r="AA496" s="37" t="str">
        <f>IF(India_Data[[#This Row],[Sales]]&gt;=India_Data[[#This Row],[Target]],"YES","NO")</f>
        <v>NO</v>
      </c>
      <c r="AB496" s="37">
        <f>(Data!O496:O2050-Data!T496:T2050)</f>
        <v>-582.05999999999995</v>
      </c>
      <c r="AC496" s="35">
        <f>India_Data[[#This Row],[Ship Date]]-India_Data[[#This Row],[Order Date]]</f>
        <v>153</v>
      </c>
      <c r="AD496" s="35" t="str">
        <f>IF(India_Data[[#This Row],[Ship Date]]-India_Data[[#This Row],[Order Date]]&gt;5,"flag","no")</f>
        <v>flag</v>
      </c>
      <c r="AE496" s="35">
        <f>India_Data[[#This Row],[Profit]]/India_Data[[#This Row],[Sales]]</f>
        <v>0.11948204826368453</v>
      </c>
      <c r="AF496" s="41">
        <f>India_Data[[#This Row],[Sales]]/India_Data[[#This Row],[Target]]</f>
        <v>0.14903508771929824</v>
      </c>
      <c r="AG496" s="41">
        <f>India_Data[[#This Row],[Shipping Cost]]/India_Data[[#This Row],[Sales]]</f>
        <v>7.3082205218756136E-2</v>
      </c>
      <c r="AH496" s="40" t="str">
        <f>IF(India_Data[[#This Row],[Shipping Cost]]/India_Data[[#This Row],[Sales]]&gt;0.1,"HIGH","")</f>
        <v/>
      </c>
    </row>
    <row r="497" spans="1:34">
      <c r="A497" s="19">
        <v>496</v>
      </c>
      <c r="B497" s="20" t="s">
        <v>799</v>
      </c>
      <c r="C497" s="20" t="s">
        <v>26</v>
      </c>
      <c r="D497" s="20" t="s">
        <v>800</v>
      </c>
      <c r="E497" s="20" t="s">
        <v>801</v>
      </c>
      <c r="F497" s="20" t="s">
        <v>171</v>
      </c>
      <c r="G497" s="20" t="s">
        <v>802</v>
      </c>
      <c r="H497" s="20" t="s">
        <v>63</v>
      </c>
      <c r="I497" s="20" t="s">
        <v>32</v>
      </c>
      <c r="J497" s="20" t="s">
        <v>54</v>
      </c>
      <c r="K497" s="20" t="s">
        <v>803</v>
      </c>
      <c r="L497" s="20" t="s">
        <v>35</v>
      </c>
      <c r="M497" s="20" t="s">
        <v>159</v>
      </c>
      <c r="N497" s="20" t="s">
        <v>804</v>
      </c>
      <c r="O497" s="20">
        <v>52.2</v>
      </c>
      <c r="P497" s="20">
        <v>2</v>
      </c>
      <c r="Q497" s="20">
        <v>18.78</v>
      </c>
      <c r="R497" s="20">
        <v>3.24</v>
      </c>
      <c r="S497" s="20" t="s">
        <v>38</v>
      </c>
      <c r="T497" s="20">
        <v>383</v>
      </c>
      <c r="U497" s="20" t="s">
        <v>206</v>
      </c>
      <c r="V497" s="20" t="s">
        <v>221</v>
      </c>
      <c r="W497" s="21" t="s">
        <v>58</v>
      </c>
      <c r="X497" s="22">
        <v>44630</v>
      </c>
      <c r="Y497" s="23">
        <v>44752</v>
      </c>
      <c r="Z497" s="37" t="str">
        <f>IF(India_Data[[#This Row],[Order Date]]=India_Data[[#This Row],[Ship Date]],"0","1")</f>
        <v>1</v>
      </c>
      <c r="AA497" s="37" t="str">
        <f>IF(India_Data[[#This Row],[Sales]]&gt;=India_Data[[#This Row],[Target]],"YES","NO")</f>
        <v>NO</v>
      </c>
      <c r="AB497" s="37">
        <f>(Data!O497:O2051-Data!T497:T2051)</f>
        <v>-330.8</v>
      </c>
      <c r="AC497" s="35">
        <f>India_Data[[#This Row],[Ship Date]]-India_Data[[#This Row],[Order Date]]</f>
        <v>122</v>
      </c>
      <c r="AD497" s="35" t="str">
        <f>IF(India_Data[[#This Row],[Ship Date]]-India_Data[[#This Row],[Order Date]]&gt;5,"flag","no")</f>
        <v>flag</v>
      </c>
      <c r="AE497" s="35">
        <f>India_Data[[#This Row],[Profit]]/India_Data[[#This Row],[Sales]]</f>
        <v>0.35977011494252875</v>
      </c>
      <c r="AF497" s="41">
        <f>India_Data[[#This Row],[Sales]]/India_Data[[#This Row],[Target]]</f>
        <v>0.13629242819843343</v>
      </c>
      <c r="AG497" s="41">
        <f>India_Data[[#This Row],[Shipping Cost]]/India_Data[[#This Row],[Sales]]</f>
        <v>6.2068965517241378E-2</v>
      </c>
      <c r="AH497" s="40" t="str">
        <f>IF(India_Data[[#This Row],[Shipping Cost]]/India_Data[[#This Row],[Sales]]&gt;0.1,"HIGH","")</f>
        <v/>
      </c>
    </row>
    <row r="498" spans="1:34">
      <c r="A498" s="19">
        <v>497</v>
      </c>
      <c r="B498" s="20" t="s">
        <v>805</v>
      </c>
      <c r="C498" s="20" t="s">
        <v>26</v>
      </c>
      <c r="D498" s="20" t="s">
        <v>806</v>
      </c>
      <c r="E498" s="20" t="s">
        <v>807</v>
      </c>
      <c r="F498" s="20" t="s">
        <v>171</v>
      </c>
      <c r="G498" s="20" t="s">
        <v>156</v>
      </c>
      <c r="H498" s="20" t="s">
        <v>157</v>
      </c>
      <c r="I498" s="20" t="s">
        <v>32</v>
      </c>
      <c r="J498" s="20" t="s">
        <v>47</v>
      </c>
      <c r="K498" s="20" t="s">
        <v>808</v>
      </c>
      <c r="L498" s="20" t="s">
        <v>35</v>
      </c>
      <c r="M498" s="20" t="s">
        <v>84</v>
      </c>
      <c r="N498" s="20" t="s">
        <v>809</v>
      </c>
      <c r="O498" s="20">
        <v>22.5</v>
      </c>
      <c r="P498" s="20">
        <v>2</v>
      </c>
      <c r="Q498" s="20">
        <v>9</v>
      </c>
      <c r="R498" s="20">
        <v>1.24</v>
      </c>
      <c r="S498" s="20" t="s">
        <v>38</v>
      </c>
      <c r="T498" s="20">
        <v>153</v>
      </c>
      <c r="U498" s="20" t="s">
        <v>206</v>
      </c>
      <c r="V498" s="20" t="s">
        <v>207</v>
      </c>
      <c r="W498" s="21" t="s">
        <v>58</v>
      </c>
      <c r="X498" s="22">
        <v>44931</v>
      </c>
      <c r="Y498" s="23">
        <v>45051</v>
      </c>
      <c r="Z498" s="37" t="str">
        <f>IF(India_Data[[#This Row],[Order Date]]=India_Data[[#This Row],[Ship Date]],"0","1")</f>
        <v>1</v>
      </c>
      <c r="AA498" s="37" t="str">
        <f>IF(India_Data[[#This Row],[Sales]]&gt;=India_Data[[#This Row],[Target]],"YES","NO")</f>
        <v>NO</v>
      </c>
      <c r="AB498" s="37">
        <f>(Data!O498:O2052-Data!T498:T2052)</f>
        <v>-130.5</v>
      </c>
      <c r="AC498" s="35">
        <f>India_Data[[#This Row],[Ship Date]]-India_Data[[#This Row],[Order Date]]</f>
        <v>120</v>
      </c>
      <c r="AD498" s="35" t="str">
        <f>IF(India_Data[[#This Row],[Ship Date]]-India_Data[[#This Row],[Order Date]]&gt;5,"flag","no")</f>
        <v>flag</v>
      </c>
      <c r="AE498" s="35">
        <f>India_Data[[#This Row],[Profit]]/India_Data[[#This Row],[Sales]]</f>
        <v>0.4</v>
      </c>
      <c r="AF498" s="41">
        <f>India_Data[[#This Row],[Sales]]/India_Data[[#This Row],[Target]]</f>
        <v>0.14705882352941177</v>
      </c>
      <c r="AG498" s="41">
        <f>India_Data[[#This Row],[Shipping Cost]]/India_Data[[#This Row],[Sales]]</f>
        <v>5.5111111111111111E-2</v>
      </c>
      <c r="AH498" s="40" t="str">
        <f>IF(India_Data[[#This Row],[Shipping Cost]]/India_Data[[#This Row],[Sales]]&gt;0.1,"HIGH","")</f>
        <v/>
      </c>
    </row>
    <row r="499" spans="1:34">
      <c r="A499" s="19">
        <v>498</v>
      </c>
      <c r="B499" s="20" t="s">
        <v>482</v>
      </c>
      <c r="C499" s="20" t="s">
        <v>26</v>
      </c>
      <c r="D499" s="20" t="s">
        <v>483</v>
      </c>
      <c r="E499" s="20" t="s">
        <v>484</v>
      </c>
      <c r="F499" s="20" t="s">
        <v>171</v>
      </c>
      <c r="G499" s="20" t="s">
        <v>260</v>
      </c>
      <c r="H499" s="20" t="s">
        <v>260</v>
      </c>
      <c r="I499" s="20" t="s">
        <v>32</v>
      </c>
      <c r="J499" s="20" t="s">
        <v>33</v>
      </c>
      <c r="K499" s="20" t="s">
        <v>1045</v>
      </c>
      <c r="L499" s="20" t="s">
        <v>35</v>
      </c>
      <c r="M499" s="20" t="s">
        <v>98</v>
      </c>
      <c r="N499" s="20" t="s">
        <v>1046</v>
      </c>
      <c r="O499" s="20">
        <v>34.92</v>
      </c>
      <c r="P499" s="20">
        <v>1</v>
      </c>
      <c r="Q499" s="20">
        <v>13.95</v>
      </c>
      <c r="R499" s="20">
        <v>3.39</v>
      </c>
      <c r="S499" s="20" t="s">
        <v>38</v>
      </c>
      <c r="T499" s="20">
        <v>408</v>
      </c>
      <c r="U499" s="20" t="s">
        <v>206</v>
      </c>
      <c r="V499" s="20" t="s">
        <v>214</v>
      </c>
      <c r="W499" s="21" t="s">
        <v>41</v>
      </c>
      <c r="X499" s="22">
        <v>45190</v>
      </c>
      <c r="Y499" s="23">
        <v>45197</v>
      </c>
      <c r="Z499" s="37" t="str">
        <f>IF(India_Data[[#This Row],[Order Date]]=India_Data[[#This Row],[Ship Date]],"0","1")</f>
        <v>1</v>
      </c>
      <c r="AA499" s="37" t="str">
        <f>IF(India_Data[[#This Row],[Sales]]&gt;=India_Data[[#This Row],[Target]],"YES","NO")</f>
        <v>NO</v>
      </c>
      <c r="AB499" s="37">
        <f>(Data!O499:O2053-Data!T499:T2053)</f>
        <v>-373.08</v>
      </c>
      <c r="AC499" s="35">
        <f>India_Data[[#This Row],[Ship Date]]-India_Data[[#This Row],[Order Date]]</f>
        <v>7</v>
      </c>
      <c r="AD499" s="35" t="str">
        <f>IF(India_Data[[#This Row],[Ship Date]]-India_Data[[#This Row],[Order Date]]&gt;5,"flag","no")</f>
        <v>flag</v>
      </c>
      <c r="AE499" s="35">
        <f>India_Data[[#This Row],[Profit]]/India_Data[[#This Row],[Sales]]</f>
        <v>0.3994845360824742</v>
      </c>
      <c r="AF499" s="41">
        <f>India_Data[[#This Row],[Sales]]/India_Data[[#This Row],[Target]]</f>
        <v>8.5588235294117646E-2</v>
      </c>
      <c r="AG499" s="41">
        <f>India_Data[[#This Row],[Shipping Cost]]/India_Data[[#This Row],[Sales]]</f>
        <v>9.7079037800687287E-2</v>
      </c>
      <c r="AH499" s="40" t="str">
        <f>IF(India_Data[[#This Row],[Shipping Cost]]/India_Data[[#This Row],[Sales]]&gt;0.1,"HIGH","")</f>
        <v/>
      </c>
    </row>
    <row r="500" spans="1:34">
      <c r="A500" s="19">
        <v>499</v>
      </c>
      <c r="B500" s="20" t="s">
        <v>1047</v>
      </c>
      <c r="C500" s="20" t="s">
        <v>26</v>
      </c>
      <c r="D500" s="20" t="s">
        <v>1048</v>
      </c>
      <c r="E500" s="20" t="s">
        <v>1049</v>
      </c>
      <c r="F500" s="20" t="s">
        <v>171</v>
      </c>
      <c r="G500" s="20" t="s">
        <v>218</v>
      </c>
      <c r="H500" s="20" t="s">
        <v>165</v>
      </c>
      <c r="I500" s="20" t="s">
        <v>32</v>
      </c>
      <c r="J500" s="20" t="s">
        <v>47</v>
      </c>
      <c r="K500" s="20" t="s">
        <v>1050</v>
      </c>
      <c r="L500" s="20" t="s">
        <v>35</v>
      </c>
      <c r="M500" s="20" t="s">
        <v>84</v>
      </c>
      <c r="N500" s="20" t="s">
        <v>1051</v>
      </c>
      <c r="O500" s="20">
        <v>10.26</v>
      </c>
      <c r="P500" s="20">
        <v>1</v>
      </c>
      <c r="Q500" s="20">
        <v>3.99</v>
      </c>
      <c r="R500" s="20">
        <v>0.44</v>
      </c>
      <c r="S500" s="20" t="s">
        <v>38</v>
      </c>
      <c r="T500" s="20">
        <v>195</v>
      </c>
      <c r="U500" s="20" t="s">
        <v>206</v>
      </c>
      <c r="V500" s="20" t="s">
        <v>221</v>
      </c>
      <c r="W500" s="21" t="s">
        <v>41</v>
      </c>
      <c r="X500" s="22">
        <v>45526</v>
      </c>
      <c r="Y500" s="23">
        <v>45530</v>
      </c>
      <c r="Z500" s="37" t="str">
        <f>IF(India_Data[[#This Row],[Order Date]]=India_Data[[#This Row],[Ship Date]],"0","1")</f>
        <v>1</v>
      </c>
      <c r="AA500" s="37" t="str">
        <f>IF(India_Data[[#This Row],[Sales]]&gt;=India_Data[[#This Row],[Target]],"YES","NO")</f>
        <v>NO</v>
      </c>
      <c r="AB500" s="37">
        <f>(Data!O500:O2054-Data!T500:T2054)</f>
        <v>-184.74</v>
      </c>
      <c r="AC500" s="35">
        <f>India_Data[[#This Row],[Ship Date]]-India_Data[[#This Row],[Order Date]]</f>
        <v>4</v>
      </c>
      <c r="AD500" s="35" t="str">
        <f>IF(India_Data[[#This Row],[Ship Date]]-India_Data[[#This Row],[Order Date]]&gt;5,"flag","no")</f>
        <v>no</v>
      </c>
      <c r="AE500" s="35">
        <f>India_Data[[#This Row],[Profit]]/India_Data[[#This Row],[Sales]]</f>
        <v>0.3888888888888889</v>
      </c>
      <c r="AF500" s="41">
        <f>India_Data[[#This Row],[Sales]]/India_Data[[#This Row],[Target]]</f>
        <v>5.2615384615384612E-2</v>
      </c>
      <c r="AG500" s="41">
        <f>India_Data[[#This Row],[Shipping Cost]]/India_Data[[#This Row],[Sales]]</f>
        <v>4.2884990253411311E-2</v>
      </c>
      <c r="AH500" s="40" t="str">
        <f>IF(India_Data[[#This Row],[Shipping Cost]]/India_Data[[#This Row],[Sales]]&gt;0.1,"HIGH","")</f>
        <v/>
      </c>
    </row>
    <row r="501" spans="1:34">
      <c r="A501" s="19">
        <v>500</v>
      </c>
      <c r="B501" s="20" t="s">
        <v>332</v>
      </c>
      <c r="C501" s="20" t="s">
        <v>26</v>
      </c>
      <c r="D501" s="20" t="s">
        <v>333</v>
      </c>
      <c r="E501" s="20" t="s">
        <v>334</v>
      </c>
      <c r="F501" s="20" t="s">
        <v>171</v>
      </c>
      <c r="G501" s="20" t="s">
        <v>335</v>
      </c>
      <c r="H501" s="20" t="s">
        <v>335</v>
      </c>
      <c r="I501" s="20" t="s">
        <v>32</v>
      </c>
      <c r="J501" s="20" t="s">
        <v>33</v>
      </c>
      <c r="K501" s="20" t="s">
        <v>336</v>
      </c>
      <c r="L501" s="20" t="s">
        <v>35</v>
      </c>
      <c r="M501" s="20" t="s">
        <v>91</v>
      </c>
      <c r="N501" s="20" t="s">
        <v>337</v>
      </c>
      <c r="O501" s="20">
        <v>41.67</v>
      </c>
      <c r="P501" s="20">
        <v>3</v>
      </c>
      <c r="Q501" s="20">
        <v>17.010000000000002</v>
      </c>
      <c r="R501" s="20">
        <v>3.41</v>
      </c>
      <c r="S501" s="20" t="s">
        <v>38</v>
      </c>
      <c r="T501" s="20">
        <v>460</v>
      </c>
      <c r="U501" s="20" t="s">
        <v>206</v>
      </c>
      <c r="V501" s="20" t="s">
        <v>207</v>
      </c>
      <c r="W501" s="21" t="s">
        <v>58</v>
      </c>
      <c r="X501" s="22">
        <v>45378</v>
      </c>
      <c r="Y501" s="23">
        <v>45326</v>
      </c>
      <c r="Z501" s="37" t="str">
        <f>IF(India_Data[[#This Row],[Order Date]]=India_Data[[#This Row],[Ship Date]],"0","1")</f>
        <v>1</v>
      </c>
      <c r="AA501" s="37" t="str">
        <f>IF(India_Data[[#This Row],[Sales]]&gt;=India_Data[[#This Row],[Target]],"YES","NO")</f>
        <v>NO</v>
      </c>
      <c r="AB501" s="37">
        <f>(Data!O501:O2055-Data!T501:T2055)</f>
        <v>-418.33</v>
      </c>
      <c r="AC501" s="35">
        <f>India_Data[[#This Row],[Ship Date]]-India_Data[[#This Row],[Order Date]]</f>
        <v>-52</v>
      </c>
      <c r="AD501" s="35" t="str">
        <f>IF(India_Data[[#This Row],[Ship Date]]-India_Data[[#This Row],[Order Date]]&gt;5,"flag","no")</f>
        <v>no</v>
      </c>
      <c r="AE501" s="35">
        <f>India_Data[[#This Row],[Profit]]/India_Data[[#This Row],[Sales]]</f>
        <v>0.40820734341252701</v>
      </c>
      <c r="AF501" s="41">
        <f>India_Data[[#This Row],[Sales]]/India_Data[[#This Row],[Target]]</f>
        <v>9.0586956521739134E-2</v>
      </c>
      <c r="AG501" s="41">
        <f>India_Data[[#This Row],[Shipping Cost]]/India_Data[[#This Row],[Sales]]</f>
        <v>8.1833453323734096E-2</v>
      </c>
      <c r="AH501" s="40" t="str">
        <f>IF(India_Data[[#This Row],[Shipping Cost]]/India_Data[[#This Row],[Sales]]&gt;0.1,"HIGH","")</f>
        <v/>
      </c>
    </row>
    <row r="502" spans="1:34">
      <c r="A502" s="19">
        <v>501</v>
      </c>
      <c r="B502" s="20" t="s">
        <v>338</v>
      </c>
      <c r="C502" s="20" t="s">
        <v>26</v>
      </c>
      <c r="D502" s="20" t="s">
        <v>339</v>
      </c>
      <c r="E502" s="20" t="s">
        <v>340</v>
      </c>
      <c r="F502" s="20" t="s">
        <v>171</v>
      </c>
      <c r="G502" s="20" t="s">
        <v>341</v>
      </c>
      <c r="H502" s="20" t="s">
        <v>342</v>
      </c>
      <c r="I502" s="20" t="s">
        <v>32</v>
      </c>
      <c r="J502" s="20" t="s">
        <v>180</v>
      </c>
      <c r="K502" s="20" t="s">
        <v>343</v>
      </c>
      <c r="L502" s="20" t="s">
        <v>35</v>
      </c>
      <c r="M502" s="20" t="s">
        <v>91</v>
      </c>
      <c r="N502" s="20" t="s">
        <v>344</v>
      </c>
      <c r="O502" s="20">
        <v>58.14</v>
      </c>
      <c r="P502" s="20">
        <v>3</v>
      </c>
      <c r="Q502" s="20">
        <v>15.66</v>
      </c>
      <c r="R502" s="20">
        <v>3.23</v>
      </c>
      <c r="S502" s="20" t="s">
        <v>38</v>
      </c>
      <c r="T502" s="20">
        <v>626</v>
      </c>
      <c r="U502" s="20" t="s">
        <v>206</v>
      </c>
      <c r="V502" s="20" t="s">
        <v>214</v>
      </c>
      <c r="W502" s="21" t="s">
        <v>58</v>
      </c>
      <c r="X502" s="22">
        <v>44866</v>
      </c>
      <c r="Y502" s="23">
        <v>44576</v>
      </c>
      <c r="Z502" s="37" t="str">
        <f>IF(India_Data[[#This Row],[Order Date]]=India_Data[[#This Row],[Ship Date]],"0","1")</f>
        <v>1</v>
      </c>
      <c r="AA502" s="37" t="str">
        <f>IF(India_Data[[#This Row],[Sales]]&gt;=India_Data[[#This Row],[Target]],"YES","NO")</f>
        <v>NO</v>
      </c>
      <c r="AB502" s="37">
        <f>(Data!O502:O2056-Data!T502:T2056)</f>
        <v>-567.86</v>
      </c>
      <c r="AC502" s="35">
        <f>India_Data[[#This Row],[Ship Date]]-India_Data[[#This Row],[Order Date]]</f>
        <v>-290</v>
      </c>
      <c r="AD502" s="35" t="str">
        <f>IF(India_Data[[#This Row],[Ship Date]]-India_Data[[#This Row],[Order Date]]&gt;5,"flag","no")</f>
        <v>no</v>
      </c>
      <c r="AE502" s="35">
        <f>India_Data[[#This Row],[Profit]]/India_Data[[#This Row],[Sales]]</f>
        <v>0.26934984520123839</v>
      </c>
      <c r="AF502" s="41">
        <f>India_Data[[#This Row],[Sales]]/India_Data[[#This Row],[Target]]</f>
        <v>9.2875399361022362E-2</v>
      </c>
      <c r="AG502" s="41">
        <f>India_Data[[#This Row],[Shipping Cost]]/India_Data[[#This Row],[Sales]]</f>
        <v>5.5555555555555552E-2</v>
      </c>
      <c r="AH502" s="40" t="str">
        <f>IF(India_Data[[#This Row],[Shipping Cost]]/India_Data[[#This Row],[Sales]]&gt;0.1,"HIGH","")</f>
        <v/>
      </c>
    </row>
    <row r="503" spans="1:34">
      <c r="A503" s="19">
        <v>502</v>
      </c>
      <c r="B503" s="20" t="s">
        <v>1052</v>
      </c>
      <c r="C503" s="20" t="s">
        <v>26</v>
      </c>
      <c r="D503" s="20" t="s">
        <v>1048</v>
      </c>
      <c r="E503" s="20" t="s">
        <v>1049</v>
      </c>
      <c r="F503" s="20" t="s">
        <v>171</v>
      </c>
      <c r="G503" s="20" t="s">
        <v>1053</v>
      </c>
      <c r="H503" s="20" t="s">
        <v>31</v>
      </c>
      <c r="I503" s="20" t="s">
        <v>32</v>
      </c>
      <c r="J503" s="20" t="s">
        <v>33</v>
      </c>
      <c r="K503" s="20" t="s">
        <v>1054</v>
      </c>
      <c r="L503" s="20" t="s">
        <v>35</v>
      </c>
      <c r="M503" s="20" t="s">
        <v>275</v>
      </c>
      <c r="N503" s="20" t="s">
        <v>1055</v>
      </c>
      <c r="O503" s="20">
        <v>267.95999999999998</v>
      </c>
      <c r="P503" s="20">
        <v>4</v>
      </c>
      <c r="Q503" s="20">
        <v>48.12</v>
      </c>
      <c r="R503" s="20">
        <v>12.57</v>
      </c>
      <c r="S503" s="20" t="s">
        <v>38</v>
      </c>
      <c r="T503" s="20">
        <v>116</v>
      </c>
      <c r="U503" s="20" t="s">
        <v>206</v>
      </c>
      <c r="V503" s="20" t="s">
        <v>221</v>
      </c>
      <c r="W503" s="21" t="s">
        <v>41</v>
      </c>
      <c r="X503" s="22">
        <v>45129</v>
      </c>
      <c r="Y503" s="23">
        <v>45133</v>
      </c>
      <c r="Z503" s="37" t="str">
        <f>IF(India_Data[[#This Row],[Order Date]]=India_Data[[#This Row],[Ship Date]],"0","1")</f>
        <v>1</v>
      </c>
      <c r="AA503" s="37" t="str">
        <f>IF(India_Data[[#This Row],[Sales]]&gt;=India_Data[[#This Row],[Target]],"YES","NO")</f>
        <v>YES</v>
      </c>
      <c r="AB503" s="37">
        <f>(Data!O503:O2057-Data!T503:T2057)</f>
        <v>151.95999999999998</v>
      </c>
      <c r="AC503" s="35">
        <f>India_Data[[#This Row],[Ship Date]]-India_Data[[#This Row],[Order Date]]</f>
        <v>4</v>
      </c>
      <c r="AD503" s="35" t="str">
        <f>IF(India_Data[[#This Row],[Ship Date]]-India_Data[[#This Row],[Order Date]]&gt;5,"flag","no")</f>
        <v>no</v>
      </c>
      <c r="AE503" s="35">
        <f>India_Data[[#This Row],[Profit]]/India_Data[[#This Row],[Sales]]</f>
        <v>0.17957904164800717</v>
      </c>
      <c r="AF503" s="41">
        <f>India_Data[[#This Row],[Sales]]/India_Data[[#This Row],[Target]]</f>
        <v>2.3099999999999996</v>
      </c>
      <c r="AG503" s="41">
        <f>India_Data[[#This Row],[Shipping Cost]]/India_Data[[#This Row],[Sales]]</f>
        <v>4.6909986565158983E-2</v>
      </c>
      <c r="AH503" s="40" t="str">
        <f>IF(India_Data[[#This Row],[Shipping Cost]]/India_Data[[#This Row],[Sales]]&gt;0.1,"HIGH","")</f>
        <v/>
      </c>
    </row>
    <row r="504" spans="1:34">
      <c r="A504" s="19">
        <v>503</v>
      </c>
      <c r="B504" s="20" t="s">
        <v>1056</v>
      </c>
      <c r="C504" s="20" t="s">
        <v>26</v>
      </c>
      <c r="D504" s="20" t="s">
        <v>1057</v>
      </c>
      <c r="E504" s="20" t="s">
        <v>1058</v>
      </c>
      <c r="F504" s="20" t="s">
        <v>171</v>
      </c>
      <c r="G504" s="20" t="s">
        <v>524</v>
      </c>
      <c r="H504" s="20" t="s">
        <v>512</v>
      </c>
      <c r="I504" s="20" t="s">
        <v>32</v>
      </c>
      <c r="J504" s="20" t="s">
        <v>180</v>
      </c>
      <c r="K504" s="20" t="s">
        <v>304</v>
      </c>
      <c r="L504" s="20" t="s">
        <v>35</v>
      </c>
      <c r="M504" s="20" t="s">
        <v>91</v>
      </c>
      <c r="N504" s="20" t="s">
        <v>305</v>
      </c>
      <c r="O504" s="20">
        <v>66</v>
      </c>
      <c r="P504" s="20">
        <v>4</v>
      </c>
      <c r="Q504" s="20">
        <v>1.92</v>
      </c>
      <c r="R504" s="20">
        <v>4.03</v>
      </c>
      <c r="S504" s="20" t="s">
        <v>38</v>
      </c>
      <c r="T504" s="20">
        <v>419</v>
      </c>
      <c r="U504" s="20" t="s">
        <v>206</v>
      </c>
      <c r="V504" s="20" t="s">
        <v>228</v>
      </c>
      <c r="W504" s="21" t="s">
        <v>58</v>
      </c>
      <c r="X504" s="22">
        <v>45399</v>
      </c>
      <c r="Y504" s="23">
        <v>45404</v>
      </c>
      <c r="Z504" s="37" t="str">
        <f>IF(India_Data[[#This Row],[Order Date]]=India_Data[[#This Row],[Ship Date]],"0","1")</f>
        <v>1</v>
      </c>
      <c r="AA504" s="37" t="str">
        <f>IF(India_Data[[#This Row],[Sales]]&gt;=India_Data[[#This Row],[Target]],"YES","NO")</f>
        <v>NO</v>
      </c>
      <c r="AB504" s="37">
        <f>(Data!O504:O2058-Data!T504:T2058)</f>
        <v>-353</v>
      </c>
      <c r="AC504" s="35">
        <f>India_Data[[#This Row],[Ship Date]]-India_Data[[#This Row],[Order Date]]</f>
        <v>5</v>
      </c>
      <c r="AD504" s="35" t="str">
        <f>IF(India_Data[[#This Row],[Ship Date]]-India_Data[[#This Row],[Order Date]]&gt;5,"flag","no")</f>
        <v>no</v>
      </c>
      <c r="AE504" s="35">
        <f>India_Data[[#This Row],[Profit]]/India_Data[[#This Row],[Sales]]</f>
        <v>2.9090909090909091E-2</v>
      </c>
      <c r="AF504" s="41">
        <f>India_Data[[#This Row],[Sales]]/India_Data[[#This Row],[Target]]</f>
        <v>0.15751789976133651</v>
      </c>
      <c r="AG504" s="41">
        <f>India_Data[[#This Row],[Shipping Cost]]/India_Data[[#This Row],[Sales]]</f>
        <v>6.1060606060606065E-2</v>
      </c>
      <c r="AH504" s="40" t="str">
        <f>IF(India_Data[[#This Row],[Shipping Cost]]/India_Data[[#This Row],[Sales]]&gt;0.1,"HIGH","")</f>
        <v/>
      </c>
    </row>
    <row r="505" spans="1:34">
      <c r="A505" s="19">
        <v>504</v>
      </c>
      <c r="B505" s="20" t="s">
        <v>1059</v>
      </c>
      <c r="C505" s="20" t="s">
        <v>26</v>
      </c>
      <c r="D505" s="20" t="s">
        <v>1060</v>
      </c>
      <c r="E505" s="20" t="s">
        <v>1061</v>
      </c>
      <c r="F505" s="20" t="s">
        <v>171</v>
      </c>
      <c r="G505" s="20" t="s">
        <v>30</v>
      </c>
      <c r="H505" s="20" t="s">
        <v>31</v>
      </c>
      <c r="I505" s="20" t="s">
        <v>32</v>
      </c>
      <c r="J505" s="20" t="s">
        <v>33</v>
      </c>
      <c r="K505" s="20" t="s">
        <v>1062</v>
      </c>
      <c r="L505" s="20" t="s">
        <v>35</v>
      </c>
      <c r="M505" s="20" t="s">
        <v>98</v>
      </c>
      <c r="N505" s="20" t="s">
        <v>1063</v>
      </c>
      <c r="O505" s="20">
        <v>189</v>
      </c>
      <c r="P505" s="20">
        <v>5</v>
      </c>
      <c r="Q505" s="20">
        <v>58.5</v>
      </c>
      <c r="R505" s="20">
        <v>17.190000000000001</v>
      </c>
      <c r="S505" s="20" t="s">
        <v>38</v>
      </c>
      <c r="T505" s="20">
        <v>601</v>
      </c>
      <c r="U505" s="20" t="s">
        <v>206</v>
      </c>
      <c r="V505" s="20" t="s">
        <v>214</v>
      </c>
      <c r="W505" s="21" t="s">
        <v>41</v>
      </c>
      <c r="X505" s="22">
        <v>45008</v>
      </c>
      <c r="Y505" s="23">
        <v>45012</v>
      </c>
      <c r="Z505" s="37" t="str">
        <f>IF(India_Data[[#This Row],[Order Date]]=India_Data[[#This Row],[Ship Date]],"0","1")</f>
        <v>1</v>
      </c>
      <c r="AA505" s="37" t="str">
        <f>IF(India_Data[[#This Row],[Sales]]&gt;=India_Data[[#This Row],[Target]],"YES","NO")</f>
        <v>NO</v>
      </c>
      <c r="AB505" s="37">
        <f>(Data!O505:O2059-Data!T505:T2059)</f>
        <v>-412</v>
      </c>
      <c r="AC505" s="35">
        <f>India_Data[[#This Row],[Ship Date]]-India_Data[[#This Row],[Order Date]]</f>
        <v>4</v>
      </c>
      <c r="AD505" s="35" t="str">
        <f>IF(India_Data[[#This Row],[Ship Date]]-India_Data[[#This Row],[Order Date]]&gt;5,"flag","no")</f>
        <v>no</v>
      </c>
      <c r="AE505" s="35">
        <f>India_Data[[#This Row],[Profit]]/India_Data[[#This Row],[Sales]]</f>
        <v>0.30952380952380953</v>
      </c>
      <c r="AF505" s="41">
        <f>India_Data[[#This Row],[Sales]]/India_Data[[#This Row],[Target]]</f>
        <v>0.31447587354409318</v>
      </c>
      <c r="AG505" s="41">
        <f>India_Data[[#This Row],[Shipping Cost]]/India_Data[[#This Row],[Sales]]</f>
        <v>9.0952380952380965E-2</v>
      </c>
      <c r="AH505" s="40" t="str">
        <f>IF(India_Data[[#This Row],[Shipping Cost]]/India_Data[[#This Row],[Sales]]&gt;0.1,"HIGH","")</f>
        <v/>
      </c>
    </row>
    <row r="506" spans="1:34">
      <c r="A506" s="19">
        <v>505</v>
      </c>
      <c r="B506" s="20" t="s">
        <v>1064</v>
      </c>
      <c r="C506" s="20" t="s">
        <v>26</v>
      </c>
      <c r="D506" s="20" t="s">
        <v>1065</v>
      </c>
      <c r="E506" s="20" t="s">
        <v>1066</v>
      </c>
      <c r="F506" s="20" t="s">
        <v>171</v>
      </c>
      <c r="G506" s="20" t="s">
        <v>657</v>
      </c>
      <c r="H506" s="20" t="s">
        <v>143</v>
      </c>
      <c r="I506" s="20" t="s">
        <v>32</v>
      </c>
      <c r="J506" s="20" t="s">
        <v>33</v>
      </c>
      <c r="K506" s="20" t="s">
        <v>1067</v>
      </c>
      <c r="L506" s="20" t="s">
        <v>35</v>
      </c>
      <c r="M506" s="20" t="s">
        <v>105</v>
      </c>
      <c r="N506" s="20" t="s">
        <v>1068</v>
      </c>
      <c r="O506" s="20">
        <v>291.06</v>
      </c>
      <c r="P506" s="20">
        <v>6</v>
      </c>
      <c r="Q506" s="20">
        <v>72.72</v>
      </c>
      <c r="R506" s="20">
        <v>25.43</v>
      </c>
      <c r="S506" s="20" t="s">
        <v>38</v>
      </c>
      <c r="T506" s="20">
        <v>226</v>
      </c>
      <c r="U506" s="20" t="s">
        <v>206</v>
      </c>
      <c r="V506" s="20" t="s">
        <v>221</v>
      </c>
      <c r="W506" s="21" t="s">
        <v>58</v>
      </c>
      <c r="X506" s="22">
        <v>44616</v>
      </c>
      <c r="Y506" s="23">
        <v>44620</v>
      </c>
      <c r="Z506" s="37" t="str">
        <f>IF(India_Data[[#This Row],[Order Date]]=India_Data[[#This Row],[Ship Date]],"0","1")</f>
        <v>1</v>
      </c>
      <c r="AA506" s="37" t="str">
        <f>IF(India_Data[[#This Row],[Sales]]&gt;=India_Data[[#This Row],[Target]],"YES","NO")</f>
        <v>YES</v>
      </c>
      <c r="AB506" s="37">
        <f>(Data!O506:O2060-Data!T506:T2060)</f>
        <v>65.06</v>
      </c>
      <c r="AC506" s="35">
        <f>India_Data[[#This Row],[Ship Date]]-India_Data[[#This Row],[Order Date]]</f>
        <v>4</v>
      </c>
      <c r="AD506" s="35" t="str">
        <f>IF(India_Data[[#This Row],[Ship Date]]-India_Data[[#This Row],[Order Date]]&gt;5,"flag","no")</f>
        <v>no</v>
      </c>
      <c r="AE506" s="35">
        <f>India_Data[[#This Row],[Profit]]/India_Data[[#This Row],[Sales]]</f>
        <v>0.24984539270253556</v>
      </c>
      <c r="AF506" s="41">
        <f>India_Data[[#This Row],[Sales]]/India_Data[[#This Row],[Target]]</f>
        <v>1.2878761061946902</v>
      </c>
      <c r="AG506" s="41">
        <f>India_Data[[#This Row],[Shipping Cost]]/India_Data[[#This Row],[Sales]]</f>
        <v>8.7370301656015933E-2</v>
      </c>
      <c r="AH506" s="40" t="str">
        <f>IF(India_Data[[#This Row],[Shipping Cost]]/India_Data[[#This Row],[Sales]]&gt;0.1,"HIGH","")</f>
        <v/>
      </c>
    </row>
    <row r="507" spans="1:34">
      <c r="A507" s="19">
        <v>506</v>
      </c>
      <c r="B507" s="20" t="s">
        <v>1069</v>
      </c>
      <c r="C507" s="20" t="s">
        <v>26</v>
      </c>
      <c r="D507" s="20" t="s">
        <v>579</v>
      </c>
      <c r="E507" s="20" t="s">
        <v>580</v>
      </c>
      <c r="F507" s="20" t="s">
        <v>171</v>
      </c>
      <c r="G507" s="20" t="s">
        <v>1043</v>
      </c>
      <c r="H507" s="20" t="s">
        <v>31</v>
      </c>
      <c r="I507" s="20" t="s">
        <v>32</v>
      </c>
      <c r="J507" s="20" t="s">
        <v>33</v>
      </c>
      <c r="K507" s="20" t="s">
        <v>1070</v>
      </c>
      <c r="L507" s="20" t="s">
        <v>35</v>
      </c>
      <c r="M507" s="20" t="s">
        <v>145</v>
      </c>
      <c r="N507" s="20" t="s">
        <v>1071</v>
      </c>
      <c r="O507" s="20">
        <v>290.52</v>
      </c>
      <c r="P507" s="20">
        <v>6</v>
      </c>
      <c r="Q507" s="20">
        <v>136.44</v>
      </c>
      <c r="R507" s="20">
        <v>24.09</v>
      </c>
      <c r="S507" s="20" t="s">
        <v>38</v>
      </c>
      <c r="T507" s="20">
        <v>780</v>
      </c>
      <c r="U507" s="20" t="s">
        <v>206</v>
      </c>
      <c r="V507" s="20" t="s">
        <v>228</v>
      </c>
      <c r="W507" s="21" t="s">
        <v>41</v>
      </c>
      <c r="X507" s="22">
        <v>45578</v>
      </c>
      <c r="Y507" s="23">
        <v>45582</v>
      </c>
      <c r="Z507" s="37" t="str">
        <f>IF(India_Data[[#This Row],[Order Date]]=India_Data[[#This Row],[Ship Date]],"0","1")</f>
        <v>1</v>
      </c>
      <c r="AA507" s="37" t="str">
        <f>IF(India_Data[[#This Row],[Sales]]&gt;=India_Data[[#This Row],[Target]],"YES","NO")</f>
        <v>NO</v>
      </c>
      <c r="AB507" s="37">
        <f>(Data!O507:O2061-Data!T507:T2061)</f>
        <v>-489.48</v>
      </c>
      <c r="AC507" s="35">
        <f>India_Data[[#This Row],[Ship Date]]-India_Data[[#This Row],[Order Date]]</f>
        <v>4</v>
      </c>
      <c r="AD507" s="35" t="str">
        <f>IF(India_Data[[#This Row],[Ship Date]]-India_Data[[#This Row],[Order Date]]&gt;5,"flag","no")</f>
        <v>no</v>
      </c>
      <c r="AE507" s="35">
        <f>India_Data[[#This Row],[Profit]]/India_Data[[#This Row],[Sales]]</f>
        <v>0.46964064436183395</v>
      </c>
      <c r="AF507" s="41">
        <f>India_Data[[#This Row],[Sales]]/India_Data[[#This Row],[Target]]</f>
        <v>0.37246153846153846</v>
      </c>
      <c r="AG507" s="41">
        <f>India_Data[[#This Row],[Shipping Cost]]/India_Data[[#This Row],[Sales]]</f>
        <v>8.2920280875671215E-2</v>
      </c>
      <c r="AH507" s="40" t="str">
        <f>IF(India_Data[[#This Row],[Shipping Cost]]/India_Data[[#This Row],[Sales]]&gt;0.1,"HIGH","")</f>
        <v/>
      </c>
    </row>
    <row r="508" spans="1:34">
      <c r="A508" s="19">
        <v>507</v>
      </c>
      <c r="B508" s="20" t="s">
        <v>992</v>
      </c>
      <c r="C508" s="20" t="s">
        <v>26</v>
      </c>
      <c r="D508" s="20" t="s">
        <v>993</v>
      </c>
      <c r="E508" s="20" t="s">
        <v>994</v>
      </c>
      <c r="F508" s="20" t="s">
        <v>171</v>
      </c>
      <c r="G508" s="20" t="s">
        <v>52</v>
      </c>
      <c r="H508" s="20" t="s">
        <v>53</v>
      </c>
      <c r="I508" s="20" t="s">
        <v>32</v>
      </c>
      <c r="J508" s="20" t="s">
        <v>54</v>
      </c>
      <c r="K508" s="20" t="s">
        <v>1072</v>
      </c>
      <c r="L508" s="20" t="s">
        <v>35</v>
      </c>
      <c r="M508" s="20" t="s">
        <v>76</v>
      </c>
      <c r="N508" s="20" t="s">
        <v>1073</v>
      </c>
      <c r="O508" s="20">
        <v>244.26</v>
      </c>
      <c r="P508" s="20">
        <v>6</v>
      </c>
      <c r="Q508" s="20">
        <v>95.22</v>
      </c>
      <c r="R508" s="20">
        <v>10.89</v>
      </c>
      <c r="S508" s="20" t="s">
        <v>38</v>
      </c>
      <c r="T508" s="20">
        <v>786</v>
      </c>
      <c r="U508" s="20" t="s">
        <v>206</v>
      </c>
      <c r="V508" s="20" t="s">
        <v>207</v>
      </c>
      <c r="W508" s="21" t="s">
        <v>41</v>
      </c>
      <c r="X508" s="22">
        <v>45477</v>
      </c>
      <c r="Y508" s="23">
        <v>45600</v>
      </c>
      <c r="Z508" s="37" t="str">
        <f>IF(India_Data[[#This Row],[Order Date]]=India_Data[[#This Row],[Ship Date]],"0","1")</f>
        <v>1</v>
      </c>
      <c r="AA508" s="37" t="str">
        <f>IF(India_Data[[#This Row],[Sales]]&gt;=India_Data[[#This Row],[Target]],"YES","NO")</f>
        <v>NO</v>
      </c>
      <c r="AB508" s="37">
        <f>(Data!O508:O2062-Data!T508:T2062)</f>
        <v>-541.74</v>
      </c>
      <c r="AC508" s="35">
        <f>India_Data[[#This Row],[Ship Date]]-India_Data[[#This Row],[Order Date]]</f>
        <v>123</v>
      </c>
      <c r="AD508" s="35" t="str">
        <f>IF(India_Data[[#This Row],[Ship Date]]-India_Data[[#This Row],[Order Date]]&gt;5,"flag","no")</f>
        <v>flag</v>
      </c>
      <c r="AE508" s="35">
        <f>India_Data[[#This Row],[Profit]]/India_Data[[#This Row],[Sales]]</f>
        <v>0.38983050847457629</v>
      </c>
      <c r="AF508" s="41">
        <f>India_Data[[#This Row],[Sales]]/India_Data[[#This Row],[Target]]</f>
        <v>0.31076335877862593</v>
      </c>
      <c r="AG508" s="41">
        <f>India_Data[[#This Row],[Shipping Cost]]/India_Data[[#This Row],[Sales]]</f>
        <v>4.4583640383198238E-2</v>
      </c>
      <c r="AH508" s="40" t="str">
        <f>IF(India_Data[[#This Row],[Shipping Cost]]/India_Data[[#This Row],[Sales]]&gt;0.1,"HIGH","")</f>
        <v/>
      </c>
    </row>
    <row r="509" spans="1:34">
      <c r="A509" s="19">
        <v>508</v>
      </c>
      <c r="B509" s="20" t="s">
        <v>1074</v>
      </c>
      <c r="C509" s="20" t="s">
        <v>26</v>
      </c>
      <c r="D509" s="20" t="s">
        <v>1075</v>
      </c>
      <c r="E509" s="20" t="s">
        <v>1076</v>
      </c>
      <c r="F509" s="20" t="s">
        <v>171</v>
      </c>
      <c r="G509" s="20" t="s">
        <v>1077</v>
      </c>
      <c r="H509" s="20" t="s">
        <v>165</v>
      </c>
      <c r="I509" s="20" t="s">
        <v>32</v>
      </c>
      <c r="J509" s="20" t="s">
        <v>47</v>
      </c>
      <c r="K509" s="20" t="s">
        <v>1078</v>
      </c>
      <c r="L509" s="20" t="s">
        <v>35</v>
      </c>
      <c r="M509" s="20" t="s">
        <v>84</v>
      </c>
      <c r="N509" s="20" t="s">
        <v>1079</v>
      </c>
      <c r="O509" s="20">
        <v>78.66</v>
      </c>
      <c r="P509" s="20">
        <v>6</v>
      </c>
      <c r="Q509" s="20">
        <v>34.56</v>
      </c>
      <c r="R509" s="20">
        <v>7.66</v>
      </c>
      <c r="S509" s="20" t="s">
        <v>38</v>
      </c>
      <c r="T509" s="20">
        <v>697</v>
      </c>
      <c r="U509" s="20" t="s">
        <v>206</v>
      </c>
      <c r="V509" s="20" t="s">
        <v>214</v>
      </c>
      <c r="W509" s="21" t="s">
        <v>58</v>
      </c>
      <c r="X509" s="22">
        <v>45079</v>
      </c>
      <c r="Y509" s="23">
        <v>45232</v>
      </c>
      <c r="Z509" s="37" t="str">
        <f>IF(India_Data[[#This Row],[Order Date]]=India_Data[[#This Row],[Ship Date]],"0","1")</f>
        <v>1</v>
      </c>
      <c r="AA509" s="37" t="str">
        <f>IF(India_Data[[#This Row],[Sales]]&gt;=India_Data[[#This Row],[Target]],"YES","NO")</f>
        <v>NO</v>
      </c>
      <c r="AB509" s="37">
        <f>(Data!O509:O2063-Data!T509:T2063)</f>
        <v>-618.34</v>
      </c>
      <c r="AC509" s="35">
        <f>India_Data[[#This Row],[Ship Date]]-India_Data[[#This Row],[Order Date]]</f>
        <v>153</v>
      </c>
      <c r="AD509" s="35" t="str">
        <f>IF(India_Data[[#This Row],[Ship Date]]-India_Data[[#This Row],[Order Date]]&gt;5,"flag","no")</f>
        <v>flag</v>
      </c>
      <c r="AE509" s="35">
        <f>India_Data[[#This Row],[Profit]]/India_Data[[#This Row],[Sales]]</f>
        <v>0.4393592677345538</v>
      </c>
      <c r="AF509" s="41">
        <f>India_Data[[#This Row],[Sales]]/India_Data[[#This Row],[Target]]</f>
        <v>0.11285509325681492</v>
      </c>
      <c r="AG509" s="41">
        <f>India_Data[[#This Row],[Shipping Cost]]/India_Data[[#This Row],[Sales]]</f>
        <v>9.7381133994406316E-2</v>
      </c>
      <c r="AH509" s="40" t="str">
        <f>IF(India_Data[[#This Row],[Shipping Cost]]/India_Data[[#This Row],[Sales]]&gt;0.1,"HIGH","")</f>
        <v/>
      </c>
    </row>
    <row r="510" spans="1:34">
      <c r="A510" s="19">
        <v>509</v>
      </c>
      <c r="B510" s="20" t="s">
        <v>799</v>
      </c>
      <c r="C510" s="20" t="s">
        <v>26</v>
      </c>
      <c r="D510" s="20" t="s">
        <v>800</v>
      </c>
      <c r="E510" s="20" t="s">
        <v>801</v>
      </c>
      <c r="F510" s="20" t="s">
        <v>171</v>
      </c>
      <c r="G510" s="20" t="s">
        <v>802</v>
      </c>
      <c r="H510" s="20" t="s">
        <v>63</v>
      </c>
      <c r="I510" s="20" t="s">
        <v>32</v>
      </c>
      <c r="J510" s="20" t="s">
        <v>54</v>
      </c>
      <c r="K510" s="20" t="s">
        <v>1080</v>
      </c>
      <c r="L510" s="20" t="s">
        <v>35</v>
      </c>
      <c r="M510" s="20" t="s">
        <v>105</v>
      </c>
      <c r="N510" s="20" t="s">
        <v>1081</v>
      </c>
      <c r="O510" s="20">
        <v>367.71</v>
      </c>
      <c r="P510" s="20">
        <v>7</v>
      </c>
      <c r="Q510" s="20">
        <v>44.1</v>
      </c>
      <c r="R510" s="20">
        <v>32.590000000000003</v>
      </c>
      <c r="S510" s="20" t="s">
        <v>38</v>
      </c>
      <c r="T510" s="20">
        <v>278</v>
      </c>
      <c r="U510" s="20" t="s">
        <v>206</v>
      </c>
      <c r="V510" s="20" t="s">
        <v>228</v>
      </c>
      <c r="W510" s="21" t="s">
        <v>58</v>
      </c>
      <c r="X510" s="22">
        <v>45560</v>
      </c>
      <c r="Y510" s="23">
        <v>45564</v>
      </c>
      <c r="Z510" s="37" t="str">
        <f>IF(India_Data[[#This Row],[Order Date]]=India_Data[[#This Row],[Ship Date]],"0","1")</f>
        <v>1</v>
      </c>
      <c r="AA510" s="37" t="str">
        <f>IF(India_Data[[#This Row],[Sales]]&gt;=India_Data[[#This Row],[Target]],"YES","NO")</f>
        <v>YES</v>
      </c>
      <c r="AB510" s="37">
        <f>(Data!O510:O2064-Data!T510:T2064)</f>
        <v>89.70999999999998</v>
      </c>
      <c r="AC510" s="35">
        <f>India_Data[[#This Row],[Ship Date]]-India_Data[[#This Row],[Order Date]]</f>
        <v>4</v>
      </c>
      <c r="AD510" s="35" t="str">
        <f>IF(India_Data[[#This Row],[Ship Date]]-India_Data[[#This Row],[Order Date]]&gt;5,"flag","no")</f>
        <v>no</v>
      </c>
      <c r="AE510" s="35">
        <f>India_Data[[#This Row],[Profit]]/India_Data[[#This Row],[Sales]]</f>
        <v>0.11993146773272417</v>
      </c>
      <c r="AF510" s="41">
        <f>India_Data[[#This Row],[Sales]]/India_Data[[#This Row],[Target]]</f>
        <v>1.3226978417266186</v>
      </c>
      <c r="AG510" s="41">
        <f>India_Data[[#This Row],[Shipping Cost]]/India_Data[[#This Row],[Sales]]</f>
        <v>8.8629626607924741E-2</v>
      </c>
      <c r="AH510" s="40" t="str">
        <f>IF(India_Data[[#This Row],[Shipping Cost]]/India_Data[[#This Row],[Sales]]&gt;0.1,"HIGH","")</f>
        <v/>
      </c>
    </row>
    <row r="511" spans="1:34">
      <c r="A511" s="19">
        <v>510</v>
      </c>
      <c r="B511" s="20" t="s">
        <v>2491</v>
      </c>
      <c r="C511" s="20" t="s">
        <v>26</v>
      </c>
      <c r="D511" s="20" t="s">
        <v>2492</v>
      </c>
      <c r="E511" s="20" t="s">
        <v>2493</v>
      </c>
      <c r="F511" s="20" t="s">
        <v>110</v>
      </c>
      <c r="G511" s="20" t="s">
        <v>45</v>
      </c>
      <c r="H511" s="20" t="s">
        <v>46</v>
      </c>
      <c r="I511" s="20" t="s">
        <v>32</v>
      </c>
      <c r="J511" s="20" t="s">
        <v>47</v>
      </c>
      <c r="K511" s="20" t="s">
        <v>2494</v>
      </c>
      <c r="L511" s="20" t="s">
        <v>35</v>
      </c>
      <c r="M511" s="20" t="s">
        <v>91</v>
      </c>
      <c r="N511" s="20" t="s">
        <v>2495</v>
      </c>
      <c r="O511" s="20">
        <v>67.319999999999993</v>
      </c>
      <c r="P511" s="20">
        <v>4</v>
      </c>
      <c r="Q511" s="20">
        <v>11.4</v>
      </c>
      <c r="R511" s="20">
        <v>6.05</v>
      </c>
      <c r="S511" s="20" t="s">
        <v>2337</v>
      </c>
      <c r="T511" s="20">
        <v>674</v>
      </c>
      <c r="U511" s="20" t="s">
        <v>206</v>
      </c>
      <c r="V511" s="20" t="s">
        <v>214</v>
      </c>
      <c r="W511" s="21" t="s">
        <v>58</v>
      </c>
      <c r="X511" s="22">
        <v>45130</v>
      </c>
      <c r="Y511" s="23">
        <v>45136</v>
      </c>
      <c r="Z511" s="37" t="str">
        <f>IF(India_Data[[#This Row],[Order Date]]=India_Data[[#This Row],[Ship Date]],"0","1")</f>
        <v>1</v>
      </c>
      <c r="AA511" s="37" t="str">
        <f>IF(India_Data[[#This Row],[Sales]]&gt;=India_Data[[#This Row],[Target]],"YES","NO")</f>
        <v>NO</v>
      </c>
      <c r="AB511" s="37">
        <f>(Data!O511:O2065-Data!T511:T2065)</f>
        <v>-606.68000000000006</v>
      </c>
      <c r="AC511" s="35">
        <f>India_Data[[#This Row],[Ship Date]]-India_Data[[#This Row],[Order Date]]</f>
        <v>6</v>
      </c>
      <c r="AD511" s="35" t="str">
        <f>IF(India_Data[[#This Row],[Ship Date]]-India_Data[[#This Row],[Order Date]]&gt;5,"flag","no")</f>
        <v>flag</v>
      </c>
      <c r="AE511" s="35">
        <f>India_Data[[#This Row],[Profit]]/India_Data[[#This Row],[Sales]]</f>
        <v>0.16934046345811055</v>
      </c>
      <c r="AF511" s="41">
        <f>India_Data[[#This Row],[Sales]]/India_Data[[#This Row],[Target]]</f>
        <v>9.9881305637982185E-2</v>
      </c>
      <c r="AG511" s="41">
        <f>India_Data[[#This Row],[Shipping Cost]]/India_Data[[#This Row],[Sales]]</f>
        <v>8.9869281045751634E-2</v>
      </c>
      <c r="AH511" s="40" t="str">
        <f>IF(India_Data[[#This Row],[Shipping Cost]]/India_Data[[#This Row],[Sales]]&gt;0.1,"HIGH","")</f>
        <v/>
      </c>
    </row>
    <row r="512" spans="1:34">
      <c r="A512" s="19">
        <v>511</v>
      </c>
      <c r="B512" s="20" t="s">
        <v>2343</v>
      </c>
      <c r="C512" s="20" t="s">
        <v>26</v>
      </c>
      <c r="D512" s="20" t="s">
        <v>2344</v>
      </c>
      <c r="E512" s="20" t="s">
        <v>2345</v>
      </c>
      <c r="F512" s="20" t="s">
        <v>110</v>
      </c>
      <c r="G512" s="20" t="s">
        <v>2117</v>
      </c>
      <c r="H512" s="20" t="s">
        <v>31</v>
      </c>
      <c r="I512" s="20" t="s">
        <v>32</v>
      </c>
      <c r="J512" s="20" t="s">
        <v>33</v>
      </c>
      <c r="K512" s="20" t="s">
        <v>237</v>
      </c>
      <c r="L512" s="20" t="s">
        <v>35</v>
      </c>
      <c r="M512" s="20" t="s">
        <v>145</v>
      </c>
      <c r="N512" s="20" t="s">
        <v>238</v>
      </c>
      <c r="O512" s="20">
        <v>274.68</v>
      </c>
      <c r="P512" s="20">
        <v>2</v>
      </c>
      <c r="Q512" s="20">
        <v>137.34</v>
      </c>
      <c r="R512" s="20">
        <v>23.21</v>
      </c>
      <c r="S512" s="20" t="s">
        <v>2337</v>
      </c>
      <c r="T512" s="20">
        <v>676</v>
      </c>
      <c r="U512" s="20" t="s">
        <v>206</v>
      </c>
      <c r="V512" s="20" t="s">
        <v>214</v>
      </c>
      <c r="W512" s="21" t="s">
        <v>58</v>
      </c>
      <c r="X512" s="22">
        <v>44369</v>
      </c>
      <c r="Y512" s="23">
        <v>44373</v>
      </c>
      <c r="Z512" s="37" t="str">
        <f>IF(India_Data[[#This Row],[Order Date]]=India_Data[[#This Row],[Ship Date]],"0","1")</f>
        <v>1</v>
      </c>
      <c r="AA512" s="37" t="str">
        <f>IF(India_Data[[#This Row],[Sales]]&gt;=India_Data[[#This Row],[Target]],"YES","NO")</f>
        <v>NO</v>
      </c>
      <c r="AB512" s="37">
        <f>(Data!O512:O2066-Data!T512:T2066)</f>
        <v>-401.32</v>
      </c>
      <c r="AC512" s="35">
        <f>India_Data[[#This Row],[Ship Date]]-India_Data[[#This Row],[Order Date]]</f>
        <v>4</v>
      </c>
      <c r="AD512" s="35" t="str">
        <f>IF(India_Data[[#This Row],[Ship Date]]-India_Data[[#This Row],[Order Date]]&gt;5,"flag","no")</f>
        <v>no</v>
      </c>
      <c r="AE512" s="35">
        <f>India_Data[[#This Row],[Profit]]/India_Data[[#This Row],[Sales]]</f>
        <v>0.5</v>
      </c>
      <c r="AF512" s="41">
        <f>India_Data[[#This Row],[Sales]]/India_Data[[#This Row],[Target]]</f>
        <v>0.40633136094674555</v>
      </c>
      <c r="AG512" s="41">
        <f>India_Data[[#This Row],[Shipping Cost]]/India_Data[[#This Row],[Sales]]</f>
        <v>8.4498325324013399E-2</v>
      </c>
      <c r="AH512" s="40" t="str">
        <f>IF(India_Data[[#This Row],[Shipping Cost]]/India_Data[[#This Row],[Sales]]&gt;0.1,"HIGH","")</f>
        <v/>
      </c>
    </row>
    <row r="513" spans="1:34">
      <c r="A513" s="19">
        <v>512</v>
      </c>
      <c r="B513" s="20" t="s">
        <v>2358</v>
      </c>
      <c r="C513" s="20" t="s">
        <v>26</v>
      </c>
      <c r="D513" s="20" t="s">
        <v>2359</v>
      </c>
      <c r="E513" s="20" t="s">
        <v>2360</v>
      </c>
      <c r="F513" s="20" t="s">
        <v>171</v>
      </c>
      <c r="G513" s="20" t="s">
        <v>291</v>
      </c>
      <c r="H513" s="20" t="s">
        <v>63</v>
      </c>
      <c r="I513" s="20" t="s">
        <v>32</v>
      </c>
      <c r="J513" s="20" t="s">
        <v>54</v>
      </c>
      <c r="K513" s="20" t="s">
        <v>204</v>
      </c>
      <c r="L513" s="20" t="s">
        <v>35</v>
      </c>
      <c r="M513" s="20" t="s">
        <v>36</v>
      </c>
      <c r="N513" s="20" t="s">
        <v>205</v>
      </c>
      <c r="O513" s="20">
        <v>13.38</v>
      </c>
      <c r="P513" s="20">
        <v>2</v>
      </c>
      <c r="Q513" s="20">
        <v>-1.62</v>
      </c>
      <c r="R513" s="20">
        <v>1.68</v>
      </c>
      <c r="S513" s="20" t="s">
        <v>2337</v>
      </c>
      <c r="T513" s="20">
        <v>516</v>
      </c>
      <c r="U513" s="20" t="s">
        <v>206</v>
      </c>
      <c r="V513" s="20" t="s">
        <v>221</v>
      </c>
      <c r="W513" s="21" t="s">
        <v>41</v>
      </c>
      <c r="X513" s="22">
        <v>45038</v>
      </c>
      <c r="Y513" s="23">
        <v>45042</v>
      </c>
      <c r="Z513" s="37" t="str">
        <f>IF(India_Data[[#This Row],[Order Date]]=India_Data[[#This Row],[Ship Date]],"0","1")</f>
        <v>1</v>
      </c>
      <c r="AA513" s="37" t="str">
        <f>IF(India_Data[[#This Row],[Sales]]&gt;=India_Data[[#This Row],[Target]],"YES","NO")</f>
        <v>NO</v>
      </c>
      <c r="AB513" s="37">
        <f>(Data!O513:O2067-Data!T513:T2067)</f>
        <v>-502.62</v>
      </c>
      <c r="AC513" s="35">
        <f>India_Data[[#This Row],[Ship Date]]-India_Data[[#This Row],[Order Date]]</f>
        <v>4</v>
      </c>
      <c r="AD513" s="35" t="str">
        <f>IF(India_Data[[#This Row],[Ship Date]]-India_Data[[#This Row],[Order Date]]&gt;5,"flag","no")</f>
        <v>no</v>
      </c>
      <c r="AE513" s="35">
        <f>India_Data[[#This Row],[Profit]]/India_Data[[#This Row],[Sales]]</f>
        <v>-0.1210762331838565</v>
      </c>
      <c r="AF513" s="41">
        <f>India_Data[[#This Row],[Sales]]/India_Data[[#This Row],[Target]]</f>
        <v>2.5930232558139536E-2</v>
      </c>
      <c r="AG513" s="41">
        <f>India_Data[[#This Row],[Shipping Cost]]/India_Data[[#This Row],[Sales]]</f>
        <v>0.12556053811659193</v>
      </c>
      <c r="AH513" s="40" t="str">
        <f>IF(India_Data[[#This Row],[Shipping Cost]]/India_Data[[#This Row],[Sales]]&gt;0.1,"HIGH","")</f>
        <v>HIGH</v>
      </c>
    </row>
    <row r="514" spans="1:34">
      <c r="A514" s="19">
        <v>513</v>
      </c>
      <c r="B514" s="20" t="s">
        <v>2358</v>
      </c>
      <c r="C514" s="20" t="s">
        <v>26</v>
      </c>
      <c r="D514" s="20" t="s">
        <v>2359</v>
      </c>
      <c r="E514" s="20" t="s">
        <v>2360</v>
      </c>
      <c r="F514" s="20" t="s">
        <v>171</v>
      </c>
      <c r="G514" s="20" t="s">
        <v>291</v>
      </c>
      <c r="H514" s="20" t="s">
        <v>63</v>
      </c>
      <c r="I514" s="20" t="s">
        <v>32</v>
      </c>
      <c r="J514" s="20" t="s">
        <v>54</v>
      </c>
      <c r="K514" s="20" t="s">
        <v>2496</v>
      </c>
      <c r="L514" s="20" t="s">
        <v>35</v>
      </c>
      <c r="M514" s="20" t="s">
        <v>145</v>
      </c>
      <c r="N514" s="20" t="s">
        <v>2497</v>
      </c>
      <c r="O514" s="20">
        <v>197.94</v>
      </c>
      <c r="P514" s="20">
        <v>2</v>
      </c>
      <c r="Q514" s="20">
        <v>-126.72</v>
      </c>
      <c r="R514" s="20">
        <v>21.83</v>
      </c>
      <c r="S514" s="20" t="s">
        <v>2337</v>
      </c>
      <c r="T514" s="20">
        <v>210</v>
      </c>
      <c r="U514" s="20" t="s">
        <v>206</v>
      </c>
      <c r="V514" s="20" t="s">
        <v>228</v>
      </c>
      <c r="W514" s="21" t="s">
        <v>58</v>
      </c>
      <c r="X514" s="22">
        <v>44860</v>
      </c>
      <c r="Y514" s="23">
        <v>44865</v>
      </c>
      <c r="Z514" s="37" t="str">
        <f>IF(India_Data[[#This Row],[Order Date]]=India_Data[[#This Row],[Ship Date]],"0","1")</f>
        <v>1</v>
      </c>
      <c r="AA514" s="37" t="str">
        <f>IF(India_Data[[#This Row],[Sales]]&gt;=India_Data[[#This Row],[Target]],"YES","NO")</f>
        <v>NO</v>
      </c>
      <c r="AB514" s="37">
        <f>(Data!O514:O2068-Data!T514:T2068)</f>
        <v>-12.060000000000002</v>
      </c>
      <c r="AC514" s="35">
        <f>India_Data[[#This Row],[Ship Date]]-India_Data[[#This Row],[Order Date]]</f>
        <v>5</v>
      </c>
      <c r="AD514" s="35" t="str">
        <f>IF(India_Data[[#This Row],[Ship Date]]-India_Data[[#This Row],[Order Date]]&gt;5,"flag","no")</f>
        <v>no</v>
      </c>
      <c r="AE514" s="35">
        <f>India_Data[[#This Row],[Profit]]/India_Data[[#This Row],[Sales]]</f>
        <v>-0.6401939981812671</v>
      </c>
      <c r="AF514" s="41">
        <f>India_Data[[#This Row],[Sales]]/India_Data[[#This Row],[Target]]</f>
        <v>0.94257142857142862</v>
      </c>
      <c r="AG514" s="41">
        <f>India_Data[[#This Row],[Shipping Cost]]/India_Data[[#This Row],[Sales]]</f>
        <v>0.11028594523593008</v>
      </c>
      <c r="AH514" s="40" t="str">
        <f>IF(India_Data[[#This Row],[Shipping Cost]]/India_Data[[#This Row],[Sales]]&gt;0.1,"HIGH","")</f>
        <v>HIGH</v>
      </c>
    </row>
    <row r="515" spans="1:34">
      <c r="A515" s="19">
        <v>514</v>
      </c>
      <c r="B515" s="20" t="s">
        <v>2415</v>
      </c>
      <c r="C515" s="20" t="s">
        <v>26</v>
      </c>
      <c r="D515" s="20" t="s">
        <v>1212</v>
      </c>
      <c r="E515" s="20" t="s">
        <v>1213</v>
      </c>
      <c r="F515" s="20" t="s">
        <v>171</v>
      </c>
      <c r="G515" s="20" t="s">
        <v>562</v>
      </c>
      <c r="H515" s="20" t="s">
        <v>563</v>
      </c>
      <c r="I515" s="20" t="s">
        <v>32</v>
      </c>
      <c r="J515" s="20" t="s">
        <v>54</v>
      </c>
      <c r="K515" s="20" t="s">
        <v>2498</v>
      </c>
      <c r="L515" s="20" t="s">
        <v>35</v>
      </c>
      <c r="M515" s="20" t="s">
        <v>145</v>
      </c>
      <c r="N515" s="20" t="s">
        <v>2499</v>
      </c>
      <c r="O515" s="20">
        <v>621.99</v>
      </c>
      <c r="P515" s="20">
        <v>3</v>
      </c>
      <c r="Q515" s="20">
        <v>267.39</v>
      </c>
      <c r="R515" s="20">
        <v>45.06</v>
      </c>
      <c r="S515" s="20" t="s">
        <v>2337</v>
      </c>
      <c r="T515" s="20">
        <v>714</v>
      </c>
      <c r="U515" s="20" t="s">
        <v>206</v>
      </c>
      <c r="V515" s="20" t="s">
        <v>207</v>
      </c>
      <c r="W515" s="21" t="s">
        <v>41</v>
      </c>
      <c r="X515" s="22">
        <v>44585</v>
      </c>
      <c r="Y515" s="23">
        <v>44591</v>
      </c>
      <c r="Z515" s="37" t="str">
        <f>IF(India_Data[[#This Row],[Order Date]]=India_Data[[#This Row],[Ship Date]],"0","1")</f>
        <v>1</v>
      </c>
      <c r="AA515" s="37" t="str">
        <f>IF(India_Data[[#This Row],[Sales]]&gt;=India_Data[[#This Row],[Target]],"YES","NO")</f>
        <v>NO</v>
      </c>
      <c r="AB515" s="37">
        <f>(Data!O515:O2069-Data!T515:T2069)</f>
        <v>-92.009999999999991</v>
      </c>
      <c r="AC515" s="35">
        <f>India_Data[[#This Row],[Ship Date]]-India_Data[[#This Row],[Order Date]]</f>
        <v>6</v>
      </c>
      <c r="AD515" s="35" t="str">
        <f>IF(India_Data[[#This Row],[Ship Date]]-India_Data[[#This Row],[Order Date]]&gt;5,"flag","no")</f>
        <v>flag</v>
      </c>
      <c r="AE515" s="35">
        <f>India_Data[[#This Row],[Profit]]/India_Data[[#This Row],[Sales]]</f>
        <v>0.42989437129214292</v>
      </c>
      <c r="AF515" s="41">
        <f>India_Data[[#This Row],[Sales]]/India_Data[[#This Row],[Target]]</f>
        <v>0.87113445378151266</v>
      </c>
      <c r="AG515" s="41">
        <f>India_Data[[#This Row],[Shipping Cost]]/India_Data[[#This Row],[Sales]]</f>
        <v>7.2444894612453584E-2</v>
      </c>
      <c r="AH515" s="40" t="str">
        <f>IF(India_Data[[#This Row],[Shipping Cost]]/India_Data[[#This Row],[Sales]]&gt;0.1,"HIGH","")</f>
        <v/>
      </c>
    </row>
    <row r="516" spans="1:34">
      <c r="A516" s="19">
        <v>515</v>
      </c>
      <c r="B516" s="20" t="s">
        <v>2353</v>
      </c>
      <c r="C516" s="20" t="s">
        <v>26</v>
      </c>
      <c r="D516" s="20" t="s">
        <v>2354</v>
      </c>
      <c r="E516" s="20" t="s">
        <v>2355</v>
      </c>
      <c r="F516" s="20" t="s">
        <v>171</v>
      </c>
      <c r="G516" s="20" t="s">
        <v>507</v>
      </c>
      <c r="H516" s="20" t="s">
        <v>312</v>
      </c>
      <c r="I516" s="20" t="s">
        <v>32</v>
      </c>
      <c r="J516" s="20" t="s">
        <v>180</v>
      </c>
      <c r="K516" s="20" t="s">
        <v>2500</v>
      </c>
      <c r="L516" s="20" t="s">
        <v>35</v>
      </c>
      <c r="M516" s="20" t="s">
        <v>76</v>
      </c>
      <c r="N516" s="20" t="s">
        <v>2501</v>
      </c>
      <c r="O516" s="20">
        <v>56.52</v>
      </c>
      <c r="P516" s="20">
        <v>3</v>
      </c>
      <c r="Q516" s="20">
        <v>5.58</v>
      </c>
      <c r="R516" s="20">
        <v>8.6199999999999992</v>
      </c>
      <c r="S516" s="20" t="s">
        <v>2337</v>
      </c>
      <c r="T516" s="20">
        <v>365</v>
      </c>
      <c r="U516" s="20" t="s">
        <v>206</v>
      </c>
      <c r="V516" s="20" t="s">
        <v>214</v>
      </c>
      <c r="W516" s="21" t="s">
        <v>58</v>
      </c>
      <c r="X516" s="22">
        <v>45060</v>
      </c>
      <c r="Y516" s="23">
        <v>45066</v>
      </c>
      <c r="Z516" s="37" t="str">
        <f>IF(India_Data[[#This Row],[Order Date]]=India_Data[[#This Row],[Ship Date]],"0","1")</f>
        <v>1</v>
      </c>
      <c r="AA516" s="37" t="str">
        <f>IF(India_Data[[#This Row],[Sales]]&gt;=India_Data[[#This Row],[Target]],"YES","NO")</f>
        <v>NO</v>
      </c>
      <c r="AB516" s="37">
        <f>(Data!O516:O2070-Data!T516:T2070)</f>
        <v>-308.48</v>
      </c>
      <c r="AC516" s="35">
        <f>India_Data[[#This Row],[Ship Date]]-India_Data[[#This Row],[Order Date]]</f>
        <v>6</v>
      </c>
      <c r="AD516" s="35" t="str">
        <f>IF(India_Data[[#This Row],[Ship Date]]-India_Data[[#This Row],[Order Date]]&gt;5,"flag","no")</f>
        <v>flag</v>
      </c>
      <c r="AE516" s="35">
        <f>India_Data[[#This Row],[Profit]]/India_Data[[#This Row],[Sales]]</f>
        <v>9.8726114649681521E-2</v>
      </c>
      <c r="AF516" s="41">
        <f>India_Data[[#This Row],[Sales]]/India_Data[[#This Row],[Target]]</f>
        <v>0.15484931506849317</v>
      </c>
      <c r="AG516" s="41">
        <f>India_Data[[#This Row],[Shipping Cost]]/India_Data[[#This Row],[Sales]]</f>
        <v>0.15251238499646141</v>
      </c>
      <c r="AH516" s="40" t="str">
        <f>IF(India_Data[[#This Row],[Shipping Cost]]/India_Data[[#This Row],[Sales]]&gt;0.1,"HIGH","")</f>
        <v>HIGH</v>
      </c>
    </row>
    <row r="517" spans="1:34">
      <c r="A517" s="19">
        <v>516</v>
      </c>
      <c r="B517" s="20" t="s">
        <v>2502</v>
      </c>
      <c r="C517" s="20" t="s">
        <v>26</v>
      </c>
      <c r="D517" s="20" t="s">
        <v>2503</v>
      </c>
      <c r="E517" s="20" t="s">
        <v>2504</v>
      </c>
      <c r="F517" s="20" t="s">
        <v>171</v>
      </c>
      <c r="G517" s="20" t="s">
        <v>260</v>
      </c>
      <c r="H517" s="20" t="s">
        <v>260</v>
      </c>
      <c r="I517" s="20" t="s">
        <v>32</v>
      </c>
      <c r="J517" s="20" t="s">
        <v>33</v>
      </c>
      <c r="K517" s="20" t="s">
        <v>2505</v>
      </c>
      <c r="L517" s="20" t="s">
        <v>35</v>
      </c>
      <c r="M517" s="20" t="s">
        <v>98</v>
      </c>
      <c r="N517" s="20" t="s">
        <v>2506</v>
      </c>
      <c r="O517" s="20">
        <v>45.54</v>
      </c>
      <c r="P517" s="20">
        <v>3</v>
      </c>
      <c r="Q517" s="20">
        <v>10.89</v>
      </c>
      <c r="R517" s="20">
        <v>5.76</v>
      </c>
      <c r="S517" s="20" t="s">
        <v>2337</v>
      </c>
      <c r="T517" s="20">
        <v>469</v>
      </c>
      <c r="U517" s="20" t="s">
        <v>206</v>
      </c>
      <c r="V517" s="20" t="s">
        <v>221</v>
      </c>
      <c r="W517" s="21" t="s">
        <v>41</v>
      </c>
      <c r="X517" s="22">
        <v>45266</v>
      </c>
      <c r="Y517" s="23">
        <v>45093</v>
      </c>
      <c r="Z517" s="37" t="str">
        <f>IF(India_Data[[#This Row],[Order Date]]=India_Data[[#This Row],[Ship Date]],"0","1")</f>
        <v>1</v>
      </c>
      <c r="AA517" s="37" t="str">
        <f>IF(India_Data[[#This Row],[Sales]]&gt;=India_Data[[#This Row],[Target]],"YES","NO")</f>
        <v>NO</v>
      </c>
      <c r="AB517" s="37">
        <f>(Data!O517:O2071-Data!T517:T2071)</f>
        <v>-423.46</v>
      </c>
      <c r="AC517" s="35">
        <f>India_Data[[#This Row],[Ship Date]]-India_Data[[#This Row],[Order Date]]</f>
        <v>-173</v>
      </c>
      <c r="AD517" s="35" t="str">
        <f>IF(India_Data[[#This Row],[Ship Date]]-India_Data[[#This Row],[Order Date]]&gt;5,"flag","no")</f>
        <v>no</v>
      </c>
      <c r="AE517" s="35">
        <f>India_Data[[#This Row],[Profit]]/India_Data[[#This Row],[Sales]]</f>
        <v>0.2391304347826087</v>
      </c>
      <c r="AF517" s="41">
        <f>India_Data[[#This Row],[Sales]]/India_Data[[#This Row],[Target]]</f>
        <v>9.7100213219616205E-2</v>
      </c>
      <c r="AG517" s="41">
        <f>India_Data[[#This Row],[Shipping Cost]]/India_Data[[#This Row],[Sales]]</f>
        <v>0.12648221343873517</v>
      </c>
      <c r="AH517" s="40" t="str">
        <f>IF(India_Data[[#This Row],[Shipping Cost]]/India_Data[[#This Row],[Sales]]&gt;0.1,"HIGH","")</f>
        <v>HIGH</v>
      </c>
    </row>
    <row r="518" spans="1:34">
      <c r="A518" s="19">
        <v>517</v>
      </c>
      <c r="B518" s="20" t="s">
        <v>2507</v>
      </c>
      <c r="C518" s="20" t="s">
        <v>26</v>
      </c>
      <c r="D518" s="20" t="s">
        <v>2508</v>
      </c>
      <c r="E518" s="20" t="s">
        <v>2509</v>
      </c>
      <c r="F518" s="20" t="s">
        <v>171</v>
      </c>
      <c r="G518" s="20" t="s">
        <v>117</v>
      </c>
      <c r="H518" s="20" t="s">
        <v>143</v>
      </c>
      <c r="I518" s="20" t="s">
        <v>32</v>
      </c>
      <c r="J518" s="20" t="s">
        <v>33</v>
      </c>
      <c r="K518" s="20" t="s">
        <v>2510</v>
      </c>
      <c r="L518" s="20" t="s">
        <v>35</v>
      </c>
      <c r="M518" s="20" t="s">
        <v>84</v>
      </c>
      <c r="N518" s="20" t="s">
        <v>2511</v>
      </c>
      <c r="O518" s="20">
        <v>29.07</v>
      </c>
      <c r="P518" s="20">
        <v>3</v>
      </c>
      <c r="Q518" s="20">
        <v>14.49</v>
      </c>
      <c r="R518" s="20">
        <v>3.76</v>
      </c>
      <c r="S518" s="20" t="s">
        <v>2337</v>
      </c>
      <c r="T518" s="20">
        <v>520</v>
      </c>
      <c r="U518" s="20" t="s">
        <v>206</v>
      </c>
      <c r="V518" s="20" t="s">
        <v>228</v>
      </c>
      <c r="W518" s="21" t="s">
        <v>41</v>
      </c>
      <c r="X518" s="22">
        <v>45481</v>
      </c>
      <c r="Y518" s="23">
        <v>45634</v>
      </c>
      <c r="Z518" s="37" t="str">
        <f>IF(India_Data[[#This Row],[Order Date]]=India_Data[[#This Row],[Ship Date]],"0","1")</f>
        <v>1</v>
      </c>
      <c r="AA518" s="37" t="str">
        <f>IF(India_Data[[#This Row],[Sales]]&gt;=India_Data[[#This Row],[Target]],"YES","NO")</f>
        <v>NO</v>
      </c>
      <c r="AB518" s="37">
        <f>(Data!O518:O2072-Data!T518:T2072)</f>
        <v>-490.93</v>
      </c>
      <c r="AC518" s="35">
        <f>India_Data[[#This Row],[Ship Date]]-India_Data[[#This Row],[Order Date]]</f>
        <v>153</v>
      </c>
      <c r="AD518" s="35" t="str">
        <f>IF(India_Data[[#This Row],[Ship Date]]-India_Data[[#This Row],[Order Date]]&gt;5,"flag","no")</f>
        <v>flag</v>
      </c>
      <c r="AE518" s="35">
        <f>India_Data[[#This Row],[Profit]]/India_Data[[#This Row],[Sales]]</f>
        <v>0.49845201238390091</v>
      </c>
      <c r="AF518" s="41">
        <f>India_Data[[#This Row],[Sales]]/India_Data[[#This Row],[Target]]</f>
        <v>5.5903846153846151E-2</v>
      </c>
      <c r="AG518" s="41">
        <f>India_Data[[#This Row],[Shipping Cost]]/India_Data[[#This Row],[Sales]]</f>
        <v>0.12934296525627795</v>
      </c>
      <c r="AH518" s="40" t="str">
        <f>IF(India_Data[[#This Row],[Shipping Cost]]/India_Data[[#This Row],[Sales]]&gt;0.1,"HIGH","")</f>
        <v>HIGH</v>
      </c>
    </row>
    <row r="519" spans="1:34">
      <c r="A519" s="19">
        <v>518</v>
      </c>
      <c r="B519" s="20" t="s">
        <v>2507</v>
      </c>
      <c r="C519" s="20" t="s">
        <v>26</v>
      </c>
      <c r="D519" s="20" t="s">
        <v>2508</v>
      </c>
      <c r="E519" s="20" t="s">
        <v>2509</v>
      </c>
      <c r="F519" s="20" t="s">
        <v>171</v>
      </c>
      <c r="G519" s="20" t="s">
        <v>117</v>
      </c>
      <c r="H519" s="20" t="s">
        <v>143</v>
      </c>
      <c r="I519" s="20" t="s">
        <v>32</v>
      </c>
      <c r="J519" s="20" t="s">
        <v>33</v>
      </c>
      <c r="K519" s="20" t="s">
        <v>2512</v>
      </c>
      <c r="L519" s="20" t="s">
        <v>35</v>
      </c>
      <c r="M519" s="20" t="s">
        <v>275</v>
      </c>
      <c r="N519" s="20" t="s">
        <v>2513</v>
      </c>
      <c r="O519" s="20">
        <v>3622.29</v>
      </c>
      <c r="P519" s="20">
        <v>7</v>
      </c>
      <c r="Q519" s="20">
        <v>1267.77</v>
      </c>
      <c r="R519" s="20">
        <v>438.89</v>
      </c>
      <c r="S519" s="20" t="s">
        <v>2337</v>
      </c>
      <c r="T519" s="20">
        <v>167</v>
      </c>
      <c r="U519" s="20" t="s">
        <v>206</v>
      </c>
      <c r="V519" s="20" t="s">
        <v>214</v>
      </c>
      <c r="W519" s="21" t="s">
        <v>58</v>
      </c>
      <c r="X519" s="22">
        <v>45452</v>
      </c>
      <c r="Y519" s="23">
        <v>45548</v>
      </c>
      <c r="Z519" s="37" t="str">
        <f>IF(India_Data[[#This Row],[Order Date]]=India_Data[[#This Row],[Ship Date]],"0","1")</f>
        <v>1</v>
      </c>
      <c r="AA519" s="37" t="str">
        <f>IF(India_Data[[#This Row],[Sales]]&gt;=India_Data[[#This Row],[Target]],"YES","NO")</f>
        <v>YES</v>
      </c>
      <c r="AB519" s="37">
        <f>(Data!O519:O2073-Data!T519:T2073)</f>
        <v>3455.29</v>
      </c>
      <c r="AC519" s="35">
        <f>India_Data[[#This Row],[Ship Date]]-India_Data[[#This Row],[Order Date]]</f>
        <v>96</v>
      </c>
      <c r="AD519" s="35" t="str">
        <f>IF(India_Data[[#This Row],[Ship Date]]-India_Data[[#This Row],[Order Date]]&gt;5,"flag","no")</f>
        <v>flag</v>
      </c>
      <c r="AE519" s="35">
        <f>India_Data[[#This Row],[Profit]]/India_Data[[#This Row],[Sales]]</f>
        <v>0.34999130384370108</v>
      </c>
      <c r="AF519" s="41">
        <f>India_Data[[#This Row],[Sales]]/India_Data[[#This Row],[Target]]</f>
        <v>21.690359281437125</v>
      </c>
      <c r="AG519" s="41">
        <f>India_Data[[#This Row],[Shipping Cost]]/India_Data[[#This Row],[Sales]]</f>
        <v>0.12116368374702191</v>
      </c>
      <c r="AH519" s="40" t="str">
        <f>IF(India_Data[[#This Row],[Shipping Cost]]/India_Data[[#This Row],[Sales]]&gt;0.1,"HIGH","")</f>
        <v>HIGH</v>
      </c>
    </row>
    <row r="520" spans="1:34">
      <c r="A520" s="19">
        <v>519</v>
      </c>
      <c r="B520" s="20" t="s">
        <v>2514</v>
      </c>
      <c r="C520" s="20" t="s">
        <v>26</v>
      </c>
      <c r="D520" s="20" t="s">
        <v>2515</v>
      </c>
      <c r="E520" s="20" t="s">
        <v>2516</v>
      </c>
      <c r="F520" s="20" t="s">
        <v>171</v>
      </c>
      <c r="G520" s="20" t="s">
        <v>135</v>
      </c>
      <c r="H520" s="20" t="s">
        <v>136</v>
      </c>
      <c r="I520" s="20" t="s">
        <v>32</v>
      </c>
      <c r="J520" s="20" t="s">
        <v>54</v>
      </c>
      <c r="K520" s="20" t="s">
        <v>1456</v>
      </c>
      <c r="L520" s="20" t="s">
        <v>35</v>
      </c>
      <c r="M520" s="20" t="s">
        <v>105</v>
      </c>
      <c r="N520" s="20" t="s">
        <v>1457</v>
      </c>
      <c r="O520" s="20">
        <v>121.23</v>
      </c>
      <c r="P520" s="20">
        <v>9</v>
      </c>
      <c r="Q520" s="20">
        <v>8.3699999999999992</v>
      </c>
      <c r="R520" s="20">
        <v>7.64</v>
      </c>
      <c r="S520" s="20" t="s">
        <v>2337</v>
      </c>
      <c r="T520" s="20">
        <v>315</v>
      </c>
      <c r="U520" s="20" t="s">
        <v>206</v>
      </c>
      <c r="V520" s="20" t="s">
        <v>228</v>
      </c>
      <c r="W520" s="21" t="s">
        <v>58</v>
      </c>
      <c r="X520" s="22">
        <v>45399</v>
      </c>
      <c r="Y520" s="23">
        <v>45404</v>
      </c>
      <c r="Z520" s="37" t="str">
        <f>IF(India_Data[[#This Row],[Order Date]]=India_Data[[#This Row],[Ship Date]],"0","1")</f>
        <v>1</v>
      </c>
      <c r="AA520" s="37" t="str">
        <f>IF(India_Data[[#This Row],[Sales]]&gt;=India_Data[[#This Row],[Target]],"YES","NO")</f>
        <v>NO</v>
      </c>
      <c r="AB520" s="37">
        <f>(Data!O520:O2074-Data!T520:T2074)</f>
        <v>-193.76999999999998</v>
      </c>
      <c r="AC520" s="35">
        <f>India_Data[[#This Row],[Ship Date]]-India_Data[[#This Row],[Order Date]]</f>
        <v>5</v>
      </c>
      <c r="AD520" s="35" t="str">
        <f>IF(India_Data[[#This Row],[Ship Date]]-India_Data[[#This Row],[Order Date]]&gt;5,"flag","no")</f>
        <v>no</v>
      </c>
      <c r="AE520" s="35">
        <f>India_Data[[#This Row],[Profit]]/India_Data[[#This Row],[Sales]]</f>
        <v>6.9042316258351888E-2</v>
      </c>
      <c r="AF520" s="41">
        <f>India_Data[[#This Row],[Sales]]/India_Data[[#This Row],[Target]]</f>
        <v>0.38485714285714284</v>
      </c>
      <c r="AG520" s="41">
        <f>India_Data[[#This Row],[Shipping Cost]]/India_Data[[#This Row],[Sales]]</f>
        <v>6.30207044460942E-2</v>
      </c>
      <c r="AH520" s="40" t="str">
        <f>IF(India_Data[[#This Row],[Shipping Cost]]/India_Data[[#This Row],[Sales]]&gt;0.1,"HIGH","")</f>
        <v/>
      </c>
    </row>
    <row r="521" spans="1:34">
      <c r="A521" s="19">
        <v>520</v>
      </c>
      <c r="B521" s="20" t="s">
        <v>2472</v>
      </c>
      <c r="C521" s="20" t="s">
        <v>26</v>
      </c>
      <c r="D521" s="20" t="s">
        <v>2473</v>
      </c>
      <c r="E521" s="20" t="s">
        <v>2474</v>
      </c>
      <c r="F521" s="20" t="s">
        <v>29</v>
      </c>
      <c r="G521" s="20" t="s">
        <v>420</v>
      </c>
      <c r="H521" s="20" t="s">
        <v>63</v>
      </c>
      <c r="I521" s="20" t="s">
        <v>32</v>
      </c>
      <c r="J521" s="20" t="s">
        <v>54</v>
      </c>
      <c r="K521" s="20" t="s">
        <v>2517</v>
      </c>
      <c r="L521" s="20" t="s">
        <v>35</v>
      </c>
      <c r="M521" s="20" t="s">
        <v>275</v>
      </c>
      <c r="N521" s="20" t="s">
        <v>2518</v>
      </c>
      <c r="O521" s="20">
        <v>2249.16</v>
      </c>
      <c r="P521" s="20">
        <v>4</v>
      </c>
      <c r="Q521" s="20">
        <v>224.88</v>
      </c>
      <c r="R521" s="20">
        <v>311.14</v>
      </c>
      <c r="S521" s="20" t="s">
        <v>2337</v>
      </c>
      <c r="T521" s="20">
        <v>679</v>
      </c>
      <c r="U521" s="20" t="s">
        <v>206</v>
      </c>
      <c r="V521" s="20" t="s">
        <v>221</v>
      </c>
      <c r="W521" s="21" t="s">
        <v>41</v>
      </c>
      <c r="X521" s="22">
        <v>44368</v>
      </c>
      <c r="Y521" s="23">
        <v>44372</v>
      </c>
      <c r="Z521" s="37" t="str">
        <f>IF(India_Data[[#This Row],[Order Date]]=India_Data[[#This Row],[Ship Date]],"0","1")</f>
        <v>1</v>
      </c>
      <c r="AA521" s="37" t="str">
        <f>IF(India_Data[[#This Row],[Sales]]&gt;=India_Data[[#This Row],[Target]],"YES","NO")</f>
        <v>YES</v>
      </c>
      <c r="AB521" s="37">
        <f>(Data!O521:O2075-Data!T521:T2075)</f>
        <v>1570.1599999999999</v>
      </c>
      <c r="AC521" s="35">
        <f>India_Data[[#This Row],[Ship Date]]-India_Data[[#This Row],[Order Date]]</f>
        <v>4</v>
      </c>
      <c r="AD521" s="35" t="str">
        <f>IF(India_Data[[#This Row],[Ship Date]]-India_Data[[#This Row],[Order Date]]&gt;5,"flag","no")</f>
        <v>no</v>
      </c>
      <c r="AE521" s="35">
        <f>India_Data[[#This Row],[Profit]]/India_Data[[#This Row],[Sales]]</f>
        <v>9.9983994024435793E-2</v>
      </c>
      <c r="AF521" s="41">
        <f>India_Data[[#This Row],[Sales]]/India_Data[[#This Row],[Target]]</f>
        <v>3.3124594992636229</v>
      </c>
      <c r="AG521" s="41">
        <f>India_Data[[#This Row],[Shipping Cost]]/India_Data[[#This Row],[Sales]]</f>
        <v>0.13833608991801383</v>
      </c>
      <c r="AH521" s="40" t="str">
        <f>IF(India_Data[[#This Row],[Shipping Cost]]/India_Data[[#This Row],[Sales]]&gt;0.1,"HIGH","")</f>
        <v>HIGH</v>
      </c>
    </row>
    <row r="522" spans="1:34">
      <c r="A522" s="19">
        <v>521</v>
      </c>
      <c r="B522" s="20" t="s">
        <v>2519</v>
      </c>
      <c r="C522" s="20" t="s">
        <v>26</v>
      </c>
      <c r="D522" s="20" t="s">
        <v>594</v>
      </c>
      <c r="E522" s="20" t="s">
        <v>595</v>
      </c>
      <c r="F522" s="20" t="s">
        <v>29</v>
      </c>
      <c r="G522" s="20" t="s">
        <v>203</v>
      </c>
      <c r="H522" s="20" t="s">
        <v>53</v>
      </c>
      <c r="I522" s="20" t="s">
        <v>32</v>
      </c>
      <c r="J522" s="20" t="s">
        <v>54</v>
      </c>
      <c r="K522" s="20" t="s">
        <v>2520</v>
      </c>
      <c r="L522" s="20" t="s">
        <v>35</v>
      </c>
      <c r="M522" s="20" t="s">
        <v>84</v>
      </c>
      <c r="N522" s="20" t="s">
        <v>2521</v>
      </c>
      <c r="O522" s="20">
        <v>39.6</v>
      </c>
      <c r="P522" s="20">
        <v>3</v>
      </c>
      <c r="Q522" s="20">
        <v>12.6</v>
      </c>
      <c r="R522" s="20">
        <v>7.14</v>
      </c>
      <c r="S522" s="20" t="s">
        <v>2337</v>
      </c>
      <c r="T522" s="20">
        <v>562</v>
      </c>
      <c r="U522" s="20" t="s">
        <v>206</v>
      </c>
      <c r="V522" s="20" t="s">
        <v>228</v>
      </c>
      <c r="W522" s="21" t="s">
        <v>41</v>
      </c>
      <c r="X522" s="22">
        <v>45291</v>
      </c>
      <c r="Y522" s="23">
        <v>45383</v>
      </c>
      <c r="Z522" s="37" t="str">
        <f>IF(India_Data[[#This Row],[Order Date]]=India_Data[[#This Row],[Ship Date]],"0","1")</f>
        <v>1</v>
      </c>
      <c r="AA522" s="37" t="str">
        <f>IF(India_Data[[#This Row],[Sales]]&gt;=India_Data[[#This Row],[Target]],"YES","NO")</f>
        <v>NO</v>
      </c>
      <c r="AB522" s="37">
        <f>(Data!O522:O2076-Data!T522:T2076)</f>
        <v>-522.4</v>
      </c>
      <c r="AC522" s="35">
        <f>India_Data[[#This Row],[Ship Date]]-India_Data[[#This Row],[Order Date]]</f>
        <v>92</v>
      </c>
      <c r="AD522" s="35" t="str">
        <f>IF(India_Data[[#This Row],[Ship Date]]-India_Data[[#This Row],[Order Date]]&gt;5,"flag","no")</f>
        <v>flag</v>
      </c>
      <c r="AE522" s="35">
        <f>India_Data[[#This Row],[Profit]]/India_Data[[#This Row],[Sales]]</f>
        <v>0.31818181818181818</v>
      </c>
      <c r="AF522" s="41">
        <f>India_Data[[#This Row],[Sales]]/India_Data[[#This Row],[Target]]</f>
        <v>7.0462633451957302E-2</v>
      </c>
      <c r="AG522" s="41">
        <f>India_Data[[#This Row],[Shipping Cost]]/India_Data[[#This Row],[Sales]]</f>
        <v>0.1803030303030303</v>
      </c>
      <c r="AH522" s="40" t="str">
        <f>IF(India_Data[[#This Row],[Shipping Cost]]/India_Data[[#This Row],[Sales]]&gt;0.1,"HIGH","")</f>
        <v>HIGH</v>
      </c>
    </row>
    <row r="523" spans="1:34">
      <c r="A523" s="19">
        <v>522</v>
      </c>
      <c r="B523" s="20" t="s">
        <v>2393</v>
      </c>
      <c r="C523" s="20" t="s">
        <v>26</v>
      </c>
      <c r="D523" s="20" t="s">
        <v>2394</v>
      </c>
      <c r="E523" s="20" t="s">
        <v>2395</v>
      </c>
      <c r="F523" s="20" t="s">
        <v>29</v>
      </c>
      <c r="G523" s="20" t="s">
        <v>2396</v>
      </c>
      <c r="H523" s="20" t="s">
        <v>124</v>
      </c>
      <c r="I523" s="20" t="s">
        <v>32</v>
      </c>
      <c r="J523" s="20" t="s">
        <v>47</v>
      </c>
      <c r="K523" s="20" t="s">
        <v>2522</v>
      </c>
      <c r="L523" s="20" t="s">
        <v>35</v>
      </c>
      <c r="M523" s="20" t="s">
        <v>76</v>
      </c>
      <c r="N523" s="20" t="s">
        <v>2523</v>
      </c>
      <c r="O523" s="20">
        <v>93.24</v>
      </c>
      <c r="P523" s="20">
        <v>2</v>
      </c>
      <c r="Q523" s="20">
        <v>29.82</v>
      </c>
      <c r="R523" s="20">
        <v>11.52</v>
      </c>
      <c r="S523" s="20" t="s">
        <v>2337</v>
      </c>
      <c r="T523" s="20">
        <v>327</v>
      </c>
      <c r="U523" s="20" t="s">
        <v>206</v>
      </c>
      <c r="V523" s="20" t="s">
        <v>207</v>
      </c>
      <c r="W523" s="21" t="s">
        <v>41</v>
      </c>
      <c r="X523" s="22">
        <v>45639</v>
      </c>
      <c r="Y523" s="23">
        <v>45644</v>
      </c>
      <c r="Z523" s="37" t="str">
        <f>IF(India_Data[[#This Row],[Order Date]]=India_Data[[#This Row],[Ship Date]],"0","1")</f>
        <v>1</v>
      </c>
      <c r="AA523" s="37" t="str">
        <f>IF(India_Data[[#This Row],[Sales]]&gt;=India_Data[[#This Row],[Target]],"YES","NO")</f>
        <v>NO</v>
      </c>
      <c r="AB523" s="37">
        <f>(Data!O523:O2077-Data!T523:T2077)</f>
        <v>-233.76</v>
      </c>
      <c r="AC523" s="35">
        <f>India_Data[[#This Row],[Ship Date]]-India_Data[[#This Row],[Order Date]]</f>
        <v>5</v>
      </c>
      <c r="AD523" s="35" t="str">
        <f>IF(India_Data[[#This Row],[Ship Date]]-India_Data[[#This Row],[Order Date]]&gt;5,"flag","no")</f>
        <v>no</v>
      </c>
      <c r="AE523" s="35">
        <f>India_Data[[#This Row],[Profit]]/India_Data[[#This Row],[Sales]]</f>
        <v>0.31981981981981983</v>
      </c>
      <c r="AF523" s="41">
        <f>India_Data[[#This Row],[Sales]]/India_Data[[#This Row],[Target]]</f>
        <v>0.28513761467889909</v>
      </c>
      <c r="AG523" s="41">
        <f>India_Data[[#This Row],[Shipping Cost]]/India_Data[[#This Row],[Sales]]</f>
        <v>0.12355212355212356</v>
      </c>
      <c r="AH523" s="40" t="str">
        <f>IF(India_Data[[#This Row],[Shipping Cost]]/India_Data[[#This Row],[Sales]]&gt;0.1,"HIGH","")</f>
        <v>HIGH</v>
      </c>
    </row>
    <row r="524" spans="1:34">
      <c r="A524" s="19">
        <v>523</v>
      </c>
      <c r="B524" s="20" t="s">
        <v>2467</v>
      </c>
      <c r="C524" s="20" t="s">
        <v>26</v>
      </c>
      <c r="D524" s="20" t="s">
        <v>2468</v>
      </c>
      <c r="E524" s="20" t="s">
        <v>2469</v>
      </c>
      <c r="F524" s="20" t="s">
        <v>29</v>
      </c>
      <c r="G524" s="20" t="s">
        <v>45</v>
      </c>
      <c r="H524" s="20" t="s">
        <v>46</v>
      </c>
      <c r="I524" s="20" t="s">
        <v>32</v>
      </c>
      <c r="J524" s="20" t="s">
        <v>47</v>
      </c>
      <c r="K524" s="20" t="s">
        <v>1449</v>
      </c>
      <c r="L524" s="20" t="s">
        <v>35</v>
      </c>
      <c r="M524" s="20" t="s">
        <v>105</v>
      </c>
      <c r="N524" s="20" t="s">
        <v>1450</v>
      </c>
      <c r="O524" s="20">
        <v>33.72</v>
      </c>
      <c r="P524" s="20">
        <v>2</v>
      </c>
      <c r="Q524" s="20">
        <v>10.74</v>
      </c>
      <c r="R524" s="20">
        <v>2.87</v>
      </c>
      <c r="S524" s="20" t="s">
        <v>2337</v>
      </c>
      <c r="T524" s="20">
        <v>571</v>
      </c>
      <c r="U524" s="20" t="s">
        <v>206</v>
      </c>
      <c r="V524" s="20" t="s">
        <v>214</v>
      </c>
      <c r="W524" s="21" t="s">
        <v>58</v>
      </c>
      <c r="X524" s="22">
        <v>45266</v>
      </c>
      <c r="Y524" s="23">
        <v>45093</v>
      </c>
      <c r="Z524" s="37" t="str">
        <f>IF(India_Data[[#This Row],[Order Date]]=India_Data[[#This Row],[Ship Date]],"0","1")</f>
        <v>1</v>
      </c>
      <c r="AA524" s="37" t="str">
        <f>IF(India_Data[[#This Row],[Sales]]&gt;=India_Data[[#This Row],[Target]],"YES","NO")</f>
        <v>NO</v>
      </c>
      <c r="AB524" s="37">
        <f>(Data!O524:O2078-Data!T524:T2078)</f>
        <v>-537.28</v>
      </c>
      <c r="AC524" s="35">
        <f>India_Data[[#This Row],[Ship Date]]-India_Data[[#This Row],[Order Date]]</f>
        <v>-173</v>
      </c>
      <c r="AD524" s="35" t="str">
        <f>IF(India_Data[[#This Row],[Ship Date]]-India_Data[[#This Row],[Order Date]]&gt;5,"flag","no")</f>
        <v>no</v>
      </c>
      <c r="AE524" s="35">
        <f>India_Data[[#This Row],[Profit]]/India_Data[[#This Row],[Sales]]</f>
        <v>0.31850533807829184</v>
      </c>
      <c r="AF524" s="41">
        <f>India_Data[[#This Row],[Sales]]/India_Data[[#This Row],[Target]]</f>
        <v>5.9054290718038527E-2</v>
      </c>
      <c r="AG524" s="41">
        <f>India_Data[[#This Row],[Shipping Cost]]/India_Data[[#This Row],[Sales]]</f>
        <v>8.5112692763938319E-2</v>
      </c>
      <c r="AH524" s="40" t="str">
        <f>IF(India_Data[[#This Row],[Shipping Cost]]/India_Data[[#This Row],[Sales]]&gt;0.1,"HIGH","")</f>
        <v/>
      </c>
    </row>
    <row r="525" spans="1:34">
      <c r="A525" s="19">
        <v>524</v>
      </c>
      <c r="B525" s="20" t="s">
        <v>2524</v>
      </c>
      <c r="C525" s="20" t="s">
        <v>26</v>
      </c>
      <c r="D525" s="20" t="s">
        <v>2525</v>
      </c>
      <c r="E525" s="20" t="s">
        <v>2526</v>
      </c>
      <c r="F525" s="20" t="s">
        <v>29</v>
      </c>
      <c r="G525" s="20" t="s">
        <v>786</v>
      </c>
      <c r="H525" s="20" t="s">
        <v>63</v>
      </c>
      <c r="I525" s="20" t="s">
        <v>32</v>
      </c>
      <c r="J525" s="20" t="s">
        <v>54</v>
      </c>
      <c r="K525" s="20" t="s">
        <v>386</v>
      </c>
      <c r="L525" s="20" t="s">
        <v>35</v>
      </c>
      <c r="M525" s="20" t="s">
        <v>76</v>
      </c>
      <c r="N525" s="20" t="s">
        <v>387</v>
      </c>
      <c r="O525" s="20">
        <v>32.880000000000003</v>
      </c>
      <c r="P525" s="20">
        <v>2</v>
      </c>
      <c r="Q525" s="20">
        <v>4.26</v>
      </c>
      <c r="R525" s="20">
        <v>2.34</v>
      </c>
      <c r="S525" s="20" t="s">
        <v>2337</v>
      </c>
      <c r="T525" s="20">
        <v>31</v>
      </c>
      <c r="U525" s="20" t="s">
        <v>206</v>
      </c>
      <c r="V525" s="20" t="s">
        <v>221</v>
      </c>
      <c r="W525" s="21" t="s">
        <v>41</v>
      </c>
      <c r="X525" s="22">
        <v>45174</v>
      </c>
      <c r="Y525" s="23">
        <v>45062</v>
      </c>
      <c r="Z525" s="37" t="str">
        <f>IF(India_Data[[#This Row],[Order Date]]=India_Data[[#This Row],[Ship Date]],"0","1")</f>
        <v>1</v>
      </c>
      <c r="AA525" s="37" t="str">
        <f>IF(India_Data[[#This Row],[Sales]]&gt;=India_Data[[#This Row],[Target]],"YES","NO")</f>
        <v>YES</v>
      </c>
      <c r="AB525" s="37">
        <f>(Data!O525:O2079-Data!T525:T2079)</f>
        <v>1.8800000000000026</v>
      </c>
      <c r="AC525" s="35">
        <f>India_Data[[#This Row],[Ship Date]]-India_Data[[#This Row],[Order Date]]</f>
        <v>-112</v>
      </c>
      <c r="AD525" s="35" t="str">
        <f>IF(India_Data[[#This Row],[Ship Date]]-India_Data[[#This Row],[Order Date]]&gt;5,"flag","no")</f>
        <v>no</v>
      </c>
      <c r="AE525" s="35">
        <f>India_Data[[#This Row],[Profit]]/India_Data[[#This Row],[Sales]]</f>
        <v>0.12956204379562042</v>
      </c>
      <c r="AF525" s="41">
        <f>India_Data[[#This Row],[Sales]]/India_Data[[#This Row],[Target]]</f>
        <v>1.0606451612903227</v>
      </c>
      <c r="AG525" s="41">
        <f>India_Data[[#This Row],[Shipping Cost]]/India_Data[[#This Row],[Sales]]</f>
        <v>7.1167883211678828E-2</v>
      </c>
      <c r="AH525" s="40" t="str">
        <f>IF(India_Data[[#This Row],[Shipping Cost]]/India_Data[[#This Row],[Sales]]&gt;0.1,"HIGH","")</f>
        <v/>
      </c>
    </row>
    <row r="526" spans="1:34">
      <c r="A526" s="19">
        <v>525</v>
      </c>
      <c r="B526" s="20" t="s">
        <v>2527</v>
      </c>
      <c r="C526" s="20" t="s">
        <v>26</v>
      </c>
      <c r="D526" s="20" t="s">
        <v>2528</v>
      </c>
      <c r="E526" s="20" t="s">
        <v>2529</v>
      </c>
      <c r="F526" s="20" t="s">
        <v>29</v>
      </c>
      <c r="G526" s="20" t="s">
        <v>1230</v>
      </c>
      <c r="H526" s="20" t="s">
        <v>1231</v>
      </c>
      <c r="I526" s="20" t="s">
        <v>32</v>
      </c>
      <c r="J526" s="20" t="s">
        <v>33</v>
      </c>
      <c r="K526" s="20" t="s">
        <v>2530</v>
      </c>
      <c r="L526" s="20" t="s">
        <v>35</v>
      </c>
      <c r="M526" s="20" t="s">
        <v>159</v>
      </c>
      <c r="N526" s="20" t="s">
        <v>2531</v>
      </c>
      <c r="O526" s="20">
        <v>35.700000000000003</v>
      </c>
      <c r="P526" s="20">
        <v>2</v>
      </c>
      <c r="Q526" s="20">
        <v>4.62</v>
      </c>
      <c r="R526" s="20">
        <v>5.51</v>
      </c>
      <c r="S526" s="20" t="s">
        <v>2337</v>
      </c>
      <c r="T526" s="20">
        <v>682</v>
      </c>
      <c r="U526" s="20" t="s">
        <v>206</v>
      </c>
      <c r="V526" s="20" t="s">
        <v>214</v>
      </c>
      <c r="W526" s="21" t="s">
        <v>58</v>
      </c>
      <c r="X526" s="22">
        <v>45428</v>
      </c>
      <c r="Y526" s="23">
        <v>45434</v>
      </c>
      <c r="Z526" s="37" t="str">
        <f>IF(India_Data[[#This Row],[Order Date]]=India_Data[[#This Row],[Ship Date]],"0","1")</f>
        <v>1</v>
      </c>
      <c r="AA526" s="37" t="str">
        <f>IF(India_Data[[#This Row],[Sales]]&gt;=India_Data[[#This Row],[Target]],"YES","NO")</f>
        <v>NO</v>
      </c>
      <c r="AB526" s="37">
        <f>(Data!O526:O2080-Data!T526:T2080)</f>
        <v>-646.29999999999995</v>
      </c>
      <c r="AC526" s="35">
        <f>India_Data[[#This Row],[Ship Date]]-India_Data[[#This Row],[Order Date]]</f>
        <v>6</v>
      </c>
      <c r="AD526" s="35" t="str">
        <f>IF(India_Data[[#This Row],[Ship Date]]-India_Data[[#This Row],[Order Date]]&gt;5,"flag","no")</f>
        <v>flag</v>
      </c>
      <c r="AE526" s="35">
        <f>India_Data[[#This Row],[Profit]]/India_Data[[#This Row],[Sales]]</f>
        <v>0.12941176470588234</v>
      </c>
      <c r="AF526" s="41">
        <f>India_Data[[#This Row],[Sales]]/India_Data[[#This Row],[Target]]</f>
        <v>5.2346041055718481E-2</v>
      </c>
      <c r="AG526" s="41">
        <f>India_Data[[#This Row],[Shipping Cost]]/India_Data[[#This Row],[Sales]]</f>
        <v>0.15434173669467785</v>
      </c>
      <c r="AH526" s="40" t="str">
        <f>IF(India_Data[[#This Row],[Shipping Cost]]/India_Data[[#This Row],[Sales]]&gt;0.1,"HIGH","")</f>
        <v>HIGH</v>
      </c>
    </row>
    <row r="527" spans="1:34">
      <c r="A527" s="19">
        <v>526</v>
      </c>
      <c r="B527" s="20" t="s">
        <v>2532</v>
      </c>
      <c r="C527" s="20" t="s">
        <v>26</v>
      </c>
      <c r="D527" s="20" t="s">
        <v>2533</v>
      </c>
      <c r="E527" s="20" t="s">
        <v>2534</v>
      </c>
      <c r="F527" s="20" t="s">
        <v>29</v>
      </c>
      <c r="G527" s="20" t="s">
        <v>135</v>
      </c>
      <c r="H527" s="20" t="s">
        <v>136</v>
      </c>
      <c r="I527" s="20" t="s">
        <v>32</v>
      </c>
      <c r="J527" s="20" t="s">
        <v>54</v>
      </c>
      <c r="K527" s="20" t="s">
        <v>2535</v>
      </c>
      <c r="L527" s="20" t="s">
        <v>35</v>
      </c>
      <c r="M527" s="20" t="s">
        <v>159</v>
      </c>
      <c r="N527" s="20" t="s">
        <v>2536</v>
      </c>
      <c r="O527" s="20">
        <v>37.86</v>
      </c>
      <c r="P527" s="20">
        <v>2</v>
      </c>
      <c r="Q527" s="20">
        <v>16.98</v>
      </c>
      <c r="R527" s="20">
        <v>3.06</v>
      </c>
      <c r="S527" s="20" t="s">
        <v>2337</v>
      </c>
      <c r="T527" s="20">
        <v>96</v>
      </c>
      <c r="U527" s="20" t="s">
        <v>206</v>
      </c>
      <c r="V527" s="20" t="s">
        <v>221</v>
      </c>
      <c r="W527" s="21" t="s">
        <v>58</v>
      </c>
      <c r="X527" s="22">
        <v>44405</v>
      </c>
      <c r="Y527" s="23">
        <v>44235</v>
      </c>
      <c r="Z527" s="37" t="str">
        <f>IF(India_Data[[#This Row],[Order Date]]=India_Data[[#This Row],[Ship Date]],"0","1")</f>
        <v>1</v>
      </c>
      <c r="AA527" s="37" t="str">
        <f>IF(India_Data[[#This Row],[Sales]]&gt;=India_Data[[#This Row],[Target]],"YES","NO")</f>
        <v>NO</v>
      </c>
      <c r="AB527" s="37">
        <f>(Data!O527:O2081-Data!T527:T2081)</f>
        <v>-58.14</v>
      </c>
      <c r="AC527" s="35">
        <f>India_Data[[#This Row],[Ship Date]]-India_Data[[#This Row],[Order Date]]</f>
        <v>-170</v>
      </c>
      <c r="AD527" s="35" t="str">
        <f>IF(India_Data[[#This Row],[Ship Date]]-India_Data[[#This Row],[Order Date]]&gt;5,"flag","no")</f>
        <v>no</v>
      </c>
      <c r="AE527" s="35">
        <f>India_Data[[#This Row],[Profit]]/India_Data[[#This Row],[Sales]]</f>
        <v>0.44849445324881143</v>
      </c>
      <c r="AF527" s="41">
        <f>India_Data[[#This Row],[Sales]]/India_Data[[#This Row],[Target]]</f>
        <v>0.39437499999999998</v>
      </c>
      <c r="AG527" s="41">
        <f>India_Data[[#This Row],[Shipping Cost]]/India_Data[[#This Row],[Sales]]</f>
        <v>8.0824088748019024E-2</v>
      </c>
      <c r="AH527" s="40" t="str">
        <f>IF(India_Data[[#This Row],[Shipping Cost]]/India_Data[[#This Row],[Sales]]&gt;0.1,"HIGH","")</f>
        <v/>
      </c>
    </row>
    <row r="528" spans="1:34">
      <c r="A528" s="19">
        <v>527</v>
      </c>
      <c r="B528" s="20" t="s">
        <v>2537</v>
      </c>
      <c r="C528" s="20" t="s">
        <v>26</v>
      </c>
      <c r="D528" s="20" t="s">
        <v>2538</v>
      </c>
      <c r="E528" s="20" t="s">
        <v>2539</v>
      </c>
      <c r="F528" s="20" t="s">
        <v>29</v>
      </c>
      <c r="G528" s="20" t="s">
        <v>393</v>
      </c>
      <c r="H528" s="20" t="s">
        <v>136</v>
      </c>
      <c r="I528" s="20" t="s">
        <v>32</v>
      </c>
      <c r="J528" s="20" t="s">
        <v>54</v>
      </c>
      <c r="K528" s="20" t="s">
        <v>2496</v>
      </c>
      <c r="L528" s="20" t="s">
        <v>35</v>
      </c>
      <c r="M528" s="20" t="s">
        <v>145</v>
      </c>
      <c r="N528" s="20" t="s">
        <v>2497</v>
      </c>
      <c r="O528" s="20">
        <v>1187.6400000000001</v>
      </c>
      <c r="P528" s="20">
        <v>6</v>
      </c>
      <c r="Q528" s="20">
        <v>213.66</v>
      </c>
      <c r="R528" s="20">
        <v>127.81</v>
      </c>
      <c r="S528" s="20" t="s">
        <v>2337</v>
      </c>
      <c r="T528" s="20">
        <v>703</v>
      </c>
      <c r="U528" s="20" t="s">
        <v>206</v>
      </c>
      <c r="V528" s="20" t="s">
        <v>228</v>
      </c>
      <c r="W528" s="21" t="s">
        <v>41</v>
      </c>
      <c r="X528" s="22">
        <v>45316</v>
      </c>
      <c r="Y528" s="23">
        <v>45320</v>
      </c>
      <c r="Z528" s="37" t="str">
        <f>IF(India_Data[[#This Row],[Order Date]]=India_Data[[#This Row],[Ship Date]],"0","1")</f>
        <v>1</v>
      </c>
      <c r="AA528" s="37" t="str">
        <f>IF(India_Data[[#This Row],[Sales]]&gt;=India_Data[[#This Row],[Target]],"YES","NO")</f>
        <v>YES</v>
      </c>
      <c r="AB528" s="37">
        <f>(Data!O528:O2082-Data!T528:T2082)</f>
        <v>484.6400000000001</v>
      </c>
      <c r="AC528" s="35">
        <f>India_Data[[#This Row],[Ship Date]]-India_Data[[#This Row],[Order Date]]</f>
        <v>4</v>
      </c>
      <c r="AD528" s="35" t="str">
        <f>IF(India_Data[[#This Row],[Ship Date]]-India_Data[[#This Row],[Order Date]]&gt;5,"flag","no")</f>
        <v>no</v>
      </c>
      <c r="AE528" s="35">
        <f>India_Data[[#This Row],[Profit]]/India_Data[[#This Row],[Sales]]</f>
        <v>0.17990300090936645</v>
      </c>
      <c r="AF528" s="41">
        <f>India_Data[[#This Row],[Sales]]/India_Data[[#This Row],[Target]]</f>
        <v>1.6893883357041253</v>
      </c>
      <c r="AG528" s="41">
        <f>India_Data[[#This Row],[Shipping Cost]]/India_Data[[#This Row],[Sales]]</f>
        <v>0.10761678623151796</v>
      </c>
      <c r="AH528" s="40" t="str">
        <f>IF(India_Data[[#This Row],[Shipping Cost]]/India_Data[[#This Row],[Sales]]&gt;0.1,"HIGH","")</f>
        <v>HIGH</v>
      </c>
    </row>
    <row r="529" spans="1:34">
      <c r="A529" s="19">
        <v>528</v>
      </c>
      <c r="B529" s="20" t="s">
        <v>2540</v>
      </c>
      <c r="C529" s="20" t="s">
        <v>26</v>
      </c>
      <c r="D529" s="20" t="s">
        <v>2304</v>
      </c>
      <c r="E529" s="20" t="s">
        <v>2305</v>
      </c>
      <c r="F529" s="20" t="s">
        <v>29</v>
      </c>
      <c r="G529" s="20" t="s">
        <v>702</v>
      </c>
      <c r="H529" s="20" t="s">
        <v>252</v>
      </c>
      <c r="I529" s="20" t="s">
        <v>32</v>
      </c>
      <c r="J529" s="20" t="s">
        <v>47</v>
      </c>
      <c r="K529" s="20" t="s">
        <v>2541</v>
      </c>
      <c r="L529" s="20" t="s">
        <v>35</v>
      </c>
      <c r="M529" s="20" t="s">
        <v>145</v>
      </c>
      <c r="N529" s="20" t="s">
        <v>2542</v>
      </c>
      <c r="O529" s="20">
        <v>93.51</v>
      </c>
      <c r="P529" s="20">
        <v>3</v>
      </c>
      <c r="Q529" s="20">
        <v>2.79</v>
      </c>
      <c r="R529" s="20">
        <v>12.43</v>
      </c>
      <c r="S529" s="20" t="s">
        <v>2337</v>
      </c>
      <c r="T529" s="20">
        <v>571</v>
      </c>
      <c r="U529" s="20" t="s">
        <v>206</v>
      </c>
      <c r="V529" s="20" t="s">
        <v>207</v>
      </c>
      <c r="W529" s="21" t="s">
        <v>58</v>
      </c>
      <c r="X529" s="22">
        <v>45420</v>
      </c>
      <c r="Y529" s="23">
        <v>45634</v>
      </c>
      <c r="Z529" s="37" t="str">
        <f>IF(India_Data[[#This Row],[Order Date]]=India_Data[[#This Row],[Ship Date]],"0","1")</f>
        <v>1</v>
      </c>
      <c r="AA529" s="37" t="str">
        <f>IF(India_Data[[#This Row],[Sales]]&gt;=India_Data[[#This Row],[Target]],"YES","NO")</f>
        <v>NO</v>
      </c>
      <c r="AB529" s="37">
        <f>(Data!O529:O2083-Data!T529:T2083)</f>
        <v>-477.49</v>
      </c>
      <c r="AC529" s="35">
        <f>India_Data[[#This Row],[Ship Date]]-India_Data[[#This Row],[Order Date]]</f>
        <v>214</v>
      </c>
      <c r="AD529" s="35" t="str">
        <f>IF(India_Data[[#This Row],[Ship Date]]-India_Data[[#This Row],[Order Date]]&gt;5,"flag","no")</f>
        <v>flag</v>
      </c>
      <c r="AE529" s="35">
        <f>India_Data[[#This Row],[Profit]]/India_Data[[#This Row],[Sales]]</f>
        <v>2.9836381135707409E-2</v>
      </c>
      <c r="AF529" s="41">
        <f>India_Data[[#This Row],[Sales]]/India_Data[[#This Row],[Target]]</f>
        <v>0.16376532399299476</v>
      </c>
      <c r="AG529" s="41">
        <f>India_Data[[#This Row],[Shipping Cost]]/India_Data[[#This Row],[Sales]]</f>
        <v>0.1329269596834563</v>
      </c>
      <c r="AH529" s="40" t="str">
        <f>IF(India_Data[[#This Row],[Shipping Cost]]/India_Data[[#This Row],[Sales]]&gt;0.1,"HIGH","")</f>
        <v>HIGH</v>
      </c>
    </row>
    <row r="530" spans="1:34">
      <c r="A530" s="19">
        <v>529</v>
      </c>
      <c r="B530" s="20" t="s">
        <v>2543</v>
      </c>
      <c r="C530" s="20" t="s">
        <v>26</v>
      </c>
      <c r="D530" s="20" t="s">
        <v>2544</v>
      </c>
      <c r="E530" s="20" t="s">
        <v>2545</v>
      </c>
      <c r="F530" s="20" t="s">
        <v>29</v>
      </c>
      <c r="G530" s="20" t="s">
        <v>449</v>
      </c>
      <c r="H530" s="20" t="s">
        <v>136</v>
      </c>
      <c r="I530" s="20" t="s">
        <v>32</v>
      </c>
      <c r="J530" s="20" t="s">
        <v>54</v>
      </c>
      <c r="K530" s="20" t="s">
        <v>452</v>
      </c>
      <c r="L530" s="20" t="s">
        <v>35</v>
      </c>
      <c r="M530" s="20" t="s">
        <v>145</v>
      </c>
      <c r="N530" s="20" t="s">
        <v>453</v>
      </c>
      <c r="O530" s="20">
        <v>33.96</v>
      </c>
      <c r="P530" s="20">
        <v>2</v>
      </c>
      <c r="Q530" s="20">
        <v>5.04</v>
      </c>
      <c r="R530" s="20">
        <v>4.5199999999999996</v>
      </c>
      <c r="S530" s="20" t="s">
        <v>2337</v>
      </c>
      <c r="T530" s="20">
        <v>717</v>
      </c>
      <c r="U530" s="20" t="s">
        <v>206</v>
      </c>
      <c r="V530" s="20" t="s">
        <v>214</v>
      </c>
      <c r="W530" s="21" t="s">
        <v>41</v>
      </c>
      <c r="X530" s="22">
        <v>45008</v>
      </c>
      <c r="Y530" s="23">
        <v>45012</v>
      </c>
      <c r="Z530" s="37" t="str">
        <f>IF(India_Data[[#This Row],[Order Date]]=India_Data[[#This Row],[Ship Date]],"0","1")</f>
        <v>1</v>
      </c>
      <c r="AA530" s="37" t="str">
        <f>IF(India_Data[[#This Row],[Sales]]&gt;=India_Data[[#This Row],[Target]],"YES","NO")</f>
        <v>NO</v>
      </c>
      <c r="AB530" s="37">
        <f>(Data!O530:O2084-Data!T530:T2084)</f>
        <v>-683.04</v>
      </c>
      <c r="AC530" s="35">
        <f>India_Data[[#This Row],[Ship Date]]-India_Data[[#This Row],[Order Date]]</f>
        <v>4</v>
      </c>
      <c r="AD530" s="35" t="str">
        <f>IF(India_Data[[#This Row],[Ship Date]]-India_Data[[#This Row],[Order Date]]&gt;5,"flag","no")</f>
        <v>no</v>
      </c>
      <c r="AE530" s="35">
        <f>India_Data[[#This Row],[Profit]]/India_Data[[#This Row],[Sales]]</f>
        <v>0.14840989399293286</v>
      </c>
      <c r="AF530" s="41">
        <f>India_Data[[#This Row],[Sales]]/India_Data[[#This Row],[Target]]</f>
        <v>4.7364016736401678E-2</v>
      </c>
      <c r="AG530" s="41">
        <f>India_Data[[#This Row],[Shipping Cost]]/India_Data[[#This Row],[Sales]]</f>
        <v>0.13309776207302706</v>
      </c>
      <c r="AH530" s="40" t="str">
        <f>IF(India_Data[[#This Row],[Shipping Cost]]/India_Data[[#This Row],[Sales]]&gt;0.1,"HIGH","")</f>
        <v>HIGH</v>
      </c>
    </row>
    <row r="531" spans="1:34">
      <c r="A531" s="19">
        <v>530</v>
      </c>
      <c r="B531" s="20" t="s">
        <v>2452</v>
      </c>
      <c r="C531" s="20" t="s">
        <v>26</v>
      </c>
      <c r="D531" s="20" t="s">
        <v>201</v>
      </c>
      <c r="E531" s="20" t="s">
        <v>202</v>
      </c>
      <c r="F531" s="20" t="s">
        <v>29</v>
      </c>
      <c r="G531" s="20" t="s">
        <v>671</v>
      </c>
      <c r="H531" s="20" t="s">
        <v>672</v>
      </c>
      <c r="I531" s="20" t="s">
        <v>32</v>
      </c>
      <c r="J531" s="20" t="s">
        <v>33</v>
      </c>
      <c r="K531" s="20" t="s">
        <v>2546</v>
      </c>
      <c r="L531" s="20" t="s">
        <v>35</v>
      </c>
      <c r="M531" s="20" t="s">
        <v>36</v>
      </c>
      <c r="N531" s="20" t="s">
        <v>2547</v>
      </c>
      <c r="O531" s="20">
        <v>255.45</v>
      </c>
      <c r="P531" s="20">
        <v>5</v>
      </c>
      <c r="Q531" s="20">
        <v>28.05</v>
      </c>
      <c r="R531" s="20">
        <v>16.86</v>
      </c>
      <c r="S531" s="20" t="s">
        <v>2337</v>
      </c>
      <c r="T531" s="20">
        <v>446</v>
      </c>
      <c r="U531" s="20" t="s">
        <v>206</v>
      </c>
      <c r="V531" s="20" t="s">
        <v>221</v>
      </c>
      <c r="W531" s="21" t="s">
        <v>41</v>
      </c>
      <c r="X531" s="22">
        <v>44661</v>
      </c>
      <c r="Y531" s="23">
        <v>44814</v>
      </c>
      <c r="Z531" s="37" t="str">
        <f>IF(India_Data[[#This Row],[Order Date]]=India_Data[[#This Row],[Ship Date]],"0","1")</f>
        <v>1</v>
      </c>
      <c r="AA531" s="37" t="str">
        <f>IF(India_Data[[#This Row],[Sales]]&gt;=India_Data[[#This Row],[Target]],"YES","NO")</f>
        <v>NO</v>
      </c>
      <c r="AB531" s="37">
        <f>(Data!O531:O2085-Data!T531:T2085)</f>
        <v>-190.55</v>
      </c>
      <c r="AC531" s="35">
        <f>India_Data[[#This Row],[Ship Date]]-India_Data[[#This Row],[Order Date]]</f>
        <v>153</v>
      </c>
      <c r="AD531" s="35" t="str">
        <f>IF(India_Data[[#This Row],[Ship Date]]-India_Data[[#This Row],[Order Date]]&gt;5,"flag","no")</f>
        <v>flag</v>
      </c>
      <c r="AE531" s="35">
        <f>India_Data[[#This Row],[Profit]]/India_Data[[#This Row],[Sales]]</f>
        <v>0.10980622431004111</v>
      </c>
      <c r="AF531" s="41">
        <f>India_Data[[#This Row],[Sales]]/India_Data[[#This Row],[Target]]</f>
        <v>0.57275784753363224</v>
      </c>
      <c r="AG531" s="41">
        <f>India_Data[[#This Row],[Shipping Cost]]/India_Data[[#This Row],[Sales]]</f>
        <v>6.6001174398120963E-2</v>
      </c>
      <c r="AH531" s="40" t="str">
        <f>IF(India_Data[[#This Row],[Shipping Cost]]/India_Data[[#This Row],[Sales]]&gt;0.1,"HIGH","")</f>
        <v/>
      </c>
    </row>
    <row r="532" spans="1:34">
      <c r="A532" s="19">
        <v>531</v>
      </c>
      <c r="B532" s="20" t="s">
        <v>2548</v>
      </c>
      <c r="C532" s="20" t="s">
        <v>26</v>
      </c>
      <c r="D532" s="20" t="s">
        <v>1634</v>
      </c>
      <c r="E532" s="20" t="s">
        <v>1635</v>
      </c>
      <c r="F532" s="20" t="s">
        <v>29</v>
      </c>
      <c r="G532" s="20" t="s">
        <v>164</v>
      </c>
      <c r="H532" s="20" t="s">
        <v>165</v>
      </c>
      <c r="I532" s="20" t="s">
        <v>32</v>
      </c>
      <c r="J532" s="20" t="s">
        <v>47</v>
      </c>
      <c r="K532" s="20" t="s">
        <v>64</v>
      </c>
      <c r="L532" s="20" t="s">
        <v>35</v>
      </c>
      <c r="M532" s="20" t="s">
        <v>36</v>
      </c>
      <c r="N532" s="20" t="s">
        <v>65</v>
      </c>
      <c r="O532" s="20">
        <v>15.48</v>
      </c>
      <c r="P532" s="20">
        <v>4</v>
      </c>
      <c r="Q532" s="20">
        <v>7.32</v>
      </c>
      <c r="R532" s="20">
        <v>1.06</v>
      </c>
      <c r="S532" s="20" t="s">
        <v>2337</v>
      </c>
      <c r="T532" s="20">
        <v>256</v>
      </c>
      <c r="U532" s="20" t="s">
        <v>206</v>
      </c>
      <c r="V532" s="20" t="s">
        <v>214</v>
      </c>
      <c r="W532" s="21" t="s">
        <v>58</v>
      </c>
      <c r="X532" s="22">
        <v>44547</v>
      </c>
      <c r="Y532" s="23">
        <v>44551</v>
      </c>
      <c r="Z532" s="37" t="str">
        <f>IF(India_Data[[#This Row],[Order Date]]=India_Data[[#This Row],[Ship Date]],"0","1")</f>
        <v>1</v>
      </c>
      <c r="AA532" s="37" t="str">
        <f>IF(India_Data[[#This Row],[Sales]]&gt;=India_Data[[#This Row],[Target]],"YES","NO")</f>
        <v>NO</v>
      </c>
      <c r="AB532" s="37">
        <f>(Data!O532:O2086-Data!T532:T2086)</f>
        <v>-240.52</v>
      </c>
      <c r="AC532" s="35">
        <f>India_Data[[#This Row],[Ship Date]]-India_Data[[#This Row],[Order Date]]</f>
        <v>4</v>
      </c>
      <c r="AD532" s="35" t="str">
        <f>IF(India_Data[[#This Row],[Ship Date]]-India_Data[[#This Row],[Order Date]]&gt;5,"flag","no")</f>
        <v>no</v>
      </c>
      <c r="AE532" s="35">
        <f>India_Data[[#This Row],[Profit]]/India_Data[[#This Row],[Sales]]</f>
        <v>0.47286821705426357</v>
      </c>
      <c r="AF532" s="41">
        <f>India_Data[[#This Row],[Sales]]/India_Data[[#This Row],[Target]]</f>
        <v>6.0468750000000002E-2</v>
      </c>
      <c r="AG532" s="41">
        <f>India_Data[[#This Row],[Shipping Cost]]/India_Data[[#This Row],[Sales]]</f>
        <v>6.847545219638243E-2</v>
      </c>
      <c r="AH532" s="40" t="str">
        <f>IF(India_Data[[#This Row],[Shipping Cost]]/India_Data[[#This Row],[Sales]]&gt;0.1,"HIGH","")</f>
        <v/>
      </c>
    </row>
    <row r="533" spans="1:34">
      <c r="A533" s="19">
        <v>532</v>
      </c>
      <c r="B533" s="20" t="s">
        <v>2828</v>
      </c>
      <c r="C533" s="20" t="s">
        <v>26</v>
      </c>
      <c r="D533" s="20" t="s">
        <v>2829</v>
      </c>
      <c r="E533" s="20" t="s">
        <v>2830</v>
      </c>
      <c r="F533" s="20" t="s">
        <v>29</v>
      </c>
      <c r="G533" s="20" t="s">
        <v>260</v>
      </c>
      <c r="H533" s="20" t="s">
        <v>260</v>
      </c>
      <c r="I533" s="20" t="s">
        <v>32</v>
      </c>
      <c r="J533" s="20" t="s">
        <v>33</v>
      </c>
      <c r="K533" s="20" t="s">
        <v>2831</v>
      </c>
      <c r="L533" s="20" t="s">
        <v>35</v>
      </c>
      <c r="M533" s="20" t="s">
        <v>145</v>
      </c>
      <c r="N533" s="20" t="s">
        <v>2832</v>
      </c>
      <c r="O533" s="20">
        <v>248.64</v>
      </c>
      <c r="P533" s="20">
        <v>4</v>
      </c>
      <c r="Q533" s="20">
        <v>84.48</v>
      </c>
      <c r="R533" s="20">
        <v>20.69</v>
      </c>
      <c r="S533" s="20" t="s">
        <v>2809</v>
      </c>
      <c r="T533" s="20">
        <v>91</v>
      </c>
      <c r="U533" s="20" t="s">
        <v>206</v>
      </c>
      <c r="V533" s="20" t="s">
        <v>221</v>
      </c>
      <c r="W533" s="21" t="s">
        <v>58</v>
      </c>
      <c r="X533" s="22">
        <v>45003</v>
      </c>
      <c r="Y533" s="23">
        <v>45007</v>
      </c>
      <c r="Z533" s="37" t="str">
        <f>IF(India_Data[[#This Row],[Order Date]]=India_Data[[#This Row],[Ship Date]],"0","1")</f>
        <v>1</v>
      </c>
      <c r="AA533" s="37" t="str">
        <f>IF(India_Data[[#This Row],[Sales]]&gt;=India_Data[[#This Row],[Target]],"YES","NO")</f>
        <v>YES</v>
      </c>
      <c r="AB533" s="37">
        <f>(Data!O533:O2087-Data!T533:T2087)</f>
        <v>157.63999999999999</v>
      </c>
      <c r="AC533" s="35">
        <f>India_Data[[#This Row],[Ship Date]]-India_Data[[#This Row],[Order Date]]</f>
        <v>4</v>
      </c>
      <c r="AD533" s="35" t="str">
        <f>IF(India_Data[[#This Row],[Ship Date]]-India_Data[[#This Row],[Order Date]]&gt;5,"flag","no")</f>
        <v>no</v>
      </c>
      <c r="AE533" s="35">
        <f>India_Data[[#This Row],[Profit]]/India_Data[[#This Row],[Sales]]</f>
        <v>0.33976833976833981</v>
      </c>
      <c r="AF533" s="41">
        <f>India_Data[[#This Row],[Sales]]/India_Data[[#This Row],[Target]]</f>
        <v>2.7323076923076921</v>
      </c>
      <c r="AG533" s="41">
        <f>India_Data[[#This Row],[Shipping Cost]]/India_Data[[#This Row],[Sales]]</f>
        <v>8.3212676962676979E-2</v>
      </c>
      <c r="AH533" s="40" t="str">
        <f>IF(India_Data[[#This Row],[Shipping Cost]]/India_Data[[#This Row],[Sales]]&gt;0.1,"HIGH","")</f>
        <v/>
      </c>
    </row>
    <row r="534" spans="1:34">
      <c r="A534" s="19">
        <v>533</v>
      </c>
      <c r="B534" s="20" t="s">
        <v>2827</v>
      </c>
      <c r="C534" s="20" t="s">
        <v>26</v>
      </c>
      <c r="D534" s="20" t="s">
        <v>27</v>
      </c>
      <c r="E534" s="20" t="s">
        <v>28</v>
      </c>
      <c r="F534" s="20" t="s">
        <v>29</v>
      </c>
      <c r="G534" s="20" t="s">
        <v>765</v>
      </c>
      <c r="H534" s="20" t="s">
        <v>342</v>
      </c>
      <c r="I534" s="20" t="s">
        <v>32</v>
      </c>
      <c r="J534" s="20" t="s">
        <v>180</v>
      </c>
      <c r="K534" s="20" t="s">
        <v>2833</v>
      </c>
      <c r="L534" s="20" t="s">
        <v>35</v>
      </c>
      <c r="M534" s="20" t="s">
        <v>84</v>
      </c>
      <c r="N534" s="20" t="s">
        <v>2834</v>
      </c>
      <c r="O534" s="20">
        <v>54.6</v>
      </c>
      <c r="P534" s="20">
        <v>5</v>
      </c>
      <c r="Q534" s="20">
        <v>18.45</v>
      </c>
      <c r="R534" s="20">
        <v>8.98</v>
      </c>
      <c r="S534" s="20" t="s">
        <v>2809</v>
      </c>
      <c r="T534" s="20">
        <v>719</v>
      </c>
      <c r="U534" s="20" t="s">
        <v>206</v>
      </c>
      <c r="V534" s="20" t="s">
        <v>228</v>
      </c>
      <c r="W534" s="21" t="s">
        <v>58</v>
      </c>
      <c r="X534" s="22">
        <v>44236</v>
      </c>
      <c r="Y534" s="23">
        <v>44386</v>
      </c>
      <c r="Z534" s="37" t="str">
        <f>IF(India_Data[[#This Row],[Order Date]]=India_Data[[#This Row],[Ship Date]],"0","1")</f>
        <v>1</v>
      </c>
      <c r="AA534" s="37" t="str">
        <f>IF(India_Data[[#This Row],[Sales]]&gt;=India_Data[[#This Row],[Target]],"YES","NO")</f>
        <v>NO</v>
      </c>
      <c r="AB534" s="37">
        <f>(Data!O534:O2088-Data!T534:T2088)</f>
        <v>-664.4</v>
      </c>
      <c r="AC534" s="35">
        <f>India_Data[[#This Row],[Ship Date]]-India_Data[[#This Row],[Order Date]]</f>
        <v>150</v>
      </c>
      <c r="AD534" s="35" t="str">
        <f>IF(India_Data[[#This Row],[Ship Date]]-India_Data[[#This Row],[Order Date]]&gt;5,"flag","no")</f>
        <v>flag</v>
      </c>
      <c r="AE534" s="35">
        <f>India_Data[[#This Row],[Profit]]/India_Data[[#This Row],[Sales]]</f>
        <v>0.33791208791208788</v>
      </c>
      <c r="AF534" s="41">
        <f>India_Data[[#This Row],[Sales]]/India_Data[[#This Row],[Target]]</f>
        <v>7.5938803894297635E-2</v>
      </c>
      <c r="AG534" s="41">
        <f>India_Data[[#This Row],[Shipping Cost]]/India_Data[[#This Row],[Sales]]</f>
        <v>0.16446886446886447</v>
      </c>
      <c r="AH534" s="40" t="str">
        <f>IF(India_Data[[#This Row],[Shipping Cost]]/India_Data[[#This Row],[Sales]]&gt;0.1,"HIGH","")</f>
        <v>HIGH</v>
      </c>
    </row>
    <row r="535" spans="1:34">
      <c r="A535" s="19">
        <v>534</v>
      </c>
      <c r="B535" s="20" t="s">
        <v>2822</v>
      </c>
      <c r="C535" s="20" t="s">
        <v>26</v>
      </c>
      <c r="D535" s="20" t="s">
        <v>2823</v>
      </c>
      <c r="E535" s="20" t="s">
        <v>2824</v>
      </c>
      <c r="F535" s="20" t="s">
        <v>110</v>
      </c>
      <c r="G535" s="20" t="s">
        <v>529</v>
      </c>
      <c r="H535" s="20" t="s">
        <v>31</v>
      </c>
      <c r="I535" s="20" t="s">
        <v>32</v>
      </c>
      <c r="J535" s="20" t="s">
        <v>33</v>
      </c>
      <c r="K535" s="20" t="s">
        <v>742</v>
      </c>
      <c r="L535" s="20" t="s">
        <v>35</v>
      </c>
      <c r="M535" s="20" t="s">
        <v>84</v>
      </c>
      <c r="N535" s="20" t="s">
        <v>743</v>
      </c>
      <c r="O535" s="20">
        <v>56.7</v>
      </c>
      <c r="P535" s="20">
        <v>5</v>
      </c>
      <c r="Q535" s="20">
        <v>12.45</v>
      </c>
      <c r="R535" s="20">
        <v>6.79</v>
      </c>
      <c r="S535" s="20" t="s">
        <v>2809</v>
      </c>
      <c r="T535" s="20">
        <v>274</v>
      </c>
      <c r="U535" s="20" t="s">
        <v>206</v>
      </c>
      <c r="V535" s="20" t="s">
        <v>207</v>
      </c>
      <c r="W535" s="21" t="s">
        <v>41</v>
      </c>
      <c r="X535" s="22">
        <v>44731</v>
      </c>
      <c r="Y535" s="23">
        <v>44737</v>
      </c>
      <c r="Z535" s="37" t="str">
        <f>IF(India_Data[[#This Row],[Order Date]]=India_Data[[#This Row],[Ship Date]],"0","1")</f>
        <v>1</v>
      </c>
      <c r="AA535" s="37" t="str">
        <f>IF(India_Data[[#This Row],[Sales]]&gt;=India_Data[[#This Row],[Target]],"YES","NO")</f>
        <v>NO</v>
      </c>
      <c r="AB535" s="37">
        <f>(Data!O535:O2089-Data!T535:T2089)</f>
        <v>-217.3</v>
      </c>
      <c r="AC535" s="35">
        <f>India_Data[[#This Row],[Ship Date]]-India_Data[[#This Row],[Order Date]]</f>
        <v>6</v>
      </c>
      <c r="AD535" s="35" t="str">
        <f>IF(India_Data[[#This Row],[Ship Date]]-India_Data[[#This Row],[Order Date]]&gt;5,"flag","no")</f>
        <v>flag</v>
      </c>
      <c r="AE535" s="35">
        <f>India_Data[[#This Row],[Profit]]/India_Data[[#This Row],[Sales]]</f>
        <v>0.21957671957671956</v>
      </c>
      <c r="AF535" s="41">
        <f>India_Data[[#This Row],[Sales]]/India_Data[[#This Row],[Target]]</f>
        <v>0.20693430656934308</v>
      </c>
      <c r="AG535" s="41">
        <f>India_Data[[#This Row],[Shipping Cost]]/India_Data[[#This Row],[Sales]]</f>
        <v>0.11975308641975307</v>
      </c>
      <c r="AH535" s="40" t="str">
        <f>IF(India_Data[[#This Row],[Shipping Cost]]/India_Data[[#This Row],[Sales]]&gt;0.1,"HIGH","")</f>
        <v>HIGH</v>
      </c>
    </row>
    <row r="536" spans="1:34">
      <c r="A536" s="19">
        <v>535</v>
      </c>
      <c r="B536" s="20" t="s">
        <v>2827</v>
      </c>
      <c r="C536" s="20" t="s">
        <v>26</v>
      </c>
      <c r="D536" s="20" t="s">
        <v>27</v>
      </c>
      <c r="E536" s="20" t="s">
        <v>28</v>
      </c>
      <c r="F536" s="20" t="s">
        <v>29</v>
      </c>
      <c r="G536" s="20" t="s">
        <v>765</v>
      </c>
      <c r="H536" s="20" t="s">
        <v>342</v>
      </c>
      <c r="I536" s="20" t="s">
        <v>32</v>
      </c>
      <c r="J536" s="20" t="s">
        <v>180</v>
      </c>
      <c r="K536" s="20" t="s">
        <v>2500</v>
      </c>
      <c r="L536" s="20" t="s">
        <v>35</v>
      </c>
      <c r="M536" s="20" t="s">
        <v>76</v>
      </c>
      <c r="N536" s="20" t="s">
        <v>2501</v>
      </c>
      <c r="O536" s="20">
        <v>56.52</v>
      </c>
      <c r="P536" s="20">
        <v>3</v>
      </c>
      <c r="Q536" s="20">
        <v>5.58</v>
      </c>
      <c r="R536" s="20">
        <v>8.42</v>
      </c>
      <c r="S536" s="20" t="s">
        <v>2809</v>
      </c>
      <c r="T536" s="20">
        <v>603</v>
      </c>
      <c r="U536" s="20" t="s">
        <v>206</v>
      </c>
      <c r="V536" s="20" t="s">
        <v>207</v>
      </c>
      <c r="W536" s="21" t="s">
        <v>58</v>
      </c>
      <c r="X536" s="22">
        <v>45168</v>
      </c>
      <c r="Y536" s="23">
        <v>45055</v>
      </c>
      <c r="Z536" s="37" t="str">
        <f>IF(India_Data[[#This Row],[Order Date]]=India_Data[[#This Row],[Ship Date]],"0","1")</f>
        <v>1</v>
      </c>
      <c r="AA536" s="37" t="str">
        <f>IF(India_Data[[#This Row],[Sales]]&gt;=India_Data[[#This Row],[Target]],"YES","NO")</f>
        <v>NO</v>
      </c>
      <c r="AB536" s="37">
        <f>(Data!O536:O2090-Data!T536:T2090)</f>
        <v>-546.48</v>
      </c>
      <c r="AC536" s="35">
        <f>India_Data[[#This Row],[Ship Date]]-India_Data[[#This Row],[Order Date]]</f>
        <v>-113</v>
      </c>
      <c r="AD536" s="35" t="str">
        <f>IF(India_Data[[#This Row],[Ship Date]]-India_Data[[#This Row],[Order Date]]&gt;5,"flag","no")</f>
        <v>no</v>
      </c>
      <c r="AE536" s="35">
        <f>India_Data[[#This Row],[Profit]]/India_Data[[#This Row],[Sales]]</f>
        <v>9.8726114649681521E-2</v>
      </c>
      <c r="AF536" s="41">
        <f>India_Data[[#This Row],[Sales]]/India_Data[[#This Row],[Target]]</f>
        <v>9.3731343283582097E-2</v>
      </c>
      <c r="AG536" s="41">
        <f>India_Data[[#This Row],[Shipping Cost]]/India_Data[[#This Row],[Sales]]</f>
        <v>0.14897381457891012</v>
      </c>
      <c r="AH536" s="40" t="str">
        <f>IF(India_Data[[#This Row],[Shipping Cost]]/India_Data[[#This Row],[Sales]]&gt;0.1,"HIGH","")</f>
        <v>HIGH</v>
      </c>
    </row>
    <row r="537" spans="1:34">
      <c r="A537" s="19">
        <v>536</v>
      </c>
      <c r="B537" s="20" t="s">
        <v>2835</v>
      </c>
      <c r="C537" s="20" t="s">
        <v>26</v>
      </c>
      <c r="D537" s="20" t="s">
        <v>358</v>
      </c>
      <c r="E537" s="20" t="s">
        <v>359</v>
      </c>
      <c r="F537" s="20" t="s">
        <v>29</v>
      </c>
      <c r="G537" s="20" t="s">
        <v>1408</v>
      </c>
      <c r="H537" s="20" t="s">
        <v>672</v>
      </c>
      <c r="I537" s="20" t="s">
        <v>32</v>
      </c>
      <c r="J537" s="20" t="s">
        <v>33</v>
      </c>
      <c r="K537" s="20" t="s">
        <v>2836</v>
      </c>
      <c r="L537" s="20" t="s">
        <v>35</v>
      </c>
      <c r="M537" s="20" t="s">
        <v>91</v>
      </c>
      <c r="N537" s="20" t="s">
        <v>2837</v>
      </c>
      <c r="O537" s="20">
        <v>31.59</v>
      </c>
      <c r="P537" s="20">
        <v>3</v>
      </c>
      <c r="Q537" s="20">
        <v>0.9</v>
      </c>
      <c r="R537" s="20">
        <v>2.46</v>
      </c>
      <c r="S537" s="20" t="s">
        <v>2809</v>
      </c>
      <c r="T537" s="20">
        <v>798</v>
      </c>
      <c r="U537" s="20" t="s">
        <v>206</v>
      </c>
      <c r="V537" s="20" t="s">
        <v>221</v>
      </c>
      <c r="W537" s="21" t="s">
        <v>58</v>
      </c>
      <c r="X537" s="22">
        <v>45313</v>
      </c>
      <c r="Y537" s="23">
        <v>45317</v>
      </c>
      <c r="Z537" s="37" t="str">
        <f>IF(India_Data[[#This Row],[Order Date]]=India_Data[[#This Row],[Ship Date]],"0","1")</f>
        <v>1</v>
      </c>
      <c r="AA537" s="37" t="str">
        <f>IF(India_Data[[#This Row],[Sales]]&gt;=India_Data[[#This Row],[Target]],"YES","NO")</f>
        <v>NO</v>
      </c>
      <c r="AB537" s="37">
        <f>(Data!O537:O2091-Data!T537:T2091)</f>
        <v>-766.41</v>
      </c>
      <c r="AC537" s="35">
        <f>India_Data[[#This Row],[Ship Date]]-India_Data[[#This Row],[Order Date]]</f>
        <v>4</v>
      </c>
      <c r="AD537" s="35" t="str">
        <f>IF(India_Data[[#This Row],[Ship Date]]-India_Data[[#This Row],[Order Date]]&gt;5,"flag","no")</f>
        <v>no</v>
      </c>
      <c r="AE537" s="35">
        <f>India_Data[[#This Row],[Profit]]/India_Data[[#This Row],[Sales]]</f>
        <v>2.8490028490028491E-2</v>
      </c>
      <c r="AF537" s="41">
        <f>India_Data[[#This Row],[Sales]]/India_Data[[#This Row],[Target]]</f>
        <v>3.9586466165413531E-2</v>
      </c>
      <c r="AG537" s="41">
        <f>India_Data[[#This Row],[Shipping Cost]]/India_Data[[#This Row],[Sales]]</f>
        <v>7.7872744539411204E-2</v>
      </c>
      <c r="AH537" s="40" t="str">
        <f>IF(India_Data[[#This Row],[Shipping Cost]]/India_Data[[#This Row],[Sales]]&gt;0.1,"HIGH","")</f>
        <v/>
      </c>
    </row>
    <row r="538" spans="1:34">
      <c r="A538" s="19">
        <v>537</v>
      </c>
      <c r="B538" s="20" t="s">
        <v>2838</v>
      </c>
      <c r="C538" s="20" t="s">
        <v>26</v>
      </c>
      <c r="D538" s="20" t="s">
        <v>2839</v>
      </c>
      <c r="E538" s="20" t="s">
        <v>2840</v>
      </c>
      <c r="F538" s="20" t="s">
        <v>29</v>
      </c>
      <c r="G538" s="20" t="s">
        <v>479</v>
      </c>
      <c r="H538" s="20" t="s">
        <v>63</v>
      </c>
      <c r="I538" s="20" t="s">
        <v>32</v>
      </c>
      <c r="J538" s="20" t="s">
        <v>54</v>
      </c>
      <c r="K538" s="20" t="s">
        <v>2841</v>
      </c>
      <c r="L538" s="20" t="s">
        <v>35</v>
      </c>
      <c r="M538" s="20" t="s">
        <v>76</v>
      </c>
      <c r="N538" s="20" t="s">
        <v>2842</v>
      </c>
      <c r="O538" s="20">
        <v>95.64</v>
      </c>
      <c r="P538" s="20">
        <v>2</v>
      </c>
      <c r="Q538" s="20">
        <v>14.34</v>
      </c>
      <c r="R538" s="20">
        <v>12.85</v>
      </c>
      <c r="S538" s="20" t="s">
        <v>2809</v>
      </c>
      <c r="T538" s="20">
        <v>127</v>
      </c>
      <c r="U538" s="20" t="s">
        <v>206</v>
      </c>
      <c r="V538" s="20" t="s">
        <v>207</v>
      </c>
      <c r="W538" s="21" t="s">
        <v>41</v>
      </c>
      <c r="X538" s="22">
        <v>44454</v>
      </c>
      <c r="Y538" s="23">
        <v>44459</v>
      </c>
      <c r="Z538" s="37" t="str">
        <f>IF(India_Data[[#This Row],[Order Date]]=India_Data[[#This Row],[Ship Date]],"0","1")</f>
        <v>1</v>
      </c>
      <c r="AA538" s="37" t="str">
        <f>IF(India_Data[[#This Row],[Sales]]&gt;=India_Data[[#This Row],[Target]],"YES","NO")</f>
        <v>NO</v>
      </c>
      <c r="AB538" s="37">
        <f>(Data!O538:O2092-Data!T538:T2092)</f>
        <v>-31.36</v>
      </c>
      <c r="AC538" s="35">
        <f>India_Data[[#This Row],[Ship Date]]-India_Data[[#This Row],[Order Date]]</f>
        <v>5</v>
      </c>
      <c r="AD538" s="35" t="str">
        <f>IF(India_Data[[#This Row],[Ship Date]]-India_Data[[#This Row],[Order Date]]&gt;5,"flag","no")</f>
        <v>no</v>
      </c>
      <c r="AE538" s="35">
        <f>India_Data[[#This Row],[Profit]]/India_Data[[#This Row],[Sales]]</f>
        <v>0.14993726474278543</v>
      </c>
      <c r="AF538" s="41">
        <f>India_Data[[#This Row],[Sales]]/India_Data[[#This Row],[Target]]</f>
        <v>0.75307086614173224</v>
      </c>
      <c r="AG538" s="41">
        <f>India_Data[[#This Row],[Shipping Cost]]/India_Data[[#This Row],[Sales]]</f>
        <v>0.13435800920117105</v>
      </c>
      <c r="AH538" s="40" t="str">
        <f>IF(India_Data[[#This Row],[Shipping Cost]]/India_Data[[#This Row],[Sales]]&gt;0.1,"HIGH","")</f>
        <v>HIGH</v>
      </c>
    </row>
    <row r="539" spans="1:34">
      <c r="A539" s="19">
        <v>538</v>
      </c>
      <c r="B539" s="20" t="s">
        <v>3479</v>
      </c>
      <c r="C539" s="20" t="s">
        <v>2928</v>
      </c>
      <c r="D539" s="20" t="s">
        <v>3020</v>
      </c>
      <c r="E539" s="20" t="s">
        <v>3021</v>
      </c>
      <c r="F539" s="20" t="s">
        <v>171</v>
      </c>
      <c r="G539" s="20" t="s">
        <v>3480</v>
      </c>
      <c r="H539" s="20" t="s">
        <v>63</v>
      </c>
      <c r="I539" s="20" t="s">
        <v>32</v>
      </c>
      <c r="J539" s="20" t="s">
        <v>54</v>
      </c>
      <c r="K539" s="20" t="s">
        <v>3516</v>
      </c>
      <c r="L539" s="20" t="s">
        <v>35</v>
      </c>
      <c r="M539" s="20" t="s">
        <v>159</v>
      </c>
      <c r="N539" s="20" t="s">
        <v>804</v>
      </c>
      <c r="O539" s="20">
        <v>232.08</v>
      </c>
      <c r="P539" s="20">
        <v>8</v>
      </c>
      <c r="Q539" s="20">
        <v>48.72</v>
      </c>
      <c r="R539" s="20">
        <v>25.86</v>
      </c>
      <c r="S539" s="20" t="s">
        <v>38</v>
      </c>
      <c r="T539" s="20">
        <v>73</v>
      </c>
      <c r="U539" s="20" t="s">
        <v>206</v>
      </c>
      <c r="V539" s="20" t="s">
        <v>228</v>
      </c>
      <c r="W539" s="21" t="s">
        <v>58</v>
      </c>
      <c r="X539" s="22">
        <v>44907</v>
      </c>
      <c r="Y539" s="23">
        <v>44913</v>
      </c>
      <c r="Z539" s="37" t="str">
        <f>IF(India_Data[[#This Row],[Order Date]]=India_Data[[#This Row],[Ship Date]],"0","1")</f>
        <v>1</v>
      </c>
      <c r="AA539" s="37" t="str">
        <f>IF(India_Data[[#This Row],[Sales]]&gt;=India_Data[[#This Row],[Target]],"YES","NO")</f>
        <v>YES</v>
      </c>
      <c r="AB539" s="37">
        <f>(Data!O539:O2093-Data!T539:T2093)</f>
        <v>159.08000000000001</v>
      </c>
      <c r="AC539" s="35">
        <f>India_Data[[#This Row],[Ship Date]]-India_Data[[#This Row],[Order Date]]</f>
        <v>6</v>
      </c>
      <c r="AD539" s="35" t="str">
        <f>IF(India_Data[[#This Row],[Ship Date]]-India_Data[[#This Row],[Order Date]]&gt;5,"flag","no")</f>
        <v>flag</v>
      </c>
      <c r="AE539" s="35">
        <f>India_Data[[#This Row],[Profit]]/India_Data[[#This Row],[Sales]]</f>
        <v>0.20992761116856254</v>
      </c>
      <c r="AF539" s="41">
        <f>India_Data[[#This Row],[Sales]]/India_Data[[#This Row],[Target]]</f>
        <v>3.1791780821917808</v>
      </c>
      <c r="AG539" s="41">
        <f>India_Data[[#This Row],[Shipping Cost]]/India_Data[[#This Row],[Sales]]</f>
        <v>0.11142709410548086</v>
      </c>
      <c r="AH539" s="40" t="str">
        <f>IF(India_Data[[#This Row],[Shipping Cost]]/India_Data[[#This Row],[Sales]]&gt;0.1,"HIGH","")</f>
        <v>HIGH</v>
      </c>
    </row>
    <row r="540" spans="1:34">
      <c r="A540" s="19">
        <v>539</v>
      </c>
      <c r="B540" s="20" t="s">
        <v>3517</v>
      </c>
      <c r="C540" s="20" t="s">
        <v>2928</v>
      </c>
      <c r="D540" s="20" t="s">
        <v>3518</v>
      </c>
      <c r="E540" s="20" t="s">
        <v>3519</v>
      </c>
      <c r="F540" s="20" t="s">
        <v>171</v>
      </c>
      <c r="G540" s="20" t="s">
        <v>431</v>
      </c>
      <c r="H540" s="20" t="s">
        <v>63</v>
      </c>
      <c r="I540" s="20" t="s">
        <v>32</v>
      </c>
      <c r="J540" s="20" t="s">
        <v>54</v>
      </c>
      <c r="K540" s="20" t="s">
        <v>367</v>
      </c>
      <c r="L540" s="20" t="s">
        <v>35</v>
      </c>
      <c r="M540" s="20" t="s">
        <v>145</v>
      </c>
      <c r="N540" s="20" t="s">
        <v>368</v>
      </c>
      <c r="O540" s="20">
        <v>120</v>
      </c>
      <c r="P540" s="20">
        <v>5</v>
      </c>
      <c r="Q540" s="20">
        <v>7.2</v>
      </c>
      <c r="R540" s="20">
        <v>28.18</v>
      </c>
      <c r="S540" s="20" t="s">
        <v>2337</v>
      </c>
      <c r="T540" s="20">
        <v>281</v>
      </c>
      <c r="U540" s="20" t="s">
        <v>206</v>
      </c>
      <c r="V540" s="20" t="s">
        <v>207</v>
      </c>
      <c r="W540" s="21" t="s">
        <v>41</v>
      </c>
      <c r="X540" s="22">
        <v>45517</v>
      </c>
      <c r="Y540" s="23">
        <v>45523</v>
      </c>
      <c r="Z540" s="37" t="str">
        <f>IF(India_Data[[#This Row],[Order Date]]=India_Data[[#This Row],[Ship Date]],"0","1")</f>
        <v>1</v>
      </c>
      <c r="AA540" s="37" t="str">
        <f>IF(India_Data[[#This Row],[Sales]]&gt;=India_Data[[#This Row],[Target]],"YES","NO")</f>
        <v>NO</v>
      </c>
      <c r="AB540" s="37">
        <f>(Data!O540:O2094-Data!T540:T2094)</f>
        <v>-161</v>
      </c>
      <c r="AC540" s="35">
        <f>India_Data[[#This Row],[Ship Date]]-India_Data[[#This Row],[Order Date]]</f>
        <v>6</v>
      </c>
      <c r="AD540" s="35" t="str">
        <f>IF(India_Data[[#This Row],[Ship Date]]-India_Data[[#This Row],[Order Date]]&gt;5,"flag","no")</f>
        <v>flag</v>
      </c>
      <c r="AE540" s="35">
        <f>India_Data[[#This Row],[Profit]]/India_Data[[#This Row],[Sales]]</f>
        <v>6.0000000000000005E-2</v>
      </c>
      <c r="AF540" s="41">
        <f>India_Data[[#This Row],[Sales]]/India_Data[[#This Row],[Target]]</f>
        <v>0.42704626334519574</v>
      </c>
      <c r="AG540" s="41">
        <f>India_Data[[#This Row],[Shipping Cost]]/India_Data[[#This Row],[Sales]]</f>
        <v>0.23483333333333334</v>
      </c>
      <c r="AH540" s="40" t="str">
        <f>IF(India_Data[[#This Row],[Shipping Cost]]/India_Data[[#This Row],[Sales]]&gt;0.1,"HIGH","")</f>
        <v>HIGH</v>
      </c>
    </row>
    <row r="541" spans="1:34">
      <c r="A541" s="19">
        <v>540</v>
      </c>
      <c r="B541" s="20" t="s">
        <v>3254</v>
      </c>
      <c r="C541" s="20" t="s">
        <v>2928</v>
      </c>
      <c r="D541" s="20" t="s">
        <v>3255</v>
      </c>
      <c r="E541" s="20" t="s">
        <v>3256</v>
      </c>
      <c r="F541" s="20" t="s">
        <v>171</v>
      </c>
      <c r="G541" s="20" t="s">
        <v>765</v>
      </c>
      <c r="H541" s="20" t="s">
        <v>342</v>
      </c>
      <c r="I541" s="20" t="s">
        <v>32</v>
      </c>
      <c r="J541" s="20" t="s">
        <v>180</v>
      </c>
      <c r="K541" s="20" t="s">
        <v>3257</v>
      </c>
      <c r="L541" s="20" t="s">
        <v>35</v>
      </c>
      <c r="M541" s="20" t="s">
        <v>98</v>
      </c>
      <c r="N541" s="20" t="s">
        <v>3258</v>
      </c>
      <c r="O541" s="20">
        <v>143.4</v>
      </c>
      <c r="P541" s="20">
        <v>5</v>
      </c>
      <c r="Q541" s="20">
        <v>51.6</v>
      </c>
      <c r="R541" s="20">
        <v>25.34</v>
      </c>
      <c r="S541" s="20" t="s">
        <v>2972</v>
      </c>
      <c r="T541" s="20">
        <v>540</v>
      </c>
      <c r="U541" s="20" t="s">
        <v>206</v>
      </c>
      <c r="V541" s="20" t="s">
        <v>214</v>
      </c>
      <c r="W541" s="21" t="s">
        <v>58</v>
      </c>
      <c r="X541" s="22">
        <v>44236</v>
      </c>
      <c r="Y541" s="23">
        <v>44386</v>
      </c>
      <c r="Z541" s="37" t="str">
        <f>IF(India_Data[[#This Row],[Order Date]]=India_Data[[#This Row],[Ship Date]],"0","1")</f>
        <v>1</v>
      </c>
      <c r="AA541" s="37" t="str">
        <f>IF(India_Data[[#This Row],[Sales]]&gt;=India_Data[[#This Row],[Target]],"YES","NO")</f>
        <v>NO</v>
      </c>
      <c r="AB541" s="37">
        <f>(Data!O541:O2095-Data!T541:T2095)</f>
        <v>-396.6</v>
      </c>
      <c r="AC541" s="35">
        <f>India_Data[[#This Row],[Ship Date]]-India_Data[[#This Row],[Order Date]]</f>
        <v>150</v>
      </c>
      <c r="AD541" s="35" t="str">
        <f>IF(India_Data[[#This Row],[Ship Date]]-India_Data[[#This Row],[Order Date]]&gt;5,"flag","no")</f>
        <v>flag</v>
      </c>
      <c r="AE541" s="35">
        <f>India_Data[[#This Row],[Profit]]/India_Data[[#This Row],[Sales]]</f>
        <v>0.35983263598326359</v>
      </c>
      <c r="AF541" s="41">
        <f>India_Data[[#This Row],[Sales]]/India_Data[[#This Row],[Target]]</f>
        <v>0.26555555555555554</v>
      </c>
      <c r="AG541" s="41">
        <f>India_Data[[#This Row],[Shipping Cost]]/India_Data[[#This Row],[Sales]]</f>
        <v>0.17670850767085075</v>
      </c>
      <c r="AH541" s="40" t="str">
        <f>IF(India_Data[[#This Row],[Shipping Cost]]/India_Data[[#This Row],[Sales]]&gt;0.1,"HIGH","")</f>
        <v>HIGH</v>
      </c>
    </row>
    <row r="542" spans="1:34">
      <c r="A542" s="19">
        <v>541</v>
      </c>
      <c r="B542" s="20" t="s">
        <v>3835</v>
      </c>
      <c r="C542" s="20" t="s">
        <v>3631</v>
      </c>
      <c r="D542" s="20" t="s">
        <v>2754</v>
      </c>
      <c r="E542" s="20" t="s">
        <v>2755</v>
      </c>
      <c r="F542" s="20" t="s">
        <v>171</v>
      </c>
      <c r="G542" s="20" t="s">
        <v>459</v>
      </c>
      <c r="H542" s="20" t="s">
        <v>165</v>
      </c>
      <c r="I542" s="20" t="s">
        <v>32</v>
      </c>
      <c r="J542" s="20" t="s">
        <v>47</v>
      </c>
      <c r="K542" s="20" t="s">
        <v>3897</v>
      </c>
      <c r="L542" s="20" t="s">
        <v>35</v>
      </c>
      <c r="M542" s="20" t="s">
        <v>91</v>
      </c>
      <c r="N542" s="20" t="s">
        <v>3898</v>
      </c>
      <c r="O542" s="20">
        <v>96.45</v>
      </c>
      <c r="P542" s="20">
        <v>5</v>
      </c>
      <c r="Q542" s="20">
        <v>38.549999999999997</v>
      </c>
      <c r="R542" s="20">
        <v>5.19</v>
      </c>
      <c r="S542" s="20" t="s">
        <v>2337</v>
      </c>
      <c r="T542" s="20">
        <v>207</v>
      </c>
      <c r="U542" s="20" t="s">
        <v>206</v>
      </c>
      <c r="V542" s="20" t="s">
        <v>221</v>
      </c>
      <c r="W542" s="21" t="s">
        <v>58</v>
      </c>
      <c r="X542" s="22">
        <v>45477</v>
      </c>
      <c r="Y542" s="23">
        <v>45600</v>
      </c>
      <c r="Z542" s="37" t="str">
        <f>IF(India_Data[[#This Row],[Order Date]]=India_Data[[#This Row],[Ship Date]],"0","1")</f>
        <v>1</v>
      </c>
      <c r="AA542" s="37" t="str">
        <f>IF(India_Data[[#This Row],[Sales]]&gt;=India_Data[[#This Row],[Target]],"YES","NO")</f>
        <v>NO</v>
      </c>
      <c r="AB542" s="37">
        <f>(Data!O542:O2096-Data!T542:T2096)</f>
        <v>-110.55</v>
      </c>
      <c r="AC542" s="35">
        <f>India_Data[[#This Row],[Ship Date]]-India_Data[[#This Row],[Order Date]]</f>
        <v>123</v>
      </c>
      <c r="AD542" s="35" t="str">
        <f>IF(India_Data[[#This Row],[Ship Date]]-India_Data[[#This Row],[Order Date]]&gt;5,"flag","no")</f>
        <v>flag</v>
      </c>
      <c r="AE542" s="35">
        <f>India_Data[[#This Row],[Profit]]/India_Data[[#This Row],[Sales]]</f>
        <v>0.39968895800933124</v>
      </c>
      <c r="AF542" s="41">
        <f>India_Data[[#This Row],[Sales]]/India_Data[[#This Row],[Target]]</f>
        <v>0.46594202898550724</v>
      </c>
      <c r="AG542" s="41">
        <f>India_Data[[#This Row],[Shipping Cost]]/India_Data[[#This Row],[Sales]]</f>
        <v>5.3810264385692072E-2</v>
      </c>
      <c r="AH542" s="40" t="str">
        <f>IF(India_Data[[#This Row],[Shipping Cost]]/India_Data[[#This Row],[Sales]]&gt;0.1,"HIGH","")</f>
        <v/>
      </c>
    </row>
    <row r="543" spans="1:34">
      <c r="A543" s="19">
        <v>542</v>
      </c>
      <c r="B543" s="20" t="s">
        <v>3223</v>
      </c>
      <c r="C543" s="20" t="s">
        <v>2928</v>
      </c>
      <c r="D543" s="20" t="s">
        <v>2676</v>
      </c>
      <c r="E543" s="20" t="s">
        <v>2677</v>
      </c>
      <c r="F543" s="20" t="s">
        <v>171</v>
      </c>
      <c r="G543" s="20" t="s">
        <v>242</v>
      </c>
      <c r="H543" s="20" t="s">
        <v>243</v>
      </c>
      <c r="I543" s="20" t="s">
        <v>32</v>
      </c>
      <c r="J543" s="20" t="s">
        <v>180</v>
      </c>
      <c r="K543" s="20" t="s">
        <v>376</v>
      </c>
      <c r="L543" s="20" t="s">
        <v>35</v>
      </c>
      <c r="M543" s="20" t="s">
        <v>76</v>
      </c>
      <c r="N543" s="20" t="s">
        <v>377</v>
      </c>
      <c r="O543" s="20">
        <v>194.64</v>
      </c>
      <c r="P543" s="20">
        <v>4</v>
      </c>
      <c r="Q543" s="20">
        <v>9.7200000000000006</v>
      </c>
      <c r="R543" s="20">
        <v>12.73</v>
      </c>
      <c r="S543" s="20" t="s">
        <v>38</v>
      </c>
      <c r="T543" s="20">
        <v>677</v>
      </c>
      <c r="U543" s="20" t="s">
        <v>206</v>
      </c>
      <c r="V543" s="20" t="s">
        <v>228</v>
      </c>
      <c r="W543" s="21" t="s">
        <v>58</v>
      </c>
      <c r="X543" s="22">
        <v>44467</v>
      </c>
      <c r="Y543" s="23">
        <v>44237</v>
      </c>
      <c r="Z543" s="37" t="str">
        <f>IF(India_Data[[#This Row],[Order Date]]=India_Data[[#This Row],[Ship Date]],"0","1")</f>
        <v>1</v>
      </c>
      <c r="AA543" s="37" t="str">
        <f>IF(India_Data[[#This Row],[Sales]]&gt;=India_Data[[#This Row],[Target]],"YES","NO")</f>
        <v>NO</v>
      </c>
      <c r="AB543" s="37">
        <f>(Data!O543:O2097-Data!T543:T2097)</f>
        <v>-482.36</v>
      </c>
      <c r="AC543" s="35">
        <f>India_Data[[#This Row],[Ship Date]]-India_Data[[#This Row],[Order Date]]</f>
        <v>-230</v>
      </c>
      <c r="AD543" s="35" t="str">
        <f>IF(India_Data[[#This Row],[Ship Date]]-India_Data[[#This Row],[Order Date]]&gt;5,"flag","no")</f>
        <v>no</v>
      </c>
      <c r="AE543" s="35">
        <f>India_Data[[#This Row],[Profit]]/India_Data[[#This Row],[Sales]]</f>
        <v>4.9938347718865607E-2</v>
      </c>
      <c r="AF543" s="41">
        <f>India_Data[[#This Row],[Sales]]/India_Data[[#This Row],[Target]]</f>
        <v>0.28750369276218607</v>
      </c>
      <c r="AG543" s="41">
        <f>India_Data[[#This Row],[Shipping Cost]]/India_Data[[#This Row],[Sales]]</f>
        <v>6.5402794903411429E-2</v>
      </c>
      <c r="AH543" s="40" t="str">
        <f>IF(India_Data[[#This Row],[Shipping Cost]]/India_Data[[#This Row],[Sales]]&gt;0.1,"HIGH","")</f>
        <v/>
      </c>
    </row>
    <row r="544" spans="1:34">
      <c r="A544" s="19">
        <v>543</v>
      </c>
      <c r="B544" s="20" t="s">
        <v>3230</v>
      </c>
      <c r="C544" s="20" t="s">
        <v>2928</v>
      </c>
      <c r="D544" s="20" t="s">
        <v>3231</v>
      </c>
      <c r="E544" s="20" t="s">
        <v>3232</v>
      </c>
      <c r="F544" s="20" t="s">
        <v>171</v>
      </c>
      <c r="G544" s="20" t="s">
        <v>3233</v>
      </c>
      <c r="H544" s="20" t="s">
        <v>124</v>
      </c>
      <c r="I544" s="20" t="s">
        <v>32</v>
      </c>
      <c r="J544" s="20" t="s">
        <v>47</v>
      </c>
      <c r="K544" s="20" t="s">
        <v>2628</v>
      </c>
      <c r="L544" s="20" t="s">
        <v>35</v>
      </c>
      <c r="M544" s="20" t="s">
        <v>145</v>
      </c>
      <c r="N544" s="20" t="s">
        <v>2629</v>
      </c>
      <c r="O544" s="20">
        <v>596.70000000000005</v>
      </c>
      <c r="P544" s="20">
        <v>3</v>
      </c>
      <c r="Q544" s="20">
        <v>83.52</v>
      </c>
      <c r="R544" s="20">
        <v>136.27000000000001</v>
      </c>
      <c r="S544" s="20" t="s">
        <v>2972</v>
      </c>
      <c r="T544" s="20">
        <v>560</v>
      </c>
      <c r="U544" s="20" t="s">
        <v>206</v>
      </c>
      <c r="V544" s="20" t="s">
        <v>207</v>
      </c>
      <c r="W544" s="21" t="s">
        <v>58</v>
      </c>
      <c r="X544" s="22">
        <v>44454</v>
      </c>
      <c r="Y544" s="23">
        <v>44459</v>
      </c>
      <c r="Z544" s="37" t="str">
        <f>IF(India_Data[[#This Row],[Order Date]]=India_Data[[#This Row],[Ship Date]],"0","1")</f>
        <v>1</v>
      </c>
      <c r="AA544" s="37" t="str">
        <f>IF(India_Data[[#This Row],[Sales]]&gt;=India_Data[[#This Row],[Target]],"YES","NO")</f>
        <v>YES</v>
      </c>
      <c r="AB544" s="37">
        <f>(Data!O544:O2098-Data!T544:T2098)</f>
        <v>36.700000000000045</v>
      </c>
      <c r="AC544" s="35">
        <f>India_Data[[#This Row],[Ship Date]]-India_Data[[#This Row],[Order Date]]</f>
        <v>5</v>
      </c>
      <c r="AD544" s="35" t="str">
        <f>IF(India_Data[[#This Row],[Ship Date]]-India_Data[[#This Row],[Order Date]]&gt;5,"flag","no")</f>
        <v>no</v>
      </c>
      <c r="AE544" s="35">
        <f>India_Data[[#This Row],[Profit]]/India_Data[[#This Row],[Sales]]</f>
        <v>0.13996983408748112</v>
      </c>
      <c r="AF544" s="41">
        <f>India_Data[[#This Row],[Sales]]/India_Data[[#This Row],[Target]]</f>
        <v>1.0655357142857145</v>
      </c>
      <c r="AG544" s="41">
        <f>India_Data[[#This Row],[Shipping Cost]]/India_Data[[#This Row],[Sales]]</f>
        <v>0.22837271660801073</v>
      </c>
      <c r="AH544" s="40" t="str">
        <f>IF(India_Data[[#This Row],[Shipping Cost]]/India_Data[[#This Row],[Sales]]&gt;0.1,"HIGH","")</f>
        <v>HIGH</v>
      </c>
    </row>
    <row r="545" spans="1:34">
      <c r="A545" s="19">
        <v>544</v>
      </c>
      <c r="B545" s="20" t="s">
        <v>3223</v>
      </c>
      <c r="C545" s="20" t="s">
        <v>2928</v>
      </c>
      <c r="D545" s="20" t="s">
        <v>2676</v>
      </c>
      <c r="E545" s="20" t="s">
        <v>2677</v>
      </c>
      <c r="F545" s="20" t="s">
        <v>171</v>
      </c>
      <c r="G545" s="20" t="s">
        <v>242</v>
      </c>
      <c r="H545" s="20" t="s">
        <v>243</v>
      </c>
      <c r="I545" s="20" t="s">
        <v>32</v>
      </c>
      <c r="J545" s="20" t="s">
        <v>180</v>
      </c>
      <c r="K545" s="20" t="s">
        <v>3259</v>
      </c>
      <c r="L545" s="20" t="s">
        <v>35</v>
      </c>
      <c r="M545" s="20" t="s">
        <v>145</v>
      </c>
      <c r="N545" s="20" t="s">
        <v>3260</v>
      </c>
      <c r="O545" s="20">
        <v>170.73</v>
      </c>
      <c r="P545" s="20">
        <v>3</v>
      </c>
      <c r="Q545" s="20">
        <v>80.19</v>
      </c>
      <c r="R545" s="20">
        <v>16.75</v>
      </c>
      <c r="S545" s="20" t="s">
        <v>38</v>
      </c>
      <c r="T545" s="20">
        <v>485</v>
      </c>
      <c r="U545" s="20" t="s">
        <v>206</v>
      </c>
      <c r="V545" s="20" t="s">
        <v>214</v>
      </c>
      <c r="W545" s="21" t="s">
        <v>58</v>
      </c>
      <c r="X545" s="22">
        <v>45129</v>
      </c>
      <c r="Y545" s="23">
        <v>45133</v>
      </c>
      <c r="Z545" s="37" t="str">
        <f>IF(India_Data[[#This Row],[Order Date]]=India_Data[[#This Row],[Ship Date]],"0","1")</f>
        <v>1</v>
      </c>
      <c r="AA545" s="37" t="str">
        <f>IF(India_Data[[#This Row],[Sales]]&gt;=India_Data[[#This Row],[Target]],"YES","NO")</f>
        <v>NO</v>
      </c>
      <c r="AB545" s="37">
        <f>(Data!O545:O2099-Data!T545:T2099)</f>
        <v>-314.27</v>
      </c>
      <c r="AC545" s="35">
        <f>India_Data[[#This Row],[Ship Date]]-India_Data[[#This Row],[Order Date]]</f>
        <v>4</v>
      </c>
      <c r="AD545" s="35" t="str">
        <f>IF(India_Data[[#This Row],[Ship Date]]-India_Data[[#This Row],[Order Date]]&gt;5,"flag","no")</f>
        <v>no</v>
      </c>
      <c r="AE545" s="35">
        <f>India_Data[[#This Row],[Profit]]/India_Data[[#This Row],[Sales]]</f>
        <v>0.46968898260411179</v>
      </c>
      <c r="AF545" s="41">
        <f>India_Data[[#This Row],[Sales]]/India_Data[[#This Row],[Target]]</f>
        <v>0.35202061855670103</v>
      </c>
      <c r="AG545" s="41">
        <f>India_Data[[#This Row],[Shipping Cost]]/India_Data[[#This Row],[Sales]]</f>
        <v>9.8108123938382252E-2</v>
      </c>
      <c r="AH545" s="40" t="str">
        <f>IF(India_Data[[#This Row],[Shipping Cost]]/India_Data[[#This Row],[Sales]]&gt;0.1,"HIGH","")</f>
        <v/>
      </c>
    </row>
    <row r="546" spans="1:34">
      <c r="A546" s="19">
        <v>545</v>
      </c>
      <c r="B546" s="20" t="s">
        <v>3835</v>
      </c>
      <c r="C546" s="20" t="s">
        <v>3631</v>
      </c>
      <c r="D546" s="20" t="s">
        <v>2754</v>
      </c>
      <c r="E546" s="20" t="s">
        <v>2755</v>
      </c>
      <c r="F546" s="20" t="s">
        <v>171</v>
      </c>
      <c r="G546" s="20" t="s">
        <v>459</v>
      </c>
      <c r="H546" s="20" t="s">
        <v>165</v>
      </c>
      <c r="I546" s="20" t="s">
        <v>32</v>
      </c>
      <c r="J546" s="20" t="s">
        <v>47</v>
      </c>
      <c r="K546" s="20" t="s">
        <v>3899</v>
      </c>
      <c r="L546" s="20" t="s">
        <v>35</v>
      </c>
      <c r="M546" s="20" t="s">
        <v>105</v>
      </c>
      <c r="N546" s="20" t="s">
        <v>3900</v>
      </c>
      <c r="O546" s="20">
        <v>46.71</v>
      </c>
      <c r="P546" s="20">
        <v>3</v>
      </c>
      <c r="Q546" s="20">
        <v>19.53</v>
      </c>
      <c r="R546" s="20">
        <v>5.24</v>
      </c>
      <c r="S546" s="20" t="s">
        <v>2337</v>
      </c>
      <c r="T546" s="20">
        <v>191</v>
      </c>
      <c r="U546" s="20" t="s">
        <v>206</v>
      </c>
      <c r="V546" s="20" t="s">
        <v>228</v>
      </c>
      <c r="W546" s="21" t="s">
        <v>41</v>
      </c>
      <c r="X546" s="22">
        <v>45560</v>
      </c>
      <c r="Y546" s="23">
        <v>45564</v>
      </c>
      <c r="Z546" s="37" t="str">
        <f>IF(India_Data[[#This Row],[Order Date]]=India_Data[[#This Row],[Ship Date]],"0","1")</f>
        <v>1</v>
      </c>
      <c r="AA546" s="37" t="str">
        <f>IF(India_Data[[#This Row],[Sales]]&gt;=India_Data[[#This Row],[Target]],"YES","NO")</f>
        <v>NO</v>
      </c>
      <c r="AB546" s="37">
        <f>(Data!O546:O2100-Data!T546:T2100)</f>
        <v>-144.29</v>
      </c>
      <c r="AC546" s="35">
        <f>India_Data[[#This Row],[Ship Date]]-India_Data[[#This Row],[Order Date]]</f>
        <v>4</v>
      </c>
      <c r="AD546" s="35" t="str">
        <f>IF(India_Data[[#This Row],[Ship Date]]-India_Data[[#This Row],[Order Date]]&gt;5,"flag","no")</f>
        <v>no</v>
      </c>
      <c r="AE546" s="35">
        <f>India_Data[[#This Row],[Profit]]/India_Data[[#This Row],[Sales]]</f>
        <v>0.41811175337186901</v>
      </c>
      <c r="AF546" s="41">
        <f>India_Data[[#This Row],[Sales]]/India_Data[[#This Row],[Target]]</f>
        <v>0.24455497382198954</v>
      </c>
      <c r="AG546" s="41">
        <f>India_Data[[#This Row],[Shipping Cost]]/India_Data[[#This Row],[Sales]]</f>
        <v>0.11218154570755727</v>
      </c>
      <c r="AH546" s="40" t="str">
        <f>IF(India_Data[[#This Row],[Shipping Cost]]/India_Data[[#This Row],[Sales]]&gt;0.1,"HIGH","")</f>
        <v>HIGH</v>
      </c>
    </row>
    <row r="547" spans="1:34">
      <c r="A547" s="19">
        <v>546</v>
      </c>
      <c r="B547" s="20" t="s">
        <v>4054</v>
      </c>
      <c r="C547" s="20" t="s">
        <v>3998</v>
      </c>
      <c r="D547" s="20" t="s">
        <v>2508</v>
      </c>
      <c r="E547" s="20" t="s">
        <v>2509</v>
      </c>
      <c r="F547" s="20" t="s">
        <v>171</v>
      </c>
      <c r="G547" s="20" t="s">
        <v>335</v>
      </c>
      <c r="H547" s="20" t="s">
        <v>335</v>
      </c>
      <c r="I547" s="20" t="s">
        <v>32</v>
      </c>
      <c r="J547" s="20" t="s">
        <v>33</v>
      </c>
      <c r="K547" s="20" t="s">
        <v>1130</v>
      </c>
      <c r="L547" s="20" t="s">
        <v>35</v>
      </c>
      <c r="M547" s="20" t="s">
        <v>84</v>
      </c>
      <c r="N547" s="20" t="s">
        <v>1131</v>
      </c>
      <c r="O547" s="20">
        <v>20.25</v>
      </c>
      <c r="P547" s="20">
        <v>3</v>
      </c>
      <c r="Q547" s="20">
        <v>5.67</v>
      </c>
      <c r="R547" s="20">
        <v>2.66</v>
      </c>
      <c r="S547" s="20" t="s">
        <v>2337</v>
      </c>
      <c r="T547" s="20">
        <v>749</v>
      </c>
      <c r="U547" s="20" t="s">
        <v>206</v>
      </c>
      <c r="V547" s="20" t="s">
        <v>207</v>
      </c>
      <c r="W547" s="21" t="s">
        <v>58</v>
      </c>
      <c r="X547" s="22">
        <v>45378</v>
      </c>
      <c r="Y547" s="23">
        <v>45326</v>
      </c>
      <c r="Z547" s="37" t="str">
        <f>IF(India_Data[[#This Row],[Order Date]]=India_Data[[#This Row],[Ship Date]],"0","1")</f>
        <v>1</v>
      </c>
      <c r="AA547" s="37" t="str">
        <f>IF(India_Data[[#This Row],[Sales]]&gt;=India_Data[[#This Row],[Target]],"YES","NO")</f>
        <v>NO</v>
      </c>
      <c r="AB547" s="37">
        <f>(Data!O547:O2101-Data!T547:T2101)</f>
        <v>-728.75</v>
      </c>
      <c r="AC547" s="35">
        <f>India_Data[[#This Row],[Ship Date]]-India_Data[[#This Row],[Order Date]]</f>
        <v>-52</v>
      </c>
      <c r="AD547" s="35" t="str">
        <f>IF(India_Data[[#This Row],[Ship Date]]-India_Data[[#This Row],[Order Date]]&gt;5,"flag","no")</f>
        <v>no</v>
      </c>
      <c r="AE547" s="35">
        <f>India_Data[[#This Row],[Profit]]/India_Data[[#This Row],[Sales]]</f>
        <v>0.27999999999999997</v>
      </c>
      <c r="AF547" s="41">
        <f>India_Data[[#This Row],[Sales]]/India_Data[[#This Row],[Target]]</f>
        <v>2.7036048064085449E-2</v>
      </c>
      <c r="AG547" s="41">
        <f>India_Data[[#This Row],[Shipping Cost]]/India_Data[[#This Row],[Sales]]</f>
        <v>0.13135802469135804</v>
      </c>
      <c r="AH547" s="40" t="str">
        <f>IF(India_Data[[#This Row],[Shipping Cost]]/India_Data[[#This Row],[Sales]]&gt;0.1,"HIGH","")</f>
        <v>HIGH</v>
      </c>
    </row>
    <row r="548" spans="1:34">
      <c r="A548" s="19">
        <v>547</v>
      </c>
      <c r="B548" s="20" t="s">
        <v>4048</v>
      </c>
      <c r="C548" s="20" t="s">
        <v>3998</v>
      </c>
      <c r="D548" s="20" t="s">
        <v>4049</v>
      </c>
      <c r="E548" s="20" t="s">
        <v>4050</v>
      </c>
      <c r="F548" s="20" t="s">
        <v>171</v>
      </c>
      <c r="G548" s="20" t="s">
        <v>420</v>
      </c>
      <c r="H548" s="20" t="s">
        <v>63</v>
      </c>
      <c r="I548" s="20" t="s">
        <v>32</v>
      </c>
      <c r="J548" s="20" t="s">
        <v>54</v>
      </c>
      <c r="K548" s="20" t="s">
        <v>1188</v>
      </c>
      <c r="L548" s="20" t="s">
        <v>35</v>
      </c>
      <c r="M548" s="20" t="s">
        <v>105</v>
      </c>
      <c r="N548" s="20" t="s">
        <v>1189</v>
      </c>
      <c r="O548" s="20">
        <v>40.98</v>
      </c>
      <c r="P548" s="20">
        <v>2</v>
      </c>
      <c r="Q548" s="20">
        <v>17.16</v>
      </c>
      <c r="R548" s="20">
        <v>6.3</v>
      </c>
      <c r="S548" s="20" t="s">
        <v>38</v>
      </c>
      <c r="T548" s="20">
        <v>373</v>
      </c>
      <c r="U548" s="20" t="s">
        <v>206</v>
      </c>
      <c r="V548" s="20" t="s">
        <v>214</v>
      </c>
      <c r="W548" s="21" t="s">
        <v>58</v>
      </c>
      <c r="X548" s="22">
        <v>45614</v>
      </c>
      <c r="Y548" s="23">
        <v>45618</v>
      </c>
      <c r="Z548" s="37" t="str">
        <f>IF(India_Data[[#This Row],[Order Date]]=India_Data[[#This Row],[Ship Date]],"0","1")</f>
        <v>1</v>
      </c>
      <c r="AA548" s="37" t="str">
        <f>IF(India_Data[[#This Row],[Sales]]&gt;=India_Data[[#This Row],[Target]],"YES","NO")</f>
        <v>NO</v>
      </c>
      <c r="AB548" s="37">
        <f>(Data!O548:O2102-Data!T548:T2102)</f>
        <v>-332.02</v>
      </c>
      <c r="AC548" s="35">
        <f>India_Data[[#This Row],[Ship Date]]-India_Data[[#This Row],[Order Date]]</f>
        <v>4</v>
      </c>
      <c r="AD548" s="35" t="str">
        <f>IF(India_Data[[#This Row],[Ship Date]]-India_Data[[#This Row],[Order Date]]&gt;5,"flag","no")</f>
        <v>no</v>
      </c>
      <c r="AE548" s="35">
        <f>India_Data[[#This Row],[Profit]]/India_Data[[#This Row],[Sales]]</f>
        <v>0.41874084919472915</v>
      </c>
      <c r="AF548" s="41">
        <f>India_Data[[#This Row],[Sales]]/India_Data[[#This Row],[Target]]</f>
        <v>0.10986595174262734</v>
      </c>
      <c r="AG548" s="41">
        <f>India_Data[[#This Row],[Shipping Cost]]/India_Data[[#This Row],[Sales]]</f>
        <v>0.15373352855051245</v>
      </c>
      <c r="AH548" s="40" t="str">
        <f>IF(India_Data[[#This Row],[Shipping Cost]]/India_Data[[#This Row],[Sales]]&gt;0.1,"HIGH","")</f>
        <v>HIGH</v>
      </c>
    </row>
    <row r="549" spans="1:34">
      <c r="A549" s="19">
        <v>548</v>
      </c>
      <c r="B549" s="20" t="s">
        <v>4055</v>
      </c>
      <c r="C549" s="20" t="s">
        <v>3998</v>
      </c>
      <c r="D549" s="20" t="s">
        <v>4056</v>
      </c>
      <c r="E549" s="20" t="s">
        <v>4057</v>
      </c>
      <c r="F549" s="20" t="s">
        <v>171</v>
      </c>
      <c r="G549" s="20" t="s">
        <v>562</v>
      </c>
      <c r="H549" s="20" t="s">
        <v>563</v>
      </c>
      <c r="I549" s="20" t="s">
        <v>32</v>
      </c>
      <c r="J549" s="20" t="s">
        <v>54</v>
      </c>
      <c r="K549" s="20" t="s">
        <v>921</v>
      </c>
      <c r="L549" s="20" t="s">
        <v>35</v>
      </c>
      <c r="M549" s="20" t="s">
        <v>84</v>
      </c>
      <c r="N549" s="20" t="s">
        <v>922</v>
      </c>
      <c r="O549" s="20">
        <v>21.78</v>
      </c>
      <c r="P549" s="20">
        <v>2</v>
      </c>
      <c r="Q549" s="20">
        <v>10.86</v>
      </c>
      <c r="R549" s="20">
        <v>2.4300000000000002</v>
      </c>
      <c r="S549" s="20" t="s">
        <v>2972</v>
      </c>
      <c r="T549" s="20">
        <v>225</v>
      </c>
      <c r="U549" s="20" t="s">
        <v>206</v>
      </c>
      <c r="V549" s="20" t="s">
        <v>221</v>
      </c>
      <c r="W549" s="21" t="s">
        <v>41</v>
      </c>
      <c r="X549" s="22">
        <v>45168</v>
      </c>
      <c r="Y549" s="23">
        <v>45055</v>
      </c>
      <c r="Z549" s="37" t="str">
        <f>IF(India_Data[[#This Row],[Order Date]]=India_Data[[#This Row],[Ship Date]],"0","1")</f>
        <v>1</v>
      </c>
      <c r="AA549" s="37" t="str">
        <f>IF(India_Data[[#This Row],[Sales]]&gt;=India_Data[[#This Row],[Target]],"YES","NO")</f>
        <v>NO</v>
      </c>
      <c r="AB549" s="37">
        <f>(Data!O549:O2103-Data!T549:T2103)</f>
        <v>-203.22</v>
      </c>
      <c r="AC549" s="35">
        <f>India_Data[[#This Row],[Ship Date]]-India_Data[[#This Row],[Order Date]]</f>
        <v>-113</v>
      </c>
      <c r="AD549" s="35" t="str">
        <f>IF(India_Data[[#This Row],[Ship Date]]-India_Data[[#This Row],[Order Date]]&gt;5,"flag","no")</f>
        <v>no</v>
      </c>
      <c r="AE549" s="35">
        <f>India_Data[[#This Row],[Profit]]/India_Data[[#This Row],[Sales]]</f>
        <v>0.49862258953168037</v>
      </c>
      <c r="AF549" s="41">
        <f>India_Data[[#This Row],[Sales]]/India_Data[[#This Row],[Target]]</f>
        <v>9.6800000000000011E-2</v>
      </c>
      <c r="AG549" s="41">
        <f>India_Data[[#This Row],[Shipping Cost]]/India_Data[[#This Row],[Sales]]</f>
        <v>0.1115702479338843</v>
      </c>
      <c r="AH549" s="40" t="str">
        <f>IF(India_Data[[#This Row],[Shipping Cost]]/India_Data[[#This Row],[Sales]]&gt;0.1,"HIGH","")</f>
        <v>HIGH</v>
      </c>
    </row>
    <row r="550" spans="1:34">
      <c r="A550" s="19">
        <v>549</v>
      </c>
      <c r="B550" s="20" t="s">
        <v>3102</v>
      </c>
      <c r="C550" s="20" t="s">
        <v>2928</v>
      </c>
      <c r="D550" s="20" t="s">
        <v>3103</v>
      </c>
      <c r="E550" s="20" t="s">
        <v>3104</v>
      </c>
      <c r="F550" s="20" t="s">
        <v>171</v>
      </c>
      <c r="G550" s="20" t="s">
        <v>645</v>
      </c>
      <c r="H550" s="20" t="s">
        <v>563</v>
      </c>
      <c r="I550" s="20" t="s">
        <v>32</v>
      </c>
      <c r="J550" s="20" t="s">
        <v>54</v>
      </c>
      <c r="K550" s="20" t="s">
        <v>3261</v>
      </c>
      <c r="L550" s="20" t="s">
        <v>35</v>
      </c>
      <c r="M550" s="20" t="s">
        <v>145</v>
      </c>
      <c r="N550" s="20" t="s">
        <v>3262</v>
      </c>
      <c r="O550" s="20">
        <v>46.5</v>
      </c>
      <c r="P550" s="20">
        <v>2</v>
      </c>
      <c r="Q550" s="20">
        <v>9.3000000000000007</v>
      </c>
      <c r="R550" s="20">
        <v>5.34</v>
      </c>
      <c r="S550" s="20" t="s">
        <v>38</v>
      </c>
      <c r="T550" s="20">
        <v>370</v>
      </c>
      <c r="U550" s="20" t="s">
        <v>206</v>
      </c>
      <c r="V550" s="20" t="s">
        <v>228</v>
      </c>
      <c r="W550" s="21" t="s">
        <v>41</v>
      </c>
      <c r="X550" s="22">
        <v>45061</v>
      </c>
      <c r="Y550" s="23">
        <v>45066</v>
      </c>
      <c r="Z550" s="37" t="str">
        <f>IF(India_Data[[#This Row],[Order Date]]=India_Data[[#This Row],[Ship Date]],"0","1")</f>
        <v>1</v>
      </c>
      <c r="AA550" s="37" t="str">
        <f>IF(India_Data[[#This Row],[Sales]]&gt;=India_Data[[#This Row],[Target]],"YES","NO")</f>
        <v>NO</v>
      </c>
      <c r="AB550" s="37">
        <f>(Data!O550:O2104-Data!T550:T2104)</f>
        <v>-323.5</v>
      </c>
      <c r="AC550" s="35">
        <f>India_Data[[#This Row],[Ship Date]]-India_Data[[#This Row],[Order Date]]</f>
        <v>5</v>
      </c>
      <c r="AD550" s="35" t="str">
        <f>IF(India_Data[[#This Row],[Ship Date]]-India_Data[[#This Row],[Order Date]]&gt;5,"flag","no")</f>
        <v>no</v>
      </c>
      <c r="AE550" s="35">
        <f>India_Data[[#This Row],[Profit]]/India_Data[[#This Row],[Sales]]</f>
        <v>0.2</v>
      </c>
      <c r="AF550" s="41">
        <f>India_Data[[#This Row],[Sales]]/India_Data[[#This Row],[Target]]</f>
        <v>0.12567567567567567</v>
      </c>
      <c r="AG550" s="41">
        <f>India_Data[[#This Row],[Shipping Cost]]/India_Data[[#This Row],[Sales]]</f>
        <v>0.11483870967741935</v>
      </c>
      <c r="AH550" s="40" t="str">
        <f>IF(India_Data[[#This Row],[Shipping Cost]]/India_Data[[#This Row],[Sales]]&gt;0.1,"HIGH","")</f>
        <v>HIGH</v>
      </c>
    </row>
    <row r="551" spans="1:34">
      <c r="A551" s="19">
        <v>550</v>
      </c>
      <c r="B551" s="20" t="s">
        <v>4058</v>
      </c>
      <c r="C551" s="20" t="s">
        <v>3998</v>
      </c>
      <c r="D551" s="20" t="s">
        <v>4059</v>
      </c>
      <c r="E551" s="20" t="s">
        <v>4060</v>
      </c>
      <c r="F551" s="20" t="s">
        <v>110</v>
      </c>
      <c r="G551" s="20" t="s">
        <v>260</v>
      </c>
      <c r="H551" s="20" t="s">
        <v>260</v>
      </c>
      <c r="I551" s="20" t="s">
        <v>32</v>
      </c>
      <c r="J551" s="20" t="s">
        <v>33</v>
      </c>
      <c r="K551" s="20" t="s">
        <v>4061</v>
      </c>
      <c r="L551" s="20" t="s">
        <v>35</v>
      </c>
      <c r="M551" s="20" t="s">
        <v>159</v>
      </c>
      <c r="N551" s="20" t="s">
        <v>4062</v>
      </c>
      <c r="O551" s="20">
        <v>163.62</v>
      </c>
      <c r="P551" s="20">
        <v>3</v>
      </c>
      <c r="Q551" s="20">
        <v>78.48</v>
      </c>
      <c r="R551" s="20">
        <v>8.1300000000000008</v>
      </c>
      <c r="S551" s="20" t="s">
        <v>2337</v>
      </c>
      <c r="T551" s="20">
        <v>510</v>
      </c>
      <c r="U551" s="20" t="s">
        <v>206</v>
      </c>
      <c r="V551" s="20" t="s">
        <v>207</v>
      </c>
      <c r="W551" s="21" t="s">
        <v>58</v>
      </c>
      <c r="X551" s="22">
        <v>44854</v>
      </c>
      <c r="Y551" s="23">
        <v>44858</v>
      </c>
      <c r="Z551" s="37" t="str">
        <f>IF(India_Data[[#This Row],[Order Date]]=India_Data[[#This Row],[Ship Date]],"0","1")</f>
        <v>1</v>
      </c>
      <c r="AA551" s="37" t="str">
        <f>IF(India_Data[[#This Row],[Sales]]&gt;=India_Data[[#This Row],[Target]],"YES","NO")</f>
        <v>NO</v>
      </c>
      <c r="AB551" s="37">
        <f>(Data!O551:O2105-Data!T551:T2105)</f>
        <v>-346.38</v>
      </c>
      <c r="AC551" s="35">
        <f>India_Data[[#This Row],[Ship Date]]-India_Data[[#This Row],[Order Date]]</f>
        <v>4</v>
      </c>
      <c r="AD551" s="35" t="str">
        <f>IF(India_Data[[#This Row],[Ship Date]]-India_Data[[#This Row],[Order Date]]&gt;5,"flag","no")</f>
        <v>no</v>
      </c>
      <c r="AE551" s="35">
        <f>India_Data[[#This Row],[Profit]]/India_Data[[#This Row],[Sales]]</f>
        <v>0.47964796479647964</v>
      </c>
      <c r="AF551" s="41">
        <f>India_Data[[#This Row],[Sales]]/India_Data[[#This Row],[Target]]</f>
        <v>0.32082352941176473</v>
      </c>
      <c r="AG551" s="41">
        <f>India_Data[[#This Row],[Shipping Cost]]/India_Data[[#This Row],[Sales]]</f>
        <v>4.9688302163549691E-2</v>
      </c>
      <c r="AH551" s="40" t="str">
        <f>IF(India_Data[[#This Row],[Shipping Cost]]/India_Data[[#This Row],[Sales]]&gt;0.1,"HIGH","")</f>
        <v/>
      </c>
    </row>
    <row r="552" spans="1:34">
      <c r="A552" s="19">
        <v>551</v>
      </c>
      <c r="B552" s="20" t="s">
        <v>4063</v>
      </c>
      <c r="C552" s="20" t="s">
        <v>3998</v>
      </c>
      <c r="D552" s="20" t="s">
        <v>3097</v>
      </c>
      <c r="E552" s="20" t="s">
        <v>3098</v>
      </c>
      <c r="F552" s="20" t="s">
        <v>110</v>
      </c>
      <c r="G552" s="20" t="s">
        <v>341</v>
      </c>
      <c r="H552" s="20" t="s">
        <v>342</v>
      </c>
      <c r="I552" s="20" t="s">
        <v>32</v>
      </c>
      <c r="J552" s="20" t="s">
        <v>180</v>
      </c>
      <c r="K552" s="20" t="s">
        <v>4064</v>
      </c>
      <c r="L552" s="20" t="s">
        <v>35</v>
      </c>
      <c r="M552" s="20" t="s">
        <v>36</v>
      </c>
      <c r="N552" s="20" t="s">
        <v>4065</v>
      </c>
      <c r="O552" s="20">
        <v>362.46</v>
      </c>
      <c r="P552" s="20">
        <v>7</v>
      </c>
      <c r="Q552" s="20">
        <v>36.119999999999997</v>
      </c>
      <c r="R552" s="20">
        <v>50.46</v>
      </c>
      <c r="S552" s="20" t="s">
        <v>38</v>
      </c>
      <c r="T552" s="20">
        <v>184</v>
      </c>
      <c r="U552" s="20" t="s">
        <v>206</v>
      </c>
      <c r="V552" s="20" t="s">
        <v>214</v>
      </c>
      <c r="W552" s="21" t="s">
        <v>58</v>
      </c>
      <c r="X552" s="22">
        <v>44571</v>
      </c>
      <c r="Y552" s="23">
        <v>44752</v>
      </c>
      <c r="Z552" s="37" t="str">
        <f>IF(India_Data[[#This Row],[Order Date]]=India_Data[[#This Row],[Ship Date]],"0","1")</f>
        <v>1</v>
      </c>
      <c r="AA552" s="37" t="str">
        <f>IF(India_Data[[#This Row],[Sales]]&gt;=India_Data[[#This Row],[Target]],"YES","NO")</f>
        <v>YES</v>
      </c>
      <c r="AB552" s="37">
        <f>(Data!O552:O2106-Data!T552:T2106)</f>
        <v>178.45999999999998</v>
      </c>
      <c r="AC552" s="35">
        <f>India_Data[[#This Row],[Ship Date]]-India_Data[[#This Row],[Order Date]]</f>
        <v>181</v>
      </c>
      <c r="AD552" s="35" t="str">
        <f>IF(India_Data[[#This Row],[Ship Date]]-India_Data[[#This Row],[Order Date]]&gt;5,"flag","no")</f>
        <v>flag</v>
      </c>
      <c r="AE552" s="35">
        <f>India_Data[[#This Row],[Profit]]/India_Data[[#This Row],[Sales]]</f>
        <v>9.9652375434530704E-2</v>
      </c>
      <c r="AF552" s="41">
        <f>India_Data[[#This Row],[Sales]]/India_Data[[#This Row],[Target]]</f>
        <v>1.9698913043478259</v>
      </c>
      <c r="AG552" s="41">
        <f>India_Data[[#This Row],[Shipping Cost]]/India_Data[[#This Row],[Sales]]</f>
        <v>0.13921536169508361</v>
      </c>
      <c r="AH552" s="40" t="str">
        <f>IF(India_Data[[#This Row],[Shipping Cost]]/India_Data[[#This Row],[Sales]]&gt;0.1,"HIGH","")</f>
        <v>HIGH</v>
      </c>
    </row>
    <row r="553" spans="1:34">
      <c r="A553" s="19">
        <v>552</v>
      </c>
      <c r="B553" s="20" t="s">
        <v>3681</v>
      </c>
      <c r="C553" s="20" t="s">
        <v>3631</v>
      </c>
      <c r="D553" s="20" t="s">
        <v>2574</v>
      </c>
      <c r="E553" s="20" t="s">
        <v>2575</v>
      </c>
      <c r="F553" s="20" t="s">
        <v>110</v>
      </c>
      <c r="G553" s="20" t="s">
        <v>96</v>
      </c>
      <c r="H553" s="20" t="s">
        <v>31</v>
      </c>
      <c r="I553" s="20" t="s">
        <v>32</v>
      </c>
      <c r="J553" s="20" t="s">
        <v>33</v>
      </c>
      <c r="K553" s="20" t="s">
        <v>3901</v>
      </c>
      <c r="L553" s="20" t="s">
        <v>35</v>
      </c>
      <c r="M553" s="20" t="s">
        <v>105</v>
      </c>
      <c r="N553" s="20" t="s">
        <v>3902</v>
      </c>
      <c r="O553" s="20">
        <v>183.75</v>
      </c>
      <c r="P553" s="20">
        <v>7</v>
      </c>
      <c r="Q553" s="20">
        <v>64.260000000000005</v>
      </c>
      <c r="R553" s="20">
        <v>34.119999999999997</v>
      </c>
      <c r="S553" s="20" t="s">
        <v>2972</v>
      </c>
      <c r="T553" s="20">
        <v>212</v>
      </c>
      <c r="U553" s="20" t="s">
        <v>206</v>
      </c>
      <c r="V553" s="20" t="s">
        <v>221</v>
      </c>
      <c r="W553" s="21" t="s">
        <v>41</v>
      </c>
      <c r="X553" s="22">
        <v>45279</v>
      </c>
      <c r="Y553" s="23">
        <v>45286</v>
      </c>
      <c r="Z553" s="37" t="str">
        <f>IF(India_Data[[#This Row],[Order Date]]=India_Data[[#This Row],[Ship Date]],"0","1")</f>
        <v>1</v>
      </c>
      <c r="AA553" s="37" t="str">
        <f>IF(India_Data[[#This Row],[Sales]]&gt;=India_Data[[#This Row],[Target]],"YES","NO")</f>
        <v>NO</v>
      </c>
      <c r="AB553" s="37">
        <f>(Data!O553:O2107-Data!T553:T2107)</f>
        <v>-28.25</v>
      </c>
      <c r="AC553" s="35">
        <f>India_Data[[#This Row],[Ship Date]]-India_Data[[#This Row],[Order Date]]</f>
        <v>7</v>
      </c>
      <c r="AD553" s="35" t="str">
        <f>IF(India_Data[[#This Row],[Ship Date]]-India_Data[[#This Row],[Order Date]]&gt;5,"flag","no")</f>
        <v>flag</v>
      </c>
      <c r="AE553" s="35">
        <f>India_Data[[#This Row],[Profit]]/India_Data[[#This Row],[Sales]]</f>
        <v>0.34971428571428576</v>
      </c>
      <c r="AF553" s="41">
        <f>India_Data[[#This Row],[Sales]]/India_Data[[#This Row],[Target]]</f>
        <v>0.86674528301886788</v>
      </c>
      <c r="AG553" s="41">
        <f>India_Data[[#This Row],[Shipping Cost]]/India_Data[[#This Row],[Sales]]</f>
        <v>0.18568707482993196</v>
      </c>
      <c r="AH553" s="40" t="str">
        <f>IF(India_Data[[#This Row],[Shipping Cost]]/India_Data[[#This Row],[Sales]]&gt;0.1,"HIGH","")</f>
        <v>HIGH</v>
      </c>
    </row>
    <row r="554" spans="1:34">
      <c r="A554" s="19">
        <v>553</v>
      </c>
      <c r="B554" s="20" t="s">
        <v>3844</v>
      </c>
      <c r="C554" s="20" t="s">
        <v>3631</v>
      </c>
      <c r="D554" s="20" t="s">
        <v>3845</v>
      </c>
      <c r="E554" s="20" t="s">
        <v>3846</v>
      </c>
      <c r="F554" s="20" t="s">
        <v>110</v>
      </c>
      <c r="G554" s="20" t="s">
        <v>280</v>
      </c>
      <c r="H554" s="20" t="s">
        <v>63</v>
      </c>
      <c r="I554" s="20" t="s">
        <v>32</v>
      </c>
      <c r="J554" s="20" t="s">
        <v>54</v>
      </c>
      <c r="K554" s="20" t="s">
        <v>3903</v>
      </c>
      <c r="L554" s="20" t="s">
        <v>35</v>
      </c>
      <c r="M554" s="20" t="s">
        <v>84</v>
      </c>
      <c r="N554" s="20" t="s">
        <v>3904</v>
      </c>
      <c r="O554" s="20">
        <v>61.95</v>
      </c>
      <c r="P554" s="20">
        <v>7</v>
      </c>
      <c r="Q554" s="20">
        <v>7.35</v>
      </c>
      <c r="R554" s="20">
        <v>12.7</v>
      </c>
      <c r="S554" s="20" t="s">
        <v>38</v>
      </c>
      <c r="T554" s="20">
        <v>484</v>
      </c>
      <c r="U554" s="20" t="s">
        <v>206</v>
      </c>
      <c r="V554" s="20" t="s">
        <v>228</v>
      </c>
      <c r="W554" s="21" t="s">
        <v>41</v>
      </c>
      <c r="X554" s="22">
        <v>44910</v>
      </c>
      <c r="Y554" s="23">
        <v>44914</v>
      </c>
      <c r="Z554" s="37" t="str">
        <f>IF(India_Data[[#This Row],[Order Date]]=India_Data[[#This Row],[Ship Date]],"0","1")</f>
        <v>1</v>
      </c>
      <c r="AA554" s="37" t="str">
        <f>IF(India_Data[[#This Row],[Sales]]&gt;=India_Data[[#This Row],[Target]],"YES","NO")</f>
        <v>NO</v>
      </c>
      <c r="AB554" s="37">
        <f>(Data!O554:O2108-Data!T554:T2108)</f>
        <v>-422.05</v>
      </c>
      <c r="AC554" s="35">
        <f>India_Data[[#This Row],[Ship Date]]-India_Data[[#This Row],[Order Date]]</f>
        <v>4</v>
      </c>
      <c r="AD554" s="35" t="str">
        <f>IF(India_Data[[#This Row],[Ship Date]]-India_Data[[#This Row],[Order Date]]&gt;5,"flag","no")</f>
        <v>no</v>
      </c>
      <c r="AE554" s="35">
        <f>India_Data[[#This Row],[Profit]]/India_Data[[#This Row],[Sales]]</f>
        <v>0.11864406779661016</v>
      </c>
      <c r="AF554" s="41">
        <f>India_Data[[#This Row],[Sales]]/India_Data[[#This Row],[Target]]</f>
        <v>0.12799586776859503</v>
      </c>
      <c r="AG554" s="41">
        <f>India_Data[[#This Row],[Shipping Cost]]/India_Data[[#This Row],[Sales]]</f>
        <v>0.20500403551251006</v>
      </c>
      <c r="AH554" s="40" t="str">
        <f>IF(India_Data[[#This Row],[Shipping Cost]]/India_Data[[#This Row],[Sales]]&gt;0.1,"HIGH","")</f>
        <v>HIGH</v>
      </c>
    </row>
    <row r="555" spans="1:34">
      <c r="A555" s="19">
        <v>554</v>
      </c>
      <c r="B555" s="20" t="s">
        <v>3778</v>
      </c>
      <c r="C555" s="20" t="s">
        <v>3631</v>
      </c>
      <c r="D555" s="20" t="s">
        <v>2074</v>
      </c>
      <c r="E555" s="20" t="s">
        <v>2075</v>
      </c>
      <c r="F555" s="20" t="s">
        <v>110</v>
      </c>
      <c r="G555" s="20" t="s">
        <v>311</v>
      </c>
      <c r="H555" s="20" t="s">
        <v>312</v>
      </c>
      <c r="I555" s="20" t="s">
        <v>32</v>
      </c>
      <c r="J555" s="20" t="s">
        <v>180</v>
      </c>
      <c r="K555" s="20" t="s">
        <v>3905</v>
      </c>
      <c r="L555" s="20" t="s">
        <v>35</v>
      </c>
      <c r="M555" s="20" t="s">
        <v>275</v>
      </c>
      <c r="N555" s="20" t="s">
        <v>3906</v>
      </c>
      <c r="O555" s="20">
        <v>4001.04</v>
      </c>
      <c r="P555" s="20">
        <v>8</v>
      </c>
      <c r="Q555" s="20">
        <v>1440.24</v>
      </c>
      <c r="R555" s="20">
        <v>439.65</v>
      </c>
      <c r="S555" s="20" t="s">
        <v>38</v>
      </c>
      <c r="T555" s="20">
        <v>725</v>
      </c>
      <c r="U555" s="20" t="s">
        <v>206</v>
      </c>
      <c r="V555" s="20" t="s">
        <v>207</v>
      </c>
      <c r="W555" s="21" t="s">
        <v>58</v>
      </c>
      <c r="X555" s="22">
        <v>45655</v>
      </c>
      <c r="Y555" s="23">
        <v>45689</v>
      </c>
      <c r="Z555" s="37" t="str">
        <f>IF(India_Data[[#This Row],[Order Date]]=India_Data[[#This Row],[Ship Date]],"0","1")</f>
        <v>1</v>
      </c>
      <c r="AA555" s="37" t="str">
        <f>IF(India_Data[[#This Row],[Sales]]&gt;=India_Data[[#This Row],[Target]],"YES","NO")</f>
        <v>YES</v>
      </c>
      <c r="AB555" s="37">
        <f>(Data!O555:O2109-Data!T555:T2109)</f>
        <v>3276.04</v>
      </c>
      <c r="AC555" s="35">
        <f>India_Data[[#This Row],[Ship Date]]-India_Data[[#This Row],[Order Date]]</f>
        <v>34</v>
      </c>
      <c r="AD555" s="35" t="str">
        <f>IF(India_Data[[#This Row],[Ship Date]]-India_Data[[#This Row],[Order Date]]&gt;5,"flag","no")</f>
        <v>flag</v>
      </c>
      <c r="AE555" s="35">
        <f>India_Data[[#This Row],[Profit]]/India_Data[[#This Row],[Sales]]</f>
        <v>0.35996640873372926</v>
      </c>
      <c r="AF555" s="41">
        <f>India_Data[[#This Row],[Sales]]/India_Data[[#This Row],[Target]]</f>
        <v>5.5186758620689655</v>
      </c>
      <c r="AG555" s="41">
        <f>India_Data[[#This Row],[Shipping Cost]]/India_Data[[#This Row],[Sales]]</f>
        <v>0.10988393017815368</v>
      </c>
      <c r="AH555" s="40" t="str">
        <f>IF(India_Data[[#This Row],[Shipping Cost]]/India_Data[[#This Row],[Sales]]&gt;0.1,"HIGH","")</f>
        <v>HIGH</v>
      </c>
    </row>
    <row r="556" spans="1:34">
      <c r="A556" s="19">
        <v>555</v>
      </c>
      <c r="B556" s="20" t="s">
        <v>3788</v>
      </c>
      <c r="C556" s="20" t="s">
        <v>3631</v>
      </c>
      <c r="D556" s="20" t="s">
        <v>3789</v>
      </c>
      <c r="E556" s="20" t="s">
        <v>3790</v>
      </c>
      <c r="F556" s="20" t="s">
        <v>110</v>
      </c>
      <c r="G556" s="20" t="s">
        <v>324</v>
      </c>
      <c r="H556" s="20" t="s">
        <v>31</v>
      </c>
      <c r="I556" s="20" t="s">
        <v>32</v>
      </c>
      <c r="J556" s="20" t="s">
        <v>33</v>
      </c>
      <c r="K556" s="20" t="s">
        <v>104</v>
      </c>
      <c r="L556" s="20" t="s">
        <v>35</v>
      </c>
      <c r="M556" s="20" t="s">
        <v>105</v>
      </c>
      <c r="N556" s="20" t="s">
        <v>106</v>
      </c>
      <c r="O556" s="20">
        <v>84.45</v>
      </c>
      <c r="P556" s="20">
        <v>5</v>
      </c>
      <c r="Q556" s="20">
        <v>17.7</v>
      </c>
      <c r="R556" s="20">
        <v>14.45</v>
      </c>
      <c r="S556" s="20" t="s">
        <v>2337</v>
      </c>
      <c r="T556" s="20">
        <v>200</v>
      </c>
      <c r="U556" s="20" t="s">
        <v>206</v>
      </c>
      <c r="V556" s="20" t="s">
        <v>221</v>
      </c>
      <c r="W556" s="21" t="s">
        <v>41</v>
      </c>
      <c r="X556" s="22">
        <v>45054</v>
      </c>
      <c r="Y556" s="23">
        <v>45177</v>
      </c>
      <c r="Z556" s="37" t="str">
        <f>IF(India_Data[[#This Row],[Order Date]]=India_Data[[#This Row],[Ship Date]],"0","1")</f>
        <v>1</v>
      </c>
      <c r="AA556" s="37" t="str">
        <f>IF(India_Data[[#This Row],[Sales]]&gt;=India_Data[[#This Row],[Target]],"YES","NO")</f>
        <v>NO</v>
      </c>
      <c r="AB556" s="37">
        <f>(Data!O556:O2110-Data!T556:T2110)</f>
        <v>-115.55</v>
      </c>
      <c r="AC556" s="35">
        <f>India_Data[[#This Row],[Ship Date]]-India_Data[[#This Row],[Order Date]]</f>
        <v>123</v>
      </c>
      <c r="AD556" s="35" t="str">
        <f>IF(India_Data[[#This Row],[Ship Date]]-India_Data[[#This Row],[Order Date]]&gt;5,"flag","no")</f>
        <v>flag</v>
      </c>
      <c r="AE556" s="35">
        <f>India_Data[[#This Row],[Profit]]/India_Data[[#This Row],[Sales]]</f>
        <v>0.20959147424511543</v>
      </c>
      <c r="AF556" s="41">
        <f>India_Data[[#This Row],[Sales]]/India_Data[[#This Row],[Target]]</f>
        <v>0.42225000000000001</v>
      </c>
      <c r="AG556" s="41">
        <f>India_Data[[#This Row],[Shipping Cost]]/India_Data[[#This Row],[Sales]]</f>
        <v>0.17110716400236825</v>
      </c>
      <c r="AH556" s="40" t="str">
        <f>IF(India_Data[[#This Row],[Shipping Cost]]/India_Data[[#This Row],[Sales]]&gt;0.1,"HIGH","")</f>
        <v>HIGH</v>
      </c>
    </row>
    <row r="557" spans="1:34">
      <c r="A557" s="19">
        <v>556</v>
      </c>
      <c r="B557" s="20" t="s">
        <v>3907</v>
      </c>
      <c r="C557" s="20" t="s">
        <v>3631</v>
      </c>
      <c r="D557" s="20" t="s">
        <v>2492</v>
      </c>
      <c r="E557" s="20" t="s">
        <v>2493</v>
      </c>
      <c r="F557" s="20" t="s">
        <v>110</v>
      </c>
      <c r="G557" s="20" t="s">
        <v>671</v>
      </c>
      <c r="H557" s="20" t="s">
        <v>672</v>
      </c>
      <c r="I557" s="20" t="s">
        <v>32</v>
      </c>
      <c r="J557" s="20" t="s">
        <v>33</v>
      </c>
      <c r="K557" s="20" t="s">
        <v>3908</v>
      </c>
      <c r="L557" s="20" t="s">
        <v>35</v>
      </c>
      <c r="M557" s="20" t="s">
        <v>105</v>
      </c>
      <c r="N557" s="20" t="s">
        <v>3909</v>
      </c>
      <c r="O557" s="20">
        <v>122.76</v>
      </c>
      <c r="P557" s="20">
        <v>4</v>
      </c>
      <c r="Q557" s="20">
        <v>42.96</v>
      </c>
      <c r="R557" s="20">
        <v>46.65</v>
      </c>
      <c r="S557" s="20" t="s">
        <v>2972</v>
      </c>
      <c r="T557" s="20">
        <v>300</v>
      </c>
      <c r="U557" s="20" t="s">
        <v>206</v>
      </c>
      <c r="V557" s="20" t="s">
        <v>228</v>
      </c>
      <c r="W557" s="21" t="s">
        <v>58</v>
      </c>
      <c r="X557" s="22">
        <v>45614</v>
      </c>
      <c r="Y557" s="23">
        <v>45618</v>
      </c>
      <c r="Z557" s="37" t="str">
        <f>IF(India_Data[[#This Row],[Order Date]]=India_Data[[#This Row],[Ship Date]],"0","1")</f>
        <v>1</v>
      </c>
      <c r="AA557" s="37" t="str">
        <f>IF(India_Data[[#This Row],[Sales]]&gt;=India_Data[[#This Row],[Target]],"YES","NO")</f>
        <v>NO</v>
      </c>
      <c r="AB557" s="37">
        <f>(Data!O557:O2111-Data!T557:T2111)</f>
        <v>-177.24</v>
      </c>
      <c r="AC557" s="35">
        <f>India_Data[[#This Row],[Ship Date]]-India_Data[[#This Row],[Order Date]]</f>
        <v>4</v>
      </c>
      <c r="AD557" s="35" t="str">
        <f>IF(India_Data[[#This Row],[Ship Date]]-India_Data[[#This Row],[Order Date]]&gt;5,"flag","no")</f>
        <v>no</v>
      </c>
      <c r="AE557" s="35">
        <f>India_Data[[#This Row],[Profit]]/India_Data[[#This Row],[Sales]]</f>
        <v>0.3499511241446725</v>
      </c>
      <c r="AF557" s="41">
        <f>India_Data[[#This Row],[Sales]]/India_Data[[#This Row],[Target]]</f>
        <v>0.40920000000000001</v>
      </c>
      <c r="AG557" s="41">
        <f>India_Data[[#This Row],[Shipping Cost]]/India_Data[[#This Row],[Sales]]</f>
        <v>0.38000977517106549</v>
      </c>
      <c r="AH557" s="40" t="str">
        <f>IF(India_Data[[#This Row],[Shipping Cost]]/India_Data[[#This Row],[Sales]]&gt;0.1,"HIGH","")</f>
        <v>HIGH</v>
      </c>
    </row>
    <row r="558" spans="1:34">
      <c r="A558" s="19">
        <v>557</v>
      </c>
      <c r="B558" s="20" t="s">
        <v>3695</v>
      </c>
      <c r="C558" s="20" t="s">
        <v>3631</v>
      </c>
      <c r="D558" s="20" t="s">
        <v>2036</v>
      </c>
      <c r="E558" s="20" t="s">
        <v>2037</v>
      </c>
      <c r="F558" s="20" t="s">
        <v>110</v>
      </c>
      <c r="G558" s="20" t="s">
        <v>280</v>
      </c>
      <c r="H558" s="20" t="s">
        <v>63</v>
      </c>
      <c r="I558" s="20" t="s">
        <v>32</v>
      </c>
      <c r="J558" s="20" t="s">
        <v>54</v>
      </c>
      <c r="K558" s="20" t="s">
        <v>3910</v>
      </c>
      <c r="L558" s="20" t="s">
        <v>35</v>
      </c>
      <c r="M558" s="20" t="s">
        <v>98</v>
      </c>
      <c r="N558" s="20" t="s">
        <v>3911</v>
      </c>
      <c r="O558" s="20">
        <v>168.6</v>
      </c>
      <c r="P558" s="20">
        <v>4</v>
      </c>
      <c r="Q558" s="20">
        <v>70.8</v>
      </c>
      <c r="R558" s="20">
        <v>8.4</v>
      </c>
      <c r="S558" s="20" t="s">
        <v>2337</v>
      </c>
      <c r="T558" s="20">
        <v>198</v>
      </c>
      <c r="U558" s="20" t="s">
        <v>206</v>
      </c>
      <c r="V558" s="20" t="s">
        <v>207</v>
      </c>
      <c r="W558" s="21" t="s">
        <v>58</v>
      </c>
      <c r="X558" s="22">
        <v>45109</v>
      </c>
      <c r="Y558" s="23">
        <v>45232</v>
      </c>
      <c r="Z558" s="37" t="str">
        <f>IF(India_Data[[#This Row],[Order Date]]=India_Data[[#This Row],[Ship Date]],"0","1")</f>
        <v>1</v>
      </c>
      <c r="AA558" s="37" t="str">
        <f>IF(India_Data[[#This Row],[Sales]]&gt;=India_Data[[#This Row],[Target]],"YES","NO")</f>
        <v>NO</v>
      </c>
      <c r="AB558" s="37">
        <f>(Data!O558:O2112-Data!T558:T2112)</f>
        <v>-29.400000000000006</v>
      </c>
      <c r="AC558" s="35">
        <f>India_Data[[#This Row],[Ship Date]]-India_Data[[#This Row],[Order Date]]</f>
        <v>123</v>
      </c>
      <c r="AD558" s="35" t="str">
        <f>IF(India_Data[[#This Row],[Ship Date]]-India_Data[[#This Row],[Order Date]]&gt;5,"flag","no")</f>
        <v>flag</v>
      </c>
      <c r="AE558" s="35">
        <f>India_Data[[#This Row],[Profit]]/India_Data[[#This Row],[Sales]]</f>
        <v>0.41992882562277578</v>
      </c>
      <c r="AF558" s="41">
        <f>India_Data[[#This Row],[Sales]]/India_Data[[#This Row],[Target]]</f>
        <v>0.85151515151515145</v>
      </c>
      <c r="AG558" s="41">
        <f>India_Data[[#This Row],[Shipping Cost]]/India_Data[[#This Row],[Sales]]</f>
        <v>4.9822064056939508E-2</v>
      </c>
      <c r="AH558" s="40" t="str">
        <f>IF(India_Data[[#This Row],[Shipping Cost]]/India_Data[[#This Row],[Sales]]&gt;0.1,"HIGH","")</f>
        <v/>
      </c>
    </row>
    <row r="559" spans="1:34">
      <c r="A559" s="19">
        <v>558</v>
      </c>
      <c r="B559" s="20" t="s">
        <v>3687</v>
      </c>
      <c r="C559" s="20" t="s">
        <v>3631</v>
      </c>
      <c r="D559" s="20" t="s">
        <v>3171</v>
      </c>
      <c r="E559" s="20" t="s">
        <v>3172</v>
      </c>
      <c r="F559" s="20" t="s">
        <v>110</v>
      </c>
      <c r="G559" s="20" t="s">
        <v>420</v>
      </c>
      <c r="H559" s="20" t="s">
        <v>63</v>
      </c>
      <c r="I559" s="20" t="s">
        <v>32</v>
      </c>
      <c r="J559" s="20" t="s">
        <v>54</v>
      </c>
      <c r="K559" s="20" t="s">
        <v>2862</v>
      </c>
      <c r="L559" s="20" t="s">
        <v>35</v>
      </c>
      <c r="M559" s="20" t="s">
        <v>36</v>
      </c>
      <c r="N559" s="20" t="s">
        <v>2863</v>
      </c>
      <c r="O559" s="20">
        <v>152.63999999999999</v>
      </c>
      <c r="P559" s="20">
        <v>3</v>
      </c>
      <c r="Q559" s="20">
        <v>0</v>
      </c>
      <c r="R559" s="20">
        <v>31.14</v>
      </c>
      <c r="S559" s="20" t="s">
        <v>38</v>
      </c>
      <c r="T559" s="20">
        <v>443</v>
      </c>
      <c r="U559" s="20" t="s">
        <v>206</v>
      </c>
      <c r="V559" s="20" t="s">
        <v>214</v>
      </c>
      <c r="W559" s="21" t="s">
        <v>58</v>
      </c>
      <c r="X559" s="22">
        <v>45634</v>
      </c>
      <c r="Y559" s="23">
        <v>45520</v>
      </c>
      <c r="Z559" s="37" t="str">
        <f>IF(India_Data[[#This Row],[Order Date]]=India_Data[[#This Row],[Ship Date]],"0","1")</f>
        <v>1</v>
      </c>
      <c r="AA559" s="37" t="str">
        <f>IF(India_Data[[#This Row],[Sales]]&gt;=India_Data[[#This Row],[Target]],"YES","NO")</f>
        <v>NO</v>
      </c>
      <c r="AB559" s="37">
        <f>(Data!O559:O2113-Data!T559:T2113)</f>
        <v>-290.36</v>
      </c>
      <c r="AC559" s="35">
        <f>India_Data[[#This Row],[Ship Date]]-India_Data[[#This Row],[Order Date]]</f>
        <v>-114</v>
      </c>
      <c r="AD559" s="35" t="str">
        <f>IF(India_Data[[#This Row],[Ship Date]]-India_Data[[#This Row],[Order Date]]&gt;5,"flag","no")</f>
        <v>no</v>
      </c>
      <c r="AE559" s="35">
        <f>India_Data[[#This Row],[Profit]]/India_Data[[#This Row],[Sales]]</f>
        <v>0</v>
      </c>
      <c r="AF559" s="41">
        <f>India_Data[[#This Row],[Sales]]/India_Data[[#This Row],[Target]]</f>
        <v>0.34455981941309249</v>
      </c>
      <c r="AG559" s="41">
        <f>India_Data[[#This Row],[Shipping Cost]]/India_Data[[#This Row],[Sales]]</f>
        <v>0.20400943396226418</v>
      </c>
      <c r="AH559" s="40" t="str">
        <f>IF(India_Data[[#This Row],[Shipping Cost]]/India_Data[[#This Row],[Sales]]&gt;0.1,"HIGH","")</f>
        <v>HIGH</v>
      </c>
    </row>
    <row r="560" spans="1:34">
      <c r="A560" s="19">
        <v>559</v>
      </c>
      <c r="B560" s="20" t="s">
        <v>3857</v>
      </c>
      <c r="C560" s="20" t="s">
        <v>3631</v>
      </c>
      <c r="D560" s="20" t="s">
        <v>2574</v>
      </c>
      <c r="E560" s="20" t="s">
        <v>2575</v>
      </c>
      <c r="F560" s="20" t="s">
        <v>110</v>
      </c>
      <c r="G560" s="20" t="s">
        <v>2773</v>
      </c>
      <c r="H560" s="20" t="s">
        <v>1231</v>
      </c>
      <c r="I560" s="20" t="s">
        <v>32</v>
      </c>
      <c r="J560" s="20" t="s">
        <v>33</v>
      </c>
      <c r="K560" s="20" t="s">
        <v>633</v>
      </c>
      <c r="L560" s="20" t="s">
        <v>35</v>
      </c>
      <c r="M560" s="20" t="s">
        <v>84</v>
      </c>
      <c r="N560" s="20" t="s">
        <v>634</v>
      </c>
      <c r="O560" s="20">
        <v>10.8</v>
      </c>
      <c r="P560" s="20">
        <v>1</v>
      </c>
      <c r="Q560" s="20">
        <v>0.63</v>
      </c>
      <c r="R560" s="20">
        <v>1.42</v>
      </c>
      <c r="S560" s="20" t="s">
        <v>38</v>
      </c>
      <c r="T560" s="20">
        <v>163</v>
      </c>
      <c r="U560" s="20" t="s">
        <v>206</v>
      </c>
      <c r="V560" s="20" t="s">
        <v>221</v>
      </c>
      <c r="W560" s="21" t="s">
        <v>58</v>
      </c>
      <c r="X560" s="22">
        <v>45112</v>
      </c>
      <c r="Y560" s="23">
        <v>45059</v>
      </c>
      <c r="Z560" s="37" t="str">
        <f>IF(India_Data[[#This Row],[Order Date]]=India_Data[[#This Row],[Ship Date]],"0","1")</f>
        <v>1</v>
      </c>
      <c r="AA560" s="37" t="str">
        <f>IF(India_Data[[#This Row],[Sales]]&gt;=India_Data[[#This Row],[Target]],"YES","NO")</f>
        <v>NO</v>
      </c>
      <c r="AB560" s="37">
        <f>(Data!O560:O2114-Data!T560:T2114)</f>
        <v>-152.19999999999999</v>
      </c>
      <c r="AC560" s="35">
        <f>India_Data[[#This Row],[Ship Date]]-India_Data[[#This Row],[Order Date]]</f>
        <v>-53</v>
      </c>
      <c r="AD560" s="35" t="str">
        <f>IF(India_Data[[#This Row],[Ship Date]]-India_Data[[#This Row],[Order Date]]&gt;5,"flag","no")</f>
        <v>no</v>
      </c>
      <c r="AE560" s="35">
        <f>India_Data[[#This Row],[Profit]]/India_Data[[#This Row],[Sales]]</f>
        <v>5.8333333333333327E-2</v>
      </c>
      <c r="AF560" s="41">
        <f>India_Data[[#This Row],[Sales]]/India_Data[[#This Row],[Target]]</f>
        <v>6.6257668711656448E-2</v>
      </c>
      <c r="AG560" s="41">
        <f>India_Data[[#This Row],[Shipping Cost]]/India_Data[[#This Row],[Sales]]</f>
        <v>0.13148148148148148</v>
      </c>
      <c r="AH560" s="40" t="str">
        <f>IF(India_Data[[#This Row],[Shipping Cost]]/India_Data[[#This Row],[Sales]]&gt;0.1,"HIGH","")</f>
        <v>HIGH</v>
      </c>
    </row>
    <row r="561" spans="1:34">
      <c r="A561" s="19">
        <v>560</v>
      </c>
      <c r="B561" s="20" t="s">
        <v>3907</v>
      </c>
      <c r="C561" s="20" t="s">
        <v>3631</v>
      </c>
      <c r="D561" s="20" t="s">
        <v>2492</v>
      </c>
      <c r="E561" s="20" t="s">
        <v>2493</v>
      </c>
      <c r="F561" s="20" t="s">
        <v>110</v>
      </c>
      <c r="G561" s="20" t="s">
        <v>671</v>
      </c>
      <c r="H561" s="20" t="s">
        <v>672</v>
      </c>
      <c r="I561" s="20" t="s">
        <v>32</v>
      </c>
      <c r="J561" s="20" t="s">
        <v>33</v>
      </c>
      <c r="K561" s="20" t="s">
        <v>3271</v>
      </c>
      <c r="L561" s="20" t="s">
        <v>35</v>
      </c>
      <c r="M561" s="20" t="s">
        <v>76</v>
      </c>
      <c r="N561" s="20" t="s">
        <v>3272</v>
      </c>
      <c r="O561" s="20">
        <v>6</v>
      </c>
      <c r="P561" s="20">
        <v>1</v>
      </c>
      <c r="Q561" s="20">
        <v>1.26</v>
      </c>
      <c r="R561" s="20">
        <v>1.17</v>
      </c>
      <c r="S561" s="20" t="s">
        <v>2972</v>
      </c>
      <c r="T561" s="20">
        <v>407</v>
      </c>
      <c r="U561" s="20" t="s">
        <v>206</v>
      </c>
      <c r="V561" s="20" t="s">
        <v>228</v>
      </c>
      <c r="W561" s="21" t="s">
        <v>41</v>
      </c>
      <c r="X561" s="22">
        <v>45477</v>
      </c>
      <c r="Y561" s="23">
        <v>45600</v>
      </c>
      <c r="Z561" s="37" t="str">
        <f>IF(India_Data[[#This Row],[Order Date]]=India_Data[[#This Row],[Ship Date]],"0","1")</f>
        <v>1</v>
      </c>
      <c r="AA561" s="37" t="str">
        <f>IF(India_Data[[#This Row],[Sales]]&gt;=India_Data[[#This Row],[Target]],"YES","NO")</f>
        <v>NO</v>
      </c>
      <c r="AB561" s="37">
        <f>(Data!O561:O2115-Data!T561:T2115)</f>
        <v>-401</v>
      </c>
      <c r="AC561" s="35">
        <f>India_Data[[#This Row],[Ship Date]]-India_Data[[#This Row],[Order Date]]</f>
        <v>123</v>
      </c>
      <c r="AD561" s="35" t="str">
        <f>IF(India_Data[[#This Row],[Ship Date]]-India_Data[[#This Row],[Order Date]]&gt;5,"flag","no")</f>
        <v>flag</v>
      </c>
      <c r="AE561" s="35">
        <f>India_Data[[#This Row],[Profit]]/India_Data[[#This Row],[Sales]]</f>
        <v>0.21</v>
      </c>
      <c r="AF561" s="41">
        <f>India_Data[[#This Row],[Sales]]/India_Data[[#This Row],[Target]]</f>
        <v>1.4742014742014743E-2</v>
      </c>
      <c r="AG561" s="41">
        <f>India_Data[[#This Row],[Shipping Cost]]/India_Data[[#This Row],[Sales]]</f>
        <v>0.19499999999999998</v>
      </c>
      <c r="AH561" s="40" t="str">
        <f>IF(India_Data[[#This Row],[Shipping Cost]]/India_Data[[#This Row],[Sales]]&gt;0.1,"HIGH","")</f>
        <v>HIGH</v>
      </c>
    </row>
    <row r="562" spans="1:34">
      <c r="A562" s="19">
        <v>561</v>
      </c>
      <c r="B562" s="20" t="s">
        <v>3652</v>
      </c>
      <c r="C562" s="20" t="s">
        <v>3631</v>
      </c>
      <c r="D562" s="20" t="s">
        <v>3653</v>
      </c>
      <c r="E562" s="20" t="s">
        <v>3654</v>
      </c>
      <c r="F562" s="20" t="s">
        <v>110</v>
      </c>
      <c r="G562" s="20" t="s">
        <v>260</v>
      </c>
      <c r="H562" s="20" t="s">
        <v>260</v>
      </c>
      <c r="I562" s="20" t="s">
        <v>32</v>
      </c>
      <c r="J562" s="20" t="s">
        <v>33</v>
      </c>
      <c r="K562" s="20" t="s">
        <v>3912</v>
      </c>
      <c r="L562" s="20" t="s">
        <v>35</v>
      </c>
      <c r="M562" s="20" t="s">
        <v>159</v>
      </c>
      <c r="N562" s="20" t="s">
        <v>3913</v>
      </c>
      <c r="O562" s="20">
        <v>97.74</v>
      </c>
      <c r="P562" s="20">
        <v>2</v>
      </c>
      <c r="Q562" s="20">
        <v>21.48</v>
      </c>
      <c r="R562" s="20">
        <v>28.31</v>
      </c>
      <c r="S562" s="20" t="s">
        <v>2972</v>
      </c>
      <c r="T562" s="20">
        <v>627</v>
      </c>
      <c r="U562" s="20" t="s">
        <v>206</v>
      </c>
      <c r="V562" s="20" t="s">
        <v>207</v>
      </c>
      <c r="W562" s="21" t="s">
        <v>41</v>
      </c>
      <c r="X562" s="22">
        <v>44854</v>
      </c>
      <c r="Y562" s="23">
        <v>44858</v>
      </c>
      <c r="Z562" s="37" t="str">
        <f>IF(India_Data[[#This Row],[Order Date]]=India_Data[[#This Row],[Ship Date]],"0","1")</f>
        <v>1</v>
      </c>
      <c r="AA562" s="37" t="str">
        <f>IF(India_Data[[#This Row],[Sales]]&gt;=India_Data[[#This Row],[Target]],"YES","NO")</f>
        <v>NO</v>
      </c>
      <c r="AB562" s="37">
        <f>(Data!O562:O2116-Data!T562:T2116)</f>
        <v>-529.26</v>
      </c>
      <c r="AC562" s="35">
        <f>India_Data[[#This Row],[Ship Date]]-India_Data[[#This Row],[Order Date]]</f>
        <v>4</v>
      </c>
      <c r="AD562" s="35" t="str">
        <f>IF(India_Data[[#This Row],[Ship Date]]-India_Data[[#This Row],[Order Date]]&gt;5,"flag","no")</f>
        <v>no</v>
      </c>
      <c r="AE562" s="35">
        <f>India_Data[[#This Row],[Profit]]/India_Data[[#This Row],[Sales]]</f>
        <v>0.21976672805402089</v>
      </c>
      <c r="AF562" s="41">
        <f>India_Data[[#This Row],[Sales]]/India_Data[[#This Row],[Target]]</f>
        <v>0.15588516746411482</v>
      </c>
      <c r="AG562" s="41">
        <f>India_Data[[#This Row],[Shipping Cost]]/India_Data[[#This Row],[Sales]]</f>
        <v>0.28964599959075099</v>
      </c>
      <c r="AH562" s="40" t="str">
        <f>IF(India_Data[[#This Row],[Shipping Cost]]/India_Data[[#This Row],[Sales]]&gt;0.1,"HIGH","")</f>
        <v>HIGH</v>
      </c>
    </row>
    <row r="563" spans="1:34">
      <c r="A563" s="19">
        <v>562</v>
      </c>
      <c r="B563" s="20" t="s">
        <v>3778</v>
      </c>
      <c r="C563" s="20" t="s">
        <v>3631</v>
      </c>
      <c r="D563" s="20" t="s">
        <v>2074</v>
      </c>
      <c r="E563" s="20" t="s">
        <v>2075</v>
      </c>
      <c r="F563" s="20" t="s">
        <v>110</v>
      </c>
      <c r="G563" s="20" t="s">
        <v>311</v>
      </c>
      <c r="H563" s="20" t="s">
        <v>312</v>
      </c>
      <c r="I563" s="20" t="s">
        <v>32</v>
      </c>
      <c r="J563" s="20" t="s">
        <v>180</v>
      </c>
      <c r="K563" s="20" t="s">
        <v>1176</v>
      </c>
      <c r="L563" s="20" t="s">
        <v>35</v>
      </c>
      <c r="M563" s="20" t="s">
        <v>36</v>
      </c>
      <c r="N563" s="20" t="s">
        <v>1177</v>
      </c>
      <c r="O563" s="20">
        <v>25.14</v>
      </c>
      <c r="P563" s="20">
        <v>2</v>
      </c>
      <c r="Q563" s="20">
        <v>0.48</v>
      </c>
      <c r="R563" s="20">
        <v>2.31</v>
      </c>
      <c r="S563" s="20" t="s">
        <v>38</v>
      </c>
      <c r="T563" s="20">
        <v>441</v>
      </c>
      <c r="U563" s="20" t="s">
        <v>206</v>
      </c>
      <c r="V563" s="20" t="s">
        <v>221</v>
      </c>
      <c r="W563" s="21" t="s">
        <v>41</v>
      </c>
      <c r="X563" s="22">
        <v>44625</v>
      </c>
      <c r="Y563" s="23">
        <v>44809</v>
      </c>
      <c r="Z563" s="37" t="str">
        <f>IF(India_Data[[#This Row],[Order Date]]=India_Data[[#This Row],[Ship Date]],"0","1")</f>
        <v>1</v>
      </c>
      <c r="AA563" s="37" t="str">
        <f>IF(India_Data[[#This Row],[Sales]]&gt;=India_Data[[#This Row],[Target]],"YES","NO")</f>
        <v>NO</v>
      </c>
      <c r="AB563" s="37">
        <f>(Data!O563:O2117-Data!T563:T2117)</f>
        <v>-415.86</v>
      </c>
      <c r="AC563" s="35">
        <f>India_Data[[#This Row],[Ship Date]]-India_Data[[#This Row],[Order Date]]</f>
        <v>184</v>
      </c>
      <c r="AD563" s="35" t="str">
        <f>IF(India_Data[[#This Row],[Ship Date]]-India_Data[[#This Row],[Order Date]]&gt;5,"flag","no")</f>
        <v>flag</v>
      </c>
      <c r="AE563" s="35">
        <f>India_Data[[#This Row],[Profit]]/India_Data[[#This Row],[Sales]]</f>
        <v>1.9093078758949878E-2</v>
      </c>
      <c r="AF563" s="41">
        <f>India_Data[[#This Row],[Sales]]/India_Data[[#This Row],[Target]]</f>
        <v>5.7006802721088434E-2</v>
      </c>
      <c r="AG563" s="41">
        <f>India_Data[[#This Row],[Shipping Cost]]/India_Data[[#This Row],[Sales]]</f>
        <v>9.1885441527446307E-2</v>
      </c>
      <c r="AH563" s="40" t="str">
        <f>IF(India_Data[[#This Row],[Shipping Cost]]/India_Data[[#This Row],[Sales]]&gt;0.1,"HIGH","")</f>
        <v/>
      </c>
    </row>
    <row r="564" spans="1:34">
      <c r="A564" s="19">
        <v>563</v>
      </c>
      <c r="B564" s="20" t="s">
        <v>3914</v>
      </c>
      <c r="C564" s="20" t="s">
        <v>3631</v>
      </c>
      <c r="D564" s="20" t="s">
        <v>309</v>
      </c>
      <c r="E564" s="20" t="s">
        <v>310</v>
      </c>
      <c r="F564" s="20" t="s">
        <v>110</v>
      </c>
      <c r="G564" s="20" t="s">
        <v>588</v>
      </c>
      <c r="H564" s="20" t="s">
        <v>136</v>
      </c>
      <c r="I564" s="20" t="s">
        <v>32</v>
      </c>
      <c r="J564" s="20" t="s">
        <v>54</v>
      </c>
      <c r="K564" s="20" t="s">
        <v>648</v>
      </c>
      <c r="L564" s="20" t="s">
        <v>35</v>
      </c>
      <c r="M564" s="20" t="s">
        <v>98</v>
      </c>
      <c r="N564" s="20" t="s">
        <v>649</v>
      </c>
      <c r="O564" s="20">
        <v>73.02</v>
      </c>
      <c r="P564" s="20">
        <v>2</v>
      </c>
      <c r="Q564" s="20">
        <v>9.48</v>
      </c>
      <c r="R564" s="20">
        <v>0.95</v>
      </c>
      <c r="S564" s="20" t="s">
        <v>2337</v>
      </c>
      <c r="T564" s="20">
        <v>7</v>
      </c>
      <c r="U564" s="20" t="s">
        <v>206</v>
      </c>
      <c r="V564" s="20" t="s">
        <v>228</v>
      </c>
      <c r="W564" s="21" t="s">
        <v>58</v>
      </c>
      <c r="X564" s="22">
        <v>45460</v>
      </c>
      <c r="Y564" s="23">
        <v>45466</v>
      </c>
      <c r="Z564" s="37" t="str">
        <f>IF(India_Data[[#This Row],[Order Date]]=India_Data[[#This Row],[Ship Date]],"0","1")</f>
        <v>1</v>
      </c>
      <c r="AA564" s="37" t="str">
        <f>IF(India_Data[[#This Row],[Sales]]&gt;=India_Data[[#This Row],[Target]],"YES","NO")</f>
        <v>YES</v>
      </c>
      <c r="AB564" s="37">
        <f>(Data!O564:O2118-Data!T564:T2118)</f>
        <v>66.02</v>
      </c>
      <c r="AC564" s="35">
        <f>India_Data[[#This Row],[Ship Date]]-India_Data[[#This Row],[Order Date]]</f>
        <v>6</v>
      </c>
      <c r="AD564" s="35" t="str">
        <f>IF(India_Data[[#This Row],[Ship Date]]-India_Data[[#This Row],[Order Date]]&gt;5,"flag","no")</f>
        <v>flag</v>
      </c>
      <c r="AE564" s="35">
        <f>India_Data[[#This Row],[Profit]]/India_Data[[#This Row],[Sales]]</f>
        <v>0.12982744453574366</v>
      </c>
      <c r="AF564" s="41">
        <f>India_Data[[#This Row],[Sales]]/India_Data[[#This Row],[Target]]</f>
        <v>10.431428571428571</v>
      </c>
      <c r="AG564" s="41">
        <f>India_Data[[#This Row],[Shipping Cost]]/India_Data[[#This Row],[Sales]]</f>
        <v>1.3010134209805534E-2</v>
      </c>
      <c r="AH564" s="40" t="str">
        <f>IF(India_Data[[#This Row],[Shipping Cost]]/India_Data[[#This Row],[Sales]]&gt;0.1,"HIGH","")</f>
        <v/>
      </c>
    </row>
    <row r="565" spans="1:34">
      <c r="A565" s="19">
        <v>564</v>
      </c>
      <c r="B565" s="20" t="s">
        <v>3520</v>
      </c>
      <c r="C565" s="20" t="s">
        <v>2928</v>
      </c>
      <c r="D565" s="20" t="s">
        <v>1202</v>
      </c>
      <c r="E565" s="20" t="s">
        <v>1203</v>
      </c>
      <c r="F565" s="20" t="s">
        <v>110</v>
      </c>
      <c r="G565" s="20" t="s">
        <v>420</v>
      </c>
      <c r="H565" s="20" t="s">
        <v>63</v>
      </c>
      <c r="I565" s="20" t="s">
        <v>32</v>
      </c>
      <c r="J565" s="20" t="s">
        <v>54</v>
      </c>
      <c r="K565" s="20" t="s">
        <v>3521</v>
      </c>
      <c r="L565" s="20" t="s">
        <v>35</v>
      </c>
      <c r="M565" s="20" t="s">
        <v>84</v>
      </c>
      <c r="N565" s="20" t="s">
        <v>3522</v>
      </c>
      <c r="O565" s="20">
        <v>34.47</v>
      </c>
      <c r="P565" s="20">
        <v>3</v>
      </c>
      <c r="Q565" s="20">
        <v>1.35</v>
      </c>
      <c r="R565" s="20">
        <v>9.23</v>
      </c>
      <c r="S565" s="20" t="s">
        <v>2972</v>
      </c>
      <c r="T565" s="20">
        <v>254</v>
      </c>
      <c r="U565" s="20" t="s">
        <v>206</v>
      </c>
      <c r="V565" s="20" t="s">
        <v>214</v>
      </c>
      <c r="W565" s="21" t="s">
        <v>58</v>
      </c>
      <c r="X565" s="22">
        <v>44787</v>
      </c>
      <c r="Y565" s="23">
        <v>44792</v>
      </c>
      <c r="Z565" s="37" t="str">
        <f>IF(India_Data[[#This Row],[Order Date]]=India_Data[[#This Row],[Ship Date]],"0","1")</f>
        <v>1</v>
      </c>
      <c r="AA565" s="37" t="str">
        <f>IF(India_Data[[#This Row],[Sales]]&gt;=India_Data[[#This Row],[Target]],"YES","NO")</f>
        <v>NO</v>
      </c>
      <c r="AB565" s="37">
        <f>(Data!O565:O2119-Data!T565:T2119)</f>
        <v>-219.53</v>
      </c>
      <c r="AC565" s="35">
        <f>India_Data[[#This Row],[Ship Date]]-India_Data[[#This Row],[Order Date]]</f>
        <v>5</v>
      </c>
      <c r="AD565" s="35" t="str">
        <f>IF(India_Data[[#This Row],[Ship Date]]-India_Data[[#This Row],[Order Date]]&gt;5,"flag","no")</f>
        <v>no</v>
      </c>
      <c r="AE565" s="35">
        <f>India_Data[[#This Row],[Profit]]/India_Data[[#This Row],[Sales]]</f>
        <v>3.91644908616188E-2</v>
      </c>
      <c r="AF565" s="41">
        <f>India_Data[[#This Row],[Sales]]/India_Data[[#This Row],[Target]]</f>
        <v>0.13570866141732282</v>
      </c>
      <c r="AG565" s="41">
        <f>India_Data[[#This Row],[Shipping Cost]]/India_Data[[#This Row],[Sales]]</f>
        <v>0.26776907455758631</v>
      </c>
      <c r="AH565" s="40" t="str">
        <f>IF(India_Data[[#This Row],[Shipping Cost]]/India_Data[[#This Row],[Sales]]&gt;0.1,"HIGH","")</f>
        <v>HIGH</v>
      </c>
    </row>
    <row r="566" spans="1:34">
      <c r="A566" s="19">
        <v>565</v>
      </c>
      <c r="B566" s="20" t="s">
        <v>3263</v>
      </c>
      <c r="C566" s="20" t="s">
        <v>2928</v>
      </c>
      <c r="D566" s="20" t="s">
        <v>572</v>
      </c>
      <c r="E566" s="20" t="s">
        <v>573</v>
      </c>
      <c r="F566" s="20" t="s">
        <v>110</v>
      </c>
      <c r="G566" s="20" t="s">
        <v>2950</v>
      </c>
      <c r="H566" s="20" t="s">
        <v>157</v>
      </c>
      <c r="I566" s="20" t="s">
        <v>32</v>
      </c>
      <c r="J566" s="20" t="s">
        <v>47</v>
      </c>
      <c r="K566" s="20" t="s">
        <v>1421</v>
      </c>
      <c r="L566" s="20" t="s">
        <v>35</v>
      </c>
      <c r="M566" s="20" t="s">
        <v>84</v>
      </c>
      <c r="N566" s="20" t="s">
        <v>1422</v>
      </c>
      <c r="O566" s="20">
        <v>26.82</v>
      </c>
      <c r="P566" s="20">
        <v>3</v>
      </c>
      <c r="Q566" s="20">
        <v>7.74</v>
      </c>
      <c r="R566" s="20">
        <v>3.62</v>
      </c>
      <c r="S566" s="20" t="s">
        <v>2337</v>
      </c>
      <c r="T566" s="20">
        <v>555</v>
      </c>
      <c r="U566" s="20" t="s">
        <v>206</v>
      </c>
      <c r="V566" s="20" t="s">
        <v>221</v>
      </c>
      <c r="W566" s="21" t="s">
        <v>58</v>
      </c>
      <c r="X566" s="22">
        <v>45476</v>
      </c>
      <c r="Y566" s="23">
        <v>45599</v>
      </c>
      <c r="Z566" s="37" t="str">
        <f>IF(India_Data[[#This Row],[Order Date]]=India_Data[[#This Row],[Ship Date]],"0","1")</f>
        <v>1</v>
      </c>
      <c r="AA566" s="37" t="str">
        <f>IF(India_Data[[#This Row],[Sales]]&gt;=India_Data[[#This Row],[Target]],"YES","NO")</f>
        <v>NO</v>
      </c>
      <c r="AB566" s="37">
        <f>(Data!O566:O2120-Data!T566:T2120)</f>
        <v>-528.17999999999995</v>
      </c>
      <c r="AC566" s="35">
        <f>India_Data[[#This Row],[Ship Date]]-India_Data[[#This Row],[Order Date]]</f>
        <v>123</v>
      </c>
      <c r="AD566" s="35" t="str">
        <f>IF(India_Data[[#This Row],[Ship Date]]-India_Data[[#This Row],[Order Date]]&gt;5,"flag","no")</f>
        <v>flag</v>
      </c>
      <c r="AE566" s="35">
        <f>India_Data[[#This Row],[Profit]]/India_Data[[#This Row],[Sales]]</f>
        <v>0.28859060402684567</v>
      </c>
      <c r="AF566" s="41">
        <f>India_Data[[#This Row],[Sales]]/India_Data[[#This Row],[Target]]</f>
        <v>4.8324324324324326E-2</v>
      </c>
      <c r="AG566" s="41">
        <f>India_Data[[#This Row],[Shipping Cost]]/India_Data[[#This Row],[Sales]]</f>
        <v>0.13497390007457122</v>
      </c>
      <c r="AH566" s="40" t="str">
        <f>IF(India_Data[[#This Row],[Shipping Cost]]/India_Data[[#This Row],[Sales]]&gt;0.1,"HIGH","")</f>
        <v>HIGH</v>
      </c>
    </row>
    <row r="567" spans="1:34">
      <c r="A567" s="19">
        <v>566</v>
      </c>
      <c r="B567" s="20" t="s">
        <v>3096</v>
      </c>
      <c r="C567" s="20" t="s">
        <v>2928</v>
      </c>
      <c r="D567" s="20" t="s">
        <v>3097</v>
      </c>
      <c r="E567" s="20" t="s">
        <v>3098</v>
      </c>
      <c r="F567" s="20" t="s">
        <v>110</v>
      </c>
      <c r="G567" s="20" t="s">
        <v>164</v>
      </c>
      <c r="H567" s="20" t="s">
        <v>165</v>
      </c>
      <c r="I567" s="20" t="s">
        <v>32</v>
      </c>
      <c r="J567" s="20" t="s">
        <v>47</v>
      </c>
      <c r="K567" s="20" t="s">
        <v>2698</v>
      </c>
      <c r="L567" s="20" t="s">
        <v>35</v>
      </c>
      <c r="M567" s="20" t="s">
        <v>159</v>
      </c>
      <c r="N567" s="20" t="s">
        <v>2699</v>
      </c>
      <c r="O567" s="20">
        <v>66.33</v>
      </c>
      <c r="P567" s="20">
        <v>3</v>
      </c>
      <c r="Q567" s="20">
        <v>0</v>
      </c>
      <c r="R567" s="20">
        <v>2.65</v>
      </c>
      <c r="S567" s="20" t="s">
        <v>38</v>
      </c>
      <c r="T567" s="20">
        <v>698</v>
      </c>
      <c r="U567" s="20" t="s">
        <v>206</v>
      </c>
      <c r="V567" s="20" t="s">
        <v>228</v>
      </c>
      <c r="W567" s="21" t="s">
        <v>58</v>
      </c>
      <c r="X567" s="22">
        <v>44236</v>
      </c>
      <c r="Y567" s="23">
        <v>44386</v>
      </c>
      <c r="Z567" s="37" t="str">
        <f>IF(India_Data[[#This Row],[Order Date]]=India_Data[[#This Row],[Ship Date]],"0","1")</f>
        <v>1</v>
      </c>
      <c r="AA567" s="37" t="str">
        <f>IF(India_Data[[#This Row],[Sales]]&gt;=India_Data[[#This Row],[Target]],"YES","NO")</f>
        <v>NO</v>
      </c>
      <c r="AB567" s="37">
        <f>(Data!O567:O2121-Data!T567:T2121)</f>
        <v>-631.66999999999996</v>
      </c>
      <c r="AC567" s="35">
        <f>India_Data[[#This Row],[Ship Date]]-India_Data[[#This Row],[Order Date]]</f>
        <v>150</v>
      </c>
      <c r="AD567" s="35" t="str">
        <f>IF(India_Data[[#This Row],[Ship Date]]-India_Data[[#This Row],[Order Date]]&gt;5,"flag","no")</f>
        <v>flag</v>
      </c>
      <c r="AE567" s="35">
        <f>India_Data[[#This Row],[Profit]]/India_Data[[#This Row],[Sales]]</f>
        <v>0</v>
      </c>
      <c r="AF567" s="41">
        <f>India_Data[[#This Row],[Sales]]/India_Data[[#This Row],[Target]]</f>
        <v>9.502865329512894E-2</v>
      </c>
      <c r="AG567" s="41">
        <f>India_Data[[#This Row],[Shipping Cost]]/India_Data[[#This Row],[Sales]]</f>
        <v>3.9951756369666816E-2</v>
      </c>
      <c r="AH567" s="40" t="str">
        <f>IF(India_Data[[#This Row],[Shipping Cost]]/India_Data[[#This Row],[Sales]]&gt;0.1,"HIGH","")</f>
        <v/>
      </c>
    </row>
    <row r="568" spans="1:34">
      <c r="A568" s="19">
        <v>567</v>
      </c>
      <c r="B568" s="20" t="s">
        <v>3081</v>
      </c>
      <c r="C568" s="20" t="s">
        <v>2928</v>
      </c>
      <c r="D568" s="20" t="s">
        <v>3082</v>
      </c>
      <c r="E568" s="20" t="s">
        <v>3083</v>
      </c>
      <c r="F568" s="20" t="s">
        <v>110</v>
      </c>
      <c r="G568" s="20" t="s">
        <v>1339</v>
      </c>
      <c r="H568" s="20" t="s">
        <v>312</v>
      </c>
      <c r="I568" s="20" t="s">
        <v>32</v>
      </c>
      <c r="J568" s="20" t="s">
        <v>180</v>
      </c>
      <c r="K568" s="20" t="s">
        <v>3264</v>
      </c>
      <c r="L568" s="20" t="s">
        <v>35</v>
      </c>
      <c r="M568" s="20" t="s">
        <v>98</v>
      </c>
      <c r="N568" s="20" t="s">
        <v>3265</v>
      </c>
      <c r="O568" s="20">
        <v>33.39</v>
      </c>
      <c r="P568" s="20">
        <v>3</v>
      </c>
      <c r="Q568" s="20">
        <v>4.32</v>
      </c>
      <c r="R568" s="20">
        <v>1.5</v>
      </c>
      <c r="S568" s="20" t="s">
        <v>38</v>
      </c>
      <c r="T568" s="20">
        <v>166</v>
      </c>
      <c r="U568" s="20" t="s">
        <v>206</v>
      </c>
      <c r="V568" s="20" t="s">
        <v>207</v>
      </c>
      <c r="W568" s="21" t="s">
        <v>58</v>
      </c>
      <c r="X568" s="22">
        <v>45109</v>
      </c>
      <c r="Y568" s="23">
        <v>45232</v>
      </c>
      <c r="Z568" s="37" t="str">
        <f>IF(India_Data[[#This Row],[Order Date]]=India_Data[[#This Row],[Ship Date]],"0","1")</f>
        <v>1</v>
      </c>
      <c r="AA568" s="37" t="str">
        <f>IF(India_Data[[#This Row],[Sales]]&gt;=India_Data[[#This Row],[Target]],"YES","NO")</f>
        <v>NO</v>
      </c>
      <c r="AB568" s="37">
        <f>(Data!O568:O2122-Data!T568:T2122)</f>
        <v>-132.61000000000001</v>
      </c>
      <c r="AC568" s="35">
        <f>India_Data[[#This Row],[Ship Date]]-India_Data[[#This Row],[Order Date]]</f>
        <v>123</v>
      </c>
      <c r="AD568" s="35" t="str">
        <f>IF(India_Data[[#This Row],[Ship Date]]-India_Data[[#This Row],[Order Date]]&gt;5,"flag","no")</f>
        <v>flag</v>
      </c>
      <c r="AE568" s="35">
        <f>India_Data[[#This Row],[Profit]]/India_Data[[#This Row],[Sales]]</f>
        <v>0.1293800539083558</v>
      </c>
      <c r="AF568" s="41">
        <f>India_Data[[#This Row],[Sales]]/India_Data[[#This Row],[Target]]</f>
        <v>0.20114457831325303</v>
      </c>
      <c r="AG568" s="41">
        <f>India_Data[[#This Row],[Shipping Cost]]/India_Data[[#This Row],[Sales]]</f>
        <v>4.4923629829290206E-2</v>
      </c>
      <c r="AH568" s="40" t="str">
        <f>IF(India_Data[[#This Row],[Shipping Cost]]/India_Data[[#This Row],[Sales]]&gt;0.1,"HIGH","")</f>
        <v/>
      </c>
    </row>
    <row r="569" spans="1:34">
      <c r="A569" s="19">
        <v>568</v>
      </c>
      <c r="B569" s="20" t="s">
        <v>3105</v>
      </c>
      <c r="C569" s="20" t="s">
        <v>2928</v>
      </c>
      <c r="D569" s="20" t="s">
        <v>2970</v>
      </c>
      <c r="E569" s="20" t="s">
        <v>2971</v>
      </c>
      <c r="F569" s="20" t="s">
        <v>110</v>
      </c>
      <c r="G569" s="20" t="s">
        <v>1053</v>
      </c>
      <c r="H569" s="20" t="s">
        <v>31</v>
      </c>
      <c r="I569" s="20" t="s">
        <v>32</v>
      </c>
      <c r="J569" s="20" t="s">
        <v>33</v>
      </c>
      <c r="K569" s="20" t="s">
        <v>589</v>
      </c>
      <c r="L569" s="20" t="s">
        <v>35</v>
      </c>
      <c r="M569" s="20" t="s">
        <v>98</v>
      </c>
      <c r="N569" s="20" t="s">
        <v>590</v>
      </c>
      <c r="O569" s="20">
        <v>198.84</v>
      </c>
      <c r="P569" s="20">
        <v>4</v>
      </c>
      <c r="Q569" s="20">
        <v>63.6</v>
      </c>
      <c r="R569" s="20">
        <v>19.16</v>
      </c>
      <c r="S569" s="20" t="s">
        <v>38</v>
      </c>
      <c r="T569" s="20">
        <v>330</v>
      </c>
      <c r="U569" s="20" t="s">
        <v>206</v>
      </c>
      <c r="V569" s="20" t="s">
        <v>221</v>
      </c>
      <c r="W569" s="21" t="s">
        <v>41</v>
      </c>
      <c r="X569" s="22">
        <v>45560</v>
      </c>
      <c r="Y569" s="23">
        <v>45564</v>
      </c>
      <c r="Z569" s="37" t="str">
        <f>IF(India_Data[[#This Row],[Order Date]]=India_Data[[#This Row],[Ship Date]],"0","1")</f>
        <v>1</v>
      </c>
      <c r="AA569" s="37" t="str">
        <f>IF(India_Data[[#This Row],[Sales]]&gt;=India_Data[[#This Row],[Target]],"YES","NO")</f>
        <v>NO</v>
      </c>
      <c r="AB569" s="37">
        <f>(Data!O569:O2123-Data!T569:T2123)</f>
        <v>-131.16</v>
      </c>
      <c r="AC569" s="35">
        <f>India_Data[[#This Row],[Ship Date]]-India_Data[[#This Row],[Order Date]]</f>
        <v>4</v>
      </c>
      <c r="AD569" s="35" t="str">
        <f>IF(India_Data[[#This Row],[Ship Date]]-India_Data[[#This Row],[Order Date]]&gt;5,"flag","no")</f>
        <v>no</v>
      </c>
      <c r="AE569" s="35">
        <f>India_Data[[#This Row],[Profit]]/India_Data[[#This Row],[Sales]]</f>
        <v>0.31985515992757996</v>
      </c>
      <c r="AF569" s="41">
        <f>India_Data[[#This Row],[Sales]]/India_Data[[#This Row],[Target]]</f>
        <v>0.60254545454545461</v>
      </c>
      <c r="AG569" s="41">
        <f>India_Data[[#This Row],[Shipping Cost]]/India_Data[[#This Row],[Sales]]</f>
        <v>9.6358881512774094E-2</v>
      </c>
      <c r="AH569" s="40" t="str">
        <f>IF(India_Data[[#This Row],[Shipping Cost]]/India_Data[[#This Row],[Sales]]&gt;0.1,"HIGH","")</f>
        <v/>
      </c>
    </row>
    <row r="570" spans="1:34">
      <c r="A570" s="19">
        <v>569</v>
      </c>
      <c r="B570" s="20" t="s">
        <v>3249</v>
      </c>
      <c r="C570" s="20" t="s">
        <v>2928</v>
      </c>
      <c r="D570" s="20" t="s">
        <v>3250</v>
      </c>
      <c r="E570" s="20" t="s">
        <v>3251</v>
      </c>
      <c r="F570" s="20" t="s">
        <v>110</v>
      </c>
      <c r="G570" s="20" t="s">
        <v>135</v>
      </c>
      <c r="H570" s="20" t="s">
        <v>136</v>
      </c>
      <c r="I570" s="20" t="s">
        <v>32</v>
      </c>
      <c r="J570" s="20" t="s">
        <v>54</v>
      </c>
      <c r="K570" s="20" t="s">
        <v>648</v>
      </c>
      <c r="L570" s="20" t="s">
        <v>35</v>
      </c>
      <c r="M570" s="20" t="s">
        <v>98</v>
      </c>
      <c r="N570" s="20" t="s">
        <v>649</v>
      </c>
      <c r="O570" s="20">
        <v>146.04</v>
      </c>
      <c r="P570" s="20">
        <v>4</v>
      </c>
      <c r="Q570" s="20">
        <v>18.96</v>
      </c>
      <c r="R570" s="20">
        <v>15.55</v>
      </c>
      <c r="S570" s="20" t="s">
        <v>38</v>
      </c>
      <c r="T570" s="20">
        <v>323</v>
      </c>
      <c r="U570" s="20" t="s">
        <v>206</v>
      </c>
      <c r="V570" s="20" t="s">
        <v>228</v>
      </c>
      <c r="W570" s="21" t="s">
        <v>41</v>
      </c>
      <c r="X570" s="22">
        <v>45388</v>
      </c>
      <c r="Y570" s="23">
        <v>45571</v>
      </c>
      <c r="Z570" s="37" t="str">
        <f>IF(India_Data[[#This Row],[Order Date]]=India_Data[[#This Row],[Ship Date]],"0","1")</f>
        <v>1</v>
      </c>
      <c r="AA570" s="37" t="str">
        <f>IF(India_Data[[#This Row],[Sales]]&gt;=India_Data[[#This Row],[Target]],"YES","NO")</f>
        <v>NO</v>
      </c>
      <c r="AB570" s="37">
        <f>(Data!O570:O2124-Data!T570:T2124)</f>
        <v>-176.96</v>
      </c>
      <c r="AC570" s="35">
        <f>India_Data[[#This Row],[Ship Date]]-India_Data[[#This Row],[Order Date]]</f>
        <v>183</v>
      </c>
      <c r="AD570" s="35" t="str">
        <f>IF(India_Data[[#This Row],[Ship Date]]-India_Data[[#This Row],[Order Date]]&gt;5,"flag","no")</f>
        <v>flag</v>
      </c>
      <c r="AE570" s="35">
        <f>India_Data[[#This Row],[Profit]]/India_Data[[#This Row],[Sales]]</f>
        <v>0.12982744453574366</v>
      </c>
      <c r="AF570" s="41">
        <f>India_Data[[#This Row],[Sales]]/India_Data[[#This Row],[Target]]</f>
        <v>0.45213622291021671</v>
      </c>
      <c r="AG570" s="41">
        <f>India_Data[[#This Row],[Shipping Cost]]/India_Data[[#This Row],[Sales]]</f>
        <v>0.10647767734867161</v>
      </c>
      <c r="AH570" s="40" t="str">
        <f>IF(India_Data[[#This Row],[Shipping Cost]]/India_Data[[#This Row],[Sales]]&gt;0.1,"HIGH","")</f>
        <v>HIGH</v>
      </c>
    </row>
    <row r="571" spans="1:34">
      <c r="A571" s="19">
        <v>570</v>
      </c>
      <c r="B571" s="20" t="s">
        <v>3249</v>
      </c>
      <c r="C571" s="20" t="s">
        <v>2928</v>
      </c>
      <c r="D571" s="20" t="s">
        <v>3250</v>
      </c>
      <c r="E571" s="20" t="s">
        <v>3251</v>
      </c>
      <c r="F571" s="20" t="s">
        <v>110</v>
      </c>
      <c r="G571" s="20" t="s">
        <v>135</v>
      </c>
      <c r="H571" s="20" t="s">
        <v>136</v>
      </c>
      <c r="I571" s="20" t="s">
        <v>32</v>
      </c>
      <c r="J571" s="20" t="s">
        <v>54</v>
      </c>
      <c r="K571" s="20" t="s">
        <v>3266</v>
      </c>
      <c r="L571" s="20" t="s">
        <v>35</v>
      </c>
      <c r="M571" s="20" t="s">
        <v>84</v>
      </c>
      <c r="N571" s="20" t="s">
        <v>3267</v>
      </c>
      <c r="O571" s="20">
        <v>45.12</v>
      </c>
      <c r="P571" s="20">
        <v>4</v>
      </c>
      <c r="Q571" s="20">
        <v>21.12</v>
      </c>
      <c r="R571" s="20">
        <v>3.86</v>
      </c>
      <c r="S571" s="20" t="s">
        <v>38</v>
      </c>
      <c r="T571" s="20">
        <v>495</v>
      </c>
      <c r="U571" s="20" t="s">
        <v>206</v>
      </c>
      <c r="V571" s="20" t="s">
        <v>207</v>
      </c>
      <c r="W571" s="21" t="s">
        <v>41</v>
      </c>
      <c r="X571" s="22">
        <v>45008</v>
      </c>
      <c r="Y571" s="23">
        <v>45012</v>
      </c>
      <c r="Z571" s="37" t="str">
        <f>IF(India_Data[[#This Row],[Order Date]]=India_Data[[#This Row],[Ship Date]],"0","1")</f>
        <v>1</v>
      </c>
      <c r="AA571" s="37" t="str">
        <f>IF(India_Data[[#This Row],[Sales]]&gt;=India_Data[[#This Row],[Target]],"YES","NO")</f>
        <v>NO</v>
      </c>
      <c r="AB571" s="37">
        <f>(Data!O571:O2125-Data!T571:T2125)</f>
        <v>-449.88</v>
      </c>
      <c r="AC571" s="35">
        <f>India_Data[[#This Row],[Ship Date]]-India_Data[[#This Row],[Order Date]]</f>
        <v>4</v>
      </c>
      <c r="AD571" s="35" t="str">
        <f>IF(India_Data[[#This Row],[Ship Date]]-India_Data[[#This Row],[Order Date]]&gt;5,"flag","no")</f>
        <v>no</v>
      </c>
      <c r="AE571" s="35">
        <f>India_Data[[#This Row],[Profit]]/India_Data[[#This Row],[Sales]]</f>
        <v>0.46808510638297879</v>
      </c>
      <c r="AF571" s="41">
        <f>India_Data[[#This Row],[Sales]]/India_Data[[#This Row],[Target]]</f>
        <v>9.115151515151515E-2</v>
      </c>
      <c r="AG571" s="41">
        <f>India_Data[[#This Row],[Shipping Cost]]/India_Data[[#This Row],[Sales]]</f>
        <v>8.5549645390070927E-2</v>
      </c>
      <c r="AH571" s="40" t="str">
        <f>IF(India_Data[[#This Row],[Shipping Cost]]/India_Data[[#This Row],[Sales]]&gt;0.1,"HIGH","")</f>
        <v/>
      </c>
    </row>
    <row r="572" spans="1:34">
      <c r="A572" s="19">
        <v>571</v>
      </c>
      <c r="B572" s="20" t="s">
        <v>3507</v>
      </c>
      <c r="C572" s="20" t="s">
        <v>2928</v>
      </c>
      <c r="D572" s="20" t="s">
        <v>3508</v>
      </c>
      <c r="E572" s="20" t="s">
        <v>3509</v>
      </c>
      <c r="F572" s="20" t="s">
        <v>110</v>
      </c>
      <c r="G572" s="20" t="s">
        <v>74</v>
      </c>
      <c r="H572" s="20" t="s">
        <v>63</v>
      </c>
      <c r="I572" s="20" t="s">
        <v>32</v>
      </c>
      <c r="J572" s="20" t="s">
        <v>54</v>
      </c>
      <c r="K572" s="20" t="s">
        <v>974</v>
      </c>
      <c r="L572" s="20" t="s">
        <v>35</v>
      </c>
      <c r="M572" s="20" t="s">
        <v>145</v>
      </c>
      <c r="N572" s="20" t="s">
        <v>975</v>
      </c>
      <c r="O572" s="20">
        <v>984.9</v>
      </c>
      <c r="P572" s="20">
        <v>5</v>
      </c>
      <c r="Q572" s="20">
        <v>423.45</v>
      </c>
      <c r="R572" s="20">
        <v>98.02</v>
      </c>
      <c r="S572" s="20" t="s">
        <v>38</v>
      </c>
      <c r="T572" s="20">
        <v>566</v>
      </c>
      <c r="U572" s="20" t="s">
        <v>206</v>
      </c>
      <c r="V572" s="20" t="s">
        <v>214</v>
      </c>
      <c r="W572" s="21" t="s">
        <v>41</v>
      </c>
      <c r="X572" s="22">
        <v>44573</v>
      </c>
      <c r="Y572" s="23">
        <v>44754</v>
      </c>
      <c r="Z572" s="37" t="str">
        <f>IF(India_Data[[#This Row],[Order Date]]=India_Data[[#This Row],[Ship Date]],"0","1")</f>
        <v>1</v>
      </c>
      <c r="AA572" s="37" t="str">
        <f>IF(India_Data[[#This Row],[Sales]]&gt;=India_Data[[#This Row],[Target]],"YES","NO")</f>
        <v>YES</v>
      </c>
      <c r="AB572" s="37">
        <f>(Data!O572:O2126-Data!T572:T2126)</f>
        <v>418.9</v>
      </c>
      <c r="AC572" s="35">
        <f>India_Data[[#This Row],[Ship Date]]-India_Data[[#This Row],[Order Date]]</f>
        <v>181</v>
      </c>
      <c r="AD572" s="35" t="str">
        <f>IF(India_Data[[#This Row],[Ship Date]]-India_Data[[#This Row],[Order Date]]&gt;5,"flag","no")</f>
        <v>flag</v>
      </c>
      <c r="AE572" s="35">
        <f>India_Data[[#This Row],[Profit]]/India_Data[[#This Row],[Sales]]</f>
        <v>0.42994212610417298</v>
      </c>
      <c r="AF572" s="41">
        <f>India_Data[[#This Row],[Sales]]/India_Data[[#This Row],[Target]]</f>
        <v>1.7401060070671377</v>
      </c>
      <c r="AG572" s="41">
        <f>India_Data[[#This Row],[Shipping Cost]]/India_Data[[#This Row],[Sales]]</f>
        <v>9.9522794192303782E-2</v>
      </c>
      <c r="AH572" s="40" t="str">
        <f>IF(India_Data[[#This Row],[Shipping Cost]]/India_Data[[#This Row],[Sales]]&gt;0.1,"HIGH","")</f>
        <v/>
      </c>
    </row>
    <row r="573" spans="1:34">
      <c r="A573" s="19">
        <v>572</v>
      </c>
      <c r="B573" s="20" t="s">
        <v>2969</v>
      </c>
      <c r="C573" s="20" t="s">
        <v>2928</v>
      </c>
      <c r="D573" s="20" t="s">
        <v>2970</v>
      </c>
      <c r="E573" s="20" t="s">
        <v>2971</v>
      </c>
      <c r="F573" s="20" t="s">
        <v>110</v>
      </c>
      <c r="G573" s="20" t="s">
        <v>260</v>
      </c>
      <c r="H573" s="20" t="s">
        <v>260</v>
      </c>
      <c r="I573" s="20" t="s">
        <v>32</v>
      </c>
      <c r="J573" s="20" t="s">
        <v>33</v>
      </c>
      <c r="K573" s="20" t="s">
        <v>3268</v>
      </c>
      <c r="L573" s="20" t="s">
        <v>35</v>
      </c>
      <c r="M573" s="20" t="s">
        <v>84</v>
      </c>
      <c r="N573" s="20" t="s">
        <v>3269</v>
      </c>
      <c r="O573" s="20">
        <v>49.35</v>
      </c>
      <c r="P573" s="20">
        <v>5</v>
      </c>
      <c r="Q573" s="20">
        <v>0.45</v>
      </c>
      <c r="R573" s="20">
        <v>12.23</v>
      </c>
      <c r="S573" s="20" t="s">
        <v>2972</v>
      </c>
      <c r="T573" s="20">
        <v>609</v>
      </c>
      <c r="U573" s="20" t="s">
        <v>206</v>
      </c>
      <c r="V573" s="20" t="s">
        <v>221</v>
      </c>
      <c r="W573" s="21" t="s">
        <v>58</v>
      </c>
      <c r="X573" s="22">
        <v>45303</v>
      </c>
      <c r="Y573" s="23">
        <v>45424</v>
      </c>
      <c r="Z573" s="37" t="str">
        <f>IF(India_Data[[#This Row],[Order Date]]=India_Data[[#This Row],[Ship Date]],"0","1")</f>
        <v>1</v>
      </c>
      <c r="AA573" s="37" t="str">
        <f>IF(India_Data[[#This Row],[Sales]]&gt;=India_Data[[#This Row],[Target]],"YES","NO")</f>
        <v>NO</v>
      </c>
      <c r="AB573" s="37">
        <f>(Data!O573:O2127-Data!T573:T2127)</f>
        <v>-559.65</v>
      </c>
      <c r="AC573" s="35">
        <f>India_Data[[#This Row],[Ship Date]]-India_Data[[#This Row],[Order Date]]</f>
        <v>121</v>
      </c>
      <c r="AD573" s="35" t="str">
        <f>IF(India_Data[[#This Row],[Ship Date]]-India_Data[[#This Row],[Order Date]]&gt;5,"flag","no")</f>
        <v>flag</v>
      </c>
      <c r="AE573" s="35">
        <f>India_Data[[#This Row],[Profit]]/India_Data[[#This Row],[Sales]]</f>
        <v>9.11854103343465E-3</v>
      </c>
      <c r="AF573" s="41">
        <f>India_Data[[#This Row],[Sales]]/India_Data[[#This Row],[Target]]</f>
        <v>8.1034482758620685E-2</v>
      </c>
      <c r="AG573" s="41">
        <f>India_Data[[#This Row],[Shipping Cost]]/India_Data[[#This Row],[Sales]]</f>
        <v>0.24782168186423506</v>
      </c>
      <c r="AH573" s="40" t="str">
        <f>IF(India_Data[[#This Row],[Shipping Cost]]/India_Data[[#This Row],[Sales]]&gt;0.1,"HIGH","")</f>
        <v>HIGH</v>
      </c>
    </row>
    <row r="574" spans="1:34">
      <c r="A574" s="19">
        <v>573</v>
      </c>
      <c r="B574" s="20" t="s">
        <v>3270</v>
      </c>
      <c r="C574" s="20" t="s">
        <v>2928</v>
      </c>
      <c r="D574" s="20" t="s">
        <v>661</v>
      </c>
      <c r="E574" s="20" t="s">
        <v>662</v>
      </c>
      <c r="F574" s="20" t="s">
        <v>110</v>
      </c>
      <c r="G574" s="20" t="s">
        <v>500</v>
      </c>
      <c r="H574" s="20" t="s">
        <v>512</v>
      </c>
      <c r="I574" s="20" t="s">
        <v>32</v>
      </c>
      <c r="J574" s="20" t="s">
        <v>180</v>
      </c>
      <c r="K574" s="20" t="s">
        <v>3271</v>
      </c>
      <c r="L574" s="20" t="s">
        <v>35</v>
      </c>
      <c r="M574" s="20" t="s">
        <v>76</v>
      </c>
      <c r="N574" s="20" t="s">
        <v>3272</v>
      </c>
      <c r="O574" s="20">
        <v>30</v>
      </c>
      <c r="P574" s="20">
        <v>5</v>
      </c>
      <c r="Q574" s="20">
        <v>6.3</v>
      </c>
      <c r="R574" s="20">
        <v>3.46</v>
      </c>
      <c r="S574" s="20" t="s">
        <v>2337</v>
      </c>
      <c r="T574" s="20">
        <v>304</v>
      </c>
      <c r="U574" s="20" t="s">
        <v>206</v>
      </c>
      <c r="V574" s="20" t="s">
        <v>228</v>
      </c>
      <c r="W574" s="21" t="s">
        <v>41</v>
      </c>
      <c r="X574" s="22">
        <v>44787</v>
      </c>
      <c r="Y574" s="23">
        <v>44792</v>
      </c>
      <c r="Z574" s="37" t="str">
        <f>IF(India_Data[[#This Row],[Order Date]]=India_Data[[#This Row],[Ship Date]],"0","1")</f>
        <v>1</v>
      </c>
      <c r="AA574" s="37" t="str">
        <f>IF(India_Data[[#This Row],[Sales]]&gt;=India_Data[[#This Row],[Target]],"YES","NO")</f>
        <v>NO</v>
      </c>
      <c r="AB574" s="37">
        <f>(Data!O574:O2128-Data!T574:T2128)</f>
        <v>-274</v>
      </c>
      <c r="AC574" s="35">
        <f>India_Data[[#This Row],[Ship Date]]-India_Data[[#This Row],[Order Date]]</f>
        <v>5</v>
      </c>
      <c r="AD574" s="35" t="str">
        <f>IF(India_Data[[#This Row],[Ship Date]]-India_Data[[#This Row],[Order Date]]&gt;5,"flag","no")</f>
        <v>no</v>
      </c>
      <c r="AE574" s="35">
        <f>India_Data[[#This Row],[Profit]]/India_Data[[#This Row],[Sales]]</f>
        <v>0.21</v>
      </c>
      <c r="AF574" s="41">
        <f>India_Data[[#This Row],[Sales]]/India_Data[[#This Row],[Target]]</f>
        <v>9.8684210526315791E-2</v>
      </c>
      <c r="AG574" s="41">
        <f>India_Data[[#This Row],[Shipping Cost]]/India_Data[[#This Row],[Sales]]</f>
        <v>0.11533333333333333</v>
      </c>
      <c r="AH574" s="40" t="str">
        <f>IF(India_Data[[#This Row],[Shipping Cost]]/India_Data[[#This Row],[Sales]]&gt;0.1,"HIGH","")</f>
        <v>HIGH</v>
      </c>
    </row>
    <row r="575" spans="1:34">
      <c r="A575" s="19">
        <v>574</v>
      </c>
      <c r="B575" s="20" t="s">
        <v>3115</v>
      </c>
      <c r="C575" s="20" t="s">
        <v>2928</v>
      </c>
      <c r="D575" s="20" t="s">
        <v>3116</v>
      </c>
      <c r="E575" s="20" t="s">
        <v>3117</v>
      </c>
      <c r="F575" s="20" t="s">
        <v>110</v>
      </c>
      <c r="G575" s="20" t="s">
        <v>907</v>
      </c>
      <c r="H575" s="20" t="s">
        <v>757</v>
      </c>
      <c r="I575" s="20" t="s">
        <v>32</v>
      </c>
      <c r="J575" s="20" t="s">
        <v>180</v>
      </c>
      <c r="K575" s="20" t="s">
        <v>2498</v>
      </c>
      <c r="L575" s="20" t="s">
        <v>35</v>
      </c>
      <c r="M575" s="20" t="s">
        <v>145</v>
      </c>
      <c r="N575" s="20" t="s">
        <v>2499</v>
      </c>
      <c r="O575" s="20">
        <v>1865.97</v>
      </c>
      <c r="P575" s="20">
        <v>9</v>
      </c>
      <c r="Q575" s="20">
        <v>802.17</v>
      </c>
      <c r="R575" s="20">
        <v>413.95</v>
      </c>
      <c r="S575" s="20" t="s">
        <v>2972</v>
      </c>
      <c r="T575" s="20">
        <v>516</v>
      </c>
      <c r="U575" s="20" t="s">
        <v>206</v>
      </c>
      <c r="V575" s="20" t="s">
        <v>207</v>
      </c>
      <c r="W575" s="21" t="s">
        <v>41</v>
      </c>
      <c r="X575" s="22">
        <v>45403</v>
      </c>
      <c r="Y575" s="23">
        <v>45407</v>
      </c>
      <c r="Z575" s="37" t="str">
        <f>IF(India_Data[[#This Row],[Order Date]]=India_Data[[#This Row],[Ship Date]],"0","1")</f>
        <v>1</v>
      </c>
      <c r="AA575" s="37" t="str">
        <f>IF(India_Data[[#This Row],[Sales]]&gt;=India_Data[[#This Row],[Target]],"YES","NO")</f>
        <v>YES</v>
      </c>
      <c r="AB575" s="37">
        <f>(Data!O575:O2129-Data!T575:T2129)</f>
        <v>1349.97</v>
      </c>
      <c r="AC575" s="35">
        <f>India_Data[[#This Row],[Ship Date]]-India_Data[[#This Row],[Order Date]]</f>
        <v>4</v>
      </c>
      <c r="AD575" s="35" t="str">
        <f>IF(India_Data[[#This Row],[Ship Date]]-India_Data[[#This Row],[Order Date]]&gt;5,"flag","no")</f>
        <v>no</v>
      </c>
      <c r="AE575" s="35">
        <f>India_Data[[#This Row],[Profit]]/India_Data[[#This Row],[Sales]]</f>
        <v>0.42989437129214292</v>
      </c>
      <c r="AF575" s="41">
        <f>India_Data[[#This Row],[Sales]]/India_Data[[#This Row],[Target]]</f>
        <v>3.6162209302325583</v>
      </c>
      <c r="AG575" s="41">
        <f>India_Data[[#This Row],[Shipping Cost]]/India_Data[[#This Row],[Sales]]</f>
        <v>0.22184172307164637</v>
      </c>
      <c r="AH575" s="40" t="str">
        <f>IF(India_Data[[#This Row],[Shipping Cost]]/India_Data[[#This Row],[Sales]]&gt;0.1,"HIGH","")</f>
        <v>HIGH</v>
      </c>
    </row>
    <row r="576" spans="1:34">
      <c r="A576" s="19">
        <v>575</v>
      </c>
      <c r="B576" s="20" t="s">
        <v>3273</v>
      </c>
      <c r="C576" s="20" t="s">
        <v>2928</v>
      </c>
      <c r="D576" s="20" t="s">
        <v>3274</v>
      </c>
      <c r="E576" s="20" t="s">
        <v>3275</v>
      </c>
      <c r="F576" s="20" t="s">
        <v>110</v>
      </c>
      <c r="G576" s="20" t="s">
        <v>588</v>
      </c>
      <c r="H576" s="20" t="s">
        <v>136</v>
      </c>
      <c r="I576" s="20" t="s">
        <v>32</v>
      </c>
      <c r="J576" s="20" t="s">
        <v>54</v>
      </c>
      <c r="K576" s="20" t="s">
        <v>3276</v>
      </c>
      <c r="L576" s="20" t="s">
        <v>35</v>
      </c>
      <c r="M576" s="20" t="s">
        <v>275</v>
      </c>
      <c r="N576" s="20" t="s">
        <v>3277</v>
      </c>
      <c r="O576" s="20">
        <v>169.5</v>
      </c>
      <c r="P576" s="20">
        <v>2</v>
      </c>
      <c r="Q576" s="20">
        <v>15.24</v>
      </c>
      <c r="R576" s="20">
        <v>35.840000000000003</v>
      </c>
      <c r="S576" s="20" t="s">
        <v>2972</v>
      </c>
      <c r="T576" s="20">
        <v>730</v>
      </c>
      <c r="U576" s="20" t="s">
        <v>206</v>
      </c>
      <c r="V576" s="20" t="s">
        <v>221</v>
      </c>
      <c r="W576" s="21" t="s">
        <v>41</v>
      </c>
      <c r="X576" s="22">
        <v>44907</v>
      </c>
      <c r="Y576" s="23">
        <v>44913</v>
      </c>
      <c r="Z576" s="37" t="str">
        <f>IF(India_Data[[#This Row],[Order Date]]=India_Data[[#This Row],[Ship Date]],"0","1")</f>
        <v>1</v>
      </c>
      <c r="AA576" s="37" t="str">
        <f>IF(India_Data[[#This Row],[Sales]]&gt;=India_Data[[#This Row],[Target]],"YES","NO")</f>
        <v>NO</v>
      </c>
      <c r="AB576" s="37">
        <f>(Data!O576:O2130-Data!T576:T2130)</f>
        <v>-560.5</v>
      </c>
      <c r="AC576" s="35">
        <f>India_Data[[#This Row],[Ship Date]]-India_Data[[#This Row],[Order Date]]</f>
        <v>6</v>
      </c>
      <c r="AD576" s="35" t="str">
        <f>IF(India_Data[[#This Row],[Ship Date]]-India_Data[[#This Row],[Order Date]]&gt;5,"flag","no")</f>
        <v>flag</v>
      </c>
      <c r="AE576" s="35">
        <f>India_Data[[#This Row],[Profit]]/India_Data[[#This Row],[Sales]]</f>
        <v>8.9911504424778757E-2</v>
      </c>
      <c r="AF576" s="41">
        <f>India_Data[[#This Row],[Sales]]/India_Data[[#This Row],[Target]]</f>
        <v>0.2321917808219178</v>
      </c>
      <c r="AG576" s="41">
        <f>India_Data[[#This Row],[Shipping Cost]]/India_Data[[#This Row],[Sales]]</f>
        <v>0.21144542772861358</v>
      </c>
      <c r="AH576" s="40" t="str">
        <f>IF(India_Data[[#This Row],[Shipping Cost]]/India_Data[[#This Row],[Sales]]&gt;0.1,"HIGH","")</f>
        <v>HIGH</v>
      </c>
    </row>
    <row r="577" spans="1:34">
      <c r="A577" s="19">
        <v>576</v>
      </c>
      <c r="B577" s="20" t="s">
        <v>2969</v>
      </c>
      <c r="C577" s="20" t="s">
        <v>2928</v>
      </c>
      <c r="D577" s="20" t="s">
        <v>2970</v>
      </c>
      <c r="E577" s="20" t="s">
        <v>2971</v>
      </c>
      <c r="F577" s="20" t="s">
        <v>110</v>
      </c>
      <c r="G577" s="20" t="s">
        <v>260</v>
      </c>
      <c r="H577" s="20" t="s">
        <v>260</v>
      </c>
      <c r="I577" s="20" t="s">
        <v>32</v>
      </c>
      <c r="J577" s="20" t="s">
        <v>33</v>
      </c>
      <c r="K577" s="20" t="s">
        <v>3278</v>
      </c>
      <c r="L577" s="20" t="s">
        <v>35</v>
      </c>
      <c r="M577" s="20" t="s">
        <v>36</v>
      </c>
      <c r="N577" s="20" t="s">
        <v>3279</v>
      </c>
      <c r="O577" s="20">
        <v>97.68</v>
      </c>
      <c r="P577" s="20">
        <v>2</v>
      </c>
      <c r="Q577" s="20">
        <v>13.62</v>
      </c>
      <c r="R577" s="20">
        <v>20.100000000000001</v>
      </c>
      <c r="S577" s="20" t="s">
        <v>2972</v>
      </c>
      <c r="T577" s="20">
        <v>42</v>
      </c>
      <c r="U577" s="20" t="s">
        <v>206</v>
      </c>
      <c r="V577" s="20" t="s">
        <v>228</v>
      </c>
      <c r="W577" s="21" t="s">
        <v>41</v>
      </c>
      <c r="X577" s="22">
        <v>45522</v>
      </c>
      <c r="Y577" s="23">
        <v>45527</v>
      </c>
      <c r="Z577" s="37" t="str">
        <f>IF(India_Data[[#This Row],[Order Date]]=India_Data[[#This Row],[Ship Date]],"0","1")</f>
        <v>1</v>
      </c>
      <c r="AA577" s="37" t="str">
        <f>IF(India_Data[[#This Row],[Sales]]&gt;=India_Data[[#This Row],[Target]],"YES","NO")</f>
        <v>YES</v>
      </c>
      <c r="AB577" s="37">
        <f>(Data!O577:O2131-Data!T577:T2131)</f>
        <v>55.680000000000007</v>
      </c>
      <c r="AC577" s="35">
        <f>India_Data[[#This Row],[Ship Date]]-India_Data[[#This Row],[Order Date]]</f>
        <v>5</v>
      </c>
      <c r="AD577" s="35" t="str">
        <f>IF(India_Data[[#This Row],[Ship Date]]-India_Data[[#This Row],[Order Date]]&gt;5,"flag","no")</f>
        <v>no</v>
      </c>
      <c r="AE577" s="35">
        <f>India_Data[[#This Row],[Profit]]/India_Data[[#This Row],[Sales]]</f>
        <v>0.13943488943488941</v>
      </c>
      <c r="AF577" s="41">
        <f>India_Data[[#This Row],[Sales]]/India_Data[[#This Row],[Target]]</f>
        <v>2.3257142857142861</v>
      </c>
      <c r="AG577" s="41">
        <f>India_Data[[#This Row],[Shipping Cost]]/India_Data[[#This Row],[Sales]]</f>
        <v>0.20577395577395577</v>
      </c>
      <c r="AH577" s="40" t="str">
        <f>IF(India_Data[[#This Row],[Shipping Cost]]/India_Data[[#This Row],[Sales]]&gt;0.1,"HIGH","")</f>
        <v>HIGH</v>
      </c>
    </row>
    <row r="578" spans="1:34">
      <c r="A578" s="19">
        <v>577</v>
      </c>
      <c r="B578" s="20" t="s">
        <v>3280</v>
      </c>
      <c r="C578" s="20" t="s">
        <v>2928</v>
      </c>
      <c r="D578" s="20" t="s">
        <v>3281</v>
      </c>
      <c r="E578" s="20" t="s">
        <v>3282</v>
      </c>
      <c r="F578" s="20" t="s">
        <v>110</v>
      </c>
      <c r="G578" s="20" t="s">
        <v>1887</v>
      </c>
      <c r="H578" s="20" t="s">
        <v>563</v>
      </c>
      <c r="I578" s="20" t="s">
        <v>32</v>
      </c>
      <c r="J578" s="20" t="s">
        <v>54</v>
      </c>
      <c r="K578" s="20" t="s">
        <v>3283</v>
      </c>
      <c r="L578" s="20" t="s">
        <v>35</v>
      </c>
      <c r="M578" s="20" t="s">
        <v>105</v>
      </c>
      <c r="N578" s="20" t="s">
        <v>1146</v>
      </c>
      <c r="O578" s="20">
        <v>55.98</v>
      </c>
      <c r="P578" s="20">
        <v>2</v>
      </c>
      <c r="Q578" s="20">
        <v>27.96</v>
      </c>
      <c r="R578" s="20">
        <v>8.5299999999999994</v>
      </c>
      <c r="S578" s="20" t="s">
        <v>2972</v>
      </c>
      <c r="T578" s="20">
        <v>712</v>
      </c>
      <c r="U578" s="20" t="s">
        <v>206</v>
      </c>
      <c r="V578" s="20" t="s">
        <v>207</v>
      </c>
      <c r="W578" s="21" t="s">
        <v>58</v>
      </c>
      <c r="X578" s="22">
        <v>45143</v>
      </c>
      <c r="Y578" s="23">
        <v>45059</v>
      </c>
      <c r="Z578" s="37" t="str">
        <f>IF(India_Data[[#This Row],[Order Date]]=India_Data[[#This Row],[Ship Date]],"0","1")</f>
        <v>1</v>
      </c>
      <c r="AA578" s="37" t="str">
        <f>IF(India_Data[[#This Row],[Sales]]&gt;=India_Data[[#This Row],[Target]],"YES","NO")</f>
        <v>NO</v>
      </c>
      <c r="AB578" s="37">
        <f>(Data!O578:O2132-Data!T578:T2132)</f>
        <v>-656.02</v>
      </c>
      <c r="AC578" s="35">
        <f>India_Data[[#This Row],[Ship Date]]-India_Data[[#This Row],[Order Date]]</f>
        <v>-84</v>
      </c>
      <c r="AD578" s="35" t="str">
        <f>IF(India_Data[[#This Row],[Ship Date]]-India_Data[[#This Row],[Order Date]]&gt;5,"flag","no")</f>
        <v>no</v>
      </c>
      <c r="AE578" s="35">
        <f>India_Data[[#This Row],[Profit]]/India_Data[[#This Row],[Sales]]</f>
        <v>0.49946409431939981</v>
      </c>
      <c r="AF578" s="41">
        <f>India_Data[[#This Row],[Sales]]/India_Data[[#This Row],[Target]]</f>
        <v>7.8623595505617969E-2</v>
      </c>
      <c r="AG578" s="41">
        <f>India_Data[[#This Row],[Shipping Cost]]/India_Data[[#This Row],[Sales]]</f>
        <v>0.15237584851732761</v>
      </c>
      <c r="AH578" s="40" t="str">
        <f>IF(India_Data[[#This Row],[Shipping Cost]]/India_Data[[#This Row],[Sales]]&gt;0.1,"HIGH","")</f>
        <v>HIGH</v>
      </c>
    </row>
    <row r="579" spans="1:34">
      <c r="A579" s="19">
        <v>578</v>
      </c>
      <c r="B579" s="20" t="s">
        <v>3263</v>
      </c>
      <c r="C579" s="20" t="s">
        <v>2928</v>
      </c>
      <c r="D579" s="20" t="s">
        <v>572</v>
      </c>
      <c r="E579" s="20" t="s">
        <v>573</v>
      </c>
      <c r="F579" s="20" t="s">
        <v>110</v>
      </c>
      <c r="G579" s="20" t="s">
        <v>2950</v>
      </c>
      <c r="H579" s="20" t="s">
        <v>157</v>
      </c>
      <c r="I579" s="20" t="s">
        <v>32</v>
      </c>
      <c r="J579" s="20" t="s">
        <v>47</v>
      </c>
      <c r="K579" s="20" t="s">
        <v>3284</v>
      </c>
      <c r="L579" s="20" t="s">
        <v>35</v>
      </c>
      <c r="M579" s="20" t="s">
        <v>36</v>
      </c>
      <c r="N579" s="20" t="s">
        <v>3285</v>
      </c>
      <c r="O579" s="20">
        <v>100.92</v>
      </c>
      <c r="P579" s="20">
        <v>2</v>
      </c>
      <c r="Q579" s="20">
        <v>45.36</v>
      </c>
      <c r="R579" s="20">
        <v>13.54</v>
      </c>
      <c r="S579" s="20" t="s">
        <v>2337</v>
      </c>
      <c r="T579" s="20">
        <v>283</v>
      </c>
      <c r="U579" s="20" t="s">
        <v>206</v>
      </c>
      <c r="V579" s="20" t="s">
        <v>214</v>
      </c>
      <c r="W579" s="21" t="s">
        <v>41</v>
      </c>
      <c r="X579" s="22">
        <v>45635</v>
      </c>
      <c r="Y579" s="23">
        <v>45551</v>
      </c>
      <c r="Z579" s="37" t="str">
        <f>IF(India_Data[[#This Row],[Order Date]]=India_Data[[#This Row],[Ship Date]],"0","1")</f>
        <v>1</v>
      </c>
      <c r="AA579" s="37" t="str">
        <f>IF(India_Data[[#This Row],[Sales]]&gt;=India_Data[[#This Row],[Target]],"YES","NO")</f>
        <v>NO</v>
      </c>
      <c r="AB579" s="37">
        <f>(Data!O579:O2133-Data!T579:T2133)</f>
        <v>-182.07999999999998</v>
      </c>
      <c r="AC579" s="35">
        <f>India_Data[[#This Row],[Ship Date]]-India_Data[[#This Row],[Order Date]]</f>
        <v>-84</v>
      </c>
      <c r="AD579" s="35" t="str">
        <f>IF(India_Data[[#This Row],[Ship Date]]-India_Data[[#This Row],[Order Date]]&gt;5,"flag","no")</f>
        <v>no</v>
      </c>
      <c r="AE579" s="35">
        <f>India_Data[[#This Row],[Profit]]/India_Data[[#This Row],[Sales]]</f>
        <v>0.44946492271105826</v>
      </c>
      <c r="AF579" s="41">
        <f>India_Data[[#This Row],[Sales]]/India_Data[[#This Row],[Target]]</f>
        <v>0.35660777385159009</v>
      </c>
      <c r="AG579" s="41">
        <f>India_Data[[#This Row],[Shipping Cost]]/India_Data[[#This Row],[Sales]]</f>
        <v>0.13416567578279825</v>
      </c>
      <c r="AH579" s="40" t="str">
        <f>IF(India_Data[[#This Row],[Shipping Cost]]/India_Data[[#This Row],[Sales]]&gt;0.1,"HIGH","")</f>
        <v>HIGH</v>
      </c>
    </row>
    <row r="580" spans="1:34">
      <c r="A580" s="19">
        <v>579</v>
      </c>
      <c r="B580" s="20" t="s">
        <v>3286</v>
      </c>
      <c r="C580" s="20" t="s">
        <v>2928</v>
      </c>
      <c r="D580" s="20" t="s">
        <v>669</v>
      </c>
      <c r="E580" s="20" t="s">
        <v>670</v>
      </c>
      <c r="F580" s="20" t="s">
        <v>110</v>
      </c>
      <c r="G580" s="20" t="s">
        <v>164</v>
      </c>
      <c r="H580" s="20" t="s">
        <v>165</v>
      </c>
      <c r="I580" s="20" t="s">
        <v>32</v>
      </c>
      <c r="J580" s="20" t="s">
        <v>47</v>
      </c>
      <c r="K580" s="20" t="s">
        <v>758</v>
      </c>
      <c r="L580" s="20" t="s">
        <v>35</v>
      </c>
      <c r="M580" s="20" t="s">
        <v>159</v>
      </c>
      <c r="N580" s="20" t="s">
        <v>759</v>
      </c>
      <c r="O580" s="20">
        <v>109.8</v>
      </c>
      <c r="P580" s="20">
        <v>2</v>
      </c>
      <c r="Q580" s="20">
        <v>43.92</v>
      </c>
      <c r="R580" s="20">
        <v>9.49</v>
      </c>
      <c r="S580" s="20" t="s">
        <v>38</v>
      </c>
      <c r="T580" s="20">
        <v>139</v>
      </c>
      <c r="U580" s="20" t="s">
        <v>206</v>
      </c>
      <c r="V580" s="20" t="s">
        <v>221</v>
      </c>
      <c r="W580" s="21" t="s">
        <v>58</v>
      </c>
      <c r="X580" s="22">
        <v>45595</v>
      </c>
      <c r="Y580" s="23">
        <v>45393</v>
      </c>
      <c r="Z580" s="37" t="str">
        <f>IF(India_Data[[#This Row],[Order Date]]=India_Data[[#This Row],[Ship Date]],"0","1")</f>
        <v>1</v>
      </c>
      <c r="AA580" s="37" t="str">
        <f>IF(India_Data[[#This Row],[Sales]]&gt;=India_Data[[#This Row],[Target]],"YES","NO")</f>
        <v>NO</v>
      </c>
      <c r="AB580" s="37">
        <f>(Data!O580:O2134-Data!T580:T2134)</f>
        <v>-29.200000000000003</v>
      </c>
      <c r="AC580" s="35">
        <f>India_Data[[#This Row],[Ship Date]]-India_Data[[#This Row],[Order Date]]</f>
        <v>-202</v>
      </c>
      <c r="AD580" s="35" t="str">
        <f>IF(India_Data[[#This Row],[Ship Date]]-India_Data[[#This Row],[Order Date]]&gt;5,"flag","no")</f>
        <v>no</v>
      </c>
      <c r="AE580" s="35">
        <f>India_Data[[#This Row],[Profit]]/India_Data[[#This Row],[Sales]]</f>
        <v>0.4</v>
      </c>
      <c r="AF580" s="41">
        <f>India_Data[[#This Row],[Sales]]/India_Data[[#This Row],[Target]]</f>
        <v>0.78992805755395679</v>
      </c>
      <c r="AG580" s="41">
        <f>India_Data[[#This Row],[Shipping Cost]]/India_Data[[#This Row],[Sales]]</f>
        <v>8.6429872495446272E-2</v>
      </c>
      <c r="AH580" s="40" t="str">
        <f>IF(India_Data[[#This Row],[Shipping Cost]]/India_Data[[#This Row],[Sales]]&gt;0.1,"HIGH","")</f>
        <v/>
      </c>
    </row>
    <row r="581" spans="1:34">
      <c r="A581" s="19">
        <v>580</v>
      </c>
      <c r="B581" s="20" t="s">
        <v>4017</v>
      </c>
      <c r="C581" s="20" t="s">
        <v>3998</v>
      </c>
      <c r="D581" s="20" t="s">
        <v>2695</v>
      </c>
      <c r="E581" s="20" t="s">
        <v>2696</v>
      </c>
      <c r="F581" s="20" t="s">
        <v>29</v>
      </c>
      <c r="G581" s="20" t="s">
        <v>1230</v>
      </c>
      <c r="H581" s="20" t="s">
        <v>303</v>
      </c>
      <c r="I581" s="20" t="s">
        <v>32</v>
      </c>
      <c r="J581" s="20" t="s">
        <v>33</v>
      </c>
      <c r="K581" s="20" t="s">
        <v>3400</v>
      </c>
      <c r="L581" s="20" t="s">
        <v>35</v>
      </c>
      <c r="M581" s="20" t="s">
        <v>76</v>
      </c>
      <c r="N581" s="20" t="s">
        <v>2501</v>
      </c>
      <c r="O581" s="20">
        <v>76.2</v>
      </c>
      <c r="P581" s="20">
        <v>5</v>
      </c>
      <c r="Q581" s="20">
        <v>10.65</v>
      </c>
      <c r="R581" s="20">
        <v>5.29</v>
      </c>
      <c r="S581" s="20" t="s">
        <v>2337</v>
      </c>
      <c r="T581" s="20">
        <v>66</v>
      </c>
      <c r="U581" s="20" t="s">
        <v>206</v>
      </c>
      <c r="V581" s="20" t="s">
        <v>207</v>
      </c>
      <c r="W581" s="21" t="s">
        <v>58</v>
      </c>
      <c r="X581" s="22">
        <v>44465</v>
      </c>
      <c r="Y581" s="23">
        <v>44469</v>
      </c>
      <c r="Z581" s="37" t="str">
        <f>IF(India_Data[[#This Row],[Order Date]]=India_Data[[#This Row],[Ship Date]],"0","1")</f>
        <v>1</v>
      </c>
      <c r="AA581" s="37" t="str">
        <f>IF(India_Data[[#This Row],[Sales]]&gt;=India_Data[[#This Row],[Target]],"YES","NO")</f>
        <v>YES</v>
      </c>
      <c r="AB581" s="37">
        <f>(Data!O581:O2135-Data!T581:T2135)</f>
        <v>10.200000000000003</v>
      </c>
      <c r="AC581" s="35">
        <f>India_Data[[#This Row],[Ship Date]]-India_Data[[#This Row],[Order Date]]</f>
        <v>4</v>
      </c>
      <c r="AD581" s="35" t="str">
        <f>IF(India_Data[[#This Row],[Ship Date]]-India_Data[[#This Row],[Order Date]]&gt;5,"flag","no")</f>
        <v>no</v>
      </c>
      <c r="AE581" s="35">
        <f>India_Data[[#This Row],[Profit]]/India_Data[[#This Row],[Sales]]</f>
        <v>0.13976377952755906</v>
      </c>
      <c r="AF581" s="41">
        <f>India_Data[[#This Row],[Sales]]/India_Data[[#This Row],[Target]]</f>
        <v>1.1545454545454545</v>
      </c>
      <c r="AG581" s="41">
        <f>India_Data[[#This Row],[Shipping Cost]]/India_Data[[#This Row],[Sales]]</f>
        <v>6.9422572178477693E-2</v>
      </c>
      <c r="AH581" s="40" t="str">
        <f>IF(India_Data[[#This Row],[Shipping Cost]]/India_Data[[#This Row],[Sales]]&gt;0.1,"HIGH","")</f>
        <v/>
      </c>
    </row>
    <row r="582" spans="1:34">
      <c r="A582" s="19">
        <v>581</v>
      </c>
      <c r="B582" s="20" t="s">
        <v>3781</v>
      </c>
      <c r="C582" s="20" t="s">
        <v>3631</v>
      </c>
      <c r="D582" s="20" t="s">
        <v>3782</v>
      </c>
      <c r="E582" s="20" t="s">
        <v>3783</v>
      </c>
      <c r="F582" s="20" t="s">
        <v>29</v>
      </c>
      <c r="G582" s="20" t="s">
        <v>813</v>
      </c>
      <c r="H582" s="20" t="s">
        <v>46</v>
      </c>
      <c r="I582" s="20" t="s">
        <v>32</v>
      </c>
      <c r="J582" s="20" t="s">
        <v>47</v>
      </c>
      <c r="K582" s="20" t="s">
        <v>450</v>
      </c>
      <c r="L582" s="20" t="s">
        <v>35</v>
      </c>
      <c r="M582" s="20" t="s">
        <v>98</v>
      </c>
      <c r="N582" s="20" t="s">
        <v>451</v>
      </c>
      <c r="O582" s="20">
        <v>133.5</v>
      </c>
      <c r="P582" s="20">
        <v>5</v>
      </c>
      <c r="Q582" s="20">
        <v>65.400000000000006</v>
      </c>
      <c r="R582" s="20">
        <v>17.12</v>
      </c>
      <c r="S582" s="20" t="s">
        <v>38</v>
      </c>
      <c r="T582" s="20">
        <v>756</v>
      </c>
      <c r="U582" s="20" t="s">
        <v>206</v>
      </c>
      <c r="V582" s="20" t="s">
        <v>221</v>
      </c>
      <c r="W582" s="21" t="s">
        <v>41</v>
      </c>
      <c r="X582" s="22">
        <v>45157</v>
      </c>
      <c r="Y582" s="23">
        <v>45163</v>
      </c>
      <c r="Z582" s="37" t="str">
        <f>IF(India_Data[[#This Row],[Order Date]]=India_Data[[#This Row],[Ship Date]],"0","1")</f>
        <v>1</v>
      </c>
      <c r="AA582" s="37" t="str">
        <f>IF(India_Data[[#This Row],[Sales]]&gt;=India_Data[[#This Row],[Target]],"YES","NO")</f>
        <v>NO</v>
      </c>
      <c r="AB582" s="37">
        <f>(Data!O582:O2136-Data!T582:T2136)</f>
        <v>-622.5</v>
      </c>
      <c r="AC582" s="35">
        <f>India_Data[[#This Row],[Ship Date]]-India_Data[[#This Row],[Order Date]]</f>
        <v>6</v>
      </c>
      <c r="AD582" s="35" t="str">
        <f>IF(India_Data[[#This Row],[Ship Date]]-India_Data[[#This Row],[Order Date]]&gt;5,"flag","no")</f>
        <v>flag</v>
      </c>
      <c r="AE582" s="35">
        <f>India_Data[[#This Row],[Profit]]/India_Data[[#This Row],[Sales]]</f>
        <v>0.48988764044943822</v>
      </c>
      <c r="AF582" s="41">
        <f>India_Data[[#This Row],[Sales]]/India_Data[[#This Row],[Target]]</f>
        <v>0.1765873015873016</v>
      </c>
      <c r="AG582" s="41">
        <f>India_Data[[#This Row],[Shipping Cost]]/India_Data[[#This Row],[Sales]]</f>
        <v>0.12823970037453183</v>
      </c>
      <c r="AH582" s="40" t="str">
        <f>IF(India_Data[[#This Row],[Shipping Cost]]/India_Data[[#This Row],[Sales]]&gt;0.1,"HIGH","")</f>
        <v>HIGH</v>
      </c>
    </row>
    <row r="583" spans="1:34">
      <c r="A583" s="19">
        <v>582</v>
      </c>
      <c r="B583" s="20" t="s">
        <v>3885</v>
      </c>
      <c r="C583" s="20" t="s">
        <v>3631</v>
      </c>
      <c r="D583" s="20" t="s">
        <v>3886</v>
      </c>
      <c r="E583" s="20" t="s">
        <v>3887</v>
      </c>
      <c r="F583" s="20" t="s">
        <v>29</v>
      </c>
      <c r="G583" s="20" t="s">
        <v>657</v>
      </c>
      <c r="H583" s="20" t="s">
        <v>143</v>
      </c>
      <c r="I583" s="20" t="s">
        <v>32</v>
      </c>
      <c r="J583" s="20" t="s">
        <v>33</v>
      </c>
      <c r="K583" s="20" t="s">
        <v>746</v>
      </c>
      <c r="L583" s="20" t="s">
        <v>35</v>
      </c>
      <c r="M583" s="20" t="s">
        <v>84</v>
      </c>
      <c r="N583" s="20" t="s">
        <v>747</v>
      </c>
      <c r="O583" s="20">
        <v>23.25</v>
      </c>
      <c r="P583" s="20">
        <v>5</v>
      </c>
      <c r="Q583" s="20">
        <v>6.15</v>
      </c>
      <c r="R583" s="20">
        <v>5.49</v>
      </c>
      <c r="S583" s="20" t="s">
        <v>2337</v>
      </c>
      <c r="T583" s="20">
        <v>53</v>
      </c>
      <c r="U583" s="20" t="s">
        <v>206</v>
      </c>
      <c r="V583" s="20" t="s">
        <v>228</v>
      </c>
      <c r="W583" s="21" t="s">
        <v>58</v>
      </c>
      <c r="X583" s="22">
        <v>45112</v>
      </c>
      <c r="Y583" s="23">
        <v>45265</v>
      </c>
      <c r="Z583" s="37" t="str">
        <f>IF(India_Data[[#This Row],[Order Date]]=India_Data[[#This Row],[Ship Date]],"0","1")</f>
        <v>1</v>
      </c>
      <c r="AA583" s="37" t="str">
        <f>IF(India_Data[[#This Row],[Sales]]&gt;=India_Data[[#This Row],[Target]],"YES","NO")</f>
        <v>NO</v>
      </c>
      <c r="AB583" s="37">
        <f>(Data!O583:O2137-Data!T583:T2137)</f>
        <v>-29.75</v>
      </c>
      <c r="AC583" s="35">
        <f>India_Data[[#This Row],[Ship Date]]-India_Data[[#This Row],[Order Date]]</f>
        <v>153</v>
      </c>
      <c r="AD583" s="35" t="str">
        <f>IF(India_Data[[#This Row],[Ship Date]]-India_Data[[#This Row],[Order Date]]&gt;5,"flag","no")</f>
        <v>flag</v>
      </c>
      <c r="AE583" s="35">
        <f>India_Data[[#This Row],[Profit]]/India_Data[[#This Row],[Sales]]</f>
        <v>0.26451612903225807</v>
      </c>
      <c r="AF583" s="41">
        <f>India_Data[[#This Row],[Sales]]/India_Data[[#This Row],[Target]]</f>
        <v>0.43867924528301888</v>
      </c>
      <c r="AG583" s="41">
        <f>India_Data[[#This Row],[Shipping Cost]]/India_Data[[#This Row],[Sales]]</f>
        <v>0.23612903225806453</v>
      </c>
      <c r="AH583" s="40" t="str">
        <f>IF(India_Data[[#This Row],[Shipping Cost]]/India_Data[[#This Row],[Sales]]&gt;0.1,"HIGH","")</f>
        <v>HIGH</v>
      </c>
    </row>
    <row r="584" spans="1:34">
      <c r="A584" s="19">
        <v>583</v>
      </c>
      <c r="B584" s="20" t="s">
        <v>3376</v>
      </c>
      <c r="C584" s="20" t="s">
        <v>2928</v>
      </c>
      <c r="D584" s="20" t="s">
        <v>3377</v>
      </c>
      <c r="E584" s="20" t="s">
        <v>3378</v>
      </c>
      <c r="F584" s="20" t="s">
        <v>29</v>
      </c>
      <c r="G584" s="20" t="s">
        <v>613</v>
      </c>
      <c r="H584" s="20" t="s">
        <v>157</v>
      </c>
      <c r="I584" s="20" t="s">
        <v>32</v>
      </c>
      <c r="J584" s="20" t="s">
        <v>47</v>
      </c>
      <c r="K584" s="20" t="s">
        <v>3309</v>
      </c>
      <c r="L584" s="20" t="s">
        <v>35</v>
      </c>
      <c r="M584" s="20" t="s">
        <v>76</v>
      </c>
      <c r="N584" s="20" t="s">
        <v>3310</v>
      </c>
      <c r="O584" s="20">
        <v>84.75</v>
      </c>
      <c r="P584" s="20">
        <v>5</v>
      </c>
      <c r="Q584" s="20">
        <v>6.75</v>
      </c>
      <c r="R584" s="20">
        <v>11.32</v>
      </c>
      <c r="S584" s="20" t="s">
        <v>2972</v>
      </c>
      <c r="T584" s="20">
        <v>85</v>
      </c>
      <c r="U584" s="20" t="s">
        <v>206</v>
      </c>
      <c r="V584" s="20" t="s">
        <v>207</v>
      </c>
      <c r="W584" s="21" t="s">
        <v>58</v>
      </c>
      <c r="X584" s="22">
        <v>44870</v>
      </c>
      <c r="Y584" s="23">
        <v>44696</v>
      </c>
      <c r="Z584" s="37" t="str">
        <f>IF(India_Data[[#This Row],[Order Date]]=India_Data[[#This Row],[Ship Date]],"0","1")</f>
        <v>1</v>
      </c>
      <c r="AA584" s="37" t="str">
        <f>IF(India_Data[[#This Row],[Sales]]&gt;=India_Data[[#This Row],[Target]],"YES","NO")</f>
        <v>NO</v>
      </c>
      <c r="AB584" s="37">
        <f>(Data!O584:O2138-Data!T584:T2138)</f>
        <v>-0.25</v>
      </c>
      <c r="AC584" s="35">
        <f>India_Data[[#This Row],[Ship Date]]-India_Data[[#This Row],[Order Date]]</f>
        <v>-174</v>
      </c>
      <c r="AD584" s="35" t="str">
        <f>IF(India_Data[[#This Row],[Ship Date]]-India_Data[[#This Row],[Order Date]]&gt;5,"flag","no")</f>
        <v>no</v>
      </c>
      <c r="AE584" s="35">
        <f>India_Data[[#This Row],[Profit]]/India_Data[[#This Row],[Sales]]</f>
        <v>7.9646017699115043E-2</v>
      </c>
      <c r="AF584" s="41">
        <f>India_Data[[#This Row],[Sales]]/India_Data[[#This Row],[Target]]</f>
        <v>0.99705882352941178</v>
      </c>
      <c r="AG584" s="41">
        <f>India_Data[[#This Row],[Shipping Cost]]/India_Data[[#This Row],[Sales]]</f>
        <v>0.13356932153392331</v>
      </c>
      <c r="AH584" s="40" t="str">
        <f>IF(India_Data[[#This Row],[Shipping Cost]]/India_Data[[#This Row],[Sales]]&gt;0.1,"HIGH","")</f>
        <v>HIGH</v>
      </c>
    </row>
    <row r="585" spans="1:34">
      <c r="A585" s="19">
        <v>584</v>
      </c>
      <c r="B585" s="20" t="s">
        <v>3379</v>
      </c>
      <c r="C585" s="20" t="s">
        <v>2928</v>
      </c>
      <c r="D585" s="20" t="s">
        <v>2394</v>
      </c>
      <c r="E585" s="20" t="s">
        <v>2395</v>
      </c>
      <c r="F585" s="20" t="s">
        <v>29</v>
      </c>
      <c r="G585" s="20" t="s">
        <v>260</v>
      </c>
      <c r="H585" s="20" t="s">
        <v>260</v>
      </c>
      <c r="I585" s="20" t="s">
        <v>32</v>
      </c>
      <c r="J585" s="20" t="s">
        <v>33</v>
      </c>
      <c r="K585" s="20" t="s">
        <v>2541</v>
      </c>
      <c r="L585" s="20" t="s">
        <v>35</v>
      </c>
      <c r="M585" s="20" t="s">
        <v>145</v>
      </c>
      <c r="N585" s="20" t="s">
        <v>2542</v>
      </c>
      <c r="O585" s="20">
        <v>155.85</v>
      </c>
      <c r="P585" s="20">
        <v>5</v>
      </c>
      <c r="Q585" s="20">
        <v>4.6500000000000004</v>
      </c>
      <c r="R585" s="20">
        <v>21.78</v>
      </c>
      <c r="S585" s="20" t="s">
        <v>38</v>
      </c>
      <c r="T585" s="20">
        <v>95</v>
      </c>
      <c r="U585" s="20" t="s">
        <v>206</v>
      </c>
      <c r="V585" s="20" t="s">
        <v>214</v>
      </c>
      <c r="W585" s="21" t="s">
        <v>41</v>
      </c>
      <c r="X585" s="22">
        <v>45558</v>
      </c>
      <c r="Y585" s="23">
        <v>45562</v>
      </c>
      <c r="Z585" s="37" t="str">
        <f>IF(India_Data[[#This Row],[Order Date]]=India_Data[[#This Row],[Ship Date]],"0","1")</f>
        <v>1</v>
      </c>
      <c r="AA585" s="37" t="str">
        <f>IF(India_Data[[#This Row],[Sales]]&gt;=India_Data[[#This Row],[Target]],"YES","NO")</f>
        <v>YES</v>
      </c>
      <c r="AB585" s="37">
        <f>(Data!O585:O2139-Data!T585:T2139)</f>
        <v>60.849999999999994</v>
      </c>
      <c r="AC585" s="35">
        <f>India_Data[[#This Row],[Ship Date]]-India_Data[[#This Row],[Order Date]]</f>
        <v>4</v>
      </c>
      <c r="AD585" s="35" t="str">
        <f>IF(India_Data[[#This Row],[Ship Date]]-India_Data[[#This Row],[Order Date]]&gt;5,"flag","no")</f>
        <v>no</v>
      </c>
      <c r="AE585" s="35">
        <f>India_Data[[#This Row],[Profit]]/India_Data[[#This Row],[Sales]]</f>
        <v>2.9836381135707413E-2</v>
      </c>
      <c r="AF585" s="41">
        <f>India_Data[[#This Row],[Sales]]/India_Data[[#This Row],[Target]]</f>
        <v>1.6405263157894736</v>
      </c>
      <c r="AG585" s="41">
        <f>India_Data[[#This Row],[Shipping Cost]]/India_Data[[#This Row],[Sales]]</f>
        <v>0.13974975938402312</v>
      </c>
      <c r="AH585" s="40" t="str">
        <f>IF(India_Data[[#This Row],[Shipping Cost]]/India_Data[[#This Row],[Sales]]&gt;0.1,"HIGH","")</f>
        <v>HIGH</v>
      </c>
    </row>
    <row r="586" spans="1:34">
      <c r="A586" s="19">
        <v>585</v>
      </c>
      <c r="B586" s="20" t="s">
        <v>3380</v>
      </c>
      <c r="C586" s="20" t="s">
        <v>2928</v>
      </c>
      <c r="D586" s="20" t="s">
        <v>3208</v>
      </c>
      <c r="E586" s="20" t="s">
        <v>3209</v>
      </c>
      <c r="F586" s="20" t="s">
        <v>29</v>
      </c>
      <c r="G586" s="20" t="s">
        <v>203</v>
      </c>
      <c r="H586" s="20" t="s">
        <v>53</v>
      </c>
      <c r="I586" s="20" t="s">
        <v>32</v>
      </c>
      <c r="J586" s="20" t="s">
        <v>54</v>
      </c>
      <c r="K586" s="20" t="s">
        <v>3381</v>
      </c>
      <c r="L586" s="20" t="s">
        <v>35</v>
      </c>
      <c r="M586" s="20" t="s">
        <v>159</v>
      </c>
      <c r="N586" s="20" t="s">
        <v>3382</v>
      </c>
      <c r="O586" s="20">
        <v>227.4</v>
      </c>
      <c r="P586" s="20">
        <v>5</v>
      </c>
      <c r="Q586" s="20">
        <v>49.95</v>
      </c>
      <c r="R586" s="20">
        <v>16.600000000000001</v>
      </c>
      <c r="S586" s="20" t="s">
        <v>38</v>
      </c>
      <c r="T586" s="20">
        <v>438</v>
      </c>
      <c r="U586" s="20" t="s">
        <v>206</v>
      </c>
      <c r="V586" s="20" t="s">
        <v>228</v>
      </c>
      <c r="W586" s="21" t="s">
        <v>41</v>
      </c>
      <c r="X586" s="22">
        <v>44202</v>
      </c>
      <c r="Y586" s="23">
        <v>44353</v>
      </c>
      <c r="Z586" s="37" t="str">
        <f>IF(India_Data[[#This Row],[Order Date]]=India_Data[[#This Row],[Ship Date]],"0","1")</f>
        <v>1</v>
      </c>
      <c r="AA586" s="37" t="str">
        <f>IF(India_Data[[#This Row],[Sales]]&gt;=India_Data[[#This Row],[Target]],"YES","NO")</f>
        <v>NO</v>
      </c>
      <c r="AB586" s="37">
        <f>(Data!O586:O2140-Data!T586:T2140)</f>
        <v>-210.6</v>
      </c>
      <c r="AC586" s="35">
        <f>India_Data[[#This Row],[Ship Date]]-India_Data[[#This Row],[Order Date]]</f>
        <v>151</v>
      </c>
      <c r="AD586" s="35" t="str">
        <f>IF(India_Data[[#This Row],[Ship Date]]-India_Data[[#This Row],[Order Date]]&gt;5,"flag","no")</f>
        <v>flag</v>
      </c>
      <c r="AE586" s="35">
        <f>India_Data[[#This Row],[Profit]]/India_Data[[#This Row],[Sales]]</f>
        <v>0.21965699208443273</v>
      </c>
      <c r="AF586" s="41">
        <f>India_Data[[#This Row],[Sales]]/India_Data[[#This Row],[Target]]</f>
        <v>0.51917808219178085</v>
      </c>
      <c r="AG586" s="41">
        <f>India_Data[[#This Row],[Shipping Cost]]/India_Data[[#This Row],[Sales]]</f>
        <v>7.2999120492524189E-2</v>
      </c>
      <c r="AH586" s="40" t="str">
        <f>IF(India_Data[[#This Row],[Shipping Cost]]/India_Data[[#This Row],[Sales]]&gt;0.1,"HIGH","")</f>
        <v/>
      </c>
    </row>
    <row r="587" spans="1:34">
      <c r="A587" s="19">
        <v>586</v>
      </c>
      <c r="B587" s="20" t="s">
        <v>4066</v>
      </c>
      <c r="C587" s="20" t="s">
        <v>3998</v>
      </c>
      <c r="D587" s="20" t="s">
        <v>379</v>
      </c>
      <c r="E587" s="20" t="s">
        <v>380</v>
      </c>
      <c r="F587" s="20" t="s">
        <v>29</v>
      </c>
      <c r="G587" s="20" t="s">
        <v>191</v>
      </c>
      <c r="H587" s="20" t="s">
        <v>63</v>
      </c>
      <c r="I587" s="20" t="s">
        <v>32</v>
      </c>
      <c r="J587" s="20" t="s">
        <v>54</v>
      </c>
      <c r="K587" s="20" t="s">
        <v>4067</v>
      </c>
      <c r="L587" s="20" t="s">
        <v>35</v>
      </c>
      <c r="M587" s="20" t="s">
        <v>275</v>
      </c>
      <c r="N587" s="20" t="s">
        <v>4068</v>
      </c>
      <c r="O587" s="20">
        <v>1840.68</v>
      </c>
      <c r="P587" s="20">
        <v>6</v>
      </c>
      <c r="Q587" s="20">
        <v>846.54</v>
      </c>
      <c r="R587" s="20">
        <v>2.97</v>
      </c>
      <c r="S587" s="20" t="s">
        <v>38</v>
      </c>
      <c r="T587" s="20">
        <v>128</v>
      </c>
      <c r="U587" s="20" t="s">
        <v>206</v>
      </c>
      <c r="V587" s="20" t="s">
        <v>207</v>
      </c>
      <c r="W587" s="21" t="s">
        <v>58</v>
      </c>
      <c r="X587" s="22">
        <v>45070</v>
      </c>
      <c r="Y587" s="23">
        <v>45076</v>
      </c>
      <c r="Z587" s="37" t="str">
        <f>IF(India_Data[[#This Row],[Order Date]]=India_Data[[#This Row],[Ship Date]],"0","1")</f>
        <v>1</v>
      </c>
      <c r="AA587" s="37" t="str">
        <f>IF(India_Data[[#This Row],[Sales]]&gt;=India_Data[[#This Row],[Target]],"YES","NO")</f>
        <v>YES</v>
      </c>
      <c r="AB587" s="37">
        <f>(Data!O587:O2141-Data!T587:T2141)</f>
        <v>1712.68</v>
      </c>
      <c r="AC587" s="35">
        <f>India_Data[[#This Row],[Ship Date]]-India_Data[[#This Row],[Order Date]]</f>
        <v>6</v>
      </c>
      <c r="AD587" s="35" t="str">
        <f>IF(India_Data[[#This Row],[Ship Date]]-India_Data[[#This Row],[Order Date]]&gt;5,"flag","no")</f>
        <v>flag</v>
      </c>
      <c r="AE587" s="35">
        <f>India_Data[[#This Row],[Profit]]/India_Data[[#This Row],[Sales]]</f>
        <v>0.45990612165069428</v>
      </c>
      <c r="AF587" s="41">
        <f>India_Data[[#This Row],[Sales]]/India_Data[[#This Row],[Target]]</f>
        <v>14.3803125</v>
      </c>
      <c r="AG587" s="41">
        <f>India_Data[[#This Row],[Shipping Cost]]/India_Data[[#This Row],[Sales]]</f>
        <v>1.6135341286915707E-3</v>
      </c>
      <c r="AH587" s="40" t="str">
        <f>IF(India_Data[[#This Row],[Shipping Cost]]/India_Data[[#This Row],[Sales]]&gt;0.1,"HIGH","")</f>
        <v/>
      </c>
    </row>
    <row r="588" spans="1:34">
      <c r="A588" s="19">
        <v>587</v>
      </c>
      <c r="B588" s="20" t="s">
        <v>3915</v>
      </c>
      <c r="C588" s="20" t="s">
        <v>3631</v>
      </c>
      <c r="D588" s="20" t="s">
        <v>594</v>
      </c>
      <c r="E588" s="20" t="s">
        <v>595</v>
      </c>
      <c r="F588" s="20" t="s">
        <v>29</v>
      </c>
      <c r="G588" s="20" t="s">
        <v>211</v>
      </c>
      <c r="H588" s="20" t="s">
        <v>31</v>
      </c>
      <c r="I588" s="20" t="s">
        <v>32</v>
      </c>
      <c r="J588" s="20" t="s">
        <v>33</v>
      </c>
      <c r="K588" s="20" t="s">
        <v>1454</v>
      </c>
      <c r="L588" s="20" t="s">
        <v>35</v>
      </c>
      <c r="M588" s="20" t="s">
        <v>76</v>
      </c>
      <c r="N588" s="20" t="s">
        <v>1455</v>
      </c>
      <c r="O588" s="20">
        <v>102.24</v>
      </c>
      <c r="P588" s="20">
        <v>6</v>
      </c>
      <c r="Q588" s="20">
        <v>43.92</v>
      </c>
      <c r="R588" s="20">
        <v>41.98</v>
      </c>
      <c r="S588" s="20" t="s">
        <v>2972</v>
      </c>
      <c r="T588" s="20">
        <v>70</v>
      </c>
      <c r="U588" s="20" t="s">
        <v>206</v>
      </c>
      <c r="V588" s="20" t="s">
        <v>214</v>
      </c>
      <c r="W588" s="21" t="s">
        <v>58</v>
      </c>
      <c r="X588" s="22">
        <v>44739</v>
      </c>
      <c r="Y588" s="23">
        <v>44599</v>
      </c>
      <c r="Z588" s="37" t="str">
        <f>IF(India_Data[[#This Row],[Order Date]]=India_Data[[#This Row],[Ship Date]],"0","1")</f>
        <v>1</v>
      </c>
      <c r="AA588" s="37" t="str">
        <f>IF(India_Data[[#This Row],[Sales]]&gt;=India_Data[[#This Row],[Target]],"YES","NO")</f>
        <v>YES</v>
      </c>
      <c r="AB588" s="37">
        <f>(Data!O588:O2142-Data!T588:T2142)</f>
        <v>32.239999999999995</v>
      </c>
      <c r="AC588" s="35">
        <f>India_Data[[#This Row],[Ship Date]]-India_Data[[#This Row],[Order Date]]</f>
        <v>-140</v>
      </c>
      <c r="AD588" s="35" t="str">
        <f>IF(India_Data[[#This Row],[Ship Date]]-India_Data[[#This Row],[Order Date]]&gt;5,"flag","no")</f>
        <v>no</v>
      </c>
      <c r="AE588" s="35">
        <f>India_Data[[#This Row],[Profit]]/India_Data[[#This Row],[Sales]]</f>
        <v>0.42957746478873243</v>
      </c>
      <c r="AF588" s="41">
        <f>India_Data[[#This Row],[Sales]]/India_Data[[#This Row],[Target]]</f>
        <v>1.4605714285714284</v>
      </c>
      <c r="AG588" s="41">
        <f>India_Data[[#This Row],[Shipping Cost]]/India_Data[[#This Row],[Sales]]</f>
        <v>0.41060250391236308</v>
      </c>
      <c r="AH588" s="40" t="str">
        <f>IF(India_Data[[#This Row],[Shipping Cost]]/India_Data[[#This Row],[Sales]]&gt;0.1,"HIGH","")</f>
        <v>HIGH</v>
      </c>
    </row>
    <row r="589" spans="1:34">
      <c r="A589" s="19">
        <v>588</v>
      </c>
      <c r="B589" s="20" t="s">
        <v>3916</v>
      </c>
      <c r="C589" s="20" t="s">
        <v>3631</v>
      </c>
      <c r="D589" s="20" t="s">
        <v>1375</v>
      </c>
      <c r="E589" s="20" t="s">
        <v>1376</v>
      </c>
      <c r="F589" s="20" t="s">
        <v>29</v>
      </c>
      <c r="G589" s="20" t="s">
        <v>135</v>
      </c>
      <c r="H589" s="20" t="s">
        <v>136</v>
      </c>
      <c r="I589" s="20" t="s">
        <v>32</v>
      </c>
      <c r="J589" s="20" t="s">
        <v>54</v>
      </c>
      <c r="K589" s="20" t="s">
        <v>330</v>
      </c>
      <c r="L589" s="20" t="s">
        <v>35</v>
      </c>
      <c r="M589" s="20" t="s">
        <v>36</v>
      </c>
      <c r="N589" s="20" t="s">
        <v>331</v>
      </c>
      <c r="O589" s="20">
        <v>85.14</v>
      </c>
      <c r="P589" s="20">
        <v>6</v>
      </c>
      <c r="Q589" s="20">
        <v>21.24</v>
      </c>
      <c r="R589" s="20">
        <v>15.08</v>
      </c>
      <c r="S589" s="20" t="s">
        <v>38</v>
      </c>
      <c r="T589" s="20">
        <v>361</v>
      </c>
      <c r="U589" s="20" t="s">
        <v>206</v>
      </c>
      <c r="V589" s="20" t="s">
        <v>221</v>
      </c>
      <c r="W589" s="21" t="s">
        <v>41</v>
      </c>
      <c r="X589" s="22">
        <v>44265</v>
      </c>
      <c r="Y589" s="23">
        <v>44449</v>
      </c>
      <c r="Z589" s="37" t="str">
        <f>IF(India_Data[[#This Row],[Order Date]]=India_Data[[#This Row],[Ship Date]],"0","1")</f>
        <v>1</v>
      </c>
      <c r="AA589" s="37" t="str">
        <f>IF(India_Data[[#This Row],[Sales]]&gt;=India_Data[[#This Row],[Target]],"YES","NO")</f>
        <v>NO</v>
      </c>
      <c r="AB589" s="37">
        <f>(Data!O589:O2143-Data!T589:T2143)</f>
        <v>-275.86</v>
      </c>
      <c r="AC589" s="35">
        <f>India_Data[[#This Row],[Ship Date]]-India_Data[[#This Row],[Order Date]]</f>
        <v>184</v>
      </c>
      <c r="AD589" s="35" t="str">
        <f>IF(India_Data[[#This Row],[Ship Date]]-India_Data[[#This Row],[Order Date]]&gt;5,"flag","no")</f>
        <v>flag</v>
      </c>
      <c r="AE589" s="35">
        <f>India_Data[[#This Row],[Profit]]/India_Data[[#This Row],[Sales]]</f>
        <v>0.24947145877378432</v>
      </c>
      <c r="AF589" s="41">
        <f>India_Data[[#This Row],[Sales]]/India_Data[[#This Row],[Target]]</f>
        <v>0.23584487534626039</v>
      </c>
      <c r="AG589" s="41">
        <f>India_Data[[#This Row],[Shipping Cost]]/India_Data[[#This Row],[Sales]]</f>
        <v>0.17712003758515388</v>
      </c>
      <c r="AH589" s="40" t="str">
        <f>IF(India_Data[[#This Row],[Shipping Cost]]/India_Data[[#This Row],[Sales]]&gt;0.1,"HIGH","")</f>
        <v>HIGH</v>
      </c>
    </row>
    <row r="590" spans="1:34">
      <c r="A590" s="19">
        <v>589</v>
      </c>
      <c r="B590" s="20" t="s">
        <v>3383</v>
      </c>
      <c r="C590" s="20" t="s">
        <v>2928</v>
      </c>
      <c r="D590" s="20" t="s">
        <v>2811</v>
      </c>
      <c r="E590" s="20" t="s">
        <v>2812</v>
      </c>
      <c r="F590" s="20" t="s">
        <v>29</v>
      </c>
      <c r="G590" s="20" t="s">
        <v>335</v>
      </c>
      <c r="H590" s="20" t="s">
        <v>335</v>
      </c>
      <c r="I590" s="20" t="s">
        <v>32</v>
      </c>
      <c r="J590" s="20" t="s">
        <v>33</v>
      </c>
      <c r="K590" s="20" t="s">
        <v>3384</v>
      </c>
      <c r="L590" s="20" t="s">
        <v>35</v>
      </c>
      <c r="M590" s="20" t="s">
        <v>36</v>
      </c>
      <c r="N590" s="20" t="s">
        <v>3385</v>
      </c>
      <c r="O590" s="20">
        <v>52.56</v>
      </c>
      <c r="P590" s="20">
        <v>6</v>
      </c>
      <c r="Q590" s="20">
        <v>18.899999999999999</v>
      </c>
      <c r="R590" s="20">
        <v>7.88</v>
      </c>
      <c r="S590" s="20" t="s">
        <v>2972</v>
      </c>
      <c r="T590" s="20">
        <v>467</v>
      </c>
      <c r="U590" s="20" t="s">
        <v>206</v>
      </c>
      <c r="V590" s="20" t="s">
        <v>228</v>
      </c>
      <c r="W590" s="21" t="s">
        <v>41</v>
      </c>
      <c r="X590" s="22">
        <v>45236</v>
      </c>
      <c r="Y590" s="23">
        <v>45094</v>
      </c>
      <c r="Z590" s="37" t="str">
        <f>IF(India_Data[[#This Row],[Order Date]]=India_Data[[#This Row],[Ship Date]],"0","1")</f>
        <v>1</v>
      </c>
      <c r="AA590" s="37" t="str">
        <f>IF(India_Data[[#This Row],[Sales]]&gt;=India_Data[[#This Row],[Target]],"YES","NO")</f>
        <v>NO</v>
      </c>
      <c r="AB590" s="37">
        <f>(Data!O590:O2144-Data!T590:T2144)</f>
        <v>-414.44</v>
      </c>
      <c r="AC590" s="35">
        <f>India_Data[[#This Row],[Ship Date]]-India_Data[[#This Row],[Order Date]]</f>
        <v>-142</v>
      </c>
      <c r="AD590" s="35" t="str">
        <f>IF(India_Data[[#This Row],[Ship Date]]-India_Data[[#This Row],[Order Date]]&gt;5,"flag","no")</f>
        <v>no</v>
      </c>
      <c r="AE590" s="35">
        <f>India_Data[[#This Row],[Profit]]/India_Data[[#This Row],[Sales]]</f>
        <v>0.35958904109589035</v>
      </c>
      <c r="AF590" s="41">
        <f>India_Data[[#This Row],[Sales]]/India_Data[[#This Row],[Target]]</f>
        <v>0.11254817987152035</v>
      </c>
      <c r="AG590" s="41">
        <f>India_Data[[#This Row],[Shipping Cost]]/India_Data[[#This Row],[Sales]]</f>
        <v>0.14992389649923896</v>
      </c>
      <c r="AH590" s="40" t="str">
        <f>IF(India_Data[[#This Row],[Shipping Cost]]/India_Data[[#This Row],[Sales]]&gt;0.1,"HIGH","")</f>
        <v>HIGH</v>
      </c>
    </row>
    <row r="591" spans="1:34">
      <c r="A591" s="19">
        <v>590</v>
      </c>
      <c r="B591" s="20" t="s">
        <v>3917</v>
      </c>
      <c r="C591" s="20" t="s">
        <v>3631</v>
      </c>
      <c r="D591" s="20" t="s">
        <v>3918</v>
      </c>
      <c r="E591" s="20" t="s">
        <v>3919</v>
      </c>
      <c r="F591" s="20" t="s">
        <v>29</v>
      </c>
      <c r="G591" s="20" t="s">
        <v>1053</v>
      </c>
      <c r="H591" s="20" t="s">
        <v>31</v>
      </c>
      <c r="I591" s="20" t="s">
        <v>32</v>
      </c>
      <c r="J591" s="20" t="s">
        <v>33</v>
      </c>
      <c r="K591" s="20" t="s">
        <v>3920</v>
      </c>
      <c r="L591" s="20" t="s">
        <v>35</v>
      </c>
      <c r="M591" s="20" t="s">
        <v>76</v>
      </c>
      <c r="N591" s="20" t="s">
        <v>3921</v>
      </c>
      <c r="O591" s="20">
        <v>149.72999999999999</v>
      </c>
      <c r="P591" s="20">
        <v>7</v>
      </c>
      <c r="Q591" s="20">
        <v>40.32</v>
      </c>
      <c r="R591" s="20">
        <v>5.34</v>
      </c>
      <c r="S591" s="20" t="s">
        <v>2337</v>
      </c>
      <c r="T591" s="20">
        <v>630</v>
      </c>
      <c r="U591" s="20" t="s">
        <v>206</v>
      </c>
      <c r="V591" s="20" t="s">
        <v>207</v>
      </c>
      <c r="W591" s="21" t="s">
        <v>41</v>
      </c>
      <c r="X591" s="22">
        <v>45095</v>
      </c>
      <c r="Y591" s="23">
        <v>45101</v>
      </c>
      <c r="Z591" s="37" t="str">
        <f>IF(India_Data[[#This Row],[Order Date]]=India_Data[[#This Row],[Ship Date]],"0","1")</f>
        <v>1</v>
      </c>
      <c r="AA591" s="37" t="str">
        <f>IF(India_Data[[#This Row],[Sales]]&gt;=India_Data[[#This Row],[Target]],"YES","NO")</f>
        <v>NO</v>
      </c>
      <c r="AB591" s="37">
        <f>(Data!O591:O2145-Data!T591:T2145)</f>
        <v>-480.27</v>
      </c>
      <c r="AC591" s="35">
        <f>India_Data[[#This Row],[Ship Date]]-India_Data[[#This Row],[Order Date]]</f>
        <v>6</v>
      </c>
      <c r="AD591" s="35" t="str">
        <f>IF(India_Data[[#This Row],[Ship Date]]-India_Data[[#This Row],[Order Date]]&gt;5,"flag","no")</f>
        <v>flag</v>
      </c>
      <c r="AE591" s="35">
        <f>India_Data[[#This Row],[Profit]]/India_Data[[#This Row],[Sales]]</f>
        <v>0.26928471248246849</v>
      </c>
      <c r="AF591" s="41">
        <f>India_Data[[#This Row],[Sales]]/India_Data[[#This Row],[Target]]</f>
        <v>0.23766666666666664</v>
      </c>
      <c r="AG591" s="41">
        <f>India_Data[[#This Row],[Shipping Cost]]/India_Data[[#This Row],[Sales]]</f>
        <v>3.5664195551993592E-2</v>
      </c>
      <c r="AH591" s="40" t="str">
        <f>IF(India_Data[[#This Row],[Shipping Cost]]/India_Data[[#This Row],[Sales]]&gt;0.1,"HIGH","")</f>
        <v/>
      </c>
    </row>
    <row r="592" spans="1:34">
      <c r="A592" s="19">
        <v>591</v>
      </c>
      <c r="B592" s="20" t="s">
        <v>3386</v>
      </c>
      <c r="C592" s="20" t="s">
        <v>2928</v>
      </c>
      <c r="D592" s="20" t="s">
        <v>3387</v>
      </c>
      <c r="E592" s="20" t="s">
        <v>3388</v>
      </c>
      <c r="F592" s="20" t="s">
        <v>29</v>
      </c>
      <c r="G592" s="20" t="s">
        <v>1270</v>
      </c>
      <c r="H592" s="20" t="s">
        <v>563</v>
      </c>
      <c r="I592" s="20" t="s">
        <v>32</v>
      </c>
      <c r="J592" s="20" t="s">
        <v>54</v>
      </c>
      <c r="K592" s="20" t="s">
        <v>3389</v>
      </c>
      <c r="L592" s="20" t="s">
        <v>35</v>
      </c>
      <c r="M592" s="20" t="s">
        <v>145</v>
      </c>
      <c r="N592" s="20" t="s">
        <v>3390</v>
      </c>
      <c r="O592" s="20">
        <v>336</v>
      </c>
      <c r="P592" s="20">
        <v>7</v>
      </c>
      <c r="Q592" s="20">
        <v>23.52</v>
      </c>
      <c r="R592" s="20">
        <v>49.25</v>
      </c>
      <c r="S592" s="20" t="s">
        <v>2337</v>
      </c>
      <c r="T592" s="20">
        <v>133</v>
      </c>
      <c r="U592" s="20" t="s">
        <v>206</v>
      </c>
      <c r="V592" s="20" t="s">
        <v>214</v>
      </c>
      <c r="W592" s="21" t="s">
        <v>58</v>
      </c>
      <c r="X592" s="22">
        <v>45327</v>
      </c>
      <c r="Y592" s="23">
        <v>45448</v>
      </c>
      <c r="Z592" s="37" t="str">
        <f>IF(India_Data[[#This Row],[Order Date]]=India_Data[[#This Row],[Ship Date]],"0","1")</f>
        <v>1</v>
      </c>
      <c r="AA592" s="37" t="str">
        <f>IF(India_Data[[#This Row],[Sales]]&gt;=India_Data[[#This Row],[Target]],"YES","NO")</f>
        <v>YES</v>
      </c>
      <c r="AB592" s="37">
        <f>(Data!O592:O2146-Data!T592:T2146)</f>
        <v>203</v>
      </c>
      <c r="AC592" s="35">
        <f>India_Data[[#This Row],[Ship Date]]-India_Data[[#This Row],[Order Date]]</f>
        <v>121</v>
      </c>
      <c r="AD592" s="35" t="str">
        <f>IF(India_Data[[#This Row],[Ship Date]]-India_Data[[#This Row],[Order Date]]&gt;5,"flag","no")</f>
        <v>flag</v>
      </c>
      <c r="AE592" s="35">
        <f>India_Data[[#This Row],[Profit]]/India_Data[[#This Row],[Sales]]</f>
        <v>6.9999999999999993E-2</v>
      </c>
      <c r="AF592" s="41">
        <f>India_Data[[#This Row],[Sales]]/India_Data[[#This Row],[Target]]</f>
        <v>2.5263157894736841</v>
      </c>
      <c r="AG592" s="41">
        <f>India_Data[[#This Row],[Shipping Cost]]/India_Data[[#This Row],[Sales]]</f>
        <v>0.14657738095238096</v>
      </c>
      <c r="AH592" s="40" t="str">
        <f>IF(India_Data[[#This Row],[Shipping Cost]]/India_Data[[#This Row],[Sales]]&gt;0.1,"HIGH","")</f>
        <v>HIGH</v>
      </c>
    </row>
    <row r="593" spans="1:34">
      <c r="A593" s="19">
        <v>592</v>
      </c>
      <c r="B593" s="20" t="s">
        <v>3705</v>
      </c>
      <c r="C593" s="20" t="s">
        <v>3631</v>
      </c>
      <c r="D593" s="20" t="s">
        <v>370</v>
      </c>
      <c r="E593" s="20" t="s">
        <v>371</v>
      </c>
      <c r="F593" s="20" t="s">
        <v>29</v>
      </c>
      <c r="G593" s="20" t="s">
        <v>877</v>
      </c>
      <c r="H593" s="20" t="s">
        <v>563</v>
      </c>
      <c r="I593" s="20" t="s">
        <v>32</v>
      </c>
      <c r="J593" s="20" t="s">
        <v>54</v>
      </c>
      <c r="K593" s="20" t="s">
        <v>820</v>
      </c>
      <c r="L593" s="20" t="s">
        <v>35</v>
      </c>
      <c r="M593" s="20" t="s">
        <v>159</v>
      </c>
      <c r="N593" s="20" t="s">
        <v>821</v>
      </c>
      <c r="O593" s="20">
        <v>482.76</v>
      </c>
      <c r="P593" s="20">
        <v>9</v>
      </c>
      <c r="Q593" s="20">
        <v>183.33</v>
      </c>
      <c r="R593" s="20">
        <v>151.37</v>
      </c>
      <c r="S593" s="20" t="s">
        <v>2972</v>
      </c>
      <c r="T593" s="20">
        <v>702</v>
      </c>
      <c r="U593" s="20" t="s">
        <v>206</v>
      </c>
      <c r="V593" s="20" t="s">
        <v>221</v>
      </c>
      <c r="W593" s="21" t="s">
        <v>58</v>
      </c>
      <c r="X593" s="22">
        <v>45070</v>
      </c>
      <c r="Y593" s="23">
        <v>45076</v>
      </c>
      <c r="Z593" s="37" t="str">
        <f>IF(India_Data[[#This Row],[Order Date]]=India_Data[[#This Row],[Ship Date]],"0","1")</f>
        <v>1</v>
      </c>
      <c r="AA593" s="37" t="str">
        <f>IF(India_Data[[#This Row],[Sales]]&gt;=India_Data[[#This Row],[Target]],"YES","NO")</f>
        <v>NO</v>
      </c>
      <c r="AB593" s="37">
        <f>(Data!O593:O2147-Data!T593:T2147)</f>
        <v>-219.24</v>
      </c>
      <c r="AC593" s="35">
        <f>India_Data[[#This Row],[Ship Date]]-India_Data[[#This Row],[Order Date]]</f>
        <v>6</v>
      </c>
      <c r="AD593" s="35" t="str">
        <f>IF(India_Data[[#This Row],[Ship Date]]-India_Data[[#This Row],[Order Date]]&gt;5,"flag","no")</f>
        <v>flag</v>
      </c>
      <c r="AE593" s="35">
        <f>India_Data[[#This Row],[Profit]]/India_Data[[#This Row],[Sales]]</f>
        <v>0.37975391498881433</v>
      </c>
      <c r="AF593" s="41">
        <f>India_Data[[#This Row],[Sales]]/India_Data[[#This Row],[Target]]</f>
        <v>0.68769230769230771</v>
      </c>
      <c r="AG593" s="41">
        <f>India_Data[[#This Row],[Shipping Cost]]/India_Data[[#This Row],[Sales]]</f>
        <v>0.31355124699643716</v>
      </c>
      <c r="AH593" s="40" t="str">
        <f>IF(India_Data[[#This Row],[Shipping Cost]]/India_Data[[#This Row],[Sales]]&gt;0.1,"HIGH","")</f>
        <v>HIGH</v>
      </c>
    </row>
    <row r="594" spans="1:34">
      <c r="A594" s="19">
        <v>593</v>
      </c>
      <c r="B594" s="20" t="s">
        <v>3391</v>
      </c>
      <c r="C594" s="20" t="s">
        <v>2928</v>
      </c>
      <c r="D594" s="20" t="s">
        <v>3392</v>
      </c>
      <c r="E594" s="20" t="s">
        <v>3393</v>
      </c>
      <c r="F594" s="20" t="s">
        <v>29</v>
      </c>
      <c r="G594" s="20" t="s">
        <v>449</v>
      </c>
      <c r="H594" s="20" t="s">
        <v>136</v>
      </c>
      <c r="I594" s="20" t="s">
        <v>32</v>
      </c>
      <c r="J594" s="20" t="s">
        <v>54</v>
      </c>
      <c r="K594" s="20" t="s">
        <v>1088</v>
      </c>
      <c r="L594" s="20" t="s">
        <v>35</v>
      </c>
      <c r="M594" s="20" t="s">
        <v>36</v>
      </c>
      <c r="N594" s="20" t="s">
        <v>1089</v>
      </c>
      <c r="O594" s="20">
        <v>140.1</v>
      </c>
      <c r="P594" s="20">
        <v>10</v>
      </c>
      <c r="Q594" s="20">
        <v>5.4</v>
      </c>
      <c r="R594" s="20">
        <v>11.55</v>
      </c>
      <c r="S594" s="20" t="s">
        <v>38</v>
      </c>
      <c r="T594" s="20">
        <v>586</v>
      </c>
      <c r="U594" s="20" t="s">
        <v>206</v>
      </c>
      <c r="V594" s="20" t="s">
        <v>228</v>
      </c>
      <c r="W594" s="21" t="s">
        <v>41</v>
      </c>
      <c r="X594" s="22">
        <v>44569</v>
      </c>
      <c r="Y594" s="23">
        <v>44720</v>
      </c>
      <c r="Z594" s="37" t="str">
        <f>IF(India_Data[[#This Row],[Order Date]]=India_Data[[#This Row],[Ship Date]],"0","1")</f>
        <v>1</v>
      </c>
      <c r="AA594" s="37" t="str">
        <f>IF(India_Data[[#This Row],[Sales]]&gt;=India_Data[[#This Row],[Target]],"YES","NO")</f>
        <v>NO</v>
      </c>
      <c r="AB594" s="37">
        <f>(Data!O594:O2148-Data!T594:T2148)</f>
        <v>-445.9</v>
      </c>
      <c r="AC594" s="35">
        <f>India_Data[[#This Row],[Ship Date]]-India_Data[[#This Row],[Order Date]]</f>
        <v>151</v>
      </c>
      <c r="AD594" s="35" t="str">
        <f>IF(India_Data[[#This Row],[Ship Date]]-India_Data[[#This Row],[Order Date]]&gt;5,"flag","no")</f>
        <v>flag</v>
      </c>
      <c r="AE594" s="35">
        <f>India_Data[[#This Row],[Profit]]/India_Data[[#This Row],[Sales]]</f>
        <v>3.8543897216274096E-2</v>
      </c>
      <c r="AF594" s="41">
        <f>India_Data[[#This Row],[Sales]]/India_Data[[#This Row],[Target]]</f>
        <v>0.23907849829351535</v>
      </c>
      <c r="AG594" s="41">
        <f>India_Data[[#This Row],[Shipping Cost]]/India_Data[[#This Row],[Sales]]</f>
        <v>8.2441113490364037E-2</v>
      </c>
      <c r="AH594" s="40" t="str">
        <f>IF(India_Data[[#This Row],[Shipping Cost]]/India_Data[[#This Row],[Sales]]&gt;0.1,"HIGH","")</f>
        <v/>
      </c>
    </row>
    <row r="595" spans="1:34">
      <c r="A595" s="19">
        <v>594</v>
      </c>
      <c r="B595" s="20" t="s">
        <v>3376</v>
      </c>
      <c r="C595" s="20" t="s">
        <v>2928</v>
      </c>
      <c r="D595" s="20" t="s">
        <v>3377</v>
      </c>
      <c r="E595" s="20" t="s">
        <v>3378</v>
      </c>
      <c r="F595" s="20" t="s">
        <v>29</v>
      </c>
      <c r="G595" s="20" t="s">
        <v>613</v>
      </c>
      <c r="H595" s="20" t="s">
        <v>157</v>
      </c>
      <c r="I595" s="20" t="s">
        <v>32</v>
      </c>
      <c r="J595" s="20" t="s">
        <v>47</v>
      </c>
      <c r="K595" s="20" t="s">
        <v>3394</v>
      </c>
      <c r="L595" s="20" t="s">
        <v>35</v>
      </c>
      <c r="M595" s="20" t="s">
        <v>36</v>
      </c>
      <c r="N595" s="20" t="s">
        <v>3395</v>
      </c>
      <c r="O595" s="20">
        <v>60.3</v>
      </c>
      <c r="P595" s="20">
        <v>10</v>
      </c>
      <c r="Q595" s="20">
        <v>1.8</v>
      </c>
      <c r="R595" s="20">
        <v>8.69</v>
      </c>
      <c r="S595" s="20" t="s">
        <v>2972</v>
      </c>
      <c r="T595" s="20">
        <v>743</v>
      </c>
      <c r="U595" s="20" t="s">
        <v>206</v>
      </c>
      <c r="V595" s="20" t="s">
        <v>207</v>
      </c>
      <c r="W595" s="21" t="s">
        <v>41</v>
      </c>
      <c r="X595" s="22">
        <v>45070</v>
      </c>
      <c r="Y595" s="23">
        <v>45075</v>
      </c>
      <c r="Z595" s="37" t="str">
        <f>IF(India_Data[[#This Row],[Order Date]]=India_Data[[#This Row],[Ship Date]],"0","1")</f>
        <v>1</v>
      </c>
      <c r="AA595" s="37" t="str">
        <f>IF(India_Data[[#This Row],[Sales]]&gt;=India_Data[[#This Row],[Target]],"YES","NO")</f>
        <v>NO</v>
      </c>
      <c r="AB595" s="37">
        <f>(Data!O595:O2149-Data!T595:T2149)</f>
        <v>-682.7</v>
      </c>
      <c r="AC595" s="35">
        <f>India_Data[[#This Row],[Ship Date]]-India_Data[[#This Row],[Order Date]]</f>
        <v>5</v>
      </c>
      <c r="AD595" s="35" t="str">
        <f>IF(India_Data[[#This Row],[Ship Date]]-India_Data[[#This Row],[Order Date]]&gt;5,"flag","no")</f>
        <v>no</v>
      </c>
      <c r="AE595" s="35">
        <f>India_Data[[#This Row],[Profit]]/India_Data[[#This Row],[Sales]]</f>
        <v>2.9850746268656719E-2</v>
      </c>
      <c r="AF595" s="41">
        <f>India_Data[[#This Row],[Sales]]/India_Data[[#This Row],[Target]]</f>
        <v>8.1157469717362041E-2</v>
      </c>
      <c r="AG595" s="41">
        <f>India_Data[[#This Row],[Shipping Cost]]/India_Data[[#This Row],[Sales]]</f>
        <v>0.14411276948590382</v>
      </c>
      <c r="AH595" s="40" t="str">
        <f>IF(India_Data[[#This Row],[Shipping Cost]]/India_Data[[#This Row],[Sales]]&gt;0.1,"HIGH","")</f>
        <v>HIGH</v>
      </c>
    </row>
    <row r="596" spans="1:34">
      <c r="A596" s="19">
        <v>595</v>
      </c>
      <c r="B596" s="20" t="s">
        <v>3523</v>
      </c>
      <c r="C596" s="20" t="s">
        <v>2928</v>
      </c>
      <c r="D596" s="20" t="s">
        <v>2695</v>
      </c>
      <c r="E596" s="20" t="s">
        <v>2696</v>
      </c>
      <c r="F596" s="20" t="s">
        <v>29</v>
      </c>
      <c r="G596" s="20" t="s">
        <v>291</v>
      </c>
      <c r="H596" s="20" t="s">
        <v>63</v>
      </c>
      <c r="I596" s="20" t="s">
        <v>32</v>
      </c>
      <c r="J596" s="20" t="s">
        <v>54</v>
      </c>
      <c r="K596" s="20" t="s">
        <v>3521</v>
      </c>
      <c r="L596" s="20" t="s">
        <v>35</v>
      </c>
      <c r="M596" s="20" t="s">
        <v>84</v>
      </c>
      <c r="N596" s="20" t="s">
        <v>3522</v>
      </c>
      <c r="O596" s="20">
        <v>68.94</v>
      </c>
      <c r="P596" s="20">
        <v>12</v>
      </c>
      <c r="Q596" s="20">
        <v>-63.54</v>
      </c>
      <c r="R596" s="20">
        <v>16.72</v>
      </c>
      <c r="S596" s="20" t="s">
        <v>2972</v>
      </c>
      <c r="T596" s="20">
        <v>501</v>
      </c>
      <c r="U596" s="20" t="s">
        <v>206</v>
      </c>
      <c r="V596" s="20" t="s">
        <v>214</v>
      </c>
      <c r="W596" s="21" t="s">
        <v>58</v>
      </c>
      <c r="X596" s="22">
        <v>44783</v>
      </c>
      <c r="Y596" s="23">
        <v>44847</v>
      </c>
      <c r="Z596" s="37" t="str">
        <f>IF(India_Data[[#This Row],[Order Date]]=India_Data[[#This Row],[Ship Date]],"0","1")</f>
        <v>1</v>
      </c>
      <c r="AA596" s="37" t="str">
        <f>IF(India_Data[[#This Row],[Sales]]&gt;=India_Data[[#This Row],[Target]],"YES","NO")</f>
        <v>NO</v>
      </c>
      <c r="AB596" s="37">
        <f>(Data!O596:O2150-Data!T596:T2150)</f>
        <v>-432.06</v>
      </c>
      <c r="AC596" s="35">
        <f>India_Data[[#This Row],[Ship Date]]-India_Data[[#This Row],[Order Date]]</f>
        <v>64</v>
      </c>
      <c r="AD596" s="35" t="str">
        <f>IF(India_Data[[#This Row],[Ship Date]]-India_Data[[#This Row],[Order Date]]&gt;5,"flag","no")</f>
        <v>flag</v>
      </c>
      <c r="AE596" s="35">
        <f>India_Data[[#This Row],[Profit]]/India_Data[[#This Row],[Sales]]</f>
        <v>-0.92167101827676245</v>
      </c>
      <c r="AF596" s="41">
        <f>India_Data[[#This Row],[Sales]]/India_Data[[#This Row],[Target]]</f>
        <v>0.13760479041916168</v>
      </c>
      <c r="AG596" s="41">
        <f>India_Data[[#This Row],[Shipping Cost]]/India_Data[[#This Row],[Sales]]</f>
        <v>0.24252973600232086</v>
      </c>
      <c r="AH596" s="40" t="str">
        <f>IF(India_Data[[#This Row],[Shipping Cost]]/India_Data[[#This Row],[Sales]]&gt;0.1,"HIGH","")</f>
        <v>HIGH</v>
      </c>
    </row>
    <row r="597" spans="1:34">
      <c r="A597" s="19">
        <v>596</v>
      </c>
      <c r="B597" s="20" t="s">
        <v>4066</v>
      </c>
      <c r="C597" s="20" t="s">
        <v>3998</v>
      </c>
      <c r="D597" s="20" t="s">
        <v>379</v>
      </c>
      <c r="E597" s="20" t="s">
        <v>380</v>
      </c>
      <c r="F597" s="20" t="s">
        <v>29</v>
      </c>
      <c r="G597" s="20" t="s">
        <v>191</v>
      </c>
      <c r="H597" s="20" t="s">
        <v>63</v>
      </c>
      <c r="I597" s="20" t="s">
        <v>32</v>
      </c>
      <c r="J597" s="20" t="s">
        <v>54</v>
      </c>
      <c r="K597" s="20" t="s">
        <v>4069</v>
      </c>
      <c r="L597" s="20" t="s">
        <v>35</v>
      </c>
      <c r="M597" s="20" t="s">
        <v>145</v>
      </c>
      <c r="N597" s="20" t="s">
        <v>4070</v>
      </c>
      <c r="O597" s="20">
        <v>105.6</v>
      </c>
      <c r="P597" s="20">
        <v>4</v>
      </c>
      <c r="Q597" s="20">
        <v>39</v>
      </c>
      <c r="R597" s="20">
        <v>20.95</v>
      </c>
      <c r="S597" s="20" t="s">
        <v>38</v>
      </c>
      <c r="T597" s="20">
        <v>199</v>
      </c>
      <c r="U597" s="20" t="s">
        <v>206</v>
      </c>
      <c r="V597" s="20" t="s">
        <v>221</v>
      </c>
      <c r="W597" s="21" t="s">
        <v>41</v>
      </c>
      <c r="X597" s="22">
        <v>45248</v>
      </c>
      <c r="Y597" s="23">
        <v>45253</v>
      </c>
      <c r="Z597" s="37" t="str">
        <f>IF(India_Data[[#This Row],[Order Date]]=India_Data[[#This Row],[Ship Date]],"0","1")</f>
        <v>1</v>
      </c>
      <c r="AA597" s="37" t="str">
        <f>IF(India_Data[[#This Row],[Sales]]&gt;=India_Data[[#This Row],[Target]],"YES","NO")</f>
        <v>NO</v>
      </c>
      <c r="AB597" s="37">
        <f>(Data!O597:O2151-Data!T597:T2151)</f>
        <v>-93.4</v>
      </c>
      <c r="AC597" s="35">
        <f>India_Data[[#This Row],[Ship Date]]-India_Data[[#This Row],[Order Date]]</f>
        <v>5</v>
      </c>
      <c r="AD597" s="35" t="str">
        <f>IF(India_Data[[#This Row],[Ship Date]]-India_Data[[#This Row],[Order Date]]&gt;5,"flag","no")</f>
        <v>no</v>
      </c>
      <c r="AE597" s="35">
        <f>India_Data[[#This Row],[Profit]]/India_Data[[#This Row],[Sales]]</f>
        <v>0.36931818181818182</v>
      </c>
      <c r="AF597" s="41">
        <f>India_Data[[#This Row],[Sales]]/India_Data[[#This Row],[Target]]</f>
        <v>0.53065326633165821</v>
      </c>
      <c r="AG597" s="41">
        <f>India_Data[[#This Row],[Shipping Cost]]/India_Data[[#This Row],[Sales]]</f>
        <v>0.19839015151515152</v>
      </c>
      <c r="AH597" s="40" t="str">
        <f>IF(India_Data[[#This Row],[Shipping Cost]]/India_Data[[#This Row],[Sales]]&gt;0.1,"HIGH","")</f>
        <v>HIGH</v>
      </c>
    </row>
    <row r="598" spans="1:34">
      <c r="A598" s="19">
        <v>597</v>
      </c>
      <c r="B598" s="20" t="s">
        <v>3524</v>
      </c>
      <c r="C598" s="20" t="s">
        <v>2928</v>
      </c>
      <c r="D598" s="20" t="s">
        <v>1255</v>
      </c>
      <c r="E598" s="20" t="s">
        <v>1256</v>
      </c>
      <c r="F598" s="20" t="s">
        <v>29</v>
      </c>
      <c r="G598" s="20" t="s">
        <v>623</v>
      </c>
      <c r="H598" s="20" t="s">
        <v>63</v>
      </c>
      <c r="I598" s="20" t="s">
        <v>32</v>
      </c>
      <c r="J598" s="20" t="s">
        <v>54</v>
      </c>
      <c r="K598" s="20" t="s">
        <v>1380</v>
      </c>
      <c r="L598" s="20" t="s">
        <v>35</v>
      </c>
      <c r="M598" s="20" t="s">
        <v>98</v>
      </c>
      <c r="N598" s="20" t="s">
        <v>1381</v>
      </c>
      <c r="O598" s="20">
        <v>118.2</v>
      </c>
      <c r="P598" s="20">
        <v>4</v>
      </c>
      <c r="Q598" s="20">
        <v>48.36</v>
      </c>
      <c r="R598" s="20">
        <v>12.87</v>
      </c>
      <c r="S598" s="20" t="s">
        <v>38</v>
      </c>
      <c r="T598" s="20">
        <v>503</v>
      </c>
      <c r="U598" s="20" t="s">
        <v>206</v>
      </c>
      <c r="V598" s="20" t="s">
        <v>228</v>
      </c>
      <c r="W598" s="21" t="s">
        <v>41</v>
      </c>
      <c r="X598" s="22">
        <v>45191</v>
      </c>
      <c r="Y598" s="23">
        <v>45197</v>
      </c>
      <c r="Z598" s="37" t="str">
        <f>IF(India_Data[[#This Row],[Order Date]]=India_Data[[#This Row],[Ship Date]],"0","1")</f>
        <v>1</v>
      </c>
      <c r="AA598" s="37" t="str">
        <f>IF(India_Data[[#This Row],[Sales]]&gt;=India_Data[[#This Row],[Target]],"YES","NO")</f>
        <v>NO</v>
      </c>
      <c r="AB598" s="37">
        <f>(Data!O598:O2152-Data!T598:T2152)</f>
        <v>-384.8</v>
      </c>
      <c r="AC598" s="35">
        <f>India_Data[[#This Row],[Ship Date]]-India_Data[[#This Row],[Order Date]]</f>
        <v>6</v>
      </c>
      <c r="AD598" s="35" t="str">
        <f>IF(India_Data[[#This Row],[Ship Date]]-India_Data[[#This Row],[Order Date]]&gt;5,"flag","no")</f>
        <v>flag</v>
      </c>
      <c r="AE598" s="35">
        <f>India_Data[[#This Row],[Profit]]/India_Data[[#This Row],[Sales]]</f>
        <v>0.40913705583756343</v>
      </c>
      <c r="AF598" s="41">
        <f>India_Data[[#This Row],[Sales]]/India_Data[[#This Row],[Target]]</f>
        <v>0.23499005964214711</v>
      </c>
      <c r="AG598" s="41">
        <f>India_Data[[#This Row],[Shipping Cost]]/India_Data[[#This Row],[Sales]]</f>
        <v>0.10888324873096446</v>
      </c>
      <c r="AH598" s="40" t="str">
        <f>IF(India_Data[[#This Row],[Shipping Cost]]/India_Data[[#This Row],[Sales]]&gt;0.1,"HIGH","")</f>
        <v>HIGH</v>
      </c>
    </row>
    <row r="599" spans="1:34">
      <c r="A599" s="19">
        <v>598</v>
      </c>
      <c r="B599" s="20" t="s">
        <v>3487</v>
      </c>
      <c r="C599" s="20" t="s">
        <v>2928</v>
      </c>
      <c r="D599" s="20" t="s">
        <v>3488</v>
      </c>
      <c r="E599" s="20" t="s">
        <v>3489</v>
      </c>
      <c r="F599" s="20" t="s">
        <v>29</v>
      </c>
      <c r="G599" s="20" t="s">
        <v>681</v>
      </c>
      <c r="H599" s="20" t="s">
        <v>63</v>
      </c>
      <c r="I599" s="20" t="s">
        <v>32</v>
      </c>
      <c r="J599" s="20" t="s">
        <v>54</v>
      </c>
      <c r="K599" s="20" t="s">
        <v>3247</v>
      </c>
      <c r="L599" s="20" t="s">
        <v>35</v>
      </c>
      <c r="M599" s="20" t="s">
        <v>91</v>
      </c>
      <c r="N599" s="20" t="s">
        <v>3248</v>
      </c>
      <c r="O599" s="20">
        <v>47.52</v>
      </c>
      <c r="P599" s="20">
        <v>4</v>
      </c>
      <c r="Q599" s="20">
        <v>19.440000000000001</v>
      </c>
      <c r="R599" s="20">
        <v>6.17</v>
      </c>
      <c r="S599" s="20" t="s">
        <v>2337</v>
      </c>
      <c r="T599" s="20">
        <v>716</v>
      </c>
      <c r="U599" s="20" t="s">
        <v>206</v>
      </c>
      <c r="V599" s="20" t="s">
        <v>207</v>
      </c>
      <c r="W599" s="21" t="s">
        <v>58</v>
      </c>
      <c r="X599" s="22">
        <v>44233</v>
      </c>
      <c r="Y599" s="23">
        <v>44383</v>
      </c>
      <c r="Z599" s="37" t="str">
        <f>IF(India_Data[[#This Row],[Order Date]]=India_Data[[#This Row],[Ship Date]],"0","1")</f>
        <v>1</v>
      </c>
      <c r="AA599" s="37" t="str">
        <f>IF(India_Data[[#This Row],[Sales]]&gt;=India_Data[[#This Row],[Target]],"YES","NO")</f>
        <v>NO</v>
      </c>
      <c r="AB599" s="37">
        <f>(Data!O599:O2153-Data!T599:T2153)</f>
        <v>-668.48</v>
      </c>
      <c r="AC599" s="35">
        <f>India_Data[[#This Row],[Ship Date]]-India_Data[[#This Row],[Order Date]]</f>
        <v>150</v>
      </c>
      <c r="AD599" s="35" t="str">
        <f>IF(India_Data[[#This Row],[Ship Date]]-India_Data[[#This Row],[Order Date]]&gt;5,"flag","no")</f>
        <v>flag</v>
      </c>
      <c r="AE599" s="35">
        <f>India_Data[[#This Row],[Profit]]/India_Data[[#This Row],[Sales]]</f>
        <v>0.40909090909090912</v>
      </c>
      <c r="AF599" s="41">
        <f>India_Data[[#This Row],[Sales]]/India_Data[[#This Row],[Target]]</f>
        <v>6.6368715083798893E-2</v>
      </c>
      <c r="AG599" s="41">
        <f>India_Data[[#This Row],[Shipping Cost]]/India_Data[[#This Row],[Sales]]</f>
        <v>0.12984006734006734</v>
      </c>
      <c r="AH599" s="40" t="str">
        <f>IF(India_Data[[#This Row],[Shipping Cost]]/India_Data[[#This Row],[Sales]]&gt;0.1,"HIGH","")</f>
        <v>HIGH</v>
      </c>
    </row>
    <row r="600" spans="1:34">
      <c r="A600" s="19">
        <v>599</v>
      </c>
      <c r="B600" s="20" t="s">
        <v>3088</v>
      </c>
      <c r="C600" s="20" t="s">
        <v>2928</v>
      </c>
      <c r="D600" s="20" t="s">
        <v>3089</v>
      </c>
      <c r="E600" s="20" t="s">
        <v>3090</v>
      </c>
      <c r="F600" s="20" t="s">
        <v>29</v>
      </c>
      <c r="G600" s="20" t="s">
        <v>123</v>
      </c>
      <c r="H600" s="20" t="s">
        <v>124</v>
      </c>
      <c r="I600" s="20" t="s">
        <v>32</v>
      </c>
      <c r="J600" s="20" t="s">
        <v>47</v>
      </c>
      <c r="K600" s="20" t="s">
        <v>737</v>
      </c>
      <c r="L600" s="20" t="s">
        <v>35</v>
      </c>
      <c r="M600" s="20" t="s">
        <v>91</v>
      </c>
      <c r="N600" s="20" t="s">
        <v>738</v>
      </c>
      <c r="O600" s="20">
        <v>51.84</v>
      </c>
      <c r="P600" s="20">
        <v>4</v>
      </c>
      <c r="Q600" s="20">
        <v>16.559999999999999</v>
      </c>
      <c r="R600" s="20">
        <v>5.96</v>
      </c>
      <c r="S600" s="20" t="s">
        <v>38</v>
      </c>
      <c r="T600" s="20">
        <v>311</v>
      </c>
      <c r="U600" s="20" t="s">
        <v>206</v>
      </c>
      <c r="V600" s="20" t="s">
        <v>214</v>
      </c>
      <c r="W600" s="21" t="s">
        <v>58</v>
      </c>
      <c r="X600" s="22">
        <v>45595</v>
      </c>
      <c r="Y600" s="23">
        <v>45393</v>
      </c>
      <c r="Z600" s="37" t="str">
        <f>IF(India_Data[[#This Row],[Order Date]]=India_Data[[#This Row],[Ship Date]],"0","1")</f>
        <v>1</v>
      </c>
      <c r="AA600" s="37" t="str">
        <f>IF(India_Data[[#This Row],[Sales]]&gt;=India_Data[[#This Row],[Target]],"YES","NO")</f>
        <v>NO</v>
      </c>
      <c r="AB600" s="37">
        <f>(Data!O600:O2154-Data!T600:T2154)</f>
        <v>-259.15999999999997</v>
      </c>
      <c r="AC600" s="35">
        <f>India_Data[[#This Row],[Ship Date]]-India_Data[[#This Row],[Order Date]]</f>
        <v>-202</v>
      </c>
      <c r="AD600" s="35" t="str">
        <f>IF(India_Data[[#This Row],[Ship Date]]-India_Data[[#This Row],[Order Date]]&gt;5,"flag","no")</f>
        <v>no</v>
      </c>
      <c r="AE600" s="35">
        <f>India_Data[[#This Row],[Profit]]/India_Data[[#This Row],[Sales]]</f>
        <v>0.31944444444444442</v>
      </c>
      <c r="AF600" s="41">
        <f>India_Data[[#This Row],[Sales]]/India_Data[[#This Row],[Target]]</f>
        <v>0.16668810289389069</v>
      </c>
      <c r="AG600" s="41">
        <f>India_Data[[#This Row],[Shipping Cost]]/India_Data[[#This Row],[Sales]]</f>
        <v>0.11496913580246913</v>
      </c>
      <c r="AH600" s="40" t="str">
        <f>IF(India_Data[[#This Row],[Shipping Cost]]/India_Data[[#This Row],[Sales]]&gt;0.1,"HIGH","")</f>
        <v>HIGH</v>
      </c>
    </row>
    <row r="601" spans="1:34">
      <c r="A601" s="19">
        <v>600</v>
      </c>
      <c r="B601" s="20" t="s">
        <v>3525</v>
      </c>
      <c r="C601" s="20" t="s">
        <v>2928</v>
      </c>
      <c r="D601" s="20" t="s">
        <v>3526</v>
      </c>
      <c r="E601" s="20" t="s">
        <v>3527</v>
      </c>
      <c r="F601" s="20" t="s">
        <v>29</v>
      </c>
      <c r="G601" s="20" t="s">
        <v>311</v>
      </c>
      <c r="H601" s="20" t="s">
        <v>63</v>
      </c>
      <c r="I601" s="20" t="s">
        <v>32</v>
      </c>
      <c r="J601" s="20" t="s">
        <v>54</v>
      </c>
      <c r="K601" s="20" t="s">
        <v>1384</v>
      </c>
      <c r="L601" s="20" t="s">
        <v>35</v>
      </c>
      <c r="M601" s="20" t="s">
        <v>145</v>
      </c>
      <c r="N601" s="20" t="s">
        <v>1385</v>
      </c>
      <c r="O601" s="20">
        <v>231.36</v>
      </c>
      <c r="P601" s="20">
        <v>4</v>
      </c>
      <c r="Q601" s="20">
        <v>64.680000000000007</v>
      </c>
      <c r="R601" s="20">
        <v>68.55</v>
      </c>
      <c r="S601" s="20" t="s">
        <v>2972</v>
      </c>
      <c r="T601" s="20">
        <v>510</v>
      </c>
      <c r="U601" s="20" t="s">
        <v>206</v>
      </c>
      <c r="V601" s="20" t="s">
        <v>228</v>
      </c>
      <c r="W601" s="21" t="s">
        <v>58</v>
      </c>
      <c r="X601" s="22">
        <v>44465</v>
      </c>
      <c r="Y601" s="23">
        <v>44469</v>
      </c>
      <c r="Z601" s="37" t="str">
        <f>IF(India_Data[[#This Row],[Order Date]]=India_Data[[#This Row],[Ship Date]],"0","1")</f>
        <v>1</v>
      </c>
      <c r="AA601" s="37" t="str">
        <f>IF(India_Data[[#This Row],[Sales]]&gt;=India_Data[[#This Row],[Target]],"YES","NO")</f>
        <v>NO</v>
      </c>
      <c r="AB601" s="37">
        <f>(Data!O601:O2155-Data!T601:T2155)</f>
        <v>-278.64</v>
      </c>
      <c r="AC601" s="35">
        <f>India_Data[[#This Row],[Ship Date]]-India_Data[[#This Row],[Order Date]]</f>
        <v>4</v>
      </c>
      <c r="AD601" s="35" t="str">
        <f>IF(India_Data[[#This Row],[Ship Date]]-India_Data[[#This Row],[Order Date]]&gt;5,"flag","no")</f>
        <v>no</v>
      </c>
      <c r="AE601" s="35">
        <f>India_Data[[#This Row],[Profit]]/India_Data[[#This Row],[Sales]]</f>
        <v>0.2795643153526971</v>
      </c>
      <c r="AF601" s="41">
        <f>India_Data[[#This Row],[Sales]]/India_Data[[#This Row],[Target]]</f>
        <v>0.45364705882352946</v>
      </c>
      <c r="AG601" s="41">
        <f>India_Data[[#This Row],[Shipping Cost]]/India_Data[[#This Row],[Sales]]</f>
        <v>0.29629149377593356</v>
      </c>
      <c r="AH601" s="40" t="str">
        <f>IF(India_Data[[#This Row],[Shipping Cost]]/India_Data[[#This Row],[Sales]]&gt;0.1,"HIGH","")</f>
        <v>HIGH</v>
      </c>
    </row>
    <row r="602" spans="1:34">
      <c r="A602" s="19">
        <v>601</v>
      </c>
      <c r="B602" s="20" t="s">
        <v>3524</v>
      </c>
      <c r="C602" s="20" t="s">
        <v>2928</v>
      </c>
      <c r="D602" s="20" t="s">
        <v>1255</v>
      </c>
      <c r="E602" s="20" t="s">
        <v>1256</v>
      </c>
      <c r="F602" s="20" t="s">
        <v>29</v>
      </c>
      <c r="G602" s="20" t="s">
        <v>623</v>
      </c>
      <c r="H602" s="20" t="s">
        <v>63</v>
      </c>
      <c r="I602" s="20" t="s">
        <v>32</v>
      </c>
      <c r="J602" s="20" t="s">
        <v>54</v>
      </c>
      <c r="K602" s="20" t="s">
        <v>673</v>
      </c>
      <c r="L602" s="20" t="s">
        <v>35</v>
      </c>
      <c r="M602" s="20" t="s">
        <v>36</v>
      </c>
      <c r="N602" s="20" t="s">
        <v>674</v>
      </c>
      <c r="O602" s="20">
        <v>33.479999999999997</v>
      </c>
      <c r="P602" s="20">
        <v>4</v>
      </c>
      <c r="Q602" s="20">
        <v>1.32</v>
      </c>
      <c r="R602" s="20">
        <v>3.93</v>
      </c>
      <c r="S602" s="20" t="s">
        <v>38</v>
      </c>
      <c r="T602" s="20">
        <v>80</v>
      </c>
      <c r="U602" s="20" t="s">
        <v>206</v>
      </c>
      <c r="V602" s="20" t="s">
        <v>207</v>
      </c>
      <c r="W602" s="21" t="s">
        <v>58</v>
      </c>
      <c r="X602" s="22">
        <v>45286</v>
      </c>
      <c r="Y602" s="23">
        <v>45290</v>
      </c>
      <c r="Z602" s="37" t="str">
        <f>IF(India_Data[[#This Row],[Order Date]]=India_Data[[#This Row],[Ship Date]],"0","1")</f>
        <v>1</v>
      </c>
      <c r="AA602" s="37" t="str">
        <f>IF(India_Data[[#This Row],[Sales]]&gt;=India_Data[[#This Row],[Target]],"YES","NO")</f>
        <v>NO</v>
      </c>
      <c r="AB602" s="37">
        <f>(Data!O602:O2156-Data!T602:T2156)</f>
        <v>-46.52</v>
      </c>
      <c r="AC602" s="35">
        <f>India_Data[[#This Row],[Ship Date]]-India_Data[[#This Row],[Order Date]]</f>
        <v>4</v>
      </c>
      <c r="AD602" s="35" t="str">
        <f>IF(India_Data[[#This Row],[Ship Date]]-India_Data[[#This Row],[Order Date]]&gt;5,"flag","no")</f>
        <v>no</v>
      </c>
      <c r="AE602" s="35">
        <f>India_Data[[#This Row],[Profit]]/India_Data[[#This Row],[Sales]]</f>
        <v>3.9426523297491044E-2</v>
      </c>
      <c r="AF602" s="41">
        <f>India_Data[[#This Row],[Sales]]/India_Data[[#This Row],[Target]]</f>
        <v>0.41849999999999998</v>
      </c>
      <c r="AG602" s="41">
        <f>India_Data[[#This Row],[Shipping Cost]]/India_Data[[#This Row],[Sales]]</f>
        <v>0.11738351254480288</v>
      </c>
      <c r="AH602" s="40" t="str">
        <f>IF(India_Data[[#This Row],[Shipping Cost]]/India_Data[[#This Row],[Sales]]&gt;0.1,"HIGH","")</f>
        <v>HIGH</v>
      </c>
    </row>
    <row r="603" spans="1:34">
      <c r="A603" s="19">
        <v>602</v>
      </c>
      <c r="B603" s="20" t="s">
        <v>4025</v>
      </c>
      <c r="C603" s="20" t="s">
        <v>3998</v>
      </c>
      <c r="D603" s="20" t="s">
        <v>4026</v>
      </c>
      <c r="E603" s="20" t="s">
        <v>4027</v>
      </c>
      <c r="F603" s="20" t="s">
        <v>29</v>
      </c>
      <c r="G603" s="20" t="s">
        <v>236</v>
      </c>
      <c r="H603" s="20" t="s">
        <v>165</v>
      </c>
      <c r="I603" s="20" t="s">
        <v>32</v>
      </c>
      <c r="J603" s="20" t="s">
        <v>47</v>
      </c>
      <c r="K603" s="20" t="s">
        <v>244</v>
      </c>
      <c r="L603" s="20" t="s">
        <v>35</v>
      </c>
      <c r="M603" s="20" t="s">
        <v>76</v>
      </c>
      <c r="N603" s="20" t="s">
        <v>245</v>
      </c>
      <c r="O603" s="20">
        <v>138.69</v>
      </c>
      <c r="P603" s="20">
        <v>3</v>
      </c>
      <c r="Q603" s="20">
        <v>51.3</v>
      </c>
      <c r="R603" s="20">
        <v>10.77</v>
      </c>
      <c r="S603" s="20" t="s">
        <v>38</v>
      </c>
      <c r="T603" s="20">
        <v>504</v>
      </c>
      <c r="U603" s="20" t="s">
        <v>206</v>
      </c>
      <c r="V603" s="20" t="s">
        <v>214</v>
      </c>
      <c r="W603" s="21" t="s">
        <v>58</v>
      </c>
      <c r="X603" s="22">
        <v>44688</v>
      </c>
      <c r="Y603" s="23">
        <v>44902</v>
      </c>
      <c r="Z603" s="37" t="str">
        <f>IF(India_Data[[#This Row],[Order Date]]=India_Data[[#This Row],[Ship Date]],"0","1")</f>
        <v>1</v>
      </c>
      <c r="AA603" s="37" t="str">
        <f>IF(India_Data[[#This Row],[Sales]]&gt;=India_Data[[#This Row],[Target]],"YES","NO")</f>
        <v>NO</v>
      </c>
      <c r="AB603" s="37">
        <f>(Data!O603:O2157-Data!T603:T2157)</f>
        <v>-365.31</v>
      </c>
      <c r="AC603" s="35">
        <f>India_Data[[#This Row],[Ship Date]]-India_Data[[#This Row],[Order Date]]</f>
        <v>214</v>
      </c>
      <c r="AD603" s="35" t="str">
        <f>IF(India_Data[[#This Row],[Ship Date]]-India_Data[[#This Row],[Order Date]]&gt;5,"flag","no")</f>
        <v>flag</v>
      </c>
      <c r="AE603" s="35">
        <f>India_Data[[#This Row],[Profit]]/India_Data[[#This Row],[Sales]]</f>
        <v>0.36988968202465927</v>
      </c>
      <c r="AF603" s="41">
        <f>India_Data[[#This Row],[Sales]]/India_Data[[#This Row],[Target]]</f>
        <v>0.27517857142857144</v>
      </c>
      <c r="AG603" s="41">
        <f>India_Data[[#This Row],[Shipping Cost]]/India_Data[[#This Row],[Sales]]</f>
        <v>7.7655202249621455E-2</v>
      </c>
      <c r="AH603" s="40" t="str">
        <f>IF(India_Data[[#This Row],[Shipping Cost]]/India_Data[[#This Row],[Sales]]&gt;0.1,"HIGH","")</f>
        <v/>
      </c>
    </row>
    <row r="604" spans="1:34">
      <c r="A604" s="19">
        <v>603</v>
      </c>
      <c r="B604" s="20" t="s">
        <v>4047</v>
      </c>
      <c r="C604" s="20" t="s">
        <v>3998</v>
      </c>
      <c r="D604" s="20" t="s">
        <v>2981</v>
      </c>
      <c r="E604" s="20" t="s">
        <v>2982</v>
      </c>
      <c r="F604" s="20" t="s">
        <v>29</v>
      </c>
      <c r="G604" s="20" t="s">
        <v>324</v>
      </c>
      <c r="H604" s="20" t="s">
        <v>31</v>
      </c>
      <c r="I604" s="20" t="s">
        <v>32</v>
      </c>
      <c r="J604" s="20" t="s">
        <v>33</v>
      </c>
      <c r="K604" s="20" t="s">
        <v>735</v>
      </c>
      <c r="L604" s="20" t="s">
        <v>35</v>
      </c>
      <c r="M604" s="20" t="s">
        <v>105</v>
      </c>
      <c r="N604" s="20" t="s">
        <v>736</v>
      </c>
      <c r="O604" s="20">
        <v>54.27</v>
      </c>
      <c r="P604" s="20">
        <v>3</v>
      </c>
      <c r="Q604" s="20">
        <v>17.28</v>
      </c>
      <c r="R604" s="20">
        <v>4.22</v>
      </c>
      <c r="S604" s="20" t="s">
        <v>2337</v>
      </c>
      <c r="T604" s="20">
        <v>545</v>
      </c>
      <c r="U604" s="20" t="s">
        <v>206</v>
      </c>
      <c r="V604" s="20" t="s">
        <v>221</v>
      </c>
      <c r="W604" s="21" t="s">
        <v>58</v>
      </c>
      <c r="X604" s="22">
        <v>44783</v>
      </c>
      <c r="Y604" s="23">
        <v>44847</v>
      </c>
      <c r="Z604" s="37" t="str">
        <f>IF(India_Data[[#This Row],[Order Date]]=India_Data[[#This Row],[Ship Date]],"0","1")</f>
        <v>1</v>
      </c>
      <c r="AA604" s="37" t="str">
        <f>IF(India_Data[[#This Row],[Sales]]&gt;=India_Data[[#This Row],[Target]],"YES","NO")</f>
        <v>NO</v>
      </c>
      <c r="AB604" s="37">
        <f>(Data!O604:O2158-Data!T604:T2158)</f>
        <v>-490.73</v>
      </c>
      <c r="AC604" s="35">
        <f>India_Data[[#This Row],[Ship Date]]-India_Data[[#This Row],[Order Date]]</f>
        <v>64</v>
      </c>
      <c r="AD604" s="35" t="str">
        <f>IF(India_Data[[#This Row],[Ship Date]]-India_Data[[#This Row],[Order Date]]&gt;5,"flag","no")</f>
        <v>flag</v>
      </c>
      <c r="AE604" s="35">
        <f>India_Data[[#This Row],[Profit]]/India_Data[[#This Row],[Sales]]</f>
        <v>0.31840796019900497</v>
      </c>
      <c r="AF604" s="41">
        <f>India_Data[[#This Row],[Sales]]/India_Data[[#This Row],[Target]]</f>
        <v>9.9577981651376157E-2</v>
      </c>
      <c r="AG604" s="41">
        <f>India_Data[[#This Row],[Shipping Cost]]/India_Data[[#This Row],[Sales]]</f>
        <v>7.775935139119218E-2</v>
      </c>
      <c r="AH604" s="40" t="str">
        <f>IF(India_Data[[#This Row],[Shipping Cost]]/India_Data[[#This Row],[Sales]]&gt;0.1,"HIGH","")</f>
        <v/>
      </c>
    </row>
    <row r="605" spans="1:34">
      <c r="A605" s="19">
        <v>604</v>
      </c>
      <c r="B605" s="20" t="s">
        <v>3922</v>
      </c>
      <c r="C605" s="20" t="s">
        <v>3631</v>
      </c>
      <c r="D605" s="20" t="s">
        <v>3666</v>
      </c>
      <c r="E605" s="20" t="s">
        <v>3667</v>
      </c>
      <c r="F605" s="20" t="s">
        <v>29</v>
      </c>
      <c r="G605" s="20" t="s">
        <v>507</v>
      </c>
      <c r="H605" s="20" t="s">
        <v>312</v>
      </c>
      <c r="I605" s="20" t="s">
        <v>32</v>
      </c>
      <c r="J605" s="20" t="s">
        <v>180</v>
      </c>
      <c r="K605" s="20" t="s">
        <v>737</v>
      </c>
      <c r="L605" s="20" t="s">
        <v>35</v>
      </c>
      <c r="M605" s="20" t="s">
        <v>91</v>
      </c>
      <c r="N605" s="20" t="s">
        <v>738</v>
      </c>
      <c r="O605" s="20">
        <v>38.880000000000003</v>
      </c>
      <c r="P605" s="20">
        <v>3</v>
      </c>
      <c r="Q605" s="20">
        <v>12.42</v>
      </c>
      <c r="R605" s="20">
        <v>11.1</v>
      </c>
      <c r="S605" s="20" t="s">
        <v>2337</v>
      </c>
      <c r="T605" s="20">
        <v>710</v>
      </c>
      <c r="U605" s="20" t="s">
        <v>206</v>
      </c>
      <c r="V605" s="20" t="s">
        <v>228</v>
      </c>
      <c r="W605" s="21" t="s">
        <v>58</v>
      </c>
      <c r="X605" s="22">
        <v>45532</v>
      </c>
      <c r="Y605" s="23">
        <v>45300</v>
      </c>
      <c r="Z605" s="37" t="str">
        <f>IF(India_Data[[#This Row],[Order Date]]=India_Data[[#This Row],[Ship Date]],"0","1")</f>
        <v>1</v>
      </c>
      <c r="AA605" s="37" t="str">
        <f>IF(India_Data[[#This Row],[Sales]]&gt;=India_Data[[#This Row],[Target]],"YES","NO")</f>
        <v>NO</v>
      </c>
      <c r="AB605" s="37">
        <f>(Data!O605:O2159-Data!T605:T2159)</f>
        <v>-671.12</v>
      </c>
      <c r="AC605" s="35">
        <f>India_Data[[#This Row],[Ship Date]]-India_Data[[#This Row],[Order Date]]</f>
        <v>-232</v>
      </c>
      <c r="AD605" s="35" t="str">
        <f>IF(India_Data[[#This Row],[Ship Date]]-India_Data[[#This Row],[Order Date]]&gt;5,"flag","no")</f>
        <v>no</v>
      </c>
      <c r="AE605" s="35">
        <f>India_Data[[#This Row],[Profit]]/India_Data[[#This Row],[Sales]]</f>
        <v>0.31944444444444442</v>
      </c>
      <c r="AF605" s="41">
        <f>India_Data[[#This Row],[Sales]]/India_Data[[#This Row],[Target]]</f>
        <v>5.4760563380281693E-2</v>
      </c>
      <c r="AG605" s="41">
        <f>India_Data[[#This Row],[Shipping Cost]]/India_Data[[#This Row],[Sales]]</f>
        <v>0.28549382716049382</v>
      </c>
      <c r="AH605" s="40" t="str">
        <f>IF(India_Data[[#This Row],[Shipping Cost]]/India_Data[[#This Row],[Sales]]&gt;0.1,"HIGH","")</f>
        <v>HIGH</v>
      </c>
    </row>
    <row r="606" spans="1:34">
      <c r="A606" s="19">
        <v>605</v>
      </c>
      <c r="B606" s="20" t="s">
        <v>3923</v>
      </c>
      <c r="C606" s="20" t="s">
        <v>3631</v>
      </c>
      <c r="D606" s="20" t="s">
        <v>695</v>
      </c>
      <c r="E606" s="20" t="s">
        <v>696</v>
      </c>
      <c r="F606" s="20" t="s">
        <v>29</v>
      </c>
      <c r="G606" s="20" t="s">
        <v>150</v>
      </c>
      <c r="H606" s="20" t="s">
        <v>46</v>
      </c>
      <c r="I606" s="20" t="s">
        <v>32</v>
      </c>
      <c r="J606" s="20" t="s">
        <v>47</v>
      </c>
      <c r="K606" s="20" t="s">
        <v>3924</v>
      </c>
      <c r="L606" s="20" t="s">
        <v>35</v>
      </c>
      <c r="M606" s="20" t="s">
        <v>91</v>
      </c>
      <c r="N606" s="20" t="s">
        <v>3925</v>
      </c>
      <c r="O606" s="20">
        <v>32.4</v>
      </c>
      <c r="P606" s="20">
        <v>3</v>
      </c>
      <c r="Q606" s="20">
        <v>11.97</v>
      </c>
      <c r="R606" s="20">
        <v>9</v>
      </c>
      <c r="S606" s="20" t="s">
        <v>2972</v>
      </c>
      <c r="T606" s="20">
        <v>58</v>
      </c>
      <c r="U606" s="20" t="s">
        <v>206</v>
      </c>
      <c r="V606" s="20" t="s">
        <v>207</v>
      </c>
      <c r="W606" s="21" t="s">
        <v>58</v>
      </c>
      <c r="X606" s="22">
        <v>44569</v>
      </c>
      <c r="Y606" s="23">
        <v>44720</v>
      </c>
      <c r="Z606" s="37" t="str">
        <f>IF(India_Data[[#This Row],[Order Date]]=India_Data[[#This Row],[Ship Date]],"0","1")</f>
        <v>1</v>
      </c>
      <c r="AA606" s="37" t="str">
        <f>IF(India_Data[[#This Row],[Sales]]&gt;=India_Data[[#This Row],[Target]],"YES","NO")</f>
        <v>NO</v>
      </c>
      <c r="AB606" s="37">
        <f>(Data!O606:O2160-Data!T606:T2160)</f>
        <v>-25.6</v>
      </c>
      <c r="AC606" s="35">
        <f>India_Data[[#This Row],[Ship Date]]-India_Data[[#This Row],[Order Date]]</f>
        <v>151</v>
      </c>
      <c r="AD606" s="35" t="str">
        <f>IF(India_Data[[#This Row],[Ship Date]]-India_Data[[#This Row],[Order Date]]&gt;5,"flag","no")</f>
        <v>flag</v>
      </c>
      <c r="AE606" s="35">
        <f>India_Data[[#This Row],[Profit]]/India_Data[[#This Row],[Sales]]</f>
        <v>0.36944444444444446</v>
      </c>
      <c r="AF606" s="41">
        <f>India_Data[[#This Row],[Sales]]/India_Data[[#This Row],[Target]]</f>
        <v>0.55862068965517242</v>
      </c>
      <c r="AG606" s="41">
        <f>India_Data[[#This Row],[Shipping Cost]]/India_Data[[#This Row],[Sales]]</f>
        <v>0.27777777777777779</v>
      </c>
      <c r="AH606" s="40" t="str">
        <f>IF(India_Data[[#This Row],[Shipping Cost]]/India_Data[[#This Row],[Sales]]&gt;0.1,"HIGH","")</f>
        <v>HIGH</v>
      </c>
    </row>
    <row r="607" spans="1:34">
      <c r="A607" s="19">
        <v>606</v>
      </c>
      <c r="B607" s="20" t="s">
        <v>2960</v>
      </c>
      <c r="C607" s="20" t="s">
        <v>2928</v>
      </c>
      <c r="D607" s="20" t="s">
        <v>2961</v>
      </c>
      <c r="E607" s="20" t="s">
        <v>2962</v>
      </c>
      <c r="F607" s="20" t="s">
        <v>29</v>
      </c>
      <c r="G607" s="20" t="s">
        <v>2963</v>
      </c>
      <c r="H607" s="20" t="s">
        <v>53</v>
      </c>
      <c r="I607" s="20" t="s">
        <v>32</v>
      </c>
      <c r="J607" s="20" t="s">
        <v>54</v>
      </c>
      <c r="K607" s="20" t="s">
        <v>3264</v>
      </c>
      <c r="L607" s="20" t="s">
        <v>35</v>
      </c>
      <c r="M607" s="20" t="s">
        <v>98</v>
      </c>
      <c r="N607" s="20" t="s">
        <v>3265</v>
      </c>
      <c r="O607" s="20">
        <v>33.39</v>
      </c>
      <c r="P607" s="20">
        <v>3</v>
      </c>
      <c r="Q607" s="20">
        <v>4.32</v>
      </c>
      <c r="R607" s="20">
        <v>2.93</v>
      </c>
      <c r="S607" s="20" t="s">
        <v>38</v>
      </c>
      <c r="T607" s="20">
        <v>647</v>
      </c>
      <c r="U607" s="20" t="s">
        <v>206</v>
      </c>
      <c r="V607" s="20" t="s">
        <v>214</v>
      </c>
      <c r="W607" s="21" t="s">
        <v>41</v>
      </c>
      <c r="X607" s="22">
        <v>45108</v>
      </c>
      <c r="Y607" s="23">
        <v>44939</v>
      </c>
      <c r="Z607" s="37" t="str">
        <f>IF(India_Data[[#This Row],[Order Date]]=India_Data[[#This Row],[Ship Date]],"0","1")</f>
        <v>1</v>
      </c>
      <c r="AA607" s="37" t="str">
        <f>IF(India_Data[[#This Row],[Sales]]&gt;=India_Data[[#This Row],[Target]],"YES","NO")</f>
        <v>NO</v>
      </c>
      <c r="AB607" s="37">
        <f>(Data!O607:O2161-Data!T607:T2161)</f>
        <v>-613.61</v>
      </c>
      <c r="AC607" s="35">
        <f>India_Data[[#This Row],[Ship Date]]-India_Data[[#This Row],[Order Date]]</f>
        <v>-169</v>
      </c>
      <c r="AD607" s="35" t="str">
        <f>IF(India_Data[[#This Row],[Ship Date]]-India_Data[[#This Row],[Order Date]]&gt;5,"flag","no")</f>
        <v>no</v>
      </c>
      <c r="AE607" s="35">
        <f>India_Data[[#This Row],[Profit]]/India_Data[[#This Row],[Sales]]</f>
        <v>0.1293800539083558</v>
      </c>
      <c r="AF607" s="41">
        <f>India_Data[[#This Row],[Sales]]/India_Data[[#This Row],[Target]]</f>
        <v>5.1607418856259663E-2</v>
      </c>
      <c r="AG607" s="41">
        <f>India_Data[[#This Row],[Shipping Cost]]/India_Data[[#This Row],[Sales]]</f>
        <v>8.7750823599880207E-2</v>
      </c>
      <c r="AH607" s="40" t="str">
        <f>IF(India_Data[[#This Row],[Shipping Cost]]/India_Data[[#This Row],[Sales]]&gt;0.1,"HIGH","")</f>
        <v/>
      </c>
    </row>
    <row r="608" spans="1:34">
      <c r="A608" s="19">
        <v>607</v>
      </c>
      <c r="B608" s="20" t="s">
        <v>3528</v>
      </c>
      <c r="C608" s="20" t="s">
        <v>2928</v>
      </c>
      <c r="D608" s="20" t="s">
        <v>3529</v>
      </c>
      <c r="E608" s="20" t="s">
        <v>3530</v>
      </c>
      <c r="F608" s="20" t="s">
        <v>29</v>
      </c>
      <c r="G608" s="20" t="s">
        <v>297</v>
      </c>
      <c r="H608" s="20" t="s">
        <v>63</v>
      </c>
      <c r="I608" s="20" t="s">
        <v>32</v>
      </c>
      <c r="J608" s="20" t="s">
        <v>54</v>
      </c>
      <c r="K608" s="20" t="s">
        <v>3531</v>
      </c>
      <c r="L608" s="20" t="s">
        <v>35</v>
      </c>
      <c r="M608" s="20" t="s">
        <v>105</v>
      </c>
      <c r="N608" s="20" t="s">
        <v>3532</v>
      </c>
      <c r="O608" s="20">
        <v>85.23</v>
      </c>
      <c r="P608" s="20">
        <v>3</v>
      </c>
      <c r="Q608" s="20">
        <v>16.11</v>
      </c>
      <c r="R608" s="20">
        <v>25.14</v>
      </c>
      <c r="S608" s="20" t="s">
        <v>2972</v>
      </c>
      <c r="T608" s="20">
        <v>124</v>
      </c>
      <c r="U608" s="20" t="s">
        <v>206</v>
      </c>
      <c r="V608" s="20" t="s">
        <v>221</v>
      </c>
      <c r="W608" s="21" t="s">
        <v>58</v>
      </c>
      <c r="X608" s="22">
        <v>45327</v>
      </c>
      <c r="Y608" s="23">
        <v>45448</v>
      </c>
      <c r="Z608" s="37" t="str">
        <f>IF(India_Data[[#This Row],[Order Date]]=India_Data[[#This Row],[Ship Date]],"0","1")</f>
        <v>1</v>
      </c>
      <c r="AA608" s="37" t="str">
        <f>IF(India_Data[[#This Row],[Sales]]&gt;=India_Data[[#This Row],[Target]],"YES","NO")</f>
        <v>NO</v>
      </c>
      <c r="AB608" s="37">
        <f>(Data!O608:O2162-Data!T608:T2162)</f>
        <v>-38.769999999999996</v>
      </c>
      <c r="AC608" s="35">
        <f>India_Data[[#This Row],[Ship Date]]-India_Data[[#This Row],[Order Date]]</f>
        <v>121</v>
      </c>
      <c r="AD608" s="35" t="str">
        <f>IF(India_Data[[#This Row],[Ship Date]]-India_Data[[#This Row],[Order Date]]&gt;5,"flag","no")</f>
        <v>flag</v>
      </c>
      <c r="AE608" s="35">
        <f>India_Data[[#This Row],[Profit]]/India_Data[[#This Row],[Sales]]</f>
        <v>0.18901795142555436</v>
      </c>
      <c r="AF608" s="41">
        <f>India_Data[[#This Row],[Sales]]/India_Data[[#This Row],[Target]]</f>
        <v>0.68733870967741939</v>
      </c>
      <c r="AG608" s="41">
        <f>India_Data[[#This Row],[Shipping Cost]]/India_Data[[#This Row],[Sales]]</f>
        <v>0.29496656107004576</v>
      </c>
      <c r="AH608" s="40" t="str">
        <f>IF(India_Data[[#This Row],[Shipping Cost]]/India_Data[[#This Row],[Sales]]&gt;0.1,"HIGH","")</f>
        <v>HIGH</v>
      </c>
    </row>
    <row r="609" spans="1:34">
      <c r="A609" s="19">
        <v>608</v>
      </c>
      <c r="B609" s="20" t="s">
        <v>3492</v>
      </c>
      <c r="C609" s="20" t="s">
        <v>2928</v>
      </c>
      <c r="D609" s="20" t="s">
        <v>825</v>
      </c>
      <c r="E609" s="20" t="s">
        <v>826</v>
      </c>
      <c r="F609" s="20" t="s">
        <v>29</v>
      </c>
      <c r="G609" s="20" t="s">
        <v>191</v>
      </c>
      <c r="H609" s="20" t="s">
        <v>63</v>
      </c>
      <c r="I609" s="20" t="s">
        <v>32</v>
      </c>
      <c r="J609" s="20" t="s">
        <v>54</v>
      </c>
      <c r="K609" s="20" t="s">
        <v>3533</v>
      </c>
      <c r="L609" s="20" t="s">
        <v>35</v>
      </c>
      <c r="M609" s="20" t="s">
        <v>105</v>
      </c>
      <c r="N609" s="20" t="s">
        <v>3534</v>
      </c>
      <c r="O609" s="20">
        <v>144.99</v>
      </c>
      <c r="P609" s="20">
        <v>3</v>
      </c>
      <c r="Q609" s="20">
        <v>12.96</v>
      </c>
      <c r="R609" s="20">
        <v>12.77</v>
      </c>
      <c r="S609" s="20" t="s">
        <v>2337</v>
      </c>
      <c r="T609" s="20">
        <v>414</v>
      </c>
      <c r="U609" s="20" t="s">
        <v>206</v>
      </c>
      <c r="V609" s="20" t="s">
        <v>228</v>
      </c>
      <c r="W609" s="21" t="s">
        <v>58</v>
      </c>
      <c r="X609" s="22">
        <v>44236</v>
      </c>
      <c r="Y609" s="23">
        <v>44356</v>
      </c>
      <c r="Z609" s="37" t="str">
        <f>IF(India_Data[[#This Row],[Order Date]]=India_Data[[#This Row],[Ship Date]],"0","1")</f>
        <v>1</v>
      </c>
      <c r="AA609" s="37" t="str">
        <f>IF(India_Data[[#This Row],[Sales]]&gt;=India_Data[[#This Row],[Target]],"YES","NO")</f>
        <v>NO</v>
      </c>
      <c r="AB609" s="37">
        <f>(Data!O609:O2163-Data!T609:T2163)</f>
        <v>-269.01</v>
      </c>
      <c r="AC609" s="35">
        <f>India_Data[[#This Row],[Ship Date]]-India_Data[[#This Row],[Order Date]]</f>
        <v>120</v>
      </c>
      <c r="AD609" s="35" t="str">
        <f>IF(India_Data[[#This Row],[Ship Date]]-India_Data[[#This Row],[Order Date]]&gt;5,"flag","no")</f>
        <v>flag</v>
      </c>
      <c r="AE609" s="35">
        <f>India_Data[[#This Row],[Profit]]/India_Data[[#This Row],[Sales]]</f>
        <v>8.9385474860335198E-2</v>
      </c>
      <c r="AF609" s="41">
        <f>India_Data[[#This Row],[Sales]]/India_Data[[#This Row],[Target]]</f>
        <v>0.35021739130434787</v>
      </c>
      <c r="AG609" s="41">
        <f>India_Data[[#This Row],[Shipping Cost]]/India_Data[[#This Row],[Sales]]</f>
        <v>8.8075039657907431E-2</v>
      </c>
      <c r="AH609" s="40" t="str">
        <f>IF(India_Data[[#This Row],[Shipping Cost]]/India_Data[[#This Row],[Sales]]&gt;0.1,"HIGH","")</f>
        <v/>
      </c>
    </row>
    <row r="610" spans="1:34">
      <c r="A610" s="19">
        <v>609</v>
      </c>
      <c r="B610" s="20" t="s">
        <v>3047</v>
      </c>
      <c r="C610" s="20" t="s">
        <v>2928</v>
      </c>
      <c r="D610" s="20" t="s">
        <v>3048</v>
      </c>
      <c r="E610" s="20" t="s">
        <v>3049</v>
      </c>
      <c r="F610" s="20" t="s">
        <v>29</v>
      </c>
      <c r="G610" s="20" t="s">
        <v>1043</v>
      </c>
      <c r="H610" s="20" t="s">
        <v>31</v>
      </c>
      <c r="I610" s="20" t="s">
        <v>32</v>
      </c>
      <c r="J610" s="20" t="s">
        <v>33</v>
      </c>
      <c r="K610" s="20" t="s">
        <v>3396</v>
      </c>
      <c r="L610" s="20" t="s">
        <v>35</v>
      </c>
      <c r="M610" s="20" t="s">
        <v>84</v>
      </c>
      <c r="N610" s="20" t="s">
        <v>3397</v>
      </c>
      <c r="O610" s="20">
        <v>32.130000000000003</v>
      </c>
      <c r="P610" s="20">
        <v>3</v>
      </c>
      <c r="Q610" s="20">
        <v>3.78</v>
      </c>
      <c r="R610" s="20">
        <v>3.84</v>
      </c>
      <c r="S610" s="20" t="s">
        <v>38</v>
      </c>
      <c r="T610" s="20">
        <v>565</v>
      </c>
      <c r="U610" s="20" t="s">
        <v>206</v>
      </c>
      <c r="V610" s="20" t="s">
        <v>207</v>
      </c>
      <c r="W610" s="21" t="s">
        <v>58</v>
      </c>
      <c r="X610" s="22">
        <v>45000</v>
      </c>
      <c r="Y610" s="23">
        <v>45004</v>
      </c>
      <c r="Z610" s="37" t="str">
        <f>IF(India_Data[[#This Row],[Order Date]]=India_Data[[#This Row],[Ship Date]],"0","1")</f>
        <v>1</v>
      </c>
      <c r="AA610" s="37" t="str">
        <f>IF(India_Data[[#This Row],[Sales]]&gt;=India_Data[[#This Row],[Target]],"YES","NO")</f>
        <v>NO</v>
      </c>
      <c r="AB610" s="37">
        <f>(Data!O610:O2164-Data!T610:T2164)</f>
        <v>-532.87</v>
      </c>
      <c r="AC610" s="35">
        <f>India_Data[[#This Row],[Ship Date]]-India_Data[[#This Row],[Order Date]]</f>
        <v>4</v>
      </c>
      <c r="AD610" s="35" t="str">
        <f>IF(India_Data[[#This Row],[Ship Date]]-India_Data[[#This Row],[Order Date]]&gt;5,"flag","no")</f>
        <v>no</v>
      </c>
      <c r="AE610" s="35">
        <f>India_Data[[#This Row],[Profit]]/India_Data[[#This Row],[Sales]]</f>
        <v>0.1176470588235294</v>
      </c>
      <c r="AF610" s="41">
        <f>India_Data[[#This Row],[Sales]]/India_Data[[#This Row],[Target]]</f>
        <v>5.686725663716815E-2</v>
      </c>
      <c r="AG610" s="41">
        <f>India_Data[[#This Row],[Shipping Cost]]/India_Data[[#This Row],[Sales]]</f>
        <v>0.11951447245564892</v>
      </c>
      <c r="AH610" s="40" t="str">
        <f>IF(India_Data[[#This Row],[Shipping Cost]]/India_Data[[#This Row],[Sales]]&gt;0.1,"HIGH","")</f>
        <v>HIGH</v>
      </c>
    </row>
    <row r="611" spans="1:34">
      <c r="A611" s="19">
        <v>610</v>
      </c>
      <c r="B611" s="20" t="s">
        <v>3492</v>
      </c>
      <c r="C611" s="20" t="s">
        <v>2928</v>
      </c>
      <c r="D611" s="20" t="s">
        <v>825</v>
      </c>
      <c r="E611" s="20" t="s">
        <v>826</v>
      </c>
      <c r="F611" s="20" t="s">
        <v>29</v>
      </c>
      <c r="G611" s="20" t="s">
        <v>191</v>
      </c>
      <c r="H611" s="20" t="s">
        <v>63</v>
      </c>
      <c r="I611" s="20" t="s">
        <v>32</v>
      </c>
      <c r="J611" s="20" t="s">
        <v>54</v>
      </c>
      <c r="K611" s="20" t="s">
        <v>1421</v>
      </c>
      <c r="L611" s="20" t="s">
        <v>35</v>
      </c>
      <c r="M611" s="20" t="s">
        <v>84</v>
      </c>
      <c r="N611" s="20" t="s">
        <v>1422</v>
      </c>
      <c r="O611" s="20">
        <v>26.82</v>
      </c>
      <c r="P611" s="20">
        <v>3</v>
      </c>
      <c r="Q611" s="20">
        <v>7.74</v>
      </c>
      <c r="R611" s="20">
        <v>2.4900000000000002</v>
      </c>
      <c r="S611" s="20" t="s">
        <v>2337</v>
      </c>
      <c r="T611" s="20">
        <v>49</v>
      </c>
      <c r="U611" s="20" t="s">
        <v>206</v>
      </c>
      <c r="V611" s="20" t="s">
        <v>214</v>
      </c>
      <c r="W611" s="21" t="s">
        <v>58</v>
      </c>
      <c r="X611" s="22">
        <v>45622</v>
      </c>
      <c r="Y611" s="23">
        <v>45334</v>
      </c>
      <c r="Z611" s="37" t="str">
        <f>IF(India_Data[[#This Row],[Order Date]]=India_Data[[#This Row],[Ship Date]],"0","1")</f>
        <v>1</v>
      </c>
      <c r="AA611" s="37" t="str">
        <f>IF(India_Data[[#This Row],[Sales]]&gt;=India_Data[[#This Row],[Target]],"YES","NO")</f>
        <v>NO</v>
      </c>
      <c r="AB611" s="37">
        <f>(Data!O611:O2165-Data!T611:T2165)</f>
        <v>-22.18</v>
      </c>
      <c r="AC611" s="35">
        <f>India_Data[[#This Row],[Ship Date]]-India_Data[[#This Row],[Order Date]]</f>
        <v>-288</v>
      </c>
      <c r="AD611" s="35" t="str">
        <f>IF(India_Data[[#This Row],[Ship Date]]-India_Data[[#This Row],[Order Date]]&gt;5,"flag","no")</f>
        <v>no</v>
      </c>
      <c r="AE611" s="35">
        <f>India_Data[[#This Row],[Profit]]/India_Data[[#This Row],[Sales]]</f>
        <v>0.28859060402684567</v>
      </c>
      <c r="AF611" s="41">
        <f>India_Data[[#This Row],[Sales]]/India_Data[[#This Row],[Target]]</f>
        <v>0.54734693877551022</v>
      </c>
      <c r="AG611" s="41">
        <f>India_Data[[#This Row],[Shipping Cost]]/India_Data[[#This Row],[Sales]]</f>
        <v>9.2841163310961969E-2</v>
      </c>
      <c r="AH611" s="40" t="str">
        <f>IF(India_Data[[#This Row],[Shipping Cost]]/India_Data[[#This Row],[Sales]]&gt;0.1,"HIGH","")</f>
        <v/>
      </c>
    </row>
    <row r="612" spans="1:34">
      <c r="A612" s="19">
        <v>611</v>
      </c>
      <c r="B612" s="20" t="s">
        <v>3027</v>
      </c>
      <c r="C612" s="20" t="s">
        <v>2928</v>
      </c>
      <c r="D612" s="20" t="s">
        <v>3028</v>
      </c>
      <c r="E612" s="20" t="s">
        <v>3029</v>
      </c>
      <c r="F612" s="20" t="s">
        <v>29</v>
      </c>
      <c r="G612" s="20" t="s">
        <v>507</v>
      </c>
      <c r="H612" s="20" t="s">
        <v>312</v>
      </c>
      <c r="I612" s="20" t="s">
        <v>32</v>
      </c>
      <c r="J612" s="20" t="s">
        <v>180</v>
      </c>
      <c r="K612" s="20" t="s">
        <v>3398</v>
      </c>
      <c r="L612" s="20" t="s">
        <v>35</v>
      </c>
      <c r="M612" s="20" t="s">
        <v>76</v>
      </c>
      <c r="N612" s="20" t="s">
        <v>3399</v>
      </c>
      <c r="O612" s="20">
        <v>61.47</v>
      </c>
      <c r="P612" s="20">
        <v>3</v>
      </c>
      <c r="Q612" s="20">
        <v>16.559999999999999</v>
      </c>
      <c r="R612" s="20">
        <v>7.72</v>
      </c>
      <c r="S612" s="20" t="s">
        <v>2337</v>
      </c>
      <c r="T612" s="20">
        <v>542</v>
      </c>
      <c r="U612" s="20" t="s">
        <v>206</v>
      </c>
      <c r="V612" s="20" t="s">
        <v>221</v>
      </c>
      <c r="W612" s="21" t="s">
        <v>58</v>
      </c>
      <c r="X612" s="22">
        <v>45584</v>
      </c>
      <c r="Y612" s="23">
        <v>45589</v>
      </c>
      <c r="Z612" s="37" t="str">
        <f>IF(India_Data[[#This Row],[Order Date]]=India_Data[[#This Row],[Ship Date]],"0","1")</f>
        <v>1</v>
      </c>
      <c r="AA612" s="37" t="str">
        <f>IF(India_Data[[#This Row],[Sales]]&gt;=India_Data[[#This Row],[Target]],"YES","NO")</f>
        <v>NO</v>
      </c>
      <c r="AB612" s="37">
        <f>(Data!O612:O2166-Data!T612:T2166)</f>
        <v>-480.53</v>
      </c>
      <c r="AC612" s="35">
        <f>India_Data[[#This Row],[Ship Date]]-India_Data[[#This Row],[Order Date]]</f>
        <v>5</v>
      </c>
      <c r="AD612" s="35" t="str">
        <f>IF(India_Data[[#This Row],[Ship Date]]-India_Data[[#This Row],[Order Date]]&gt;5,"flag","no")</f>
        <v>no</v>
      </c>
      <c r="AE612" s="35">
        <f>India_Data[[#This Row],[Profit]]/India_Data[[#This Row],[Sales]]</f>
        <v>0.26939970717423134</v>
      </c>
      <c r="AF612" s="41">
        <f>India_Data[[#This Row],[Sales]]/India_Data[[#This Row],[Target]]</f>
        <v>0.11341328413284132</v>
      </c>
      <c r="AG612" s="41">
        <f>India_Data[[#This Row],[Shipping Cost]]/India_Data[[#This Row],[Sales]]</f>
        <v>0.1255897185619001</v>
      </c>
      <c r="AH612" s="40" t="str">
        <f>IF(India_Data[[#This Row],[Shipping Cost]]/India_Data[[#This Row],[Sales]]&gt;0.1,"HIGH","")</f>
        <v>HIGH</v>
      </c>
    </row>
    <row r="613" spans="1:34">
      <c r="A613" s="19">
        <v>612</v>
      </c>
      <c r="B613" s="20" t="s">
        <v>3146</v>
      </c>
      <c r="C613" s="20" t="s">
        <v>2928</v>
      </c>
      <c r="D613" s="20" t="s">
        <v>2372</v>
      </c>
      <c r="E613" s="20" t="s">
        <v>2373</v>
      </c>
      <c r="F613" s="20" t="s">
        <v>29</v>
      </c>
      <c r="G613" s="20" t="s">
        <v>901</v>
      </c>
      <c r="H613" s="20" t="s">
        <v>46</v>
      </c>
      <c r="I613" s="20" t="s">
        <v>32</v>
      </c>
      <c r="J613" s="20" t="s">
        <v>47</v>
      </c>
      <c r="K613" s="20" t="s">
        <v>3400</v>
      </c>
      <c r="L613" s="20" t="s">
        <v>35</v>
      </c>
      <c r="M613" s="20" t="s">
        <v>76</v>
      </c>
      <c r="N613" s="20" t="s">
        <v>2501</v>
      </c>
      <c r="O613" s="20">
        <v>45.72</v>
      </c>
      <c r="P613" s="20">
        <v>3</v>
      </c>
      <c r="Q613" s="20">
        <v>6.39</v>
      </c>
      <c r="R613" s="20">
        <v>6.19</v>
      </c>
      <c r="S613" s="20" t="s">
        <v>2337</v>
      </c>
      <c r="T613" s="20">
        <v>319</v>
      </c>
      <c r="U613" s="20" t="s">
        <v>206</v>
      </c>
      <c r="V613" s="20" t="s">
        <v>228</v>
      </c>
      <c r="W613" s="21" t="s">
        <v>41</v>
      </c>
      <c r="X613" s="22">
        <v>45191</v>
      </c>
      <c r="Y613" s="23">
        <v>45197</v>
      </c>
      <c r="Z613" s="37" t="str">
        <f>IF(India_Data[[#This Row],[Order Date]]=India_Data[[#This Row],[Ship Date]],"0","1")</f>
        <v>1</v>
      </c>
      <c r="AA613" s="37" t="str">
        <f>IF(India_Data[[#This Row],[Sales]]&gt;=India_Data[[#This Row],[Target]],"YES","NO")</f>
        <v>NO</v>
      </c>
      <c r="AB613" s="37">
        <f>(Data!O613:O2167-Data!T613:T2167)</f>
        <v>-273.27999999999997</v>
      </c>
      <c r="AC613" s="35">
        <f>India_Data[[#This Row],[Ship Date]]-India_Data[[#This Row],[Order Date]]</f>
        <v>6</v>
      </c>
      <c r="AD613" s="35" t="str">
        <f>IF(India_Data[[#This Row],[Ship Date]]-India_Data[[#This Row],[Order Date]]&gt;5,"flag","no")</f>
        <v>flag</v>
      </c>
      <c r="AE613" s="35">
        <f>India_Data[[#This Row],[Profit]]/India_Data[[#This Row],[Sales]]</f>
        <v>0.13976377952755906</v>
      </c>
      <c r="AF613" s="41">
        <f>India_Data[[#This Row],[Sales]]/India_Data[[#This Row],[Target]]</f>
        <v>0.14332288401253918</v>
      </c>
      <c r="AG613" s="41">
        <f>India_Data[[#This Row],[Shipping Cost]]/India_Data[[#This Row],[Sales]]</f>
        <v>0.13538932633420825</v>
      </c>
      <c r="AH613" s="40" t="str">
        <f>IF(India_Data[[#This Row],[Shipping Cost]]/India_Data[[#This Row],[Sales]]&gt;0.1,"HIGH","")</f>
        <v>HIGH</v>
      </c>
    </row>
    <row r="614" spans="1:34">
      <c r="A614" s="19">
        <v>613</v>
      </c>
      <c r="B614" s="20" t="s">
        <v>3926</v>
      </c>
      <c r="C614" s="20" t="s">
        <v>3631</v>
      </c>
      <c r="D614" s="20" t="s">
        <v>3927</v>
      </c>
      <c r="E614" s="20" t="s">
        <v>3928</v>
      </c>
      <c r="F614" s="20" t="s">
        <v>29</v>
      </c>
      <c r="G614" s="20" t="s">
        <v>260</v>
      </c>
      <c r="H614" s="20" t="s">
        <v>260</v>
      </c>
      <c r="I614" s="20" t="s">
        <v>32</v>
      </c>
      <c r="J614" s="20" t="s">
        <v>33</v>
      </c>
      <c r="K614" s="20" t="s">
        <v>2625</v>
      </c>
      <c r="L614" s="20" t="s">
        <v>35</v>
      </c>
      <c r="M614" s="20" t="s">
        <v>145</v>
      </c>
      <c r="N614" s="20" t="s">
        <v>2626</v>
      </c>
      <c r="O614" s="20">
        <v>173.61</v>
      </c>
      <c r="P614" s="20">
        <v>3</v>
      </c>
      <c r="Q614" s="20">
        <v>32.94</v>
      </c>
      <c r="R614" s="20">
        <v>39.67</v>
      </c>
      <c r="S614" s="20" t="s">
        <v>2337</v>
      </c>
      <c r="T614" s="20">
        <v>533</v>
      </c>
      <c r="U614" s="20" t="s">
        <v>206</v>
      </c>
      <c r="V614" s="20" t="s">
        <v>207</v>
      </c>
      <c r="W614" s="21" t="s">
        <v>41</v>
      </c>
      <c r="X614" s="22">
        <v>45391</v>
      </c>
      <c r="Y614" s="23">
        <v>45513</v>
      </c>
      <c r="Z614" s="37" t="str">
        <f>IF(India_Data[[#This Row],[Order Date]]=India_Data[[#This Row],[Ship Date]],"0","1")</f>
        <v>1</v>
      </c>
      <c r="AA614" s="37" t="str">
        <f>IF(India_Data[[#This Row],[Sales]]&gt;=India_Data[[#This Row],[Target]],"YES","NO")</f>
        <v>NO</v>
      </c>
      <c r="AB614" s="37">
        <f>(Data!O614:O2168-Data!T614:T2168)</f>
        <v>-359.39</v>
      </c>
      <c r="AC614" s="35">
        <f>India_Data[[#This Row],[Ship Date]]-India_Data[[#This Row],[Order Date]]</f>
        <v>122</v>
      </c>
      <c r="AD614" s="35" t="str">
        <f>IF(India_Data[[#This Row],[Ship Date]]-India_Data[[#This Row],[Order Date]]&gt;5,"flag","no")</f>
        <v>flag</v>
      </c>
      <c r="AE614" s="35">
        <f>India_Data[[#This Row],[Profit]]/India_Data[[#This Row],[Sales]]</f>
        <v>0.18973561430793154</v>
      </c>
      <c r="AF614" s="41">
        <f>India_Data[[#This Row],[Sales]]/India_Data[[#This Row],[Target]]</f>
        <v>0.32572232645403382</v>
      </c>
      <c r="AG614" s="41">
        <f>India_Data[[#This Row],[Shipping Cost]]/India_Data[[#This Row],[Sales]]</f>
        <v>0.22850066240423939</v>
      </c>
      <c r="AH614" s="40" t="str">
        <f>IF(India_Data[[#This Row],[Shipping Cost]]/India_Data[[#This Row],[Sales]]&gt;0.1,"HIGH","")</f>
        <v>HIGH</v>
      </c>
    </row>
    <row r="615" spans="1:34">
      <c r="A615" s="19">
        <v>614</v>
      </c>
      <c r="B615" s="20" t="s">
        <v>3929</v>
      </c>
      <c r="C615" s="20" t="s">
        <v>3631</v>
      </c>
      <c r="D615" s="20" t="s">
        <v>2249</v>
      </c>
      <c r="E615" s="20" t="s">
        <v>2250</v>
      </c>
      <c r="F615" s="20" t="s">
        <v>29</v>
      </c>
      <c r="G615" s="20" t="s">
        <v>45</v>
      </c>
      <c r="H615" s="20" t="s">
        <v>46</v>
      </c>
      <c r="I615" s="20" t="s">
        <v>32</v>
      </c>
      <c r="J615" s="20" t="s">
        <v>47</v>
      </c>
      <c r="K615" s="20" t="s">
        <v>620</v>
      </c>
      <c r="L615" s="20" t="s">
        <v>35</v>
      </c>
      <c r="M615" s="20" t="s">
        <v>145</v>
      </c>
      <c r="N615" s="20" t="s">
        <v>621</v>
      </c>
      <c r="O615" s="20">
        <v>49.68</v>
      </c>
      <c r="P615" s="20">
        <v>3</v>
      </c>
      <c r="Q615" s="20">
        <v>6.93</v>
      </c>
      <c r="R615" s="20">
        <v>5.81</v>
      </c>
      <c r="S615" s="20" t="s">
        <v>2337</v>
      </c>
      <c r="T615" s="20">
        <v>602</v>
      </c>
      <c r="U615" s="20" t="s">
        <v>206</v>
      </c>
      <c r="V615" s="20" t="s">
        <v>214</v>
      </c>
      <c r="W615" s="21" t="s">
        <v>58</v>
      </c>
      <c r="X615" s="22">
        <v>44693</v>
      </c>
      <c r="Y615" s="23">
        <v>44846</v>
      </c>
      <c r="Z615" s="37" t="str">
        <f>IF(India_Data[[#This Row],[Order Date]]=India_Data[[#This Row],[Ship Date]],"0","1")</f>
        <v>1</v>
      </c>
      <c r="AA615" s="37" t="str">
        <f>IF(India_Data[[#This Row],[Sales]]&gt;=India_Data[[#This Row],[Target]],"YES","NO")</f>
        <v>NO</v>
      </c>
      <c r="AB615" s="37">
        <f>(Data!O615:O2169-Data!T615:T2169)</f>
        <v>-552.32000000000005</v>
      </c>
      <c r="AC615" s="35">
        <f>India_Data[[#This Row],[Ship Date]]-India_Data[[#This Row],[Order Date]]</f>
        <v>153</v>
      </c>
      <c r="AD615" s="35" t="str">
        <f>IF(India_Data[[#This Row],[Ship Date]]-India_Data[[#This Row],[Order Date]]&gt;5,"flag","no")</f>
        <v>flag</v>
      </c>
      <c r="AE615" s="35">
        <f>India_Data[[#This Row],[Profit]]/India_Data[[#This Row],[Sales]]</f>
        <v>0.13949275362318841</v>
      </c>
      <c r="AF615" s="41">
        <f>India_Data[[#This Row],[Sales]]/India_Data[[#This Row],[Target]]</f>
        <v>8.2524916943521598E-2</v>
      </c>
      <c r="AG615" s="41">
        <f>India_Data[[#This Row],[Shipping Cost]]/India_Data[[#This Row],[Sales]]</f>
        <v>0.11694847020933977</v>
      </c>
      <c r="AH615" s="40" t="str">
        <f>IF(India_Data[[#This Row],[Shipping Cost]]/India_Data[[#This Row],[Sales]]&gt;0.1,"HIGH","")</f>
        <v>HIGH</v>
      </c>
    </row>
    <row r="616" spans="1:34">
      <c r="A616" s="19">
        <v>615</v>
      </c>
      <c r="B616" s="20" t="s">
        <v>3038</v>
      </c>
      <c r="C616" s="20" t="s">
        <v>2928</v>
      </c>
      <c r="D616" s="20" t="s">
        <v>3039</v>
      </c>
      <c r="E616" s="20" t="s">
        <v>3040</v>
      </c>
      <c r="F616" s="20" t="s">
        <v>29</v>
      </c>
      <c r="G616" s="20" t="s">
        <v>613</v>
      </c>
      <c r="H616" s="20" t="s">
        <v>157</v>
      </c>
      <c r="I616" s="20" t="s">
        <v>32</v>
      </c>
      <c r="J616" s="20" t="s">
        <v>47</v>
      </c>
      <c r="K616" s="20" t="s">
        <v>3401</v>
      </c>
      <c r="L616" s="20" t="s">
        <v>35</v>
      </c>
      <c r="M616" s="20" t="s">
        <v>36</v>
      </c>
      <c r="N616" s="20" t="s">
        <v>3402</v>
      </c>
      <c r="O616" s="20">
        <v>146.88</v>
      </c>
      <c r="P616" s="20">
        <v>3</v>
      </c>
      <c r="Q616" s="20">
        <v>2.88</v>
      </c>
      <c r="R616" s="20">
        <v>16.46</v>
      </c>
      <c r="S616" s="20" t="s">
        <v>38</v>
      </c>
      <c r="T616" s="20">
        <v>324</v>
      </c>
      <c r="U616" s="20" t="s">
        <v>206</v>
      </c>
      <c r="V616" s="20" t="s">
        <v>221</v>
      </c>
      <c r="W616" s="21" t="s">
        <v>58</v>
      </c>
      <c r="X616" s="22">
        <v>45161</v>
      </c>
      <c r="Y616" s="23">
        <v>45165</v>
      </c>
      <c r="Z616" s="37" t="str">
        <f>IF(India_Data[[#This Row],[Order Date]]=India_Data[[#This Row],[Ship Date]],"0","1")</f>
        <v>1</v>
      </c>
      <c r="AA616" s="37" t="str">
        <f>IF(India_Data[[#This Row],[Sales]]&gt;=India_Data[[#This Row],[Target]],"YES","NO")</f>
        <v>NO</v>
      </c>
      <c r="AB616" s="37">
        <f>(Data!O616:O2170-Data!T616:T2170)</f>
        <v>-177.12</v>
      </c>
      <c r="AC616" s="35">
        <f>India_Data[[#This Row],[Ship Date]]-India_Data[[#This Row],[Order Date]]</f>
        <v>4</v>
      </c>
      <c r="AD616" s="35" t="str">
        <f>IF(India_Data[[#This Row],[Ship Date]]-India_Data[[#This Row],[Order Date]]&gt;5,"flag","no")</f>
        <v>no</v>
      </c>
      <c r="AE616" s="35">
        <f>India_Data[[#This Row],[Profit]]/India_Data[[#This Row],[Sales]]</f>
        <v>1.9607843137254902E-2</v>
      </c>
      <c r="AF616" s="41">
        <f>India_Data[[#This Row],[Sales]]/India_Data[[#This Row],[Target]]</f>
        <v>0.45333333333333331</v>
      </c>
      <c r="AG616" s="41">
        <f>India_Data[[#This Row],[Shipping Cost]]/India_Data[[#This Row],[Sales]]</f>
        <v>0.11206427015250546</v>
      </c>
      <c r="AH616" s="40" t="str">
        <f>IF(India_Data[[#This Row],[Shipping Cost]]/India_Data[[#This Row],[Sales]]&gt;0.1,"HIGH","")</f>
        <v>HIGH</v>
      </c>
    </row>
    <row r="617" spans="1:34">
      <c r="A617" s="19">
        <v>616</v>
      </c>
      <c r="B617" s="20" t="s">
        <v>3403</v>
      </c>
      <c r="C617" s="20" t="s">
        <v>2928</v>
      </c>
      <c r="D617" s="20" t="s">
        <v>3404</v>
      </c>
      <c r="E617" s="20" t="s">
        <v>3405</v>
      </c>
      <c r="F617" s="20" t="s">
        <v>29</v>
      </c>
      <c r="G617" s="20" t="s">
        <v>529</v>
      </c>
      <c r="H617" s="20" t="s">
        <v>31</v>
      </c>
      <c r="I617" s="20" t="s">
        <v>32</v>
      </c>
      <c r="J617" s="20" t="s">
        <v>33</v>
      </c>
      <c r="K617" s="20" t="s">
        <v>2751</v>
      </c>
      <c r="L617" s="20" t="s">
        <v>35</v>
      </c>
      <c r="M617" s="20" t="s">
        <v>36</v>
      </c>
      <c r="N617" s="20" t="s">
        <v>2752</v>
      </c>
      <c r="O617" s="20">
        <v>26.82</v>
      </c>
      <c r="P617" s="20">
        <v>3</v>
      </c>
      <c r="Q617" s="20">
        <v>6.12</v>
      </c>
      <c r="R617" s="20">
        <v>4.54</v>
      </c>
      <c r="S617" s="20" t="s">
        <v>2337</v>
      </c>
      <c r="T617" s="20">
        <v>175</v>
      </c>
      <c r="U617" s="20" t="s">
        <v>206</v>
      </c>
      <c r="V617" s="20" t="s">
        <v>228</v>
      </c>
      <c r="W617" s="21" t="s">
        <v>41</v>
      </c>
      <c r="X617" s="22">
        <v>45294</v>
      </c>
      <c r="Y617" s="23">
        <v>45446</v>
      </c>
      <c r="Z617" s="37" t="str">
        <f>IF(India_Data[[#This Row],[Order Date]]=India_Data[[#This Row],[Ship Date]],"0","1")</f>
        <v>1</v>
      </c>
      <c r="AA617" s="37" t="str">
        <f>IF(India_Data[[#This Row],[Sales]]&gt;=India_Data[[#This Row],[Target]],"YES","NO")</f>
        <v>NO</v>
      </c>
      <c r="AB617" s="37">
        <f>(Data!O617:O2171-Data!T617:T2171)</f>
        <v>-148.18</v>
      </c>
      <c r="AC617" s="35">
        <f>India_Data[[#This Row],[Ship Date]]-India_Data[[#This Row],[Order Date]]</f>
        <v>152</v>
      </c>
      <c r="AD617" s="35" t="str">
        <f>IF(India_Data[[#This Row],[Ship Date]]-India_Data[[#This Row],[Order Date]]&gt;5,"flag","no")</f>
        <v>flag</v>
      </c>
      <c r="AE617" s="35">
        <f>India_Data[[#This Row],[Profit]]/India_Data[[#This Row],[Sales]]</f>
        <v>0.22818791946308725</v>
      </c>
      <c r="AF617" s="41">
        <f>India_Data[[#This Row],[Sales]]/India_Data[[#This Row],[Target]]</f>
        <v>0.15325714285714287</v>
      </c>
      <c r="AG617" s="41">
        <f>India_Data[[#This Row],[Shipping Cost]]/India_Data[[#This Row],[Sales]]</f>
        <v>0.16927665920954513</v>
      </c>
      <c r="AH617" s="40" t="str">
        <f>IF(India_Data[[#This Row],[Shipping Cost]]/India_Data[[#This Row],[Sales]]&gt;0.1,"HIGH","")</f>
        <v>HIGH</v>
      </c>
    </row>
    <row r="618" spans="1:34">
      <c r="A618" s="19">
        <v>617</v>
      </c>
      <c r="B618" s="20" t="s">
        <v>4071</v>
      </c>
      <c r="C618" s="20" t="s">
        <v>3998</v>
      </c>
      <c r="D618" s="20" t="s">
        <v>2839</v>
      </c>
      <c r="E618" s="20" t="s">
        <v>2840</v>
      </c>
      <c r="F618" s="20" t="s">
        <v>29</v>
      </c>
      <c r="G618" s="20" t="s">
        <v>613</v>
      </c>
      <c r="H618" s="20" t="s">
        <v>157</v>
      </c>
      <c r="I618" s="20" t="s">
        <v>32</v>
      </c>
      <c r="J618" s="20" t="s">
        <v>47</v>
      </c>
      <c r="K618" s="20" t="s">
        <v>638</v>
      </c>
      <c r="L618" s="20" t="s">
        <v>35</v>
      </c>
      <c r="M618" s="20" t="s">
        <v>84</v>
      </c>
      <c r="N618" s="20" t="s">
        <v>639</v>
      </c>
      <c r="O618" s="20">
        <v>9.36</v>
      </c>
      <c r="P618" s="20">
        <v>1</v>
      </c>
      <c r="Q618" s="20">
        <v>4.5599999999999996</v>
      </c>
      <c r="R618" s="20">
        <v>2.89</v>
      </c>
      <c r="S618" s="20" t="s">
        <v>2972</v>
      </c>
      <c r="T618" s="20">
        <v>672</v>
      </c>
      <c r="U618" s="20" t="s">
        <v>206</v>
      </c>
      <c r="V618" s="20" t="s">
        <v>207</v>
      </c>
      <c r="W618" s="21" t="s">
        <v>58</v>
      </c>
      <c r="X618" s="22">
        <v>45439</v>
      </c>
      <c r="Y618" s="23">
        <v>45443</v>
      </c>
      <c r="Z618" s="37" t="str">
        <f>IF(India_Data[[#This Row],[Order Date]]=India_Data[[#This Row],[Ship Date]],"0","1")</f>
        <v>1</v>
      </c>
      <c r="AA618" s="37" t="str">
        <f>IF(India_Data[[#This Row],[Sales]]&gt;=India_Data[[#This Row],[Target]],"YES","NO")</f>
        <v>NO</v>
      </c>
      <c r="AB618" s="37">
        <f>(Data!O618:O2172-Data!T618:T2172)</f>
        <v>-662.64</v>
      </c>
      <c r="AC618" s="35">
        <f>India_Data[[#This Row],[Ship Date]]-India_Data[[#This Row],[Order Date]]</f>
        <v>4</v>
      </c>
      <c r="AD618" s="35" t="str">
        <f>IF(India_Data[[#This Row],[Ship Date]]-India_Data[[#This Row],[Order Date]]&gt;5,"flag","no")</f>
        <v>no</v>
      </c>
      <c r="AE618" s="35">
        <f>India_Data[[#This Row],[Profit]]/India_Data[[#This Row],[Sales]]</f>
        <v>0.48717948717948717</v>
      </c>
      <c r="AF618" s="41">
        <f>India_Data[[#This Row],[Sales]]/India_Data[[#This Row],[Target]]</f>
        <v>1.3928571428571427E-2</v>
      </c>
      <c r="AG618" s="41">
        <f>India_Data[[#This Row],[Shipping Cost]]/India_Data[[#This Row],[Sales]]</f>
        <v>0.30876068376068377</v>
      </c>
      <c r="AH618" s="40" t="str">
        <f>IF(India_Data[[#This Row],[Shipping Cost]]/India_Data[[#This Row],[Sales]]&gt;0.1,"HIGH","")</f>
        <v>HIGH</v>
      </c>
    </row>
    <row r="619" spans="1:34">
      <c r="A619" s="19">
        <v>618</v>
      </c>
      <c r="B619" s="20" t="s">
        <v>3930</v>
      </c>
      <c r="C619" s="20" t="s">
        <v>3631</v>
      </c>
      <c r="D619" s="20" t="s">
        <v>3931</v>
      </c>
      <c r="E619" s="20" t="s">
        <v>3932</v>
      </c>
      <c r="F619" s="20" t="s">
        <v>29</v>
      </c>
      <c r="G619" s="20" t="s">
        <v>712</v>
      </c>
      <c r="H619" s="20" t="s">
        <v>512</v>
      </c>
      <c r="I619" s="20" t="s">
        <v>32</v>
      </c>
      <c r="J619" s="20" t="s">
        <v>180</v>
      </c>
      <c r="K619" s="20" t="s">
        <v>3933</v>
      </c>
      <c r="L619" s="20" t="s">
        <v>35</v>
      </c>
      <c r="M619" s="20" t="s">
        <v>76</v>
      </c>
      <c r="N619" s="20" t="s">
        <v>3934</v>
      </c>
      <c r="O619" s="20">
        <v>41.19</v>
      </c>
      <c r="P619" s="20">
        <v>1</v>
      </c>
      <c r="Q619" s="20">
        <v>19.77</v>
      </c>
      <c r="R619" s="20">
        <v>7.04</v>
      </c>
      <c r="S619" s="20" t="s">
        <v>2337</v>
      </c>
      <c r="T619" s="20">
        <v>46</v>
      </c>
      <c r="U619" s="20" t="s">
        <v>206</v>
      </c>
      <c r="V619" s="20" t="s">
        <v>214</v>
      </c>
      <c r="W619" s="21" t="s">
        <v>41</v>
      </c>
      <c r="X619" s="22">
        <v>44552</v>
      </c>
      <c r="Y619" s="23">
        <v>44556</v>
      </c>
      <c r="Z619" s="37" t="str">
        <f>IF(India_Data[[#This Row],[Order Date]]=India_Data[[#This Row],[Ship Date]],"0","1")</f>
        <v>1</v>
      </c>
      <c r="AA619" s="37" t="str">
        <f>IF(India_Data[[#This Row],[Sales]]&gt;=India_Data[[#This Row],[Target]],"YES","NO")</f>
        <v>NO</v>
      </c>
      <c r="AB619" s="37">
        <f>(Data!O619:O2173-Data!T619:T2173)</f>
        <v>-4.8100000000000023</v>
      </c>
      <c r="AC619" s="35">
        <f>India_Data[[#This Row],[Ship Date]]-India_Data[[#This Row],[Order Date]]</f>
        <v>4</v>
      </c>
      <c r="AD619" s="35" t="str">
        <f>IF(India_Data[[#This Row],[Ship Date]]-India_Data[[#This Row],[Order Date]]&gt;5,"flag","no")</f>
        <v>no</v>
      </c>
      <c r="AE619" s="35">
        <f>India_Data[[#This Row],[Profit]]/India_Data[[#This Row],[Sales]]</f>
        <v>0.47997086671522216</v>
      </c>
      <c r="AF619" s="41">
        <f>India_Data[[#This Row],[Sales]]/India_Data[[#This Row],[Target]]</f>
        <v>0.89543478260869558</v>
      </c>
      <c r="AG619" s="41">
        <f>India_Data[[#This Row],[Shipping Cost]]/India_Data[[#This Row],[Sales]]</f>
        <v>0.17091527069677107</v>
      </c>
      <c r="AH619" s="40" t="str">
        <f>IF(India_Data[[#This Row],[Shipping Cost]]/India_Data[[#This Row],[Sales]]&gt;0.1,"HIGH","")</f>
        <v>HIGH</v>
      </c>
    </row>
    <row r="620" spans="1:34">
      <c r="A620" s="19">
        <v>619</v>
      </c>
      <c r="B620" s="20" t="s">
        <v>3926</v>
      </c>
      <c r="C620" s="20" t="s">
        <v>3631</v>
      </c>
      <c r="D620" s="20" t="s">
        <v>3927</v>
      </c>
      <c r="E620" s="20" t="s">
        <v>3928</v>
      </c>
      <c r="F620" s="20" t="s">
        <v>29</v>
      </c>
      <c r="G620" s="20" t="s">
        <v>260</v>
      </c>
      <c r="H620" s="20" t="s">
        <v>260</v>
      </c>
      <c r="I620" s="20" t="s">
        <v>32</v>
      </c>
      <c r="J620" s="20" t="s">
        <v>33</v>
      </c>
      <c r="K620" s="20" t="s">
        <v>1159</v>
      </c>
      <c r="L620" s="20" t="s">
        <v>35</v>
      </c>
      <c r="M620" s="20" t="s">
        <v>84</v>
      </c>
      <c r="N620" s="20" t="s">
        <v>1160</v>
      </c>
      <c r="O620" s="20">
        <v>11.43</v>
      </c>
      <c r="P620" s="20">
        <v>1</v>
      </c>
      <c r="Q620" s="20">
        <v>3.3</v>
      </c>
      <c r="R620" s="20">
        <v>2.9</v>
      </c>
      <c r="S620" s="20" t="s">
        <v>2337</v>
      </c>
      <c r="T620" s="20">
        <v>118</v>
      </c>
      <c r="U620" s="20" t="s">
        <v>206</v>
      </c>
      <c r="V620" s="20" t="s">
        <v>221</v>
      </c>
      <c r="W620" s="21" t="s">
        <v>58</v>
      </c>
      <c r="X620" s="22">
        <v>44852</v>
      </c>
      <c r="Y620" s="23">
        <v>44858</v>
      </c>
      <c r="Z620" s="37" t="str">
        <f>IF(India_Data[[#This Row],[Order Date]]=India_Data[[#This Row],[Ship Date]],"0","1")</f>
        <v>1</v>
      </c>
      <c r="AA620" s="37" t="str">
        <f>IF(India_Data[[#This Row],[Sales]]&gt;=India_Data[[#This Row],[Target]],"YES","NO")</f>
        <v>NO</v>
      </c>
      <c r="AB620" s="37">
        <f>(Data!O620:O2174-Data!T620:T2174)</f>
        <v>-106.57</v>
      </c>
      <c r="AC620" s="35">
        <f>India_Data[[#This Row],[Ship Date]]-India_Data[[#This Row],[Order Date]]</f>
        <v>6</v>
      </c>
      <c r="AD620" s="35" t="str">
        <f>IF(India_Data[[#This Row],[Ship Date]]-India_Data[[#This Row],[Order Date]]&gt;5,"flag","no")</f>
        <v>flag</v>
      </c>
      <c r="AE620" s="35">
        <f>India_Data[[#This Row],[Profit]]/India_Data[[#This Row],[Sales]]</f>
        <v>0.28871391076115482</v>
      </c>
      <c r="AF620" s="41">
        <f>India_Data[[#This Row],[Sales]]/India_Data[[#This Row],[Target]]</f>
        <v>9.6864406779661016E-2</v>
      </c>
      <c r="AG620" s="41">
        <f>India_Data[[#This Row],[Shipping Cost]]/India_Data[[#This Row],[Sales]]</f>
        <v>0.25371828521434819</v>
      </c>
      <c r="AH620" s="40" t="str">
        <f>IF(India_Data[[#This Row],[Shipping Cost]]/India_Data[[#This Row],[Sales]]&gt;0.1,"HIGH","")</f>
        <v>HIGH</v>
      </c>
    </row>
    <row r="621" spans="1:34">
      <c r="A621" s="19">
        <v>620</v>
      </c>
      <c r="B621" s="20" t="s">
        <v>3935</v>
      </c>
      <c r="C621" s="20" t="s">
        <v>3631</v>
      </c>
      <c r="D621" s="20" t="s">
        <v>3089</v>
      </c>
      <c r="E621" s="20" t="s">
        <v>3090</v>
      </c>
      <c r="F621" s="20" t="s">
        <v>29</v>
      </c>
      <c r="G621" s="20" t="s">
        <v>1537</v>
      </c>
      <c r="H621" s="20" t="s">
        <v>63</v>
      </c>
      <c r="I621" s="20" t="s">
        <v>32</v>
      </c>
      <c r="J621" s="20" t="s">
        <v>54</v>
      </c>
      <c r="K621" s="20" t="s">
        <v>666</v>
      </c>
      <c r="L621" s="20" t="s">
        <v>35</v>
      </c>
      <c r="M621" s="20" t="s">
        <v>36</v>
      </c>
      <c r="N621" s="20" t="s">
        <v>667</v>
      </c>
      <c r="O621" s="20">
        <v>15.48</v>
      </c>
      <c r="P621" s="20">
        <v>1</v>
      </c>
      <c r="Q621" s="20">
        <v>3.87</v>
      </c>
      <c r="R621" s="20">
        <v>2.7</v>
      </c>
      <c r="S621" s="20" t="s">
        <v>2972</v>
      </c>
      <c r="T621" s="20">
        <v>712</v>
      </c>
      <c r="U621" s="20" t="s">
        <v>206</v>
      </c>
      <c r="V621" s="20" t="s">
        <v>228</v>
      </c>
      <c r="W621" s="21" t="s">
        <v>58</v>
      </c>
      <c r="X621" s="22">
        <v>44475</v>
      </c>
      <c r="Y621" s="23">
        <v>44362</v>
      </c>
      <c r="Z621" s="37" t="str">
        <f>IF(India_Data[[#This Row],[Order Date]]=India_Data[[#This Row],[Ship Date]],"0","1")</f>
        <v>1</v>
      </c>
      <c r="AA621" s="37" t="str">
        <f>IF(India_Data[[#This Row],[Sales]]&gt;=India_Data[[#This Row],[Target]],"YES","NO")</f>
        <v>NO</v>
      </c>
      <c r="AB621" s="37">
        <f>(Data!O621:O2175-Data!T621:T2175)</f>
        <v>-696.52</v>
      </c>
      <c r="AC621" s="35">
        <f>India_Data[[#This Row],[Ship Date]]-India_Data[[#This Row],[Order Date]]</f>
        <v>-113</v>
      </c>
      <c r="AD621" s="35" t="str">
        <f>IF(India_Data[[#This Row],[Ship Date]]-India_Data[[#This Row],[Order Date]]&gt;5,"flag","no")</f>
        <v>no</v>
      </c>
      <c r="AE621" s="35">
        <f>India_Data[[#This Row],[Profit]]/India_Data[[#This Row],[Sales]]</f>
        <v>0.25</v>
      </c>
      <c r="AF621" s="41">
        <f>India_Data[[#This Row],[Sales]]/India_Data[[#This Row],[Target]]</f>
        <v>2.1741573033707867E-2</v>
      </c>
      <c r="AG621" s="41">
        <f>India_Data[[#This Row],[Shipping Cost]]/India_Data[[#This Row],[Sales]]</f>
        <v>0.1744186046511628</v>
      </c>
      <c r="AH621" s="40" t="str">
        <f>IF(India_Data[[#This Row],[Shipping Cost]]/India_Data[[#This Row],[Sales]]&gt;0.1,"HIGH","")</f>
        <v>HIGH</v>
      </c>
    </row>
    <row r="622" spans="1:34">
      <c r="A622" s="19">
        <v>621</v>
      </c>
      <c r="B622" s="20" t="s">
        <v>4072</v>
      </c>
      <c r="C622" s="20" t="s">
        <v>3998</v>
      </c>
      <c r="D622" s="20" t="s">
        <v>4073</v>
      </c>
      <c r="E622" s="20" t="s">
        <v>4074</v>
      </c>
      <c r="F622" s="20" t="s">
        <v>29</v>
      </c>
      <c r="G622" s="20" t="s">
        <v>1497</v>
      </c>
      <c r="H622" s="20" t="s">
        <v>757</v>
      </c>
      <c r="I622" s="20" t="s">
        <v>32</v>
      </c>
      <c r="J622" s="20" t="s">
        <v>180</v>
      </c>
      <c r="K622" s="20" t="s">
        <v>2895</v>
      </c>
      <c r="L622" s="20" t="s">
        <v>35</v>
      </c>
      <c r="M622" s="20" t="s">
        <v>36</v>
      </c>
      <c r="N622" s="20" t="s">
        <v>2896</v>
      </c>
      <c r="O622" s="20">
        <v>15.66</v>
      </c>
      <c r="P622" s="20">
        <v>2</v>
      </c>
      <c r="Q622" s="20">
        <v>3.42</v>
      </c>
      <c r="R622" s="20">
        <v>2.98</v>
      </c>
      <c r="S622" s="20" t="s">
        <v>2972</v>
      </c>
      <c r="T622" s="20">
        <v>567</v>
      </c>
      <c r="U622" s="20" t="s">
        <v>206</v>
      </c>
      <c r="V622" s="20" t="s">
        <v>214</v>
      </c>
      <c r="W622" s="21" t="s">
        <v>58</v>
      </c>
      <c r="X622" s="22">
        <v>44934</v>
      </c>
      <c r="Y622" s="23">
        <v>45054</v>
      </c>
      <c r="Z622" s="37" t="str">
        <f>IF(India_Data[[#This Row],[Order Date]]=India_Data[[#This Row],[Ship Date]],"0","1")</f>
        <v>1</v>
      </c>
      <c r="AA622" s="37" t="str">
        <f>IF(India_Data[[#This Row],[Sales]]&gt;=India_Data[[#This Row],[Target]],"YES","NO")</f>
        <v>NO</v>
      </c>
      <c r="AB622" s="37">
        <f>(Data!O622:O2176-Data!T622:T2176)</f>
        <v>-551.34</v>
      </c>
      <c r="AC622" s="35">
        <f>India_Data[[#This Row],[Ship Date]]-India_Data[[#This Row],[Order Date]]</f>
        <v>120</v>
      </c>
      <c r="AD622" s="35" t="str">
        <f>IF(India_Data[[#This Row],[Ship Date]]-India_Data[[#This Row],[Order Date]]&gt;5,"flag","no")</f>
        <v>flag</v>
      </c>
      <c r="AE622" s="35">
        <f>India_Data[[#This Row],[Profit]]/India_Data[[#This Row],[Sales]]</f>
        <v>0.21839080459770113</v>
      </c>
      <c r="AF622" s="41">
        <f>India_Data[[#This Row],[Sales]]/India_Data[[#This Row],[Target]]</f>
        <v>2.7619047619047619E-2</v>
      </c>
      <c r="AG622" s="41">
        <f>India_Data[[#This Row],[Shipping Cost]]/India_Data[[#This Row],[Sales]]</f>
        <v>0.19029374201787994</v>
      </c>
      <c r="AH622" s="40" t="str">
        <f>IF(India_Data[[#This Row],[Shipping Cost]]/India_Data[[#This Row],[Sales]]&gt;0.1,"HIGH","")</f>
        <v>HIGH</v>
      </c>
    </row>
    <row r="623" spans="1:34">
      <c r="A623" s="19">
        <v>622</v>
      </c>
      <c r="B623" s="20" t="s">
        <v>4075</v>
      </c>
      <c r="C623" s="20" t="s">
        <v>3998</v>
      </c>
      <c r="D623" s="20" t="s">
        <v>2244</v>
      </c>
      <c r="E623" s="20" t="s">
        <v>2245</v>
      </c>
      <c r="F623" s="20" t="s">
        <v>29</v>
      </c>
      <c r="G623" s="20" t="s">
        <v>172</v>
      </c>
      <c r="H623" s="20" t="s">
        <v>53</v>
      </c>
      <c r="I623" s="20" t="s">
        <v>32</v>
      </c>
      <c r="J623" s="20" t="s">
        <v>54</v>
      </c>
      <c r="K623" s="20" t="s">
        <v>766</v>
      </c>
      <c r="L623" s="20" t="s">
        <v>35</v>
      </c>
      <c r="M623" s="20" t="s">
        <v>36</v>
      </c>
      <c r="N623" s="20" t="s">
        <v>767</v>
      </c>
      <c r="O623" s="20">
        <v>102.54</v>
      </c>
      <c r="P623" s="20">
        <v>2</v>
      </c>
      <c r="Q623" s="20">
        <v>18.420000000000002</v>
      </c>
      <c r="R623" s="20">
        <v>16.64</v>
      </c>
      <c r="S623" s="20" t="s">
        <v>2337</v>
      </c>
      <c r="T623" s="20">
        <v>377</v>
      </c>
      <c r="U623" s="20" t="s">
        <v>206</v>
      </c>
      <c r="V623" s="20" t="s">
        <v>221</v>
      </c>
      <c r="W623" s="21" t="s">
        <v>41</v>
      </c>
      <c r="X623" s="22">
        <v>44863</v>
      </c>
      <c r="Y623" s="23">
        <v>44662</v>
      </c>
      <c r="Z623" s="37" t="str">
        <f>IF(India_Data[[#This Row],[Order Date]]=India_Data[[#This Row],[Ship Date]],"0","1")</f>
        <v>1</v>
      </c>
      <c r="AA623" s="37" t="str">
        <f>IF(India_Data[[#This Row],[Sales]]&gt;=India_Data[[#This Row],[Target]],"YES","NO")</f>
        <v>NO</v>
      </c>
      <c r="AB623" s="37">
        <f>(Data!O623:O2177-Data!T623:T2177)</f>
        <v>-274.45999999999998</v>
      </c>
      <c r="AC623" s="35">
        <f>India_Data[[#This Row],[Ship Date]]-India_Data[[#This Row],[Order Date]]</f>
        <v>-201</v>
      </c>
      <c r="AD623" s="35" t="str">
        <f>IF(India_Data[[#This Row],[Ship Date]]-India_Data[[#This Row],[Order Date]]&gt;5,"flag","no")</f>
        <v>no</v>
      </c>
      <c r="AE623" s="35">
        <f>India_Data[[#This Row],[Profit]]/India_Data[[#This Row],[Sales]]</f>
        <v>0.17963721474546518</v>
      </c>
      <c r="AF623" s="41">
        <f>India_Data[[#This Row],[Sales]]/India_Data[[#This Row],[Target]]</f>
        <v>0.27198938992042443</v>
      </c>
      <c r="AG623" s="41">
        <f>India_Data[[#This Row],[Shipping Cost]]/India_Data[[#This Row],[Sales]]</f>
        <v>0.16227813536181002</v>
      </c>
      <c r="AH623" s="40" t="str">
        <f>IF(India_Data[[#This Row],[Shipping Cost]]/India_Data[[#This Row],[Sales]]&gt;0.1,"HIGH","")</f>
        <v>HIGH</v>
      </c>
    </row>
    <row r="624" spans="1:34">
      <c r="A624" s="19">
        <v>623</v>
      </c>
      <c r="B624" s="20" t="s">
        <v>3662</v>
      </c>
      <c r="C624" s="20" t="s">
        <v>3631</v>
      </c>
      <c r="D624" s="20" t="s">
        <v>379</v>
      </c>
      <c r="E624" s="20" t="s">
        <v>380</v>
      </c>
      <c r="F624" s="20" t="s">
        <v>29</v>
      </c>
      <c r="G624" s="20" t="s">
        <v>117</v>
      </c>
      <c r="H624" s="20" t="s">
        <v>143</v>
      </c>
      <c r="I624" s="20" t="s">
        <v>32</v>
      </c>
      <c r="J624" s="20" t="s">
        <v>33</v>
      </c>
      <c r="K624" s="20" t="s">
        <v>3936</v>
      </c>
      <c r="L624" s="20" t="s">
        <v>35</v>
      </c>
      <c r="M624" s="20" t="s">
        <v>275</v>
      </c>
      <c r="N624" s="20" t="s">
        <v>3937</v>
      </c>
      <c r="O624" s="20">
        <v>167.28</v>
      </c>
      <c r="P624" s="20">
        <v>2</v>
      </c>
      <c r="Q624" s="20">
        <v>70.2</v>
      </c>
      <c r="R624" s="20">
        <v>19.48</v>
      </c>
      <c r="S624" s="20" t="s">
        <v>2337</v>
      </c>
      <c r="T624" s="20">
        <v>795</v>
      </c>
      <c r="U624" s="20" t="s">
        <v>206</v>
      </c>
      <c r="V624" s="20" t="s">
        <v>228</v>
      </c>
      <c r="W624" s="21" t="s">
        <v>41</v>
      </c>
      <c r="X624" s="22">
        <v>45361</v>
      </c>
      <c r="Y624" s="23">
        <v>45483</v>
      </c>
      <c r="Z624" s="37" t="str">
        <f>IF(India_Data[[#This Row],[Order Date]]=India_Data[[#This Row],[Ship Date]],"0","1")</f>
        <v>1</v>
      </c>
      <c r="AA624" s="37" t="str">
        <f>IF(India_Data[[#This Row],[Sales]]&gt;=India_Data[[#This Row],[Target]],"YES","NO")</f>
        <v>NO</v>
      </c>
      <c r="AB624" s="37">
        <f>(Data!O624:O2178-Data!T624:T2178)</f>
        <v>-627.72</v>
      </c>
      <c r="AC624" s="35">
        <f>India_Data[[#This Row],[Ship Date]]-India_Data[[#This Row],[Order Date]]</f>
        <v>122</v>
      </c>
      <c r="AD624" s="35" t="str">
        <f>IF(India_Data[[#This Row],[Ship Date]]-India_Data[[#This Row],[Order Date]]&gt;5,"flag","no")</f>
        <v>flag</v>
      </c>
      <c r="AE624" s="35">
        <f>India_Data[[#This Row],[Profit]]/India_Data[[#This Row],[Sales]]</f>
        <v>0.41965566714490676</v>
      </c>
      <c r="AF624" s="41">
        <f>India_Data[[#This Row],[Sales]]/India_Data[[#This Row],[Target]]</f>
        <v>0.21041509433962263</v>
      </c>
      <c r="AG624" s="41">
        <f>India_Data[[#This Row],[Shipping Cost]]/India_Data[[#This Row],[Sales]]</f>
        <v>0.11645145863223338</v>
      </c>
      <c r="AH624" s="40" t="str">
        <f>IF(India_Data[[#This Row],[Shipping Cost]]/India_Data[[#This Row],[Sales]]&gt;0.1,"HIGH","")</f>
        <v>HIGH</v>
      </c>
    </row>
    <row r="625" spans="1:34">
      <c r="A625" s="19">
        <v>624</v>
      </c>
      <c r="B625" s="20" t="s">
        <v>3938</v>
      </c>
      <c r="C625" s="20" t="s">
        <v>3631</v>
      </c>
      <c r="D625" s="20" t="s">
        <v>3939</v>
      </c>
      <c r="E625" s="20" t="s">
        <v>3940</v>
      </c>
      <c r="F625" s="20" t="s">
        <v>29</v>
      </c>
      <c r="G625" s="20" t="s">
        <v>2117</v>
      </c>
      <c r="H625" s="20" t="s">
        <v>31</v>
      </c>
      <c r="I625" s="20" t="s">
        <v>32</v>
      </c>
      <c r="J625" s="20" t="s">
        <v>33</v>
      </c>
      <c r="K625" s="20" t="s">
        <v>3941</v>
      </c>
      <c r="L625" s="20" t="s">
        <v>35</v>
      </c>
      <c r="M625" s="20" t="s">
        <v>91</v>
      </c>
      <c r="N625" s="20" t="s">
        <v>3942</v>
      </c>
      <c r="O625" s="20">
        <v>27.6</v>
      </c>
      <c r="P625" s="20">
        <v>2</v>
      </c>
      <c r="Q625" s="20">
        <v>6.3</v>
      </c>
      <c r="R625" s="20">
        <v>12.17</v>
      </c>
      <c r="S625" s="20" t="s">
        <v>2972</v>
      </c>
      <c r="T625" s="20">
        <v>335</v>
      </c>
      <c r="U625" s="20" t="s">
        <v>206</v>
      </c>
      <c r="V625" s="20" t="s">
        <v>207</v>
      </c>
      <c r="W625" s="21" t="s">
        <v>41</v>
      </c>
      <c r="X625" s="22">
        <v>44357</v>
      </c>
      <c r="Y625" s="23">
        <v>44510</v>
      </c>
      <c r="Z625" s="37" t="str">
        <f>IF(India_Data[[#This Row],[Order Date]]=India_Data[[#This Row],[Ship Date]],"0","1")</f>
        <v>1</v>
      </c>
      <c r="AA625" s="37" t="str">
        <f>IF(India_Data[[#This Row],[Sales]]&gt;=India_Data[[#This Row],[Target]],"YES","NO")</f>
        <v>NO</v>
      </c>
      <c r="AB625" s="37">
        <f>(Data!O625:O2179-Data!T625:T2179)</f>
        <v>-307.39999999999998</v>
      </c>
      <c r="AC625" s="35">
        <f>India_Data[[#This Row],[Ship Date]]-India_Data[[#This Row],[Order Date]]</f>
        <v>153</v>
      </c>
      <c r="AD625" s="35" t="str">
        <f>IF(India_Data[[#This Row],[Ship Date]]-India_Data[[#This Row],[Order Date]]&gt;5,"flag","no")</f>
        <v>flag</v>
      </c>
      <c r="AE625" s="35">
        <f>India_Data[[#This Row],[Profit]]/India_Data[[#This Row],[Sales]]</f>
        <v>0.22826086956521738</v>
      </c>
      <c r="AF625" s="41">
        <f>India_Data[[#This Row],[Sales]]/India_Data[[#This Row],[Target]]</f>
        <v>8.2388059701492544E-2</v>
      </c>
      <c r="AG625" s="41">
        <f>India_Data[[#This Row],[Shipping Cost]]/India_Data[[#This Row],[Sales]]</f>
        <v>0.44094202898550722</v>
      </c>
      <c r="AH625" s="40" t="str">
        <f>IF(India_Data[[#This Row],[Shipping Cost]]/India_Data[[#This Row],[Sales]]&gt;0.1,"HIGH","")</f>
        <v>HIGH</v>
      </c>
    </row>
    <row r="626" spans="1:34">
      <c r="A626" s="19">
        <v>625</v>
      </c>
      <c r="B626" s="20" t="s">
        <v>3860</v>
      </c>
      <c r="C626" s="20" t="s">
        <v>3631</v>
      </c>
      <c r="D626" s="20" t="s">
        <v>2577</v>
      </c>
      <c r="E626" s="20" t="s">
        <v>2578</v>
      </c>
      <c r="F626" s="20" t="s">
        <v>29</v>
      </c>
      <c r="G626" s="20" t="s">
        <v>756</v>
      </c>
      <c r="H626" s="20" t="s">
        <v>757</v>
      </c>
      <c r="I626" s="20" t="s">
        <v>32</v>
      </c>
      <c r="J626" s="20" t="s">
        <v>180</v>
      </c>
      <c r="K626" s="20" t="s">
        <v>3943</v>
      </c>
      <c r="L626" s="20" t="s">
        <v>35</v>
      </c>
      <c r="M626" s="20" t="s">
        <v>91</v>
      </c>
      <c r="N626" s="20" t="s">
        <v>3944</v>
      </c>
      <c r="O626" s="20">
        <v>37.92</v>
      </c>
      <c r="P626" s="20">
        <v>2</v>
      </c>
      <c r="Q626" s="20">
        <v>2.2200000000000002</v>
      </c>
      <c r="R626" s="20">
        <v>9.1</v>
      </c>
      <c r="S626" s="20" t="s">
        <v>2337</v>
      </c>
      <c r="T626" s="20">
        <v>800</v>
      </c>
      <c r="U626" s="20" t="s">
        <v>206</v>
      </c>
      <c r="V626" s="20" t="s">
        <v>214</v>
      </c>
      <c r="W626" s="21" t="s">
        <v>58</v>
      </c>
      <c r="X626" s="22">
        <v>44434</v>
      </c>
      <c r="Y626" s="23">
        <v>44438</v>
      </c>
      <c r="Z626" s="37" t="str">
        <f>IF(India_Data[[#This Row],[Order Date]]=India_Data[[#This Row],[Ship Date]],"0","1")</f>
        <v>1</v>
      </c>
      <c r="AA626" s="37" t="str">
        <f>IF(India_Data[[#This Row],[Sales]]&gt;=India_Data[[#This Row],[Target]],"YES","NO")</f>
        <v>NO</v>
      </c>
      <c r="AB626" s="37">
        <f>(Data!O626:O2180-Data!T626:T2180)</f>
        <v>-762.08</v>
      </c>
      <c r="AC626" s="35">
        <f>India_Data[[#This Row],[Ship Date]]-India_Data[[#This Row],[Order Date]]</f>
        <v>4</v>
      </c>
      <c r="AD626" s="35" t="str">
        <f>IF(India_Data[[#This Row],[Ship Date]]-India_Data[[#This Row],[Order Date]]&gt;5,"flag","no")</f>
        <v>no</v>
      </c>
      <c r="AE626" s="35">
        <f>India_Data[[#This Row],[Profit]]/India_Data[[#This Row],[Sales]]</f>
        <v>5.8544303797468354E-2</v>
      </c>
      <c r="AF626" s="41">
        <f>India_Data[[#This Row],[Sales]]/India_Data[[#This Row],[Target]]</f>
        <v>4.7400000000000005E-2</v>
      </c>
      <c r="AG626" s="41">
        <f>India_Data[[#This Row],[Shipping Cost]]/India_Data[[#This Row],[Sales]]</f>
        <v>0.23997890295358648</v>
      </c>
      <c r="AH626" s="40" t="str">
        <f>IF(India_Data[[#This Row],[Shipping Cost]]/India_Data[[#This Row],[Sales]]&gt;0.1,"HIGH","")</f>
        <v>HIGH</v>
      </c>
    </row>
    <row r="627" spans="1:34">
      <c r="A627" s="19">
        <v>626</v>
      </c>
      <c r="B627" s="20" t="s">
        <v>3922</v>
      </c>
      <c r="C627" s="20" t="s">
        <v>3631</v>
      </c>
      <c r="D627" s="20" t="s">
        <v>3666</v>
      </c>
      <c r="E627" s="20" t="s">
        <v>3667</v>
      </c>
      <c r="F627" s="20" t="s">
        <v>29</v>
      </c>
      <c r="G627" s="20" t="s">
        <v>507</v>
      </c>
      <c r="H627" s="20" t="s">
        <v>312</v>
      </c>
      <c r="I627" s="20" t="s">
        <v>32</v>
      </c>
      <c r="J627" s="20" t="s">
        <v>180</v>
      </c>
      <c r="K627" s="20" t="s">
        <v>3945</v>
      </c>
      <c r="L627" s="20" t="s">
        <v>35</v>
      </c>
      <c r="M627" s="20" t="s">
        <v>98</v>
      </c>
      <c r="N627" s="20" t="s">
        <v>3946</v>
      </c>
      <c r="O627" s="20">
        <v>69.3</v>
      </c>
      <c r="P627" s="20">
        <v>2</v>
      </c>
      <c r="Q627" s="20">
        <v>16.62</v>
      </c>
      <c r="R627" s="20">
        <v>11.68</v>
      </c>
      <c r="S627" s="20" t="s">
        <v>2337</v>
      </c>
      <c r="T627" s="20">
        <v>201</v>
      </c>
      <c r="U627" s="20" t="s">
        <v>206</v>
      </c>
      <c r="V627" s="20" t="s">
        <v>221</v>
      </c>
      <c r="W627" s="21" t="s">
        <v>41</v>
      </c>
      <c r="X627" s="22">
        <v>45167</v>
      </c>
      <c r="Y627" s="23">
        <v>44966</v>
      </c>
      <c r="Z627" s="37" t="str">
        <f>IF(India_Data[[#This Row],[Order Date]]=India_Data[[#This Row],[Ship Date]],"0","1")</f>
        <v>1</v>
      </c>
      <c r="AA627" s="37" t="str">
        <f>IF(India_Data[[#This Row],[Sales]]&gt;=India_Data[[#This Row],[Target]],"YES","NO")</f>
        <v>NO</v>
      </c>
      <c r="AB627" s="37">
        <f>(Data!O627:O2181-Data!T627:T2181)</f>
        <v>-131.69999999999999</v>
      </c>
      <c r="AC627" s="35">
        <f>India_Data[[#This Row],[Ship Date]]-India_Data[[#This Row],[Order Date]]</f>
        <v>-201</v>
      </c>
      <c r="AD627" s="35" t="str">
        <f>IF(India_Data[[#This Row],[Ship Date]]-India_Data[[#This Row],[Order Date]]&gt;5,"flag","no")</f>
        <v>no</v>
      </c>
      <c r="AE627" s="35">
        <f>India_Data[[#This Row],[Profit]]/India_Data[[#This Row],[Sales]]</f>
        <v>0.23982683982683986</v>
      </c>
      <c r="AF627" s="41">
        <f>India_Data[[#This Row],[Sales]]/India_Data[[#This Row],[Target]]</f>
        <v>0.34477611940298508</v>
      </c>
      <c r="AG627" s="41">
        <f>India_Data[[#This Row],[Shipping Cost]]/India_Data[[#This Row],[Sales]]</f>
        <v>0.16854256854256855</v>
      </c>
      <c r="AH627" s="40" t="str">
        <f>IF(India_Data[[#This Row],[Shipping Cost]]/India_Data[[#This Row],[Sales]]&gt;0.1,"HIGH","")</f>
        <v>HIGH</v>
      </c>
    </row>
    <row r="628" spans="1:34">
      <c r="A628" s="19">
        <v>627</v>
      </c>
      <c r="B628" s="20" t="s">
        <v>3370</v>
      </c>
      <c r="C628" s="20" t="s">
        <v>2928</v>
      </c>
      <c r="D628" s="20" t="s">
        <v>3371</v>
      </c>
      <c r="E628" s="20" t="s">
        <v>3372</v>
      </c>
      <c r="F628" s="20" t="s">
        <v>29</v>
      </c>
      <c r="G628" s="20" t="s">
        <v>311</v>
      </c>
      <c r="H628" s="20" t="s">
        <v>312</v>
      </c>
      <c r="I628" s="20" t="s">
        <v>32</v>
      </c>
      <c r="J628" s="20" t="s">
        <v>180</v>
      </c>
      <c r="K628" s="20" t="s">
        <v>1169</v>
      </c>
      <c r="L628" s="20" t="s">
        <v>35</v>
      </c>
      <c r="M628" s="20" t="s">
        <v>91</v>
      </c>
      <c r="N628" s="20" t="s">
        <v>965</v>
      </c>
      <c r="O628" s="20">
        <v>27.96</v>
      </c>
      <c r="P628" s="20">
        <v>2</v>
      </c>
      <c r="Q628" s="20">
        <v>13.98</v>
      </c>
      <c r="R628" s="20">
        <v>3.81</v>
      </c>
      <c r="S628" s="20" t="s">
        <v>2972</v>
      </c>
      <c r="T628" s="20">
        <v>251</v>
      </c>
      <c r="U628" s="20" t="s">
        <v>206</v>
      </c>
      <c r="V628" s="20" t="s">
        <v>214</v>
      </c>
      <c r="W628" s="21" t="s">
        <v>58</v>
      </c>
      <c r="X628" s="22">
        <v>44926</v>
      </c>
      <c r="Y628" s="23">
        <v>45047</v>
      </c>
      <c r="Z628" s="37" t="str">
        <f>IF(India_Data[[#This Row],[Order Date]]=India_Data[[#This Row],[Ship Date]],"0","1")</f>
        <v>1</v>
      </c>
      <c r="AA628" s="37" t="str">
        <f>IF(India_Data[[#This Row],[Sales]]&gt;=India_Data[[#This Row],[Target]],"YES","NO")</f>
        <v>NO</v>
      </c>
      <c r="AB628" s="37">
        <f>(Data!O628:O2182-Data!T628:T2182)</f>
        <v>-223.04</v>
      </c>
      <c r="AC628" s="35">
        <f>India_Data[[#This Row],[Ship Date]]-India_Data[[#This Row],[Order Date]]</f>
        <v>121</v>
      </c>
      <c r="AD628" s="35" t="str">
        <f>IF(India_Data[[#This Row],[Ship Date]]-India_Data[[#This Row],[Order Date]]&gt;5,"flag","no")</f>
        <v>flag</v>
      </c>
      <c r="AE628" s="35">
        <f>India_Data[[#This Row],[Profit]]/India_Data[[#This Row],[Sales]]</f>
        <v>0.5</v>
      </c>
      <c r="AF628" s="41">
        <f>India_Data[[#This Row],[Sales]]/India_Data[[#This Row],[Target]]</f>
        <v>0.11139442231075697</v>
      </c>
      <c r="AG628" s="41">
        <f>India_Data[[#This Row],[Shipping Cost]]/India_Data[[#This Row],[Sales]]</f>
        <v>0.13626609442060086</v>
      </c>
      <c r="AH628" s="40" t="str">
        <f>IF(India_Data[[#This Row],[Shipping Cost]]/India_Data[[#This Row],[Sales]]&gt;0.1,"HIGH","")</f>
        <v>HIGH</v>
      </c>
    </row>
    <row r="629" spans="1:34">
      <c r="A629" s="19">
        <v>628</v>
      </c>
      <c r="B629" s="20" t="s">
        <v>3487</v>
      </c>
      <c r="C629" s="20" t="s">
        <v>2928</v>
      </c>
      <c r="D629" s="20" t="s">
        <v>3488</v>
      </c>
      <c r="E629" s="20" t="s">
        <v>3489</v>
      </c>
      <c r="F629" s="20" t="s">
        <v>29</v>
      </c>
      <c r="G629" s="20" t="s">
        <v>681</v>
      </c>
      <c r="H629" s="20" t="s">
        <v>63</v>
      </c>
      <c r="I629" s="20" t="s">
        <v>32</v>
      </c>
      <c r="J629" s="20" t="s">
        <v>54</v>
      </c>
      <c r="K629" s="20" t="s">
        <v>3535</v>
      </c>
      <c r="L629" s="20" t="s">
        <v>35</v>
      </c>
      <c r="M629" s="20" t="s">
        <v>275</v>
      </c>
      <c r="N629" s="20" t="s">
        <v>3536</v>
      </c>
      <c r="O629" s="20">
        <v>166.14</v>
      </c>
      <c r="P629" s="20">
        <v>2</v>
      </c>
      <c r="Q629" s="20">
        <v>46.5</v>
      </c>
      <c r="R629" s="20">
        <v>27.69</v>
      </c>
      <c r="S629" s="20" t="s">
        <v>2337</v>
      </c>
      <c r="T629" s="20">
        <v>116</v>
      </c>
      <c r="U629" s="20" t="s">
        <v>206</v>
      </c>
      <c r="V629" s="20" t="s">
        <v>221</v>
      </c>
      <c r="W629" s="21" t="s">
        <v>41</v>
      </c>
      <c r="X629" s="22">
        <v>45491</v>
      </c>
      <c r="Y629" s="23">
        <v>45498</v>
      </c>
      <c r="Z629" s="37" t="str">
        <f>IF(India_Data[[#This Row],[Order Date]]=India_Data[[#This Row],[Ship Date]],"0","1")</f>
        <v>1</v>
      </c>
      <c r="AA629" s="37" t="str">
        <f>IF(India_Data[[#This Row],[Sales]]&gt;=India_Data[[#This Row],[Target]],"YES","NO")</f>
        <v>YES</v>
      </c>
      <c r="AB629" s="37">
        <f>(Data!O629:O2183-Data!T629:T2183)</f>
        <v>50.139999999999986</v>
      </c>
      <c r="AC629" s="35">
        <f>India_Data[[#This Row],[Ship Date]]-India_Data[[#This Row],[Order Date]]</f>
        <v>7</v>
      </c>
      <c r="AD629" s="35" t="str">
        <f>IF(India_Data[[#This Row],[Ship Date]]-India_Data[[#This Row],[Order Date]]&gt;5,"flag","no")</f>
        <v>flag</v>
      </c>
      <c r="AE629" s="35">
        <f>India_Data[[#This Row],[Profit]]/India_Data[[#This Row],[Sales]]</f>
        <v>0.27988443481401232</v>
      </c>
      <c r="AF629" s="41">
        <f>India_Data[[#This Row],[Sales]]/India_Data[[#This Row],[Target]]</f>
        <v>1.4322413793103448</v>
      </c>
      <c r="AG629" s="41">
        <f>India_Data[[#This Row],[Shipping Cost]]/India_Data[[#This Row],[Sales]]</f>
        <v>0.16666666666666669</v>
      </c>
      <c r="AH629" s="40" t="str">
        <f>IF(India_Data[[#This Row],[Shipping Cost]]/India_Data[[#This Row],[Sales]]&gt;0.1,"HIGH","")</f>
        <v>HIGH</v>
      </c>
    </row>
    <row r="630" spans="1:34">
      <c r="A630" s="19">
        <v>629</v>
      </c>
      <c r="B630" s="20" t="s">
        <v>3406</v>
      </c>
      <c r="C630" s="20" t="s">
        <v>2928</v>
      </c>
      <c r="D630" s="20" t="s">
        <v>1398</v>
      </c>
      <c r="E630" s="20" t="s">
        <v>1399</v>
      </c>
      <c r="F630" s="20" t="s">
        <v>29</v>
      </c>
      <c r="G630" s="20" t="s">
        <v>203</v>
      </c>
      <c r="H630" s="20" t="s">
        <v>53</v>
      </c>
      <c r="I630" s="20" t="s">
        <v>32</v>
      </c>
      <c r="J630" s="20" t="s">
        <v>54</v>
      </c>
      <c r="K630" s="20" t="s">
        <v>3407</v>
      </c>
      <c r="L630" s="20" t="s">
        <v>35</v>
      </c>
      <c r="M630" s="20" t="s">
        <v>76</v>
      </c>
      <c r="N630" s="20" t="s">
        <v>3408</v>
      </c>
      <c r="O630" s="20">
        <v>76.5</v>
      </c>
      <c r="P630" s="20">
        <v>2</v>
      </c>
      <c r="Q630" s="20">
        <v>36.72</v>
      </c>
      <c r="R630" s="20">
        <v>26.61</v>
      </c>
      <c r="S630" s="20" t="s">
        <v>2972</v>
      </c>
      <c r="T630" s="20">
        <v>306</v>
      </c>
      <c r="U630" s="20" t="s">
        <v>206</v>
      </c>
      <c r="V630" s="20" t="s">
        <v>228</v>
      </c>
      <c r="W630" s="21" t="s">
        <v>41</v>
      </c>
      <c r="X630" s="22">
        <v>45522</v>
      </c>
      <c r="Y630" s="23">
        <v>45527</v>
      </c>
      <c r="Z630" s="37" t="str">
        <f>IF(India_Data[[#This Row],[Order Date]]=India_Data[[#This Row],[Ship Date]],"0","1")</f>
        <v>1</v>
      </c>
      <c r="AA630" s="37" t="str">
        <f>IF(India_Data[[#This Row],[Sales]]&gt;=India_Data[[#This Row],[Target]],"YES","NO")</f>
        <v>NO</v>
      </c>
      <c r="AB630" s="37">
        <f>(Data!O630:O2184-Data!T630:T2184)</f>
        <v>-229.5</v>
      </c>
      <c r="AC630" s="35">
        <f>India_Data[[#This Row],[Ship Date]]-India_Data[[#This Row],[Order Date]]</f>
        <v>5</v>
      </c>
      <c r="AD630" s="35" t="str">
        <f>IF(India_Data[[#This Row],[Ship Date]]-India_Data[[#This Row],[Order Date]]&gt;5,"flag","no")</f>
        <v>no</v>
      </c>
      <c r="AE630" s="35">
        <f>India_Data[[#This Row],[Profit]]/India_Data[[#This Row],[Sales]]</f>
        <v>0.48</v>
      </c>
      <c r="AF630" s="41">
        <f>India_Data[[#This Row],[Sales]]/India_Data[[#This Row],[Target]]</f>
        <v>0.25</v>
      </c>
      <c r="AG630" s="41">
        <f>India_Data[[#This Row],[Shipping Cost]]/India_Data[[#This Row],[Sales]]</f>
        <v>0.34784313725490196</v>
      </c>
      <c r="AH630" s="40" t="str">
        <f>IF(India_Data[[#This Row],[Shipping Cost]]/India_Data[[#This Row],[Sales]]&gt;0.1,"HIGH","")</f>
        <v>HIGH</v>
      </c>
    </row>
    <row r="631" spans="1:34">
      <c r="A631" s="19">
        <v>630</v>
      </c>
      <c r="B631" s="20" t="s">
        <v>3035</v>
      </c>
      <c r="C631" s="20" t="s">
        <v>2928</v>
      </c>
      <c r="D631" s="20" t="s">
        <v>2999</v>
      </c>
      <c r="E631" s="20" t="s">
        <v>3000</v>
      </c>
      <c r="F631" s="20" t="s">
        <v>29</v>
      </c>
      <c r="G631" s="20" t="s">
        <v>1720</v>
      </c>
      <c r="H631" s="20" t="s">
        <v>179</v>
      </c>
      <c r="I631" s="20" t="s">
        <v>32</v>
      </c>
      <c r="J631" s="20" t="s">
        <v>180</v>
      </c>
      <c r="K631" s="20" t="s">
        <v>3036</v>
      </c>
      <c r="L631" s="20" t="s">
        <v>1942</v>
      </c>
      <c r="M631" s="20" t="s">
        <v>1943</v>
      </c>
      <c r="N631" s="20" t="s">
        <v>3037</v>
      </c>
      <c r="O631" s="20">
        <v>241.32</v>
      </c>
      <c r="P631" s="20">
        <v>2</v>
      </c>
      <c r="Q631" s="20">
        <v>82.02</v>
      </c>
      <c r="R631" s="20">
        <v>22.79</v>
      </c>
      <c r="S631" s="20" t="s">
        <v>38</v>
      </c>
      <c r="T631" s="20">
        <v>459</v>
      </c>
      <c r="U631" s="20" t="s">
        <v>206</v>
      </c>
      <c r="V631" s="20" t="s">
        <v>214</v>
      </c>
      <c r="W631" s="21" t="s">
        <v>41</v>
      </c>
      <c r="X631" s="22">
        <v>45589</v>
      </c>
      <c r="Y631" s="23">
        <v>45595</v>
      </c>
      <c r="Z631" s="37" t="str">
        <f>IF(India_Data[[#This Row],[Order Date]]=India_Data[[#This Row],[Ship Date]],"0","1")</f>
        <v>1</v>
      </c>
      <c r="AA631" s="37" t="str">
        <f>IF(India_Data[[#This Row],[Sales]]&gt;=India_Data[[#This Row],[Target]],"YES","NO")</f>
        <v>NO</v>
      </c>
      <c r="AB631" s="37">
        <f>(Data!O631:O2185-Data!T631:T2185)</f>
        <v>-217.68</v>
      </c>
      <c r="AC631" s="35">
        <f>India_Data[[#This Row],[Ship Date]]-India_Data[[#This Row],[Order Date]]</f>
        <v>6</v>
      </c>
      <c r="AD631" s="35" t="str">
        <f>IF(India_Data[[#This Row],[Ship Date]]-India_Data[[#This Row],[Order Date]]&gt;5,"flag","no")</f>
        <v>flag</v>
      </c>
      <c r="AE631" s="35">
        <f>India_Data[[#This Row],[Profit]]/India_Data[[#This Row],[Sales]]</f>
        <v>0.33988065638985576</v>
      </c>
      <c r="AF631" s="41">
        <f>India_Data[[#This Row],[Sales]]/India_Data[[#This Row],[Target]]</f>
        <v>0.52575163398692804</v>
      </c>
      <c r="AG631" s="41">
        <f>India_Data[[#This Row],[Shipping Cost]]/India_Data[[#This Row],[Sales]]</f>
        <v>9.4438919277308131E-2</v>
      </c>
      <c r="AH631" s="40" t="str">
        <f>IF(India_Data[[#This Row],[Shipping Cost]]/India_Data[[#This Row],[Sales]]&gt;0.1,"HIGH","")</f>
        <v/>
      </c>
    </row>
    <row r="632" spans="1:34">
      <c r="A632" s="19">
        <v>631</v>
      </c>
      <c r="B632" s="20" t="s">
        <v>4072</v>
      </c>
      <c r="C632" s="20" t="s">
        <v>3998</v>
      </c>
      <c r="D632" s="20" t="s">
        <v>4073</v>
      </c>
      <c r="E632" s="20" t="s">
        <v>4074</v>
      </c>
      <c r="F632" s="20" t="s">
        <v>29</v>
      </c>
      <c r="G632" s="20" t="s">
        <v>1497</v>
      </c>
      <c r="H632" s="20" t="s">
        <v>757</v>
      </c>
      <c r="I632" s="20" t="s">
        <v>32</v>
      </c>
      <c r="J632" s="20" t="s">
        <v>180</v>
      </c>
      <c r="K632" s="20" t="s">
        <v>2105</v>
      </c>
      <c r="L632" s="20" t="s">
        <v>1942</v>
      </c>
      <c r="M632" s="20" t="s">
        <v>1943</v>
      </c>
      <c r="N632" s="20" t="s">
        <v>2106</v>
      </c>
      <c r="O632" s="20">
        <v>2174.13</v>
      </c>
      <c r="P632" s="20">
        <v>7</v>
      </c>
      <c r="Q632" s="20">
        <v>500.01</v>
      </c>
      <c r="R632" s="20">
        <v>637.86</v>
      </c>
      <c r="S632" s="20" t="s">
        <v>2972</v>
      </c>
      <c r="T632" s="20">
        <v>96</v>
      </c>
      <c r="U632" s="20" t="s">
        <v>206</v>
      </c>
      <c r="V632" s="20" t="s">
        <v>221</v>
      </c>
      <c r="W632" s="21" t="s">
        <v>58</v>
      </c>
      <c r="X632" s="22">
        <v>44863</v>
      </c>
      <c r="Y632" s="23">
        <v>44662</v>
      </c>
      <c r="Z632" s="37" t="str">
        <f>IF(India_Data[[#This Row],[Order Date]]=India_Data[[#This Row],[Ship Date]],"0","1")</f>
        <v>1</v>
      </c>
      <c r="AA632" s="37" t="str">
        <f>IF(India_Data[[#This Row],[Sales]]&gt;=India_Data[[#This Row],[Target]],"YES","NO")</f>
        <v>YES</v>
      </c>
      <c r="AB632" s="37">
        <f>(Data!O632:O2186-Data!T632:T2186)</f>
        <v>2078.13</v>
      </c>
      <c r="AC632" s="35">
        <f>India_Data[[#This Row],[Ship Date]]-India_Data[[#This Row],[Order Date]]</f>
        <v>-201</v>
      </c>
      <c r="AD632" s="35" t="str">
        <f>IF(India_Data[[#This Row],[Ship Date]]-India_Data[[#This Row],[Order Date]]&gt;5,"flag","no")</f>
        <v>no</v>
      </c>
      <c r="AE632" s="35">
        <f>India_Data[[#This Row],[Profit]]/India_Data[[#This Row],[Sales]]</f>
        <v>0.2299816478315464</v>
      </c>
      <c r="AF632" s="41">
        <f>India_Data[[#This Row],[Sales]]/India_Data[[#This Row],[Target]]</f>
        <v>22.647187500000001</v>
      </c>
      <c r="AG632" s="41">
        <f>India_Data[[#This Row],[Shipping Cost]]/India_Data[[#This Row],[Sales]]</f>
        <v>0.2933863200452595</v>
      </c>
      <c r="AH632" s="40" t="str">
        <f>IF(India_Data[[#This Row],[Shipping Cost]]/India_Data[[#This Row],[Sales]]&gt;0.1,"HIGH","")</f>
        <v>HIGH</v>
      </c>
    </row>
    <row r="633" spans="1:34">
      <c r="A633" s="19">
        <v>632</v>
      </c>
      <c r="B633" s="20" t="s">
        <v>4015</v>
      </c>
      <c r="C633" s="20" t="s">
        <v>3998</v>
      </c>
      <c r="D633" s="20" t="s">
        <v>1255</v>
      </c>
      <c r="E633" s="20" t="s">
        <v>1256</v>
      </c>
      <c r="F633" s="20" t="s">
        <v>29</v>
      </c>
      <c r="G633" s="20" t="s">
        <v>3690</v>
      </c>
      <c r="H633" s="20" t="s">
        <v>342</v>
      </c>
      <c r="I633" s="20" t="s">
        <v>32</v>
      </c>
      <c r="J633" s="20" t="s">
        <v>180</v>
      </c>
      <c r="K633" s="20" t="s">
        <v>4076</v>
      </c>
      <c r="L633" s="20" t="s">
        <v>1942</v>
      </c>
      <c r="M633" s="20" t="s">
        <v>1943</v>
      </c>
      <c r="N633" s="20" t="s">
        <v>4077</v>
      </c>
      <c r="O633" s="20">
        <v>788.22</v>
      </c>
      <c r="P633" s="20">
        <v>3</v>
      </c>
      <c r="Q633" s="20">
        <v>102.42</v>
      </c>
      <c r="R633" s="20">
        <v>167.66</v>
      </c>
      <c r="S633" s="20" t="s">
        <v>2337</v>
      </c>
      <c r="T633" s="20">
        <v>310</v>
      </c>
      <c r="U633" s="20" t="s">
        <v>206</v>
      </c>
      <c r="V633" s="20" t="s">
        <v>228</v>
      </c>
      <c r="W633" s="21" t="s">
        <v>58</v>
      </c>
      <c r="X633" s="22">
        <v>45517</v>
      </c>
      <c r="Y633" s="23">
        <v>45522</v>
      </c>
      <c r="Z633" s="37" t="str">
        <f>IF(India_Data[[#This Row],[Order Date]]=India_Data[[#This Row],[Ship Date]],"0","1")</f>
        <v>1</v>
      </c>
      <c r="AA633" s="37" t="str">
        <f>IF(India_Data[[#This Row],[Sales]]&gt;=India_Data[[#This Row],[Target]],"YES","NO")</f>
        <v>YES</v>
      </c>
      <c r="AB633" s="37">
        <f>(Data!O633:O2187-Data!T633:T2187)</f>
        <v>478.22</v>
      </c>
      <c r="AC633" s="35">
        <f>India_Data[[#This Row],[Ship Date]]-India_Data[[#This Row],[Order Date]]</f>
        <v>5</v>
      </c>
      <c r="AD633" s="35" t="str">
        <f>IF(India_Data[[#This Row],[Ship Date]]-India_Data[[#This Row],[Order Date]]&gt;5,"flag","no")</f>
        <v>no</v>
      </c>
      <c r="AE633" s="35">
        <f>India_Data[[#This Row],[Profit]]/India_Data[[#This Row],[Sales]]</f>
        <v>0.12993834208723454</v>
      </c>
      <c r="AF633" s="41">
        <f>India_Data[[#This Row],[Sales]]/India_Data[[#This Row],[Target]]</f>
        <v>2.5426451612903227</v>
      </c>
      <c r="AG633" s="41">
        <f>India_Data[[#This Row],[Shipping Cost]]/India_Data[[#This Row],[Sales]]</f>
        <v>0.21270711222755068</v>
      </c>
      <c r="AH633" s="40" t="str">
        <f>IF(India_Data[[#This Row],[Shipping Cost]]/India_Data[[#This Row],[Sales]]&gt;0.1,"HIGH","")</f>
        <v>HIGH</v>
      </c>
    </row>
    <row r="634" spans="1:34">
      <c r="A634" s="19">
        <v>633</v>
      </c>
      <c r="B634" s="20" t="s">
        <v>3716</v>
      </c>
      <c r="C634" s="20" t="s">
        <v>3631</v>
      </c>
      <c r="D634" s="20" t="s">
        <v>3717</v>
      </c>
      <c r="E634" s="20" t="s">
        <v>3718</v>
      </c>
      <c r="F634" s="20" t="s">
        <v>29</v>
      </c>
      <c r="G634" s="20" t="s">
        <v>449</v>
      </c>
      <c r="H634" s="20" t="s">
        <v>136</v>
      </c>
      <c r="I634" s="20" t="s">
        <v>32</v>
      </c>
      <c r="J634" s="20" t="s">
        <v>54</v>
      </c>
      <c r="K634" s="20" t="s">
        <v>3719</v>
      </c>
      <c r="L634" s="20" t="s">
        <v>1942</v>
      </c>
      <c r="M634" s="20" t="s">
        <v>1943</v>
      </c>
      <c r="N634" s="20" t="s">
        <v>3720</v>
      </c>
      <c r="O634" s="20">
        <v>476.28</v>
      </c>
      <c r="P634" s="20">
        <v>6</v>
      </c>
      <c r="Q634" s="20">
        <v>204.66</v>
      </c>
      <c r="R634" s="20">
        <v>109.58</v>
      </c>
      <c r="S634" s="20" t="s">
        <v>2972</v>
      </c>
      <c r="T634" s="20">
        <v>55</v>
      </c>
      <c r="U634" s="20" t="s">
        <v>206</v>
      </c>
      <c r="V634" s="20" t="s">
        <v>207</v>
      </c>
      <c r="W634" s="21" t="s">
        <v>41</v>
      </c>
      <c r="X634" s="22">
        <v>45517</v>
      </c>
      <c r="Y634" s="23">
        <v>45522</v>
      </c>
      <c r="Z634" s="37" t="str">
        <f>IF(India_Data[[#This Row],[Order Date]]=India_Data[[#This Row],[Ship Date]],"0","1")</f>
        <v>1</v>
      </c>
      <c r="AA634" s="37" t="str">
        <f>IF(India_Data[[#This Row],[Sales]]&gt;=India_Data[[#This Row],[Target]],"YES","NO")</f>
        <v>YES</v>
      </c>
      <c r="AB634" s="37">
        <f>(Data!O634:O2188-Data!T634:T2188)</f>
        <v>421.28</v>
      </c>
      <c r="AC634" s="35">
        <f>India_Data[[#This Row],[Ship Date]]-India_Data[[#This Row],[Order Date]]</f>
        <v>5</v>
      </c>
      <c r="AD634" s="35" t="str">
        <f>IF(India_Data[[#This Row],[Ship Date]]-India_Data[[#This Row],[Order Date]]&gt;5,"flag","no")</f>
        <v>no</v>
      </c>
      <c r="AE634" s="35">
        <f>India_Data[[#This Row],[Profit]]/India_Data[[#This Row],[Sales]]</f>
        <v>0.42970521541950113</v>
      </c>
      <c r="AF634" s="41">
        <f>India_Data[[#This Row],[Sales]]/India_Data[[#This Row],[Target]]</f>
        <v>8.6596363636363627</v>
      </c>
      <c r="AG634" s="41">
        <f>India_Data[[#This Row],[Shipping Cost]]/India_Data[[#This Row],[Sales]]</f>
        <v>0.23007474594776184</v>
      </c>
      <c r="AH634" s="40" t="str">
        <f>IF(India_Data[[#This Row],[Shipping Cost]]/India_Data[[#This Row],[Sales]]&gt;0.1,"HIGH","")</f>
        <v>HIGH</v>
      </c>
    </row>
    <row r="635" spans="1:34">
      <c r="A635" s="19">
        <v>634</v>
      </c>
      <c r="B635" s="20" t="s">
        <v>3038</v>
      </c>
      <c r="C635" s="20" t="s">
        <v>2928</v>
      </c>
      <c r="D635" s="20" t="s">
        <v>3039</v>
      </c>
      <c r="E635" s="20" t="s">
        <v>3040</v>
      </c>
      <c r="F635" s="20" t="s">
        <v>29</v>
      </c>
      <c r="G635" s="20" t="s">
        <v>613</v>
      </c>
      <c r="H635" s="20" t="s">
        <v>157</v>
      </c>
      <c r="I635" s="20" t="s">
        <v>32</v>
      </c>
      <c r="J635" s="20" t="s">
        <v>47</v>
      </c>
      <c r="K635" s="20" t="s">
        <v>3041</v>
      </c>
      <c r="L635" s="20" t="s">
        <v>1942</v>
      </c>
      <c r="M635" s="20" t="s">
        <v>1943</v>
      </c>
      <c r="N635" s="20" t="s">
        <v>3042</v>
      </c>
      <c r="O635" s="20">
        <v>683.88</v>
      </c>
      <c r="P635" s="20">
        <v>4</v>
      </c>
      <c r="Q635" s="20">
        <v>0</v>
      </c>
      <c r="R635" s="20">
        <v>79.900000000000006</v>
      </c>
      <c r="S635" s="20" t="s">
        <v>38</v>
      </c>
      <c r="T635" s="20">
        <v>116</v>
      </c>
      <c r="U635" s="20" t="s">
        <v>206</v>
      </c>
      <c r="V635" s="20" t="s">
        <v>214</v>
      </c>
      <c r="W635" s="21" t="s">
        <v>58</v>
      </c>
      <c r="X635" s="22">
        <v>44691</v>
      </c>
      <c r="Y635" s="23">
        <v>44814</v>
      </c>
      <c r="Z635" s="37" t="str">
        <f>IF(India_Data[[#This Row],[Order Date]]=India_Data[[#This Row],[Ship Date]],"0","1")</f>
        <v>1</v>
      </c>
      <c r="AA635" s="37" t="str">
        <f>IF(India_Data[[#This Row],[Sales]]&gt;=India_Data[[#This Row],[Target]],"YES","NO")</f>
        <v>YES</v>
      </c>
      <c r="AB635" s="37">
        <f>(Data!O635:O2189-Data!T635:T2189)</f>
        <v>567.88</v>
      </c>
      <c r="AC635" s="35">
        <f>India_Data[[#This Row],[Ship Date]]-India_Data[[#This Row],[Order Date]]</f>
        <v>123</v>
      </c>
      <c r="AD635" s="35" t="str">
        <f>IF(India_Data[[#This Row],[Ship Date]]-India_Data[[#This Row],[Order Date]]&gt;5,"flag","no")</f>
        <v>flag</v>
      </c>
      <c r="AE635" s="35">
        <f>India_Data[[#This Row],[Profit]]/India_Data[[#This Row],[Sales]]</f>
        <v>0</v>
      </c>
      <c r="AF635" s="41">
        <f>India_Data[[#This Row],[Sales]]/India_Data[[#This Row],[Target]]</f>
        <v>5.8955172413793102</v>
      </c>
      <c r="AG635" s="41">
        <f>India_Data[[#This Row],[Shipping Cost]]/India_Data[[#This Row],[Sales]]</f>
        <v>0.11683336257823011</v>
      </c>
      <c r="AH635" s="40" t="str">
        <f>IF(India_Data[[#This Row],[Shipping Cost]]/India_Data[[#This Row],[Sales]]&gt;0.1,"HIGH","")</f>
        <v>HIGH</v>
      </c>
    </row>
    <row r="636" spans="1:34">
      <c r="A636" s="19">
        <v>635</v>
      </c>
      <c r="B636" s="20" t="s">
        <v>3043</v>
      </c>
      <c r="C636" s="20" t="s">
        <v>2928</v>
      </c>
      <c r="D636" s="20" t="s">
        <v>3044</v>
      </c>
      <c r="E636" s="20" t="s">
        <v>3045</v>
      </c>
      <c r="F636" s="20" t="s">
        <v>29</v>
      </c>
      <c r="G636" s="20" t="s">
        <v>172</v>
      </c>
      <c r="H636" s="20" t="s">
        <v>136</v>
      </c>
      <c r="I636" s="20" t="s">
        <v>32</v>
      </c>
      <c r="J636" s="20" t="s">
        <v>54</v>
      </c>
      <c r="K636" s="20" t="s">
        <v>3046</v>
      </c>
      <c r="L636" s="20" t="s">
        <v>1942</v>
      </c>
      <c r="M636" s="20" t="s">
        <v>1943</v>
      </c>
      <c r="N636" s="20" t="s">
        <v>1948</v>
      </c>
      <c r="O636" s="20">
        <v>940.32</v>
      </c>
      <c r="P636" s="20">
        <v>3</v>
      </c>
      <c r="Q636" s="20">
        <v>141.03</v>
      </c>
      <c r="R636" s="20">
        <v>29.7</v>
      </c>
      <c r="S636" s="20" t="s">
        <v>38</v>
      </c>
      <c r="T636" s="20">
        <v>308</v>
      </c>
      <c r="U636" s="20" t="s">
        <v>206</v>
      </c>
      <c r="V636" s="20" t="s">
        <v>221</v>
      </c>
      <c r="W636" s="21" t="s">
        <v>41</v>
      </c>
      <c r="X636" s="22">
        <v>45091</v>
      </c>
      <c r="Y636" s="23">
        <v>45095</v>
      </c>
      <c r="Z636" s="37" t="str">
        <f>IF(India_Data[[#This Row],[Order Date]]=India_Data[[#This Row],[Ship Date]],"0","1")</f>
        <v>1</v>
      </c>
      <c r="AA636" s="37" t="str">
        <f>IF(India_Data[[#This Row],[Sales]]&gt;=India_Data[[#This Row],[Target]],"YES","NO")</f>
        <v>YES</v>
      </c>
      <c r="AB636" s="37">
        <f>(Data!O636:O2190-Data!T636:T2190)</f>
        <v>632.32000000000005</v>
      </c>
      <c r="AC636" s="35">
        <f>India_Data[[#This Row],[Ship Date]]-India_Data[[#This Row],[Order Date]]</f>
        <v>4</v>
      </c>
      <c r="AD636" s="35" t="str">
        <f>IF(India_Data[[#This Row],[Ship Date]]-India_Data[[#This Row],[Order Date]]&gt;5,"flag","no")</f>
        <v>no</v>
      </c>
      <c r="AE636" s="35">
        <f>India_Data[[#This Row],[Profit]]/India_Data[[#This Row],[Sales]]</f>
        <v>0.14998085758039817</v>
      </c>
      <c r="AF636" s="41">
        <f>India_Data[[#This Row],[Sales]]/India_Data[[#This Row],[Target]]</f>
        <v>3.0529870129870131</v>
      </c>
      <c r="AG636" s="41">
        <f>India_Data[[#This Row],[Shipping Cost]]/India_Data[[#This Row],[Sales]]</f>
        <v>3.1584992343032157E-2</v>
      </c>
      <c r="AH636" s="40" t="str">
        <f>IF(India_Data[[#This Row],[Shipping Cost]]/India_Data[[#This Row],[Sales]]&gt;0.1,"HIGH","")</f>
        <v/>
      </c>
    </row>
    <row r="637" spans="1:34">
      <c r="A637" s="19">
        <v>636</v>
      </c>
      <c r="B637" s="20" t="s">
        <v>3721</v>
      </c>
      <c r="C637" s="20" t="s">
        <v>3631</v>
      </c>
      <c r="D637" s="20" t="s">
        <v>3722</v>
      </c>
      <c r="E637" s="20" t="s">
        <v>3723</v>
      </c>
      <c r="F637" s="20" t="s">
        <v>110</v>
      </c>
      <c r="G637" s="20" t="s">
        <v>164</v>
      </c>
      <c r="H637" s="20" t="s">
        <v>165</v>
      </c>
      <c r="I637" s="20" t="s">
        <v>32</v>
      </c>
      <c r="J637" s="20" t="s">
        <v>47</v>
      </c>
      <c r="K637" s="20" t="s">
        <v>2798</v>
      </c>
      <c r="L637" s="20" t="s">
        <v>1942</v>
      </c>
      <c r="M637" s="20" t="s">
        <v>1950</v>
      </c>
      <c r="N637" s="20" t="s">
        <v>2799</v>
      </c>
      <c r="O637" s="20">
        <v>959.76</v>
      </c>
      <c r="P637" s="20">
        <v>3</v>
      </c>
      <c r="Q637" s="20">
        <v>460.62</v>
      </c>
      <c r="R637" s="20">
        <v>317.81</v>
      </c>
      <c r="S637" s="20" t="s">
        <v>2972</v>
      </c>
      <c r="T637" s="20">
        <v>352</v>
      </c>
      <c r="U637" s="20" t="s">
        <v>206</v>
      </c>
      <c r="V637" s="20" t="s">
        <v>214</v>
      </c>
      <c r="W637" s="21" t="s">
        <v>58</v>
      </c>
      <c r="X637" s="22">
        <v>45578</v>
      </c>
      <c r="Y637" s="23">
        <v>45582</v>
      </c>
      <c r="Z637" s="37" t="str">
        <f>IF(India_Data[[#This Row],[Order Date]]=India_Data[[#This Row],[Ship Date]],"0","1")</f>
        <v>1</v>
      </c>
      <c r="AA637" s="37" t="str">
        <f>IF(India_Data[[#This Row],[Sales]]&gt;=India_Data[[#This Row],[Target]],"YES","NO")</f>
        <v>YES</v>
      </c>
      <c r="AB637" s="37">
        <f>(Data!O637:O2191-Data!T637:T2191)</f>
        <v>607.76</v>
      </c>
      <c r="AC637" s="35">
        <f>India_Data[[#This Row],[Ship Date]]-India_Data[[#This Row],[Order Date]]</f>
        <v>4</v>
      </c>
      <c r="AD637" s="35" t="str">
        <f>IF(India_Data[[#This Row],[Ship Date]]-India_Data[[#This Row],[Order Date]]&gt;5,"flag","no")</f>
        <v>no</v>
      </c>
      <c r="AE637" s="35">
        <f>India_Data[[#This Row],[Profit]]/India_Data[[#This Row],[Sales]]</f>
        <v>0.47993248312078018</v>
      </c>
      <c r="AF637" s="41">
        <f>India_Data[[#This Row],[Sales]]/India_Data[[#This Row],[Target]]</f>
        <v>2.7265909090909091</v>
      </c>
      <c r="AG637" s="41">
        <f>India_Data[[#This Row],[Shipping Cost]]/India_Data[[#This Row],[Sales]]</f>
        <v>0.33113486705009587</v>
      </c>
      <c r="AH637" s="40" t="str">
        <f>IF(India_Data[[#This Row],[Shipping Cost]]/India_Data[[#This Row],[Sales]]&gt;0.1,"HIGH","")</f>
        <v>HIGH</v>
      </c>
    </row>
    <row r="638" spans="1:34">
      <c r="A638" s="19">
        <v>637</v>
      </c>
      <c r="B638" s="20" t="s">
        <v>3630</v>
      </c>
      <c r="C638" s="20" t="s">
        <v>3631</v>
      </c>
      <c r="D638" s="20" t="s">
        <v>3632</v>
      </c>
      <c r="E638" s="20" t="s">
        <v>3633</v>
      </c>
      <c r="F638" s="20" t="s">
        <v>110</v>
      </c>
      <c r="G638" s="20" t="s">
        <v>473</v>
      </c>
      <c r="H638" s="20" t="s">
        <v>31</v>
      </c>
      <c r="I638" s="20" t="s">
        <v>32</v>
      </c>
      <c r="J638" s="20" t="s">
        <v>33</v>
      </c>
      <c r="K638" s="20" t="s">
        <v>3724</v>
      </c>
      <c r="L638" s="20" t="s">
        <v>1942</v>
      </c>
      <c r="M638" s="20" t="s">
        <v>1950</v>
      </c>
      <c r="N638" s="20" t="s">
        <v>3725</v>
      </c>
      <c r="O638" s="20">
        <v>569.88</v>
      </c>
      <c r="P638" s="20">
        <v>4</v>
      </c>
      <c r="Q638" s="20">
        <v>5.64</v>
      </c>
      <c r="R638" s="20">
        <v>106.94</v>
      </c>
      <c r="S638" s="20" t="s">
        <v>2337</v>
      </c>
      <c r="T638" s="20">
        <v>285</v>
      </c>
      <c r="U638" s="20" t="s">
        <v>206</v>
      </c>
      <c r="V638" s="20" t="s">
        <v>221</v>
      </c>
      <c r="W638" s="21" t="s">
        <v>41</v>
      </c>
      <c r="X638" s="22">
        <v>44906</v>
      </c>
      <c r="Y638" s="23">
        <v>44882</v>
      </c>
      <c r="Z638" s="37" t="str">
        <f>IF(India_Data[[#This Row],[Order Date]]=India_Data[[#This Row],[Ship Date]],"0","1")</f>
        <v>1</v>
      </c>
      <c r="AA638" s="37" t="str">
        <f>IF(India_Data[[#This Row],[Sales]]&gt;=India_Data[[#This Row],[Target]],"YES","NO")</f>
        <v>YES</v>
      </c>
      <c r="AB638" s="37">
        <f>(Data!O638:O2192-Data!T638:T2192)</f>
        <v>284.88</v>
      </c>
      <c r="AC638" s="35">
        <f>India_Data[[#This Row],[Ship Date]]-India_Data[[#This Row],[Order Date]]</f>
        <v>-24</v>
      </c>
      <c r="AD638" s="35" t="str">
        <f>IF(India_Data[[#This Row],[Ship Date]]-India_Data[[#This Row],[Order Date]]&gt;5,"flag","no")</f>
        <v>no</v>
      </c>
      <c r="AE638" s="35">
        <f>India_Data[[#This Row],[Profit]]/India_Data[[#This Row],[Sales]]</f>
        <v>9.8968203832385769E-3</v>
      </c>
      <c r="AF638" s="41">
        <f>India_Data[[#This Row],[Sales]]/India_Data[[#This Row],[Target]]</f>
        <v>1.9995789473684211</v>
      </c>
      <c r="AG638" s="41">
        <f>India_Data[[#This Row],[Shipping Cost]]/India_Data[[#This Row],[Sales]]</f>
        <v>0.18765354109637117</v>
      </c>
      <c r="AH638" s="40" t="str">
        <f>IF(India_Data[[#This Row],[Shipping Cost]]/India_Data[[#This Row],[Sales]]&gt;0.1,"HIGH","")</f>
        <v>HIGH</v>
      </c>
    </row>
    <row r="639" spans="1:34">
      <c r="A639" s="19">
        <v>638</v>
      </c>
      <c r="B639" s="20" t="s">
        <v>3520</v>
      </c>
      <c r="C639" s="20" t="s">
        <v>2928</v>
      </c>
      <c r="D639" s="20" t="s">
        <v>1202</v>
      </c>
      <c r="E639" s="20" t="s">
        <v>1203</v>
      </c>
      <c r="F639" s="20" t="s">
        <v>110</v>
      </c>
      <c r="G639" s="20" t="s">
        <v>420</v>
      </c>
      <c r="H639" s="20" t="s">
        <v>63</v>
      </c>
      <c r="I639" s="20" t="s">
        <v>32</v>
      </c>
      <c r="J639" s="20" t="s">
        <v>54</v>
      </c>
      <c r="K639" s="20" t="s">
        <v>3537</v>
      </c>
      <c r="L639" s="20" t="s">
        <v>1942</v>
      </c>
      <c r="M639" s="20" t="s">
        <v>1950</v>
      </c>
      <c r="N639" s="20" t="s">
        <v>3538</v>
      </c>
      <c r="O639" s="20">
        <v>1195.2</v>
      </c>
      <c r="P639" s="20">
        <v>5</v>
      </c>
      <c r="Q639" s="20">
        <v>585.6</v>
      </c>
      <c r="R639" s="20">
        <v>93.95</v>
      </c>
      <c r="S639" s="20" t="s">
        <v>2972</v>
      </c>
      <c r="T639" s="20">
        <v>461</v>
      </c>
      <c r="U639" s="20" t="s">
        <v>206</v>
      </c>
      <c r="V639" s="20" t="s">
        <v>228</v>
      </c>
      <c r="W639" s="21" t="s">
        <v>41</v>
      </c>
      <c r="X639" s="22">
        <v>44934</v>
      </c>
      <c r="Y639" s="23">
        <v>45054</v>
      </c>
      <c r="Z639" s="37" t="str">
        <f>IF(India_Data[[#This Row],[Order Date]]=India_Data[[#This Row],[Ship Date]],"0","1")</f>
        <v>1</v>
      </c>
      <c r="AA639" s="37" t="str">
        <f>IF(India_Data[[#This Row],[Sales]]&gt;=India_Data[[#This Row],[Target]],"YES","NO")</f>
        <v>YES</v>
      </c>
      <c r="AB639" s="37">
        <f>(Data!O639:O2193-Data!T639:T2193)</f>
        <v>734.2</v>
      </c>
      <c r="AC639" s="35">
        <f>India_Data[[#This Row],[Ship Date]]-India_Data[[#This Row],[Order Date]]</f>
        <v>120</v>
      </c>
      <c r="AD639" s="35" t="str">
        <f>IF(India_Data[[#This Row],[Ship Date]]-India_Data[[#This Row],[Order Date]]&gt;5,"flag","no")</f>
        <v>flag</v>
      </c>
      <c r="AE639" s="35">
        <f>India_Data[[#This Row],[Profit]]/India_Data[[#This Row],[Sales]]</f>
        <v>0.48995983935742971</v>
      </c>
      <c r="AF639" s="41">
        <f>India_Data[[#This Row],[Sales]]/India_Data[[#This Row],[Target]]</f>
        <v>2.5926247288503257</v>
      </c>
      <c r="AG639" s="41">
        <f>India_Data[[#This Row],[Shipping Cost]]/India_Data[[#This Row],[Sales]]</f>
        <v>7.8606091030789832E-2</v>
      </c>
      <c r="AH639" s="40" t="str">
        <f>IF(India_Data[[#This Row],[Shipping Cost]]/India_Data[[#This Row],[Sales]]&gt;0.1,"HIGH","")</f>
        <v/>
      </c>
    </row>
    <row r="640" spans="1:34">
      <c r="A640" s="19">
        <v>639</v>
      </c>
      <c r="B640" s="20" t="s">
        <v>4007</v>
      </c>
      <c r="C640" s="20" t="s">
        <v>3998</v>
      </c>
      <c r="D640" s="20" t="s">
        <v>4008</v>
      </c>
      <c r="E640" s="20" t="s">
        <v>4009</v>
      </c>
      <c r="F640" s="20" t="s">
        <v>110</v>
      </c>
      <c r="G640" s="20" t="s">
        <v>172</v>
      </c>
      <c r="H640" s="20" t="s">
        <v>53</v>
      </c>
      <c r="I640" s="20" t="s">
        <v>32</v>
      </c>
      <c r="J640" s="20" t="s">
        <v>54</v>
      </c>
      <c r="K640" s="20" t="s">
        <v>2060</v>
      </c>
      <c r="L640" s="20" t="s">
        <v>1942</v>
      </c>
      <c r="M640" s="20" t="s">
        <v>1950</v>
      </c>
      <c r="N640" s="20" t="s">
        <v>2061</v>
      </c>
      <c r="O640" s="20">
        <v>530.22</v>
      </c>
      <c r="P640" s="20">
        <v>2</v>
      </c>
      <c r="Q640" s="20">
        <v>15.9</v>
      </c>
      <c r="R640" s="20">
        <v>48.5</v>
      </c>
      <c r="S640" s="20" t="s">
        <v>38</v>
      </c>
      <c r="T640" s="20">
        <v>167</v>
      </c>
      <c r="U640" s="20" t="s">
        <v>206</v>
      </c>
      <c r="V640" s="20" t="s">
        <v>207</v>
      </c>
      <c r="W640" s="21" t="s">
        <v>58</v>
      </c>
      <c r="X640" s="22">
        <v>44842</v>
      </c>
      <c r="Y640" s="23">
        <v>44788</v>
      </c>
      <c r="Z640" s="37" t="str">
        <f>IF(India_Data[[#This Row],[Order Date]]=India_Data[[#This Row],[Ship Date]],"0","1")</f>
        <v>1</v>
      </c>
      <c r="AA640" s="37" t="str">
        <f>IF(India_Data[[#This Row],[Sales]]&gt;=India_Data[[#This Row],[Target]],"YES","NO")</f>
        <v>YES</v>
      </c>
      <c r="AB640" s="37">
        <f>(Data!O640:O2194-Data!T640:T2194)</f>
        <v>363.22</v>
      </c>
      <c r="AC640" s="35">
        <f>India_Data[[#This Row],[Ship Date]]-India_Data[[#This Row],[Order Date]]</f>
        <v>-54</v>
      </c>
      <c r="AD640" s="35" t="str">
        <f>IF(India_Data[[#This Row],[Ship Date]]-India_Data[[#This Row],[Order Date]]&gt;5,"flag","no")</f>
        <v>no</v>
      </c>
      <c r="AE640" s="35">
        <f>India_Data[[#This Row],[Profit]]/India_Data[[#This Row],[Sales]]</f>
        <v>2.9987552336765869E-2</v>
      </c>
      <c r="AF640" s="41">
        <f>India_Data[[#This Row],[Sales]]/India_Data[[#This Row],[Target]]</f>
        <v>3.1749700598802395</v>
      </c>
      <c r="AG640" s="41">
        <f>India_Data[[#This Row],[Shipping Cost]]/India_Data[[#This Row],[Sales]]</f>
        <v>9.147146467504054E-2</v>
      </c>
      <c r="AH640" s="40" t="str">
        <f>IF(India_Data[[#This Row],[Shipping Cost]]/India_Data[[#This Row],[Sales]]&gt;0.1,"HIGH","")</f>
        <v/>
      </c>
    </row>
    <row r="641" spans="1:34">
      <c r="A641" s="19">
        <v>640</v>
      </c>
      <c r="B641" s="20" t="s">
        <v>3726</v>
      </c>
      <c r="C641" s="20" t="s">
        <v>3631</v>
      </c>
      <c r="D641" s="20" t="s">
        <v>1433</v>
      </c>
      <c r="E641" s="20" t="s">
        <v>1434</v>
      </c>
      <c r="F641" s="20" t="s">
        <v>29</v>
      </c>
      <c r="G641" s="20" t="s">
        <v>745</v>
      </c>
      <c r="H641" s="20" t="s">
        <v>563</v>
      </c>
      <c r="I641" s="20" t="s">
        <v>32</v>
      </c>
      <c r="J641" s="20" t="s">
        <v>54</v>
      </c>
      <c r="K641" s="20" t="s">
        <v>3727</v>
      </c>
      <c r="L641" s="20" t="s">
        <v>1942</v>
      </c>
      <c r="M641" s="20" t="s">
        <v>1950</v>
      </c>
      <c r="N641" s="20" t="s">
        <v>3728</v>
      </c>
      <c r="O641" s="20">
        <v>1526.52</v>
      </c>
      <c r="P641" s="20">
        <v>4</v>
      </c>
      <c r="Q641" s="20">
        <v>732.72</v>
      </c>
      <c r="R641" s="20">
        <v>625.77</v>
      </c>
      <c r="S641" s="20" t="s">
        <v>2972</v>
      </c>
      <c r="T641" s="20">
        <v>614</v>
      </c>
      <c r="U641" s="20" t="s">
        <v>206</v>
      </c>
      <c r="V641" s="20" t="s">
        <v>214</v>
      </c>
      <c r="W641" s="21" t="s">
        <v>41</v>
      </c>
      <c r="X641" s="22">
        <v>45102</v>
      </c>
      <c r="Y641" s="23">
        <v>45106</v>
      </c>
      <c r="Z641" s="37" t="str">
        <f>IF(India_Data[[#This Row],[Order Date]]=India_Data[[#This Row],[Ship Date]],"0","1")</f>
        <v>1</v>
      </c>
      <c r="AA641" s="37" t="str">
        <f>IF(India_Data[[#This Row],[Sales]]&gt;=India_Data[[#This Row],[Target]],"YES","NO")</f>
        <v>YES</v>
      </c>
      <c r="AB641" s="37">
        <f>(Data!O641:O2195-Data!T641:T2195)</f>
        <v>912.52</v>
      </c>
      <c r="AC641" s="35">
        <f>India_Data[[#This Row],[Ship Date]]-India_Data[[#This Row],[Order Date]]</f>
        <v>4</v>
      </c>
      <c r="AD641" s="35" t="str">
        <f>IF(India_Data[[#This Row],[Ship Date]]-India_Data[[#This Row],[Order Date]]&gt;5,"flag","no")</f>
        <v>no</v>
      </c>
      <c r="AE641" s="35">
        <f>India_Data[[#This Row],[Profit]]/India_Data[[#This Row],[Sales]]</f>
        <v>0.47999371118622752</v>
      </c>
      <c r="AF641" s="41">
        <f>India_Data[[#This Row],[Sales]]/India_Data[[#This Row],[Target]]</f>
        <v>2.4861889250814331</v>
      </c>
      <c r="AG641" s="41">
        <f>India_Data[[#This Row],[Shipping Cost]]/India_Data[[#This Row],[Sales]]</f>
        <v>0.40993239525194558</v>
      </c>
      <c r="AH641" s="40" t="str">
        <f>IF(India_Data[[#This Row],[Shipping Cost]]/India_Data[[#This Row],[Sales]]&gt;0.1,"HIGH","")</f>
        <v>HIGH</v>
      </c>
    </row>
    <row r="642" spans="1:34">
      <c r="A642" s="19">
        <v>641</v>
      </c>
      <c r="B642" s="20" t="s">
        <v>3661</v>
      </c>
      <c r="C642" s="20" t="s">
        <v>3631</v>
      </c>
      <c r="D642" s="20" t="s">
        <v>690</v>
      </c>
      <c r="E642" s="20" t="s">
        <v>691</v>
      </c>
      <c r="F642" s="20" t="s">
        <v>29</v>
      </c>
      <c r="G642" s="20" t="s">
        <v>45</v>
      </c>
      <c r="H642" s="20" t="s">
        <v>46</v>
      </c>
      <c r="I642" s="20" t="s">
        <v>32</v>
      </c>
      <c r="J642" s="20" t="s">
        <v>47</v>
      </c>
      <c r="K642" s="20" t="s">
        <v>3729</v>
      </c>
      <c r="L642" s="20" t="s">
        <v>1942</v>
      </c>
      <c r="M642" s="20" t="s">
        <v>1950</v>
      </c>
      <c r="N642" s="20" t="s">
        <v>3730</v>
      </c>
      <c r="O642" s="20">
        <v>587.16</v>
      </c>
      <c r="P642" s="20">
        <v>4</v>
      </c>
      <c r="Q642" s="20">
        <v>146.76</v>
      </c>
      <c r="R642" s="20">
        <v>118.43</v>
      </c>
      <c r="S642" s="20" t="s">
        <v>2337</v>
      </c>
      <c r="T642" s="20">
        <v>767</v>
      </c>
      <c r="U642" s="20" t="s">
        <v>206</v>
      </c>
      <c r="V642" s="20" t="s">
        <v>221</v>
      </c>
      <c r="W642" s="21" t="s">
        <v>58</v>
      </c>
      <c r="X642" s="22">
        <v>44528</v>
      </c>
      <c r="Y642" s="23">
        <v>44239</v>
      </c>
      <c r="Z642" s="37" t="str">
        <f>IF(India_Data[[#This Row],[Order Date]]=India_Data[[#This Row],[Ship Date]],"0","1")</f>
        <v>1</v>
      </c>
      <c r="AA642" s="37" t="str">
        <f>IF(India_Data[[#This Row],[Sales]]&gt;=India_Data[[#This Row],[Target]],"YES","NO")</f>
        <v>NO</v>
      </c>
      <c r="AB642" s="37">
        <f>(Data!O642:O2196-Data!T642:T2196)</f>
        <v>-179.84000000000003</v>
      </c>
      <c r="AC642" s="35">
        <f>India_Data[[#This Row],[Ship Date]]-India_Data[[#This Row],[Order Date]]</f>
        <v>-289</v>
      </c>
      <c r="AD642" s="35" t="str">
        <f>IF(India_Data[[#This Row],[Ship Date]]-India_Data[[#This Row],[Order Date]]&gt;5,"flag","no")</f>
        <v>no</v>
      </c>
      <c r="AE642" s="35">
        <f>India_Data[[#This Row],[Profit]]/India_Data[[#This Row],[Sales]]</f>
        <v>0.24994890660126712</v>
      </c>
      <c r="AF642" s="41">
        <f>India_Data[[#This Row],[Sales]]/India_Data[[#This Row],[Target]]</f>
        <v>0.76552803129074309</v>
      </c>
      <c r="AG642" s="41">
        <f>India_Data[[#This Row],[Shipping Cost]]/India_Data[[#This Row],[Sales]]</f>
        <v>0.20169970706451396</v>
      </c>
      <c r="AH642" s="40" t="str">
        <f>IF(India_Data[[#This Row],[Shipping Cost]]/India_Data[[#This Row],[Sales]]&gt;0.1,"HIGH","")</f>
        <v>HIGH</v>
      </c>
    </row>
    <row r="643" spans="1:34">
      <c r="A643" s="19">
        <v>642</v>
      </c>
      <c r="B643" s="20" t="s">
        <v>2973</v>
      </c>
      <c r="C643" s="20" t="s">
        <v>2928</v>
      </c>
      <c r="D643" s="20" t="s">
        <v>2974</v>
      </c>
      <c r="E643" s="20" t="s">
        <v>2975</v>
      </c>
      <c r="F643" s="20" t="s">
        <v>29</v>
      </c>
      <c r="G643" s="20" t="s">
        <v>164</v>
      </c>
      <c r="H643" s="20" t="s">
        <v>165</v>
      </c>
      <c r="I643" s="20" t="s">
        <v>32</v>
      </c>
      <c r="J643" s="20" t="s">
        <v>47</v>
      </c>
      <c r="K643" s="20" t="s">
        <v>2276</v>
      </c>
      <c r="L643" s="20" t="s">
        <v>1942</v>
      </c>
      <c r="M643" s="20" t="s">
        <v>1950</v>
      </c>
      <c r="N643" s="20" t="s">
        <v>2277</v>
      </c>
      <c r="O643" s="20">
        <v>697.32</v>
      </c>
      <c r="P643" s="20">
        <v>4</v>
      </c>
      <c r="Q643" s="20">
        <v>292.8</v>
      </c>
      <c r="R643" s="20">
        <v>94.93</v>
      </c>
      <c r="S643" s="20" t="s">
        <v>2337</v>
      </c>
      <c r="T643" s="20">
        <v>455</v>
      </c>
      <c r="U643" s="20" t="s">
        <v>206</v>
      </c>
      <c r="V643" s="20" t="s">
        <v>207</v>
      </c>
      <c r="W643" s="21" t="s">
        <v>41</v>
      </c>
      <c r="X643" s="22">
        <v>44502</v>
      </c>
      <c r="Y643" s="23">
        <v>44242</v>
      </c>
      <c r="Z643" s="37" t="str">
        <f>IF(India_Data[[#This Row],[Order Date]]=India_Data[[#This Row],[Ship Date]],"0","1")</f>
        <v>1</v>
      </c>
      <c r="AA643" s="37" t="str">
        <f>IF(India_Data[[#This Row],[Sales]]&gt;=India_Data[[#This Row],[Target]],"YES","NO")</f>
        <v>YES</v>
      </c>
      <c r="AB643" s="37">
        <f>(Data!O643:O2197-Data!T643:T2197)</f>
        <v>242.32000000000005</v>
      </c>
      <c r="AC643" s="35">
        <f>India_Data[[#This Row],[Ship Date]]-India_Data[[#This Row],[Order Date]]</f>
        <v>-260</v>
      </c>
      <c r="AD643" s="35" t="str">
        <f>IF(India_Data[[#This Row],[Ship Date]]-India_Data[[#This Row],[Order Date]]&gt;5,"flag","no")</f>
        <v>no</v>
      </c>
      <c r="AE643" s="35">
        <f>India_Data[[#This Row],[Profit]]/India_Data[[#This Row],[Sales]]</f>
        <v>0.41989330579934603</v>
      </c>
      <c r="AF643" s="41">
        <f>India_Data[[#This Row],[Sales]]/India_Data[[#This Row],[Target]]</f>
        <v>1.5325714285714287</v>
      </c>
      <c r="AG643" s="41">
        <f>India_Data[[#This Row],[Shipping Cost]]/India_Data[[#This Row],[Sales]]</f>
        <v>0.13613549016233581</v>
      </c>
      <c r="AH643" s="40" t="str">
        <f>IF(India_Data[[#This Row],[Shipping Cost]]/India_Data[[#This Row],[Sales]]&gt;0.1,"HIGH","")</f>
        <v>HIGH</v>
      </c>
    </row>
    <row r="644" spans="1:34">
      <c r="A644" s="19">
        <v>643</v>
      </c>
      <c r="B644" s="20" t="s">
        <v>3655</v>
      </c>
      <c r="C644" s="20" t="s">
        <v>3631</v>
      </c>
      <c r="D644" s="20" t="s">
        <v>3656</v>
      </c>
      <c r="E644" s="20" t="s">
        <v>3657</v>
      </c>
      <c r="F644" s="20" t="s">
        <v>29</v>
      </c>
      <c r="G644" s="20" t="s">
        <v>3658</v>
      </c>
      <c r="H644" s="20" t="s">
        <v>157</v>
      </c>
      <c r="I644" s="20" t="s">
        <v>32</v>
      </c>
      <c r="J644" s="20" t="s">
        <v>47</v>
      </c>
      <c r="K644" s="20" t="s">
        <v>3731</v>
      </c>
      <c r="L644" s="20" t="s">
        <v>1942</v>
      </c>
      <c r="M644" s="20" t="s">
        <v>1950</v>
      </c>
      <c r="N644" s="20" t="s">
        <v>3732</v>
      </c>
      <c r="O644" s="20">
        <v>1066.68</v>
      </c>
      <c r="P644" s="20">
        <v>3</v>
      </c>
      <c r="Q644" s="20">
        <v>394.65</v>
      </c>
      <c r="R644" s="20">
        <v>383.68</v>
      </c>
      <c r="S644" s="20" t="s">
        <v>2972</v>
      </c>
      <c r="T644" s="20">
        <v>658</v>
      </c>
      <c r="U644" s="20" t="s">
        <v>206</v>
      </c>
      <c r="V644" s="20" t="s">
        <v>214</v>
      </c>
      <c r="W644" s="21" t="s">
        <v>58</v>
      </c>
      <c r="X644" s="22">
        <v>44437</v>
      </c>
      <c r="Y644" s="23">
        <v>44236</v>
      </c>
      <c r="Z644" s="37" t="str">
        <f>IF(India_Data[[#This Row],[Order Date]]=India_Data[[#This Row],[Ship Date]],"0","1")</f>
        <v>1</v>
      </c>
      <c r="AA644" s="37" t="str">
        <f>IF(India_Data[[#This Row],[Sales]]&gt;=India_Data[[#This Row],[Target]],"YES","NO")</f>
        <v>YES</v>
      </c>
      <c r="AB644" s="37">
        <f>(Data!O644:O2198-Data!T644:T2198)</f>
        <v>408.68000000000006</v>
      </c>
      <c r="AC644" s="35">
        <f>India_Data[[#This Row],[Ship Date]]-India_Data[[#This Row],[Order Date]]</f>
        <v>-201</v>
      </c>
      <c r="AD644" s="35" t="str">
        <f>IF(India_Data[[#This Row],[Ship Date]]-India_Data[[#This Row],[Order Date]]&gt;5,"flag","no")</f>
        <v>no</v>
      </c>
      <c r="AE644" s="35">
        <f>India_Data[[#This Row],[Profit]]/India_Data[[#This Row],[Sales]]</f>
        <v>0.3699797502531218</v>
      </c>
      <c r="AF644" s="41">
        <f>India_Data[[#This Row],[Sales]]/India_Data[[#This Row],[Target]]</f>
        <v>1.6210942249240123</v>
      </c>
      <c r="AG644" s="41">
        <f>India_Data[[#This Row],[Shipping Cost]]/India_Data[[#This Row],[Sales]]</f>
        <v>0.35969550380620241</v>
      </c>
      <c r="AH644" s="40" t="str">
        <f>IF(India_Data[[#This Row],[Shipping Cost]]/India_Data[[#This Row],[Sales]]&gt;0.1,"HIGH","")</f>
        <v>HIGH</v>
      </c>
    </row>
    <row r="645" spans="1:34">
      <c r="A645" s="19">
        <v>644</v>
      </c>
      <c r="B645" s="20" t="s">
        <v>3047</v>
      </c>
      <c r="C645" s="20" t="s">
        <v>2928</v>
      </c>
      <c r="D645" s="20" t="s">
        <v>3048</v>
      </c>
      <c r="E645" s="20" t="s">
        <v>3049</v>
      </c>
      <c r="F645" s="20" t="s">
        <v>29</v>
      </c>
      <c r="G645" s="20" t="s">
        <v>1043</v>
      </c>
      <c r="H645" s="20" t="s">
        <v>31</v>
      </c>
      <c r="I645" s="20" t="s">
        <v>32</v>
      </c>
      <c r="J645" s="20" t="s">
        <v>33</v>
      </c>
      <c r="K645" s="20" t="s">
        <v>3050</v>
      </c>
      <c r="L645" s="20" t="s">
        <v>1942</v>
      </c>
      <c r="M645" s="20" t="s">
        <v>1950</v>
      </c>
      <c r="N645" s="20" t="s">
        <v>3051</v>
      </c>
      <c r="O645" s="20">
        <v>427.59</v>
      </c>
      <c r="P645" s="20">
        <v>3</v>
      </c>
      <c r="Q645" s="20">
        <v>128.25</v>
      </c>
      <c r="R645" s="20">
        <v>14.91</v>
      </c>
      <c r="S645" s="20" t="s">
        <v>38</v>
      </c>
      <c r="T645" s="20">
        <v>428</v>
      </c>
      <c r="U645" s="20" t="s">
        <v>206</v>
      </c>
      <c r="V645" s="20" t="s">
        <v>221</v>
      </c>
      <c r="W645" s="21" t="s">
        <v>58</v>
      </c>
      <c r="X645" s="22">
        <v>44360</v>
      </c>
      <c r="Y645" s="23">
        <v>44364</v>
      </c>
      <c r="Z645" s="37" t="str">
        <f>IF(India_Data[[#This Row],[Order Date]]=India_Data[[#This Row],[Ship Date]],"0","1")</f>
        <v>1</v>
      </c>
      <c r="AA645" s="37" t="str">
        <f>IF(India_Data[[#This Row],[Sales]]&gt;=India_Data[[#This Row],[Target]],"YES","NO")</f>
        <v>NO</v>
      </c>
      <c r="AB645" s="37">
        <f>(Data!O645:O2199-Data!T645:T2199)</f>
        <v>-0.41000000000002501</v>
      </c>
      <c r="AC645" s="35">
        <f>India_Data[[#This Row],[Ship Date]]-India_Data[[#This Row],[Order Date]]</f>
        <v>4</v>
      </c>
      <c r="AD645" s="35" t="str">
        <f>IF(India_Data[[#This Row],[Ship Date]]-India_Data[[#This Row],[Order Date]]&gt;5,"flag","no")</f>
        <v>no</v>
      </c>
      <c r="AE645" s="35">
        <f>India_Data[[#This Row],[Profit]]/India_Data[[#This Row],[Sales]]</f>
        <v>0.29993685539886339</v>
      </c>
      <c r="AF645" s="41">
        <f>India_Data[[#This Row],[Sales]]/India_Data[[#This Row],[Target]]</f>
        <v>0.99904205607476626</v>
      </c>
      <c r="AG645" s="41">
        <f>India_Data[[#This Row],[Shipping Cost]]/India_Data[[#This Row],[Sales]]</f>
        <v>3.4869851960990669E-2</v>
      </c>
      <c r="AH645" s="40" t="str">
        <f>IF(India_Data[[#This Row],[Shipping Cost]]/India_Data[[#This Row],[Sales]]&gt;0.1,"HIGH","")</f>
        <v/>
      </c>
    </row>
    <row r="646" spans="1:34">
      <c r="A646" s="19">
        <v>645</v>
      </c>
      <c r="B646" s="20" t="s">
        <v>3052</v>
      </c>
      <c r="C646" s="20" t="s">
        <v>2928</v>
      </c>
      <c r="D646" s="20" t="s">
        <v>2544</v>
      </c>
      <c r="E646" s="20" t="s">
        <v>2545</v>
      </c>
      <c r="F646" s="20" t="s">
        <v>29</v>
      </c>
      <c r="G646" s="20" t="s">
        <v>45</v>
      </c>
      <c r="H646" s="20" t="s">
        <v>46</v>
      </c>
      <c r="I646" s="20" t="s">
        <v>32</v>
      </c>
      <c r="J646" s="20" t="s">
        <v>47</v>
      </c>
      <c r="K646" s="20" t="s">
        <v>3053</v>
      </c>
      <c r="L646" s="20" t="s">
        <v>1942</v>
      </c>
      <c r="M646" s="20" t="s">
        <v>1950</v>
      </c>
      <c r="N646" s="20" t="s">
        <v>3054</v>
      </c>
      <c r="O646" s="20">
        <v>633.48</v>
      </c>
      <c r="P646" s="20">
        <v>2</v>
      </c>
      <c r="Q646" s="20">
        <v>69.66</v>
      </c>
      <c r="R646" s="20">
        <v>94.85</v>
      </c>
      <c r="S646" s="20" t="s">
        <v>2337</v>
      </c>
      <c r="T646" s="20">
        <v>684</v>
      </c>
      <c r="U646" s="20" t="s">
        <v>206</v>
      </c>
      <c r="V646" s="20" t="s">
        <v>207</v>
      </c>
      <c r="W646" s="21" t="s">
        <v>41</v>
      </c>
      <c r="X646" s="22">
        <v>45451</v>
      </c>
      <c r="Y646" s="23">
        <v>45573</v>
      </c>
      <c r="Z646" s="37" t="str">
        <f>IF(India_Data[[#This Row],[Order Date]]=India_Data[[#This Row],[Ship Date]],"0","1")</f>
        <v>1</v>
      </c>
      <c r="AA646" s="37" t="str">
        <f>IF(India_Data[[#This Row],[Sales]]&gt;=India_Data[[#This Row],[Target]],"YES","NO")</f>
        <v>NO</v>
      </c>
      <c r="AB646" s="37">
        <f>(Data!O646:O2200-Data!T646:T2200)</f>
        <v>-50.519999999999982</v>
      </c>
      <c r="AC646" s="35">
        <f>India_Data[[#This Row],[Ship Date]]-India_Data[[#This Row],[Order Date]]</f>
        <v>122</v>
      </c>
      <c r="AD646" s="35" t="str">
        <f>IF(India_Data[[#This Row],[Ship Date]]-India_Data[[#This Row],[Order Date]]&gt;5,"flag","no")</f>
        <v>flag</v>
      </c>
      <c r="AE646" s="35">
        <f>India_Data[[#This Row],[Profit]]/India_Data[[#This Row],[Sales]]</f>
        <v>0.10996400833491191</v>
      </c>
      <c r="AF646" s="41">
        <f>India_Data[[#This Row],[Sales]]/India_Data[[#This Row],[Target]]</f>
        <v>0.92614035087719304</v>
      </c>
      <c r="AG646" s="41">
        <f>India_Data[[#This Row],[Shipping Cost]]/India_Data[[#This Row],[Sales]]</f>
        <v>0.14972848393003724</v>
      </c>
      <c r="AH646" s="40" t="str">
        <f>IF(India_Data[[#This Row],[Shipping Cost]]/India_Data[[#This Row],[Sales]]&gt;0.1,"HIGH","")</f>
        <v>HIGH</v>
      </c>
    </row>
    <row r="647" spans="1:34">
      <c r="A647" s="19">
        <v>646</v>
      </c>
      <c r="B647" s="20" t="s">
        <v>3630</v>
      </c>
      <c r="C647" s="20" t="s">
        <v>3631</v>
      </c>
      <c r="D647" s="20" t="s">
        <v>3632</v>
      </c>
      <c r="E647" s="20" t="s">
        <v>3633</v>
      </c>
      <c r="F647" s="20" t="s">
        <v>110</v>
      </c>
      <c r="G647" s="20" t="s">
        <v>473</v>
      </c>
      <c r="H647" s="20" t="s">
        <v>31</v>
      </c>
      <c r="I647" s="20" t="s">
        <v>32</v>
      </c>
      <c r="J647" s="20" t="s">
        <v>33</v>
      </c>
      <c r="K647" s="20" t="s">
        <v>3733</v>
      </c>
      <c r="L647" s="20" t="s">
        <v>1942</v>
      </c>
      <c r="M647" s="20" t="s">
        <v>1958</v>
      </c>
      <c r="N647" s="20" t="s">
        <v>3734</v>
      </c>
      <c r="O647" s="20">
        <v>334.68</v>
      </c>
      <c r="P647" s="20">
        <v>4</v>
      </c>
      <c r="Q647" s="20">
        <v>83.64</v>
      </c>
      <c r="R647" s="20">
        <v>63.87</v>
      </c>
      <c r="S647" s="20" t="s">
        <v>2337</v>
      </c>
      <c r="T647" s="20">
        <v>295</v>
      </c>
      <c r="U647" s="20" t="s">
        <v>206</v>
      </c>
      <c r="V647" s="20" t="s">
        <v>214</v>
      </c>
      <c r="W647" s="21" t="s">
        <v>58</v>
      </c>
      <c r="X647" s="22">
        <v>45451</v>
      </c>
      <c r="Y647" s="23">
        <v>45573</v>
      </c>
      <c r="Z647" s="37" t="str">
        <f>IF(India_Data[[#This Row],[Order Date]]=India_Data[[#This Row],[Ship Date]],"0","1")</f>
        <v>1</v>
      </c>
      <c r="AA647" s="37" t="str">
        <f>IF(India_Data[[#This Row],[Sales]]&gt;=India_Data[[#This Row],[Target]],"YES","NO")</f>
        <v>YES</v>
      </c>
      <c r="AB647" s="37">
        <f>(Data!O647:O2201-Data!T647:T2201)</f>
        <v>39.680000000000007</v>
      </c>
      <c r="AC647" s="35">
        <f>India_Data[[#This Row],[Ship Date]]-India_Data[[#This Row],[Order Date]]</f>
        <v>122</v>
      </c>
      <c r="AD647" s="35" t="str">
        <f>IF(India_Data[[#This Row],[Ship Date]]-India_Data[[#This Row],[Order Date]]&gt;5,"flag","no")</f>
        <v>flag</v>
      </c>
      <c r="AE647" s="35">
        <f>India_Data[[#This Row],[Profit]]/India_Data[[#This Row],[Sales]]</f>
        <v>0.24991036213696666</v>
      </c>
      <c r="AF647" s="41">
        <f>India_Data[[#This Row],[Sales]]/India_Data[[#This Row],[Target]]</f>
        <v>1.1345084745762712</v>
      </c>
      <c r="AG647" s="41">
        <f>India_Data[[#This Row],[Shipping Cost]]/India_Data[[#This Row],[Sales]]</f>
        <v>0.19083901039799209</v>
      </c>
      <c r="AH647" s="40" t="str">
        <f>IF(India_Data[[#This Row],[Shipping Cost]]/India_Data[[#This Row],[Sales]]&gt;0.1,"HIGH","")</f>
        <v>HIGH</v>
      </c>
    </row>
    <row r="648" spans="1:34">
      <c r="A648" s="19">
        <v>647</v>
      </c>
      <c r="B648" s="20" t="s">
        <v>3055</v>
      </c>
      <c r="C648" s="20" t="s">
        <v>2928</v>
      </c>
      <c r="D648" s="20" t="s">
        <v>3056</v>
      </c>
      <c r="E648" s="20" t="s">
        <v>3057</v>
      </c>
      <c r="F648" s="20" t="s">
        <v>110</v>
      </c>
      <c r="G648" s="20" t="s">
        <v>1053</v>
      </c>
      <c r="H648" s="20" t="s">
        <v>31</v>
      </c>
      <c r="I648" s="20" t="s">
        <v>32</v>
      </c>
      <c r="J648" s="20" t="s">
        <v>33</v>
      </c>
      <c r="K648" s="20" t="s">
        <v>2045</v>
      </c>
      <c r="L648" s="20" t="s">
        <v>1942</v>
      </c>
      <c r="M648" s="20" t="s">
        <v>1958</v>
      </c>
      <c r="N648" s="20" t="s">
        <v>2046</v>
      </c>
      <c r="O648" s="20">
        <v>916.8</v>
      </c>
      <c r="P648" s="20">
        <v>8</v>
      </c>
      <c r="Q648" s="20">
        <v>146.63999999999999</v>
      </c>
      <c r="R648" s="20">
        <v>68.989999999999995</v>
      </c>
      <c r="S648" s="20" t="s">
        <v>38</v>
      </c>
      <c r="T648" s="20">
        <v>564</v>
      </c>
      <c r="U648" s="20" t="s">
        <v>206</v>
      </c>
      <c r="V648" s="20" t="s">
        <v>221</v>
      </c>
      <c r="W648" s="21" t="s">
        <v>41</v>
      </c>
      <c r="X648" s="22">
        <v>45276</v>
      </c>
      <c r="Y648" s="23">
        <v>45280</v>
      </c>
      <c r="Z648" s="37" t="str">
        <f>IF(India_Data[[#This Row],[Order Date]]=India_Data[[#This Row],[Ship Date]],"0","1")</f>
        <v>1</v>
      </c>
      <c r="AA648" s="37" t="str">
        <f>IF(India_Data[[#This Row],[Sales]]&gt;=India_Data[[#This Row],[Target]],"YES","NO")</f>
        <v>YES</v>
      </c>
      <c r="AB648" s="37">
        <f>(Data!O648:O2202-Data!T648:T2202)</f>
        <v>352.79999999999995</v>
      </c>
      <c r="AC648" s="35">
        <f>India_Data[[#This Row],[Ship Date]]-India_Data[[#This Row],[Order Date]]</f>
        <v>4</v>
      </c>
      <c r="AD648" s="35" t="str">
        <f>IF(India_Data[[#This Row],[Ship Date]]-India_Data[[#This Row],[Order Date]]&gt;5,"flag","no")</f>
        <v>no</v>
      </c>
      <c r="AE648" s="35">
        <f>India_Data[[#This Row],[Profit]]/India_Data[[#This Row],[Sales]]</f>
        <v>0.15994764397905759</v>
      </c>
      <c r="AF648" s="41">
        <f>India_Data[[#This Row],[Sales]]/India_Data[[#This Row],[Target]]</f>
        <v>1.6255319148936169</v>
      </c>
      <c r="AG648" s="41">
        <f>India_Data[[#This Row],[Shipping Cost]]/India_Data[[#This Row],[Sales]]</f>
        <v>7.5250872600349045E-2</v>
      </c>
      <c r="AH648" s="40" t="str">
        <f>IF(India_Data[[#This Row],[Shipping Cost]]/India_Data[[#This Row],[Sales]]&gt;0.1,"HIGH","")</f>
        <v/>
      </c>
    </row>
    <row r="649" spans="1:34">
      <c r="A649" s="19">
        <v>648</v>
      </c>
      <c r="B649" s="20" t="s">
        <v>3539</v>
      </c>
      <c r="C649" s="20" t="s">
        <v>2928</v>
      </c>
      <c r="D649" s="20" t="s">
        <v>3540</v>
      </c>
      <c r="E649" s="20" t="s">
        <v>3541</v>
      </c>
      <c r="F649" s="20" t="s">
        <v>110</v>
      </c>
      <c r="G649" s="20" t="s">
        <v>291</v>
      </c>
      <c r="H649" s="20" t="s">
        <v>63</v>
      </c>
      <c r="I649" s="20" t="s">
        <v>32</v>
      </c>
      <c r="J649" s="20" t="s">
        <v>54</v>
      </c>
      <c r="K649" s="20" t="s">
        <v>3542</v>
      </c>
      <c r="L649" s="20" t="s">
        <v>1942</v>
      </c>
      <c r="M649" s="20" t="s">
        <v>1958</v>
      </c>
      <c r="N649" s="20" t="s">
        <v>3543</v>
      </c>
      <c r="O649" s="20">
        <v>118.935</v>
      </c>
      <c r="P649" s="20">
        <v>3</v>
      </c>
      <c r="Q649" s="20">
        <v>-4.8150000000000004</v>
      </c>
      <c r="R649" s="20">
        <v>6.99</v>
      </c>
      <c r="S649" s="20" t="s">
        <v>38</v>
      </c>
      <c r="T649" s="20">
        <v>479</v>
      </c>
      <c r="U649" s="20" t="s">
        <v>206</v>
      </c>
      <c r="V649" s="20" t="s">
        <v>228</v>
      </c>
      <c r="W649" s="21" t="s">
        <v>58</v>
      </c>
      <c r="X649" s="22">
        <v>45582</v>
      </c>
      <c r="Y649" s="23">
        <v>45586</v>
      </c>
      <c r="Z649" s="37" t="str">
        <f>IF(India_Data[[#This Row],[Order Date]]=India_Data[[#This Row],[Ship Date]],"0","1")</f>
        <v>1</v>
      </c>
      <c r="AA649" s="37" t="str">
        <f>IF(India_Data[[#This Row],[Sales]]&gt;=India_Data[[#This Row],[Target]],"YES","NO")</f>
        <v>NO</v>
      </c>
      <c r="AB649" s="37">
        <f>(Data!O649:O2203-Data!T649:T2203)</f>
        <v>-360.065</v>
      </c>
      <c r="AC649" s="35">
        <f>India_Data[[#This Row],[Ship Date]]-India_Data[[#This Row],[Order Date]]</f>
        <v>4</v>
      </c>
      <c r="AD649" s="35" t="str">
        <f>IF(India_Data[[#This Row],[Ship Date]]-India_Data[[#This Row],[Order Date]]&gt;5,"flag","no")</f>
        <v>no</v>
      </c>
      <c r="AE649" s="35">
        <f>India_Data[[#This Row],[Profit]]/India_Data[[#This Row],[Sales]]</f>
        <v>-4.0484298146046163E-2</v>
      </c>
      <c r="AF649" s="41">
        <f>India_Data[[#This Row],[Sales]]/India_Data[[#This Row],[Target]]</f>
        <v>0.24829853862212944</v>
      </c>
      <c r="AG649" s="41">
        <f>India_Data[[#This Row],[Shipping Cost]]/India_Data[[#This Row],[Sales]]</f>
        <v>5.8771597931643334E-2</v>
      </c>
      <c r="AH649" s="40" t="str">
        <f>IF(India_Data[[#This Row],[Shipping Cost]]/India_Data[[#This Row],[Sales]]&gt;0.1,"HIGH","")</f>
        <v/>
      </c>
    </row>
    <row r="650" spans="1:34">
      <c r="A650" s="19">
        <v>649</v>
      </c>
      <c r="B650" s="20" t="s">
        <v>3058</v>
      </c>
      <c r="C650" s="20" t="s">
        <v>2928</v>
      </c>
      <c r="D650" s="20" t="s">
        <v>784</v>
      </c>
      <c r="E650" s="20" t="s">
        <v>785</v>
      </c>
      <c r="F650" s="20" t="s">
        <v>171</v>
      </c>
      <c r="G650" s="20" t="s">
        <v>324</v>
      </c>
      <c r="H650" s="20" t="s">
        <v>31</v>
      </c>
      <c r="I650" s="20" t="s">
        <v>32</v>
      </c>
      <c r="J650" s="20" t="s">
        <v>33</v>
      </c>
      <c r="K650" s="20" t="s">
        <v>2012</v>
      </c>
      <c r="L650" s="20" t="s">
        <v>1942</v>
      </c>
      <c r="M650" s="20" t="s">
        <v>1958</v>
      </c>
      <c r="N650" s="20" t="s">
        <v>2013</v>
      </c>
      <c r="O650" s="20">
        <v>655.56</v>
      </c>
      <c r="P650" s="20">
        <v>9</v>
      </c>
      <c r="Q650" s="20">
        <v>91.53</v>
      </c>
      <c r="R650" s="20">
        <v>136.4</v>
      </c>
      <c r="S650" s="20" t="s">
        <v>2337</v>
      </c>
      <c r="T650" s="20">
        <v>484</v>
      </c>
      <c r="U650" s="20" t="s">
        <v>206</v>
      </c>
      <c r="V650" s="20" t="s">
        <v>207</v>
      </c>
      <c r="W650" s="21" t="s">
        <v>41</v>
      </c>
      <c r="X650" s="22">
        <v>45117</v>
      </c>
      <c r="Y650" s="23">
        <v>45240</v>
      </c>
      <c r="Z650" s="37" t="str">
        <f>IF(India_Data[[#This Row],[Order Date]]=India_Data[[#This Row],[Ship Date]],"0","1")</f>
        <v>1</v>
      </c>
      <c r="AA650" s="37" t="str">
        <f>IF(India_Data[[#This Row],[Sales]]&gt;=India_Data[[#This Row],[Target]],"YES","NO")</f>
        <v>YES</v>
      </c>
      <c r="AB650" s="37">
        <f>(Data!O650:O2204-Data!T650:T2204)</f>
        <v>171.55999999999995</v>
      </c>
      <c r="AC650" s="35">
        <f>India_Data[[#This Row],[Ship Date]]-India_Data[[#This Row],[Order Date]]</f>
        <v>123</v>
      </c>
      <c r="AD650" s="35" t="str">
        <f>IF(India_Data[[#This Row],[Ship Date]]-India_Data[[#This Row],[Order Date]]&gt;5,"flag","no")</f>
        <v>flag</v>
      </c>
      <c r="AE650" s="35">
        <f>India_Data[[#This Row],[Profit]]/India_Data[[#This Row],[Sales]]</f>
        <v>0.13962108731466227</v>
      </c>
      <c r="AF650" s="41">
        <f>India_Data[[#This Row],[Sales]]/India_Data[[#This Row],[Target]]</f>
        <v>1.3544628099173552</v>
      </c>
      <c r="AG650" s="41">
        <f>India_Data[[#This Row],[Shipping Cost]]/India_Data[[#This Row],[Sales]]</f>
        <v>0.20806638599060348</v>
      </c>
      <c r="AH650" s="40" t="str">
        <f>IF(India_Data[[#This Row],[Shipping Cost]]/India_Data[[#This Row],[Sales]]&gt;0.1,"HIGH","")</f>
        <v>HIGH</v>
      </c>
    </row>
    <row r="651" spans="1:34">
      <c r="A651" s="19">
        <v>650</v>
      </c>
      <c r="B651" s="20" t="s">
        <v>3059</v>
      </c>
      <c r="C651" s="20" t="s">
        <v>2928</v>
      </c>
      <c r="D651" s="20" t="s">
        <v>468</v>
      </c>
      <c r="E651" s="20" t="s">
        <v>469</v>
      </c>
      <c r="F651" s="20" t="s">
        <v>171</v>
      </c>
      <c r="G651" s="20" t="s">
        <v>197</v>
      </c>
      <c r="H651" s="20" t="s">
        <v>46</v>
      </c>
      <c r="I651" s="20" t="s">
        <v>32</v>
      </c>
      <c r="J651" s="20" t="s">
        <v>47</v>
      </c>
      <c r="K651" s="20" t="s">
        <v>3060</v>
      </c>
      <c r="L651" s="20" t="s">
        <v>1942</v>
      </c>
      <c r="M651" s="20" t="s">
        <v>1958</v>
      </c>
      <c r="N651" s="20" t="s">
        <v>3061</v>
      </c>
      <c r="O651" s="20">
        <v>448.8</v>
      </c>
      <c r="P651" s="20">
        <v>4</v>
      </c>
      <c r="Q651" s="20">
        <v>188.4</v>
      </c>
      <c r="R651" s="20">
        <v>53.54</v>
      </c>
      <c r="S651" s="20" t="s">
        <v>2337</v>
      </c>
      <c r="T651" s="20">
        <v>108</v>
      </c>
      <c r="U651" s="20" t="s">
        <v>206</v>
      </c>
      <c r="V651" s="20" t="s">
        <v>214</v>
      </c>
      <c r="W651" s="21" t="s">
        <v>58</v>
      </c>
      <c r="X651" s="22">
        <v>45607</v>
      </c>
      <c r="Y651" s="23">
        <v>45611</v>
      </c>
      <c r="Z651" s="37" t="str">
        <f>IF(India_Data[[#This Row],[Order Date]]=India_Data[[#This Row],[Ship Date]],"0","1")</f>
        <v>1</v>
      </c>
      <c r="AA651" s="37" t="str">
        <f>IF(India_Data[[#This Row],[Sales]]&gt;=India_Data[[#This Row],[Target]],"YES","NO")</f>
        <v>YES</v>
      </c>
      <c r="AB651" s="37">
        <f>(Data!O651:O2205-Data!T651:T2205)</f>
        <v>340.8</v>
      </c>
      <c r="AC651" s="35">
        <f>India_Data[[#This Row],[Ship Date]]-India_Data[[#This Row],[Order Date]]</f>
        <v>4</v>
      </c>
      <c r="AD651" s="35" t="str">
        <f>IF(India_Data[[#This Row],[Ship Date]]-India_Data[[#This Row],[Order Date]]&gt;5,"flag","no")</f>
        <v>no</v>
      </c>
      <c r="AE651" s="35">
        <f>India_Data[[#This Row],[Profit]]/India_Data[[#This Row],[Sales]]</f>
        <v>0.4197860962566845</v>
      </c>
      <c r="AF651" s="41">
        <f>India_Data[[#This Row],[Sales]]/India_Data[[#This Row],[Target]]</f>
        <v>4.1555555555555559</v>
      </c>
      <c r="AG651" s="41">
        <f>India_Data[[#This Row],[Shipping Cost]]/India_Data[[#This Row],[Sales]]</f>
        <v>0.11929590017825312</v>
      </c>
      <c r="AH651" s="40" t="str">
        <f>IF(India_Data[[#This Row],[Shipping Cost]]/India_Data[[#This Row],[Sales]]&gt;0.1,"HIGH","")</f>
        <v>HIGH</v>
      </c>
    </row>
    <row r="652" spans="1:34">
      <c r="A652" s="19">
        <v>651</v>
      </c>
      <c r="B652" s="20" t="s">
        <v>3003</v>
      </c>
      <c r="C652" s="20" t="s">
        <v>2928</v>
      </c>
      <c r="D652" s="20" t="s">
        <v>3004</v>
      </c>
      <c r="E652" s="20" t="s">
        <v>3005</v>
      </c>
      <c r="F652" s="20" t="s">
        <v>171</v>
      </c>
      <c r="G652" s="20" t="s">
        <v>178</v>
      </c>
      <c r="H652" s="20" t="s">
        <v>179</v>
      </c>
      <c r="I652" s="20" t="s">
        <v>32</v>
      </c>
      <c r="J652" s="20" t="s">
        <v>180</v>
      </c>
      <c r="K652" s="20" t="s">
        <v>3062</v>
      </c>
      <c r="L652" s="20" t="s">
        <v>1942</v>
      </c>
      <c r="M652" s="20" t="s">
        <v>1958</v>
      </c>
      <c r="N652" s="20" t="s">
        <v>2580</v>
      </c>
      <c r="O652" s="20">
        <v>277.8</v>
      </c>
      <c r="P652" s="20">
        <v>5</v>
      </c>
      <c r="Q652" s="20">
        <v>130.5</v>
      </c>
      <c r="R652" s="20">
        <v>28.26</v>
      </c>
      <c r="S652" s="20" t="s">
        <v>2337</v>
      </c>
      <c r="T652" s="20">
        <v>219</v>
      </c>
      <c r="U652" s="20" t="s">
        <v>206</v>
      </c>
      <c r="V652" s="20" t="s">
        <v>221</v>
      </c>
      <c r="W652" s="21" t="s">
        <v>41</v>
      </c>
      <c r="X652" s="22">
        <v>45443</v>
      </c>
      <c r="Y652" s="23">
        <v>45388</v>
      </c>
      <c r="Z652" s="37" t="str">
        <f>IF(India_Data[[#This Row],[Order Date]]=India_Data[[#This Row],[Ship Date]],"0","1")</f>
        <v>1</v>
      </c>
      <c r="AA652" s="37" t="str">
        <f>IF(India_Data[[#This Row],[Sales]]&gt;=India_Data[[#This Row],[Target]],"YES","NO")</f>
        <v>YES</v>
      </c>
      <c r="AB652" s="37">
        <f>(Data!O652:O2206-Data!T652:T2206)</f>
        <v>58.800000000000011</v>
      </c>
      <c r="AC652" s="35">
        <f>India_Data[[#This Row],[Ship Date]]-India_Data[[#This Row],[Order Date]]</f>
        <v>-55</v>
      </c>
      <c r="AD652" s="35" t="str">
        <f>IF(India_Data[[#This Row],[Ship Date]]-India_Data[[#This Row],[Order Date]]&gt;5,"flag","no")</f>
        <v>no</v>
      </c>
      <c r="AE652" s="35">
        <f>India_Data[[#This Row],[Profit]]/India_Data[[#This Row],[Sales]]</f>
        <v>0.46976241900647947</v>
      </c>
      <c r="AF652" s="41">
        <f>India_Data[[#This Row],[Sales]]/India_Data[[#This Row],[Target]]</f>
        <v>1.2684931506849315</v>
      </c>
      <c r="AG652" s="41">
        <f>India_Data[[#This Row],[Shipping Cost]]/India_Data[[#This Row],[Sales]]</f>
        <v>0.10172786177105832</v>
      </c>
      <c r="AH652" s="40" t="str">
        <f>IF(India_Data[[#This Row],[Shipping Cost]]/India_Data[[#This Row],[Sales]]&gt;0.1,"HIGH","")</f>
        <v>HIGH</v>
      </c>
    </row>
    <row r="653" spans="1:34">
      <c r="A653" s="19">
        <v>652</v>
      </c>
      <c r="B653" s="20" t="s">
        <v>3019</v>
      </c>
      <c r="C653" s="20" t="s">
        <v>2928</v>
      </c>
      <c r="D653" s="20" t="s">
        <v>3020</v>
      </c>
      <c r="E653" s="20" t="s">
        <v>3021</v>
      </c>
      <c r="F653" s="20" t="s">
        <v>171</v>
      </c>
      <c r="G653" s="20" t="s">
        <v>2869</v>
      </c>
      <c r="H653" s="20" t="s">
        <v>124</v>
      </c>
      <c r="I653" s="20" t="s">
        <v>32</v>
      </c>
      <c r="J653" s="20" t="s">
        <v>47</v>
      </c>
      <c r="K653" s="20" t="s">
        <v>1983</v>
      </c>
      <c r="L653" s="20" t="s">
        <v>1942</v>
      </c>
      <c r="M653" s="20" t="s">
        <v>1958</v>
      </c>
      <c r="N653" s="20" t="s">
        <v>1984</v>
      </c>
      <c r="O653" s="20">
        <v>122.13</v>
      </c>
      <c r="P653" s="20">
        <v>3</v>
      </c>
      <c r="Q653" s="20">
        <v>17.010000000000002</v>
      </c>
      <c r="R653" s="20">
        <v>11.36</v>
      </c>
      <c r="S653" s="20" t="s">
        <v>2337</v>
      </c>
      <c r="T653" s="20">
        <v>437</v>
      </c>
      <c r="U653" s="20" t="s">
        <v>206</v>
      </c>
      <c r="V653" s="20" t="s">
        <v>228</v>
      </c>
      <c r="W653" s="21" t="s">
        <v>41</v>
      </c>
      <c r="X653" s="22">
        <v>45607</v>
      </c>
      <c r="Y653" s="23">
        <v>45611</v>
      </c>
      <c r="Z653" s="37" t="str">
        <f>IF(India_Data[[#This Row],[Order Date]]=India_Data[[#This Row],[Ship Date]],"0","1")</f>
        <v>1</v>
      </c>
      <c r="AA653" s="37" t="str">
        <f>IF(India_Data[[#This Row],[Sales]]&gt;=India_Data[[#This Row],[Target]],"YES","NO")</f>
        <v>NO</v>
      </c>
      <c r="AB653" s="37">
        <f>(Data!O653:O2207-Data!T653:T2207)</f>
        <v>-314.87</v>
      </c>
      <c r="AC653" s="35">
        <f>India_Data[[#This Row],[Ship Date]]-India_Data[[#This Row],[Order Date]]</f>
        <v>4</v>
      </c>
      <c r="AD653" s="35" t="str">
        <f>IF(India_Data[[#This Row],[Ship Date]]-India_Data[[#This Row],[Order Date]]&gt;5,"flag","no")</f>
        <v>no</v>
      </c>
      <c r="AE653" s="35">
        <f>India_Data[[#This Row],[Profit]]/India_Data[[#This Row],[Sales]]</f>
        <v>0.13927781871775979</v>
      </c>
      <c r="AF653" s="41">
        <f>India_Data[[#This Row],[Sales]]/India_Data[[#This Row],[Target]]</f>
        <v>0.27947368421052632</v>
      </c>
      <c r="AG653" s="41">
        <f>India_Data[[#This Row],[Shipping Cost]]/India_Data[[#This Row],[Sales]]</f>
        <v>9.30156390731188E-2</v>
      </c>
      <c r="AH653" s="40" t="str">
        <f>IF(India_Data[[#This Row],[Shipping Cost]]/India_Data[[#This Row],[Sales]]&gt;0.1,"HIGH","")</f>
        <v/>
      </c>
    </row>
    <row r="654" spans="1:34">
      <c r="A654" s="19">
        <v>653</v>
      </c>
      <c r="B654" s="20" t="s">
        <v>3735</v>
      </c>
      <c r="C654" s="20" t="s">
        <v>3631</v>
      </c>
      <c r="D654" s="20" t="s">
        <v>2602</v>
      </c>
      <c r="E654" s="20" t="s">
        <v>2603</v>
      </c>
      <c r="F654" s="20" t="s">
        <v>29</v>
      </c>
      <c r="G654" s="20" t="s">
        <v>1887</v>
      </c>
      <c r="H654" s="20" t="s">
        <v>563</v>
      </c>
      <c r="I654" s="20" t="s">
        <v>32</v>
      </c>
      <c r="J654" s="20" t="s">
        <v>54</v>
      </c>
      <c r="K654" s="20" t="s">
        <v>3736</v>
      </c>
      <c r="L654" s="20" t="s">
        <v>1942</v>
      </c>
      <c r="M654" s="20" t="s">
        <v>1958</v>
      </c>
      <c r="N654" s="20" t="s">
        <v>3737</v>
      </c>
      <c r="O654" s="20">
        <v>252.84</v>
      </c>
      <c r="P654" s="20">
        <v>7</v>
      </c>
      <c r="Q654" s="20">
        <v>68.25</v>
      </c>
      <c r="R654" s="20">
        <v>68.52</v>
      </c>
      <c r="S654" s="20" t="s">
        <v>2972</v>
      </c>
      <c r="T654" s="20">
        <v>288</v>
      </c>
      <c r="U654" s="20" t="s">
        <v>206</v>
      </c>
      <c r="V654" s="20" t="s">
        <v>207</v>
      </c>
      <c r="W654" s="21" t="s">
        <v>41</v>
      </c>
      <c r="X654" s="22">
        <v>45542</v>
      </c>
      <c r="Y654" s="23">
        <v>45486</v>
      </c>
      <c r="Z654" s="37" t="str">
        <f>IF(India_Data[[#This Row],[Order Date]]=India_Data[[#This Row],[Ship Date]],"0","1")</f>
        <v>1</v>
      </c>
      <c r="AA654" s="37" t="str">
        <f>IF(India_Data[[#This Row],[Sales]]&gt;=India_Data[[#This Row],[Target]],"YES","NO")</f>
        <v>NO</v>
      </c>
      <c r="AB654" s="37">
        <f>(Data!O654:O2208-Data!T654:T2208)</f>
        <v>-35.159999999999997</v>
      </c>
      <c r="AC654" s="35">
        <f>India_Data[[#This Row],[Ship Date]]-India_Data[[#This Row],[Order Date]]</f>
        <v>-56</v>
      </c>
      <c r="AD654" s="35" t="str">
        <f>IF(India_Data[[#This Row],[Ship Date]]-India_Data[[#This Row],[Order Date]]&gt;5,"flag","no")</f>
        <v>no</v>
      </c>
      <c r="AE654" s="35">
        <f>India_Data[[#This Row],[Profit]]/India_Data[[#This Row],[Sales]]</f>
        <v>0.26993355481727577</v>
      </c>
      <c r="AF654" s="41">
        <f>India_Data[[#This Row],[Sales]]/India_Data[[#This Row],[Target]]</f>
        <v>0.87791666666666668</v>
      </c>
      <c r="AG654" s="41">
        <f>India_Data[[#This Row],[Shipping Cost]]/India_Data[[#This Row],[Sales]]</f>
        <v>0.27100142382534409</v>
      </c>
      <c r="AH654" s="40" t="str">
        <f>IF(India_Data[[#This Row],[Shipping Cost]]/India_Data[[#This Row],[Sales]]&gt;0.1,"HIGH","")</f>
        <v>HIGH</v>
      </c>
    </row>
    <row r="655" spans="1:34">
      <c r="A655" s="19">
        <v>654</v>
      </c>
      <c r="B655" s="20" t="s">
        <v>3738</v>
      </c>
      <c r="C655" s="20" t="s">
        <v>3631</v>
      </c>
      <c r="D655" s="20" t="s">
        <v>1462</v>
      </c>
      <c r="E655" s="20" t="s">
        <v>1463</v>
      </c>
      <c r="F655" s="20" t="s">
        <v>29</v>
      </c>
      <c r="G655" s="20" t="s">
        <v>712</v>
      </c>
      <c r="H655" s="20" t="s">
        <v>512</v>
      </c>
      <c r="I655" s="20" t="s">
        <v>32</v>
      </c>
      <c r="J655" s="20" t="s">
        <v>180</v>
      </c>
      <c r="K655" s="20" t="s">
        <v>3739</v>
      </c>
      <c r="L655" s="20" t="s">
        <v>1942</v>
      </c>
      <c r="M655" s="20" t="s">
        <v>1958</v>
      </c>
      <c r="N655" s="20" t="s">
        <v>3740</v>
      </c>
      <c r="O655" s="20">
        <v>162</v>
      </c>
      <c r="P655" s="20">
        <v>4</v>
      </c>
      <c r="Q655" s="20">
        <v>38.880000000000003</v>
      </c>
      <c r="R655" s="20">
        <v>21.99</v>
      </c>
      <c r="S655" s="20" t="s">
        <v>38</v>
      </c>
      <c r="T655" s="20">
        <v>533</v>
      </c>
      <c r="U655" s="20" t="s">
        <v>206</v>
      </c>
      <c r="V655" s="20" t="s">
        <v>214</v>
      </c>
      <c r="W655" s="21" t="s">
        <v>41</v>
      </c>
      <c r="X655" s="22">
        <v>45117</v>
      </c>
      <c r="Y655" s="23">
        <v>45240</v>
      </c>
      <c r="Z655" s="37" t="str">
        <f>IF(India_Data[[#This Row],[Order Date]]=India_Data[[#This Row],[Ship Date]],"0","1")</f>
        <v>1</v>
      </c>
      <c r="AA655" s="37" t="str">
        <f>IF(India_Data[[#This Row],[Sales]]&gt;=India_Data[[#This Row],[Target]],"YES","NO")</f>
        <v>NO</v>
      </c>
      <c r="AB655" s="37">
        <f>(Data!O655:O2209-Data!T655:T2209)</f>
        <v>-371</v>
      </c>
      <c r="AC655" s="35">
        <f>India_Data[[#This Row],[Ship Date]]-India_Data[[#This Row],[Order Date]]</f>
        <v>123</v>
      </c>
      <c r="AD655" s="35" t="str">
        <f>IF(India_Data[[#This Row],[Ship Date]]-India_Data[[#This Row],[Order Date]]&gt;5,"flag","no")</f>
        <v>flag</v>
      </c>
      <c r="AE655" s="35">
        <f>India_Data[[#This Row],[Profit]]/India_Data[[#This Row],[Sales]]</f>
        <v>0.24000000000000002</v>
      </c>
      <c r="AF655" s="41">
        <f>India_Data[[#This Row],[Sales]]/India_Data[[#This Row],[Target]]</f>
        <v>0.30393996247654786</v>
      </c>
      <c r="AG655" s="41">
        <f>India_Data[[#This Row],[Shipping Cost]]/India_Data[[#This Row],[Sales]]</f>
        <v>0.13574074074074072</v>
      </c>
      <c r="AH655" s="40" t="str">
        <f>IF(India_Data[[#This Row],[Shipping Cost]]/India_Data[[#This Row],[Sales]]&gt;0.1,"HIGH","")</f>
        <v>HIGH</v>
      </c>
    </row>
    <row r="656" spans="1:34">
      <c r="A656" s="19">
        <v>655</v>
      </c>
      <c r="B656" s="20" t="s">
        <v>3726</v>
      </c>
      <c r="C656" s="20" t="s">
        <v>3631</v>
      </c>
      <c r="D656" s="20" t="s">
        <v>1433</v>
      </c>
      <c r="E656" s="20" t="s">
        <v>1434</v>
      </c>
      <c r="F656" s="20" t="s">
        <v>29</v>
      </c>
      <c r="G656" s="20" t="s">
        <v>745</v>
      </c>
      <c r="H656" s="20" t="s">
        <v>563</v>
      </c>
      <c r="I656" s="20" t="s">
        <v>32</v>
      </c>
      <c r="J656" s="20" t="s">
        <v>54</v>
      </c>
      <c r="K656" s="20" t="s">
        <v>3659</v>
      </c>
      <c r="L656" s="20" t="s">
        <v>1942</v>
      </c>
      <c r="M656" s="20" t="s">
        <v>1958</v>
      </c>
      <c r="N656" s="20" t="s">
        <v>3660</v>
      </c>
      <c r="O656" s="20">
        <v>30.51</v>
      </c>
      <c r="P656" s="20">
        <v>1</v>
      </c>
      <c r="Q656" s="20">
        <v>11.88</v>
      </c>
      <c r="R656" s="20">
        <v>2.39</v>
      </c>
      <c r="S656" s="20" t="s">
        <v>2972</v>
      </c>
      <c r="T656" s="20">
        <v>301</v>
      </c>
      <c r="U656" s="20" t="s">
        <v>206</v>
      </c>
      <c r="V656" s="20" t="s">
        <v>221</v>
      </c>
      <c r="W656" s="21" t="s">
        <v>41</v>
      </c>
      <c r="X656" s="22">
        <v>44899</v>
      </c>
      <c r="Y656" s="23">
        <v>44668</v>
      </c>
      <c r="Z656" s="37" t="str">
        <f>IF(India_Data[[#This Row],[Order Date]]=India_Data[[#This Row],[Ship Date]],"0","1")</f>
        <v>1</v>
      </c>
      <c r="AA656" s="37" t="str">
        <f>IF(India_Data[[#This Row],[Sales]]&gt;=India_Data[[#This Row],[Target]],"YES","NO")</f>
        <v>NO</v>
      </c>
      <c r="AB656" s="37">
        <f>(Data!O656:O2210-Data!T656:T2210)</f>
        <v>-270.49</v>
      </c>
      <c r="AC656" s="35">
        <f>India_Data[[#This Row],[Ship Date]]-India_Data[[#This Row],[Order Date]]</f>
        <v>-231</v>
      </c>
      <c r="AD656" s="35" t="str">
        <f>IF(India_Data[[#This Row],[Ship Date]]-India_Data[[#This Row],[Order Date]]&gt;5,"flag","no")</f>
        <v>no</v>
      </c>
      <c r="AE656" s="35">
        <f>India_Data[[#This Row],[Profit]]/India_Data[[#This Row],[Sales]]</f>
        <v>0.38938053097345132</v>
      </c>
      <c r="AF656" s="41">
        <f>India_Data[[#This Row],[Sales]]/India_Data[[#This Row],[Target]]</f>
        <v>0.10136212624584719</v>
      </c>
      <c r="AG656" s="41">
        <f>India_Data[[#This Row],[Shipping Cost]]/India_Data[[#This Row],[Sales]]</f>
        <v>7.8334972140281872E-2</v>
      </c>
      <c r="AH656" s="40" t="str">
        <f>IF(India_Data[[#This Row],[Shipping Cost]]/India_Data[[#This Row],[Sales]]&gt;0.1,"HIGH","")</f>
        <v/>
      </c>
    </row>
    <row r="657" spans="1:34">
      <c r="A657" s="19">
        <v>656</v>
      </c>
      <c r="B657" s="20" t="s">
        <v>3741</v>
      </c>
      <c r="C657" s="20" t="s">
        <v>3631</v>
      </c>
      <c r="D657" s="20" t="s">
        <v>1544</v>
      </c>
      <c r="E657" s="20" t="s">
        <v>1545</v>
      </c>
      <c r="F657" s="20" t="s">
        <v>29</v>
      </c>
      <c r="G657" s="20" t="s">
        <v>62</v>
      </c>
      <c r="H657" s="20" t="s">
        <v>63</v>
      </c>
      <c r="I657" s="20" t="s">
        <v>32</v>
      </c>
      <c r="J657" s="20" t="s">
        <v>54</v>
      </c>
      <c r="K657" s="20" t="s">
        <v>3742</v>
      </c>
      <c r="L657" s="20" t="s">
        <v>1942</v>
      </c>
      <c r="M657" s="20" t="s">
        <v>1958</v>
      </c>
      <c r="N657" s="20" t="s">
        <v>3743</v>
      </c>
      <c r="O657" s="20">
        <v>153.9</v>
      </c>
      <c r="P657" s="20">
        <v>5</v>
      </c>
      <c r="Q657" s="20">
        <v>12.3</v>
      </c>
      <c r="R657" s="20">
        <v>22.94</v>
      </c>
      <c r="S657" s="20" t="s">
        <v>2337</v>
      </c>
      <c r="T657" s="20">
        <v>627</v>
      </c>
      <c r="U657" s="20" t="s">
        <v>206</v>
      </c>
      <c r="V657" s="20" t="s">
        <v>228</v>
      </c>
      <c r="W657" s="21" t="s">
        <v>58</v>
      </c>
      <c r="X657" s="22">
        <v>44804</v>
      </c>
      <c r="Y657" s="23">
        <v>44660</v>
      </c>
      <c r="Z657" s="37" t="str">
        <f>IF(India_Data[[#This Row],[Order Date]]=India_Data[[#This Row],[Ship Date]],"0","1")</f>
        <v>1</v>
      </c>
      <c r="AA657" s="37" t="str">
        <f>IF(India_Data[[#This Row],[Sales]]&gt;=India_Data[[#This Row],[Target]],"YES","NO")</f>
        <v>NO</v>
      </c>
      <c r="AB657" s="37">
        <f>(Data!O657:O2211-Data!T657:T2211)</f>
        <v>-473.1</v>
      </c>
      <c r="AC657" s="35">
        <f>India_Data[[#This Row],[Ship Date]]-India_Data[[#This Row],[Order Date]]</f>
        <v>-144</v>
      </c>
      <c r="AD657" s="35" t="str">
        <f>IF(India_Data[[#This Row],[Ship Date]]-India_Data[[#This Row],[Order Date]]&gt;5,"flag","no")</f>
        <v>no</v>
      </c>
      <c r="AE657" s="35">
        <f>India_Data[[#This Row],[Profit]]/India_Data[[#This Row],[Sales]]</f>
        <v>7.9922027290448339E-2</v>
      </c>
      <c r="AF657" s="41">
        <f>India_Data[[#This Row],[Sales]]/India_Data[[#This Row],[Target]]</f>
        <v>0.24545454545454545</v>
      </c>
      <c r="AG657" s="41">
        <f>India_Data[[#This Row],[Shipping Cost]]/India_Data[[#This Row],[Sales]]</f>
        <v>0.14905782975958415</v>
      </c>
      <c r="AH657" s="40" t="str">
        <f>IF(India_Data[[#This Row],[Shipping Cost]]/India_Data[[#This Row],[Sales]]&gt;0.1,"HIGH","")</f>
        <v>HIGH</v>
      </c>
    </row>
    <row r="658" spans="1:34">
      <c r="A658" s="19">
        <v>657</v>
      </c>
      <c r="B658" s="20" t="s">
        <v>3063</v>
      </c>
      <c r="C658" s="20" t="s">
        <v>2928</v>
      </c>
      <c r="D658" s="20" t="s">
        <v>3064</v>
      </c>
      <c r="E658" s="20" t="s">
        <v>3065</v>
      </c>
      <c r="F658" s="20" t="s">
        <v>29</v>
      </c>
      <c r="G658" s="20" t="s">
        <v>1230</v>
      </c>
      <c r="H658" s="20" t="s">
        <v>1231</v>
      </c>
      <c r="I658" s="20" t="s">
        <v>32</v>
      </c>
      <c r="J658" s="20" t="s">
        <v>33</v>
      </c>
      <c r="K658" s="20" t="s">
        <v>2143</v>
      </c>
      <c r="L658" s="20" t="s">
        <v>1942</v>
      </c>
      <c r="M658" s="20" t="s">
        <v>1958</v>
      </c>
      <c r="N658" s="20" t="s">
        <v>2144</v>
      </c>
      <c r="O658" s="20">
        <v>224.82</v>
      </c>
      <c r="P658" s="20">
        <v>2</v>
      </c>
      <c r="Q658" s="20">
        <v>6.72</v>
      </c>
      <c r="R658" s="20">
        <v>24.19</v>
      </c>
      <c r="S658" s="20" t="s">
        <v>2337</v>
      </c>
      <c r="T658" s="20">
        <v>39</v>
      </c>
      <c r="U658" s="20" t="s">
        <v>206</v>
      </c>
      <c r="V658" s="20" t="s">
        <v>207</v>
      </c>
      <c r="W658" s="21" t="s">
        <v>41</v>
      </c>
      <c r="X658" s="22">
        <v>45188</v>
      </c>
      <c r="Y658" s="23">
        <v>45192</v>
      </c>
      <c r="Z658" s="37" t="str">
        <f>IF(India_Data[[#This Row],[Order Date]]=India_Data[[#This Row],[Ship Date]],"0","1")</f>
        <v>1</v>
      </c>
      <c r="AA658" s="37" t="str">
        <f>IF(India_Data[[#This Row],[Sales]]&gt;=India_Data[[#This Row],[Target]],"YES","NO")</f>
        <v>YES</v>
      </c>
      <c r="AB658" s="37">
        <f>(Data!O658:O2212-Data!T658:T2212)</f>
        <v>185.82</v>
      </c>
      <c r="AC658" s="35">
        <f>India_Data[[#This Row],[Ship Date]]-India_Data[[#This Row],[Order Date]]</f>
        <v>4</v>
      </c>
      <c r="AD658" s="35" t="str">
        <f>IF(India_Data[[#This Row],[Ship Date]]-India_Data[[#This Row],[Order Date]]&gt;5,"flag","no")</f>
        <v>no</v>
      </c>
      <c r="AE658" s="35">
        <f>India_Data[[#This Row],[Profit]]/India_Data[[#This Row],[Sales]]</f>
        <v>2.9890579129970642E-2</v>
      </c>
      <c r="AF658" s="41">
        <f>India_Data[[#This Row],[Sales]]/India_Data[[#This Row],[Target]]</f>
        <v>5.764615384615384</v>
      </c>
      <c r="AG658" s="41">
        <f>India_Data[[#This Row],[Shipping Cost]]/India_Data[[#This Row],[Sales]]</f>
        <v>0.10759718886220088</v>
      </c>
      <c r="AH658" s="40" t="str">
        <f>IF(India_Data[[#This Row],[Shipping Cost]]/India_Data[[#This Row],[Sales]]&gt;0.1,"HIGH","")</f>
        <v>HIGH</v>
      </c>
    </row>
    <row r="659" spans="1:34">
      <c r="A659" s="19">
        <v>658</v>
      </c>
      <c r="B659" s="20" t="s">
        <v>3066</v>
      </c>
      <c r="C659" s="20" t="s">
        <v>2928</v>
      </c>
      <c r="D659" s="20" t="s">
        <v>643</v>
      </c>
      <c r="E659" s="20" t="s">
        <v>644</v>
      </c>
      <c r="F659" s="20" t="s">
        <v>29</v>
      </c>
      <c r="G659" s="20" t="s">
        <v>89</v>
      </c>
      <c r="H659" s="20" t="s">
        <v>512</v>
      </c>
      <c r="I659" s="20" t="s">
        <v>32</v>
      </c>
      <c r="J659" s="20" t="s">
        <v>180</v>
      </c>
      <c r="K659" s="20" t="s">
        <v>3067</v>
      </c>
      <c r="L659" s="20" t="s">
        <v>1942</v>
      </c>
      <c r="M659" s="20" t="s">
        <v>1958</v>
      </c>
      <c r="N659" s="20" t="s">
        <v>3068</v>
      </c>
      <c r="O659" s="20">
        <v>551.1</v>
      </c>
      <c r="P659" s="20">
        <v>5</v>
      </c>
      <c r="Q659" s="20">
        <v>49.5</v>
      </c>
      <c r="R659" s="20">
        <v>24.99</v>
      </c>
      <c r="S659" s="20" t="s">
        <v>38</v>
      </c>
      <c r="T659" s="20">
        <v>379</v>
      </c>
      <c r="U659" s="20" t="s">
        <v>206</v>
      </c>
      <c r="V659" s="20" t="s">
        <v>214</v>
      </c>
      <c r="W659" s="21" t="s">
        <v>41</v>
      </c>
      <c r="X659" s="22">
        <v>45530</v>
      </c>
      <c r="Y659" s="23">
        <v>45534</v>
      </c>
      <c r="Z659" s="37" t="str">
        <f>IF(India_Data[[#This Row],[Order Date]]=India_Data[[#This Row],[Ship Date]],"0","1")</f>
        <v>1</v>
      </c>
      <c r="AA659" s="37" t="str">
        <f>IF(India_Data[[#This Row],[Sales]]&gt;=India_Data[[#This Row],[Target]],"YES","NO")</f>
        <v>YES</v>
      </c>
      <c r="AB659" s="37">
        <f>(Data!O659:O2213-Data!T659:T2213)</f>
        <v>172.10000000000002</v>
      </c>
      <c r="AC659" s="35">
        <f>India_Data[[#This Row],[Ship Date]]-India_Data[[#This Row],[Order Date]]</f>
        <v>4</v>
      </c>
      <c r="AD659" s="35" t="str">
        <f>IF(India_Data[[#This Row],[Ship Date]]-India_Data[[#This Row],[Order Date]]&gt;5,"flag","no")</f>
        <v>no</v>
      </c>
      <c r="AE659" s="35">
        <f>India_Data[[#This Row],[Profit]]/India_Data[[#This Row],[Sales]]</f>
        <v>8.9820359281437126E-2</v>
      </c>
      <c r="AF659" s="41">
        <f>India_Data[[#This Row],[Sales]]/India_Data[[#This Row],[Target]]</f>
        <v>1.4540897097625329</v>
      </c>
      <c r="AG659" s="41">
        <f>India_Data[[#This Row],[Shipping Cost]]/India_Data[[#This Row],[Sales]]</f>
        <v>4.5345672291780069E-2</v>
      </c>
      <c r="AH659" s="40" t="str">
        <f>IF(India_Data[[#This Row],[Shipping Cost]]/India_Data[[#This Row],[Sales]]&gt;0.1,"HIGH","")</f>
        <v/>
      </c>
    </row>
    <row r="660" spans="1:34">
      <c r="A660" s="19">
        <v>659</v>
      </c>
      <c r="B660" s="20" t="s">
        <v>2960</v>
      </c>
      <c r="C660" s="20" t="s">
        <v>2928</v>
      </c>
      <c r="D660" s="20" t="s">
        <v>2961</v>
      </c>
      <c r="E660" s="20" t="s">
        <v>2962</v>
      </c>
      <c r="F660" s="20" t="s">
        <v>29</v>
      </c>
      <c r="G660" s="20" t="s">
        <v>2963</v>
      </c>
      <c r="H660" s="20" t="s">
        <v>53</v>
      </c>
      <c r="I660" s="20" t="s">
        <v>32</v>
      </c>
      <c r="J660" s="20" t="s">
        <v>54</v>
      </c>
      <c r="K660" s="20" t="s">
        <v>3069</v>
      </c>
      <c r="L660" s="20" t="s">
        <v>1942</v>
      </c>
      <c r="M660" s="20" t="s">
        <v>1958</v>
      </c>
      <c r="N660" s="20" t="s">
        <v>3070</v>
      </c>
      <c r="O660" s="20">
        <v>245.13</v>
      </c>
      <c r="P660" s="20">
        <v>1</v>
      </c>
      <c r="Q660" s="20">
        <v>85.77</v>
      </c>
      <c r="R660" s="20">
        <v>19.88</v>
      </c>
      <c r="S660" s="20" t="s">
        <v>38</v>
      </c>
      <c r="T660" s="20">
        <v>467</v>
      </c>
      <c r="U660" s="20" t="s">
        <v>206</v>
      </c>
      <c r="V660" s="20" t="s">
        <v>221</v>
      </c>
      <c r="W660" s="21" t="s">
        <v>41</v>
      </c>
      <c r="X660" s="22">
        <v>44276</v>
      </c>
      <c r="Y660" s="23">
        <v>44280</v>
      </c>
      <c r="Z660" s="37" t="str">
        <f>IF(India_Data[[#This Row],[Order Date]]=India_Data[[#This Row],[Ship Date]],"0","1")</f>
        <v>1</v>
      </c>
      <c r="AA660" s="37" t="str">
        <f>IF(India_Data[[#This Row],[Sales]]&gt;=India_Data[[#This Row],[Target]],"YES","NO")</f>
        <v>NO</v>
      </c>
      <c r="AB660" s="37">
        <f>(Data!O660:O2214-Data!T660:T2214)</f>
        <v>-221.87</v>
      </c>
      <c r="AC660" s="35">
        <f>India_Data[[#This Row],[Ship Date]]-India_Data[[#This Row],[Order Date]]</f>
        <v>4</v>
      </c>
      <c r="AD660" s="35" t="str">
        <f>IF(India_Data[[#This Row],[Ship Date]]-India_Data[[#This Row],[Order Date]]&gt;5,"flag","no")</f>
        <v>no</v>
      </c>
      <c r="AE660" s="35">
        <f>India_Data[[#This Row],[Profit]]/India_Data[[#This Row],[Sales]]</f>
        <v>0.34989597356504709</v>
      </c>
      <c r="AF660" s="41">
        <f>India_Data[[#This Row],[Sales]]/India_Data[[#This Row],[Target]]</f>
        <v>0.52490364025695935</v>
      </c>
      <c r="AG660" s="41">
        <f>India_Data[[#This Row],[Shipping Cost]]/India_Data[[#This Row],[Sales]]</f>
        <v>8.1099824582874389E-2</v>
      </c>
      <c r="AH660" s="40" t="str">
        <f>IF(India_Data[[#This Row],[Shipping Cost]]/India_Data[[#This Row],[Sales]]&gt;0.1,"HIGH","")</f>
        <v/>
      </c>
    </row>
    <row r="661" spans="1:34">
      <c r="A661" s="19">
        <v>660</v>
      </c>
      <c r="B661" s="20" t="s">
        <v>3071</v>
      </c>
      <c r="C661" s="20" t="s">
        <v>2928</v>
      </c>
      <c r="D661" s="20" t="s">
        <v>240</v>
      </c>
      <c r="E661" s="20" t="s">
        <v>241</v>
      </c>
      <c r="F661" s="20" t="s">
        <v>29</v>
      </c>
      <c r="G661" s="20" t="s">
        <v>164</v>
      </c>
      <c r="H661" s="20" t="s">
        <v>165</v>
      </c>
      <c r="I661" s="20" t="s">
        <v>32</v>
      </c>
      <c r="J661" s="20" t="s">
        <v>47</v>
      </c>
      <c r="K661" s="20" t="s">
        <v>3072</v>
      </c>
      <c r="L661" s="20" t="s">
        <v>1942</v>
      </c>
      <c r="M661" s="20" t="s">
        <v>1958</v>
      </c>
      <c r="N661" s="20" t="s">
        <v>3073</v>
      </c>
      <c r="O661" s="20">
        <v>177.75</v>
      </c>
      <c r="P661" s="20">
        <v>3</v>
      </c>
      <c r="Q661" s="20">
        <v>30.15</v>
      </c>
      <c r="R661" s="20">
        <v>10.84</v>
      </c>
      <c r="S661" s="20" t="s">
        <v>38</v>
      </c>
      <c r="T661" s="20">
        <v>800</v>
      </c>
      <c r="U661" s="20" t="s">
        <v>206</v>
      </c>
      <c r="V661" s="20" t="s">
        <v>228</v>
      </c>
      <c r="W661" s="21" t="s">
        <v>58</v>
      </c>
      <c r="X661" s="22">
        <v>45066</v>
      </c>
      <c r="Y661" s="23">
        <v>45070</v>
      </c>
      <c r="Z661" s="37" t="str">
        <f>IF(India_Data[[#This Row],[Order Date]]=India_Data[[#This Row],[Ship Date]],"0","1")</f>
        <v>1</v>
      </c>
      <c r="AA661" s="37" t="str">
        <f>IF(India_Data[[#This Row],[Sales]]&gt;=India_Data[[#This Row],[Target]],"YES","NO")</f>
        <v>NO</v>
      </c>
      <c r="AB661" s="37">
        <f>(Data!O661:O2215-Data!T661:T2215)</f>
        <v>-622.25</v>
      </c>
      <c r="AC661" s="35">
        <f>India_Data[[#This Row],[Ship Date]]-India_Data[[#This Row],[Order Date]]</f>
        <v>4</v>
      </c>
      <c r="AD661" s="35" t="str">
        <f>IF(India_Data[[#This Row],[Ship Date]]-India_Data[[#This Row],[Order Date]]&gt;5,"flag","no")</f>
        <v>no</v>
      </c>
      <c r="AE661" s="35">
        <f>India_Data[[#This Row],[Profit]]/India_Data[[#This Row],[Sales]]</f>
        <v>0.16962025316455695</v>
      </c>
      <c r="AF661" s="41">
        <f>India_Data[[#This Row],[Sales]]/India_Data[[#This Row],[Target]]</f>
        <v>0.22218750000000001</v>
      </c>
      <c r="AG661" s="41">
        <f>India_Data[[#This Row],[Shipping Cost]]/India_Data[[#This Row],[Sales]]</f>
        <v>6.09845288326301E-2</v>
      </c>
      <c r="AH661" s="40" t="str">
        <f>IF(India_Data[[#This Row],[Shipping Cost]]/India_Data[[#This Row],[Sales]]&gt;0.1,"HIGH","")</f>
        <v/>
      </c>
    </row>
    <row r="662" spans="1:34">
      <c r="A662" s="19">
        <v>661</v>
      </c>
      <c r="B662" s="20" t="s">
        <v>3744</v>
      </c>
      <c r="C662" s="20" t="s">
        <v>3631</v>
      </c>
      <c r="D662" s="20" t="s">
        <v>2169</v>
      </c>
      <c r="E662" s="20" t="s">
        <v>2170</v>
      </c>
      <c r="F662" s="20" t="s">
        <v>29</v>
      </c>
      <c r="G662" s="20" t="s">
        <v>45</v>
      </c>
      <c r="H662" s="20" t="s">
        <v>46</v>
      </c>
      <c r="I662" s="20" t="s">
        <v>32</v>
      </c>
      <c r="J662" s="20" t="s">
        <v>47</v>
      </c>
      <c r="K662" s="20" t="s">
        <v>2283</v>
      </c>
      <c r="L662" s="20" t="s">
        <v>1942</v>
      </c>
      <c r="M662" s="20" t="s">
        <v>1969</v>
      </c>
      <c r="N662" s="20" t="s">
        <v>2284</v>
      </c>
      <c r="O662" s="20">
        <v>546</v>
      </c>
      <c r="P662" s="20">
        <v>4</v>
      </c>
      <c r="Q662" s="20">
        <v>60</v>
      </c>
      <c r="R662" s="20">
        <v>117.24</v>
      </c>
      <c r="S662" s="20" t="s">
        <v>2972</v>
      </c>
      <c r="T662" s="20">
        <v>87</v>
      </c>
      <c r="U662" s="20" t="s">
        <v>206</v>
      </c>
      <c r="V662" s="20" t="s">
        <v>207</v>
      </c>
      <c r="W662" s="21" t="s">
        <v>41</v>
      </c>
      <c r="X662" s="22">
        <v>45560</v>
      </c>
      <c r="Y662" s="23">
        <v>45565</v>
      </c>
      <c r="Z662" s="37" t="str">
        <f>IF(India_Data[[#This Row],[Order Date]]=India_Data[[#This Row],[Ship Date]],"0","1")</f>
        <v>1</v>
      </c>
      <c r="AA662" s="37" t="str">
        <f>IF(India_Data[[#This Row],[Sales]]&gt;=India_Data[[#This Row],[Target]],"YES","NO")</f>
        <v>YES</v>
      </c>
      <c r="AB662" s="37">
        <f>(Data!O662:O2216-Data!T662:T2216)</f>
        <v>459</v>
      </c>
      <c r="AC662" s="35">
        <f>India_Data[[#This Row],[Ship Date]]-India_Data[[#This Row],[Order Date]]</f>
        <v>5</v>
      </c>
      <c r="AD662" s="35" t="str">
        <f>IF(India_Data[[#This Row],[Ship Date]]-India_Data[[#This Row],[Order Date]]&gt;5,"flag","no")</f>
        <v>no</v>
      </c>
      <c r="AE662" s="35">
        <f>India_Data[[#This Row],[Profit]]/India_Data[[#This Row],[Sales]]</f>
        <v>0.10989010989010989</v>
      </c>
      <c r="AF662" s="41">
        <f>India_Data[[#This Row],[Sales]]/India_Data[[#This Row],[Target]]</f>
        <v>6.2758620689655169</v>
      </c>
      <c r="AG662" s="41">
        <f>India_Data[[#This Row],[Shipping Cost]]/India_Data[[#This Row],[Sales]]</f>
        <v>0.21472527472527472</v>
      </c>
      <c r="AH662" s="40" t="str">
        <f>IF(India_Data[[#This Row],[Shipping Cost]]/India_Data[[#This Row],[Sales]]&gt;0.1,"HIGH","")</f>
        <v>HIGH</v>
      </c>
    </row>
    <row r="663" spans="1:34">
      <c r="A663" s="19">
        <v>662</v>
      </c>
      <c r="B663" s="20" t="s">
        <v>3745</v>
      </c>
      <c r="C663" s="20" t="s">
        <v>3631</v>
      </c>
      <c r="D663" s="20" t="s">
        <v>3746</v>
      </c>
      <c r="E663" s="20" t="s">
        <v>3747</v>
      </c>
      <c r="F663" s="20" t="s">
        <v>29</v>
      </c>
      <c r="G663" s="20" t="s">
        <v>260</v>
      </c>
      <c r="H663" s="20" t="s">
        <v>260</v>
      </c>
      <c r="I663" s="20" t="s">
        <v>32</v>
      </c>
      <c r="J663" s="20" t="s">
        <v>33</v>
      </c>
      <c r="K663" s="20" t="s">
        <v>2641</v>
      </c>
      <c r="L663" s="20" t="s">
        <v>1942</v>
      </c>
      <c r="M663" s="20" t="s">
        <v>1969</v>
      </c>
      <c r="N663" s="20" t="s">
        <v>2642</v>
      </c>
      <c r="O663" s="20">
        <v>369.45</v>
      </c>
      <c r="P663" s="20">
        <v>3</v>
      </c>
      <c r="Q663" s="20">
        <v>84.96</v>
      </c>
      <c r="R663" s="20">
        <v>49.72</v>
      </c>
      <c r="S663" s="20" t="s">
        <v>2337</v>
      </c>
      <c r="T663" s="20">
        <v>565</v>
      </c>
      <c r="U663" s="20" t="s">
        <v>206</v>
      </c>
      <c r="V663" s="20" t="s">
        <v>214</v>
      </c>
      <c r="W663" s="21" t="s">
        <v>58</v>
      </c>
      <c r="X663" s="22">
        <v>45637</v>
      </c>
      <c r="Y663" s="23">
        <v>45612</v>
      </c>
      <c r="Z663" s="37" t="str">
        <f>IF(India_Data[[#This Row],[Order Date]]=India_Data[[#This Row],[Ship Date]],"0","1")</f>
        <v>1</v>
      </c>
      <c r="AA663" s="37" t="str">
        <f>IF(India_Data[[#This Row],[Sales]]&gt;=India_Data[[#This Row],[Target]],"YES","NO")</f>
        <v>NO</v>
      </c>
      <c r="AB663" s="37">
        <f>(Data!O663:O2217-Data!T663:T2217)</f>
        <v>-195.55</v>
      </c>
      <c r="AC663" s="35">
        <f>India_Data[[#This Row],[Ship Date]]-India_Data[[#This Row],[Order Date]]</f>
        <v>-25</v>
      </c>
      <c r="AD663" s="35" t="str">
        <f>IF(India_Data[[#This Row],[Ship Date]]-India_Data[[#This Row],[Order Date]]&gt;5,"flag","no")</f>
        <v>no</v>
      </c>
      <c r="AE663" s="35">
        <f>India_Data[[#This Row],[Profit]]/India_Data[[#This Row],[Sales]]</f>
        <v>0.22996345919610231</v>
      </c>
      <c r="AF663" s="41">
        <f>India_Data[[#This Row],[Sales]]/India_Data[[#This Row],[Target]]</f>
        <v>0.65389380530973451</v>
      </c>
      <c r="AG663" s="41">
        <f>India_Data[[#This Row],[Shipping Cost]]/India_Data[[#This Row],[Sales]]</f>
        <v>0.13457842739206929</v>
      </c>
      <c r="AH663" s="40" t="str">
        <f>IF(India_Data[[#This Row],[Shipping Cost]]/India_Data[[#This Row],[Sales]]&gt;0.1,"HIGH","")</f>
        <v>HIGH</v>
      </c>
    </row>
    <row r="664" spans="1:34">
      <c r="A664" s="19">
        <v>663</v>
      </c>
      <c r="B664" s="20" t="s">
        <v>3748</v>
      </c>
      <c r="C664" s="20" t="s">
        <v>3631</v>
      </c>
      <c r="D664" s="20" t="s">
        <v>3255</v>
      </c>
      <c r="E664" s="20" t="s">
        <v>3256</v>
      </c>
      <c r="F664" s="20" t="s">
        <v>171</v>
      </c>
      <c r="G664" s="20" t="s">
        <v>291</v>
      </c>
      <c r="H664" s="20" t="s">
        <v>63</v>
      </c>
      <c r="I664" s="20" t="s">
        <v>32</v>
      </c>
      <c r="J664" s="20" t="s">
        <v>54</v>
      </c>
      <c r="K664" s="20" t="s">
        <v>3749</v>
      </c>
      <c r="L664" s="20" t="s">
        <v>1942</v>
      </c>
      <c r="M664" s="20" t="s">
        <v>1969</v>
      </c>
      <c r="N664" s="20" t="s">
        <v>3750</v>
      </c>
      <c r="O664" s="20">
        <v>346.92</v>
      </c>
      <c r="P664" s="20">
        <v>4</v>
      </c>
      <c r="Q664" s="20">
        <v>-152.76</v>
      </c>
      <c r="R664" s="20">
        <v>148.9</v>
      </c>
      <c r="S664" s="20" t="s">
        <v>2972</v>
      </c>
      <c r="T664" s="20">
        <v>403</v>
      </c>
      <c r="U664" s="20" t="s">
        <v>206</v>
      </c>
      <c r="V664" s="20" t="s">
        <v>221</v>
      </c>
      <c r="W664" s="21" t="s">
        <v>41</v>
      </c>
      <c r="X664" s="22">
        <v>45268</v>
      </c>
      <c r="Y664" s="23">
        <v>45154</v>
      </c>
      <c r="Z664" s="37" t="str">
        <f>IF(India_Data[[#This Row],[Order Date]]=India_Data[[#This Row],[Ship Date]],"0","1")</f>
        <v>1</v>
      </c>
      <c r="AA664" s="37" t="str">
        <f>IF(India_Data[[#This Row],[Sales]]&gt;=India_Data[[#This Row],[Target]],"YES","NO")</f>
        <v>NO</v>
      </c>
      <c r="AB664" s="37">
        <f>(Data!O664:O2218-Data!T664:T2218)</f>
        <v>-56.079999999999984</v>
      </c>
      <c r="AC664" s="35">
        <f>India_Data[[#This Row],[Ship Date]]-India_Data[[#This Row],[Order Date]]</f>
        <v>-114</v>
      </c>
      <c r="AD664" s="35" t="str">
        <f>IF(India_Data[[#This Row],[Ship Date]]-India_Data[[#This Row],[Order Date]]&gt;5,"flag","no")</f>
        <v>no</v>
      </c>
      <c r="AE664" s="35">
        <f>India_Data[[#This Row],[Profit]]/India_Data[[#This Row],[Sales]]</f>
        <v>-0.44033206502940153</v>
      </c>
      <c r="AF664" s="41">
        <f>India_Data[[#This Row],[Sales]]/India_Data[[#This Row],[Target]]</f>
        <v>0.86084367245657567</v>
      </c>
      <c r="AG664" s="41">
        <f>India_Data[[#This Row],[Shipping Cost]]/India_Data[[#This Row],[Sales]]</f>
        <v>0.42920558053729968</v>
      </c>
      <c r="AH664" s="40" t="str">
        <f>IF(India_Data[[#This Row],[Shipping Cost]]/India_Data[[#This Row],[Sales]]&gt;0.1,"HIGH","")</f>
        <v>HIGH</v>
      </c>
    </row>
    <row r="665" spans="1:34">
      <c r="A665" s="19">
        <v>664</v>
      </c>
      <c r="B665" s="20" t="s">
        <v>3681</v>
      </c>
      <c r="C665" s="20" t="s">
        <v>3631</v>
      </c>
      <c r="D665" s="20" t="s">
        <v>2574</v>
      </c>
      <c r="E665" s="20" t="s">
        <v>2575</v>
      </c>
      <c r="F665" s="20" t="s">
        <v>110</v>
      </c>
      <c r="G665" s="20" t="s">
        <v>96</v>
      </c>
      <c r="H665" s="20" t="s">
        <v>31</v>
      </c>
      <c r="I665" s="20" t="s">
        <v>32</v>
      </c>
      <c r="J665" s="20" t="s">
        <v>33</v>
      </c>
      <c r="K665" s="20" t="s">
        <v>2087</v>
      </c>
      <c r="L665" s="20" t="s">
        <v>1942</v>
      </c>
      <c r="M665" s="20" t="s">
        <v>1969</v>
      </c>
      <c r="N665" s="20" t="s">
        <v>2088</v>
      </c>
      <c r="O665" s="20">
        <v>275.58</v>
      </c>
      <c r="P665" s="20">
        <v>2</v>
      </c>
      <c r="Q665" s="20">
        <v>77.16</v>
      </c>
      <c r="R665" s="20">
        <v>83.73</v>
      </c>
      <c r="S665" s="20" t="s">
        <v>2972</v>
      </c>
      <c r="T665" s="20">
        <v>582</v>
      </c>
      <c r="U665" s="20" t="s">
        <v>206</v>
      </c>
      <c r="V665" s="20" t="s">
        <v>228</v>
      </c>
      <c r="W665" s="21" t="s">
        <v>41</v>
      </c>
      <c r="X665" s="22">
        <v>45020</v>
      </c>
      <c r="Y665" s="23">
        <v>45142</v>
      </c>
      <c r="Z665" s="37" t="str">
        <f>IF(India_Data[[#This Row],[Order Date]]=India_Data[[#This Row],[Ship Date]],"0","1")</f>
        <v>1</v>
      </c>
      <c r="AA665" s="37" t="str">
        <f>IF(India_Data[[#This Row],[Sales]]&gt;=India_Data[[#This Row],[Target]],"YES","NO")</f>
        <v>NO</v>
      </c>
      <c r="AB665" s="37">
        <f>(Data!O665:O2219-Data!T665:T2219)</f>
        <v>-306.42</v>
      </c>
      <c r="AC665" s="35">
        <f>India_Data[[#This Row],[Ship Date]]-India_Data[[#This Row],[Order Date]]</f>
        <v>122</v>
      </c>
      <c r="AD665" s="35" t="str">
        <f>IF(India_Data[[#This Row],[Ship Date]]-India_Data[[#This Row],[Order Date]]&gt;5,"flag","no")</f>
        <v>flag</v>
      </c>
      <c r="AE665" s="35">
        <f>India_Data[[#This Row],[Profit]]/India_Data[[#This Row],[Sales]]</f>
        <v>0.27999129109514481</v>
      </c>
      <c r="AF665" s="41">
        <f>India_Data[[#This Row],[Sales]]/India_Data[[#This Row],[Target]]</f>
        <v>0.47350515463917525</v>
      </c>
      <c r="AG665" s="41">
        <f>India_Data[[#This Row],[Shipping Cost]]/India_Data[[#This Row],[Sales]]</f>
        <v>0.3038319181362944</v>
      </c>
      <c r="AH665" s="40" t="str">
        <f>IF(India_Data[[#This Row],[Shipping Cost]]/India_Data[[#This Row],[Sales]]&gt;0.1,"HIGH","")</f>
        <v>HIGH</v>
      </c>
    </row>
    <row r="666" spans="1:34">
      <c r="A666" s="19">
        <v>665</v>
      </c>
      <c r="B666" s="20" t="s">
        <v>3751</v>
      </c>
      <c r="C666" s="20" t="s">
        <v>3631</v>
      </c>
      <c r="D666" s="20" t="s">
        <v>3239</v>
      </c>
      <c r="E666" s="20" t="s">
        <v>3240</v>
      </c>
      <c r="F666" s="20" t="s">
        <v>110</v>
      </c>
      <c r="G666" s="20" t="s">
        <v>420</v>
      </c>
      <c r="H666" s="20" t="s">
        <v>63</v>
      </c>
      <c r="I666" s="20" t="s">
        <v>32</v>
      </c>
      <c r="J666" s="20" t="s">
        <v>54</v>
      </c>
      <c r="K666" s="20" t="s">
        <v>2153</v>
      </c>
      <c r="L666" s="20" t="s">
        <v>1942</v>
      </c>
      <c r="M666" s="20" t="s">
        <v>1969</v>
      </c>
      <c r="N666" s="20" t="s">
        <v>2154</v>
      </c>
      <c r="O666" s="20">
        <v>333.48</v>
      </c>
      <c r="P666" s="20">
        <v>2</v>
      </c>
      <c r="Q666" s="20">
        <v>126.72</v>
      </c>
      <c r="R666" s="20">
        <v>60.18</v>
      </c>
      <c r="S666" s="20" t="s">
        <v>2337</v>
      </c>
      <c r="T666" s="20">
        <v>179</v>
      </c>
      <c r="U666" s="20" t="s">
        <v>206</v>
      </c>
      <c r="V666" s="20" t="s">
        <v>207</v>
      </c>
      <c r="W666" s="21" t="s">
        <v>41</v>
      </c>
      <c r="X666" s="22">
        <v>45642</v>
      </c>
      <c r="Y666" s="23">
        <v>45646</v>
      </c>
      <c r="Z666" s="37" t="str">
        <f>IF(India_Data[[#This Row],[Order Date]]=India_Data[[#This Row],[Ship Date]],"0","1")</f>
        <v>1</v>
      </c>
      <c r="AA666" s="37" t="str">
        <f>IF(India_Data[[#This Row],[Sales]]&gt;=India_Data[[#This Row],[Target]],"YES","NO")</f>
        <v>YES</v>
      </c>
      <c r="AB666" s="37">
        <f>(Data!O666:O2220-Data!T666:T2220)</f>
        <v>154.48000000000002</v>
      </c>
      <c r="AC666" s="35">
        <f>India_Data[[#This Row],[Ship Date]]-India_Data[[#This Row],[Order Date]]</f>
        <v>4</v>
      </c>
      <c r="AD666" s="35" t="str">
        <f>IF(India_Data[[#This Row],[Ship Date]]-India_Data[[#This Row],[Order Date]]&gt;5,"flag","no")</f>
        <v>no</v>
      </c>
      <c r="AE666" s="35">
        <f>India_Data[[#This Row],[Profit]]/India_Data[[#This Row],[Sales]]</f>
        <v>0.37999280316660666</v>
      </c>
      <c r="AF666" s="41">
        <f>India_Data[[#This Row],[Sales]]/India_Data[[#This Row],[Target]]</f>
        <v>1.8630167597765364</v>
      </c>
      <c r="AG666" s="41">
        <f>India_Data[[#This Row],[Shipping Cost]]/India_Data[[#This Row],[Sales]]</f>
        <v>0.18046059733717162</v>
      </c>
      <c r="AH666" s="40" t="str">
        <f>IF(India_Data[[#This Row],[Shipping Cost]]/India_Data[[#This Row],[Sales]]&gt;0.1,"HIGH","")</f>
        <v>HIGH</v>
      </c>
    </row>
    <row r="667" spans="1:34">
      <c r="A667" s="19">
        <v>666</v>
      </c>
      <c r="B667" s="20" t="s">
        <v>3745</v>
      </c>
      <c r="C667" s="20" t="s">
        <v>3631</v>
      </c>
      <c r="D667" s="20" t="s">
        <v>3746</v>
      </c>
      <c r="E667" s="20" t="s">
        <v>3747</v>
      </c>
      <c r="F667" s="20" t="s">
        <v>29</v>
      </c>
      <c r="G667" s="20" t="s">
        <v>260</v>
      </c>
      <c r="H667" s="20" t="s">
        <v>260</v>
      </c>
      <c r="I667" s="20" t="s">
        <v>32</v>
      </c>
      <c r="J667" s="20" t="s">
        <v>33</v>
      </c>
      <c r="K667" s="20" t="s">
        <v>3544</v>
      </c>
      <c r="L667" s="20" t="s">
        <v>1942</v>
      </c>
      <c r="M667" s="20" t="s">
        <v>1969</v>
      </c>
      <c r="N667" s="20" t="s">
        <v>3545</v>
      </c>
      <c r="O667" s="20">
        <v>149.1</v>
      </c>
      <c r="P667" s="20">
        <v>2</v>
      </c>
      <c r="Q667" s="20">
        <v>58.14</v>
      </c>
      <c r="R667" s="20">
        <v>42.79</v>
      </c>
      <c r="S667" s="20" t="s">
        <v>2337</v>
      </c>
      <c r="T667" s="20">
        <v>32</v>
      </c>
      <c r="U667" s="20" t="s">
        <v>206</v>
      </c>
      <c r="V667" s="20" t="s">
        <v>214</v>
      </c>
      <c r="W667" s="21" t="s">
        <v>58</v>
      </c>
      <c r="X667" s="22">
        <v>45494</v>
      </c>
      <c r="Y667" s="23">
        <v>45499</v>
      </c>
      <c r="Z667" s="37" t="str">
        <f>IF(India_Data[[#This Row],[Order Date]]=India_Data[[#This Row],[Ship Date]],"0","1")</f>
        <v>1</v>
      </c>
      <c r="AA667" s="37" t="str">
        <f>IF(India_Data[[#This Row],[Sales]]&gt;=India_Data[[#This Row],[Target]],"YES","NO")</f>
        <v>YES</v>
      </c>
      <c r="AB667" s="37">
        <f>(Data!O667:O2221-Data!T667:T2221)</f>
        <v>117.1</v>
      </c>
      <c r="AC667" s="35">
        <f>India_Data[[#This Row],[Ship Date]]-India_Data[[#This Row],[Order Date]]</f>
        <v>5</v>
      </c>
      <c r="AD667" s="35" t="str">
        <f>IF(India_Data[[#This Row],[Ship Date]]-India_Data[[#This Row],[Order Date]]&gt;5,"flag","no")</f>
        <v>no</v>
      </c>
      <c r="AE667" s="35">
        <f>India_Data[[#This Row],[Profit]]/India_Data[[#This Row],[Sales]]</f>
        <v>0.38993963782696178</v>
      </c>
      <c r="AF667" s="41">
        <f>India_Data[[#This Row],[Sales]]/India_Data[[#This Row],[Target]]</f>
        <v>4.6593749999999998</v>
      </c>
      <c r="AG667" s="41">
        <f>India_Data[[#This Row],[Shipping Cost]]/India_Data[[#This Row],[Sales]]</f>
        <v>0.28698859825620388</v>
      </c>
      <c r="AH667" s="40" t="str">
        <f>IF(India_Data[[#This Row],[Shipping Cost]]/India_Data[[#This Row],[Sales]]&gt;0.1,"HIGH","")</f>
        <v>HIGH</v>
      </c>
    </row>
    <row r="668" spans="1:34">
      <c r="A668" s="19">
        <v>667</v>
      </c>
      <c r="B668" s="20" t="s">
        <v>3997</v>
      </c>
      <c r="C668" s="20" t="s">
        <v>3998</v>
      </c>
      <c r="D668" s="20" t="s">
        <v>3999</v>
      </c>
      <c r="E668" s="20" t="s">
        <v>4000</v>
      </c>
      <c r="F668" s="20" t="s">
        <v>110</v>
      </c>
      <c r="G668" s="20" t="s">
        <v>1464</v>
      </c>
      <c r="H668" s="20" t="s">
        <v>63</v>
      </c>
      <c r="I668" s="20" t="s">
        <v>32</v>
      </c>
      <c r="J668" s="20" t="s">
        <v>54</v>
      </c>
      <c r="K668" s="20" t="s">
        <v>4078</v>
      </c>
      <c r="L668" s="20" t="s">
        <v>1942</v>
      </c>
      <c r="M668" s="20" t="s">
        <v>1969</v>
      </c>
      <c r="N668" s="20" t="s">
        <v>4079</v>
      </c>
      <c r="O668" s="20">
        <v>840.15</v>
      </c>
      <c r="P668" s="20">
        <v>5</v>
      </c>
      <c r="Q668" s="20">
        <v>260.39999999999998</v>
      </c>
      <c r="R668" s="20">
        <v>286.67</v>
      </c>
      <c r="S668" s="20" t="s">
        <v>2972</v>
      </c>
      <c r="T668" s="20">
        <v>42</v>
      </c>
      <c r="U668" s="20" t="s">
        <v>206</v>
      </c>
      <c r="V668" s="20" t="s">
        <v>221</v>
      </c>
      <c r="W668" s="21" t="s">
        <v>58</v>
      </c>
      <c r="X668" s="22">
        <v>45125</v>
      </c>
      <c r="Y668" s="23">
        <v>45129</v>
      </c>
      <c r="Z668" s="37" t="str">
        <f>IF(India_Data[[#This Row],[Order Date]]=India_Data[[#This Row],[Ship Date]],"0","1")</f>
        <v>1</v>
      </c>
      <c r="AA668" s="37" t="str">
        <f>IF(India_Data[[#This Row],[Sales]]&gt;=India_Data[[#This Row],[Target]],"YES","NO")</f>
        <v>YES</v>
      </c>
      <c r="AB668" s="37">
        <f>(Data!O668:O2222-Data!T668:T2222)</f>
        <v>798.15</v>
      </c>
      <c r="AC668" s="35">
        <f>India_Data[[#This Row],[Ship Date]]-India_Data[[#This Row],[Order Date]]</f>
        <v>4</v>
      </c>
      <c r="AD668" s="35" t="str">
        <f>IF(India_Data[[#This Row],[Ship Date]]-India_Data[[#This Row],[Order Date]]&gt;5,"flag","no")</f>
        <v>no</v>
      </c>
      <c r="AE668" s="35">
        <f>India_Data[[#This Row],[Profit]]/India_Data[[#This Row],[Sales]]</f>
        <v>0.30994465274058203</v>
      </c>
      <c r="AF668" s="41">
        <f>India_Data[[#This Row],[Sales]]/India_Data[[#This Row],[Target]]</f>
        <v>20.003571428571426</v>
      </c>
      <c r="AG668" s="41">
        <f>India_Data[[#This Row],[Shipping Cost]]/India_Data[[#This Row],[Sales]]</f>
        <v>0.34121287865262157</v>
      </c>
      <c r="AH668" s="40" t="str">
        <f>IF(India_Data[[#This Row],[Shipping Cost]]/India_Data[[#This Row],[Sales]]&gt;0.1,"HIGH","")</f>
        <v>HIGH</v>
      </c>
    </row>
    <row r="669" spans="1:34">
      <c r="A669" s="19">
        <v>668</v>
      </c>
      <c r="B669" s="20" t="s">
        <v>4080</v>
      </c>
      <c r="C669" s="20" t="s">
        <v>3998</v>
      </c>
      <c r="D669" s="20" t="s">
        <v>4081</v>
      </c>
      <c r="E669" s="20" t="s">
        <v>4082</v>
      </c>
      <c r="F669" s="20" t="s">
        <v>171</v>
      </c>
      <c r="G669" s="20" t="s">
        <v>172</v>
      </c>
      <c r="H669" s="20" t="s">
        <v>53</v>
      </c>
      <c r="I669" s="20" t="s">
        <v>32</v>
      </c>
      <c r="J669" s="20" t="s">
        <v>54</v>
      </c>
      <c r="K669" s="20" t="s">
        <v>4083</v>
      </c>
      <c r="L669" s="20" t="s">
        <v>1942</v>
      </c>
      <c r="M669" s="20" t="s">
        <v>1969</v>
      </c>
      <c r="N669" s="20" t="s">
        <v>4084</v>
      </c>
      <c r="O669" s="20">
        <v>228.33</v>
      </c>
      <c r="P669" s="20">
        <v>3</v>
      </c>
      <c r="Q669" s="20">
        <v>70.739999999999995</v>
      </c>
      <c r="R669" s="20">
        <v>103.93</v>
      </c>
      <c r="S669" s="20" t="s">
        <v>2972</v>
      </c>
      <c r="T669" s="20">
        <v>190</v>
      </c>
      <c r="U669" s="20" t="s">
        <v>206</v>
      </c>
      <c r="V669" s="20" t="s">
        <v>228</v>
      </c>
      <c r="W669" s="21" t="s">
        <v>58</v>
      </c>
      <c r="X669" s="22">
        <v>44746</v>
      </c>
      <c r="Y669" s="23">
        <v>44899</v>
      </c>
      <c r="Z669" s="37" t="str">
        <f>IF(India_Data[[#This Row],[Order Date]]=India_Data[[#This Row],[Ship Date]],"0","1")</f>
        <v>1</v>
      </c>
      <c r="AA669" s="37" t="str">
        <f>IF(India_Data[[#This Row],[Sales]]&gt;=India_Data[[#This Row],[Target]],"YES","NO")</f>
        <v>YES</v>
      </c>
      <c r="AB669" s="37">
        <f>(Data!O669:O2223-Data!T669:T2223)</f>
        <v>38.330000000000013</v>
      </c>
      <c r="AC669" s="35">
        <f>India_Data[[#This Row],[Ship Date]]-India_Data[[#This Row],[Order Date]]</f>
        <v>153</v>
      </c>
      <c r="AD669" s="35" t="str">
        <f>IF(India_Data[[#This Row],[Ship Date]]-India_Data[[#This Row],[Order Date]]&gt;5,"flag","no")</f>
        <v>flag</v>
      </c>
      <c r="AE669" s="35">
        <f>India_Data[[#This Row],[Profit]]/India_Data[[#This Row],[Sales]]</f>
        <v>0.30981474182104846</v>
      </c>
      <c r="AF669" s="41">
        <f>India_Data[[#This Row],[Sales]]/India_Data[[#This Row],[Target]]</f>
        <v>1.2017368421052632</v>
      </c>
      <c r="AG669" s="41">
        <f>India_Data[[#This Row],[Shipping Cost]]/India_Data[[#This Row],[Sales]]</f>
        <v>0.45517452809530068</v>
      </c>
      <c r="AH669" s="40" t="str">
        <f>IF(India_Data[[#This Row],[Shipping Cost]]/India_Data[[#This Row],[Sales]]&gt;0.1,"HIGH","")</f>
        <v>HIGH</v>
      </c>
    </row>
    <row r="670" spans="1:34">
      <c r="A670" s="19">
        <v>669</v>
      </c>
      <c r="B670" s="20" t="s">
        <v>3517</v>
      </c>
      <c r="C670" s="20" t="s">
        <v>2928</v>
      </c>
      <c r="D670" s="20" t="s">
        <v>3518</v>
      </c>
      <c r="E670" s="20" t="s">
        <v>3519</v>
      </c>
      <c r="F670" s="20" t="s">
        <v>171</v>
      </c>
      <c r="G670" s="20" t="s">
        <v>431</v>
      </c>
      <c r="H670" s="20" t="s">
        <v>63</v>
      </c>
      <c r="I670" s="20" t="s">
        <v>32</v>
      </c>
      <c r="J670" s="20" t="s">
        <v>54</v>
      </c>
      <c r="K670" s="20" t="s">
        <v>3544</v>
      </c>
      <c r="L670" s="20" t="s">
        <v>1942</v>
      </c>
      <c r="M670" s="20" t="s">
        <v>1969</v>
      </c>
      <c r="N670" s="20" t="s">
        <v>3545</v>
      </c>
      <c r="O670" s="20">
        <v>298.2</v>
      </c>
      <c r="P670" s="20">
        <v>4</v>
      </c>
      <c r="Q670" s="20">
        <v>116.28</v>
      </c>
      <c r="R670" s="20">
        <v>63.34</v>
      </c>
      <c r="S670" s="20" t="s">
        <v>2337</v>
      </c>
      <c r="T670" s="20">
        <v>624</v>
      </c>
      <c r="U670" s="20" t="s">
        <v>206</v>
      </c>
      <c r="V670" s="20" t="s">
        <v>207</v>
      </c>
      <c r="W670" s="21" t="s">
        <v>58</v>
      </c>
      <c r="X670" s="22">
        <v>44207</v>
      </c>
      <c r="Y670" s="23">
        <v>44358</v>
      </c>
      <c r="Z670" s="37" t="str">
        <f>IF(India_Data[[#This Row],[Order Date]]=India_Data[[#This Row],[Ship Date]],"0","1")</f>
        <v>1</v>
      </c>
      <c r="AA670" s="37" t="str">
        <f>IF(India_Data[[#This Row],[Sales]]&gt;=India_Data[[#This Row],[Target]],"YES","NO")</f>
        <v>NO</v>
      </c>
      <c r="AB670" s="37">
        <f>(Data!O670:O2224-Data!T670:T2224)</f>
        <v>-325.8</v>
      </c>
      <c r="AC670" s="35">
        <f>India_Data[[#This Row],[Ship Date]]-India_Data[[#This Row],[Order Date]]</f>
        <v>151</v>
      </c>
      <c r="AD670" s="35" t="str">
        <f>IF(India_Data[[#This Row],[Ship Date]]-India_Data[[#This Row],[Order Date]]&gt;5,"flag","no")</f>
        <v>flag</v>
      </c>
      <c r="AE670" s="35">
        <f>India_Data[[#This Row],[Profit]]/India_Data[[#This Row],[Sales]]</f>
        <v>0.38993963782696178</v>
      </c>
      <c r="AF670" s="41">
        <f>India_Data[[#This Row],[Sales]]/India_Data[[#This Row],[Target]]</f>
        <v>0.47788461538461535</v>
      </c>
      <c r="AG670" s="41">
        <f>India_Data[[#This Row],[Shipping Cost]]/India_Data[[#This Row],[Sales]]</f>
        <v>0.21240778001341384</v>
      </c>
      <c r="AH670" s="40" t="str">
        <f>IF(India_Data[[#This Row],[Shipping Cost]]/India_Data[[#This Row],[Sales]]&gt;0.1,"HIGH","")</f>
        <v>HIGH</v>
      </c>
    </row>
    <row r="671" spans="1:34">
      <c r="A671" s="19">
        <v>670</v>
      </c>
      <c r="B671" s="20" t="s">
        <v>3074</v>
      </c>
      <c r="C671" s="20" t="s">
        <v>2928</v>
      </c>
      <c r="D671" s="20" t="s">
        <v>3075</v>
      </c>
      <c r="E671" s="20" t="s">
        <v>3076</v>
      </c>
      <c r="F671" s="20" t="s">
        <v>171</v>
      </c>
      <c r="G671" s="20" t="s">
        <v>3077</v>
      </c>
      <c r="H671" s="20" t="s">
        <v>31</v>
      </c>
      <c r="I671" s="20" t="s">
        <v>32</v>
      </c>
      <c r="J671" s="20" t="s">
        <v>33</v>
      </c>
      <c r="K671" s="20" t="s">
        <v>3078</v>
      </c>
      <c r="L671" s="20" t="s">
        <v>1942</v>
      </c>
      <c r="M671" s="20" t="s">
        <v>1969</v>
      </c>
      <c r="N671" s="20" t="s">
        <v>3079</v>
      </c>
      <c r="O671" s="20">
        <v>292.2</v>
      </c>
      <c r="P671" s="20">
        <v>4</v>
      </c>
      <c r="Q671" s="20">
        <v>119.76</v>
      </c>
      <c r="R671" s="20">
        <v>19.12</v>
      </c>
      <c r="S671" s="20" t="s">
        <v>38</v>
      </c>
      <c r="T671" s="20">
        <v>640</v>
      </c>
      <c r="U671" s="20" t="s">
        <v>206</v>
      </c>
      <c r="V671" s="20" t="s">
        <v>214</v>
      </c>
      <c r="W671" s="21" t="s">
        <v>58</v>
      </c>
      <c r="X671" s="22">
        <v>45632</v>
      </c>
      <c r="Y671" s="23">
        <v>45460</v>
      </c>
      <c r="Z671" s="37" t="str">
        <f>IF(India_Data[[#This Row],[Order Date]]=India_Data[[#This Row],[Ship Date]],"0","1")</f>
        <v>1</v>
      </c>
      <c r="AA671" s="37" t="str">
        <f>IF(India_Data[[#This Row],[Sales]]&gt;=India_Data[[#This Row],[Target]],"YES","NO")</f>
        <v>NO</v>
      </c>
      <c r="AB671" s="37">
        <f>(Data!O671:O2225-Data!T671:T2225)</f>
        <v>-347.8</v>
      </c>
      <c r="AC671" s="35">
        <f>India_Data[[#This Row],[Ship Date]]-India_Data[[#This Row],[Order Date]]</f>
        <v>-172</v>
      </c>
      <c r="AD671" s="35" t="str">
        <f>IF(India_Data[[#This Row],[Ship Date]]-India_Data[[#This Row],[Order Date]]&gt;5,"flag","no")</f>
        <v>no</v>
      </c>
      <c r="AE671" s="35">
        <f>India_Data[[#This Row],[Profit]]/India_Data[[#This Row],[Sales]]</f>
        <v>0.4098562628336756</v>
      </c>
      <c r="AF671" s="41">
        <f>India_Data[[#This Row],[Sales]]/India_Data[[#This Row],[Target]]</f>
        <v>0.45656249999999998</v>
      </c>
      <c r="AG671" s="41">
        <f>India_Data[[#This Row],[Shipping Cost]]/India_Data[[#This Row],[Sales]]</f>
        <v>6.5434633812457232E-2</v>
      </c>
      <c r="AH671" s="40" t="str">
        <f>IF(India_Data[[#This Row],[Shipping Cost]]/India_Data[[#This Row],[Sales]]&gt;0.1,"HIGH","")</f>
        <v/>
      </c>
    </row>
    <row r="672" spans="1:34">
      <c r="A672" s="19">
        <v>671</v>
      </c>
      <c r="B672" s="20" t="s">
        <v>3080</v>
      </c>
      <c r="C672" s="20" t="s">
        <v>2928</v>
      </c>
      <c r="D672" s="20" t="s">
        <v>1793</v>
      </c>
      <c r="E672" s="20" t="s">
        <v>1794</v>
      </c>
      <c r="F672" s="20" t="s">
        <v>110</v>
      </c>
      <c r="G672" s="20" t="s">
        <v>1830</v>
      </c>
      <c r="H672" s="20" t="s">
        <v>312</v>
      </c>
      <c r="I672" s="20" t="s">
        <v>32</v>
      </c>
      <c r="J672" s="20" t="s">
        <v>180</v>
      </c>
      <c r="K672" s="20" t="s">
        <v>1973</v>
      </c>
      <c r="L672" s="20" t="s">
        <v>1942</v>
      </c>
      <c r="M672" s="20" t="s">
        <v>1969</v>
      </c>
      <c r="N672" s="20" t="s">
        <v>1974</v>
      </c>
      <c r="O672" s="20">
        <v>840.6</v>
      </c>
      <c r="P672" s="20">
        <v>5</v>
      </c>
      <c r="Q672" s="20">
        <v>319.35000000000002</v>
      </c>
      <c r="R672" s="20">
        <v>296.68</v>
      </c>
      <c r="S672" s="20" t="s">
        <v>2972</v>
      </c>
      <c r="T672" s="20">
        <v>392</v>
      </c>
      <c r="U672" s="20" t="s">
        <v>206</v>
      </c>
      <c r="V672" s="20" t="s">
        <v>221</v>
      </c>
      <c r="W672" s="21" t="s">
        <v>41</v>
      </c>
      <c r="X672" s="22">
        <v>44438</v>
      </c>
      <c r="Y672" s="23">
        <v>44264</v>
      </c>
      <c r="Z672" s="37" t="str">
        <f>IF(India_Data[[#This Row],[Order Date]]=India_Data[[#This Row],[Ship Date]],"0","1")</f>
        <v>1</v>
      </c>
      <c r="AA672" s="37" t="str">
        <f>IF(India_Data[[#This Row],[Sales]]&gt;=India_Data[[#This Row],[Target]],"YES","NO")</f>
        <v>YES</v>
      </c>
      <c r="AB672" s="37">
        <f>(Data!O672:O2226-Data!T672:T2226)</f>
        <v>448.6</v>
      </c>
      <c r="AC672" s="35">
        <f>India_Data[[#This Row],[Ship Date]]-India_Data[[#This Row],[Order Date]]</f>
        <v>-174</v>
      </c>
      <c r="AD672" s="35" t="str">
        <f>IF(India_Data[[#This Row],[Ship Date]]-India_Data[[#This Row],[Order Date]]&gt;5,"flag","no")</f>
        <v>no</v>
      </c>
      <c r="AE672" s="35">
        <f>India_Data[[#This Row],[Profit]]/India_Data[[#This Row],[Sales]]</f>
        <v>0.37990720913633119</v>
      </c>
      <c r="AF672" s="41">
        <f>India_Data[[#This Row],[Sales]]/India_Data[[#This Row],[Target]]</f>
        <v>2.1443877551020409</v>
      </c>
      <c r="AG672" s="41">
        <f>India_Data[[#This Row],[Shipping Cost]]/India_Data[[#This Row],[Sales]]</f>
        <v>0.35293837734951228</v>
      </c>
      <c r="AH672" s="40" t="str">
        <f>IF(India_Data[[#This Row],[Shipping Cost]]/India_Data[[#This Row],[Sales]]&gt;0.1,"HIGH","")</f>
        <v>HIGH</v>
      </c>
    </row>
    <row r="673" spans="1:34">
      <c r="A673" s="19">
        <v>672</v>
      </c>
      <c r="B673" s="20" t="s">
        <v>3081</v>
      </c>
      <c r="C673" s="20" t="s">
        <v>2928</v>
      </c>
      <c r="D673" s="20" t="s">
        <v>3082</v>
      </c>
      <c r="E673" s="20" t="s">
        <v>3083</v>
      </c>
      <c r="F673" s="20" t="s">
        <v>110</v>
      </c>
      <c r="G673" s="20" t="s">
        <v>1339</v>
      </c>
      <c r="H673" s="20" t="s">
        <v>312</v>
      </c>
      <c r="I673" s="20" t="s">
        <v>32</v>
      </c>
      <c r="J673" s="20" t="s">
        <v>180</v>
      </c>
      <c r="K673" s="20" t="s">
        <v>2429</v>
      </c>
      <c r="L673" s="20" t="s">
        <v>1942</v>
      </c>
      <c r="M673" s="20" t="s">
        <v>1969</v>
      </c>
      <c r="N673" s="20" t="s">
        <v>2430</v>
      </c>
      <c r="O673" s="20">
        <v>565.32000000000005</v>
      </c>
      <c r="P673" s="20">
        <v>4</v>
      </c>
      <c r="Q673" s="20">
        <v>163.92</v>
      </c>
      <c r="R673" s="20">
        <v>62.11</v>
      </c>
      <c r="S673" s="20" t="s">
        <v>38</v>
      </c>
      <c r="T673" s="20">
        <v>310</v>
      </c>
      <c r="U673" s="20" t="s">
        <v>206</v>
      </c>
      <c r="V673" s="20" t="s">
        <v>228</v>
      </c>
      <c r="W673" s="21" t="s">
        <v>41</v>
      </c>
      <c r="X673" s="22">
        <v>44728</v>
      </c>
      <c r="Y673" s="23">
        <v>44733</v>
      </c>
      <c r="Z673" s="37" t="str">
        <f>IF(India_Data[[#This Row],[Order Date]]=India_Data[[#This Row],[Ship Date]],"0","1")</f>
        <v>1</v>
      </c>
      <c r="AA673" s="37" t="str">
        <f>IF(India_Data[[#This Row],[Sales]]&gt;=India_Data[[#This Row],[Target]],"YES","NO")</f>
        <v>YES</v>
      </c>
      <c r="AB673" s="37">
        <f>(Data!O673:O2227-Data!T673:T2227)</f>
        <v>255.32000000000005</v>
      </c>
      <c r="AC673" s="35">
        <f>India_Data[[#This Row],[Ship Date]]-India_Data[[#This Row],[Order Date]]</f>
        <v>5</v>
      </c>
      <c r="AD673" s="35" t="str">
        <f>IF(India_Data[[#This Row],[Ship Date]]-India_Data[[#This Row],[Order Date]]&gt;5,"flag","no")</f>
        <v>no</v>
      </c>
      <c r="AE673" s="35">
        <f>India_Data[[#This Row],[Profit]]/India_Data[[#This Row],[Sales]]</f>
        <v>0.28995966886011459</v>
      </c>
      <c r="AF673" s="41">
        <f>India_Data[[#This Row],[Sales]]/India_Data[[#This Row],[Target]]</f>
        <v>1.8236129032258066</v>
      </c>
      <c r="AG673" s="41">
        <f>India_Data[[#This Row],[Shipping Cost]]/India_Data[[#This Row],[Sales]]</f>
        <v>0.10986697799476401</v>
      </c>
      <c r="AH673" s="40" t="str">
        <f>IF(India_Data[[#This Row],[Shipping Cost]]/India_Data[[#This Row],[Sales]]&gt;0.1,"HIGH","")</f>
        <v>HIGH</v>
      </c>
    </row>
    <row r="674" spans="1:34">
      <c r="A674" s="19">
        <v>673</v>
      </c>
      <c r="B674" s="20" t="s">
        <v>3495</v>
      </c>
      <c r="C674" s="20" t="s">
        <v>2928</v>
      </c>
      <c r="D674" s="20" t="s">
        <v>2944</v>
      </c>
      <c r="E674" s="20" t="s">
        <v>2945</v>
      </c>
      <c r="F674" s="20" t="s">
        <v>29</v>
      </c>
      <c r="G674" s="20" t="s">
        <v>280</v>
      </c>
      <c r="H674" s="20" t="s">
        <v>63</v>
      </c>
      <c r="I674" s="20" t="s">
        <v>32</v>
      </c>
      <c r="J674" s="20" t="s">
        <v>54</v>
      </c>
      <c r="K674" s="20" t="s">
        <v>3546</v>
      </c>
      <c r="L674" s="20" t="s">
        <v>1942</v>
      </c>
      <c r="M674" s="20" t="s">
        <v>1969</v>
      </c>
      <c r="N674" s="20" t="s">
        <v>3547</v>
      </c>
      <c r="O674" s="20">
        <v>1917</v>
      </c>
      <c r="P674" s="20">
        <v>3</v>
      </c>
      <c r="Q674" s="20">
        <v>690.12</v>
      </c>
      <c r="R674" s="20">
        <v>261.08</v>
      </c>
      <c r="S674" s="20" t="s">
        <v>2337</v>
      </c>
      <c r="T674" s="20">
        <v>733</v>
      </c>
      <c r="U674" s="20" t="s">
        <v>206</v>
      </c>
      <c r="V674" s="20" t="s">
        <v>207</v>
      </c>
      <c r="W674" s="21" t="s">
        <v>58</v>
      </c>
      <c r="X674" s="22">
        <v>45211</v>
      </c>
      <c r="Y674" s="23">
        <v>45277</v>
      </c>
      <c r="Z674" s="37" t="str">
        <f>IF(India_Data[[#This Row],[Order Date]]=India_Data[[#This Row],[Ship Date]],"0","1")</f>
        <v>1</v>
      </c>
      <c r="AA674" s="37" t="str">
        <f>IF(India_Data[[#This Row],[Sales]]&gt;=India_Data[[#This Row],[Target]],"YES","NO")</f>
        <v>YES</v>
      </c>
      <c r="AB674" s="37">
        <f>(Data!O674:O2228-Data!T674:T2228)</f>
        <v>1184</v>
      </c>
      <c r="AC674" s="35">
        <f>India_Data[[#This Row],[Ship Date]]-India_Data[[#This Row],[Order Date]]</f>
        <v>66</v>
      </c>
      <c r="AD674" s="35" t="str">
        <f>IF(India_Data[[#This Row],[Ship Date]]-India_Data[[#This Row],[Order Date]]&gt;5,"flag","no")</f>
        <v>flag</v>
      </c>
      <c r="AE674" s="35">
        <f>India_Data[[#This Row],[Profit]]/India_Data[[#This Row],[Sales]]</f>
        <v>0.36</v>
      </c>
      <c r="AF674" s="41">
        <f>India_Data[[#This Row],[Sales]]/India_Data[[#This Row],[Target]]</f>
        <v>2.6152796725784446</v>
      </c>
      <c r="AG674" s="41">
        <f>India_Data[[#This Row],[Shipping Cost]]/India_Data[[#This Row],[Sales]]</f>
        <v>0.13619196661450181</v>
      </c>
      <c r="AH674" s="40" t="str">
        <f>IF(India_Data[[#This Row],[Shipping Cost]]/India_Data[[#This Row],[Sales]]&gt;0.1,"HIGH","")</f>
        <v>HIGH</v>
      </c>
    </row>
    <row r="675" spans="1:34">
      <c r="A675" s="19">
        <v>674</v>
      </c>
      <c r="B675" s="20" t="s">
        <v>3027</v>
      </c>
      <c r="C675" s="20" t="s">
        <v>2928</v>
      </c>
      <c r="D675" s="20" t="s">
        <v>3028</v>
      </c>
      <c r="E675" s="20" t="s">
        <v>3029</v>
      </c>
      <c r="F675" s="20" t="s">
        <v>29</v>
      </c>
      <c r="G675" s="20" t="s">
        <v>507</v>
      </c>
      <c r="H675" s="20" t="s">
        <v>312</v>
      </c>
      <c r="I675" s="20" t="s">
        <v>32</v>
      </c>
      <c r="J675" s="20" t="s">
        <v>180</v>
      </c>
      <c r="K675" s="20" t="s">
        <v>2211</v>
      </c>
      <c r="L675" s="20" t="s">
        <v>1942</v>
      </c>
      <c r="M675" s="20" t="s">
        <v>1969</v>
      </c>
      <c r="N675" s="20" t="s">
        <v>2212</v>
      </c>
      <c r="O675" s="20">
        <v>682.95</v>
      </c>
      <c r="P675" s="20">
        <v>5</v>
      </c>
      <c r="Q675" s="20">
        <v>116.1</v>
      </c>
      <c r="R675" s="20">
        <v>95.02</v>
      </c>
      <c r="S675" s="20" t="s">
        <v>2337</v>
      </c>
      <c r="T675" s="20">
        <v>725</v>
      </c>
      <c r="U675" s="20" t="s">
        <v>206</v>
      </c>
      <c r="V675" s="20" t="s">
        <v>214</v>
      </c>
      <c r="W675" s="21" t="s">
        <v>58</v>
      </c>
      <c r="X675" s="22">
        <v>45315</v>
      </c>
      <c r="Y675" s="23">
        <v>45322</v>
      </c>
      <c r="Z675" s="37" t="str">
        <f>IF(India_Data[[#This Row],[Order Date]]=India_Data[[#This Row],[Ship Date]],"0","1")</f>
        <v>1</v>
      </c>
      <c r="AA675" s="37" t="str">
        <f>IF(India_Data[[#This Row],[Sales]]&gt;=India_Data[[#This Row],[Target]],"YES","NO")</f>
        <v>NO</v>
      </c>
      <c r="AB675" s="37">
        <f>(Data!O675:O2229-Data!T675:T2229)</f>
        <v>-42.049999999999955</v>
      </c>
      <c r="AC675" s="35">
        <f>India_Data[[#This Row],[Ship Date]]-India_Data[[#This Row],[Order Date]]</f>
        <v>7</v>
      </c>
      <c r="AD675" s="35" t="str">
        <f>IF(India_Data[[#This Row],[Ship Date]]-India_Data[[#This Row],[Order Date]]&gt;5,"flag","no")</f>
        <v>flag</v>
      </c>
      <c r="AE675" s="35">
        <f>India_Data[[#This Row],[Profit]]/India_Data[[#This Row],[Sales]]</f>
        <v>0.16999780364594771</v>
      </c>
      <c r="AF675" s="41">
        <f>India_Data[[#This Row],[Sales]]/India_Data[[#This Row],[Target]]</f>
        <v>0.94200000000000006</v>
      </c>
      <c r="AG675" s="41">
        <f>India_Data[[#This Row],[Shipping Cost]]/India_Data[[#This Row],[Sales]]</f>
        <v>0.13913170803133465</v>
      </c>
      <c r="AH675" s="40" t="str">
        <f>IF(India_Data[[#This Row],[Shipping Cost]]/India_Data[[#This Row],[Sales]]&gt;0.1,"HIGH","")</f>
        <v>HIGH</v>
      </c>
    </row>
    <row r="676" spans="1:34">
      <c r="A676" s="19">
        <v>675</v>
      </c>
      <c r="B676" s="20" t="s">
        <v>4085</v>
      </c>
      <c r="C676" s="20" t="s">
        <v>3998</v>
      </c>
      <c r="D676" s="20" t="s">
        <v>2369</v>
      </c>
      <c r="E676" s="20" t="s">
        <v>2370</v>
      </c>
      <c r="F676" s="20" t="s">
        <v>29</v>
      </c>
      <c r="G676" s="20" t="s">
        <v>1333</v>
      </c>
      <c r="H676" s="20" t="s">
        <v>179</v>
      </c>
      <c r="I676" s="20" t="s">
        <v>32</v>
      </c>
      <c r="J676" s="20" t="s">
        <v>180</v>
      </c>
      <c r="K676" s="20" t="s">
        <v>4086</v>
      </c>
      <c r="L676" s="20" t="s">
        <v>1508</v>
      </c>
      <c r="M676" s="20" t="s">
        <v>1518</v>
      </c>
      <c r="N676" s="20" t="s">
        <v>4087</v>
      </c>
      <c r="O676" s="20">
        <v>2301</v>
      </c>
      <c r="P676" s="20">
        <v>5</v>
      </c>
      <c r="Q676" s="20">
        <v>91.95</v>
      </c>
      <c r="R676" s="20">
        <v>573.27</v>
      </c>
      <c r="S676" s="20" t="s">
        <v>2972</v>
      </c>
      <c r="T676" s="20">
        <v>666</v>
      </c>
      <c r="U676" s="20" t="s">
        <v>206</v>
      </c>
      <c r="V676" s="20" t="s">
        <v>214</v>
      </c>
      <c r="W676" s="21" t="s">
        <v>41</v>
      </c>
      <c r="X676" s="22">
        <v>45115</v>
      </c>
      <c r="Y676" s="23">
        <v>45152</v>
      </c>
      <c r="Z676" s="37" t="str">
        <f>IF(India_Data[[#This Row],[Order Date]]=India_Data[[#This Row],[Ship Date]],"0","1")</f>
        <v>1</v>
      </c>
      <c r="AA676" s="37" t="str">
        <f>IF(India_Data[[#This Row],[Sales]]&gt;=India_Data[[#This Row],[Target]],"YES","NO")</f>
        <v>YES</v>
      </c>
      <c r="AB676" s="37">
        <f>(Data!O676:O2230-Data!T676:T2230)</f>
        <v>1635</v>
      </c>
      <c r="AC676" s="35">
        <f>India_Data[[#This Row],[Ship Date]]-India_Data[[#This Row],[Order Date]]</f>
        <v>37</v>
      </c>
      <c r="AD676" s="35" t="str">
        <f>IF(India_Data[[#This Row],[Ship Date]]-India_Data[[#This Row],[Order Date]]&gt;5,"flag","no")</f>
        <v>flag</v>
      </c>
      <c r="AE676" s="35">
        <f>India_Data[[#This Row],[Profit]]/India_Data[[#This Row],[Sales]]</f>
        <v>3.9960886571056065E-2</v>
      </c>
      <c r="AF676" s="41">
        <f>India_Data[[#This Row],[Sales]]/India_Data[[#This Row],[Target]]</f>
        <v>3.454954954954955</v>
      </c>
      <c r="AG676" s="41">
        <f>India_Data[[#This Row],[Shipping Cost]]/India_Data[[#This Row],[Sales]]</f>
        <v>0.24913950456323336</v>
      </c>
      <c r="AH676" s="40" t="str">
        <f>IF(India_Data[[#This Row],[Shipping Cost]]/India_Data[[#This Row],[Sales]]&gt;0.1,"HIGH","")</f>
        <v>HIGH</v>
      </c>
    </row>
    <row r="677" spans="1:34">
      <c r="A677" s="19">
        <v>676</v>
      </c>
      <c r="B677" s="20" t="s">
        <v>4072</v>
      </c>
      <c r="C677" s="20" t="s">
        <v>3998</v>
      </c>
      <c r="D677" s="20" t="s">
        <v>4073</v>
      </c>
      <c r="E677" s="20" t="s">
        <v>4074</v>
      </c>
      <c r="F677" s="20" t="s">
        <v>29</v>
      </c>
      <c r="G677" s="20" t="s">
        <v>1497</v>
      </c>
      <c r="H677" s="20" t="s">
        <v>757</v>
      </c>
      <c r="I677" s="20" t="s">
        <v>32</v>
      </c>
      <c r="J677" s="20" t="s">
        <v>180</v>
      </c>
      <c r="K677" s="20" t="s">
        <v>1856</v>
      </c>
      <c r="L677" s="20" t="s">
        <v>1508</v>
      </c>
      <c r="M677" s="20" t="s">
        <v>1518</v>
      </c>
      <c r="N677" s="20" t="s">
        <v>1857</v>
      </c>
      <c r="O677" s="20">
        <v>723.3</v>
      </c>
      <c r="P677" s="20">
        <v>5</v>
      </c>
      <c r="Q677" s="20">
        <v>122.85</v>
      </c>
      <c r="R677" s="20">
        <v>286.01</v>
      </c>
      <c r="S677" s="20" t="s">
        <v>2972</v>
      </c>
      <c r="T677" s="20">
        <v>132</v>
      </c>
      <c r="U677" s="20" t="s">
        <v>206</v>
      </c>
      <c r="V677" s="20" t="s">
        <v>221</v>
      </c>
      <c r="W677" s="21" t="s">
        <v>58</v>
      </c>
      <c r="X677" s="22">
        <v>44802</v>
      </c>
      <c r="Y677" s="23">
        <v>44660</v>
      </c>
      <c r="Z677" s="37" t="str">
        <f>IF(India_Data[[#This Row],[Order Date]]=India_Data[[#This Row],[Ship Date]],"0","1")</f>
        <v>1</v>
      </c>
      <c r="AA677" s="37" t="str">
        <f>IF(India_Data[[#This Row],[Sales]]&gt;=India_Data[[#This Row],[Target]],"YES","NO")</f>
        <v>YES</v>
      </c>
      <c r="AB677" s="37">
        <f>(Data!O677:O2231-Data!T677:T2231)</f>
        <v>591.29999999999995</v>
      </c>
      <c r="AC677" s="35">
        <f>India_Data[[#This Row],[Ship Date]]-India_Data[[#This Row],[Order Date]]</f>
        <v>-142</v>
      </c>
      <c r="AD677" s="35" t="str">
        <f>IF(India_Data[[#This Row],[Ship Date]]-India_Data[[#This Row],[Order Date]]&gt;5,"flag","no")</f>
        <v>no</v>
      </c>
      <c r="AE677" s="35">
        <f>India_Data[[#This Row],[Profit]]/India_Data[[#This Row],[Sales]]</f>
        <v>0.16984653670676067</v>
      </c>
      <c r="AF677" s="41">
        <f>India_Data[[#This Row],[Sales]]/India_Data[[#This Row],[Target]]</f>
        <v>5.4795454545454545</v>
      </c>
      <c r="AG677" s="41">
        <f>India_Data[[#This Row],[Shipping Cost]]/India_Data[[#This Row],[Sales]]</f>
        <v>0.39542375224664733</v>
      </c>
      <c r="AH677" s="40" t="str">
        <f>IF(India_Data[[#This Row],[Shipping Cost]]/India_Data[[#This Row],[Sales]]&gt;0.1,"HIGH","")</f>
        <v>HIGH</v>
      </c>
    </row>
    <row r="678" spans="1:34">
      <c r="A678" s="19">
        <v>677</v>
      </c>
      <c r="B678" s="20" t="s">
        <v>3492</v>
      </c>
      <c r="C678" s="20" t="s">
        <v>2928</v>
      </c>
      <c r="D678" s="20" t="s">
        <v>825</v>
      </c>
      <c r="E678" s="20" t="s">
        <v>826</v>
      </c>
      <c r="F678" s="20" t="s">
        <v>29</v>
      </c>
      <c r="G678" s="20" t="s">
        <v>191</v>
      </c>
      <c r="H678" s="20" t="s">
        <v>63</v>
      </c>
      <c r="I678" s="20" t="s">
        <v>32</v>
      </c>
      <c r="J678" s="20" t="s">
        <v>54</v>
      </c>
      <c r="K678" s="20" t="s">
        <v>3548</v>
      </c>
      <c r="L678" s="20" t="s">
        <v>1508</v>
      </c>
      <c r="M678" s="20" t="s">
        <v>1518</v>
      </c>
      <c r="N678" s="20" t="s">
        <v>3549</v>
      </c>
      <c r="O678" s="20">
        <v>1838.52</v>
      </c>
      <c r="P678" s="20">
        <v>4</v>
      </c>
      <c r="Q678" s="20">
        <v>349.2</v>
      </c>
      <c r="R678" s="20">
        <v>202.32</v>
      </c>
      <c r="S678" s="20" t="s">
        <v>2337</v>
      </c>
      <c r="T678" s="20">
        <v>545</v>
      </c>
      <c r="U678" s="20" t="s">
        <v>206</v>
      </c>
      <c r="V678" s="20" t="s">
        <v>228</v>
      </c>
      <c r="W678" s="21" t="s">
        <v>41</v>
      </c>
      <c r="X678" s="22">
        <v>45144</v>
      </c>
      <c r="Y678" s="23">
        <v>45091</v>
      </c>
      <c r="Z678" s="37" t="str">
        <f>IF(India_Data[[#This Row],[Order Date]]=India_Data[[#This Row],[Ship Date]],"0","1")</f>
        <v>1</v>
      </c>
      <c r="AA678" s="37" t="str">
        <f>IF(India_Data[[#This Row],[Sales]]&gt;=India_Data[[#This Row],[Target]],"YES","NO")</f>
        <v>YES</v>
      </c>
      <c r="AB678" s="37">
        <f>(Data!O678:O2232-Data!T678:T2232)</f>
        <v>1293.52</v>
      </c>
      <c r="AC678" s="35">
        <f>India_Data[[#This Row],[Ship Date]]-India_Data[[#This Row],[Order Date]]</f>
        <v>-53</v>
      </c>
      <c r="AD678" s="35" t="str">
        <f>IF(India_Data[[#This Row],[Ship Date]]-India_Data[[#This Row],[Order Date]]&gt;5,"flag","no")</f>
        <v>no</v>
      </c>
      <c r="AE678" s="35">
        <f>India_Data[[#This Row],[Profit]]/India_Data[[#This Row],[Sales]]</f>
        <v>0.1899353828079107</v>
      </c>
      <c r="AF678" s="41">
        <f>India_Data[[#This Row],[Sales]]/India_Data[[#This Row],[Target]]</f>
        <v>3.3734311926605502</v>
      </c>
      <c r="AG678" s="41">
        <f>India_Data[[#This Row],[Shipping Cost]]/India_Data[[#This Row],[Sales]]</f>
        <v>0.11004503622478951</v>
      </c>
      <c r="AH678" s="40" t="str">
        <f>IF(India_Data[[#This Row],[Shipping Cost]]/India_Data[[#This Row],[Sales]]&gt;0.1,"HIGH","")</f>
        <v>HIGH</v>
      </c>
    </row>
    <row r="679" spans="1:34">
      <c r="A679" s="19">
        <v>678</v>
      </c>
      <c r="B679" s="20" t="s">
        <v>3752</v>
      </c>
      <c r="C679" s="20" t="s">
        <v>3631</v>
      </c>
      <c r="D679" s="20" t="s">
        <v>1667</v>
      </c>
      <c r="E679" s="20" t="s">
        <v>1668</v>
      </c>
      <c r="F679" s="20" t="s">
        <v>29</v>
      </c>
      <c r="G679" s="20" t="s">
        <v>324</v>
      </c>
      <c r="H679" s="20" t="s">
        <v>31</v>
      </c>
      <c r="I679" s="20" t="s">
        <v>32</v>
      </c>
      <c r="J679" s="20" t="s">
        <v>33</v>
      </c>
      <c r="K679" s="20" t="s">
        <v>3753</v>
      </c>
      <c r="L679" s="20" t="s">
        <v>1508</v>
      </c>
      <c r="M679" s="20" t="s">
        <v>1518</v>
      </c>
      <c r="N679" s="20" t="s">
        <v>3754</v>
      </c>
      <c r="O679" s="20">
        <v>403.83</v>
      </c>
      <c r="P679" s="20">
        <v>7</v>
      </c>
      <c r="Q679" s="20">
        <v>185.64</v>
      </c>
      <c r="R679" s="20">
        <v>78.91</v>
      </c>
      <c r="S679" s="20" t="s">
        <v>2337</v>
      </c>
      <c r="T679" s="20">
        <v>358</v>
      </c>
      <c r="U679" s="20" t="s">
        <v>206</v>
      </c>
      <c r="V679" s="20" t="s">
        <v>207</v>
      </c>
      <c r="W679" s="21" t="s">
        <v>41</v>
      </c>
      <c r="X679" s="22">
        <v>45200</v>
      </c>
      <c r="Y679" s="23">
        <v>44943</v>
      </c>
      <c r="Z679" s="37" t="str">
        <f>IF(India_Data[[#This Row],[Order Date]]=India_Data[[#This Row],[Ship Date]],"0","1")</f>
        <v>1</v>
      </c>
      <c r="AA679" s="37" t="str">
        <f>IF(India_Data[[#This Row],[Sales]]&gt;=India_Data[[#This Row],[Target]],"YES","NO")</f>
        <v>YES</v>
      </c>
      <c r="AB679" s="37">
        <f>(Data!O679:O2233-Data!T679:T2233)</f>
        <v>45.829999999999984</v>
      </c>
      <c r="AC679" s="35">
        <f>India_Data[[#This Row],[Ship Date]]-India_Data[[#This Row],[Order Date]]</f>
        <v>-257</v>
      </c>
      <c r="AD679" s="35" t="str">
        <f>IF(India_Data[[#This Row],[Ship Date]]-India_Data[[#This Row],[Order Date]]&gt;5,"flag","no")</f>
        <v>no</v>
      </c>
      <c r="AE679" s="35">
        <f>India_Data[[#This Row],[Profit]]/India_Data[[#This Row],[Sales]]</f>
        <v>0.45969838793551743</v>
      </c>
      <c r="AF679" s="41">
        <f>India_Data[[#This Row],[Sales]]/India_Data[[#This Row],[Target]]</f>
        <v>1.1280167597765363</v>
      </c>
      <c r="AG679" s="41">
        <f>India_Data[[#This Row],[Shipping Cost]]/India_Data[[#This Row],[Sales]]</f>
        <v>0.19540400663645593</v>
      </c>
      <c r="AH679" s="40" t="str">
        <f>IF(India_Data[[#This Row],[Shipping Cost]]/India_Data[[#This Row],[Sales]]&gt;0.1,"HIGH","")</f>
        <v>HIGH</v>
      </c>
    </row>
    <row r="680" spans="1:34">
      <c r="A680" s="19">
        <v>679</v>
      </c>
      <c r="B680" s="20" t="s">
        <v>3744</v>
      </c>
      <c r="C680" s="20" t="s">
        <v>3631</v>
      </c>
      <c r="D680" s="20" t="s">
        <v>2169</v>
      </c>
      <c r="E680" s="20" t="s">
        <v>2170</v>
      </c>
      <c r="F680" s="20" t="s">
        <v>29</v>
      </c>
      <c r="G680" s="20" t="s">
        <v>45</v>
      </c>
      <c r="H680" s="20" t="s">
        <v>46</v>
      </c>
      <c r="I680" s="20" t="s">
        <v>32</v>
      </c>
      <c r="J680" s="20" t="s">
        <v>47</v>
      </c>
      <c r="K680" s="20" t="s">
        <v>2796</v>
      </c>
      <c r="L680" s="20" t="s">
        <v>1508</v>
      </c>
      <c r="M680" s="20" t="s">
        <v>1518</v>
      </c>
      <c r="N680" s="20" t="s">
        <v>2797</v>
      </c>
      <c r="O680" s="20">
        <v>248.28</v>
      </c>
      <c r="P680" s="20">
        <v>4</v>
      </c>
      <c r="Q680" s="20">
        <v>86.88</v>
      </c>
      <c r="R680" s="20">
        <v>78.13</v>
      </c>
      <c r="S680" s="20" t="s">
        <v>2972</v>
      </c>
      <c r="T680" s="20">
        <v>542</v>
      </c>
      <c r="U680" s="20" t="s">
        <v>206</v>
      </c>
      <c r="V680" s="20" t="s">
        <v>214</v>
      </c>
      <c r="W680" s="21" t="s">
        <v>41</v>
      </c>
      <c r="X680" s="22">
        <v>45315</v>
      </c>
      <c r="Y680" s="23">
        <v>45322</v>
      </c>
      <c r="Z680" s="37" t="str">
        <f>IF(India_Data[[#This Row],[Order Date]]=India_Data[[#This Row],[Ship Date]],"0","1")</f>
        <v>1</v>
      </c>
      <c r="AA680" s="37" t="str">
        <f>IF(India_Data[[#This Row],[Sales]]&gt;=India_Data[[#This Row],[Target]],"YES","NO")</f>
        <v>NO</v>
      </c>
      <c r="AB680" s="37">
        <f>(Data!O680:O2234-Data!T680:T2234)</f>
        <v>-293.72000000000003</v>
      </c>
      <c r="AC680" s="35">
        <f>India_Data[[#This Row],[Ship Date]]-India_Data[[#This Row],[Order Date]]</f>
        <v>7</v>
      </c>
      <c r="AD680" s="35" t="str">
        <f>IF(India_Data[[#This Row],[Ship Date]]-India_Data[[#This Row],[Order Date]]&gt;5,"flag","no")</f>
        <v>flag</v>
      </c>
      <c r="AE680" s="35">
        <f>India_Data[[#This Row],[Profit]]/India_Data[[#This Row],[Sales]]</f>
        <v>0.34992750120831317</v>
      </c>
      <c r="AF680" s="41">
        <f>India_Data[[#This Row],[Sales]]/India_Data[[#This Row],[Target]]</f>
        <v>0.4580811808118081</v>
      </c>
      <c r="AG680" s="41">
        <f>India_Data[[#This Row],[Shipping Cost]]/India_Data[[#This Row],[Sales]]</f>
        <v>0.31468503302722728</v>
      </c>
      <c r="AH680" s="40" t="str">
        <f>IF(India_Data[[#This Row],[Shipping Cost]]/India_Data[[#This Row],[Sales]]&gt;0.1,"HIGH","")</f>
        <v>HIGH</v>
      </c>
    </row>
    <row r="681" spans="1:34">
      <c r="A681" s="19">
        <v>680</v>
      </c>
      <c r="B681" s="20" t="s">
        <v>3081</v>
      </c>
      <c r="C681" s="20" t="s">
        <v>2928</v>
      </c>
      <c r="D681" s="20" t="s">
        <v>3082</v>
      </c>
      <c r="E681" s="20" t="s">
        <v>3083</v>
      </c>
      <c r="F681" s="20" t="s">
        <v>110</v>
      </c>
      <c r="G681" s="20" t="s">
        <v>1339</v>
      </c>
      <c r="H681" s="20" t="s">
        <v>312</v>
      </c>
      <c r="I681" s="20" t="s">
        <v>32</v>
      </c>
      <c r="J681" s="20" t="s">
        <v>180</v>
      </c>
      <c r="K681" s="20" t="s">
        <v>3084</v>
      </c>
      <c r="L681" s="20" t="s">
        <v>1508</v>
      </c>
      <c r="M681" s="20" t="s">
        <v>1518</v>
      </c>
      <c r="N681" s="20" t="s">
        <v>3085</v>
      </c>
      <c r="O681" s="20">
        <v>500.85</v>
      </c>
      <c r="P681" s="20">
        <v>3</v>
      </c>
      <c r="Q681" s="20">
        <v>125.19</v>
      </c>
      <c r="R681" s="20">
        <v>53.01</v>
      </c>
      <c r="S681" s="20" t="s">
        <v>38</v>
      </c>
      <c r="T681" s="20">
        <v>448</v>
      </c>
      <c r="U681" s="20" t="s">
        <v>206</v>
      </c>
      <c r="V681" s="20" t="s">
        <v>221</v>
      </c>
      <c r="W681" s="21" t="s">
        <v>58</v>
      </c>
      <c r="X681" s="22">
        <v>45631</v>
      </c>
      <c r="Y681" s="23">
        <v>45430</v>
      </c>
      <c r="Z681" s="37" t="str">
        <f>IF(India_Data[[#This Row],[Order Date]]=India_Data[[#This Row],[Ship Date]],"0","1")</f>
        <v>1</v>
      </c>
      <c r="AA681" s="37" t="str">
        <f>IF(India_Data[[#This Row],[Sales]]&gt;=India_Data[[#This Row],[Target]],"YES","NO")</f>
        <v>YES</v>
      </c>
      <c r="AB681" s="37">
        <f>(Data!O681:O2235-Data!T681:T2235)</f>
        <v>52.850000000000023</v>
      </c>
      <c r="AC681" s="35">
        <f>India_Data[[#This Row],[Ship Date]]-India_Data[[#This Row],[Order Date]]</f>
        <v>-201</v>
      </c>
      <c r="AD681" s="35" t="str">
        <f>IF(India_Data[[#This Row],[Ship Date]]-India_Data[[#This Row],[Order Date]]&gt;5,"flag","no")</f>
        <v>no</v>
      </c>
      <c r="AE681" s="35">
        <f>India_Data[[#This Row],[Profit]]/India_Data[[#This Row],[Sales]]</f>
        <v>0.2499550763701707</v>
      </c>
      <c r="AF681" s="41">
        <f>India_Data[[#This Row],[Sales]]/India_Data[[#This Row],[Target]]</f>
        <v>1.11796875</v>
      </c>
      <c r="AG681" s="41">
        <f>India_Data[[#This Row],[Shipping Cost]]/India_Data[[#This Row],[Sales]]</f>
        <v>0.10584007187780772</v>
      </c>
      <c r="AH681" s="40" t="str">
        <f>IF(India_Data[[#This Row],[Shipping Cost]]/India_Data[[#This Row],[Sales]]&gt;0.1,"HIGH","")</f>
        <v>HIGH</v>
      </c>
    </row>
    <row r="682" spans="1:34">
      <c r="A682" s="19">
        <v>681</v>
      </c>
      <c r="B682" s="20" t="s">
        <v>3058</v>
      </c>
      <c r="C682" s="20" t="s">
        <v>2928</v>
      </c>
      <c r="D682" s="20" t="s">
        <v>784</v>
      </c>
      <c r="E682" s="20" t="s">
        <v>785</v>
      </c>
      <c r="F682" s="20" t="s">
        <v>171</v>
      </c>
      <c r="G682" s="20" t="s">
        <v>324</v>
      </c>
      <c r="H682" s="20" t="s">
        <v>31</v>
      </c>
      <c r="I682" s="20" t="s">
        <v>32</v>
      </c>
      <c r="J682" s="20" t="s">
        <v>33</v>
      </c>
      <c r="K682" s="20" t="s">
        <v>1585</v>
      </c>
      <c r="L682" s="20" t="s">
        <v>1508</v>
      </c>
      <c r="M682" s="20" t="s">
        <v>1518</v>
      </c>
      <c r="N682" s="20" t="s">
        <v>1586</v>
      </c>
      <c r="O682" s="20">
        <v>448.77</v>
      </c>
      <c r="P682" s="20">
        <v>7</v>
      </c>
      <c r="Q682" s="20">
        <v>170.52</v>
      </c>
      <c r="R682" s="20">
        <v>51.49</v>
      </c>
      <c r="S682" s="20" t="s">
        <v>2337</v>
      </c>
      <c r="T682" s="20">
        <v>361</v>
      </c>
      <c r="U682" s="20" t="s">
        <v>206</v>
      </c>
      <c r="V682" s="20" t="s">
        <v>228</v>
      </c>
      <c r="W682" s="21" t="s">
        <v>41</v>
      </c>
      <c r="X682" s="22">
        <v>44347</v>
      </c>
      <c r="Y682" s="23">
        <v>44353</v>
      </c>
      <c r="Z682" s="37" t="str">
        <f>IF(India_Data[[#This Row],[Order Date]]=India_Data[[#This Row],[Ship Date]],"0","1")</f>
        <v>1</v>
      </c>
      <c r="AA682" s="37" t="str">
        <f>IF(India_Data[[#This Row],[Sales]]&gt;=India_Data[[#This Row],[Target]],"YES","NO")</f>
        <v>YES</v>
      </c>
      <c r="AB682" s="37">
        <f>(Data!O682:O2236-Data!T682:T2236)</f>
        <v>87.769999999999982</v>
      </c>
      <c r="AC682" s="35">
        <f>India_Data[[#This Row],[Ship Date]]-India_Data[[#This Row],[Order Date]]</f>
        <v>6</v>
      </c>
      <c r="AD682" s="35" t="str">
        <f>IF(India_Data[[#This Row],[Ship Date]]-India_Data[[#This Row],[Order Date]]&gt;5,"flag","no")</f>
        <v>flag</v>
      </c>
      <c r="AE682" s="35">
        <f>India_Data[[#This Row],[Profit]]/India_Data[[#This Row],[Sales]]</f>
        <v>0.37997192325690221</v>
      </c>
      <c r="AF682" s="41">
        <f>India_Data[[#This Row],[Sales]]/India_Data[[#This Row],[Target]]</f>
        <v>1.243130193905817</v>
      </c>
      <c r="AG682" s="41">
        <f>India_Data[[#This Row],[Shipping Cost]]/India_Data[[#This Row],[Sales]]</f>
        <v>0.11473583350045681</v>
      </c>
      <c r="AH682" s="40" t="str">
        <f>IF(India_Data[[#This Row],[Shipping Cost]]/India_Data[[#This Row],[Sales]]&gt;0.1,"HIGH","")</f>
        <v>HIGH</v>
      </c>
    </row>
    <row r="683" spans="1:34">
      <c r="A683" s="19">
        <v>682</v>
      </c>
      <c r="B683" s="20" t="s">
        <v>3010</v>
      </c>
      <c r="C683" s="20" t="s">
        <v>2928</v>
      </c>
      <c r="D683" s="20" t="s">
        <v>3011</v>
      </c>
      <c r="E683" s="20" t="s">
        <v>3012</v>
      </c>
      <c r="F683" s="20" t="s">
        <v>29</v>
      </c>
      <c r="G683" s="20" t="s">
        <v>96</v>
      </c>
      <c r="H683" s="20" t="s">
        <v>31</v>
      </c>
      <c r="I683" s="20" t="s">
        <v>32</v>
      </c>
      <c r="J683" s="20" t="s">
        <v>33</v>
      </c>
      <c r="K683" s="20" t="s">
        <v>3086</v>
      </c>
      <c r="L683" s="20" t="s">
        <v>1508</v>
      </c>
      <c r="M683" s="20" t="s">
        <v>1518</v>
      </c>
      <c r="N683" s="20" t="s">
        <v>3087</v>
      </c>
      <c r="O683" s="20">
        <v>366.84</v>
      </c>
      <c r="P683" s="20">
        <v>4</v>
      </c>
      <c r="Q683" s="20">
        <v>21.96</v>
      </c>
      <c r="R683" s="20">
        <v>51.34</v>
      </c>
      <c r="S683" s="20" t="s">
        <v>38</v>
      </c>
      <c r="T683" s="20">
        <v>263</v>
      </c>
      <c r="U683" s="20" t="s">
        <v>206</v>
      </c>
      <c r="V683" s="20" t="s">
        <v>207</v>
      </c>
      <c r="W683" s="21" t="s">
        <v>58</v>
      </c>
      <c r="X683" s="22">
        <v>45631</v>
      </c>
      <c r="Y683" s="23">
        <v>45430</v>
      </c>
      <c r="Z683" s="37" t="str">
        <f>IF(India_Data[[#This Row],[Order Date]]=India_Data[[#This Row],[Ship Date]],"0","1")</f>
        <v>1</v>
      </c>
      <c r="AA683" s="37" t="str">
        <f>IF(India_Data[[#This Row],[Sales]]&gt;=India_Data[[#This Row],[Target]],"YES","NO")</f>
        <v>YES</v>
      </c>
      <c r="AB683" s="37">
        <f>(Data!O683:O2237-Data!T683:T2237)</f>
        <v>103.83999999999997</v>
      </c>
      <c r="AC683" s="35">
        <f>India_Data[[#This Row],[Ship Date]]-India_Data[[#This Row],[Order Date]]</f>
        <v>-201</v>
      </c>
      <c r="AD683" s="35" t="str">
        <f>IF(India_Data[[#This Row],[Ship Date]]-India_Data[[#This Row],[Order Date]]&gt;5,"flag","no")</f>
        <v>no</v>
      </c>
      <c r="AE683" s="35">
        <f>India_Data[[#This Row],[Profit]]/India_Data[[#This Row],[Sales]]</f>
        <v>5.9862610402355257E-2</v>
      </c>
      <c r="AF683" s="41">
        <f>India_Data[[#This Row],[Sales]]/India_Data[[#This Row],[Target]]</f>
        <v>1.3948288973384029</v>
      </c>
      <c r="AG683" s="41">
        <f>India_Data[[#This Row],[Shipping Cost]]/India_Data[[#This Row],[Sales]]</f>
        <v>0.13995202268018755</v>
      </c>
      <c r="AH683" s="40" t="str">
        <f>IF(India_Data[[#This Row],[Shipping Cost]]/India_Data[[#This Row],[Sales]]&gt;0.1,"HIGH","")</f>
        <v>HIGH</v>
      </c>
    </row>
    <row r="684" spans="1:34">
      <c r="A684" s="19">
        <v>683</v>
      </c>
      <c r="B684" s="20" t="s">
        <v>3019</v>
      </c>
      <c r="C684" s="20" t="s">
        <v>2928</v>
      </c>
      <c r="D684" s="20" t="s">
        <v>3020</v>
      </c>
      <c r="E684" s="20" t="s">
        <v>3021</v>
      </c>
      <c r="F684" s="20" t="s">
        <v>171</v>
      </c>
      <c r="G684" s="20" t="s">
        <v>2869</v>
      </c>
      <c r="H684" s="20" t="s">
        <v>124</v>
      </c>
      <c r="I684" s="20" t="s">
        <v>32</v>
      </c>
      <c r="J684" s="20" t="s">
        <v>47</v>
      </c>
      <c r="K684" s="20" t="s">
        <v>1647</v>
      </c>
      <c r="L684" s="20" t="s">
        <v>1508</v>
      </c>
      <c r="M684" s="20" t="s">
        <v>1518</v>
      </c>
      <c r="N684" s="20" t="s">
        <v>1648</v>
      </c>
      <c r="O684" s="20">
        <v>423.6</v>
      </c>
      <c r="P684" s="20">
        <v>5</v>
      </c>
      <c r="Q684" s="20">
        <v>84.6</v>
      </c>
      <c r="R684" s="20">
        <v>47.43</v>
      </c>
      <c r="S684" s="20" t="s">
        <v>2337</v>
      </c>
      <c r="T684" s="20">
        <v>319</v>
      </c>
      <c r="U684" s="20" t="s">
        <v>206</v>
      </c>
      <c r="V684" s="20" t="s">
        <v>214</v>
      </c>
      <c r="W684" s="21" t="s">
        <v>41</v>
      </c>
      <c r="X684" s="22">
        <v>45575</v>
      </c>
      <c r="Y684" s="23">
        <v>45581</v>
      </c>
      <c r="Z684" s="37" t="str">
        <f>IF(India_Data[[#This Row],[Order Date]]=India_Data[[#This Row],[Ship Date]],"0","1")</f>
        <v>1</v>
      </c>
      <c r="AA684" s="37" t="str">
        <f>IF(India_Data[[#This Row],[Sales]]&gt;=India_Data[[#This Row],[Target]],"YES","NO")</f>
        <v>YES</v>
      </c>
      <c r="AB684" s="37">
        <f>(Data!O684:O2238-Data!T684:T2238)</f>
        <v>104.60000000000002</v>
      </c>
      <c r="AC684" s="35">
        <f>India_Data[[#This Row],[Ship Date]]-India_Data[[#This Row],[Order Date]]</f>
        <v>6</v>
      </c>
      <c r="AD684" s="35" t="str">
        <f>IF(India_Data[[#This Row],[Ship Date]]-India_Data[[#This Row],[Order Date]]&gt;5,"flag","no")</f>
        <v>flag</v>
      </c>
      <c r="AE684" s="35">
        <f>India_Data[[#This Row],[Profit]]/India_Data[[#This Row],[Sales]]</f>
        <v>0.1997167138810198</v>
      </c>
      <c r="AF684" s="41">
        <f>India_Data[[#This Row],[Sales]]/India_Data[[#This Row],[Target]]</f>
        <v>1.3278996865203763</v>
      </c>
      <c r="AG684" s="41">
        <f>India_Data[[#This Row],[Shipping Cost]]/India_Data[[#This Row],[Sales]]</f>
        <v>0.11196883852691217</v>
      </c>
      <c r="AH684" s="40" t="str">
        <f>IF(India_Data[[#This Row],[Shipping Cost]]/India_Data[[#This Row],[Sales]]&gt;0.1,"HIGH","")</f>
        <v>HIGH</v>
      </c>
    </row>
    <row r="685" spans="1:34">
      <c r="A685" s="19">
        <v>684</v>
      </c>
      <c r="B685" s="20" t="s">
        <v>3755</v>
      </c>
      <c r="C685" s="20" t="s">
        <v>3631</v>
      </c>
      <c r="D685" s="20" t="s">
        <v>1148</v>
      </c>
      <c r="E685" s="20" t="s">
        <v>1149</v>
      </c>
      <c r="F685" s="20" t="s">
        <v>171</v>
      </c>
      <c r="G685" s="20" t="s">
        <v>2216</v>
      </c>
      <c r="H685" s="20" t="s">
        <v>179</v>
      </c>
      <c r="I685" s="20" t="s">
        <v>32</v>
      </c>
      <c r="J685" s="20" t="s">
        <v>180</v>
      </c>
      <c r="K685" s="20" t="s">
        <v>1795</v>
      </c>
      <c r="L685" s="20" t="s">
        <v>1508</v>
      </c>
      <c r="M685" s="20" t="s">
        <v>1518</v>
      </c>
      <c r="N685" s="20" t="s">
        <v>1796</v>
      </c>
      <c r="O685" s="20">
        <v>173.94</v>
      </c>
      <c r="P685" s="20">
        <v>1</v>
      </c>
      <c r="Q685" s="20">
        <v>38.25</v>
      </c>
      <c r="R685" s="20">
        <v>26.63</v>
      </c>
      <c r="S685" s="20" t="s">
        <v>2337</v>
      </c>
      <c r="T685" s="20">
        <v>681</v>
      </c>
      <c r="U685" s="20" t="s">
        <v>206</v>
      </c>
      <c r="V685" s="20" t="s">
        <v>221</v>
      </c>
      <c r="W685" s="21" t="s">
        <v>41</v>
      </c>
      <c r="X685" s="22">
        <v>44342</v>
      </c>
      <c r="Y685" s="23">
        <v>44202</v>
      </c>
      <c r="Z685" s="37" t="str">
        <f>IF(India_Data[[#This Row],[Order Date]]=India_Data[[#This Row],[Ship Date]],"0","1")</f>
        <v>1</v>
      </c>
      <c r="AA685" s="37" t="str">
        <f>IF(India_Data[[#This Row],[Sales]]&gt;=India_Data[[#This Row],[Target]],"YES","NO")</f>
        <v>NO</v>
      </c>
      <c r="AB685" s="37">
        <f>(Data!O685:O2239-Data!T685:T2239)</f>
        <v>-507.06</v>
      </c>
      <c r="AC685" s="35">
        <f>India_Data[[#This Row],[Ship Date]]-India_Data[[#This Row],[Order Date]]</f>
        <v>-140</v>
      </c>
      <c r="AD685" s="35" t="str">
        <f>IF(India_Data[[#This Row],[Ship Date]]-India_Data[[#This Row],[Order Date]]&gt;5,"flag","no")</f>
        <v>no</v>
      </c>
      <c r="AE685" s="35">
        <f>India_Data[[#This Row],[Profit]]/India_Data[[#This Row],[Sales]]</f>
        <v>0.21990341497067956</v>
      </c>
      <c r="AF685" s="41">
        <f>India_Data[[#This Row],[Sales]]/India_Data[[#This Row],[Target]]</f>
        <v>0.25541850220264317</v>
      </c>
      <c r="AG685" s="41">
        <f>India_Data[[#This Row],[Shipping Cost]]/India_Data[[#This Row],[Sales]]</f>
        <v>0.15309876969069794</v>
      </c>
      <c r="AH685" s="40" t="str">
        <f>IF(India_Data[[#This Row],[Shipping Cost]]/India_Data[[#This Row],[Sales]]&gt;0.1,"HIGH","")</f>
        <v>HIGH</v>
      </c>
    </row>
    <row r="686" spans="1:34">
      <c r="A686" s="19">
        <v>685</v>
      </c>
      <c r="B686" s="20" t="s">
        <v>3709</v>
      </c>
      <c r="C686" s="20" t="s">
        <v>3631</v>
      </c>
      <c r="D686" s="20" t="s">
        <v>3710</v>
      </c>
      <c r="E686" s="20" t="s">
        <v>3711</v>
      </c>
      <c r="F686" s="20" t="s">
        <v>29</v>
      </c>
      <c r="G686" s="20" t="s">
        <v>236</v>
      </c>
      <c r="H686" s="20" t="s">
        <v>165</v>
      </c>
      <c r="I686" s="20" t="s">
        <v>32</v>
      </c>
      <c r="J686" s="20" t="s">
        <v>47</v>
      </c>
      <c r="K686" s="20" t="s">
        <v>3094</v>
      </c>
      <c r="L686" s="20" t="s">
        <v>1508</v>
      </c>
      <c r="M686" s="20" t="s">
        <v>1518</v>
      </c>
      <c r="N686" s="20" t="s">
        <v>3095</v>
      </c>
      <c r="O686" s="20">
        <v>159.30000000000001</v>
      </c>
      <c r="P686" s="20">
        <v>3</v>
      </c>
      <c r="Q686" s="20">
        <v>27</v>
      </c>
      <c r="R686" s="20">
        <v>26.27</v>
      </c>
      <c r="S686" s="20" t="s">
        <v>2337</v>
      </c>
      <c r="T686" s="20">
        <v>168</v>
      </c>
      <c r="U686" s="20" t="s">
        <v>206</v>
      </c>
      <c r="V686" s="20" t="s">
        <v>228</v>
      </c>
      <c r="W686" s="21" t="s">
        <v>58</v>
      </c>
      <c r="X686" s="22">
        <v>45540</v>
      </c>
      <c r="Y686" s="23">
        <v>45427</v>
      </c>
      <c r="Z686" s="37" t="str">
        <f>IF(India_Data[[#This Row],[Order Date]]=India_Data[[#This Row],[Ship Date]],"0","1")</f>
        <v>1</v>
      </c>
      <c r="AA686" s="37" t="str">
        <f>IF(India_Data[[#This Row],[Sales]]&gt;=India_Data[[#This Row],[Target]],"YES","NO")</f>
        <v>NO</v>
      </c>
      <c r="AB686" s="37">
        <f>(Data!O686:O2240-Data!T686:T2240)</f>
        <v>-8.6999999999999886</v>
      </c>
      <c r="AC686" s="35">
        <f>India_Data[[#This Row],[Ship Date]]-India_Data[[#This Row],[Order Date]]</f>
        <v>-113</v>
      </c>
      <c r="AD686" s="35" t="str">
        <f>IF(India_Data[[#This Row],[Ship Date]]-India_Data[[#This Row],[Order Date]]&gt;5,"flag","no")</f>
        <v>no</v>
      </c>
      <c r="AE686" s="35">
        <f>India_Data[[#This Row],[Profit]]/India_Data[[#This Row],[Sales]]</f>
        <v>0.16949152542372881</v>
      </c>
      <c r="AF686" s="41">
        <f>India_Data[[#This Row],[Sales]]/India_Data[[#This Row],[Target]]</f>
        <v>0.94821428571428579</v>
      </c>
      <c r="AG686" s="41">
        <f>India_Data[[#This Row],[Shipping Cost]]/India_Data[[#This Row],[Sales]]</f>
        <v>0.16490897677338354</v>
      </c>
      <c r="AH686" s="40" t="str">
        <f>IF(India_Data[[#This Row],[Shipping Cost]]/India_Data[[#This Row],[Sales]]&gt;0.1,"HIGH","")</f>
        <v>HIGH</v>
      </c>
    </row>
    <row r="687" spans="1:34">
      <c r="A687" s="19">
        <v>686</v>
      </c>
      <c r="B687" s="20" t="s">
        <v>3016</v>
      </c>
      <c r="C687" s="20" t="s">
        <v>2928</v>
      </c>
      <c r="D687" s="20" t="s">
        <v>934</v>
      </c>
      <c r="E687" s="20" t="s">
        <v>935</v>
      </c>
      <c r="F687" s="20" t="s">
        <v>171</v>
      </c>
      <c r="G687" s="20" t="s">
        <v>1571</v>
      </c>
      <c r="H687" s="20" t="s">
        <v>46</v>
      </c>
      <c r="I687" s="20" t="s">
        <v>32</v>
      </c>
      <c r="J687" s="20" t="s">
        <v>47</v>
      </c>
      <c r="K687" s="20" t="s">
        <v>1675</v>
      </c>
      <c r="L687" s="20" t="s">
        <v>1508</v>
      </c>
      <c r="M687" s="20" t="s">
        <v>1518</v>
      </c>
      <c r="N687" s="20" t="s">
        <v>1676</v>
      </c>
      <c r="O687" s="20">
        <v>134.91</v>
      </c>
      <c r="P687" s="20">
        <v>1</v>
      </c>
      <c r="Q687" s="20">
        <v>39.119999999999997</v>
      </c>
      <c r="R687" s="20">
        <v>25.97</v>
      </c>
      <c r="S687" s="20" t="s">
        <v>38</v>
      </c>
      <c r="T687" s="20">
        <v>367</v>
      </c>
      <c r="U687" s="20" t="s">
        <v>206</v>
      </c>
      <c r="V687" s="20" t="s">
        <v>207</v>
      </c>
      <c r="W687" s="21" t="s">
        <v>58</v>
      </c>
      <c r="X687" s="22">
        <v>44843</v>
      </c>
      <c r="Y687" s="23">
        <v>44904</v>
      </c>
      <c r="Z687" s="37" t="str">
        <f>IF(India_Data[[#This Row],[Order Date]]=India_Data[[#This Row],[Ship Date]],"0","1")</f>
        <v>1</v>
      </c>
      <c r="AA687" s="37" t="str">
        <f>IF(India_Data[[#This Row],[Sales]]&gt;=India_Data[[#This Row],[Target]],"YES","NO")</f>
        <v>NO</v>
      </c>
      <c r="AB687" s="37">
        <f>(Data!O687:O2241-Data!T687:T2241)</f>
        <v>-232.09</v>
      </c>
      <c r="AC687" s="35">
        <f>India_Data[[#This Row],[Ship Date]]-India_Data[[#This Row],[Order Date]]</f>
        <v>61</v>
      </c>
      <c r="AD687" s="35" t="str">
        <f>IF(India_Data[[#This Row],[Ship Date]]-India_Data[[#This Row],[Order Date]]&gt;5,"flag","no")</f>
        <v>flag</v>
      </c>
      <c r="AE687" s="35">
        <f>India_Data[[#This Row],[Profit]]/India_Data[[#This Row],[Sales]]</f>
        <v>0.28997109183900377</v>
      </c>
      <c r="AF687" s="41">
        <f>India_Data[[#This Row],[Sales]]/India_Data[[#This Row],[Target]]</f>
        <v>0.36760217983651228</v>
      </c>
      <c r="AG687" s="41">
        <f>India_Data[[#This Row],[Shipping Cost]]/India_Data[[#This Row],[Sales]]</f>
        <v>0.19249870283892964</v>
      </c>
      <c r="AH687" s="40" t="str">
        <f>IF(India_Data[[#This Row],[Shipping Cost]]/India_Data[[#This Row],[Sales]]&gt;0.1,"HIGH","")</f>
        <v>HIGH</v>
      </c>
    </row>
    <row r="688" spans="1:34">
      <c r="A688" s="19">
        <v>687</v>
      </c>
      <c r="B688" s="20" t="s">
        <v>4021</v>
      </c>
      <c r="C688" s="20" t="s">
        <v>3998</v>
      </c>
      <c r="D688" s="20" t="s">
        <v>4022</v>
      </c>
      <c r="E688" s="20" t="s">
        <v>4023</v>
      </c>
      <c r="F688" s="20" t="s">
        <v>29</v>
      </c>
      <c r="G688" s="20" t="s">
        <v>311</v>
      </c>
      <c r="H688" s="20" t="s">
        <v>63</v>
      </c>
      <c r="I688" s="20" t="s">
        <v>32</v>
      </c>
      <c r="J688" s="20" t="s">
        <v>54</v>
      </c>
      <c r="K688" s="20" t="s">
        <v>4088</v>
      </c>
      <c r="L688" s="20" t="s">
        <v>1508</v>
      </c>
      <c r="M688" s="20" t="s">
        <v>1518</v>
      </c>
      <c r="N688" s="20" t="s">
        <v>4089</v>
      </c>
      <c r="O688" s="20">
        <v>110.88</v>
      </c>
      <c r="P688" s="20">
        <v>2</v>
      </c>
      <c r="Q688" s="20">
        <v>16.62</v>
      </c>
      <c r="R688" s="20">
        <v>20.76</v>
      </c>
      <c r="S688" s="20" t="s">
        <v>2337</v>
      </c>
      <c r="T688" s="20">
        <v>274</v>
      </c>
      <c r="U688" s="20" t="s">
        <v>206</v>
      </c>
      <c r="V688" s="20" t="s">
        <v>214</v>
      </c>
      <c r="W688" s="21" t="s">
        <v>58</v>
      </c>
      <c r="X688" s="22">
        <v>45405</v>
      </c>
      <c r="Y688" s="23">
        <v>45408</v>
      </c>
      <c r="Z688" s="37" t="str">
        <f>IF(India_Data[[#This Row],[Order Date]]=India_Data[[#This Row],[Ship Date]],"0","1")</f>
        <v>1</v>
      </c>
      <c r="AA688" s="37" t="str">
        <f>IF(India_Data[[#This Row],[Sales]]&gt;=India_Data[[#This Row],[Target]],"YES","NO")</f>
        <v>NO</v>
      </c>
      <c r="AB688" s="37">
        <f>(Data!O688:O2242-Data!T688:T2242)</f>
        <v>-163.12</v>
      </c>
      <c r="AC688" s="35">
        <f>India_Data[[#This Row],[Ship Date]]-India_Data[[#This Row],[Order Date]]</f>
        <v>3</v>
      </c>
      <c r="AD688" s="35" t="str">
        <f>IF(India_Data[[#This Row],[Ship Date]]-India_Data[[#This Row],[Order Date]]&gt;5,"flag","no")</f>
        <v>no</v>
      </c>
      <c r="AE688" s="35">
        <f>India_Data[[#This Row],[Profit]]/India_Data[[#This Row],[Sales]]</f>
        <v>0.14989177489177491</v>
      </c>
      <c r="AF688" s="41">
        <f>India_Data[[#This Row],[Sales]]/India_Data[[#This Row],[Target]]</f>
        <v>0.40467153284671531</v>
      </c>
      <c r="AG688" s="41">
        <f>India_Data[[#This Row],[Shipping Cost]]/India_Data[[#This Row],[Sales]]</f>
        <v>0.18722943722943725</v>
      </c>
      <c r="AH688" s="40" t="str">
        <f>IF(India_Data[[#This Row],[Shipping Cost]]/India_Data[[#This Row],[Sales]]&gt;0.1,"HIGH","")</f>
        <v>HIGH</v>
      </c>
    </row>
    <row r="689" spans="1:34">
      <c r="A689" s="19">
        <v>688</v>
      </c>
      <c r="B689" s="20" t="s">
        <v>3756</v>
      </c>
      <c r="C689" s="20" t="s">
        <v>3631</v>
      </c>
      <c r="D689" s="20" t="s">
        <v>3757</v>
      </c>
      <c r="E689" s="20" t="s">
        <v>3758</v>
      </c>
      <c r="F689" s="20" t="s">
        <v>171</v>
      </c>
      <c r="G689" s="20" t="s">
        <v>702</v>
      </c>
      <c r="H689" s="20" t="s">
        <v>252</v>
      </c>
      <c r="I689" s="20" t="s">
        <v>32</v>
      </c>
      <c r="J689" s="20" t="s">
        <v>47</v>
      </c>
      <c r="K689" s="20" t="s">
        <v>3624</v>
      </c>
      <c r="L689" s="20" t="s">
        <v>1508</v>
      </c>
      <c r="M689" s="20" t="s">
        <v>1518</v>
      </c>
      <c r="N689" s="20" t="s">
        <v>3625</v>
      </c>
      <c r="O689" s="20">
        <v>57.93</v>
      </c>
      <c r="P689" s="20">
        <v>1</v>
      </c>
      <c r="Q689" s="20">
        <v>17.940000000000001</v>
      </c>
      <c r="R689" s="20">
        <v>20.170000000000002</v>
      </c>
      <c r="S689" s="20" t="s">
        <v>2337</v>
      </c>
      <c r="T689" s="20">
        <v>274</v>
      </c>
      <c r="U689" s="20" t="s">
        <v>206</v>
      </c>
      <c r="V689" s="20" t="s">
        <v>221</v>
      </c>
      <c r="W689" s="21" t="s">
        <v>41</v>
      </c>
      <c r="X689" s="22">
        <v>44486</v>
      </c>
      <c r="Y689" s="23">
        <v>44488</v>
      </c>
      <c r="Z689" s="37" t="str">
        <f>IF(India_Data[[#This Row],[Order Date]]=India_Data[[#This Row],[Ship Date]],"0","1")</f>
        <v>1</v>
      </c>
      <c r="AA689" s="37" t="str">
        <f>IF(India_Data[[#This Row],[Sales]]&gt;=India_Data[[#This Row],[Target]],"YES","NO")</f>
        <v>NO</v>
      </c>
      <c r="AB689" s="37">
        <f>(Data!O689:O2243-Data!T689:T2243)</f>
        <v>-216.07</v>
      </c>
      <c r="AC689" s="35">
        <f>India_Data[[#This Row],[Ship Date]]-India_Data[[#This Row],[Order Date]]</f>
        <v>2</v>
      </c>
      <c r="AD689" s="35" t="str">
        <f>IF(India_Data[[#This Row],[Ship Date]]-India_Data[[#This Row],[Order Date]]&gt;5,"flag","no")</f>
        <v>no</v>
      </c>
      <c r="AE689" s="35">
        <f>India_Data[[#This Row],[Profit]]/India_Data[[#This Row],[Sales]]</f>
        <v>0.30968410150181258</v>
      </c>
      <c r="AF689" s="41">
        <f>India_Data[[#This Row],[Sales]]/India_Data[[#This Row],[Target]]</f>
        <v>0.21142335766423356</v>
      </c>
      <c r="AG689" s="41">
        <f>India_Data[[#This Row],[Shipping Cost]]/India_Data[[#This Row],[Sales]]</f>
        <v>0.34817883652684278</v>
      </c>
      <c r="AH689" s="40" t="str">
        <f>IF(India_Data[[#This Row],[Shipping Cost]]/India_Data[[#This Row],[Sales]]&gt;0.1,"HIGH","")</f>
        <v>HIGH</v>
      </c>
    </row>
    <row r="690" spans="1:34">
      <c r="A690" s="19">
        <v>689</v>
      </c>
      <c r="B690" s="20" t="s">
        <v>3088</v>
      </c>
      <c r="C690" s="20" t="s">
        <v>2928</v>
      </c>
      <c r="D690" s="20" t="s">
        <v>3089</v>
      </c>
      <c r="E690" s="20" t="s">
        <v>3090</v>
      </c>
      <c r="F690" s="20" t="s">
        <v>29</v>
      </c>
      <c r="G690" s="20" t="s">
        <v>123</v>
      </c>
      <c r="H690" s="20" t="s">
        <v>124</v>
      </c>
      <c r="I690" s="20" t="s">
        <v>32</v>
      </c>
      <c r="J690" s="20" t="s">
        <v>47</v>
      </c>
      <c r="K690" s="20" t="s">
        <v>1802</v>
      </c>
      <c r="L690" s="20" t="s">
        <v>1508</v>
      </c>
      <c r="M690" s="20" t="s">
        <v>1518</v>
      </c>
      <c r="N690" s="20" t="s">
        <v>1803</v>
      </c>
      <c r="O690" s="20">
        <v>327.3</v>
      </c>
      <c r="P690" s="20">
        <v>2</v>
      </c>
      <c r="Q690" s="20">
        <v>150.54</v>
      </c>
      <c r="R690" s="20">
        <v>19.7</v>
      </c>
      <c r="S690" s="20" t="s">
        <v>38</v>
      </c>
      <c r="T690" s="20">
        <v>687</v>
      </c>
      <c r="U690" s="20" t="s">
        <v>206</v>
      </c>
      <c r="V690" s="20" t="s">
        <v>228</v>
      </c>
      <c r="W690" s="21" t="s">
        <v>58</v>
      </c>
      <c r="X690" s="22">
        <v>45582</v>
      </c>
      <c r="Y690" s="23">
        <v>45583</v>
      </c>
      <c r="Z690" s="37" t="str">
        <f>IF(India_Data[[#This Row],[Order Date]]=India_Data[[#This Row],[Ship Date]],"0","1")</f>
        <v>1</v>
      </c>
      <c r="AA690" s="37" t="str">
        <f>IF(India_Data[[#This Row],[Sales]]&gt;=India_Data[[#This Row],[Target]],"YES","NO")</f>
        <v>NO</v>
      </c>
      <c r="AB690" s="37">
        <f>(Data!O690:O2244-Data!T690:T2244)</f>
        <v>-359.7</v>
      </c>
      <c r="AC690" s="35">
        <f>India_Data[[#This Row],[Ship Date]]-India_Data[[#This Row],[Order Date]]</f>
        <v>1</v>
      </c>
      <c r="AD690" s="35" t="str">
        <f>IF(India_Data[[#This Row],[Ship Date]]-India_Data[[#This Row],[Order Date]]&gt;5,"flag","no")</f>
        <v>no</v>
      </c>
      <c r="AE690" s="35">
        <f>India_Data[[#This Row],[Profit]]/India_Data[[#This Row],[Sales]]</f>
        <v>0.4599450045829514</v>
      </c>
      <c r="AF690" s="41">
        <f>India_Data[[#This Row],[Sales]]/India_Data[[#This Row],[Target]]</f>
        <v>0.47641921397379916</v>
      </c>
      <c r="AG690" s="41">
        <f>India_Data[[#This Row],[Shipping Cost]]/India_Data[[#This Row],[Sales]]</f>
        <v>6.0189428658722878E-2</v>
      </c>
      <c r="AH690" s="40" t="str">
        <f>IF(India_Data[[#This Row],[Shipping Cost]]/India_Data[[#This Row],[Sales]]&gt;0.1,"HIGH","")</f>
        <v/>
      </c>
    </row>
    <row r="691" spans="1:34">
      <c r="A691" s="19">
        <v>690</v>
      </c>
      <c r="B691" s="20" t="s">
        <v>3091</v>
      </c>
      <c r="C691" s="20" t="s">
        <v>2928</v>
      </c>
      <c r="D691" s="20" t="s">
        <v>2218</v>
      </c>
      <c r="E691" s="20" t="s">
        <v>2219</v>
      </c>
      <c r="F691" s="20" t="s">
        <v>29</v>
      </c>
      <c r="G691" s="20" t="s">
        <v>45</v>
      </c>
      <c r="H691" s="20" t="s">
        <v>46</v>
      </c>
      <c r="I691" s="20" t="s">
        <v>32</v>
      </c>
      <c r="J691" s="20" t="s">
        <v>47</v>
      </c>
      <c r="K691" s="20" t="s">
        <v>3092</v>
      </c>
      <c r="L691" s="20" t="s">
        <v>1508</v>
      </c>
      <c r="M691" s="20" t="s">
        <v>1518</v>
      </c>
      <c r="N691" s="20" t="s">
        <v>3093</v>
      </c>
      <c r="O691" s="20">
        <v>261.24</v>
      </c>
      <c r="P691" s="20">
        <v>2</v>
      </c>
      <c r="Q691" s="20">
        <v>101.88</v>
      </c>
      <c r="R691" s="20">
        <v>18.48</v>
      </c>
      <c r="S691" s="20" t="s">
        <v>38</v>
      </c>
      <c r="T691" s="20">
        <v>726</v>
      </c>
      <c r="U691" s="20" t="s">
        <v>206</v>
      </c>
      <c r="V691" s="20" t="s">
        <v>207</v>
      </c>
      <c r="W691" s="21" t="s">
        <v>58</v>
      </c>
      <c r="X691" s="22">
        <v>45296</v>
      </c>
      <c r="Y691" s="23">
        <v>45448</v>
      </c>
      <c r="Z691" s="37" t="str">
        <f>IF(India_Data[[#This Row],[Order Date]]=India_Data[[#This Row],[Ship Date]],"0","1")</f>
        <v>1</v>
      </c>
      <c r="AA691" s="37" t="str">
        <f>IF(India_Data[[#This Row],[Sales]]&gt;=India_Data[[#This Row],[Target]],"YES","NO")</f>
        <v>NO</v>
      </c>
      <c r="AB691" s="37">
        <f>(Data!O691:O2245-Data!T691:T2245)</f>
        <v>-464.76</v>
      </c>
      <c r="AC691" s="35">
        <f>India_Data[[#This Row],[Ship Date]]-India_Data[[#This Row],[Order Date]]</f>
        <v>152</v>
      </c>
      <c r="AD691" s="35" t="str">
        <f>IF(India_Data[[#This Row],[Ship Date]]-India_Data[[#This Row],[Order Date]]&gt;5,"flag","no")</f>
        <v>flag</v>
      </c>
      <c r="AE691" s="35">
        <f>India_Data[[#This Row],[Profit]]/India_Data[[#This Row],[Sales]]</f>
        <v>0.38998621956821311</v>
      </c>
      <c r="AF691" s="41">
        <f>India_Data[[#This Row],[Sales]]/India_Data[[#This Row],[Target]]</f>
        <v>0.35983471074380169</v>
      </c>
      <c r="AG691" s="41">
        <f>India_Data[[#This Row],[Shipping Cost]]/India_Data[[#This Row],[Sales]]</f>
        <v>7.0739549839228297E-2</v>
      </c>
      <c r="AH691" s="40" t="str">
        <f>IF(India_Data[[#This Row],[Shipping Cost]]/India_Data[[#This Row],[Sales]]&gt;0.1,"HIGH","")</f>
        <v/>
      </c>
    </row>
    <row r="692" spans="1:34">
      <c r="A692" s="19">
        <v>691</v>
      </c>
      <c r="B692" s="20" t="s">
        <v>2960</v>
      </c>
      <c r="C692" s="20" t="s">
        <v>2928</v>
      </c>
      <c r="D692" s="20" t="s">
        <v>2961</v>
      </c>
      <c r="E692" s="20" t="s">
        <v>2962</v>
      </c>
      <c r="F692" s="20" t="s">
        <v>29</v>
      </c>
      <c r="G692" s="20" t="s">
        <v>2963</v>
      </c>
      <c r="H692" s="20" t="s">
        <v>53</v>
      </c>
      <c r="I692" s="20" t="s">
        <v>32</v>
      </c>
      <c r="J692" s="20" t="s">
        <v>54</v>
      </c>
      <c r="K692" s="20" t="s">
        <v>3094</v>
      </c>
      <c r="L692" s="20" t="s">
        <v>1508</v>
      </c>
      <c r="M692" s="20" t="s">
        <v>1518</v>
      </c>
      <c r="N692" s="20" t="s">
        <v>3095</v>
      </c>
      <c r="O692" s="20">
        <v>159.30000000000001</v>
      </c>
      <c r="P692" s="20">
        <v>3</v>
      </c>
      <c r="Q692" s="20">
        <v>27</v>
      </c>
      <c r="R692" s="20">
        <v>16.34</v>
      </c>
      <c r="S692" s="20" t="s">
        <v>38</v>
      </c>
      <c r="T692" s="20">
        <v>728</v>
      </c>
      <c r="U692" s="20" t="s">
        <v>206</v>
      </c>
      <c r="V692" s="20" t="s">
        <v>214</v>
      </c>
      <c r="W692" s="21" t="s">
        <v>41</v>
      </c>
      <c r="X692" s="22">
        <v>45560</v>
      </c>
      <c r="Y692" s="23">
        <v>45562</v>
      </c>
      <c r="Z692" s="37" t="str">
        <f>IF(India_Data[[#This Row],[Order Date]]=India_Data[[#This Row],[Ship Date]],"0","1")</f>
        <v>1</v>
      </c>
      <c r="AA692" s="37" t="str">
        <f>IF(India_Data[[#This Row],[Sales]]&gt;=India_Data[[#This Row],[Target]],"YES","NO")</f>
        <v>NO</v>
      </c>
      <c r="AB692" s="37">
        <f>(Data!O692:O2246-Data!T692:T2246)</f>
        <v>-568.70000000000005</v>
      </c>
      <c r="AC692" s="35">
        <f>India_Data[[#This Row],[Ship Date]]-India_Data[[#This Row],[Order Date]]</f>
        <v>2</v>
      </c>
      <c r="AD692" s="35" t="str">
        <f>IF(India_Data[[#This Row],[Ship Date]]-India_Data[[#This Row],[Order Date]]&gt;5,"flag","no")</f>
        <v>no</v>
      </c>
      <c r="AE692" s="35">
        <f>India_Data[[#This Row],[Profit]]/India_Data[[#This Row],[Sales]]</f>
        <v>0.16949152542372881</v>
      </c>
      <c r="AF692" s="41">
        <f>India_Data[[#This Row],[Sales]]/India_Data[[#This Row],[Target]]</f>
        <v>0.21881868131868135</v>
      </c>
      <c r="AG692" s="41">
        <f>India_Data[[#This Row],[Shipping Cost]]/India_Data[[#This Row],[Sales]]</f>
        <v>0.10257376020087884</v>
      </c>
      <c r="AH692" s="40" t="str">
        <f>IF(India_Data[[#This Row],[Shipping Cost]]/India_Data[[#This Row],[Sales]]&gt;0.1,"HIGH","")</f>
        <v>HIGH</v>
      </c>
    </row>
    <row r="693" spans="1:34">
      <c r="A693" s="19">
        <v>692</v>
      </c>
      <c r="B693" s="20" t="s">
        <v>3759</v>
      </c>
      <c r="C693" s="20" t="s">
        <v>3631</v>
      </c>
      <c r="D693" s="20" t="s">
        <v>339</v>
      </c>
      <c r="E693" s="20" t="s">
        <v>340</v>
      </c>
      <c r="F693" s="20" t="s">
        <v>171</v>
      </c>
      <c r="G693" s="20" t="s">
        <v>218</v>
      </c>
      <c r="H693" s="20" t="s">
        <v>165</v>
      </c>
      <c r="I693" s="20" t="s">
        <v>32</v>
      </c>
      <c r="J693" s="20" t="s">
        <v>47</v>
      </c>
      <c r="K693" s="20" t="s">
        <v>3760</v>
      </c>
      <c r="L693" s="20" t="s">
        <v>1508</v>
      </c>
      <c r="M693" s="20" t="s">
        <v>1518</v>
      </c>
      <c r="N693" s="20" t="s">
        <v>3761</v>
      </c>
      <c r="O693" s="20">
        <v>168.96</v>
      </c>
      <c r="P693" s="20">
        <v>2</v>
      </c>
      <c r="Q693" s="20">
        <v>6.72</v>
      </c>
      <c r="R693" s="20">
        <v>15.42</v>
      </c>
      <c r="S693" s="20" t="s">
        <v>38</v>
      </c>
      <c r="T693" s="20">
        <v>729</v>
      </c>
      <c r="U693" s="20" t="s">
        <v>206</v>
      </c>
      <c r="V693" s="20" t="s">
        <v>221</v>
      </c>
      <c r="W693" s="21" t="s">
        <v>58</v>
      </c>
      <c r="X693" s="22">
        <v>45296</v>
      </c>
      <c r="Y693" s="23">
        <v>45448</v>
      </c>
      <c r="Z693" s="37" t="str">
        <f>IF(India_Data[[#This Row],[Order Date]]=India_Data[[#This Row],[Ship Date]],"0","1")</f>
        <v>1</v>
      </c>
      <c r="AA693" s="37" t="str">
        <f>IF(India_Data[[#This Row],[Sales]]&gt;=India_Data[[#This Row],[Target]],"YES","NO")</f>
        <v>NO</v>
      </c>
      <c r="AB693" s="37">
        <f>(Data!O693:O2247-Data!T693:T2247)</f>
        <v>-560.04</v>
      </c>
      <c r="AC693" s="35">
        <f>India_Data[[#This Row],[Ship Date]]-India_Data[[#This Row],[Order Date]]</f>
        <v>152</v>
      </c>
      <c r="AD693" s="35" t="str">
        <f>IF(India_Data[[#This Row],[Ship Date]]-India_Data[[#This Row],[Order Date]]&gt;5,"flag","no")</f>
        <v>flag</v>
      </c>
      <c r="AE693" s="35">
        <f>India_Data[[#This Row],[Profit]]/India_Data[[#This Row],[Sales]]</f>
        <v>3.9772727272727272E-2</v>
      </c>
      <c r="AF693" s="41">
        <f>India_Data[[#This Row],[Sales]]/India_Data[[#This Row],[Target]]</f>
        <v>0.23176954732510288</v>
      </c>
      <c r="AG693" s="41">
        <f>India_Data[[#This Row],[Shipping Cost]]/India_Data[[#This Row],[Sales]]</f>
        <v>9.1264204545454544E-2</v>
      </c>
      <c r="AH693" s="40" t="str">
        <f>IF(India_Data[[#This Row],[Shipping Cost]]/India_Data[[#This Row],[Sales]]&gt;0.1,"HIGH","")</f>
        <v/>
      </c>
    </row>
    <row r="694" spans="1:34">
      <c r="A694" s="19">
        <v>693</v>
      </c>
      <c r="B694" s="20" t="s">
        <v>3096</v>
      </c>
      <c r="C694" s="20" t="s">
        <v>2928</v>
      </c>
      <c r="D694" s="20" t="s">
        <v>3097</v>
      </c>
      <c r="E694" s="20" t="s">
        <v>3098</v>
      </c>
      <c r="F694" s="20" t="s">
        <v>110</v>
      </c>
      <c r="G694" s="20" t="s">
        <v>164</v>
      </c>
      <c r="H694" s="20" t="s">
        <v>165</v>
      </c>
      <c r="I694" s="20" t="s">
        <v>32</v>
      </c>
      <c r="J694" s="20" t="s">
        <v>47</v>
      </c>
      <c r="K694" s="20" t="s">
        <v>1517</v>
      </c>
      <c r="L694" s="20" t="s">
        <v>1508</v>
      </c>
      <c r="M694" s="20" t="s">
        <v>1518</v>
      </c>
      <c r="N694" s="20" t="s">
        <v>1519</v>
      </c>
      <c r="O694" s="20">
        <v>149.58000000000001</v>
      </c>
      <c r="P694" s="20">
        <v>1</v>
      </c>
      <c r="Q694" s="20">
        <v>14.94</v>
      </c>
      <c r="R694" s="20">
        <v>10.039999999999999</v>
      </c>
      <c r="S694" s="20" t="s">
        <v>38</v>
      </c>
      <c r="T694" s="20">
        <v>361</v>
      </c>
      <c r="U694" s="20" t="s">
        <v>206</v>
      </c>
      <c r="V694" s="20" t="s">
        <v>207</v>
      </c>
      <c r="W694" s="21" t="s">
        <v>41</v>
      </c>
      <c r="X694" s="22">
        <v>44406</v>
      </c>
      <c r="Y694" s="23">
        <v>44204</v>
      </c>
      <c r="Z694" s="37" t="str">
        <f>IF(India_Data[[#This Row],[Order Date]]=India_Data[[#This Row],[Ship Date]],"0","1")</f>
        <v>1</v>
      </c>
      <c r="AA694" s="37" t="str">
        <f>IF(India_Data[[#This Row],[Sales]]&gt;=India_Data[[#This Row],[Target]],"YES","NO")</f>
        <v>NO</v>
      </c>
      <c r="AB694" s="37">
        <f>(Data!O694:O2248-Data!T694:T2248)</f>
        <v>-211.42</v>
      </c>
      <c r="AC694" s="35">
        <f>India_Data[[#This Row],[Ship Date]]-India_Data[[#This Row],[Order Date]]</f>
        <v>-202</v>
      </c>
      <c r="AD694" s="35" t="str">
        <f>IF(India_Data[[#This Row],[Ship Date]]-India_Data[[#This Row],[Order Date]]&gt;5,"flag","no")</f>
        <v>no</v>
      </c>
      <c r="AE694" s="35">
        <f>India_Data[[#This Row],[Profit]]/India_Data[[#This Row],[Sales]]</f>
        <v>9.9879663056558349E-2</v>
      </c>
      <c r="AF694" s="41">
        <f>India_Data[[#This Row],[Sales]]/India_Data[[#This Row],[Target]]</f>
        <v>0.41434903047091415</v>
      </c>
      <c r="AG694" s="41">
        <f>India_Data[[#This Row],[Shipping Cost]]/India_Data[[#This Row],[Sales]]</f>
        <v>6.7121272897446169E-2</v>
      </c>
      <c r="AH694" s="40" t="str">
        <f>IF(India_Data[[#This Row],[Shipping Cost]]/India_Data[[#This Row],[Sales]]&gt;0.1,"HIGH","")</f>
        <v/>
      </c>
    </row>
    <row r="695" spans="1:34">
      <c r="A695" s="19">
        <v>694</v>
      </c>
      <c r="B695" s="20" t="s">
        <v>3762</v>
      </c>
      <c r="C695" s="20" t="s">
        <v>3631</v>
      </c>
      <c r="D695" s="20" t="s">
        <v>2291</v>
      </c>
      <c r="E695" s="20" t="s">
        <v>2292</v>
      </c>
      <c r="F695" s="20" t="s">
        <v>29</v>
      </c>
      <c r="G695" s="20" t="s">
        <v>411</v>
      </c>
      <c r="H695" s="20" t="s">
        <v>31</v>
      </c>
      <c r="I695" s="20" t="s">
        <v>32</v>
      </c>
      <c r="J695" s="20" t="s">
        <v>33</v>
      </c>
      <c r="K695" s="20" t="s">
        <v>3763</v>
      </c>
      <c r="L695" s="20" t="s">
        <v>1508</v>
      </c>
      <c r="M695" s="20" t="s">
        <v>1518</v>
      </c>
      <c r="N695" s="20" t="s">
        <v>3764</v>
      </c>
      <c r="O695" s="20">
        <v>510.57</v>
      </c>
      <c r="P695" s="20">
        <v>3</v>
      </c>
      <c r="Q695" s="20">
        <v>56.16</v>
      </c>
      <c r="R695" s="20">
        <v>5.63</v>
      </c>
      <c r="S695" s="20" t="s">
        <v>38</v>
      </c>
      <c r="T695" s="20">
        <v>150</v>
      </c>
      <c r="U695" s="20" t="s">
        <v>206</v>
      </c>
      <c r="V695" s="20" t="s">
        <v>214</v>
      </c>
      <c r="W695" s="21" t="s">
        <v>41</v>
      </c>
      <c r="X695" s="22">
        <v>45582</v>
      </c>
      <c r="Y695" s="23">
        <v>45583</v>
      </c>
      <c r="Z695" s="37" t="str">
        <f>IF(India_Data[[#This Row],[Order Date]]=India_Data[[#This Row],[Ship Date]],"0","1")</f>
        <v>1</v>
      </c>
      <c r="AA695" s="37" t="str">
        <f>IF(India_Data[[#This Row],[Sales]]&gt;=India_Data[[#This Row],[Target]],"YES","NO")</f>
        <v>YES</v>
      </c>
      <c r="AB695" s="37">
        <f>(Data!O695:O2249-Data!T695:T2249)</f>
        <v>360.57</v>
      </c>
      <c r="AC695" s="35">
        <f>India_Data[[#This Row],[Ship Date]]-India_Data[[#This Row],[Order Date]]</f>
        <v>1</v>
      </c>
      <c r="AD695" s="35" t="str">
        <f>IF(India_Data[[#This Row],[Ship Date]]-India_Data[[#This Row],[Order Date]]&gt;5,"flag","no")</f>
        <v>no</v>
      </c>
      <c r="AE695" s="35">
        <f>India_Data[[#This Row],[Profit]]/India_Data[[#This Row],[Sales]]</f>
        <v>0.10999471179270227</v>
      </c>
      <c r="AF695" s="41">
        <f>India_Data[[#This Row],[Sales]]/India_Data[[#This Row],[Target]]</f>
        <v>3.4037999999999999</v>
      </c>
      <c r="AG695" s="41">
        <f>India_Data[[#This Row],[Shipping Cost]]/India_Data[[#This Row],[Sales]]</f>
        <v>1.1026891513406585E-2</v>
      </c>
      <c r="AH695" s="40" t="str">
        <f>IF(India_Data[[#This Row],[Shipping Cost]]/India_Data[[#This Row],[Sales]]&gt;0.1,"HIGH","")</f>
        <v/>
      </c>
    </row>
    <row r="696" spans="1:34">
      <c r="A696" s="19">
        <v>695</v>
      </c>
      <c r="B696" s="20" t="s">
        <v>3550</v>
      </c>
      <c r="C696" s="20" t="s">
        <v>2928</v>
      </c>
      <c r="D696" s="20" t="s">
        <v>1343</v>
      </c>
      <c r="E696" s="20" t="s">
        <v>1344</v>
      </c>
      <c r="F696" s="20" t="s">
        <v>29</v>
      </c>
      <c r="G696" s="20" t="s">
        <v>291</v>
      </c>
      <c r="H696" s="20" t="s">
        <v>63</v>
      </c>
      <c r="I696" s="20" t="s">
        <v>32</v>
      </c>
      <c r="J696" s="20" t="s">
        <v>54</v>
      </c>
      <c r="K696" s="20" t="s">
        <v>2870</v>
      </c>
      <c r="L696" s="20" t="s">
        <v>1508</v>
      </c>
      <c r="M696" s="20" t="s">
        <v>1518</v>
      </c>
      <c r="N696" s="20" t="s">
        <v>2871</v>
      </c>
      <c r="O696" s="20">
        <v>429.48</v>
      </c>
      <c r="P696" s="20">
        <v>6</v>
      </c>
      <c r="Q696" s="20">
        <v>-257.76</v>
      </c>
      <c r="R696" s="20">
        <v>143.19999999999999</v>
      </c>
      <c r="S696" s="20" t="s">
        <v>2972</v>
      </c>
      <c r="T696" s="20">
        <v>686</v>
      </c>
      <c r="U696" s="20" t="s">
        <v>206</v>
      </c>
      <c r="V696" s="20" t="s">
        <v>221</v>
      </c>
      <c r="W696" s="21" t="s">
        <v>58</v>
      </c>
      <c r="X696" s="22">
        <v>45578</v>
      </c>
      <c r="Y696" s="23">
        <v>45578</v>
      </c>
      <c r="Z696" s="37" t="str">
        <f>IF(India_Data[[#This Row],[Order Date]]=India_Data[[#This Row],[Ship Date]],"0","1")</f>
        <v>0</v>
      </c>
      <c r="AA696" s="37" t="str">
        <f>IF(India_Data[[#This Row],[Sales]]&gt;=India_Data[[#This Row],[Target]],"YES","NO")</f>
        <v>NO</v>
      </c>
      <c r="AB696" s="37">
        <f>(Data!O696:O2250-Data!T696:T2250)</f>
        <v>-256.52</v>
      </c>
      <c r="AC696" s="35">
        <f>India_Data[[#This Row],[Ship Date]]-India_Data[[#This Row],[Order Date]]</f>
        <v>0</v>
      </c>
      <c r="AD696" s="35" t="str">
        <f>IF(India_Data[[#This Row],[Ship Date]]-India_Data[[#This Row],[Order Date]]&gt;5,"flag","no")</f>
        <v>no</v>
      </c>
      <c r="AE696" s="35">
        <f>India_Data[[#This Row],[Profit]]/India_Data[[#This Row],[Sales]]</f>
        <v>-0.60016764459346184</v>
      </c>
      <c r="AF696" s="41">
        <f>India_Data[[#This Row],[Sales]]/India_Data[[#This Row],[Target]]</f>
        <v>0.62606413994169097</v>
      </c>
      <c r="AG696" s="41">
        <f>India_Data[[#This Row],[Shipping Cost]]/India_Data[[#This Row],[Sales]]</f>
        <v>0.33342646921858987</v>
      </c>
      <c r="AH696" s="40" t="str">
        <f>IF(India_Data[[#This Row],[Shipping Cost]]/India_Data[[#This Row],[Sales]]&gt;0.1,"HIGH","")</f>
        <v>HIGH</v>
      </c>
    </row>
    <row r="697" spans="1:34">
      <c r="A697" s="19">
        <v>696</v>
      </c>
      <c r="B697" s="20" t="s">
        <v>3099</v>
      </c>
      <c r="C697" s="20" t="s">
        <v>2928</v>
      </c>
      <c r="D697" s="20" t="s">
        <v>3100</v>
      </c>
      <c r="E697" s="20" t="s">
        <v>3101</v>
      </c>
      <c r="F697" s="20" t="s">
        <v>110</v>
      </c>
      <c r="G697" s="20" t="s">
        <v>2929</v>
      </c>
      <c r="H697" s="20" t="s">
        <v>303</v>
      </c>
      <c r="I697" s="20" t="s">
        <v>32</v>
      </c>
      <c r="J697" s="20" t="s">
        <v>33</v>
      </c>
      <c r="K697" s="20" t="s">
        <v>1880</v>
      </c>
      <c r="L697" s="20" t="s">
        <v>1508</v>
      </c>
      <c r="M697" s="20" t="s">
        <v>1509</v>
      </c>
      <c r="N697" s="20" t="s">
        <v>1881</v>
      </c>
      <c r="O697" s="20">
        <v>3076.5</v>
      </c>
      <c r="P697" s="20">
        <v>7</v>
      </c>
      <c r="Q697" s="20">
        <v>215.25</v>
      </c>
      <c r="R697" s="20">
        <v>359.27</v>
      </c>
      <c r="S697" s="20" t="s">
        <v>38</v>
      </c>
      <c r="T697" s="20">
        <v>248</v>
      </c>
      <c r="U697" s="20" t="s">
        <v>206</v>
      </c>
      <c r="V697" s="20" t="s">
        <v>207</v>
      </c>
      <c r="W697" s="21" t="s">
        <v>41</v>
      </c>
      <c r="X697" s="22">
        <v>45077</v>
      </c>
      <c r="Y697" s="23">
        <v>45077</v>
      </c>
      <c r="Z697" s="37" t="str">
        <f>IF(India_Data[[#This Row],[Order Date]]=India_Data[[#This Row],[Ship Date]],"0","1")</f>
        <v>0</v>
      </c>
      <c r="AA697" s="37" t="str">
        <f>IF(India_Data[[#This Row],[Sales]]&gt;=India_Data[[#This Row],[Target]],"YES","NO")</f>
        <v>YES</v>
      </c>
      <c r="AB697" s="37">
        <f>(Data!O697:O2251-Data!T697:T2251)</f>
        <v>2828.5</v>
      </c>
      <c r="AC697" s="35">
        <f>India_Data[[#This Row],[Ship Date]]-India_Data[[#This Row],[Order Date]]</f>
        <v>0</v>
      </c>
      <c r="AD697" s="35" t="str">
        <f>IF(India_Data[[#This Row],[Ship Date]]-India_Data[[#This Row],[Order Date]]&gt;5,"flag","no")</f>
        <v>no</v>
      </c>
      <c r="AE697" s="35">
        <f>India_Data[[#This Row],[Profit]]/India_Data[[#This Row],[Sales]]</f>
        <v>6.9965870307167236E-2</v>
      </c>
      <c r="AF697" s="41">
        <f>India_Data[[#This Row],[Sales]]/India_Data[[#This Row],[Target]]</f>
        <v>12.40524193548387</v>
      </c>
      <c r="AG697" s="41">
        <f>India_Data[[#This Row],[Shipping Cost]]/India_Data[[#This Row],[Sales]]</f>
        <v>0.11677880708597431</v>
      </c>
      <c r="AH697" s="40" t="str">
        <f>IF(India_Data[[#This Row],[Shipping Cost]]/India_Data[[#This Row],[Sales]]&gt;0.1,"HIGH","")</f>
        <v>HIGH</v>
      </c>
    </row>
    <row r="698" spans="1:34">
      <c r="A698" s="19">
        <v>697</v>
      </c>
      <c r="B698" s="20" t="s">
        <v>3471</v>
      </c>
      <c r="C698" s="20" t="s">
        <v>2928</v>
      </c>
      <c r="D698" s="20" t="s">
        <v>488</v>
      </c>
      <c r="E698" s="20" t="s">
        <v>489</v>
      </c>
      <c r="F698" s="20" t="s">
        <v>171</v>
      </c>
      <c r="G698" s="20" t="s">
        <v>311</v>
      </c>
      <c r="H698" s="20" t="s">
        <v>63</v>
      </c>
      <c r="I698" s="20" t="s">
        <v>32</v>
      </c>
      <c r="J698" s="20" t="s">
        <v>54</v>
      </c>
      <c r="K698" s="20" t="s">
        <v>3551</v>
      </c>
      <c r="L698" s="20" t="s">
        <v>1508</v>
      </c>
      <c r="M698" s="20" t="s">
        <v>1509</v>
      </c>
      <c r="N698" s="20" t="s">
        <v>3552</v>
      </c>
      <c r="O698" s="20">
        <v>970.2</v>
      </c>
      <c r="P698" s="20">
        <v>5</v>
      </c>
      <c r="Q698" s="20">
        <v>145.5</v>
      </c>
      <c r="R698" s="20">
        <v>81.92</v>
      </c>
      <c r="S698" s="20" t="s">
        <v>2337</v>
      </c>
      <c r="T698" s="20">
        <v>451</v>
      </c>
      <c r="U698" s="20" t="s">
        <v>206</v>
      </c>
      <c r="V698" s="20" t="s">
        <v>214</v>
      </c>
      <c r="W698" s="21" t="s">
        <v>58</v>
      </c>
      <c r="X698" s="22">
        <v>44578</v>
      </c>
      <c r="Y698" s="23">
        <v>44578</v>
      </c>
      <c r="Z698" s="37" t="str">
        <f>IF(India_Data[[#This Row],[Order Date]]=India_Data[[#This Row],[Ship Date]],"0","1")</f>
        <v>0</v>
      </c>
      <c r="AA698" s="37" t="str">
        <f>IF(India_Data[[#This Row],[Sales]]&gt;=India_Data[[#This Row],[Target]],"YES","NO")</f>
        <v>YES</v>
      </c>
      <c r="AB698" s="37">
        <f>(Data!O698:O2252-Data!T698:T2252)</f>
        <v>519.20000000000005</v>
      </c>
      <c r="AC698" s="35">
        <f>India_Data[[#This Row],[Ship Date]]-India_Data[[#This Row],[Order Date]]</f>
        <v>0</v>
      </c>
      <c r="AD698" s="35" t="str">
        <f>IF(India_Data[[#This Row],[Ship Date]]-India_Data[[#This Row],[Order Date]]&gt;5,"flag","no")</f>
        <v>no</v>
      </c>
      <c r="AE698" s="35">
        <f>India_Data[[#This Row],[Profit]]/India_Data[[#This Row],[Sales]]</f>
        <v>0.14996907854050712</v>
      </c>
      <c r="AF698" s="41">
        <f>India_Data[[#This Row],[Sales]]/India_Data[[#This Row],[Target]]</f>
        <v>2.1512195121951221</v>
      </c>
      <c r="AG698" s="41">
        <f>India_Data[[#This Row],[Shipping Cost]]/India_Data[[#This Row],[Sales]]</f>
        <v>8.4436198721913006E-2</v>
      </c>
      <c r="AH698" s="40" t="str">
        <f>IF(India_Data[[#This Row],[Shipping Cost]]/India_Data[[#This Row],[Sales]]&gt;0.1,"HIGH","")</f>
        <v/>
      </c>
    </row>
    <row r="699" spans="1:34">
      <c r="A699" s="19">
        <v>698</v>
      </c>
      <c r="B699" s="20" t="s">
        <v>3765</v>
      </c>
      <c r="C699" s="20" t="s">
        <v>3631</v>
      </c>
      <c r="D699" s="20" t="s">
        <v>3326</v>
      </c>
      <c r="E699" s="20" t="s">
        <v>3327</v>
      </c>
      <c r="F699" s="20" t="s">
        <v>171</v>
      </c>
      <c r="G699" s="20" t="s">
        <v>156</v>
      </c>
      <c r="H699" s="20" t="s">
        <v>157</v>
      </c>
      <c r="I699" s="20" t="s">
        <v>32</v>
      </c>
      <c r="J699" s="20" t="s">
        <v>47</v>
      </c>
      <c r="K699" s="20" t="s">
        <v>2865</v>
      </c>
      <c r="L699" s="20" t="s">
        <v>1508</v>
      </c>
      <c r="M699" s="20" t="s">
        <v>1509</v>
      </c>
      <c r="N699" s="20" t="s">
        <v>2866</v>
      </c>
      <c r="O699" s="20">
        <v>1094.22</v>
      </c>
      <c r="P699" s="20">
        <v>3</v>
      </c>
      <c r="Q699" s="20">
        <v>328.23</v>
      </c>
      <c r="R699" s="20">
        <v>411.06</v>
      </c>
      <c r="S699" s="20" t="s">
        <v>2972</v>
      </c>
      <c r="T699" s="20">
        <v>696</v>
      </c>
      <c r="U699" s="20" t="s">
        <v>206</v>
      </c>
      <c r="V699" s="20" t="s">
        <v>221</v>
      </c>
      <c r="W699" s="21" t="s">
        <v>58</v>
      </c>
      <c r="X699" s="22">
        <v>45456</v>
      </c>
      <c r="Y699" s="23">
        <v>45458</v>
      </c>
      <c r="Z699" s="37" t="str">
        <f>IF(India_Data[[#This Row],[Order Date]]=India_Data[[#This Row],[Ship Date]],"0","1")</f>
        <v>1</v>
      </c>
      <c r="AA699" s="37" t="str">
        <f>IF(India_Data[[#This Row],[Sales]]&gt;=India_Data[[#This Row],[Target]],"YES","NO")</f>
        <v>YES</v>
      </c>
      <c r="AB699" s="37">
        <f>(Data!O699:O2253-Data!T699:T2253)</f>
        <v>398.22</v>
      </c>
      <c r="AC699" s="35">
        <f>India_Data[[#This Row],[Ship Date]]-India_Data[[#This Row],[Order Date]]</f>
        <v>2</v>
      </c>
      <c r="AD699" s="35" t="str">
        <f>IF(India_Data[[#This Row],[Ship Date]]-India_Data[[#This Row],[Order Date]]&gt;5,"flag","no")</f>
        <v>no</v>
      </c>
      <c r="AE699" s="35">
        <f>India_Data[[#This Row],[Profit]]/India_Data[[#This Row],[Sales]]</f>
        <v>0.29996709985194936</v>
      </c>
      <c r="AF699" s="41">
        <f>India_Data[[#This Row],[Sales]]/India_Data[[#This Row],[Target]]</f>
        <v>1.5721551724137932</v>
      </c>
      <c r="AG699" s="41">
        <f>India_Data[[#This Row],[Shipping Cost]]/India_Data[[#This Row],[Sales]]</f>
        <v>0.37566485715852388</v>
      </c>
      <c r="AH699" s="40" t="str">
        <f>IF(India_Data[[#This Row],[Shipping Cost]]/India_Data[[#This Row],[Sales]]&gt;0.1,"HIGH","")</f>
        <v>HIGH</v>
      </c>
    </row>
    <row r="700" spans="1:34">
      <c r="A700" s="19">
        <v>699</v>
      </c>
      <c r="B700" s="20" t="s">
        <v>3487</v>
      </c>
      <c r="C700" s="20" t="s">
        <v>2928</v>
      </c>
      <c r="D700" s="20" t="s">
        <v>3488</v>
      </c>
      <c r="E700" s="20" t="s">
        <v>3489</v>
      </c>
      <c r="F700" s="20" t="s">
        <v>29</v>
      </c>
      <c r="G700" s="20" t="s">
        <v>681</v>
      </c>
      <c r="H700" s="20" t="s">
        <v>63</v>
      </c>
      <c r="I700" s="20" t="s">
        <v>32</v>
      </c>
      <c r="J700" s="20" t="s">
        <v>54</v>
      </c>
      <c r="K700" s="20" t="s">
        <v>3553</v>
      </c>
      <c r="L700" s="20" t="s">
        <v>1508</v>
      </c>
      <c r="M700" s="20" t="s">
        <v>1509</v>
      </c>
      <c r="N700" s="20" t="s">
        <v>3554</v>
      </c>
      <c r="O700" s="20">
        <v>196.74</v>
      </c>
      <c r="P700" s="20">
        <v>1</v>
      </c>
      <c r="Q700" s="20">
        <v>98.37</v>
      </c>
      <c r="R700" s="20">
        <v>33.1</v>
      </c>
      <c r="S700" s="20" t="s">
        <v>2337</v>
      </c>
      <c r="T700" s="20">
        <v>88</v>
      </c>
      <c r="U700" s="20" t="s">
        <v>206</v>
      </c>
      <c r="V700" s="20" t="s">
        <v>228</v>
      </c>
      <c r="W700" s="21" t="s">
        <v>58</v>
      </c>
      <c r="X700" s="22">
        <v>45611</v>
      </c>
      <c r="Y700" s="23">
        <v>45611</v>
      </c>
      <c r="Z700" s="37" t="str">
        <f>IF(India_Data[[#This Row],[Order Date]]=India_Data[[#This Row],[Ship Date]],"0","1")</f>
        <v>0</v>
      </c>
      <c r="AA700" s="37" t="str">
        <f>IF(India_Data[[#This Row],[Sales]]&gt;=India_Data[[#This Row],[Target]],"YES","NO")</f>
        <v>YES</v>
      </c>
      <c r="AB700" s="37">
        <f>(Data!O700:O2254-Data!T700:T2254)</f>
        <v>108.74000000000001</v>
      </c>
      <c r="AC700" s="35">
        <f>India_Data[[#This Row],[Ship Date]]-India_Data[[#This Row],[Order Date]]</f>
        <v>0</v>
      </c>
      <c r="AD700" s="35" t="str">
        <f>IF(India_Data[[#This Row],[Ship Date]]-India_Data[[#This Row],[Order Date]]&gt;5,"flag","no")</f>
        <v>no</v>
      </c>
      <c r="AE700" s="35">
        <f>India_Data[[#This Row],[Profit]]/India_Data[[#This Row],[Sales]]</f>
        <v>0.5</v>
      </c>
      <c r="AF700" s="41">
        <f>India_Data[[#This Row],[Sales]]/India_Data[[#This Row],[Target]]</f>
        <v>2.2356818181818183</v>
      </c>
      <c r="AG700" s="41">
        <f>India_Data[[#This Row],[Shipping Cost]]/India_Data[[#This Row],[Sales]]</f>
        <v>0.16824235031005388</v>
      </c>
      <c r="AH700" s="40" t="str">
        <f>IF(India_Data[[#This Row],[Shipping Cost]]/India_Data[[#This Row],[Sales]]&gt;0.1,"HIGH","")</f>
        <v>HIGH</v>
      </c>
    </row>
    <row r="701" spans="1:34">
      <c r="A701" s="19">
        <v>700</v>
      </c>
      <c r="B701" s="20" t="s">
        <v>3766</v>
      </c>
      <c r="C701" s="20" t="s">
        <v>3631</v>
      </c>
      <c r="D701" s="20" t="s">
        <v>2090</v>
      </c>
      <c r="E701" s="20" t="s">
        <v>2091</v>
      </c>
      <c r="F701" s="20" t="s">
        <v>110</v>
      </c>
      <c r="G701" s="20" t="s">
        <v>1339</v>
      </c>
      <c r="H701" s="20" t="s">
        <v>312</v>
      </c>
      <c r="I701" s="20" t="s">
        <v>32</v>
      </c>
      <c r="J701" s="20" t="s">
        <v>180</v>
      </c>
      <c r="K701" s="20" t="s">
        <v>3601</v>
      </c>
      <c r="L701" s="20" t="s">
        <v>1508</v>
      </c>
      <c r="M701" s="20" t="s">
        <v>1509</v>
      </c>
      <c r="N701" s="20" t="s">
        <v>3602</v>
      </c>
      <c r="O701" s="20">
        <v>171.87</v>
      </c>
      <c r="P701" s="20">
        <v>1</v>
      </c>
      <c r="Q701" s="20">
        <v>63.57</v>
      </c>
      <c r="R701" s="20">
        <v>32.96</v>
      </c>
      <c r="S701" s="20" t="s">
        <v>38</v>
      </c>
      <c r="T701" s="20">
        <v>637</v>
      </c>
      <c r="U701" s="20" t="s">
        <v>206</v>
      </c>
      <c r="V701" s="20" t="s">
        <v>207</v>
      </c>
      <c r="W701" s="21" t="s">
        <v>58</v>
      </c>
      <c r="X701" s="22">
        <v>45523</v>
      </c>
      <c r="Y701" s="23">
        <v>45523</v>
      </c>
      <c r="Z701" s="37" t="str">
        <f>IF(India_Data[[#This Row],[Order Date]]=India_Data[[#This Row],[Ship Date]],"0","1")</f>
        <v>0</v>
      </c>
      <c r="AA701" s="37" t="str">
        <f>IF(India_Data[[#This Row],[Sales]]&gt;=India_Data[[#This Row],[Target]],"YES","NO")</f>
        <v>NO</v>
      </c>
      <c r="AB701" s="37">
        <f>(Data!O701:O2255-Data!T701:T2255)</f>
        <v>-465.13</v>
      </c>
      <c r="AC701" s="35">
        <f>India_Data[[#This Row],[Ship Date]]-India_Data[[#This Row],[Order Date]]</f>
        <v>0</v>
      </c>
      <c r="AD701" s="35" t="str">
        <f>IF(India_Data[[#This Row],[Ship Date]]-India_Data[[#This Row],[Order Date]]&gt;5,"flag","no")</f>
        <v>no</v>
      </c>
      <c r="AE701" s="35">
        <f>India_Data[[#This Row],[Profit]]/India_Data[[#This Row],[Sales]]</f>
        <v>0.3698725781113632</v>
      </c>
      <c r="AF701" s="41">
        <f>India_Data[[#This Row],[Sales]]/India_Data[[#This Row],[Target]]</f>
        <v>0.26981161695447409</v>
      </c>
      <c r="AG701" s="41">
        <f>India_Data[[#This Row],[Shipping Cost]]/India_Data[[#This Row],[Sales]]</f>
        <v>0.19177285157386398</v>
      </c>
      <c r="AH701" s="40" t="str">
        <f>IF(India_Data[[#This Row],[Shipping Cost]]/India_Data[[#This Row],[Sales]]&gt;0.1,"HIGH","")</f>
        <v>HIGH</v>
      </c>
    </row>
    <row r="702" spans="1:34">
      <c r="A702" s="19">
        <v>701</v>
      </c>
      <c r="B702" s="20" t="s">
        <v>4071</v>
      </c>
      <c r="C702" s="20" t="s">
        <v>3998</v>
      </c>
      <c r="D702" s="20" t="s">
        <v>2839</v>
      </c>
      <c r="E702" s="20" t="s">
        <v>2840</v>
      </c>
      <c r="F702" s="20" t="s">
        <v>29</v>
      </c>
      <c r="G702" s="20" t="s">
        <v>613</v>
      </c>
      <c r="H702" s="20" t="s">
        <v>157</v>
      </c>
      <c r="I702" s="20" t="s">
        <v>32</v>
      </c>
      <c r="J702" s="20" t="s">
        <v>47</v>
      </c>
      <c r="K702" s="20" t="s">
        <v>1866</v>
      </c>
      <c r="L702" s="20" t="s">
        <v>1508</v>
      </c>
      <c r="M702" s="20" t="s">
        <v>1509</v>
      </c>
      <c r="N702" s="20" t="s">
        <v>1867</v>
      </c>
      <c r="O702" s="20">
        <v>332.28</v>
      </c>
      <c r="P702" s="20">
        <v>2</v>
      </c>
      <c r="Q702" s="20">
        <v>149.52000000000001</v>
      </c>
      <c r="R702" s="20">
        <v>87.62</v>
      </c>
      <c r="S702" s="20" t="s">
        <v>2972</v>
      </c>
      <c r="T702" s="20">
        <v>38</v>
      </c>
      <c r="U702" s="20" t="s">
        <v>206</v>
      </c>
      <c r="V702" s="20" t="s">
        <v>214</v>
      </c>
      <c r="W702" s="21" t="s">
        <v>41</v>
      </c>
      <c r="X702" s="22">
        <v>44450</v>
      </c>
      <c r="Y702" s="23">
        <v>44511</v>
      </c>
      <c r="Z702" s="37" t="str">
        <f>IF(India_Data[[#This Row],[Order Date]]=India_Data[[#This Row],[Ship Date]],"0","1")</f>
        <v>1</v>
      </c>
      <c r="AA702" s="37" t="str">
        <f>IF(India_Data[[#This Row],[Sales]]&gt;=India_Data[[#This Row],[Target]],"YES","NO")</f>
        <v>YES</v>
      </c>
      <c r="AB702" s="37">
        <f>(Data!O702:O2256-Data!T702:T2256)</f>
        <v>294.27999999999997</v>
      </c>
      <c r="AC702" s="35">
        <f>India_Data[[#This Row],[Ship Date]]-India_Data[[#This Row],[Order Date]]</f>
        <v>61</v>
      </c>
      <c r="AD702" s="35" t="str">
        <f>IF(India_Data[[#This Row],[Ship Date]]-India_Data[[#This Row],[Order Date]]&gt;5,"flag","no")</f>
        <v>flag</v>
      </c>
      <c r="AE702" s="35">
        <f>India_Data[[#This Row],[Profit]]/India_Data[[#This Row],[Sales]]</f>
        <v>0.44998194293968946</v>
      </c>
      <c r="AF702" s="41">
        <f>India_Data[[#This Row],[Sales]]/India_Data[[#This Row],[Target]]</f>
        <v>8.7442105263157881</v>
      </c>
      <c r="AG702" s="41">
        <f>India_Data[[#This Row],[Shipping Cost]]/India_Data[[#This Row],[Sales]]</f>
        <v>0.26369327073552429</v>
      </c>
      <c r="AH702" s="40" t="str">
        <f>IF(India_Data[[#This Row],[Shipping Cost]]/India_Data[[#This Row],[Sales]]&gt;0.1,"HIGH","")</f>
        <v>HIGH</v>
      </c>
    </row>
    <row r="703" spans="1:34">
      <c r="A703" s="19">
        <v>702</v>
      </c>
      <c r="B703" s="20" t="s">
        <v>4090</v>
      </c>
      <c r="C703" s="20" t="s">
        <v>3998</v>
      </c>
      <c r="D703" s="20" t="s">
        <v>3864</v>
      </c>
      <c r="E703" s="20" t="s">
        <v>3865</v>
      </c>
      <c r="F703" s="20" t="s">
        <v>29</v>
      </c>
      <c r="G703" s="20" t="s">
        <v>1464</v>
      </c>
      <c r="H703" s="20" t="s">
        <v>63</v>
      </c>
      <c r="I703" s="20" t="s">
        <v>32</v>
      </c>
      <c r="J703" s="20" t="s">
        <v>54</v>
      </c>
      <c r="K703" s="20" t="s">
        <v>1574</v>
      </c>
      <c r="L703" s="20" t="s">
        <v>1508</v>
      </c>
      <c r="M703" s="20" t="s">
        <v>1509</v>
      </c>
      <c r="N703" s="20" t="s">
        <v>4091</v>
      </c>
      <c r="O703" s="20">
        <v>337.68</v>
      </c>
      <c r="P703" s="20">
        <v>2</v>
      </c>
      <c r="Q703" s="20">
        <v>64.14</v>
      </c>
      <c r="R703" s="20">
        <v>73</v>
      </c>
      <c r="S703" s="20" t="s">
        <v>2972</v>
      </c>
      <c r="T703" s="20">
        <v>759</v>
      </c>
      <c r="U703" s="20" t="s">
        <v>206</v>
      </c>
      <c r="V703" s="20" t="s">
        <v>221</v>
      </c>
      <c r="W703" s="21" t="s">
        <v>41</v>
      </c>
      <c r="X703" s="22">
        <v>45571</v>
      </c>
      <c r="Y703" s="23">
        <v>45602</v>
      </c>
      <c r="Z703" s="37" t="str">
        <f>IF(India_Data[[#This Row],[Order Date]]=India_Data[[#This Row],[Ship Date]],"0","1")</f>
        <v>1</v>
      </c>
      <c r="AA703" s="37" t="str">
        <f>IF(India_Data[[#This Row],[Sales]]&gt;=India_Data[[#This Row],[Target]],"YES","NO")</f>
        <v>NO</v>
      </c>
      <c r="AB703" s="37">
        <f>(Data!O703:O2257-Data!T703:T2257)</f>
        <v>-421.32</v>
      </c>
      <c r="AC703" s="35">
        <f>India_Data[[#This Row],[Ship Date]]-India_Data[[#This Row],[Order Date]]</f>
        <v>31</v>
      </c>
      <c r="AD703" s="35" t="str">
        <f>IF(India_Data[[#This Row],[Ship Date]]-India_Data[[#This Row],[Order Date]]&gt;5,"flag","no")</f>
        <v>flag</v>
      </c>
      <c r="AE703" s="35">
        <f>India_Data[[#This Row],[Profit]]/India_Data[[#This Row],[Sales]]</f>
        <v>0.18994314143567875</v>
      </c>
      <c r="AF703" s="41">
        <f>India_Data[[#This Row],[Sales]]/India_Data[[#This Row],[Target]]</f>
        <v>0.444901185770751</v>
      </c>
      <c r="AG703" s="41">
        <f>India_Data[[#This Row],[Shipping Cost]]/India_Data[[#This Row],[Sales]]</f>
        <v>0.2161809997630893</v>
      </c>
      <c r="AH703" s="40" t="str">
        <f>IF(India_Data[[#This Row],[Shipping Cost]]/India_Data[[#This Row],[Sales]]&gt;0.1,"HIGH","")</f>
        <v>HIGH</v>
      </c>
    </row>
    <row r="704" spans="1:34">
      <c r="A704" s="19">
        <v>703</v>
      </c>
      <c r="B704" s="20" t="s">
        <v>4047</v>
      </c>
      <c r="C704" s="20" t="s">
        <v>3998</v>
      </c>
      <c r="D704" s="20" t="s">
        <v>2981</v>
      </c>
      <c r="E704" s="20" t="s">
        <v>2982</v>
      </c>
      <c r="F704" s="20" t="s">
        <v>29</v>
      </c>
      <c r="G704" s="20" t="s">
        <v>324</v>
      </c>
      <c r="H704" s="20" t="s">
        <v>31</v>
      </c>
      <c r="I704" s="20" t="s">
        <v>32</v>
      </c>
      <c r="J704" s="20" t="s">
        <v>33</v>
      </c>
      <c r="K704" s="20" t="s">
        <v>3628</v>
      </c>
      <c r="L704" s="20" t="s">
        <v>1508</v>
      </c>
      <c r="M704" s="20" t="s">
        <v>1548</v>
      </c>
      <c r="N704" s="20" t="s">
        <v>3629</v>
      </c>
      <c r="O704" s="20">
        <v>217.2</v>
      </c>
      <c r="P704" s="20">
        <v>2</v>
      </c>
      <c r="Q704" s="20">
        <v>32.58</v>
      </c>
      <c r="R704" s="20">
        <v>37.549999999999997</v>
      </c>
      <c r="S704" s="20" t="s">
        <v>2337</v>
      </c>
      <c r="T704" s="20">
        <v>441</v>
      </c>
      <c r="U704" s="20" t="s">
        <v>206</v>
      </c>
      <c r="V704" s="20" t="s">
        <v>228</v>
      </c>
      <c r="W704" s="21" t="s">
        <v>41</v>
      </c>
      <c r="X704" s="22">
        <v>45490</v>
      </c>
      <c r="Y704" s="23">
        <v>45493</v>
      </c>
      <c r="Z704" s="37" t="str">
        <f>IF(India_Data[[#This Row],[Order Date]]=India_Data[[#This Row],[Ship Date]],"0","1")</f>
        <v>1</v>
      </c>
      <c r="AA704" s="37" t="str">
        <f>IF(India_Data[[#This Row],[Sales]]&gt;=India_Data[[#This Row],[Target]],"YES","NO")</f>
        <v>NO</v>
      </c>
      <c r="AB704" s="37">
        <f>(Data!O704:O2258-Data!T704:T2258)</f>
        <v>-223.8</v>
      </c>
      <c r="AC704" s="35">
        <f>India_Data[[#This Row],[Ship Date]]-India_Data[[#This Row],[Order Date]]</f>
        <v>3</v>
      </c>
      <c r="AD704" s="35" t="str">
        <f>IF(India_Data[[#This Row],[Ship Date]]-India_Data[[#This Row],[Order Date]]&gt;5,"flag","no")</f>
        <v>no</v>
      </c>
      <c r="AE704" s="35">
        <f>India_Data[[#This Row],[Profit]]/India_Data[[#This Row],[Sales]]</f>
        <v>0.15</v>
      </c>
      <c r="AF704" s="41">
        <f>India_Data[[#This Row],[Sales]]/India_Data[[#This Row],[Target]]</f>
        <v>0.49251700680272104</v>
      </c>
      <c r="AG704" s="41">
        <f>India_Data[[#This Row],[Shipping Cost]]/India_Data[[#This Row],[Sales]]</f>
        <v>0.17288213627992632</v>
      </c>
      <c r="AH704" s="40" t="str">
        <f>IF(India_Data[[#This Row],[Shipping Cost]]/India_Data[[#This Row],[Sales]]&gt;0.1,"HIGH","")</f>
        <v>HIGH</v>
      </c>
    </row>
    <row r="705" spans="1:34">
      <c r="A705" s="19">
        <v>704</v>
      </c>
      <c r="B705" s="20" t="s">
        <v>4085</v>
      </c>
      <c r="C705" s="20" t="s">
        <v>3998</v>
      </c>
      <c r="D705" s="20" t="s">
        <v>2369</v>
      </c>
      <c r="E705" s="20" t="s">
        <v>2370</v>
      </c>
      <c r="F705" s="20" t="s">
        <v>29</v>
      </c>
      <c r="G705" s="20" t="s">
        <v>1333</v>
      </c>
      <c r="H705" s="20" t="s">
        <v>179</v>
      </c>
      <c r="I705" s="20" t="s">
        <v>32</v>
      </c>
      <c r="J705" s="20" t="s">
        <v>180</v>
      </c>
      <c r="K705" s="20" t="s">
        <v>3628</v>
      </c>
      <c r="L705" s="20" t="s">
        <v>1508</v>
      </c>
      <c r="M705" s="20" t="s">
        <v>1548</v>
      </c>
      <c r="N705" s="20" t="s">
        <v>3629</v>
      </c>
      <c r="O705" s="20">
        <v>434.4</v>
      </c>
      <c r="P705" s="20">
        <v>4</v>
      </c>
      <c r="Q705" s="20">
        <v>65.16</v>
      </c>
      <c r="R705" s="20">
        <v>83.62</v>
      </c>
      <c r="S705" s="20" t="s">
        <v>2972</v>
      </c>
      <c r="T705" s="20">
        <v>38</v>
      </c>
      <c r="U705" s="20" t="s">
        <v>206</v>
      </c>
      <c r="V705" s="20" t="s">
        <v>207</v>
      </c>
      <c r="W705" s="21" t="s">
        <v>58</v>
      </c>
      <c r="X705" s="22">
        <v>45571</v>
      </c>
      <c r="Y705" s="23">
        <v>45456</v>
      </c>
      <c r="Z705" s="37" t="str">
        <f>IF(India_Data[[#This Row],[Order Date]]=India_Data[[#This Row],[Ship Date]],"0","1")</f>
        <v>1</v>
      </c>
      <c r="AA705" s="37" t="str">
        <f>IF(India_Data[[#This Row],[Sales]]&gt;=India_Data[[#This Row],[Target]],"YES","NO")</f>
        <v>YES</v>
      </c>
      <c r="AB705" s="37">
        <f>(Data!O705:O2259-Data!T705:T2259)</f>
        <v>396.4</v>
      </c>
      <c r="AC705" s="35">
        <f>India_Data[[#This Row],[Ship Date]]-India_Data[[#This Row],[Order Date]]</f>
        <v>-115</v>
      </c>
      <c r="AD705" s="35" t="str">
        <f>IF(India_Data[[#This Row],[Ship Date]]-India_Data[[#This Row],[Order Date]]&gt;5,"flag","no")</f>
        <v>no</v>
      </c>
      <c r="AE705" s="35">
        <f>India_Data[[#This Row],[Profit]]/India_Data[[#This Row],[Sales]]</f>
        <v>0.15</v>
      </c>
      <c r="AF705" s="41">
        <f>India_Data[[#This Row],[Sales]]/India_Data[[#This Row],[Target]]</f>
        <v>11.43157894736842</v>
      </c>
      <c r="AG705" s="41">
        <f>India_Data[[#This Row],[Shipping Cost]]/India_Data[[#This Row],[Sales]]</f>
        <v>0.19249539594843465</v>
      </c>
      <c r="AH705" s="40" t="str">
        <f>IF(India_Data[[#This Row],[Shipping Cost]]/India_Data[[#This Row],[Sales]]&gt;0.1,"HIGH","")</f>
        <v>HIGH</v>
      </c>
    </row>
    <row r="706" spans="1:34">
      <c r="A706" s="19">
        <v>705</v>
      </c>
      <c r="B706" s="20" t="s">
        <v>4092</v>
      </c>
      <c r="C706" s="20" t="s">
        <v>3998</v>
      </c>
      <c r="D706" s="20" t="s">
        <v>4093</v>
      </c>
      <c r="E706" s="20" t="s">
        <v>4094</v>
      </c>
      <c r="F706" s="20" t="s">
        <v>171</v>
      </c>
      <c r="G706" s="20" t="s">
        <v>1537</v>
      </c>
      <c r="H706" s="20" t="s">
        <v>63</v>
      </c>
      <c r="I706" s="20" t="s">
        <v>32</v>
      </c>
      <c r="J706" s="20" t="s">
        <v>54</v>
      </c>
      <c r="K706" s="20" t="s">
        <v>4095</v>
      </c>
      <c r="L706" s="20" t="s">
        <v>1508</v>
      </c>
      <c r="M706" s="20" t="s">
        <v>1548</v>
      </c>
      <c r="N706" s="20" t="s">
        <v>4096</v>
      </c>
      <c r="O706" s="20">
        <v>66.959999999999994</v>
      </c>
      <c r="P706" s="20">
        <v>3</v>
      </c>
      <c r="Q706" s="20">
        <v>5.31</v>
      </c>
      <c r="R706" s="20">
        <v>10.55</v>
      </c>
      <c r="S706" s="20" t="s">
        <v>2337</v>
      </c>
      <c r="T706" s="20">
        <v>637</v>
      </c>
      <c r="U706" s="20" t="s">
        <v>206</v>
      </c>
      <c r="V706" s="20" t="s">
        <v>214</v>
      </c>
      <c r="W706" s="21" t="s">
        <v>41</v>
      </c>
      <c r="X706" s="22">
        <v>44574</v>
      </c>
      <c r="Y706" s="23">
        <v>44577</v>
      </c>
      <c r="Z706" s="37" t="str">
        <f>IF(India_Data[[#This Row],[Order Date]]=India_Data[[#This Row],[Ship Date]],"0","1")</f>
        <v>1</v>
      </c>
      <c r="AA706" s="37" t="str">
        <f>IF(India_Data[[#This Row],[Sales]]&gt;=India_Data[[#This Row],[Target]],"YES","NO")</f>
        <v>NO</v>
      </c>
      <c r="AB706" s="37">
        <f>(Data!O706:O2260-Data!T706:T2260)</f>
        <v>-570.04</v>
      </c>
      <c r="AC706" s="35">
        <f>India_Data[[#This Row],[Ship Date]]-India_Data[[#This Row],[Order Date]]</f>
        <v>3</v>
      </c>
      <c r="AD706" s="35" t="str">
        <f>IF(India_Data[[#This Row],[Ship Date]]-India_Data[[#This Row],[Order Date]]&gt;5,"flag","no")</f>
        <v>no</v>
      </c>
      <c r="AE706" s="35">
        <f>India_Data[[#This Row],[Profit]]/India_Data[[#This Row],[Sales]]</f>
        <v>7.9301075268817203E-2</v>
      </c>
      <c r="AF706" s="41">
        <f>India_Data[[#This Row],[Sales]]/India_Data[[#This Row],[Target]]</f>
        <v>0.10511773940345367</v>
      </c>
      <c r="AG706" s="41">
        <f>India_Data[[#This Row],[Shipping Cost]]/India_Data[[#This Row],[Sales]]</f>
        <v>0.15755675029868582</v>
      </c>
      <c r="AH706" s="40" t="str">
        <f>IF(India_Data[[#This Row],[Shipping Cost]]/India_Data[[#This Row],[Sales]]&gt;0.1,"HIGH","")</f>
        <v>HIGH</v>
      </c>
    </row>
    <row r="707" spans="1:34">
      <c r="A707" s="19">
        <v>706</v>
      </c>
      <c r="B707" s="20" t="s">
        <v>3655</v>
      </c>
      <c r="C707" s="20" t="s">
        <v>3631</v>
      </c>
      <c r="D707" s="20" t="s">
        <v>3656</v>
      </c>
      <c r="E707" s="20" t="s">
        <v>3657</v>
      </c>
      <c r="F707" s="20" t="s">
        <v>29</v>
      </c>
      <c r="G707" s="20" t="s">
        <v>3658</v>
      </c>
      <c r="H707" s="20" t="s">
        <v>157</v>
      </c>
      <c r="I707" s="20" t="s">
        <v>32</v>
      </c>
      <c r="J707" s="20" t="s">
        <v>47</v>
      </c>
      <c r="K707" s="20" t="s">
        <v>2654</v>
      </c>
      <c r="L707" s="20" t="s">
        <v>1508</v>
      </c>
      <c r="M707" s="20" t="s">
        <v>1548</v>
      </c>
      <c r="N707" s="20" t="s">
        <v>2655</v>
      </c>
      <c r="O707" s="20">
        <v>25.23</v>
      </c>
      <c r="P707" s="20">
        <v>1</v>
      </c>
      <c r="Q707" s="20">
        <v>9.33</v>
      </c>
      <c r="R707" s="20">
        <v>7.23</v>
      </c>
      <c r="S707" s="20" t="s">
        <v>2972</v>
      </c>
      <c r="T707" s="20">
        <v>269</v>
      </c>
      <c r="U707" s="20" t="s">
        <v>206</v>
      </c>
      <c r="V707" s="20" t="s">
        <v>221</v>
      </c>
      <c r="W707" s="21" t="s">
        <v>41</v>
      </c>
      <c r="X707" s="22">
        <v>45069</v>
      </c>
      <c r="Y707" s="23">
        <v>45072</v>
      </c>
      <c r="Z707" s="37" t="str">
        <f>IF(India_Data[[#This Row],[Order Date]]=India_Data[[#This Row],[Ship Date]],"0","1")</f>
        <v>1</v>
      </c>
      <c r="AA707" s="37" t="str">
        <f>IF(India_Data[[#This Row],[Sales]]&gt;=India_Data[[#This Row],[Target]],"YES","NO")</f>
        <v>NO</v>
      </c>
      <c r="AB707" s="37">
        <f>(Data!O707:O2261-Data!T707:T2261)</f>
        <v>-243.77</v>
      </c>
      <c r="AC707" s="35">
        <f>India_Data[[#This Row],[Ship Date]]-India_Data[[#This Row],[Order Date]]</f>
        <v>3</v>
      </c>
      <c r="AD707" s="35" t="str">
        <f>IF(India_Data[[#This Row],[Ship Date]]-India_Data[[#This Row],[Order Date]]&gt;5,"flag","no")</f>
        <v>no</v>
      </c>
      <c r="AE707" s="35">
        <f>India_Data[[#This Row],[Profit]]/India_Data[[#This Row],[Sales]]</f>
        <v>0.36979785969084422</v>
      </c>
      <c r="AF707" s="41">
        <f>India_Data[[#This Row],[Sales]]/India_Data[[#This Row],[Target]]</f>
        <v>9.3791821561338293E-2</v>
      </c>
      <c r="AG707" s="41">
        <f>India_Data[[#This Row],[Shipping Cost]]/India_Data[[#This Row],[Sales]]</f>
        <v>0.28656361474435199</v>
      </c>
      <c r="AH707" s="40" t="str">
        <f>IF(India_Data[[#This Row],[Shipping Cost]]/India_Data[[#This Row],[Sales]]&gt;0.1,"HIGH","")</f>
        <v>HIGH</v>
      </c>
    </row>
    <row r="708" spans="1:34">
      <c r="A708" s="19">
        <v>707</v>
      </c>
      <c r="B708" s="20" t="s">
        <v>3767</v>
      </c>
      <c r="C708" s="20" t="s">
        <v>3631</v>
      </c>
      <c r="D708" s="20" t="s">
        <v>148</v>
      </c>
      <c r="E708" s="20" t="s">
        <v>149</v>
      </c>
      <c r="F708" s="20" t="s">
        <v>110</v>
      </c>
      <c r="G708" s="20" t="s">
        <v>786</v>
      </c>
      <c r="H708" s="20" t="s">
        <v>63</v>
      </c>
      <c r="I708" s="20" t="s">
        <v>32</v>
      </c>
      <c r="J708" s="20" t="s">
        <v>54</v>
      </c>
      <c r="K708" s="20" t="s">
        <v>1776</v>
      </c>
      <c r="L708" s="20" t="s">
        <v>1508</v>
      </c>
      <c r="M708" s="20" t="s">
        <v>1548</v>
      </c>
      <c r="N708" s="20" t="s">
        <v>1777</v>
      </c>
      <c r="O708" s="20">
        <v>311.39999999999998</v>
      </c>
      <c r="P708" s="20">
        <v>6</v>
      </c>
      <c r="Q708" s="20">
        <v>111.96</v>
      </c>
      <c r="R708" s="20">
        <v>36.17</v>
      </c>
      <c r="S708" s="20" t="s">
        <v>2337</v>
      </c>
      <c r="T708" s="20">
        <v>651</v>
      </c>
      <c r="U708" s="20" t="s">
        <v>206</v>
      </c>
      <c r="V708" s="20" t="s">
        <v>228</v>
      </c>
      <c r="W708" s="21" t="s">
        <v>41</v>
      </c>
      <c r="X708" s="22">
        <v>44250</v>
      </c>
      <c r="Y708" s="23">
        <v>44253</v>
      </c>
      <c r="Z708" s="37" t="str">
        <f>IF(India_Data[[#This Row],[Order Date]]=India_Data[[#This Row],[Ship Date]],"0","1")</f>
        <v>1</v>
      </c>
      <c r="AA708" s="37" t="str">
        <f>IF(India_Data[[#This Row],[Sales]]&gt;=India_Data[[#This Row],[Target]],"YES","NO")</f>
        <v>NO</v>
      </c>
      <c r="AB708" s="37">
        <f>(Data!O708:O2262-Data!T708:T2262)</f>
        <v>-339.6</v>
      </c>
      <c r="AC708" s="35">
        <f>India_Data[[#This Row],[Ship Date]]-India_Data[[#This Row],[Order Date]]</f>
        <v>3</v>
      </c>
      <c r="AD708" s="35" t="str">
        <f>IF(India_Data[[#This Row],[Ship Date]]-India_Data[[#This Row],[Order Date]]&gt;5,"flag","no")</f>
        <v>no</v>
      </c>
      <c r="AE708" s="35">
        <f>India_Data[[#This Row],[Profit]]/India_Data[[#This Row],[Sales]]</f>
        <v>0.35953757225433525</v>
      </c>
      <c r="AF708" s="41">
        <f>India_Data[[#This Row],[Sales]]/India_Data[[#This Row],[Target]]</f>
        <v>0.47834101382488475</v>
      </c>
      <c r="AG708" s="41">
        <f>India_Data[[#This Row],[Shipping Cost]]/India_Data[[#This Row],[Sales]]</f>
        <v>0.11615285806037252</v>
      </c>
      <c r="AH708" s="40" t="str">
        <f>IF(India_Data[[#This Row],[Shipping Cost]]/India_Data[[#This Row],[Sales]]&gt;0.1,"HIGH","")</f>
        <v>HIGH</v>
      </c>
    </row>
    <row r="709" spans="1:34">
      <c r="A709" s="19">
        <v>708</v>
      </c>
      <c r="B709" s="20" t="s">
        <v>3102</v>
      </c>
      <c r="C709" s="20" t="s">
        <v>2928</v>
      </c>
      <c r="D709" s="20" t="s">
        <v>3103</v>
      </c>
      <c r="E709" s="20" t="s">
        <v>3104</v>
      </c>
      <c r="F709" s="20" t="s">
        <v>171</v>
      </c>
      <c r="G709" s="20" t="s">
        <v>645</v>
      </c>
      <c r="H709" s="20" t="s">
        <v>563</v>
      </c>
      <c r="I709" s="20" t="s">
        <v>32</v>
      </c>
      <c r="J709" s="20" t="s">
        <v>54</v>
      </c>
      <c r="K709" s="20" t="s">
        <v>1827</v>
      </c>
      <c r="L709" s="20" t="s">
        <v>1508</v>
      </c>
      <c r="M709" s="20" t="s">
        <v>1548</v>
      </c>
      <c r="N709" s="20" t="s">
        <v>1828</v>
      </c>
      <c r="O709" s="20">
        <v>169.74</v>
      </c>
      <c r="P709" s="20">
        <v>3</v>
      </c>
      <c r="Q709" s="20">
        <v>79.739999999999995</v>
      </c>
      <c r="R709" s="20">
        <v>13.48</v>
      </c>
      <c r="S709" s="20" t="s">
        <v>38</v>
      </c>
      <c r="T709" s="20">
        <v>509</v>
      </c>
      <c r="U709" s="20" t="s">
        <v>206</v>
      </c>
      <c r="V709" s="20" t="s">
        <v>214</v>
      </c>
      <c r="W709" s="21" t="s">
        <v>41</v>
      </c>
      <c r="X709" s="22">
        <v>45060</v>
      </c>
      <c r="Y709" s="23">
        <v>45063</v>
      </c>
      <c r="Z709" s="37" t="str">
        <f>IF(India_Data[[#This Row],[Order Date]]=India_Data[[#This Row],[Ship Date]],"0","1")</f>
        <v>1</v>
      </c>
      <c r="AA709" s="37" t="str">
        <f>IF(India_Data[[#This Row],[Sales]]&gt;=India_Data[[#This Row],[Target]],"YES","NO")</f>
        <v>NO</v>
      </c>
      <c r="AB709" s="37">
        <f>(Data!O709:O2263-Data!T709:T2263)</f>
        <v>-339.26</v>
      </c>
      <c r="AC709" s="35">
        <f>India_Data[[#This Row],[Ship Date]]-India_Data[[#This Row],[Order Date]]</f>
        <v>3</v>
      </c>
      <c r="AD709" s="35" t="str">
        <f>IF(India_Data[[#This Row],[Ship Date]]-India_Data[[#This Row],[Order Date]]&gt;5,"flag","no")</f>
        <v>no</v>
      </c>
      <c r="AE709" s="35">
        <f>India_Data[[#This Row],[Profit]]/India_Data[[#This Row],[Sales]]</f>
        <v>0.46977730646871679</v>
      </c>
      <c r="AF709" s="41">
        <f>India_Data[[#This Row],[Sales]]/India_Data[[#This Row],[Target]]</f>
        <v>0.33347740667976428</v>
      </c>
      <c r="AG709" s="41">
        <f>India_Data[[#This Row],[Shipping Cost]]/India_Data[[#This Row],[Sales]]</f>
        <v>7.94155767644633E-2</v>
      </c>
      <c r="AH709" s="40" t="str">
        <f>IF(India_Data[[#This Row],[Shipping Cost]]/India_Data[[#This Row],[Sales]]&gt;0.1,"HIGH","")</f>
        <v/>
      </c>
    </row>
    <row r="710" spans="1:34">
      <c r="A710" s="19">
        <v>709</v>
      </c>
      <c r="B710" s="20" t="s">
        <v>3105</v>
      </c>
      <c r="C710" s="20" t="s">
        <v>2928</v>
      </c>
      <c r="D710" s="20" t="s">
        <v>2970</v>
      </c>
      <c r="E710" s="20" t="s">
        <v>2971</v>
      </c>
      <c r="F710" s="20" t="s">
        <v>110</v>
      </c>
      <c r="G710" s="20" t="s">
        <v>1053</v>
      </c>
      <c r="H710" s="20" t="s">
        <v>31</v>
      </c>
      <c r="I710" s="20" t="s">
        <v>32</v>
      </c>
      <c r="J710" s="20" t="s">
        <v>33</v>
      </c>
      <c r="K710" s="20" t="s">
        <v>3106</v>
      </c>
      <c r="L710" s="20" t="s">
        <v>1508</v>
      </c>
      <c r="M710" s="20" t="s">
        <v>1548</v>
      </c>
      <c r="N710" s="20" t="s">
        <v>3107</v>
      </c>
      <c r="O710" s="20">
        <v>70.44</v>
      </c>
      <c r="P710" s="20">
        <v>4</v>
      </c>
      <c r="Q710" s="20">
        <v>25.32</v>
      </c>
      <c r="R710" s="20">
        <v>1.44</v>
      </c>
      <c r="S710" s="20" t="s">
        <v>38</v>
      </c>
      <c r="T710" s="20">
        <v>105</v>
      </c>
      <c r="U710" s="20" t="s">
        <v>206</v>
      </c>
      <c r="V710" s="20" t="s">
        <v>221</v>
      </c>
      <c r="W710" s="21" t="s">
        <v>41</v>
      </c>
      <c r="X710" s="22">
        <v>44641</v>
      </c>
      <c r="Y710" s="23">
        <v>44644</v>
      </c>
      <c r="Z710" s="37" t="str">
        <f>IF(India_Data[[#This Row],[Order Date]]=India_Data[[#This Row],[Ship Date]],"0","1")</f>
        <v>1</v>
      </c>
      <c r="AA710" s="37" t="str">
        <f>IF(India_Data[[#This Row],[Sales]]&gt;=India_Data[[#This Row],[Target]],"YES","NO")</f>
        <v>NO</v>
      </c>
      <c r="AB710" s="37">
        <f>(Data!O710:O2264-Data!T710:T2264)</f>
        <v>-34.56</v>
      </c>
      <c r="AC710" s="35">
        <f>India_Data[[#This Row],[Ship Date]]-India_Data[[#This Row],[Order Date]]</f>
        <v>3</v>
      </c>
      <c r="AD710" s="35" t="str">
        <f>IF(India_Data[[#This Row],[Ship Date]]-India_Data[[#This Row],[Order Date]]&gt;5,"flag","no")</f>
        <v>no</v>
      </c>
      <c r="AE710" s="35">
        <f>India_Data[[#This Row],[Profit]]/India_Data[[#This Row],[Sales]]</f>
        <v>0.35945485519591142</v>
      </c>
      <c r="AF710" s="41">
        <f>India_Data[[#This Row],[Sales]]/India_Data[[#This Row],[Target]]</f>
        <v>0.67085714285714282</v>
      </c>
      <c r="AG710" s="41">
        <f>India_Data[[#This Row],[Shipping Cost]]/India_Data[[#This Row],[Sales]]</f>
        <v>2.0442930153321975E-2</v>
      </c>
      <c r="AH710" s="40" t="str">
        <f>IF(India_Data[[#This Row],[Shipping Cost]]/India_Data[[#This Row],[Sales]]&gt;0.1,"HIGH","")</f>
        <v/>
      </c>
    </row>
    <row r="711" spans="1:34">
      <c r="A711" s="19">
        <v>710</v>
      </c>
      <c r="B711" s="20" t="s">
        <v>3555</v>
      </c>
      <c r="C711" s="20" t="s">
        <v>2928</v>
      </c>
      <c r="D711" s="20" t="s">
        <v>1523</v>
      </c>
      <c r="E711" s="20" t="s">
        <v>1524</v>
      </c>
      <c r="F711" s="20" t="s">
        <v>29</v>
      </c>
      <c r="G711" s="20" t="s">
        <v>74</v>
      </c>
      <c r="H711" s="20" t="s">
        <v>63</v>
      </c>
      <c r="I711" s="20" t="s">
        <v>32</v>
      </c>
      <c r="J711" s="20" t="s">
        <v>54</v>
      </c>
      <c r="K711" s="20" t="s">
        <v>3556</v>
      </c>
      <c r="L711" s="20" t="s">
        <v>1508</v>
      </c>
      <c r="M711" s="20" t="s">
        <v>1548</v>
      </c>
      <c r="N711" s="20" t="s">
        <v>3557</v>
      </c>
      <c r="O711" s="20">
        <v>132.03</v>
      </c>
      <c r="P711" s="20">
        <v>3</v>
      </c>
      <c r="Q711" s="20">
        <v>54.09</v>
      </c>
      <c r="R711" s="20">
        <v>18.440000000000001</v>
      </c>
      <c r="S711" s="20" t="s">
        <v>38</v>
      </c>
      <c r="T711" s="20">
        <v>531</v>
      </c>
      <c r="U711" s="20" t="s">
        <v>206</v>
      </c>
      <c r="V711" s="20" t="s">
        <v>207</v>
      </c>
      <c r="W711" s="21" t="s">
        <v>58</v>
      </c>
      <c r="X711" s="22">
        <v>45069</v>
      </c>
      <c r="Y711" s="23">
        <v>45072</v>
      </c>
      <c r="Z711" s="37" t="str">
        <f>IF(India_Data[[#This Row],[Order Date]]=India_Data[[#This Row],[Ship Date]],"0","1")</f>
        <v>1</v>
      </c>
      <c r="AA711" s="37" t="str">
        <f>IF(India_Data[[#This Row],[Sales]]&gt;=India_Data[[#This Row],[Target]],"YES","NO")</f>
        <v>NO</v>
      </c>
      <c r="AB711" s="37">
        <f>(Data!O711:O2265-Data!T711:T2265)</f>
        <v>-398.97</v>
      </c>
      <c r="AC711" s="35">
        <f>India_Data[[#This Row],[Ship Date]]-India_Data[[#This Row],[Order Date]]</f>
        <v>3</v>
      </c>
      <c r="AD711" s="35" t="str">
        <f>IF(India_Data[[#This Row],[Ship Date]]-India_Data[[#This Row],[Order Date]]&gt;5,"flag","no")</f>
        <v>no</v>
      </c>
      <c r="AE711" s="35">
        <f>India_Data[[#This Row],[Profit]]/India_Data[[#This Row],[Sales]]</f>
        <v>0.40967961826857535</v>
      </c>
      <c r="AF711" s="41">
        <f>India_Data[[#This Row],[Sales]]/India_Data[[#This Row],[Target]]</f>
        <v>0.24864406779661016</v>
      </c>
      <c r="AG711" s="41">
        <f>India_Data[[#This Row],[Shipping Cost]]/India_Data[[#This Row],[Sales]]</f>
        <v>0.13966522759978794</v>
      </c>
      <c r="AH711" s="40" t="str">
        <f>IF(India_Data[[#This Row],[Shipping Cost]]/India_Data[[#This Row],[Sales]]&gt;0.1,"HIGH","")</f>
        <v>HIGH</v>
      </c>
    </row>
    <row r="712" spans="1:34">
      <c r="A712" s="19">
        <v>711</v>
      </c>
      <c r="B712" s="20" t="s">
        <v>3108</v>
      </c>
      <c r="C712" s="20" t="s">
        <v>2928</v>
      </c>
      <c r="D712" s="20" t="s">
        <v>3109</v>
      </c>
      <c r="E712" s="20" t="s">
        <v>3110</v>
      </c>
      <c r="F712" s="20" t="s">
        <v>29</v>
      </c>
      <c r="G712" s="20" t="s">
        <v>1230</v>
      </c>
      <c r="H712" s="20" t="s">
        <v>1231</v>
      </c>
      <c r="I712" s="20" t="s">
        <v>32</v>
      </c>
      <c r="J712" s="20" t="s">
        <v>33</v>
      </c>
      <c r="K712" s="20" t="s">
        <v>3111</v>
      </c>
      <c r="L712" s="20" t="s">
        <v>1508</v>
      </c>
      <c r="M712" s="20" t="s">
        <v>1513</v>
      </c>
      <c r="N712" s="20" t="s">
        <v>3112</v>
      </c>
      <c r="O712" s="20">
        <v>3094.56</v>
      </c>
      <c r="P712" s="20">
        <v>6</v>
      </c>
      <c r="Q712" s="20">
        <v>1423.44</v>
      </c>
      <c r="R712" s="20">
        <v>227.67</v>
      </c>
      <c r="S712" s="20" t="s">
        <v>38</v>
      </c>
      <c r="T712" s="20">
        <v>385</v>
      </c>
      <c r="U712" s="20" t="s">
        <v>206</v>
      </c>
      <c r="V712" s="20" t="s">
        <v>214</v>
      </c>
      <c r="W712" s="21" t="s">
        <v>58</v>
      </c>
      <c r="X712" s="22">
        <v>44551</v>
      </c>
      <c r="Y712" s="23">
        <v>44553</v>
      </c>
      <c r="Z712" s="37" t="str">
        <f>IF(India_Data[[#This Row],[Order Date]]=India_Data[[#This Row],[Ship Date]],"0","1")</f>
        <v>1</v>
      </c>
      <c r="AA712" s="37" t="str">
        <f>IF(India_Data[[#This Row],[Sales]]&gt;=India_Data[[#This Row],[Target]],"YES","NO")</f>
        <v>YES</v>
      </c>
      <c r="AB712" s="37">
        <f>(Data!O712:O2266-Data!T712:T2266)</f>
        <v>2709.56</v>
      </c>
      <c r="AC712" s="35">
        <f>India_Data[[#This Row],[Ship Date]]-India_Data[[#This Row],[Order Date]]</f>
        <v>2</v>
      </c>
      <c r="AD712" s="35" t="str">
        <f>IF(India_Data[[#This Row],[Ship Date]]-India_Data[[#This Row],[Order Date]]&gt;5,"flag","no")</f>
        <v>no</v>
      </c>
      <c r="AE712" s="35">
        <f>India_Data[[#This Row],[Profit]]/India_Data[[#This Row],[Sales]]</f>
        <v>0.45998138669148442</v>
      </c>
      <c r="AF712" s="41">
        <f>India_Data[[#This Row],[Sales]]/India_Data[[#This Row],[Target]]</f>
        <v>8.0378181818181815</v>
      </c>
      <c r="AG712" s="41">
        <f>India_Data[[#This Row],[Shipping Cost]]/India_Data[[#This Row],[Sales]]</f>
        <v>7.3571040794167833E-2</v>
      </c>
      <c r="AH712" s="40" t="str">
        <f>IF(India_Data[[#This Row],[Shipping Cost]]/India_Data[[#This Row],[Sales]]&gt;0.1,"HIGH","")</f>
        <v/>
      </c>
    </row>
    <row r="713" spans="1:34">
      <c r="A713" s="19">
        <v>712</v>
      </c>
      <c r="B713" s="20" t="s">
        <v>3016</v>
      </c>
      <c r="C713" s="20" t="s">
        <v>2928</v>
      </c>
      <c r="D713" s="20" t="s">
        <v>934</v>
      </c>
      <c r="E713" s="20" t="s">
        <v>935</v>
      </c>
      <c r="F713" s="20" t="s">
        <v>171</v>
      </c>
      <c r="G713" s="20" t="s">
        <v>1571</v>
      </c>
      <c r="H713" s="20" t="s">
        <v>46</v>
      </c>
      <c r="I713" s="20" t="s">
        <v>32</v>
      </c>
      <c r="J713" s="20" t="s">
        <v>47</v>
      </c>
      <c r="K713" s="20" t="s">
        <v>3113</v>
      </c>
      <c r="L713" s="20" t="s">
        <v>1508</v>
      </c>
      <c r="M713" s="20" t="s">
        <v>1513</v>
      </c>
      <c r="N713" s="20" t="s">
        <v>3114</v>
      </c>
      <c r="O713" s="20">
        <v>477.84</v>
      </c>
      <c r="P713" s="20">
        <v>1</v>
      </c>
      <c r="Q713" s="20">
        <v>14.31</v>
      </c>
      <c r="R713" s="20">
        <v>52.69</v>
      </c>
      <c r="S713" s="20" t="s">
        <v>38</v>
      </c>
      <c r="T713" s="20">
        <v>158</v>
      </c>
      <c r="U713" s="20" t="s">
        <v>206</v>
      </c>
      <c r="V713" s="20" t="s">
        <v>221</v>
      </c>
      <c r="W713" s="21" t="s">
        <v>41</v>
      </c>
      <c r="X713" s="22">
        <v>45637</v>
      </c>
      <c r="Y713" s="23">
        <v>45609</v>
      </c>
      <c r="Z713" s="37" t="str">
        <f>IF(India_Data[[#This Row],[Order Date]]=India_Data[[#This Row],[Ship Date]],"0","1")</f>
        <v>1</v>
      </c>
      <c r="AA713" s="37" t="str">
        <f>IF(India_Data[[#This Row],[Sales]]&gt;=India_Data[[#This Row],[Target]],"YES","NO")</f>
        <v>YES</v>
      </c>
      <c r="AB713" s="37">
        <f>(Data!O713:O2267-Data!T713:T2267)</f>
        <v>319.83999999999997</v>
      </c>
      <c r="AC713" s="35">
        <f>India_Data[[#This Row],[Ship Date]]-India_Data[[#This Row],[Order Date]]</f>
        <v>-28</v>
      </c>
      <c r="AD713" s="35" t="str">
        <f>IF(India_Data[[#This Row],[Ship Date]]-India_Data[[#This Row],[Order Date]]&gt;5,"flag","no")</f>
        <v>no</v>
      </c>
      <c r="AE713" s="35">
        <f>India_Data[[#This Row],[Profit]]/India_Data[[#This Row],[Sales]]</f>
        <v>2.9947262682069313E-2</v>
      </c>
      <c r="AF713" s="41">
        <f>India_Data[[#This Row],[Sales]]/India_Data[[#This Row],[Target]]</f>
        <v>3.0243037974683542</v>
      </c>
      <c r="AG713" s="41">
        <f>India_Data[[#This Row],[Shipping Cost]]/India_Data[[#This Row],[Sales]]</f>
        <v>0.11026703499079189</v>
      </c>
      <c r="AH713" s="40" t="str">
        <f>IF(India_Data[[#This Row],[Shipping Cost]]/India_Data[[#This Row],[Sales]]&gt;0.1,"HIGH","")</f>
        <v>HIGH</v>
      </c>
    </row>
    <row r="714" spans="1:34">
      <c r="A714" s="19">
        <v>713</v>
      </c>
      <c r="B714" s="20" t="s">
        <v>3768</v>
      </c>
      <c r="C714" s="20" t="s">
        <v>3631</v>
      </c>
      <c r="D714" s="20" t="s">
        <v>3769</v>
      </c>
      <c r="E714" s="20" t="s">
        <v>3770</v>
      </c>
      <c r="F714" s="20" t="s">
        <v>171</v>
      </c>
      <c r="G714" s="20" t="s">
        <v>291</v>
      </c>
      <c r="H714" s="20" t="s">
        <v>63</v>
      </c>
      <c r="I714" s="20" t="s">
        <v>32</v>
      </c>
      <c r="J714" s="20" t="s">
        <v>54</v>
      </c>
      <c r="K714" s="20" t="s">
        <v>3771</v>
      </c>
      <c r="L714" s="20" t="s">
        <v>1508</v>
      </c>
      <c r="M714" s="20" t="s">
        <v>1513</v>
      </c>
      <c r="N714" s="20" t="s">
        <v>3772</v>
      </c>
      <c r="O714" s="20">
        <v>535.79999999999995</v>
      </c>
      <c r="P714" s="20">
        <v>2</v>
      </c>
      <c r="Q714" s="20">
        <v>-96.48</v>
      </c>
      <c r="R714" s="20">
        <v>187.63</v>
      </c>
      <c r="S714" s="20" t="s">
        <v>2972</v>
      </c>
      <c r="T714" s="20">
        <v>31</v>
      </c>
      <c r="U714" s="20" t="s">
        <v>206</v>
      </c>
      <c r="V714" s="20" t="s">
        <v>228</v>
      </c>
      <c r="W714" s="21" t="s">
        <v>58</v>
      </c>
      <c r="X714" s="22">
        <v>45490</v>
      </c>
      <c r="Y714" s="23">
        <v>45493</v>
      </c>
      <c r="Z714" s="37" t="str">
        <f>IF(India_Data[[#This Row],[Order Date]]=India_Data[[#This Row],[Ship Date]],"0","1")</f>
        <v>1</v>
      </c>
      <c r="AA714" s="37" t="str">
        <f>IF(India_Data[[#This Row],[Sales]]&gt;=India_Data[[#This Row],[Target]],"YES","NO")</f>
        <v>YES</v>
      </c>
      <c r="AB714" s="37">
        <f>(Data!O714:O2268-Data!T714:T2268)</f>
        <v>504.79999999999995</v>
      </c>
      <c r="AC714" s="35">
        <f>India_Data[[#This Row],[Ship Date]]-India_Data[[#This Row],[Order Date]]</f>
        <v>3</v>
      </c>
      <c r="AD714" s="35" t="str">
        <f>IF(India_Data[[#This Row],[Ship Date]]-India_Data[[#This Row],[Order Date]]&gt;5,"flag","no")</f>
        <v>no</v>
      </c>
      <c r="AE714" s="35">
        <f>India_Data[[#This Row],[Profit]]/India_Data[[#This Row],[Sales]]</f>
        <v>-0.18006718924972007</v>
      </c>
      <c r="AF714" s="41">
        <f>India_Data[[#This Row],[Sales]]/India_Data[[#This Row],[Target]]</f>
        <v>17.283870967741933</v>
      </c>
      <c r="AG714" s="41">
        <f>India_Data[[#This Row],[Shipping Cost]]/India_Data[[#This Row],[Sales]]</f>
        <v>0.35018663680477791</v>
      </c>
      <c r="AH714" s="40" t="str">
        <f>IF(India_Data[[#This Row],[Shipping Cost]]/India_Data[[#This Row],[Sales]]&gt;0.1,"HIGH","")</f>
        <v>HIGH</v>
      </c>
    </row>
    <row r="715" spans="1:34">
      <c r="A715" s="19">
        <v>714</v>
      </c>
      <c r="B715" s="20" t="s">
        <v>2810</v>
      </c>
      <c r="C715" s="20" t="s">
        <v>26</v>
      </c>
      <c r="D715" s="20" t="s">
        <v>2811</v>
      </c>
      <c r="E715" s="20" t="s">
        <v>2812</v>
      </c>
      <c r="F715" s="20" t="s">
        <v>29</v>
      </c>
      <c r="G715" s="20" t="s">
        <v>203</v>
      </c>
      <c r="H715" s="20" t="s">
        <v>53</v>
      </c>
      <c r="I715" s="20" t="s">
        <v>32</v>
      </c>
      <c r="J715" s="20" t="s">
        <v>54</v>
      </c>
      <c r="K715" s="20" t="s">
        <v>1574</v>
      </c>
      <c r="L715" s="20" t="s">
        <v>1508</v>
      </c>
      <c r="M715" s="20" t="s">
        <v>1509</v>
      </c>
      <c r="N715" s="20" t="s">
        <v>1575</v>
      </c>
      <c r="O715" s="20">
        <v>145.88999999999999</v>
      </c>
      <c r="P715" s="20">
        <v>1</v>
      </c>
      <c r="Q715" s="20">
        <v>18.96</v>
      </c>
      <c r="R715" s="20">
        <v>16.100000000000001</v>
      </c>
      <c r="S715" s="20" t="s">
        <v>2809</v>
      </c>
      <c r="T715" s="20">
        <v>188</v>
      </c>
      <c r="U715" s="20" t="s">
        <v>206</v>
      </c>
      <c r="V715" s="20" t="s">
        <v>207</v>
      </c>
      <c r="W715" s="21" t="s">
        <v>41</v>
      </c>
      <c r="X715" s="22">
        <v>45154</v>
      </c>
      <c r="Y715" s="23">
        <v>45156</v>
      </c>
      <c r="Z715" s="37" t="str">
        <f>IF(India_Data[[#This Row],[Order Date]]=India_Data[[#This Row],[Ship Date]],"0","1")</f>
        <v>1</v>
      </c>
      <c r="AA715" s="37" t="str">
        <f>IF(India_Data[[#This Row],[Sales]]&gt;=India_Data[[#This Row],[Target]],"YES","NO")</f>
        <v>NO</v>
      </c>
      <c r="AB715" s="37">
        <f>(Data!O715:O2269-Data!T715:T2269)</f>
        <v>-42.110000000000014</v>
      </c>
      <c r="AC715" s="35">
        <f>India_Data[[#This Row],[Ship Date]]-India_Data[[#This Row],[Order Date]]</f>
        <v>2</v>
      </c>
      <c r="AD715" s="35" t="str">
        <f>IF(India_Data[[#This Row],[Ship Date]]-India_Data[[#This Row],[Order Date]]&gt;5,"flag","no")</f>
        <v>no</v>
      </c>
      <c r="AE715" s="35">
        <f>India_Data[[#This Row],[Profit]]/India_Data[[#This Row],[Sales]]</f>
        <v>0.12996092946740698</v>
      </c>
      <c r="AF715" s="41">
        <f>India_Data[[#This Row],[Sales]]/India_Data[[#This Row],[Target]]</f>
        <v>0.77601063829787231</v>
      </c>
      <c r="AG715" s="41">
        <f>India_Data[[#This Row],[Shipping Cost]]/India_Data[[#This Row],[Sales]]</f>
        <v>0.1103571183768593</v>
      </c>
      <c r="AH715" s="40" t="str">
        <f>IF(India_Data[[#This Row],[Shipping Cost]]/India_Data[[#This Row],[Sales]]&gt;0.1,"HIGH","")</f>
        <v>HIGH</v>
      </c>
    </row>
    <row r="716" spans="1:34">
      <c r="A716" s="19">
        <v>715</v>
      </c>
      <c r="B716" s="20" t="s">
        <v>2843</v>
      </c>
      <c r="C716" s="20" t="s">
        <v>26</v>
      </c>
      <c r="D716" s="20" t="s">
        <v>2169</v>
      </c>
      <c r="E716" s="20" t="s">
        <v>2170</v>
      </c>
      <c r="F716" s="20" t="s">
        <v>29</v>
      </c>
      <c r="G716" s="20" t="s">
        <v>273</v>
      </c>
      <c r="H716" s="20" t="s">
        <v>179</v>
      </c>
      <c r="I716" s="20" t="s">
        <v>32</v>
      </c>
      <c r="J716" s="20" t="s">
        <v>180</v>
      </c>
      <c r="K716" s="20" t="s">
        <v>1930</v>
      </c>
      <c r="L716" s="20" t="s">
        <v>1508</v>
      </c>
      <c r="M716" s="20" t="s">
        <v>1548</v>
      </c>
      <c r="N716" s="20" t="s">
        <v>1931</v>
      </c>
      <c r="O716" s="20">
        <v>75.87</v>
      </c>
      <c r="P716" s="20">
        <v>3</v>
      </c>
      <c r="Q716" s="20">
        <v>18.899999999999999</v>
      </c>
      <c r="R716" s="20">
        <v>14.32</v>
      </c>
      <c r="S716" s="20" t="s">
        <v>2809</v>
      </c>
      <c r="T716" s="20">
        <v>554</v>
      </c>
      <c r="U716" s="20" t="s">
        <v>206</v>
      </c>
      <c r="V716" s="20" t="s">
        <v>214</v>
      </c>
      <c r="W716" s="21" t="s">
        <v>41</v>
      </c>
      <c r="X716" s="22">
        <v>45228</v>
      </c>
      <c r="Y716" s="23">
        <v>44996</v>
      </c>
      <c r="Z716" s="37" t="str">
        <f>IF(India_Data[[#This Row],[Order Date]]=India_Data[[#This Row],[Ship Date]],"0","1")</f>
        <v>1</v>
      </c>
      <c r="AA716" s="37" t="str">
        <f>IF(India_Data[[#This Row],[Sales]]&gt;=India_Data[[#This Row],[Target]],"YES","NO")</f>
        <v>NO</v>
      </c>
      <c r="AB716" s="37">
        <f>(Data!O716:O2270-Data!T716:T2270)</f>
        <v>-478.13</v>
      </c>
      <c r="AC716" s="35">
        <f>India_Data[[#This Row],[Ship Date]]-India_Data[[#This Row],[Order Date]]</f>
        <v>-232</v>
      </c>
      <c r="AD716" s="35" t="str">
        <f>IF(India_Data[[#This Row],[Ship Date]]-India_Data[[#This Row],[Order Date]]&gt;5,"flag","no")</f>
        <v>no</v>
      </c>
      <c r="AE716" s="35">
        <f>India_Data[[#This Row],[Profit]]/India_Data[[#This Row],[Sales]]</f>
        <v>0.24911032028469748</v>
      </c>
      <c r="AF716" s="41">
        <f>India_Data[[#This Row],[Sales]]/India_Data[[#This Row],[Target]]</f>
        <v>0.13694945848375453</v>
      </c>
      <c r="AG716" s="41">
        <f>India_Data[[#This Row],[Shipping Cost]]/India_Data[[#This Row],[Sales]]</f>
        <v>0.18874390404639516</v>
      </c>
      <c r="AH716" s="40" t="str">
        <f>IF(India_Data[[#This Row],[Shipping Cost]]/India_Data[[#This Row],[Sales]]&gt;0.1,"HIGH","")</f>
        <v>HIGH</v>
      </c>
    </row>
    <row r="717" spans="1:34">
      <c r="A717" s="19">
        <v>716</v>
      </c>
      <c r="B717" s="20" t="s">
        <v>2844</v>
      </c>
      <c r="C717" s="20" t="s">
        <v>26</v>
      </c>
      <c r="D717" s="20" t="s">
        <v>2845</v>
      </c>
      <c r="E717" s="20" t="s">
        <v>2846</v>
      </c>
      <c r="F717" s="20" t="s">
        <v>171</v>
      </c>
      <c r="G717" s="20" t="s">
        <v>671</v>
      </c>
      <c r="H717" s="20" t="s">
        <v>672</v>
      </c>
      <c r="I717" s="20" t="s">
        <v>32</v>
      </c>
      <c r="J717" s="20" t="s">
        <v>33</v>
      </c>
      <c r="K717" s="20" t="s">
        <v>2847</v>
      </c>
      <c r="L717" s="20" t="s">
        <v>1942</v>
      </c>
      <c r="M717" s="20" t="s">
        <v>1969</v>
      </c>
      <c r="N717" s="20" t="s">
        <v>2848</v>
      </c>
      <c r="O717" s="20">
        <v>326.55</v>
      </c>
      <c r="P717" s="20">
        <v>5</v>
      </c>
      <c r="Q717" s="20">
        <v>146.85</v>
      </c>
      <c r="R717" s="20">
        <v>55.81</v>
      </c>
      <c r="S717" s="20" t="s">
        <v>2809</v>
      </c>
      <c r="T717" s="20">
        <v>137</v>
      </c>
      <c r="U717" s="20" t="s">
        <v>206</v>
      </c>
      <c r="V717" s="20" t="s">
        <v>221</v>
      </c>
      <c r="W717" s="21" t="s">
        <v>41</v>
      </c>
      <c r="X717" s="22">
        <v>45154</v>
      </c>
      <c r="Y717" s="23">
        <v>45156</v>
      </c>
      <c r="Z717" s="37" t="str">
        <f>IF(India_Data[[#This Row],[Order Date]]=India_Data[[#This Row],[Ship Date]],"0","1")</f>
        <v>1</v>
      </c>
      <c r="AA717" s="37" t="str">
        <f>IF(India_Data[[#This Row],[Sales]]&gt;=India_Data[[#This Row],[Target]],"YES","NO")</f>
        <v>YES</v>
      </c>
      <c r="AB717" s="37">
        <f>(Data!O717:O2271-Data!T717:T2271)</f>
        <v>189.55</v>
      </c>
      <c r="AC717" s="35">
        <f>India_Data[[#This Row],[Ship Date]]-India_Data[[#This Row],[Order Date]]</f>
        <v>2</v>
      </c>
      <c r="AD717" s="35" t="str">
        <f>IF(India_Data[[#This Row],[Ship Date]]-India_Data[[#This Row],[Order Date]]&gt;5,"flag","no")</f>
        <v>no</v>
      </c>
      <c r="AE717" s="35">
        <f>India_Data[[#This Row],[Profit]]/India_Data[[#This Row],[Sales]]</f>
        <v>0.44970142397795126</v>
      </c>
      <c r="AF717" s="41">
        <f>India_Data[[#This Row],[Sales]]/India_Data[[#This Row],[Target]]</f>
        <v>2.3835766423357665</v>
      </c>
      <c r="AG717" s="41">
        <f>India_Data[[#This Row],[Shipping Cost]]/India_Data[[#This Row],[Sales]]</f>
        <v>0.1709079773388455</v>
      </c>
      <c r="AH717" s="40" t="str">
        <f>IF(India_Data[[#This Row],[Shipping Cost]]/India_Data[[#This Row],[Sales]]&gt;0.1,"HIGH","")</f>
        <v>HIGH</v>
      </c>
    </row>
    <row r="718" spans="1:34">
      <c r="A718" s="19">
        <v>717</v>
      </c>
      <c r="B718" s="20" t="s">
        <v>2814</v>
      </c>
      <c r="C718" s="20" t="s">
        <v>26</v>
      </c>
      <c r="D718" s="20" t="s">
        <v>488</v>
      </c>
      <c r="E718" s="20" t="s">
        <v>489</v>
      </c>
      <c r="F718" s="20" t="s">
        <v>171</v>
      </c>
      <c r="G718" s="20" t="s">
        <v>1154</v>
      </c>
      <c r="H718" s="20" t="s">
        <v>563</v>
      </c>
      <c r="I718" s="20" t="s">
        <v>32</v>
      </c>
      <c r="J718" s="20" t="s">
        <v>54</v>
      </c>
      <c r="K718" s="20" t="s">
        <v>1955</v>
      </c>
      <c r="L718" s="20" t="s">
        <v>1942</v>
      </c>
      <c r="M718" s="20" t="s">
        <v>1950</v>
      </c>
      <c r="N718" s="20" t="s">
        <v>1956</v>
      </c>
      <c r="O718" s="20">
        <v>1134.9000000000001</v>
      </c>
      <c r="P718" s="20">
        <v>3</v>
      </c>
      <c r="Q718" s="20">
        <v>45.36</v>
      </c>
      <c r="R718" s="20">
        <v>124.29</v>
      </c>
      <c r="S718" s="20" t="s">
        <v>2809</v>
      </c>
      <c r="T718" s="20">
        <v>102</v>
      </c>
      <c r="U718" s="20" t="s">
        <v>206</v>
      </c>
      <c r="V718" s="20" t="s">
        <v>228</v>
      </c>
      <c r="W718" s="21" t="s">
        <v>41</v>
      </c>
      <c r="X718" s="22">
        <v>45372</v>
      </c>
      <c r="Y718" s="23">
        <v>45375</v>
      </c>
      <c r="Z718" s="37" t="str">
        <f>IF(India_Data[[#This Row],[Order Date]]=India_Data[[#This Row],[Ship Date]],"0","1")</f>
        <v>1</v>
      </c>
      <c r="AA718" s="37" t="str">
        <f>IF(India_Data[[#This Row],[Sales]]&gt;=India_Data[[#This Row],[Target]],"YES","NO")</f>
        <v>YES</v>
      </c>
      <c r="AB718" s="37">
        <f>(Data!O718:O2272-Data!T718:T2272)</f>
        <v>1032.9000000000001</v>
      </c>
      <c r="AC718" s="35">
        <f>India_Data[[#This Row],[Ship Date]]-India_Data[[#This Row],[Order Date]]</f>
        <v>3</v>
      </c>
      <c r="AD718" s="35" t="str">
        <f>IF(India_Data[[#This Row],[Ship Date]]-India_Data[[#This Row],[Order Date]]&gt;5,"flag","no")</f>
        <v>no</v>
      </c>
      <c r="AE718" s="35">
        <f>India_Data[[#This Row],[Profit]]/India_Data[[#This Row],[Sales]]</f>
        <v>3.9968279143536872E-2</v>
      </c>
      <c r="AF718" s="41">
        <f>India_Data[[#This Row],[Sales]]/India_Data[[#This Row],[Target]]</f>
        <v>11.126470588235295</v>
      </c>
      <c r="AG718" s="41">
        <f>India_Data[[#This Row],[Shipping Cost]]/India_Data[[#This Row],[Sales]]</f>
        <v>0.10951625693893735</v>
      </c>
      <c r="AH718" s="40" t="str">
        <f>IF(India_Data[[#This Row],[Shipping Cost]]/India_Data[[#This Row],[Sales]]&gt;0.1,"HIGH","")</f>
        <v>HIGH</v>
      </c>
    </row>
    <row r="719" spans="1:34">
      <c r="A719" s="19">
        <v>718</v>
      </c>
      <c r="B719" s="20" t="s">
        <v>2814</v>
      </c>
      <c r="C719" s="20" t="s">
        <v>26</v>
      </c>
      <c r="D719" s="20" t="s">
        <v>488</v>
      </c>
      <c r="E719" s="20" t="s">
        <v>489</v>
      </c>
      <c r="F719" s="20" t="s">
        <v>171</v>
      </c>
      <c r="G719" s="20" t="s">
        <v>1154</v>
      </c>
      <c r="H719" s="20" t="s">
        <v>563</v>
      </c>
      <c r="I719" s="20" t="s">
        <v>32</v>
      </c>
      <c r="J719" s="20" t="s">
        <v>54</v>
      </c>
      <c r="K719" s="20" t="s">
        <v>2849</v>
      </c>
      <c r="L719" s="20" t="s">
        <v>1942</v>
      </c>
      <c r="M719" s="20" t="s">
        <v>1950</v>
      </c>
      <c r="N719" s="20" t="s">
        <v>2850</v>
      </c>
      <c r="O719" s="20">
        <v>760.38</v>
      </c>
      <c r="P719" s="20">
        <v>2</v>
      </c>
      <c r="Q719" s="20">
        <v>144.41999999999999</v>
      </c>
      <c r="R719" s="20">
        <v>151.9</v>
      </c>
      <c r="S719" s="20" t="s">
        <v>2809</v>
      </c>
      <c r="T719" s="20">
        <v>342</v>
      </c>
      <c r="U719" s="20" t="s">
        <v>206</v>
      </c>
      <c r="V719" s="20" t="s">
        <v>207</v>
      </c>
      <c r="W719" s="21" t="s">
        <v>58</v>
      </c>
      <c r="X719" s="22">
        <v>45119</v>
      </c>
      <c r="Y719" s="23">
        <v>45272</v>
      </c>
      <c r="Z719" s="37" t="str">
        <f>IF(India_Data[[#This Row],[Order Date]]=India_Data[[#This Row],[Ship Date]],"0","1")</f>
        <v>1</v>
      </c>
      <c r="AA719" s="37" t="str">
        <f>IF(India_Data[[#This Row],[Sales]]&gt;=India_Data[[#This Row],[Target]],"YES","NO")</f>
        <v>YES</v>
      </c>
      <c r="AB719" s="37">
        <f>(Data!O719:O2273-Data!T719:T2273)</f>
        <v>418.38</v>
      </c>
      <c r="AC719" s="35">
        <f>India_Data[[#This Row],[Ship Date]]-India_Data[[#This Row],[Order Date]]</f>
        <v>153</v>
      </c>
      <c r="AD719" s="35" t="str">
        <f>IF(India_Data[[#This Row],[Ship Date]]-India_Data[[#This Row],[Order Date]]&gt;5,"flag","no")</f>
        <v>flag</v>
      </c>
      <c r="AE719" s="35">
        <f>India_Data[[#This Row],[Profit]]/India_Data[[#This Row],[Sales]]</f>
        <v>0.18993135011441645</v>
      </c>
      <c r="AF719" s="41">
        <f>India_Data[[#This Row],[Sales]]/India_Data[[#This Row],[Target]]</f>
        <v>2.2233333333333332</v>
      </c>
      <c r="AG719" s="41">
        <f>India_Data[[#This Row],[Shipping Cost]]/India_Data[[#This Row],[Sales]]</f>
        <v>0.19976853678423948</v>
      </c>
      <c r="AH719" s="40" t="str">
        <f>IF(India_Data[[#This Row],[Shipping Cost]]/India_Data[[#This Row],[Sales]]&gt;0.1,"HIGH","")</f>
        <v>HIGH</v>
      </c>
    </row>
    <row r="720" spans="1:34">
      <c r="A720" s="19">
        <v>719</v>
      </c>
      <c r="B720" s="20" t="s">
        <v>2851</v>
      </c>
      <c r="C720" s="20" t="s">
        <v>26</v>
      </c>
      <c r="D720" s="20" t="s">
        <v>2852</v>
      </c>
      <c r="E720" s="20" t="s">
        <v>2853</v>
      </c>
      <c r="F720" s="20" t="s">
        <v>110</v>
      </c>
      <c r="G720" s="20" t="s">
        <v>260</v>
      </c>
      <c r="H720" s="20" t="s">
        <v>260</v>
      </c>
      <c r="I720" s="20" t="s">
        <v>32</v>
      </c>
      <c r="J720" s="20" t="s">
        <v>33</v>
      </c>
      <c r="K720" s="20" t="s">
        <v>1899</v>
      </c>
      <c r="L720" s="20" t="s">
        <v>1508</v>
      </c>
      <c r="M720" s="20" t="s">
        <v>1518</v>
      </c>
      <c r="N720" s="20" t="s">
        <v>1900</v>
      </c>
      <c r="O720" s="20">
        <v>144</v>
      </c>
      <c r="P720" s="20">
        <v>2</v>
      </c>
      <c r="Q720" s="20">
        <v>67.680000000000007</v>
      </c>
      <c r="R720" s="20">
        <v>17.54</v>
      </c>
      <c r="S720" s="20" t="s">
        <v>2809</v>
      </c>
      <c r="T720" s="20">
        <v>43</v>
      </c>
      <c r="U720" s="20" t="s">
        <v>206</v>
      </c>
      <c r="V720" s="20" t="s">
        <v>214</v>
      </c>
      <c r="W720" s="21" t="s">
        <v>41</v>
      </c>
      <c r="X720" s="22">
        <v>44734</v>
      </c>
      <c r="Y720" s="23">
        <v>44739</v>
      </c>
      <c r="Z720" s="37" t="str">
        <f>IF(India_Data[[#This Row],[Order Date]]=India_Data[[#This Row],[Ship Date]],"0","1")</f>
        <v>1</v>
      </c>
      <c r="AA720" s="37" t="str">
        <f>IF(India_Data[[#This Row],[Sales]]&gt;=India_Data[[#This Row],[Target]],"YES","NO")</f>
        <v>YES</v>
      </c>
      <c r="AB720" s="37">
        <f>(Data!O720:O2274-Data!T720:T2274)</f>
        <v>101</v>
      </c>
      <c r="AC720" s="35">
        <f>India_Data[[#This Row],[Ship Date]]-India_Data[[#This Row],[Order Date]]</f>
        <v>5</v>
      </c>
      <c r="AD720" s="35" t="str">
        <f>IF(India_Data[[#This Row],[Ship Date]]-India_Data[[#This Row],[Order Date]]&gt;5,"flag","no")</f>
        <v>no</v>
      </c>
      <c r="AE720" s="35">
        <f>India_Data[[#This Row],[Profit]]/India_Data[[#This Row],[Sales]]</f>
        <v>0.47000000000000003</v>
      </c>
      <c r="AF720" s="41">
        <f>India_Data[[#This Row],[Sales]]/India_Data[[#This Row],[Target]]</f>
        <v>3.3488372093023258</v>
      </c>
      <c r="AG720" s="41">
        <f>India_Data[[#This Row],[Shipping Cost]]/India_Data[[#This Row],[Sales]]</f>
        <v>0.12180555555555556</v>
      </c>
      <c r="AH720" s="40" t="str">
        <f>IF(India_Data[[#This Row],[Shipping Cost]]/India_Data[[#This Row],[Sales]]&gt;0.1,"HIGH","")</f>
        <v>HIGH</v>
      </c>
    </row>
    <row r="721" spans="1:34">
      <c r="A721" s="19">
        <v>720</v>
      </c>
      <c r="B721" s="20" t="s">
        <v>2804</v>
      </c>
      <c r="C721" s="20" t="s">
        <v>26</v>
      </c>
      <c r="D721" s="20" t="s">
        <v>2805</v>
      </c>
      <c r="E721" s="20" t="s">
        <v>2806</v>
      </c>
      <c r="F721" s="20" t="s">
        <v>29</v>
      </c>
      <c r="G721" s="20" t="s">
        <v>260</v>
      </c>
      <c r="H721" s="20" t="s">
        <v>260</v>
      </c>
      <c r="I721" s="20" t="s">
        <v>32</v>
      </c>
      <c r="J721" s="20" t="s">
        <v>33</v>
      </c>
      <c r="K721" s="20" t="s">
        <v>2854</v>
      </c>
      <c r="L721" s="20" t="s">
        <v>1942</v>
      </c>
      <c r="M721" s="20" t="s">
        <v>1969</v>
      </c>
      <c r="N721" s="20" t="s">
        <v>2855</v>
      </c>
      <c r="O721" s="20">
        <v>265.26</v>
      </c>
      <c r="P721" s="20">
        <v>2</v>
      </c>
      <c r="Q721" s="20">
        <v>13.26</v>
      </c>
      <c r="R721" s="20">
        <v>13.2</v>
      </c>
      <c r="S721" s="20" t="s">
        <v>2809</v>
      </c>
      <c r="T721" s="20">
        <v>597</v>
      </c>
      <c r="U721" s="20" t="s">
        <v>206</v>
      </c>
      <c r="V721" s="20" t="s">
        <v>221</v>
      </c>
      <c r="W721" s="21" t="s">
        <v>58</v>
      </c>
      <c r="X721" s="22">
        <v>44871</v>
      </c>
      <c r="Y721" s="23">
        <v>44727</v>
      </c>
      <c r="Z721" s="37" t="str">
        <f>IF(India_Data[[#This Row],[Order Date]]=India_Data[[#This Row],[Ship Date]],"0","1")</f>
        <v>1</v>
      </c>
      <c r="AA721" s="37" t="str">
        <f>IF(India_Data[[#This Row],[Sales]]&gt;=India_Data[[#This Row],[Target]],"YES","NO")</f>
        <v>NO</v>
      </c>
      <c r="AB721" s="37">
        <f>(Data!O721:O2275-Data!T721:T2275)</f>
        <v>-331.74</v>
      </c>
      <c r="AC721" s="35">
        <f>India_Data[[#This Row],[Ship Date]]-India_Data[[#This Row],[Order Date]]</f>
        <v>-144</v>
      </c>
      <c r="AD721" s="35" t="str">
        <f>IF(India_Data[[#This Row],[Ship Date]]-India_Data[[#This Row],[Order Date]]&gt;5,"flag","no")</f>
        <v>no</v>
      </c>
      <c r="AE721" s="35">
        <f>India_Data[[#This Row],[Profit]]/India_Data[[#This Row],[Sales]]</f>
        <v>4.9988690341551685E-2</v>
      </c>
      <c r="AF721" s="41">
        <f>India_Data[[#This Row],[Sales]]/India_Data[[#This Row],[Target]]</f>
        <v>0.44432160804020099</v>
      </c>
      <c r="AG721" s="41">
        <f>India_Data[[#This Row],[Shipping Cost]]/India_Data[[#This Row],[Sales]]</f>
        <v>4.9762497172585386E-2</v>
      </c>
      <c r="AH721" s="40" t="str">
        <f>IF(India_Data[[#This Row],[Shipping Cost]]/India_Data[[#This Row],[Sales]]&gt;0.1,"HIGH","")</f>
        <v/>
      </c>
    </row>
    <row r="722" spans="1:34">
      <c r="A722" s="19">
        <v>721</v>
      </c>
      <c r="B722" s="20" t="s">
        <v>2424</v>
      </c>
      <c r="C722" s="20" t="s">
        <v>26</v>
      </c>
      <c r="D722" s="20" t="s">
        <v>2425</v>
      </c>
      <c r="E722" s="20" t="s">
        <v>2426</v>
      </c>
      <c r="F722" s="20" t="s">
        <v>171</v>
      </c>
      <c r="G722" s="20" t="s">
        <v>657</v>
      </c>
      <c r="H722" s="20" t="s">
        <v>143</v>
      </c>
      <c r="I722" s="20" t="s">
        <v>32</v>
      </c>
      <c r="J722" s="20" t="s">
        <v>33</v>
      </c>
      <c r="K722" s="20" t="s">
        <v>2549</v>
      </c>
      <c r="L722" s="20" t="s">
        <v>1508</v>
      </c>
      <c r="M722" s="20" t="s">
        <v>1513</v>
      </c>
      <c r="N722" s="20" t="s">
        <v>2550</v>
      </c>
      <c r="O722" s="20">
        <v>1718.1</v>
      </c>
      <c r="P722" s="20">
        <v>2</v>
      </c>
      <c r="Q722" s="20">
        <v>618.48</v>
      </c>
      <c r="R722" s="20">
        <v>139.72999999999999</v>
      </c>
      <c r="S722" s="20" t="s">
        <v>2337</v>
      </c>
      <c r="T722" s="20">
        <v>220</v>
      </c>
      <c r="U722" s="20" t="s">
        <v>206</v>
      </c>
      <c r="V722" s="20" t="s">
        <v>228</v>
      </c>
      <c r="W722" s="21" t="s">
        <v>41</v>
      </c>
      <c r="X722" s="22">
        <v>44463</v>
      </c>
      <c r="Y722" s="23">
        <v>44465</v>
      </c>
      <c r="Z722" s="37" t="str">
        <f>IF(India_Data[[#This Row],[Order Date]]=India_Data[[#This Row],[Ship Date]],"0","1")</f>
        <v>1</v>
      </c>
      <c r="AA722" s="37" t="str">
        <f>IF(India_Data[[#This Row],[Sales]]&gt;=India_Data[[#This Row],[Target]],"YES","NO")</f>
        <v>YES</v>
      </c>
      <c r="AB722" s="37">
        <f>(Data!O722:O2276-Data!T722:T2276)</f>
        <v>1498.1</v>
      </c>
      <c r="AC722" s="35">
        <f>India_Data[[#This Row],[Ship Date]]-India_Data[[#This Row],[Order Date]]</f>
        <v>2</v>
      </c>
      <c r="AD722" s="35" t="str">
        <f>IF(India_Data[[#This Row],[Ship Date]]-India_Data[[#This Row],[Order Date]]&gt;5,"flag","no")</f>
        <v>no</v>
      </c>
      <c r="AE722" s="35">
        <f>India_Data[[#This Row],[Profit]]/India_Data[[#This Row],[Sales]]</f>
        <v>0.35997904662126773</v>
      </c>
      <c r="AF722" s="41">
        <f>India_Data[[#This Row],[Sales]]/India_Data[[#This Row],[Target]]</f>
        <v>7.8095454545454546</v>
      </c>
      <c r="AG722" s="41">
        <f>India_Data[[#This Row],[Shipping Cost]]/India_Data[[#This Row],[Sales]]</f>
        <v>8.1328211396309871E-2</v>
      </c>
      <c r="AH722" s="40" t="str">
        <f>IF(India_Data[[#This Row],[Shipping Cost]]/India_Data[[#This Row],[Sales]]&gt;0.1,"HIGH","")</f>
        <v/>
      </c>
    </row>
    <row r="723" spans="1:34">
      <c r="A723" s="19">
        <v>722</v>
      </c>
      <c r="B723" s="20" t="s">
        <v>2353</v>
      </c>
      <c r="C723" s="20" t="s">
        <v>26</v>
      </c>
      <c r="D723" s="20" t="s">
        <v>2354</v>
      </c>
      <c r="E723" s="20" t="s">
        <v>2355</v>
      </c>
      <c r="F723" s="20" t="s">
        <v>171</v>
      </c>
      <c r="G723" s="20" t="s">
        <v>507</v>
      </c>
      <c r="H723" s="20" t="s">
        <v>312</v>
      </c>
      <c r="I723" s="20" t="s">
        <v>32</v>
      </c>
      <c r="J723" s="20" t="s">
        <v>180</v>
      </c>
      <c r="K723" s="20" t="s">
        <v>2551</v>
      </c>
      <c r="L723" s="20" t="s">
        <v>1942</v>
      </c>
      <c r="M723" s="20" t="s">
        <v>1969</v>
      </c>
      <c r="N723" s="20" t="s">
        <v>2552</v>
      </c>
      <c r="O723" s="20">
        <v>3194.55</v>
      </c>
      <c r="P723" s="20">
        <v>5</v>
      </c>
      <c r="Q723" s="20">
        <v>830.55</v>
      </c>
      <c r="R723" s="20">
        <v>403.97</v>
      </c>
      <c r="S723" s="20" t="s">
        <v>2337</v>
      </c>
      <c r="T723" s="20">
        <v>614</v>
      </c>
      <c r="U723" s="20" t="s">
        <v>206</v>
      </c>
      <c r="V723" s="20" t="s">
        <v>221</v>
      </c>
      <c r="W723" s="21" t="s">
        <v>58</v>
      </c>
      <c r="X723" s="22">
        <v>45022</v>
      </c>
      <c r="Y723" s="23">
        <v>45175</v>
      </c>
      <c r="Z723" s="37" t="str">
        <f>IF(India_Data[[#This Row],[Order Date]]=India_Data[[#This Row],[Ship Date]],"0","1")</f>
        <v>1</v>
      </c>
      <c r="AA723" s="37" t="str">
        <f>IF(India_Data[[#This Row],[Sales]]&gt;=India_Data[[#This Row],[Target]],"YES","NO")</f>
        <v>YES</v>
      </c>
      <c r="AB723" s="37">
        <f>(Data!O723:O2277-Data!T723:T2277)</f>
        <v>2580.5500000000002</v>
      </c>
      <c r="AC723" s="35">
        <f>India_Data[[#This Row],[Ship Date]]-India_Data[[#This Row],[Order Date]]</f>
        <v>153</v>
      </c>
      <c r="AD723" s="35" t="str">
        <f>IF(India_Data[[#This Row],[Ship Date]]-India_Data[[#This Row],[Order Date]]&gt;5,"flag","no")</f>
        <v>flag</v>
      </c>
      <c r="AE723" s="35">
        <f>India_Data[[#This Row],[Profit]]/India_Data[[#This Row],[Sales]]</f>
        <v>0.25998966990655958</v>
      </c>
      <c r="AF723" s="41">
        <f>India_Data[[#This Row],[Sales]]/India_Data[[#This Row],[Target]]</f>
        <v>5.2028501628664499</v>
      </c>
      <c r="AG723" s="41">
        <f>India_Data[[#This Row],[Shipping Cost]]/India_Data[[#This Row],[Sales]]</f>
        <v>0.12645599536710961</v>
      </c>
      <c r="AH723" s="40" t="str">
        <f>IF(India_Data[[#This Row],[Shipping Cost]]/India_Data[[#This Row],[Sales]]&gt;0.1,"HIGH","")</f>
        <v>HIGH</v>
      </c>
    </row>
    <row r="724" spans="1:34">
      <c r="A724" s="19">
        <v>723</v>
      </c>
      <c r="B724" s="20" t="s">
        <v>2353</v>
      </c>
      <c r="C724" s="20" t="s">
        <v>26</v>
      </c>
      <c r="D724" s="20" t="s">
        <v>2354</v>
      </c>
      <c r="E724" s="20" t="s">
        <v>2355</v>
      </c>
      <c r="F724" s="20" t="s">
        <v>171</v>
      </c>
      <c r="G724" s="20" t="s">
        <v>507</v>
      </c>
      <c r="H724" s="20" t="s">
        <v>312</v>
      </c>
      <c r="I724" s="20" t="s">
        <v>32</v>
      </c>
      <c r="J724" s="20" t="s">
        <v>180</v>
      </c>
      <c r="K724" s="20" t="s">
        <v>2553</v>
      </c>
      <c r="L724" s="20" t="s">
        <v>1942</v>
      </c>
      <c r="M724" s="20" t="s">
        <v>1969</v>
      </c>
      <c r="N724" s="20" t="s">
        <v>2554</v>
      </c>
      <c r="O724" s="20">
        <v>476.49</v>
      </c>
      <c r="P724" s="20">
        <v>7</v>
      </c>
      <c r="Q724" s="20">
        <v>47.46</v>
      </c>
      <c r="R724" s="20">
        <v>61.42</v>
      </c>
      <c r="S724" s="20" t="s">
        <v>2337</v>
      </c>
      <c r="T724" s="20">
        <v>720</v>
      </c>
      <c r="U724" s="20" t="s">
        <v>206</v>
      </c>
      <c r="V724" s="20" t="s">
        <v>228</v>
      </c>
      <c r="W724" s="21" t="s">
        <v>58</v>
      </c>
      <c r="X724" s="22">
        <v>45022</v>
      </c>
      <c r="Y724" s="23">
        <v>45175</v>
      </c>
      <c r="Z724" s="37" t="str">
        <f>IF(India_Data[[#This Row],[Order Date]]=India_Data[[#This Row],[Ship Date]],"0","1")</f>
        <v>1</v>
      </c>
      <c r="AA724" s="37" t="str">
        <f>IF(India_Data[[#This Row],[Sales]]&gt;=India_Data[[#This Row],[Target]],"YES","NO")</f>
        <v>NO</v>
      </c>
      <c r="AB724" s="37">
        <f>(Data!O724:O2278-Data!T724:T2278)</f>
        <v>-243.51</v>
      </c>
      <c r="AC724" s="35">
        <f>India_Data[[#This Row],[Ship Date]]-India_Data[[#This Row],[Order Date]]</f>
        <v>153</v>
      </c>
      <c r="AD724" s="35" t="str">
        <f>IF(India_Data[[#This Row],[Ship Date]]-India_Data[[#This Row],[Order Date]]&gt;5,"flag","no")</f>
        <v>flag</v>
      </c>
      <c r="AE724" s="35">
        <f>India_Data[[#This Row],[Profit]]/India_Data[[#This Row],[Sales]]</f>
        <v>9.9603349493168791E-2</v>
      </c>
      <c r="AF724" s="41">
        <f>India_Data[[#This Row],[Sales]]/India_Data[[#This Row],[Target]]</f>
        <v>0.66179166666666667</v>
      </c>
      <c r="AG724" s="41">
        <f>India_Data[[#This Row],[Shipping Cost]]/India_Data[[#This Row],[Sales]]</f>
        <v>0.12890092132048941</v>
      </c>
      <c r="AH724" s="40" t="str">
        <f>IF(India_Data[[#This Row],[Shipping Cost]]/India_Data[[#This Row],[Sales]]&gt;0.1,"HIGH","")</f>
        <v>HIGH</v>
      </c>
    </row>
    <row r="725" spans="1:34">
      <c r="A725" s="19">
        <v>724</v>
      </c>
      <c r="B725" s="20" t="s">
        <v>2353</v>
      </c>
      <c r="C725" s="20" t="s">
        <v>26</v>
      </c>
      <c r="D725" s="20" t="s">
        <v>2354</v>
      </c>
      <c r="E725" s="20" t="s">
        <v>2355</v>
      </c>
      <c r="F725" s="20" t="s">
        <v>171</v>
      </c>
      <c r="G725" s="20" t="s">
        <v>507</v>
      </c>
      <c r="H725" s="20" t="s">
        <v>312</v>
      </c>
      <c r="I725" s="20" t="s">
        <v>32</v>
      </c>
      <c r="J725" s="20" t="s">
        <v>180</v>
      </c>
      <c r="K725" s="20" t="s">
        <v>2555</v>
      </c>
      <c r="L725" s="20" t="s">
        <v>1942</v>
      </c>
      <c r="M725" s="20" t="s">
        <v>1969</v>
      </c>
      <c r="N725" s="20" t="s">
        <v>2556</v>
      </c>
      <c r="O725" s="20">
        <v>136.59</v>
      </c>
      <c r="P725" s="20">
        <v>1</v>
      </c>
      <c r="Q725" s="20">
        <v>57.36</v>
      </c>
      <c r="R725" s="20">
        <v>1.92</v>
      </c>
      <c r="S725" s="20" t="s">
        <v>2337</v>
      </c>
      <c r="T725" s="20">
        <v>502</v>
      </c>
      <c r="U725" s="20" t="s">
        <v>206</v>
      </c>
      <c r="V725" s="20" t="s">
        <v>207</v>
      </c>
      <c r="W725" s="21" t="s">
        <v>41</v>
      </c>
      <c r="X725" s="22">
        <v>44853</v>
      </c>
      <c r="Y725" s="23">
        <v>44855</v>
      </c>
      <c r="Z725" s="37" t="str">
        <f>IF(India_Data[[#This Row],[Order Date]]=India_Data[[#This Row],[Ship Date]],"0","1")</f>
        <v>1</v>
      </c>
      <c r="AA725" s="37" t="str">
        <f>IF(India_Data[[#This Row],[Sales]]&gt;=India_Data[[#This Row],[Target]],"YES","NO")</f>
        <v>NO</v>
      </c>
      <c r="AB725" s="37">
        <f>(Data!O725:O2279-Data!T725:T2279)</f>
        <v>-365.40999999999997</v>
      </c>
      <c r="AC725" s="35">
        <f>India_Data[[#This Row],[Ship Date]]-India_Data[[#This Row],[Order Date]]</f>
        <v>2</v>
      </c>
      <c r="AD725" s="35" t="str">
        <f>IF(India_Data[[#This Row],[Ship Date]]-India_Data[[#This Row],[Order Date]]&gt;5,"flag","no")</f>
        <v>no</v>
      </c>
      <c r="AE725" s="35">
        <f>India_Data[[#This Row],[Profit]]/India_Data[[#This Row],[Sales]]</f>
        <v>0.41994289479464086</v>
      </c>
      <c r="AF725" s="41">
        <f>India_Data[[#This Row],[Sales]]/India_Data[[#This Row],[Target]]</f>
        <v>0.27209163346613546</v>
      </c>
      <c r="AG725" s="41">
        <f>India_Data[[#This Row],[Shipping Cost]]/India_Data[[#This Row],[Sales]]</f>
        <v>1.4056665934548648E-2</v>
      </c>
      <c r="AH725" s="40" t="str">
        <f>IF(India_Data[[#This Row],[Shipping Cost]]/India_Data[[#This Row],[Sales]]&gt;0.1,"HIGH","")</f>
        <v/>
      </c>
    </row>
    <row r="726" spans="1:34">
      <c r="A726" s="19">
        <v>725</v>
      </c>
      <c r="B726" s="20" t="s">
        <v>2418</v>
      </c>
      <c r="C726" s="20" t="s">
        <v>26</v>
      </c>
      <c r="D726" s="20" t="s">
        <v>2010</v>
      </c>
      <c r="E726" s="20" t="s">
        <v>2011</v>
      </c>
      <c r="F726" s="20" t="s">
        <v>171</v>
      </c>
      <c r="G726" s="20" t="s">
        <v>1154</v>
      </c>
      <c r="H726" s="20" t="s">
        <v>563</v>
      </c>
      <c r="I726" s="20" t="s">
        <v>32</v>
      </c>
      <c r="J726" s="20" t="s">
        <v>54</v>
      </c>
      <c r="K726" s="20" t="s">
        <v>2557</v>
      </c>
      <c r="L726" s="20" t="s">
        <v>1942</v>
      </c>
      <c r="M726" s="20" t="s">
        <v>1950</v>
      </c>
      <c r="N726" s="20" t="s">
        <v>2558</v>
      </c>
      <c r="O726" s="20">
        <v>487.38</v>
      </c>
      <c r="P726" s="20">
        <v>2</v>
      </c>
      <c r="Q726" s="20">
        <v>107.22</v>
      </c>
      <c r="R726" s="20">
        <v>81.849999999999994</v>
      </c>
      <c r="S726" s="20" t="s">
        <v>2337</v>
      </c>
      <c r="T726" s="20">
        <v>298</v>
      </c>
      <c r="U726" s="20" t="s">
        <v>206</v>
      </c>
      <c r="V726" s="20" t="s">
        <v>214</v>
      </c>
      <c r="W726" s="21" t="s">
        <v>58</v>
      </c>
      <c r="X726" s="22">
        <v>44706</v>
      </c>
      <c r="Y726" s="23">
        <v>44709</v>
      </c>
      <c r="Z726" s="37" t="str">
        <f>IF(India_Data[[#This Row],[Order Date]]=India_Data[[#This Row],[Ship Date]],"0","1")</f>
        <v>1</v>
      </c>
      <c r="AA726" s="37" t="str">
        <f>IF(India_Data[[#This Row],[Sales]]&gt;=India_Data[[#This Row],[Target]],"YES","NO")</f>
        <v>YES</v>
      </c>
      <c r="AB726" s="37">
        <f>(Data!O726:O2280-Data!T726:T2280)</f>
        <v>189.38</v>
      </c>
      <c r="AC726" s="35">
        <f>India_Data[[#This Row],[Ship Date]]-India_Data[[#This Row],[Order Date]]</f>
        <v>3</v>
      </c>
      <c r="AD726" s="35" t="str">
        <f>IF(India_Data[[#This Row],[Ship Date]]-India_Data[[#This Row],[Order Date]]&gt;5,"flag","no")</f>
        <v>no</v>
      </c>
      <c r="AE726" s="35">
        <f>India_Data[[#This Row],[Profit]]/India_Data[[#This Row],[Sales]]</f>
        <v>0.21999261356641636</v>
      </c>
      <c r="AF726" s="41">
        <f>India_Data[[#This Row],[Sales]]/India_Data[[#This Row],[Target]]</f>
        <v>1.6355033557046981</v>
      </c>
      <c r="AG726" s="41">
        <f>India_Data[[#This Row],[Shipping Cost]]/India_Data[[#This Row],[Sales]]</f>
        <v>0.16793877467273996</v>
      </c>
      <c r="AH726" s="40" t="str">
        <f>IF(India_Data[[#This Row],[Shipping Cost]]/India_Data[[#This Row],[Sales]]&gt;0.1,"HIGH","")</f>
        <v>HIGH</v>
      </c>
    </row>
    <row r="727" spans="1:34">
      <c r="A727" s="19">
        <v>726</v>
      </c>
      <c r="B727" s="20" t="s">
        <v>2507</v>
      </c>
      <c r="C727" s="20" t="s">
        <v>26</v>
      </c>
      <c r="D727" s="20" t="s">
        <v>2508</v>
      </c>
      <c r="E727" s="20" t="s">
        <v>2509</v>
      </c>
      <c r="F727" s="20" t="s">
        <v>171</v>
      </c>
      <c r="G727" s="20" t="s">
        <v>117</v>
      </c>
      <c r="H727" s="20" t="s">
        <v>143</v>
      </c>
      <c r="I727" s="20" t="s">
        <v>32</v>
      </c>
      <c r="J727" s="20" t="s">
        <v>33</v>
      </c>
      <c r="K727" s="20" t="s">
        <v>2559</v>
      </c>
      <c r="L727" s="20" t="s">
        <v>1942</v>
      </c>
      <c r="M727" s="20" t="s">
        <v>1950</v>
      </c>
      <c r="N727" s="20" t="s">
        <v>2560</v>
      </c>
      <c r="O727" s="20">
        <v>168.6</v>
      </c>
      <c r="P727" s="20">
        <v>1</v>
      </c>
      <c r="Q727" s="20">
        <v>79.23</v>
      </c>
      <c r="R727" s="20">
        <v>22.48</v>
      </c>
      <c r="S727" s="20" t="s">
        <v>2337</v>
      </c>
      <c r="T727" s="20">
        <v>88</v>
      </c>
      <c r="U727" s="20" t="s">
        <v>206</v>
      </c>
      <c r="V727" s="20" t="s">
        <v>228</v>
      </c>
      <c r="W727" s="21" t="s">
        <v>41</v>
      </c>
      <c r="X727" s="22">
        <v>44523</v>
      </c>
      <c r="Y727" s="23">
        <v>44525</v>
      </c>
      <c r="Z727" s="37" t="str">
        <f>IF(India_Data[[#This Row],[Order Date]]=India_Data[[#This Row],[Ship Date]],"0","1")</f>
        <v>1</v>
      </c>
      <c r="AA727" s="37" t="str">
        <f>IF(India_Data[[#This Row],[Sales]]&gt;=India_Data[[#This Row],[Target]],"YES","NO")</f>
        <v>YES</v>
      </c>
      <c r="AB727" s="37">
        <f>(Data!O727:O2281-Data!T727:T2281)</f>
        <v>80.599999999999994</v>
      </c>
      <c r="AC727" s="35">
        <f>India_Data[[#This Row],[Ship Date]]-India_Data[[#This Row],[Order Date]]</f>
        <v>2</v>
      </c>
      <c r="AD727" s="35" t="str">
        <f>IF(India_Data[[#This Row],[Ship Date]]-India_Data[[#This Row],[Order Date]]&gt;5,"flag","no")</f>
        <v>no</v>
      </c>
      <c r="AE727" s="35">
        <f>India_Data[[#This Row],[Profit]]/India_Data[[#This Row],[Sales]]</f>
        <v>0.46992882562277583</v>
      </c>
      <c r="AF727" s="41">
        <f>India_Data[[#This Row],[Sales]]/India_Data[[#This Row],[Target]]</f>
        <v>1.9159090909090908</v>
      </c>
      <c r="AG727" s="41">
        <f>India_Data[[#This Row],[Shipping Cost]]/India_Data[[#This Row],[Sales]]</f>
        <v>0.13333333333333333</v>
      </c>
      <c r="AH727" s="40" t="str">
        <f>IF(India_Data[[#This Row],[Shipping Cost]]/India_Data[[#This Row],[Sales]]&gt;0.1,"HIGH","")</f>
        <v>HIGH</v>
      </c>
    </row>
    <row r="728" spans="1:34">
      <c r="A728" s="19">
        <v>727</v>
      </c>
      <c r="B728" s="20" t="s">
        <v>2561</v>
      </c>
      <c r="C728" s="20" t="s">
        <v>26</v>
      </c>
      <c r="D728" s="20" t="s">
        <v>2562</v>
      </c>
      <c r="E728" s="20" t="s">
        <v>2563</v>
      </c>
      <c r="F728" s="20" t="s">
        <v>171</v>
      </c>
      <c r="G728" s="20" t="s">
        <v>786</v>
      </c>
      <c r="H728" s="20" t="s">
        <v>63</v>
      </c>
      <c r="I728" s="20" t="s">
        <v>32</v>
      </c>
      <c r="J728" s="20" t="s">
        <v>54</v>
      </c>
      <c r="K728" s="20" t="s">
        <v>2564</v>
      </c>
      <c r="L728" s="20" t="s">
        <v>1942</v>
      </c>
      <c r="M728" s="20" t="s">
        <v>1958</v>
      </c>
      <c r="N728" s="20" t="s">
        <v>2565</v>
      </c>
      <c r="O728" s="20">
        <v>143.1</v>
      </c>
      <c r="P728" s="20">
        <v>2</v>
      </c>
      <c r="Q728" s="20">
        <v>9.9600000000000009</v>
      </c>
      <c r="R728" s="20">
        <v>12.2</v>
      </c>
      <c r="S728" s="20" t="s">
        <v>2337</v>
      </c>
      <c r="T728" s="20">
        <v>680</v>
      </c>
      <c r="U728" s="20" t="s">
        <v>206</v>
      </c>
      <c r="V728" s="20" t="s">
        <v>207</v>
      </c>
      <c r="W728" s="21" t="s">
        <v>58</v>
      </c>
      <c r="X728" s="22">
        <v>45434</v>
      </c>
      <c r="Y728" s="23">
        <v>45437</v>
      </c>
      <c r="Z728" s="37" t="str">
        <f>IF(India_Data[[#This Row],[Order Date]]=India_Data[[#This Row],[Ship Date]],"0","1")</f>
        <v>1</v>
      </c>
      <c r="AA728" s="37" t="str">
        <f>IF(India_Data[[#This Row],[Sales]]&gt;=India_Data[[#This Row],[Target]],"YES","NO")</f>
        <v>NO</v>
      </c>
      <c r="AB728" s="37">
        <f>(Data!O728:O2282-Data!T728:T2282)</f>
        <v>-536.9</v>
      </c>
      <c r="AC728" s="35">
        <f>India_Data[[#This Row],[Ship Date]]-India_Data[[#This Row],[Order Date]]</f>
        <v>3</v>
      </c>
      <c r="AD728" s="35" t="str">
        <f>IF(India_Data[[#This Row],[Ship Date]]-India_Data[[#This Row],[Order Date]]&gt;5,"flag","no")</f>
        <v>no</v>
      </c>
      <c r="AE728" s="35">
        <f>India_Data[[#This Row],[Profit]]/India_Data[[#This Row],[Sales]]</f>
        <v>6.9601677148846963E-2</v>
      </c>
      <c r="AF728" s="41">
        <f>India_Data[[#This Row],[Sales]]/India_Data[[#This Row],[Target]]</f>
        <v>0.21044117647058821</v>
      </c>
      <c r="AG728" s="41">
        <f>India_Data[[#This Row],[Shipping Cost]]/India_Data[[#This Row],[Sales]]</f>
        <v>8.5255066387141851E-2</v>
      </c>
      <c r="AH728" s="40" t="str">
        <f>IF(India_Data[[#This Row],[Shipping Cost]]/India_Data[[#This Row],[Sales]]&gt;0.1,"HIGH","")</f>
        <v/>
      </c>
    </row>
    <row r="729" spans="1:34">
      <c r="A729" s="19">
        <v>728</v>
      </c>
      <c r="B729" s="20" t="s">
        <v>2436</v>
      </c>
      <c r="C729" s="20" t="s">
        <v>26</v>
      </c>
      <c r="D729" s="20" t="s">
        <v>442</v>
      </c>
      <c r="E729" s="20" t="s">
        <v>443</v>
      </c>
      <c r="F729" s="20" t="s">
        <v>110</v>
      </c>
      <c r="G729" s="20" t="s">
        <v>96</v>
      </c>
      <c r="H729" s="20" t="s">
        <v>31</v>
      </c>
      <c r="I729" s="20" t="s">
        <v>32</v>
      </c>
      <c r="J729" s="20" t="s">
        <v>33</v>
      </c>
      <c r="K729" s="20" t="s">
        <v>1624</v>
      </c>
      <c r="L729" s="20" t="s">
        <v>1508</v>
      </c>
      <c r="M729" s="20" t="s">
        <v>1509</v>
      </c>
      <c r="N729" s="20" t="s">
        <v>1625</v>
      </c>
      <c r="O729" s="20">
        <v>716.85</v>
      </c>
      <c r="P729" s="20">
        <v>5</v>
      </c>
      <c r="Q729" s="20">
        <v>250.8</v>
      </c>
      <c r="R729" s="20">
        <v>59.87</v>
      </c>
      <c r="S729" s="20" t="s">
        <v>2337</v>
      </c>
      <c r="T729" s="20">
        <v>129</v>
      </c>
      <c r="U729" s="20" t="s">
        <v>206</v>
      </c>
      <c r="V729" s="20" t="s">
        <v>214</v>
      </c>
      <c r="W729" s="21" t="s">
        <v>41</v>
      </c>
      <c r="X729" s="22">
        <v>44899</v>
      </c>
      <c r="Y729" s="23">
        <v>44665</v>
      </c>
      <c r="Z729" s="37" t="str">
        <f>IF(India_Data[[#This Row],[Order Date]]=India_Data[[#This Row],[Ship Date]],"0","1")</f>
        <v>1</v>
      </c>
      <c r="AA729" s="37" t="str">
        <f>IF(India_Data[[#This Row],[Sales]]&gt;=India_Data[[#This Row],[Target]],"YES","NO")</f>
        <v>YES</v>
      </c>
      <c r="AB729" s="37">
        <f>(Data!O729:O2283-Data!T729:T2283)</f>
        <v>587.85</v>
      </c>
      <c r="AC729" s="35">
        <f>India_Data[[#This Row],[Ship Date]]-India_Data[[#This Row],[Order Date]]</f>
        <v>-234</v>
      </c>
      <c r="AD729" s="35" t="str">
        <f>IF(India_Data[[#This Row],[Ship Date]]-India_Data[[#This Row],[Order Date]]&gt;5,"flag","no")</f>
        <v>no</v>
      </c>
      <c r="AE729" s="35">
        <f>India_Data[[#This Row],[Profit]]/India_Data[[#This Row],[Sales]]</f>
        <v>0.34986398828206738</v>
      </c>
      <c r="AF729" s="41">
        <f>India_Data[[#This Row],[Sales]]/India_Data[[#This Row],[Target]]</f>
        <v>5.5569767441860467</v>
      </c>
      <c r="AG729" s="41">
        <f>India_Data[[#This Row],[Shipping Cost]]/India_Data[[#This Row],[Sales]]</f>
        <v>8.3518169770523815E-2</v>
      </c>
      <c r="AH729" s="40" t="str">
        <f>IF(India_Data[[#This Row],[Shipping Cost]]/India_Data[[#This Row],[Sales]]&gt;0.1,"HIGH","")</f>
        <v/>
      </c>
    </row>
    <row r="730" spans="1:34">
      <c r="A730" s="19">
        <v>729</v>
      </c>
      <c r="B730" s="20" t="s">
        <v>2566</v>
      </c>
      <c r="C730" s="20" t="s">
        <v>26</v>
      </c>
      <c r="D730" s="20" t="s">
        <v>1012</v>
      </c>
      <c r="E730" s="20" t="s">
        <v>1013</v>
      </c>
      <c r="F730" s="20" t="s">
        <v>110</v>
      </c>
      <c r="G730" s="20" t="s">
        <v>218</v>
      </c>
      <c r="H730" s="20" t="s">
        <v>165</v>
      </c>
      <c r="I730" s="20" t="s">
        <v>32</v>
      </c>
      <c r="J730" s="20" t="s">
        <v>47</v>
      </c>
      <c r="K730" s="20" t="s">
        <v>2567</v>
      </c>
      <c r="L730" s="20" t="s">
        <v>1508</v>
      </c>
      <c r="M730" s="20" t="s">
        <v>1518</v>
      </c>
      <c r="N730" s="20" t="s">
        <v>2568</v>
      </c>
      <c r="O730" s="20">
        <v>200.76</v>
      </c>
      <c r="P730" s="20">
        <v>2</v>
      </c>
      <c r="Q730" s="20">
        <v>86.28</v>
      </c>
      <c r="R730" s="20">
        <v>27.96</v>
      </c>
      <c r="S730" s="20" t="s">
        <v>2337</v>
      </c>
      <c r="T730" s="20">
        <v>740</v>
      </c>
      <c r="U730" s="20" t="s">
        <v>206</v>
      </c>
      <c r="V730" s="20" t="s">
        <v>207</v>
      </c>
      <c r="W730" s="21" t="s">
        <v>41</v>
      </c>
      <c r="X730" s="22">
        <v>45302</v>
      </c>
      <c r="Y730" s="23">
        <v>45362</v>
      </c>
      <c r="Z730" s="37" t="str">
        <f>IF(India_Data[[#This Row],[Order Date]]=India_Data[[#This Row],[Ship Date]],"0","1")</f>
        <v>1</v>
      </c>
      <c r="AA730" s="37" t="str">
        <f>IF(India_Data[[#This Row],[Sales]]&gt;=India_Data[[#This Row],[Target]],"YES","NO")</f>
        <v>NO</v>
      </c>
      <c r="AB730" s="37">
        <f>(Data!O730:O2284-Data!T730:T2284)</f>
        <v>-539.24</v>
      </c>
      <c r="AC730" s="35">
        <f>India_Data[[#This Row],[Ship Date]]-India_Data[[#This Row],[Order Date]]</f>
        <v>60</v>
      </c>
      <c r="AD730" s="35" t="str">
        <f>IF(India_Data[[#This Row],[Ship Date]]-India_Data[[#This Row],[Order Date]]&gt;5,"flag","no")</f>
        <v>flag</v>
      </c>
      <c r="AE730" s="35">
        <f>India_Data[[#This Row],[Profit]]/India_Data[[#This Row],[Sales]]</f>
        <v>0.42976688583383149</v>
      </c>
      <c r="AF730" s="41">
        <f>India_Data[[#This Row],[Sales]]/India_Data[[#This Row],[Target]]</f>
        <v>0.27129729729729729</v>
      </c>
      <c r="AG730" s="41">
        <f>India_Data[[#This Row],[Shipping Cost]]/India_Data[[#This Row],[Sales]]</f>
        <v>0.13927077106993427</v>
      </c>
      <c r="AH730" s="40" t="str">
        <f>IF(India_Data[[#This Row],[Shipping Cost]]/India_Data[[#This Row],[Sales]]&gt;0.1,"HIGH","")</f>
        <v>HIGH</v>
      </c>
    </row>
    <row r="731" spans="1:34">
      <c r="A731" s="19">
        <v>730</v>
      </c>
      <c r="B731" s="20" t="s">
        <v>2569</v>
      </c>
      <c r="C731" s="20" t="s">
        <v>26</v>
      </c>
      <c r="D731" s="20" t="s">
        <v>1912</v>
      </c>
      <c r="E731" s="20" t="s">
        <v>1913</v>
      </c>
      <c r="F731" s="20" t="s">
        <v>110</v>
      </c>
      <c r="G731" s="20" t="s">
        <v>2396</v>
      </c>
      <c r="H731" s="20" t="s">
        <v>124</v>
      </c>
      <c r="I731" s="20" t="s">
        <v>32</v>
      </c>
      <c r="J731" s="20" t="s">
        <v>47</v>
      </c>
      <c r="K731" s="20" t="s">
        <v>2570</v>
      </c>
      <c r="L731" s="20" t="s">
        <v>1942</v>
      </c>
      <c r="M731" s="20" t="s">
        <v>1969</v>
      </c>
      <c r="N731" s="20" t="s">
        <v>2571</v>
      </c>
      <c r="O731" s="20">
        <v>667.56</v>
      </c>
      <c r="P731" s="20">
        <v>4</v>
      </c>
      <c r="Q731" s="20">
        <v>153.47999999999999</v>
      </c>
      <c r="R731" s="20">
        <v>89.64</v>
      </c>
      <c r="S731" s="20" t="s">
        <v>2337</v>
      </c>
      <c r="T731" s="20">
        <v>97</v>
      </c>
      <c r="U731" s="20" t="s">
        <v>206</v>
      </c>
      <c r="V731" s="20" t="s">
        <v>228</v>
      </c>
      <c r="W731" s="21" t="s">
        <v>41</v>
      </c>
      <c r="X731" s="22">
        <v>44706</v>
      </c>
      <c r="Y731" s="23">
        <v>44709</v>
      </c>
      <c r="Z731" s="37" t="str">
        <f>IF(India_Data[[#This Row],[Order Date]]=India_Data[[#This Row],[Ship Date]],"0","1")</f>
        <v>1</v>
      </c>
      <c r="AA731" s="37" t="str">
        <f>IF(India_Data[[#This Row],[Sales]]&gt;=India_Data[[#This Row],[Target]],"YES","NO")</f>
        <v>YES</v>
      </c>
      <c r="AB731" s="37">
        <f>(Data!O731:O2285-Data!T731:T2285)</f>
        <v>570.55999999999995</v>
      </c>
      <c r="AC731" s="35">
        <f>India_Data[[#This Row],[Ship Date]]-India_Data[[#This Row],[Order Date]]</f>
        <v>3</v>
      </c>
      <c r="AD731" s="35" t="str">
        <f>IF(India_Data[[#This Row],[Ship Date]]-India_Data[[#This Row],[Order Date]]&gt;5,"flag","no")</f>
        <v>no</v>
      </c>
      <c r="AE731" s="35">
        <f>India_Data[[#This Row],[Profit]]/India_Data[[#This Row],[Sales]]</f>
        <v>0.22991191802984001</v>
      </c>
      <c r="AF731" s="41">
        <f>India_Data[[#This Row],[Sales]]/India_Data[[#This Row],[Target]]</f>
        <v>6.8820618556701021</v>
      </c>
      <c r="AG731" s="41">
        <f>India_Data[[#This Row],[Shipping Cost]]/India_Data[[#This Row],[Sales]]</f>
        <v>0.13428006471328421</v>
      </c>
      <c r="AH731" s="40" t="str">
        <f>IF(India_Data[[#This Row],[Shipping Cost]]/India_Data[[#This Row],[Sales]]&gt;0.1,"HIGH","")</f>
        <v>HIGH</v>
      </c>
    </row>
    <row r="732" spans="1:34">
      <c r="A732" s="19">
        <v>731</v>
      </c>
      <c r="B732" s="20" t="s">
        <v>2572</v>
      </c>
      <c r="C732" s="20" t="s">
        <v>26</v>
      </c>
      <c r="D732" s="20" t="s">
        <v>655</v>
      </c>
      <c r="E732" s="20" t="s">
        <v>656</v>
      </c>
      <c r="F732" s="20" t="s">
        <v>110</v>
      </c>
      <c r="G732" s="20" t="s">
        <v>117</v>
      </c>
      <c r="H732" s="20" t="s">
        <v>31</v>
      </c>
      <c r="I732" s="20" t="s">
        <v>32</v>
      </c>
      <c r="J732" s="20" t="s">
        <v>33</v>
      </c>
      <c r="K732" s="20" t="s">
        <v>1985</v>
      </c>
      <c r="L732" s="20" t="s">
        <v>1942</v>
      </c>
      <c r="M732" s="20" t="s">
        <v>1969</v>
      </c>
      <c r="N732" s="20" t="s">
        <v>1986</v>
      </c>
      <c r="O732" s="20">
        <v>698.85</v>
      </c>
      <c r="P732" s="20">
        <v>5</v>
      </c>
      <c r="Q732" s="20">
        <v>146.69999999999999</v>
      </c>
      <c r="R732" s="20">
        <v>36.86</v>
      </c>
      <c r="S732" s="20" t="s">
        <v>2337</v>
      </c>
      <c r="T732" s="20">
        <v>624</v>
      </c>
      <c r="U732" s="20" t="s">
        <v>206</v>
      </c>
      <c r="V732" s="20" t="s">
        <v>207</v>
      </c>
      <c r="W732" s="21" t="s">
        <v>58</v>
      </c>
      <c r="X732" s="22">
        <v>44566</v>
      </c>
      <c r="Y732" s="23">
        <v>44656</v>
      </c>
      <c r="Z732" s="37" t="str">
        <f>IF(India_Data[[#This Row],[Order Date]]=India_Data[[#This Row],[Ship Date]],"0","1")</f>
        <v>1</v>
      </c>
      <c r="AA732" s="37" t="str">
        <f>IF(India_Data[[#This Row],[Sales]]&gt;=India_Data[[#This Row],[Target]],"YES","NO")</f>
        <v>YES</v>
      </c>
      <c r="AB732" s="37">
        <f>(Data!O732:O2286-Data!T732:T2286)</f>
        <v>74.850000000000023</v>
      </c>
      <c r="AC732" s="35">
        <f>India_Data[[#This Row],[Ship Date]]-India_Data[[#This Row],[Order Date]]</f>
        <v>90</v>
      </c>
      <c r="AD732" s="35" t="str">
        <f>IF(India_Data[[#This Row],[Ship Date]]-India_Data[[#This Row],[Order Date]]&gt;5,"flag","no")</f>
        <v>flag</v>
      </c>
      <c r="AE732" s="35">
        <f>India_Data[[#This Row],[Profit]]/India_Data[[#This Row],[Sales]]</f>
        <v>0.20991629104958143</v>
      </c>
      <c r="AF732" s="41">
        <f>India_Data[[#This Row],[Sales]]/India_Data[[#This Row],[Target]]</f>
        <v>1.119951923076923</v>
      </c>
      <c r="AG732" s="41">
        <f>India_Data[[#This Row],[Shipping Cost]]/India_Data[[#This Row],[Sales]]</f>
        <v>5.2743793374830074E-2</v>
      </c>
      <c r="AH732" s="40" t="str">
        <f>IF(India_Data[[#This Row],[Shipping Cost]]/India_Data[[#This Row],[Sales]]&gt;0.1,"HIGH","")</f>
        <v/>
      </c>
    </row>
    <row r="733" spans="1:34">
      <c r="A733" s="19">
        <v>732</v>
      </c>
      <c r="B733" s="20" t="s">
        <v>2573</v>
      </c>
      <c r="C733" s="20" t="s">
        <v>26</v>
      </c>
      <c r="D733" s="20" t="s">
        <v>2574</v>
      </c>
      <c r="E733" s="20" t="s">
        <v>2575</v>
      </c>
      <c r="F733" s="20" t="s">
        <v>110</v>
      </c>
      <c r="G733" s="20" t="s">
        <v>150</v>
      </c>
      <c r="H733" s="20" t="s">
        <v>46</v>
      </c>
      <c r="I733" s="20" t="s">
        <v>32</v>
      </c>
      <c r="J733" s="20" t="s">
        <v>47</v>
      </c>
      <c r="K733" s="20" t="s">
        <v>2155</v>
      </c>
      <c r="L733" s="20" t="s">
        <v>1942</v>
      </c>
      <c r="M733" s="20" t="s">
        <v>1958</v>
      </c>
      <c r="N733" s="20" t="s">
        <v>2156</v>
      </c>
      <c r="O733" s="20">
        <v>114.66</v>
      </c>
      <c r="P733" s="20">
        <v>2</v>
      </c>
      <c r="Q733" s="20">
        <v>4.5599999999999996</v>
      </c>
      <c r="R733" s="20">
        <v>11.1</v>
      </c>
      <c r="S733" s="20" t="s">
        <v>2337</v>
      </c>
      <c r="T733" s="20">
        <v>492</v>
      </c>
      <c r="U733" s="20" t="s">
        <v>206</v>
      </c>
      <c r="V733" s="20" t="s">
        <v>214</v>
      </c>
      <c r="W733" s="21" t="s">
        <v>41</v>
      </c>
      <c r="X733" s="22">
        <v>45372</v>
      </c>
      <c r="Y733" s="23">
        <v>45375</v>
      </c>
      <c r="Z733" s="37" t="str">
        <f>IF(India_Data[[#This Row],[Order Date]]=India_Data[[#This Row],[Ship Date]],"0","1")</f>
        <v>1</v>
      </c>
      <c r="AA733" s="37" t="str">
        <f>IF(India_Data[[#This Row],[Sales]]&gt;=India_Data[[#This Row],[Target]],"YES","NO")</f>
        <v>NO</v>
      </c>
      <c r="AB733" s="37">
        <f>(Data!O733:O2287-Data!T733:T2287)</f>
        <v>-377.34000000000003</v>
      </c>
      <c r="AC733" s="35">
        <f>India_Data[[#This Row],[Ship Date]]-India_Data[[#This Row],[Order Date]]</f>
        <v>3</v>
      </c>
      <c r="AD733" s="35" t="str">
        <f>IF(India_Data[[#This Row],[Ship Date]]-India_Data[[#This Row],[Order Date]]&gt;5,"flag","no")</f>
        <v>no</v>
      </c>
      <c r="AE733" s="35">
        <f>India_Data[[#This Row],[Profit]]/India_Data[[#This Row],[Sales]]</f>
        <v>3.9769754055468336E-2</v>
      </c>
      <c r="AF733" s="41">
        <f>India_Data[[#This Row],[Sales]]/India_Data[[#This Row],[Target]]</f>
        <v>0.23304878048780486</v>
      </c>
      <c r="AG733" s="41">
        <f>India_Data[[#This Row],[Shipping Cost]]/India_Data[[#This Row],[Sales]]</f>
        <v>9.6807953950811099E-2</v>
      </c>
      <c r="AH733" s="40" t="str">
        <f>IF(India_Data[[#This Row],[Shipping Cost]]/India_Data[[#This Row],[Sales]]&gt;0.1,"HIGH","")</f>
        <v/>
      </c>
    </row>
    <row r="734" spans="1:34">
      <c r="A734" s="19">
        <v>733</v>
      </c>
      <c r="B734" s="20" t="s">
        <v>2462</v>
      </c>
      <c r="C734" s="20" t="s">
        <v>26</v>
      </c>
      <c r="D734" s="20" t="s">
        <v>2463</v>
      </c>
      <c r="E734" s="20" t="s">
        <v>2464</v>
      </c>
      <c r="F734" s="20" t="s">
        <v>29</v>
      </c>
      <c r="G734" s="20" t="s">
        <v>203</v>
      </c>
      <c r="H734" s="20" t="s">
        <v>53</v>
      </c>
      <c r="I734" s="20" t="s">
        <v>32</v>
      </c>
      <c r="J734" s="20" t="s">
        <v>54</v>
      </c>
      <c r="K734" s="20" t="s">
        <v>1884</v>
      </c>
      <c r="L734" s="20" t="s">
        <v>1508</v>
      </c>
      <c r="M734" s="20" t="s">
        <v>1509</v>
      </c>
      <c r="N734" s="20" t="s">
        <v>1885</v>
      </c>
      <c r="O734" s="20">
        <v>743.25</v>
      </c>
      <c r="P734" s="20">
        <v>5</v>
      </c>
      <c r="Q734" s="20">
        <v>133.65</v>
      </c>
      <c r="R734" s="20">
        <v>79.099999999999994</v>
      </c>
      <c r="S734" s="20" t="s">
        <v>2337</v>
      </c>
      <c r="T734" s="20">
        <v>127</v>
      </c>
      <c r="U734" s="20" t="s">
        <v>206</v>
      </c>
      <c r="V734" s="20" t="s">
        <v>221</v>
      </c>
      <c r="W734" s="21" t="s">
        <v>41</v>
      </c>
      <c r="X734" s="22">
        <v>45190</v>
      </c>
      <c r="Y734" s="23">
        <v>45193</v>
      </c>
      <c r="Z734" s="37" t="str">
        <f>IF(India_Data[[#This Row],[Order Date]]=India_Data[[#This Row],[Ship Date]],"0","1")</f>
        <v>1</v>
      </c>
      <c r="AA734" s="37" t="str">
        <f>IF(India_Data[[#This Row],[Sales]]&gt;=India_Data[[#This Row],[Target]],"YES","NO")</f>
        <v>YES</v>
      </c>
      <c r="AB734" s="37">
        <f>(Data!O734:O2288-Data!T734:T2288)</f>
        <v>616.25</v>
      </c>
      <c r="AC734" s="35">
        <f>India_Data[[#This Row],[Ship Date]]-India_Data[[#This Row],[Order Date]]</f>
        <v>3</v>
      </c>
      <c r="AD734" s="35" t="str">
        <f>IF(India_Data[[#This Row],[Ship Date]]-India_Data[[#This Row],[Order Date]]&gt;5,"flag","no")</f>
        <v>no</v>
      </c>
      <c r="AE734" s="35">
        <f>India_Data[[#This Row],[Profit]]/India_Data[[#This Row],[Sales]]</f>
        <v>0.17981836528758829</v>
      </c>
      <c r="AF734" s="41">
        <f>India_Data[[#This Row],[Sales]]/India_Data[[#This Row],[Target]]</f>
        <v>5.8523622047244093</v>
      </c>
      <c r="AG734" s="41">
        <f>India_Data[[#This Row],[Shipping Cost]]/India_Data[[#This Row],[Sales]]</f>
        <v>0.10642448705011771</v>
      </c>
      <c r="AH734" s="40" t="str">
        <f>IF(India_Data[[#This Row],[Shipping Cost]]/India_Data[[#This Row],[Sales]]&gt;0.1,"HIGH","")</f>
        <v>HIGH</v>
      </c>
    </row>
    <row r="735" spans="1:34">
      <c r="A735" s="19">
        <v>734</v>
      </c>
      <c r="B735" s="20" t="s">
        <v>2576</v>
      </c>
      <c r="C735" s="20" t="s">
        <v>26</v>
      </c>
      <c r="D735" s="20" t="s">
        <v>2577</v>
      </c>
      <c r="E735" s="20" t="s">
        <v>2578</v>
      </c>
      <c r="F735" s="20" t="s">
        <v>29</v>
      </c>
      <c r="G735" s="20" t="s">
        <v>529</v>
      </c>
      <c r="H735" s="20" t="s">
        <v>31</v>
      </c>
      <c r="I735" s="20" t="s">
        <v>32</v>
      </c>
      <c r="J735" s="20" t="s">
        <v>33</v>
      </c>
      <c r="K735" s="20" t="s">
        <v>1914</v>
      </c>
      <c r="L735" s="20" t="s">
        <v>1508</v>
      </c>
      <c r="M735" s="20" t="s">
        <v>1509</v>
      </c>
      <c r="N735" s="20" t="s">
        <v>1915</v>
      </c>
      <c r="O735" s="20">
        <v>303</v>
      </c>
      <c r="P735" s="20">
        <v>2</v>
      </c>
      <c r="Q735" s="20">
        <v>60.6</v>
      </c>
      <c r="R735" s="20">
        <v>38.64</v>
      </c>
      <c r="S735" s="20" t="s">
        <v>2337</v>
      </c>
      <c r="T735" s="20">
        <v>536</v>
      </c>
      <c r="U735" s="20" t="s">
        <v>206</v>
      </c>
      <c r="V735" s="20" t="s">
        <v>228</v>
      </c>
      <c r="W735" s="21" t="s">
        <v>41</v>
      </c>
      <c r="X735" s="22">
        <v>45104</v>
      </c>
      <c r="Y735" s="23">
        <v>44933</v>
      </c>
      <c r="Z735" s="37" t="str">
        <f>IF(India_Data[[#This Row],[Order Date]]=India_Data[[#This Row],[Ship Date]],"0","1")</f>
        <v>1</v>
      </c>
      <c r="AA735" s="37" t="str">
        <f>IF(India_Data[[#This Row],[Sales]]&gt;=India_Data[[#This Row],[Target]],"YES","NO")</f>
        <v>NO</v>
      </c>
      <c r="AB735" s="37">
        <f>(Data!O735:O2289-Data!T735:T2289)</f>
        <v>-233</v>
      </c>
      <c r="AC735" s="35">
        <f>India_Data[[#This Row],[Ship Date]]-India_Data[[#This Row],[Order Date]]</f>
        <v>-171</v>
      </c>
      <c r="AD735" s="35" t="str">
        <f>IF(India_Data[[#This Row],[Ship Date]]-India_Data[[#This Row],[Order Date]]&gt;5,"flag","no")</f>
        <v>no</v>
      </c>
      <c r="AE735" s="35">
        <f>India_Data[[#This Row],[Profit]]/India_Data[[#This Row],[Sales]]</f>
        <v>0.2</v>
      </c>
      <c r="AF735" s="41">
        <f>India_Data[[#This Row],[Sales]]/India_Data[[#This Row],[Target]]</f>
        <v>0.56529850746268662</v>
      </c>
      <c r="AG735" s="41">
        <f>India_Data[[#This Row],[Shipping Cost]]/India_Data[[#This Row],[Sales]]</f>
        <v>0.12752475247524753</v>
      </c>
      <c r="AH735" s="40" t="str">
        <f>IF(India_Data[[#This Row],[Shipping Cost]]/India_Data[[#This Row],[Sales]]&gt;0.1,"HIGH","")</f>
        <v>HIGH</v>
      </c>
    </row>
    <row r="736" spans="1:34">
      <c r="A736" s="19">
        <v>735</v>
      </c>
      <c r="B736" s="20" t="s">
        <v>2363</v>
      </c>
      <c r="C736" s="20" t="s">
        <v>26</v>
      </c>
      <c r="D736" s="20" t="s">
        <v>2364</v>
      </c>
      <c r="E736" s="20" t="s">
        <v>2365</v>
      </c>
      <c r="F736" s="20" t="s">
        <v>29</v>
      </c>
      <c r="G736" s="20" t="s">
        <v>588</v>
      </c>
      <c r="H736" s="20" t="s">
        <v>136</v>
      </c>
      <c r="I736" s="20" t="s">
        <v>32</v>
      </c>
      <c r="J736" s="20" t="s">
        <v>54</v>
      </c>
      <c r="K736" s="20" t="s">
        <v>2579</v>
      </c>
      <c r="L736" s="20" t="s">
        <v>1942</v>
      </c>
      <c r="M736" s="20" t="s">
        <v>1958</v>
      </c>
      <c r="N736" s="20" t="s">
        <v>2580</v>
      </c>
      <c r="O736" s="20">
        <v>110.7</v>
      </c>
      <c r="P736" s="20">
        <v>2</v>
      </c>
      <c r="Q736" s="20">
        <v>12.12</v>
      </c>
      <c r="R736" s="20">
        <v>15.11</v>
      </c>
      <c r="S736" s="20" t="s">
        <v>2337</v>
      </c>
      <c r="T736" s="20">
        <v>228</v>
      </c>
      <c r="U736" s="20" t="s">
        <v>206</v>
      </c>
      <c r="V736" s="20" t="s">
        <v>214</v>
      </c>
      <c r="W736" s="21" t="s">
        <v>58</v>
      </c>
      <c r="X736" s="22">
        <v>44852</v>
      </c>
      <c r="Y736" s="23">
        <v>44853</v>
      </c>
      <c r="Z736" s="37" t="str">
        <f>IF(India_Data[[#This Row],[Order Date]]=India_Data[[#This Row],[Ship Date]],"0","1")</f>
        <v>1</v>
      </c>
      <c r="AA736" s="37" t="str">
        <f>IF(India_Data[[#This Row],[Sales]]&gt;=India_Data[[#This Row],[Target]],"YES","NO")</f>
        <v>NO</v>
      </c>
      <c r="AB736" s="37">
        <f>(Data!O736:O2290-Data!T736:T2290)</f>
        <v>-117.3</v>
      </c>
      <c r="AC736" s="35">
        <f>India_Data[[#This Row],[Ship Date]]-India_Data[[#This Row],[Order Date]]</f>
        <v>1</v>
      </c>
      <c r="AD736" s="35" t="str">
        <f>IF(India_Data[[#This Row],[Ship Date]]-India_Data[[#This Row],[Order Date]]&gt;5,"flag","no")</f>
        <v>no</v>
      </c>
      <c r="AE736" s="35">
        <f>India_Data[[#This Row],[Profit]]/India_Data[[#This Row],[Sales]]</f>
        <v>0.1094850948509485</v>
      </c>
      <c r="AF736" s="41">
        <f>India_Data[[#This Row],[Sales]]/India_Data[[#This Row],[Target]]</f>
        <v>0.48552631578947369</v>
      </c>
      <c r="AG736" s="41">
        <f>India_Data[[#This Row],[Shipping Cost]]/India_Data[[#This Row],[Sales]]</f>
        <v>0.13649503161698281</v>
      </c>
      <c r="AH736" s="40" t="str">
        <f>IF(India_Data[[#This Row],[Shipping Cost]]/India_Data[[#This Row],[Sales]]&gt;0.1,"HIGH","")</f>
        <v>HIGH</v>
      </c>
    </row>
    <row r="737" spans="1:34">
      <c r="A737" s="19">
        <v>736</v>
      </c>
      <c r="B737" s="20" t="s">
        <v>2444</v>
      </c>
      <c r="C737" s="20" t="s">
        <v>26</v>
      </c>
      <c r="D737" s="20" t="s">
        <v>413</v>
      </c>
      <c r="E737" s="20" t="s">
        <v>414</v>
      </c>
      <c r="F737" s="20" t="s">
        <v>29</v>
      </c>
      <c r="G737" s="20" t="s">
        <v>2396</v>
      </c>
      <c r="H737" s="20" t="s">
        <v>124</v>
      </c>
      <c r="I737" s="20" t="s">
        <v>32</v>
      </c>
      <c r="J737" s="20" t="s">
        <v>47</v>
      </c>
      <c r="K737" s="20" t="s">
        <v>2581</v>
      </c>
      <c r="L737" s="20" t="s">
        <v>1942</v>
      </c>
      <c r="M737" s="20" t="s">
        <v>1943</v>
      </c>
      <c r="N737" s="20" t="s">
        <v>2582</v>
      </c>
      <c r="O737" s="20">
        <v>84.6</v>
      </c>
      <c r="P737" s="20">
        <v>1</v>
      </c>
      <c r="Q737" s="20">
        <v>20.28</v>
      </c>
      <c r="R737" s="20">
        <v>3.76</v>
      </c>
      <c r="S737" s="20" t="s">
        <v>2337</v>
      </c>
      <c r="T737" s="20">
        <v>397</v>
      </c>
      <c r="U737" s="20" t="s">
        <v>206</v>
      </c>
      <c r="V737" s="20" t="s">
        <v>228</v>
      </c>
      <c r="W737" s="21" t="s">
        <v>58</v>
      </c>
      <c r="X737" s="22">
        <v>45605</v>
      </c>
      <c r="Y737" s="23">
        <v>45549</v>
      </c>
      <c r="Z737" s="37" t="str">
        <f>IF(India_Data[[#This Row],[Order Date]]=India_Data[[#This Row],[Ship Date]],"0","1")</f>
        <v>1</v>
      </c>
      <c r="AA737" s="37" t="str">
        <f>IF(India_Data[[#This Row],[Sales]]&gt;=India_Data[[#This Row],[Target]],"YES","NO")</f>
        <v>NO</v>
      </c>
      <c r="AB737" s="37">
        <f>(Data!O737:O2291-Data!T737:T2291)</f>
        <v>-312.39999999999998</v>
      </c>
      <c r="AC737" s="35">
        <f>India_Data[[#This Row],[Ship Date]]-India_Data[[#This Row],[Order Date]]</f>
        <v>-56</v>
      </c>
      <c r="AD737" s="35" t="str">
        <f>IF(India_Data[[#This Row],[Ship Date]]-India_Data[[#This Row],[Order Date]]&gt;5,"flag","no")</f>
        <v>no</v>
      </c>
      <c r="AE737" s="35">
        <f>India_Data[[#This Row],[Profit]]/India_Data[[#This Row],[Sales]]</f>
        <v>0.23971631205673763</v>
      </c>
      <c r="AF737" s="41">
        <f>India_Data[[#This Row],[Sales]]/India_Data[[#This Row],[Target]]</f>
        <v>0.21309823677581863</v>
      </c>
      <c r="AG737" s="41">
        <f>India_Data[[#This Row],[Shipping Cost]]/India_Data[[#This Row],[Sales]]</f>
        <v>4.4444444444444446E-2</v>
      </c>
      <c r="AH737" s="40" t="str">
        <f>IF(India_Data[[#This Row],[Shipping Cost]]/India_Data[[#This Row],[Sales]]&gt;0.1,"HIGH","")</f>
        <v/>
      </c>
    </row>
    <row r="738" spans="1:34">
      <c r="A738" s="19">
        <v>737</v>
      </c>
      <c r="B738" s="20" t="s">
        <v>2583</v>
      </c>
      <c r="C738" s="20" t="s">
        <v>26</v>
      </c>
      <c r="D738" s="20" t="s">
        <v>2584</v>
      </c>
      <c r="E738" s="20" t="s">
        <v>2585</v>
      </c>
      <c r="F738" s="20" t="s">
        <v>29</v>
      </c>
      <c r="G738" s="20" t="s">
        <v>291</v>
      </c>
      <c r="H738" s="20" t="s">
        <v>63</v>
      </c>
      <c r="I738" s="20" t="s">
        <v>32</v>
      </c>
      <c r="J738" s="20" t="s">
        <v>54</v>
      </c>
      <c r="K738" s="20" t="s">
        <v>2586</v>
      </c>
      <c r="L738" s="20" t="s">
        <v>1942</v>
      </c>
      <c r="M738" s="20" t="s">
        <v>1943</v>
      </c>
      <c r="N738" s="20" t="s">
        <v>2587</v>
      </c>
      <c r="O738" s="20">
        <v>770.85</v>
      </c>
      <c r="P738" s="20">
        <v>5</v>
      </c>
      <c r="Q738" s="20">
        <v>-447.15</v>
      </c>
      <c r="R738" s="20">
        <v>111.87</v>
      </c>
      <c r="S738" s="20" t="s">
        <v>2337</v>
      </c>
      <c r="T738" s="20">
        <v>600</v>
      </c>
      <c r="U738" s="20" t="s">
        <v>206</v>
      </c>
      <c r="V738" s="20" t="s">
        <v>207</v>
      </c>
      <c r="W738" s="21" t="s">
        <v>58</v>
      </c>
      <c r="X738" s="22">
        <v>44374</v>
      </c>
      <c r="Y738" s="23">
        <v>44376</v>
      </c>
      <c r="Z738" s="37" t="str">
        <f>IF(India_Data[[#This Row],[Order Date]]=India_Data[[#This Row],[Ship Date]],"0","1")</f>
        <v>1</v>
      </c>
      <c r="AA738" s="37" t="str">
        <f>IF(India_Data[[#This Row],[Sales]]&gt;=India_Data[[#This Row],[Target]],"YES","NO")</f>
        <v>YES</v>
      </c>
      <c r="AB738" s="37">
        <f>(Data!O738:O2292-Data!T738:T2292)</f>
        <v>170.85000000000002</v>
      </c>
      <c r="AC738" s="35">
        <f>India_Data[[#This Row],[Ship Date]]-India_Data[[#This Row],[Order Date]]</f>
        <v>2</v>
      </c>
      <c r="AD738" s="35" t="str">
        <f>IF(India_Data[[#This Row],[Ship Date]]-India_Data[[#This Row],[Order Date]]&gt;5,"flag","no")</f>
        <v>no</v>
      </c>
      <c r="AE738" s="35">
        <f>India_Data[[#This Row],[Profit]]/India_Data[[#This Row],[Sales]]</f>
        <v>-0.58007394434714921</v>
      </c>
      <c r="AF738" s="41">
        <f>India_Data[[#This Row],[Sales]]/India_Data[[#This Row],[Target]]</f>
        <v>1.2847500000000001</v>
      </c>
      <c r="AG738" s="41">
        <f>India_Data[[#This Row],[Shipping Cost]]/India_Data[[#This Row],[Sales]]</f>
        <v>0.14512551079976649</v>
      </c>
      <c r="AH738" s="40" t="str">
        <f>IF(India_Data[[#This Row],[Shipping Cost]]/India_Data[[#This Row],[Sales]]&gt;0.1,"HIGH","")</f>
        <v>HIGH</v>
      </c>
    </row>
    <row r="739" spans="1:34">
      <c r="A739" s="19">
        <v>738</v>
      </c>
      <c r="B739" s="20" t="s">
        <v>773</v>
      </c>
      <c r="C739" s="20" t="s">
        <v>26</v>
      </c>
      <c r="D739" s="20" t="s">
        <v>774</v>
      </c>
      <c r="E739" s="20" t="s">
        <v>775</v>
      </c>
      <c r="F739" s="20" t="s">
        <v>171</v>
      </c>
      <c r="G739" s="20" t="s">
        <v>89</v>
      </c>
      <c r="H739" s="20" t="s">
        <v>512</v>
      </c>
      <c r="I739" s="20" t="s">
        <v>32</v>
      </c>
      <c r="J739" s="20" t="s">
        <v>180</v>
      </c>
      <c r="K739" s="20" t="s">
        <v>1816</v>
      </c>
      <c r="L739" s="20" t="s">
        <v>1508</v>
      </c>
      <c r="M739" s="20" t="s">
        <v>1518</v>
      </c>
      <c r="N739" s="20" t="s">
        <v>1817</v>
      </c>
      <c r="O739" s="20">
        <v>1409.76</v>
      </c>
      <c r="P739" s="20">
        <v>3</v>
      </c>
      <c r="Q739" s="20">
        <v>169.11</v>
      </c>
      <c r="R739" s="20">
        <v>84.21</v>
      </c>
      <c r="S739" s="20" t="s">
        <v>38</v>
      </c>
      <c r="T739" s="20">
        <v>158</v>
      </c>
      <c r="U739" s="20" t="s">
        <v>206</v>
      </c>
      <c r="V739" s="20" t="s">
        <v>221</v>
      </c>
      <c r="W739" s="21" t="s">
        <v>41</v>
      </c>
      <c r="X739" s="22">
        <v>44831</v>
      </c>
      <c r="Y739" s="23">
        <v>44833</v>
      </c>
      <c r="Z739" s="37" t="str">
        <f>IF(India_Data[[#This Row],[Order Date]]=India_Data[[#This Row],[Ship Date]],"0","1")</f>
        <v>1</v>
      </c>
      <c r="AA739" s="37" t="str">
        <f>IF(India_Data[[#This Row],[Sales]]&gt;=India_Data[[#This Row],[Target]],"YES","NO")</f>
        <v>YES</v>
      </c>
      <c r="AB739" s="37">
        <f>(Data!O739:O2293-Data!T739:T2293)</f>
        <v>1251.76</v>
      </c>
      <c r="AC739" s="35">
        <f>India_Data[[#This Row],[Ship Date]]-India_Data[[#This Row],[Order Date]]</f>
        <v>2</v>
      </c>
      <c r="AD739" s="35" t="str">
        <f>IF(India_Data[[#This Row],[Ship Date]]-India_Data[[#This Row],[Order Date]]&gt;5,"flag","no")</f>
        <v>no</v>
      </c>
      <c r="AE739" s="35">
        <f>India_Data[[#This Row],[Profit]]/India_Data[[#This Row],[Sales]]</f>
        <v>0.11995658835546477</v>
      </c>
      <c r="AF739" s="41">
        <f>India_Data[[#This Row],[Sales]]/India_Data[[#This Row],[Target]]</f>
        <v>8.9225316455696202</v>
      </c>
      <c r="AG739" s="41">
        <f>India_Data[[#This Row],[Shipping Cost]]/India_Data[[#This Row],[Sales]]</f>
        <v>5.9733571671773913E-2</v>
      </c>
      <c r="AH739" s="40" t="str">
        <f>IF(India_Data[[#This Row],[Shipping Cost]]/India_Data[[#This Row],[Sales]]&gt;0.1,"HIGH","")</f>
        <v/>
      </c>
    </row>
    <row r="740" spans="1:34">
      <c r="A740" s="19">
        <v>739</v>
      </c>
      <c r="B740" s="20" t="s">
        <v>1818</v>
      </c>
      <c r="C740" s="20" t="s">
        <v>26</v>
      </c>
      <c r="D740" s="20" t="s">
        <v>1819</v>
      </c>
      <c r="E740" s="20" t="s">
        <v>1820</v>
      </c>
      <c r="F740" s="20" t="s">
        <v>171</v>
      </c>
      <c r="G740" s="20" t="s">
        <v>164</v>
      </c>
      <c r="H740" s="20" t="s">
        <v>165</v>
      </c>
      <c r="I740" s="20" t="s">
        <v>32</v>
      </c>
      <c r="J740" s="20" t="s">
        <v>47</v>
      </c>
      <c r="K740" s="20" t="s">
        <v>1821</v>
      </c>
      <c r="L740" s="20" t="s">
        <v>1508</v>
      </c>
      <c r="M740" s="20" t="s">
        <v>1518</v>
      </c>
      <c r="N740" s="20" t="s">
        <v>1822</v>
      </c>
      <c r="O740" s="20">
        <v>418.35</v>
      </c>
      <c r="P740" s="20">
        <v>5</v>
      </c>
      <c r="Q740" s="20">
        <v>204.9</v>
      </c>
      <c r="R740" s="20">
        <v>26.42</v>
      </c>
      <c r="S740" s="20" t="s">
        <v>38</v>
      </c>
      <c r="T740" s="20">
        <v>56</v>
      </c>
      <c r="U740" s="20" t="s">
        <v>206</v>
      </c>
      <c r="V740" s="20" t="s">
        <v>228</v>
      </c>
      <c r="W740" s="21" t="s">
        <v>58</v>
      </c>
      <c r="X740" s="22">
        <v>45432</v>
      </c>
      <c r="Y740" s="23">
        <v>45434</v>
      </c>
      <c r="Z740" s="37" t="str">
        <f>IF(India_Data[[#This Row],[Order Date]]=India_Data[[#This Row],[Ship Date]],"0","1")</f>
        <v>1</v>
      </c>
      <c r="AA740" s="37" t="str">
        <f>IF(India_Data[[#This Row],[Sales]]&gt;=India_Data[[#This Row],[Target]],"YES","NO")</f>
        <v>YES</v>
      </c>
      <c r="AB740" s="37">
        <f>(Data!O740:O2294-Data!T740:T2294)</f>
        <v>362.35</v>
      </c>
      <c r="AC740" s="35">
        <f>India_Data[[#This Row],[Ship Date]]-India_Data[[#This Row],[Order Date]]</f>
        <v>2</v>
      </c>
      <c r="AD740" s="35" t="str">
        <f>IF(India_Data[[#This Row],[Ship Date]]-India_Data[[#This Row],[Order Date]]&gt;5,"flag","no")</f>
        <v>no</v>
      </c>
      <c r="AE740" s="35">
        <f>India_Data[[#This Row],[Profit]]/India_Data[[#This Row],[Sales]]</f>
        <v>0.48978128361419865</v>
      </c>
      <c r="AF740" s="41">
        <f>India_Data[[#This Row],[Sales]]/India_Data[[#This Row],[Target]]</f>
        <v>7.4705357142857149</v>
      </c>
      <c r="AG740" s="41">
        <f>India_Data[[#This Row],[Shipping Cost]]/India_Data[[#This Row],[Sales]]</f>
        <v>6.315286243575953E-2</v>
      </c>
      <c r="AH740" s="40" t="str">
        <f>IF(India_Data[[#This Row],[Shipping Cost]]/India_Data[[#This Row],[Sales]]&gt;0.1,"HIGH","")</f>
        <v/>
      </c>
    </row>
    <row r="741" spans="1:34">
      <c r="A741" s="19">
        <v>740</v>
      </c>
      <c r="B741" s="20" t="s">
        <v>470</v>
      </c>
      <c r="C741" s="20" t="s">
        <v>26</v>
      </c>
      <c r="D741" s="20" t="s">
        <v>471</v>
      </c>
      <c r="E741" s="20" t="s">
        <v>472</v>
      </c>
      <c r="F741" s="20" t="s">
        <v>171</v>
      </c>
      <c r="G741" s="20" t="s">
        <v>473</v>
      </c>
      <c r="H741" s="20" t="s">
        <v>31</v>
      </c>
      <c r="I741" s="20" t="s">
        <v>32</v>
      </c>
      <c r="J741" s="20" t="s">
        <v>33</v>
      </c>
      <c r="K741" s="20" t="s">
        <v>1823</v>
      </c>
      <c r="L741" s="20" t="s">
        <v>1508</v>
      </c>
      <c r="M741" s="20" t="s">
        <v>1518</v>
      </c>
      <c r="N741" s="20" t="s">
        <v>1824</v>
      </c>
      <c r="O741" s="20">
        <v>117.18</v>
      </c>
      <c r="P741" s="20">
        <v>2</v>
      </c>
      <c r="Q741" s="20">
        <v>43.32</v>
      </c>
      <c r="R741" s="20">
        <v>8.3699999999999992</v>
      </c>
      <c r="S741" s="20" t="s">
        <v>38</v>
      </c>
      <c r="T741" s="20">
        <v>277</v>
      </c>
      <c r="U741" s="20" t="s">
        <v>206</v>
      </c>
      <c r="V741" s="20" t="s">
        <v>207</v>
      </c>
      <c r="W741" s="21" t="s">
        <v>58</v>
      </c>
      <c r="X741" s="22">
        <v>45524</v>
      </c>
      <c r="Y741" s="23">
        <v>45528</v>
      </c>
      <c r="Z741" s="37" t="str">
        <f>IF(India_Data[[#This Row],[Order Date]]=India_Data[[#This Row],[Ship Date]],"0","1")</f>
        <v>1</v>
      </c>
      <c r="AA741" s="37" t="str">
        <f>IF(India_Data[[#This Row],[Sales]]&gt;=India_Data[[#This Row],[Target]],"YES","NO")</f>
        <v>NO</v>
      </c>
      <c r="AB741" s="37">
        <f>(Data!O741:O2295-Data!T741:T2295)</f>
        <v>-159.82</v>
      </c>
      <c r="AC741" s="35">
        <f>India_Data[[#This Row],[Ship Date]]-India_Data[[#This Row],[Order Date]]</f>
        <v>4</v>
      </c>
      <c r="AD741" s="35" t="str">
        <f>IF(India_Data[[#This Row],[Ship Date]]-India_Data[[#This Row],[Order Date]]&gt;5,"flag","no")</f>
        <v>no</v>
      </c>
      <c r="AE741" s="35">
        <f>India_Data[[#This Row],[Profit]]/India_Data[[#This Row],[Sales]]</f>
        <v>0.36968766001024062</v>
      </c>
      <c r="AF741" s="41">
        <f>India_Data[[#This Row],[Sales]]/India_Data[[#This Row],[Target]]</f>
        <v>0.42303249097472928</v>
      </c>
      <c r="AG741" s="41">
        <f>India_Data[[#This Row],[Shipping Cost]]/India_Data[[#This Row],[Sales]]</f>
        <v>7.1428571428571425E-2</v>
      </c>
      <c r="AH741" s="40" t="str">
        <f>IF(India_Data[[#This Row],[Shipping Cost]]/India_Data[[#This Row],[Sales]]&gt;0.1,"HIGH","")</f>
        <v/>
      </c>
    </row>
    <row r="742" spans="1:34">
      <c r="A742" s="19">
        <v>741</v>
      </c>
      <c r="B742" s="20" t="s">
        <v>992</v>
      </c>
      <c r="C742" s="20" t="s">
        <v>26</v>
      </c>
      <c r="D742" s="20" t="s">
        <v>993</v>
      </c>
      <c r="E742" s="20" t="s">
        <v>994</v>
      </c>
      <c r="F742" s="20" t="s">
        <v>171</v>
      </c>
      <c r="G742" s="20" t="s">
        <v>52</v>
      </c>
      <c r="H742" s="20" t="s">
        <v>53</v>
      </c>
      <c r="I742" s="20" t="s">
        <v>32</v>
      </c>
      <c r="J742" s="20" t="s">
        <v>54</v>
      </c>
      <c r="K742" s="20" t="s">
        <v>1825</v>
      </c>
      <c r="L742" s="20" t="s">
        <v>1508</v>
      </c>
      <c r="M742" s="20" t="s">
        <v>1518</v>
      </c>
      <c r="N742" s="20" t="s">
        <v>1826</v>
      </c>
      <c r="O742" s="20">
        <v>136.62</v>
      </c>
      <c r="P742" s="20">
        <v>2</v>
      </c>
      <c r="Q742" s="20">
        <v>12.24</v>
      </c>
      <c r="R742" s="20">
        <v>8.2200000000000006</v>
      </c>
      <c r="S742" s="20" t="s">
        <v>38</v>
      </c>
      <c r="T742" s="20">
        <v>516</v>
      </c>
      <c r="U742" s="20" t="s">
        <v>206</v>
      </c>
      <c r="V742" s="20" t="s">
        <v>214</v>
      </c>
      <c r="W742" s="21" t="s">
        <v>41</v>
      </c>
      <c r="X742" s="22">
        <v>44741</v>
      </c>
      <c r="Y742" s="23">
        <v>44599</v>
      </c>
      <c r="Z742" s="37" t="str">
        <f>IF(India_Data[[#This Row],[Order Date]]=India_Data[[#This Row],[Ship Date]],"0","1")</f>
        <v>1</v>
      </c>
      <c r="AA742" s="37" t="str">
        <f>IF(India_Data[[#This Row],[Sales]]&gt;=India_Data[[#This Row],[Target]],"YES","NO")</f>
        <v>NO</v>
      </c>
      <c r="AB742" s="37">
        <f>(Data!O742:O2296-Data!T742:T2296)</f>
        <v>-379.38</v>
      </c>
      <c r="AC742" s="35">
        <f>India_Data[[#This Row],[Ship Date]]-India_Data[[#This Row],[Order Date]]</f>
        <v>-142</v>
      </c>
      <c r="AD742" s="35" t="str">
        <f>IF(India_Data[[#This Row],[Ship Date]]-India_Data[[#This Row],[Order Date]]&gt;5,"flag","no")</f>
        <v>no</v>
      </c>
      <c r="AE742" s="35">
        <f>India_Data[[#This Row],[Profit]]/India_Data[[#This Row],[Sales]]</f>
        <v>8.9591567852437423E-2</v>
      </c>
      <c r="AF742" s="41">
        <f>India_Data[[#This Row],[Sales]]/India_Data[[#This Row],[Target]]</f>
        <v>0.26476744186046514</v>
      </c>
      <c r="AG742" s="41">
        <f>India_Data[[#This Row],[Shipping Cost]]/India_Data[[#This Row],[Sales]]</f>
        <v>6.0166886253842776E-2</v>
      </c>
      <c r="AH742" s="40" t="str">
        <f>IF(India_Data[[#This Row],[Shipping Cost]]/India_Data[[#This Row],[Sales]]&gt;0.1,"HIGH","")</f>
        <v/>
      </c>
    </row>
    <row r="743" spans="1:34">
      <c r="A743" s="19">
        <v>742</v>
      </c>
      <c r="B743" s="20" t="s">
        <v>799</v>
      </c>
      <c r="C743" s="20" t="s">
        <v>26</v>
      </c>
      <c r="D743" s="20" t="s">
        <v>800</v>
      </c>
      <c r="E743" s="20" t="s">
        <v>801</v>
      </c>
      <c r="F743" s="20" t="s">
        <v>171</v>
      </c>
      <c r="G743" s="20" t="s">
        <v>802</v>
      </c>
      <c r="H743" s="20" t="s">
        <v>63</v>
      </c>
      <c r="I743" s="20" t="s">
        <v>32</v>
      </c>
      <c r="J743" s="20" t="s">
        <v>54</v>
      </c>
      <c r="K743" s="20" t="s">
        <v>1827</v>
      </c>
      <c r="L743" s="20" t="s">
        <v>1508</v>
      </c>
      <c r="M743" s="20" t="s">
        <v>1548</v>
      </c>
      <c r="N743" s="20" t="s">
        <v>1828</v>
      </c>
      <c r="O743" s="20">
        <v>509.22</v>
      </c>
      <c r="P743" s="20">
        <v>9</v>
      </c>
      <c r="Q743" s="20">
        <v>239.22</v>
      </c>
      <c r="R743" s="20">
        <v>14.04</v>
      </c>
      <c r="S743" s="20" t="s">
        <v>38</v>
      </c>
      <c r="T743" s="20">
        <v>25</v>
      </c>
      <c r="U743" s="20" t="s">
        <v>206</v>
      </c>
      <c r="V743" s="20" t="s">
        <v>221</v>
      </c>
      <c r="W743" s="21" t="s">
        <v>41</v>
      </c>
      <c r="X743" s="22">
        <v>44716</v>
      </c>
      <c r="Y743" s="23">
        <v>44869</v>
      </c>
      <c r="Z743" s="37" t="str">
        <f>IF(India_Data[[#This Row],[Order Date]]=India_Data[[#This Row],[Ship Date]],"0","1")</f>
        <v>1</v>
      </c>
      <c r="AA743" s="37" t="str">
        <f>IF(India_Data[[#This Row],[Sales]]&gt;=India_Data[[#This Row],[Target]],"YES","NO")</f>
        <v>YES</v>
      </c>
      <c r="AB743" s="37">
        <f>(Data!O743:O2297-Data!T743:T2297)</f>
        <v>484.22</v>
      </c>
      <c r="AC743" s="35">
        <f>India_Data[[#This Row],[Ship Date]]-India_Data[[#This Row],[Order Date]]</f>
        <v>153</v>
      </c>
      <c r="AD743" s="35" t="str">
        <f>IF(India_Data[[#This Row],[Ship Date]]-India_Data[[#This Row],[Order Date]]&gt;5,"flag","no")</f>
        <v>flag</v>
      </c>
      <c r="AE743" s="35">
        <f>India_Data[[#This Row],[Profit]]/India_Data[[#This Row],[Sales]]</f>
        <v>0.46977730646871685</v>
      </c>
      <c r="AF743" s="41">
        <f>India_Data[[#This Row],[Sales]]/India_Data[[#This Row],[Target]]</f>
        <v>20.3688</v>
      </c>
      <c r="AG743" s="41">
        <f>India_Data[[#This Row],[Shipping Cost]]/India_Data[[#This Row],[Sales]]</f>
        <v>2.757158006362672E-2</v>
      </c>
      <c r="AH743" s="40" t="str">
        <f>IF(India_Data[[#This Row],[Shipping Cost]]/India_Data[[#This Row],[Sales]]&gt;0.1,"HIGH","")</f>
        <v/>
      </c>
    </row>
    <row r="744" spans="1:34">
      <c r="A744" s="19">
        <v>743</v>
      </c>
      <c r="B744" s="20" t="s">
        <v>1829</v>
      </c>
      <c r="C744" s="20" t="s">
        <v>26</v>
      </c>
      <c r="D744" s="20" t="s">
        <v>189</v>
      </c>
      <c r="E744" s="20" t="s">
        <v>190</v>
      </c>
      <c r="F744" s="20" t="s">
        <v>171</v>
      </c>
      <c r="G744" s="20" t="s">
        <v>1830</v>
      </c>
      <c r="H744" s="20" t="s">
        <v>312</v>
      </c>
      <c r="I744" s="20" t="s">
        <v>32</v>
      </c>
      <c r="J744" s="20" t="s">
        <v>180</v>
      </c>
      <c r="K744" s="20" t="s">
        <v>1831</v>
      </c>
      <c r="L744" s="20" t="s">
        <v>1508</v>
      </c>
      <c r="M744" s="20" t="s">
        <v>1548</v>
      </c>
      <c r="N744" s="20" t="s">
        <v>1832</v>
      </c>
      <c r="O744" s="20">
        <v>71.28</v>
      </c>
      <c r="P744" s="20">
        <v>3</v>
      </c>
      <c r="Q744" s="20">
        <v>34.92</v>
      </c>
      <c r="R744" s="20">
        <v>5.74</v>
      </c>
      <c r="S744" s="20" t="s">
        <v>38</v>
      </c>
      <c r="T744" s="20">
        <v>553</v>
      </c>
      <c r="U744" s="20" t="s">
        <v>206</v>
      </c>
      <c r="V744" s="20" t="s">
        <v>228</v>
      </c>
      <c r="W744" s="21" t="s">
        <v>41</v>
      </c>
      <c r="X744" s="22">
        <v>44300</v>
      </c>
      <c r="Y744" s="23">
        <v>44300</v>
      </c>
      <c r="Z744" s="37" t="str">
        <f>IF(India_Data[[#This Row],[Order Date]]=India_Data[[#This Row],[Ship Date]],"0","1")</f>
        <v>0</v>
      </c>
      <c r="AA744" s="37" t="str">
        <f>IF(India_Data[[#This Row],[Sales]]&gt;=India_Data[[#This Row],[Target]],"YES","NO")</f>
        <v>NO</v>
      </c>
      <c r="AB744" s="37">
        <f>(Data!O744:O2298-Data!T744:T2298)</f>
        <v>-481.72</v>
      </c>
      <c r="AC744" s="35">
        <f>India_Data[[#This Row],[Ship Date]]-India_Data[[#This Row],[Order Date]]</f>
        <v>0</v>
      </c>
      <c r="AD744" s="35" t="str">
        <f>IF(India_Data[[#This Row],[Ship Date]]-India_Data[[#This Row],[Order Date]]&gt;5,"flag","no")</f>
        <v>no</v>
      </c>
      <c r="AE744" s="35">
        <f>India_Data[[#This Row],[Profit]]/India_Data[[#This Row],[Sales]]</f>
        <v>0.48989898989898989</v>
      </c>
      <c r="AF744" s="41">
        <f>India_Data[[#This Row],[Sales]]/India_Data[[#This Row],[Target]]</f>
        <v>0.12889692585895118</v>
      </c>
      <c r="AG744" s="41">
        <f>India_Data[[#This Row],[Shipping Cost]]/India_Data[[#This Row],[Sales]]</f>
        <v>8.0527497194163869E-2</v>
      </c>
      <c r="AH744" s="40" t="str">
        <f>IF(India_Data[[#This Row],[Shipping Cost]]/India_Data[[#This Row],[Sales]]&gt;0.1,"HIGH","")</f>
        <v/>
      </c>
    </row>
    <row r="745" spans="1:34">
      <c r="A745" s="19">
        <v>744</v>
      </c>
      <c r="B745" s="20" t="s">
        <v>338</v>
      </c>
      <c r="C745" s="20" t="s">
        <v>26</v>
      </c>
      <c r="D745" s="20" t="s">
        <v>339</v>
      </c>
      <c r="E745" s="20" t="s">
        <v>340</v>
      </c>
      <c r="F745" s="20" t="s">
        <v>171</v>
      </c>
      <c r="G745" s="20" t="s">
        <v>341</v>
      </c>
      <c r="H745" s="20" t="s">
        <v>342</v>
      </c>
      <c r="I745" s="20" t="s">
        <v>32</v>
      </c>
      <c r="J745" s="20" t="s">
        <v>180</v>
      </c>
      <c r="K745" s="20" t="s">
        <v>1833</v>
      </c>
      <c r="L745" s="20" t="s">
        <v>1508</v>
      </c>
      <c r="M745" s="20" t="s">
        <v>1548</v>
      </c>
      <c r="N745" s="20" t="s">
        <v>1834</v>
      </c>
      <c r="O745" s="20">
        <v>42.42</v>
      </c>
      <c r="P745" s="20">
        <v>1</v>
      </c>
      <c r="Q745" s="20">
        <v>19.920000000000002</v>
      </c>
      <c r="R745" s="20">
        <v>4.03</v>
      </c>
      <c r="S745" s="20" t="s">
        <v>38</v>
      </c>
      <c r="T745" s="20">
        <v>795</v>
      </c>
      <c r="U745" s="20" t="s">
        <v>206</v>
      </c>
      <c r="V745" s="20" t="s">
        <v>207</v>
      </c>
      <c r="W745" s="21" t="s">
        <v>41</v>
      </c>
      <c r="X745" s="22">
        <v>44779</v>
      </c>
      <c r="Y745" s="23">
        <v>44840</v>
      </c>
      <c r="Z745" s="37" t="str">
        <f>IF(India_Data[[#This Row],[Order Date]]=India_Data[[#This Row],[Ship Date]],"0","1")</f>
        <v>1</v>
      </c>
      <c r="AA745" s="37" t="str">
        <f>IF(India_Data[[#This Row],[Sales]]&gt;=India_Data[[#This Row],[Target]],"YES","NO")</f>
        <v>NO</v>
      </c>
      <c r="AB745" s="37">
        <f>(Data!O745:O2299-Data!T745:T2299)</f>
        <v>-752.58</v>
      </c>
      <c r="AC745" s="35">
        <f>India_Data[[#This Row],[Ship Date]]-India_Data[[#This Row],[Order Date]]</f>
        <v>61</v>
      </c>
      <c r="AD745" s="35" t="str">
        <f>IF(India_Data[[#This Row],[Ship Date]]-India_Data[[#This Row],[Order Date]]&gt;5,"flag","no")</f>
        <v>flag</v>
      </c>
      <c r="AE745" s="35">
        <f>India_Data[[#This Row],[Profit]]/India_Data[[#This Row],[Sales]]</f>
        <v>0.46958981612446959</v>
      </c>
      <c r="AF745" s="41">
        <f>India_Data[[#This Row],[Sales]]/India_Data[[#This Row],[Target]]</f>
        <v>5.3358490566037739E-2</v>
      </c>
      <c r="AG745" s="41">
        <f>India_Data[[#This Row],[Shipping Cost]]/India_Data[[#This Row],[Sales]]</f>
        <v>9.5002357378594998E-2</v>
      </c>
      <c r="AH745" s="40" t="str">
        <f>IF(India_Data[[#This Row],[Shipping Cost]]/India_Data[[#This Row],[Sales]]&gt;0.1,"HIGH","")</f>
        <v/>
      </c>
    </row>
    <row r="746" spans="1:34">
      <c r="A746" s="19">
        <v>745</v>
      </c>
      <c r="B746" s="20" t="s">
        <v>487</v>
      </c>
      <c r="C746" s="20" t="s">
        <v>26</v>
      </c>
      <c r="D746" s="20" t="s">
        <v>488</v>
      </c>
      <c r="E746" s="20" t="s">
        <v>489</v>
      </c>
      <c r="F746" s="20" t="s">
        <v>171</v>
      </c>
      <c r="G746" s="20" t="s">
        <v>420</v>
      </c>
      <c r="H746" s="20" t="s">
        <v>63</v>
      </c>
      <c r="I746" s="20" t="s">
        <v>32</v>
      </c>
      <c r="J746" s="20" t="s">
        <v>54</v>
      </c>
      <c r="K746" s="20" t="s">
        <v>1781</v>
      </c>
      <c r="L746" s="20" t="s">
        <v>1508</v>
      </c>
      <c r="M746" s="20" t="s">
        <v>1509</v>
      </c>
      <c r="N746" s="20" t="s">
        <v>1782</v>
      </c>
      <c r="O746" s="20">
        <v>491.76</v>
      </c>
      <c r="P746" s="20">
        <v>4</v>
      </c>
      <c r="Q746" s="20">
        <v>83.52</v>
      </c>
      <c r="R746" s="20">
        <v>32.74</v>
      </c>
      <c r="S746" s="20" t="s">
        <v>38</v>
      </c>
      <c r="T746" s="20">
        <v>228</v>
      </c>
      <c r="U746" s="20" t="s">
        <v>206</v>
      </c>
      <c r="V746" s="20" t="s">
        <v>214</v>
      </c>
      <c r="W746" s="21" t="s">
        <v>41</v>
      </c>
      <c r="X746" s="22">
        <v>44914</v>
      </c>
      <c r="Y746" s="23">
        <v>44917</v>
      </c>
      <c r="Z746" s="37" t="str">
        <f>IF(India_Data[[#This Row],[Order Date]]=India_Data[[#This Row],[Ship Date]],"0","1")</f>
        <v>1</v>
      </c>
      <c r="AA746" s="37" t="str">
        <f>IF(India_Data[[#This Row],[Sales]]&gt;=India_Data[[#This Row],[Target]],"YES","NO")</f>
        <v>YES</v>
      </c>
      <c r="AB746" s="37">
        <f>(Data!O746:O2300-Data!T746:T2300)</f>
        <v>263.76</v>
      </c>
      <c r="AC746" s="35">
        <f>India_Data[[#This Row],[Ship Date]]-India_Data[[#This Row],[Order Date]]</f>
        <v>3</v>
      </c>
      <c r="AD746" s="35" t="str">
        <f>IF(India_Data[[#This Row],[Ship Date]]-India_Data[[#This Row],[Order Date]]&gt;5,"flag","no")</f>
        <v>no</v>
      </c>
      <c r="AE746" s="35">
        <f>India_Data[[#This Row],[Profit]]/India_Data[[#This Row],[Sales]]</f>
        <v>0.1698389458272328</v>
      </c>
      <c r="AF746" s="41">
        <f>India_Data[[#This Row],[Sales]]/India_Data[[#This Row],[Target]]</f>
        <v>2.1568421052631579</v>
      </c>
      <c r="AG746" s="41">
        <f>India_Data[[#This Row],[Shipping Cost]]/India_Data[[#This Row],[Sales]]</f>
        <v>6.6577192126240442E-2</v>
      </c>
      <c r="AH746" s="40" t="str">
        <f>IF(India_Data[[#This Row],[Shipping Cost]]/India_Data[[#This Row],[Sales]]&gt;0.1,"HIGH","")</f>
        <v/>
      </c>
    </row>
    <row r="747" spans="1:34">
      <c r="A747" s="19">
        <v>746</v>
      </c>
      <c r="B747" s="20" t="s">
        <v>1998</v>
      </c>
      <c r="C747" s="20" t="s">
        <v>26</v>
      </c>
      <c r="D747" s="20" t="s">
        <v>779</v>
      </c>
      <c r="E747" s="20" t="s">
        <v>780</v>
      </c>
      <c r="F747" s="20" t="s">
        <v>171</v>
      </c>
      <c r="G747" s="20" t="s">
        <v>191</v>
      </c>
      <c r="H747" s="20" t="s">
        <v>63</v>
      </c>
      <c r="I747" s="20" t="s">
        <v>32</v>
      </c>
      <c r="J747" s="20" t="s">
        <v>54</v>
      </c>
      <c r="K747" s="20" t="s">
        <v>1999</v>
      </c>
      <c r="L747" s="20" t="s">
        <v>1942</v>
      </c>
      <c r="M747" s="20" t="s">
        <v>1943</v>
      </c>
      <c r="N747" s="20" t="s">
        <v>2000</v>
      </c>
      <c r="O747" s="20">
        <v>1611</v>
      </c>
      <c r="P747" s="20">
        <v>6</v>
      </c>
      <c r="Q747" s="20">
        <v>64.44</v>
      </c>
      <c r="R747" s="20">
        <v>125.54</v>
      </c>
      <c r="S747" s="20" t="s">
        <v>38</v>
      </c>
      <c r="T747" s="20">
        <v>695</v>
      </c>
      <c r="U747" s="20" t="s">
        <v>206</v>
      </c>
      <c r="V747" s="20" t="s">
        <v>221</v>
      </c>
      <c r="W747" s="21" t="s">
        <v>58</v>
      </c>
      <c r="X747" s="22">
        <v>45173</v>
      </c>
      <c r="Y747" s="23">
        <v>45264</v>
      </c>
      <c r="Z747" s="37" t="str">
        <f>IF(India_Data[[#This Row],[Order Date]]=India_Data[[#This Row],[Ship Date]],"0","1")</f>
        <v>1</v>
      </c>
      <c r="AA747" s="37" t="str">
        <f>IF(India_Data[[#This Row],[Sales]]&gt;=India_Data[[#This Row],[Target]],"YES","NO")</f>
        <v>YES</v>
      </c>
      <c r="AB747" s="37">
        <f>(Data!O747:O2301-Data!T747:T2301)</f>
        <v>916</v>
      </c>
      <c r="AC747" s="35">
        <f>India_Data[[#This Row],[Ship Date]]-India_Data[[#This Row],[Order Date]]</f>
        <v>91</v>
      </c>
      <c r="AD747" s="35" t="str">
        <f>IF(India_Data[[#This Row],[Ship Date]]-India_Data[[#This Row],[Order Date]]&gt;5,"flag","no")</f>
        <v>flag</v>
      </c>
      <c r="AE747" s="35">
        <f>India_Data[[#This Row],[Profit]]/India_Data[[#This Row],[Sales]]</f>
        <v>0.04</v>
      </c>
      <c r="AF747" s="41">
        <f>India_Data[[#This Row],[Sales]]/India_Data[[#This Row],[Target]]</f>
        <v>2.3179856115107915</v>
      </c>
      <c r="AG747" s="41">
        <f>India_Data[[#This Row],[Shipping Cost]]/India_Data[[#This Row],[Sales]]</f>
        <v>7.7926753569211679E-2</v>
      </c>
      <c r="AH747" s="40" t="str">
        <f>IF(India_Data[[#This Row],[Shipping Cost]]/India_Data[[#This Row],[Sales]]&gt;0.1,"HIGH","")</f>
        <v/>
      </c>
    </row>
    <row r="748" spans="1:34">
      <c r="A748" s="19">
        <v>747</v>
      </c>
      <c r="B748" s="20" t="s">
        <v>992</v>
      </c>
      <c r="C748" s="20" t="s">
        <v>26</v>
      </c>
      <c r="D748" s="20" t="s">
        <v>993</v>
      </c>
      <c r="E748" s="20" t="s">
        <v>994</v>
      </c>
      <c r="F748" s="20" t="s">
        <v>171</v>
      </c>
      <c r="G748" s="20" t="s">
        <v>52</v>
      </c>
      <c r="H748" s="20" t="s">
        <v>53</v>
      </c>
      <c r="I748" s="20" t="s">
        <v>32</v>
      </c>
      <c r="J748" s="20" t="s">
        <v>54</v>
      </c>
      <c r="K748" s="20" t="s">
        <v>2001</v>
      </c>
      <c r="L748" s="20" t="s">
        <v>1942</v>
      </c>
      <c r="M748" s="20" t="s">
        <v>1943</v>
      </c>
      <c r="N748" s="20" t="s">
        <v>2002</v>
      </c>
      <c r="O748" s="20">
        <v>759.96</v>
      </c>
      <c r="P748" s="20">
        <v>3</v>
      </c>
      <c r="Q748" s="20">
        <v>30.33</v>
      </c>
      <c r="R748" s="20">
        <v>70.900000000000006</v>
      </c>
      <c r="S748" s="20" t="s">
        <v>38</v>
      </c>
      <c r="T748" s="20">
        <v>141</v>
      </c>
      <c r="U748" s="20" t="s">
        <v>206</v>
      </c>
      <c r="V748" s="20" t="s">
        <v>228</v>
      </c>
      <c r="W748" s="21" t="s">
        <v>58</v>
      </c>
      <c r="X748" s="22">
        <v>44733</v>
      </c>
      <c r="Y748" s="23">
        <v>44735</v>
      </c>
      <c r="Z748" s="37" t="str">
        <f>IF(India_Data[[#This Row],[Order Date]]=India_Data[[#This Row],[Ship Date]],"0","1")</f>
        <v>1</v>
      </c>
      <c r="AA748" s="37" t="str">
        <f>IF(India_Data[[#This Row],[Sales]]&gt;=India_Data[[#This Row],[Target]],"YES","NO")</f>
        <v>YES</v>
      </c>
      <c r="AB748" s="37">
        <f>(Data!O748:O2302-Data!T748:T2302)</f>
        <v>618.96</v>
      </c>
      <c r="AC748" s="35">
        <f>India_Data[[#This Row],[Ship Date]]-India_Data[[#This Row],[Order Date]]</f>
        <v>2</v>
      </c>
      <c r="AD748" s="35" t="str">
        <f>IF(India_Data[[#This Row],[Ship Date]]-India_Data[[#This Row],[Order Date]]&gt;5,"flag","no")</f>
        <v>no</v>
      </c>
      <c r="AE748" s="35">
        <f>India_Data[[#This Row],[Profit]]/India_Data[[#This Row],[Sales]]</f>
        <v>3.9909995262908567E-2</v>
      </c>
      <c r="AF748" s="41">
        <f>India_Data[[#This Row],[Sales]]/India_Data[[#This Row],[Target]]</f>
        <v>5.3897872340425534</v>
      </c>
      <c r="AG748" s="41">
        <f>India_Data[[#This Row],[Shipping Cost]]/India_Data[[#This Row],[Sales]]</f>
        <v>9.3294383914942894E-2</v>
      </c>
      <c r="AH748" s="40" t="str">
        <f>IF(India_Data[[#This Row],[Shipping Cost]]/India_Data[[#This Row],[Sales]]&gt;0.1,"HIGH","")</f>
        <v/>
      </c>
    </row>
    <row r="749" spans="1:34">
      <c r="A749" s="19">
        <v>748</v>
      </c>
      <c r="B749" s="20" t="s">
        <v>992</v>
      </c>
      <c r="C749" s="20" t="s">
        <v>26</v>
      </c>
      <c r="D749" s="20" t="s">
        <v>993</v>
      </c>
      <c r="E749" s="20" t="s">
        <v>994</v>
      </c>
      <c r="F749" s="20" t="s">
        <v>171</v>
      </c>
      <c r="G749" s="20" t="s">
        <v>52</v>
      </c>
      <c r="H749" s="20" t="s">
        <v>53</v>
      </c>
      <c r="I749" s="20" t="s">
        <v>32</v>
      </c>
      <c r="J749" s="20" t="s">
        <v>54</v>
      </c>
      <c r="K749" s="20" t="s">
        <v>2003</v>
      </c>
      <c r="L749" s="20" t="s">
        <v>1942</v>
      </c>
      <c r="M749" s="20" t="s">
        <v>1943</v>
      </c>
      <c r="N749" s="20" t="s">
        <v>2004</v>
      </c>
      <c r="O749" s="20">
        <v>861.6</v>
      </c>
      <c r="P749" s="20">
        <v>5</v>
      </c>
      <c r="Q749" s="20">
        <v>275.7</v>
      </c>
      <c r="R749" s="20">
        <v>61.42</v>
      </c>
      <c r="S749" s="20" t="s">
        <v>38</v>
      </c>
      <c r="T749" s="20">
        <v>543</v>
      </c>
      <c r="U749" s="20" t="s">
        <v>206</v>
      </c>
      <c r="V749" s="20" t="s">
        <v>207</v>
      </c>
      <c r="W749" s="21" t="s">
        <v>41</v>
      </c>
      <c r="X749" s="22">
        <v>44767</v>
      </c>
      <c r="Y749" s="23">
        <v>44769</v>
      </c>
      <c r="Z749" s="37" t="str">
        <f>IF(India_Data[[#This Row],[Order Date]]=India_Data[[#This Row],[Ship Date]],"0","1")</f>
        <v>1</v>
      </c>
      <c r="AA749" s="37" t="str">
        <f>IF(India_Data[[#This Row],[Sales]]&gt;=India_Data[[#This Row],[Target]],"YES","NO")</f>
        <v>YES</v>
      </c>
      <c r="AB749" s="37">
        <f>(Data!O749:O2303-Data!T749:T2303)</f>
        <v>318.60000000000002</v>
      </c>
      <c r="AC749" s="35">
        <f>India_Data[[#This Row],[Ship Date]]-India_Data[[#This Row],[Order Date]]</f>
        <v>2</v>
      </c>
      <c r="AD749" s="35" t="str">
        <f>IF(India_Data[[#This Row],[Ship Date]]-India_Data[[#This Row],[Order Date]]&gt;5,"flag","no")</f>
        <v>no</v>
      </c>
      <c r="AE749" s="35">
        <f>India_Data[[#This Row],[Profit]]/India_Data[[#This Row],[Sales]]</f>
        <v>0.31998607242339833</v>
      </c>
      <c r="AF749" s="41">
        <f>India_Data[[#This Row],[Sales]]/India_Data[[#This Row],[Target]]</f>
        <v>1.5867403314917128</v>
      </c>
      <c r="AG749" s="41">
        <f>India_Data[[#This Row],[Shipping Cost]]/India_Data[[#This Row],[Sales]]</f>
        <v>7.1285979572887653E-2</v>
      </c>
      <c r="AH749" s="40" t="str">
        <f>IF(India_Data[[#This Row],[Shipping Cost]]/India_Data[[#This Row],[Sales]]&gt;0.1,"HIGH","")</f>
        <v/>
      </c>
    </row>
    <row r="750" spans="1:34">
      <c r="A750" s="19">
        <v>749</v>
      </c>
      <c r="B750" s="20" t="s">
        <v>856</v>
      </c>
      <c r="C750" s="20" t="s">
        <v>26</v>
      </c>
      <c r="D750" s="20" t="s">
        <v>857</v>
      </c>
      <c r="E750" s="20" t="s">
        <v>858</v>
      </c>
      <c r="F750" s="20" t="s">
        <v>171</v>
      </c>
      <c r="G750" s="20" t="s">
        <v>702</v>
      </c>
      <c r="H750" s="20" t="s">
        <v>252</v>
      </c>
      <c r="I750" s="20" t="s">
        <v>32</v>
      </c>
      <c r="J750" s="20" t="s">
        <v>47</v>
      </c>
      <c r="K750" s="20" t="s">
        <v>1945</v>
      </c>
      <c r="L750" s="20" t="s">
        <v>1942</v>
      </c>
      <c r="M750" s="20" t="s">
        <v>1943</v>
      </c>
      <c r="N750" s="20" t="s">
        <v>1946</v>
      </c>
      <c r="O750" s="20">
        <v>871.2</v>
      </c>
      <c r="P750" s="20">
        <v>5</v>
      </c>
      <c r="Q750" s="20">
        <v>357.15</v>
      </c>
      <c r="R750" s="20">
        <v>30.82</v>
      </c>
      <c r="S750" s="20" t="s">
        <v>38</v>
      </c>
      <c r="T750" s="20">
        <v>348</v>
      </c>
      <c r="U750" s="20" t="s">
        <v>206</v>
      </c>
      <c r="V750" s="20" t="s">
        <v>214</v>
      </c>
      <c r="W750" s="21" t="s">
        <v>58</v>
      </c>
      <c r="X750" s="22">
        <v>45613</v>
      </c>
      <c r="Y750" s="23">
        <v>45616</v>
      </c>
      <c r="Z750" s="37" t="str">
        <f>IF(India_Data[[#This Row],[Order Date]]=India_Data[[#This Row],[Ship Date]],"0","1")</f>
        <v>1</v>
      </c>
      <c r="AA750" s="37" t="str">
        <f>IF(India_Data[[#This Row],[Sales]]&gt;=India_Data[[#This Row],[Target]],"YES","NO")</f>
        <v>YES</v>
      </c>
      <c r="AB750" s="37">
        <f>(Data!O750:O2304-Data!T750:T2304)</f>
        <v>523.20000000000005</v>
      </c>
      <c r="AC750" s="35">
        <f>India_Data[[#This Row],[Ship Date]]-India_Data[[#This Row],[Order Date]]</f>
        <v>3</v>
      </c>
      <c r="AD750" s="35" t="str">
        <f>IF(India_Data[[#This Row],[Ship Date]]-India_Data[[#This Row],[Order Date]]&gt;5,"flag","no")</f>
        <v>no</v>
      </c>
      <c r="AE750" s="35">
        <f>India_Data[[#This Row],[Profit]]/India_Data[[#This Row],[Sales]]</f>
        <v>0.40995179063360876</v>
      </c>
      <c r="AF750" s="41">
        <f>India_Data[[#This Row],[Sales]]/India_Data[[#This Row],[Target]]</f>
        <v>2.5034482758620693</v>
      </c>
      <c r="AG750" s="41">
        <f>India_Data[[#This Row],[Shipping Cost]]/India_Data[[#This Row],[Sales]]</f>
        <v>3.5376492194674009E-2</v>
      </c>
      <c r="AH750" s="40" t="str">
        <f>IF(India_Data[[#This Row],[Shipping Cost]]/India_Data[[#This Row],[Sales]]&gt;0.1,"HIGH","")</f>
        <v/>
      </c>
    </row>
    <row r="751" spans="1:34">
      <c r="A751" s="19">
        <v>750</v>
      </c>
      <c r="B751" s="20" t="s">
        <v>856</v>
      </c>
      <c r="C751" s="20" t="s">
        <v>26</v>
      </c>
      <c r="D751" s="20" t="s">
        <v>857</v>
      </c>
      <c r="E751" s="20" t="s">
        <v>858</v>
      </c>
      <c r="F751" s="20" t="s">
        <v>171</v>
      </c>
      <c r="G751" s="20" t="s">
        <v>702</v>
      </c>
      <c r="H751" s="20" t="s">
        <v>252</v>
      </c>
      <c r="I751" s="20" t="s">
        <v>32</v>
      </c>
      <c r="J751" s="20" t="s">
        <v>47</v>
      </c>
      <c r="K751" s="20" t="s">
        <v>2005</v>
      </c>
      <c r="L751" s="20" t="s">
        <v>1942</v>
      </c>
      <c r="M751" s="20" t="s">
        <v>1943</v>
      </c>
      <c r="N751" s="20" t="s">
        <v>2006</v>
      </c>
      <c r="O751" s="20">
        <v>94.86</v>
      </c>
      <c r="P751" s="20">
        <v>2</v>
      </c>
      <c r="Q751" s="20">
        <v>33.18</v>
      </c>
      <c r="R751" s="20">
        <v>6.12</v>
      </c>
      <c r="S751" s="20" t="s">
        <v>38</v>
      </c>
      <c r="T751" s="20">
        <v>711</v>
      </c>
      <c r="U751" s="20" t="s">
        <v>206</v>
      </c>
      <c r="V751" s="20" t="s">
        <v>221</v>
      </c>
      <c r="W751" s="21" t="s">
        <v>41</v>
      </c>
      <c r="X751" s="22">
        <v>44603</v>
      </c>
      <c r="Y751" s="23">
        <v>44723</v>
      </c>
      <c r="Z751" s="37" t="str">
        <f>IF(India_Data[[#This Row],[Order Date]]=India_Data[[#This Row],[Ship Date]],"0","1")</f>
        <v>1</v>
      </c>
      <c r="AA751" s="37" t="str">
        <f>IF(India_Data[[#This Row],[Sales]]&gt;=India_Data[[#This Row],[Target]],"YES","NO")</f>
        <v>NO</v>
      </c>
      <c r="AB751" s="37">
        <f>(Data!O751:O2305-Data!T751:T2305)</f>
        <v>-616.14</v>
      </c>
      <c r="AC751" s="35">
        <f>India_Data[[#This Row],[Ship Date]]-India_Data[[#This Row],[Order Date]]</f>
        <v>120</v>
      </c>
      <c r="AD751" s="35" t="str">
        <f>IF(India_Data[[#This Row],[Ship Date]]-India_Data[[#This Row],[Order Date]]&gt;5,"flag","no")</f>
        <v>flag</v>
      </c>
      <c r="AE751" s="35">
        <f>India_Data[[#This Row],[Profit]]/India_Data[[#This Row],[Sales]]</f>
        <v>0.34977862112586972</v>
      </c>
      <c r="AF751" s="41">
        <f>India_Data[[#This Row],[Sales]]/India_Data[[#This Row],[Target]]</f>
        <v>0.13341772151898734</v>
      </c>
      <c r="AG751" s="41">
        <f>India_Data[[#This Row],[Shipping Cost]]/India_Data[[#This Row],[Sales]]</f>
        <v>6.4516129032258063E-2</v>
      </c>
      <c r="AH751" s="40" t="str">
        <f>IF(India_Data[[#This Row],[Shipping Cost]]/India_Data[[#This Row],[Sales]]&gt;0.1,"HIGH","")</f>
        <v/>
      </c>
    </row>
    <row r="752" spans="1:34">
      <c r="A752" s="19">
        <v>751</v>
      </c>
      <c r="B752" s="20" t="s">
        <v>1069</v>
      </c>
      <c r="C752" s="20" t="s">
        <v>26</v>
      </c>
      <c r="D752" s="20" t="s">
        <v>579</v>
      </c>
      <c r="E752" s="20" t="s">
        <v>580</v>
      </c>
      <c r="F752" s="20" t="s">
        <v>171</v>
      </c>
      <c r="G752" s="20" t="s">
        <v>1043</v>
      </c>
      <c r="H752" s="20" t="s">
        <v>31</v>
      </c>
      <c r="I752" s="20" t="s">
        <v>32</v>
      </c>
      <c r="J752" s="20" t="s">
        <v>33</v>
      </c>
      <c r="K752" s="20" t="s">
        <v>2007</v>
      </c>
      <c r="L752" s="20" t="s">
        <v>1942</v>
      </c>
      <c r="M752" s="20" t="s">
        <v>1950</v>
      </c>
      <c r="N752" s="20" t="s">
        <v>2008</v>
      </c>
      <c r="O752" s="20">
        <v>873</v>
      </c>
      <c r="P752" s="20">
        <v>6</v>
      </c>
      <c r="Q752" s="20">
        <v>384.12</v>
      </c>
      <c r="R752" s="20">
        <v>75.290000000000006</v>
      </c>
      <c r="S752" s="20" t="s">
        <v>38</v>
      </c>
      <c r="T752" s="20">
        <v>184</v>
      </c>
      <c r="U752" s="20" t="s">
        <v>206</v>
      </c>
      <c r="V752" s="20" t="s">
        <v>228</v>
      </c>
      <c r="W752" s="21" t="s">
        <v>58</v>
      </c>
      <c r="X752" s="22">
        <v>45432</v>
      </c>
      <c r="Y752" s="23">
        <v>45434</v>
      </c>
      <c r="Z752" s="37" t="str">
        <f>IF(India_Data[[#This Row],[Order Date]]=India_Data[[#This Row],[Ship Date]],"0","1")</f>
        <v>1</v>
      </c>
      <c r="AA752" s="37" t="str">
        <f>IF(India_Data[[#This Row],[Sales]]&gt;=India_Data[[#This Row],[Target]],"YES","NO")</f>
        <v>YES</v>
      </c>
      <c r="AB752" s="37">
        <f>(Data!O752:O2306-Data!T752:T2306)</f>
        <v>689</v>
      </c>
      <c r="AC752" s="35">
        <f>India_Data[[#This Row],[Ship Date]]-India_Data[[#This Row],[Order Date]]</f>
        <v>2</v>
      </c>
      <c r="AD752" s="35" t="str">
        <f>IF(India_Data[[#This Row],[Ship Date]]-India_Data[[#This Row],[Order Date]]&gt;5,"flag","no")</f>
        <v>no</v>
      </c>
      <c r="AE752" s="35">
        <f>India_Data[[#This Row],[Profit]]/India_Data[[#This Row],[Sales]]</f>
        <v>0.44</v>
      </c>
      <c r="AF752" s="41">
        <f>India_Data[[#This Row],[Sales]]/India_Data[[#This Row],[Target]]</f>
        <v>4.7445652173913047</v>
      </c>
      <c r="AG752" s="41">
        <f>India_Data[[#This Row],[Shipping Cost]]/India_Data[[#This Row],[Sales]]</f>
        <v>8.624284077892326E-2</v>
      </c>
      <c r="AH752" s="40" t="str">
        <f>IF(India_Data[[#This Row],[Shipping Cost]]/India_Data[[#This Row],[Sales]]&gt;0.1,"HIGH","")</f>
        <v/>
      </c>
    </row>
    <row r="753" spans="1:34">
      <c r="A753" s="19">
        <v>752</v>
      </c>
      <c r="B753" s="20" t="s">
        <v>2009</v>
      </c>
      <c r="C753" s="20" t="s">
        <v>26</v>
      </c>
      <c r="D753" s="20" t="s">
        <v>2010</v>
      </c>
      <c r="E753" s="20" t="s">
        <v>2011</v>
      </c>
      <c r="F753" s="20" t="s">
        <v>171</v>
      </c>
      <c r="G753" s="20" t="s">
        <v>420</v>
      </c>
      <c r="H753" s="20" t="s">
        <v>63</v>
      </c>
      <c r="I753" s="20" t="s">
        <v>32</v>
      </c>
      <c r="J753" s="20" t="s">
        <v>54</v>
      </c>
      <c r="K753" s="20" t="s">
        <v>2012</v>
      </c>
      <c r="L753" s="20" t="s">
        <v>1942</v>
      </c>
      <c r="M753" s="20" t="s">
        <v>1958</v>
      </c>
      <c r="N753" s="20" t="s">
        <v>2013</v>
      </c>
      <c r="O753" s="20">
        <v>509.88</v>
      </c>
      <c r="P753" s="20">
        <v>7</v>
      </c>
      <c r="Q753" s="20">
        <v>71.19</v>
      </c>
      <c r="R753" s="20">
        <v>24.51</v>
      </c>
      <c r="S753" s="20" t="s">
        <v>38</v>
      </c>
      <c r="T753" s="20">
        <v>218</v>
      </c>
      <c r="U753" s="20" t="s">
        <v>206</v>
      </c>
      <c r="V753" s="20" t="s">
        <v>207</v>
      </c>
      <c r="W753" s="21" t="s">
        <v>58</v>
      </c>
      <c r="X753" s="22">
        <v>44325</v>
      </c>
      <c r="Y753" s="23">
        <v>44386</v>
      </c>
      <c r="Z753" s="37" t="str">
        <f>IF(India_Data[[#This Row],[Order Date]]=India_Data[[#This Row],[Ship Date]],"0","1")</f>
        <v>1</v>
      </c>
      <c r="AA753" s="37" t="str">
        <f>IF(India_Data[[#This Row],[Sales]]&gt;=India_Data[[#This Row],[Target]],"YES","NO")</f>
        <v>YES</v>
      </c>
      <c r="AB753" s="37">
        <f>(Data!O753:O2307-Data!T753:T2307)</f>
        <v>291.88</v>
      </c>
      <c r="AC753" s="35">
        <f>India_Data[[#This Row],[Ship Date]]-India_Data[[#This Row],[Order Date]]</f>
        <v>61</v>
      </c>
      <c r="AD753" s="35" t="str">
        <f>IF(India_Data[[#This Row],[Ship Date]]-India_Data[[#This Row],[Order Date]]&gt;5,"flag","no")</f>
        <v>flag</v>
      </c>
      <c r="AE753" s="35">
        <f>India_Data[[#This Row],[Profit]]/India_Data[[#This Row],[Sales]]</f>
        <v>0.13962108731466227</v>
      </c>
      <c r="AF753" s="41">
        <f>India_Data[[#This Row],[Sales]]/India_Data[[#This Row],[Target]]</f>
        <v>2.3388990825688074</v>
      </c>
      <c r="AG753" s="41">
        <f>India_Data[[#This Row],[Shipping Cost]]/India_Data[[#This Row],[Sales]]</f>
        <v>4.8070134149211581E-2</v>
      </c>
      <c r="AH753" s="40" t="str">
        <f>IF(India_Data[[#This Row],[Shipping Cost]]/India_Data[[#This Row],[Sales]]&gt;0.1,"HIGH","")</f>
        <v/>
      </c>
    </row>
    <row r="754" spans="1:34">
      <c r="A754" s="19">
        <v>753</v>
      </c>
      <c r="B754" s="20" t="s">
        <v>194</v>
      </c>
      <c r="C754" s="20" t="s">
        <v>26</v>
      </c>
      <c r="D754" s="20" t="s">
        <v>195</v>
      </c>
      <c r="E754" s="20" t="s">
        <v>196</v>
      </c>
      <c r="F754" s="20" t="s">
        <v>171</v>
      </c>
      <c r="G754" s="20" t="s">
        <v>197</v>
      </c>
      <c r="H754" s="20" t="s">
        <v>46</v>
      </c>
      <c r="I754" s="20" t="s">
        <v>32</v>
      </c>
      <c r="J754" s="20" t="s">
        <v>47</v>
      </c>
      <c r="K754" s="20" t="s">
        <v>2014</v>
      </c>
      <c r="L754" s="20" t="s">
        <v>1942</v>
      </c>
      <c r="M754" s="20" t="s">
        <v>1958</v>
      </c>
      <c r="N754" s="20" t="s">
        <v>2015</v>
      </c>
      <c r="O754" s="20">
        <v>123.12</v>
      </c>
      <c r="P754" s="20">
        <v>3</v>
      </c>
      <c r="Q754" s="20">
        <v>20.88</v>
      </c>
      <c r="R754" s="20">
        <v>11.2</v>
      </c>
      <c r="S754" s="20" t="s">
        <v>38</v>
      </c>
      <c r="T754" s="20">
        <v>12</v>
      </c>
      <c r="U754" s="20" t="s">
        <v>206</v>
      </c>
      <c r="V754" s="20" t="s">
        <v>214</v>
      </c>
      <c r="W754" s="21" t="s">
        <v>41</v>
      </c>
      <c r="X754" s="22">
        <v>44300</v>
      </c>
      <c r="Y754" s="23">
        <v>44300</v>
      </c>
      <c r="Z754" s="37" t="str">
        <f>IF(India_Data[[#This Row],[Order Date]]=India_Data[[#This Row],[Ship Date]],"0","1")</f>
        <v>0</v>
      </c>
      <c r="AA754" s="37" t="str">
        <f>IF(India_Data[[#This Row],[Sales]]&gt;=India_Data[[#This Row],[Target]],"YES","NO")</f>
        <v>YES</v>
      </c>
      <c r="AB754" s="37">
        <f>(Data!O754:O2308-Data!T754:T2308)</f>
        <v>111.12</v>
      </c>
      <c r="AC754" s="35">
        <f>India_Data[[#This Row],[Ship Date]]-India_Data[[#This Row],[Order Date]]</f>
        <v>0</v>
      </c>
      <c r="AD754" s="35" t="str">
        <f>IF(India_Data[[#This Row],[Ship Date]]-India_Data[[#This Row],[Order Date]]&gt;5,"flag","no")</f>
        <v>no</v>
      </c>
      <c r="AE754" s="35">
        <f>India_Data[[#This Row],[Profit]]/India_Data[[#This Row],[Sales]]</f>
        <v>0.16959064327485379</v>
      </c>
      <c r="AF754" s="41">
        <f>India_Data[[#This Row],[Sales]]/India_Data[[#This Row],[Target]]</f>
        <v>10.26</v>
      </c>
      <c r="AG754" s="41">
        <f>India_Data[[#This Row],[Shipping Cost]]/India_Data[[#This Row],[Sales]]</f>
        <v>9.0968161143599735E-2</v>
      </c>
      <c r="AH754" s="40" t="str">
        <f>IF(India_Data[[#This Row],[Shipping Cost]]/India_Data[[#This Row],[Sales]]&gt;0.1,"HIGH","")</f>
        <v/>
      </c>
    </row>
    <row r="755" spans="1:34">
      <c r="A755" s="19">
        <v>754</v>
      </c>
      <c r="B755" s="20" t="s">
        <v>794</v>
      </c>
      <c r="C755" s="20" t="s">
        <v>26</v>
      </c>
      <c r="D755" s="20" t="s">
        <v>795</v>
      </c>
      <c r="E755" s="20" t="s">
        <v>796</v>
      </c>
      <c r="F755" s="20" t="s">
        <v>171</v>
      </c>
      <c r="G755" s="20" t="s">
        <v>681</v>
      </c>
      <c r="H755" s="20" t="s">
        <v>63</v>
      </c>
      <c r="I755" s="20" t="s">
        <v>32</v>
      </c>
      <c r="J755" s="20" t="s">
        <v>54</v>
      </c>
      <c r="K755" s="20" t="s">
        <v>2016</v>
      </c>
      <c r="L755" s="20" t="s">
        <v>1942</v>
      </c>
      <c r="M755" s="20" t="s">
        <v>1958</v>
      </c>
      <c r="N755" s="20" t="s">
        <v>2017</v>
      </c>
      <c r="O755" s="20">
        <v>204.54</v>
      </c>
      <c r="P755" s="20">
        <v>2</v>
      </c>
      <c r="Q755" s="20">
        <v>94.08</v>
      </c>
      <c r="R755" s="20">
        <v>16.690000000000001</v>
      </c>
      <c r="S755" s="20" t="s">
        <v>38</v>
      </c>
      <c r="T755" s="20">
        <v>324</v>
      </c>
      <c r="U755" s="20" t="s">
        <v>206</v>
      </c>
      <c r="V755" s="20" t="s">
        <v>228</v>
      </c>
      <c r="W755" s="21" t="s">
        <v>58</v>
      </c>
      <c r="X755" s="22">
        <v>45418</v>
      </c>
      <c r="Y755" s="23">
        <v>45479</v>
      </c>
      <c r="Z755" s="37" t="str">
        <f>IF(India_Data[[#This Row],[Order Date]]=India_Data[[#This Row],[Ship Date]],"0","1")</f>
        <v>1</v>
      </c>
      <c r="AA755" s="37" t="str">
        <f>IF(India_Data[[#This Row],[Sales]]&gt;=India_Data[[#This Row],[Target]],"YES","NO")</f>
        <v>NO</v>
      </c>
      <c r="AB755" s="37">
        <f>(Data!O755:O2309-Data!T755:T2309)</f>
        <v>-119.46000000000001</v>
      </c>
      <c r="AC755" s="35">
        <f>India_Data[[#This Row],[Ship Date]]-India_Data[[#This Row],[Order Date]]</f>
        <v>61</v>
      </c>
      <c r="AD755" s="35" t="str">
        <f>IF(India_Data[[#This Row],[Ship Date]]-India_Data[[#This Row],[Order Date]]&gt;5,"flag","no")</f>
        <v>flag</v>
      </c>
      <c r="AE755" s="35">
        <f>India_Data[[#This Row],[Profit]]/India_Data[[#This Row],[Sales]]</f>
        <v>0.45995893223819301</v>
      </c>
      <c r="AF755" s="41">
        <f>India_Data[[#This Row],[Sales]]/India_Data[[#This Row],[Target]]</f>
        <v>0.63129629629629624</v>
      </c>
      <c r="AG755" s="41">
        <f>India_Data[[#This Row],[Shipping Cost]]/India_Data[[#This Row],[Sales]]</f>
        <v>8.1597731495062095E-2</v>
      </c>
      <c r="AH755" s="40" t="str">
        <f>IF(India_Data[[#This Row],[Shipping Cost]]/India_Data[[#This Row],[Sales]]&gt;0.1,"HIGH","")</f>
        <v/>
      </c>
    </row>
    <row r="756" spans="1:34">
      <c r="A756" s="19">
        <v>755</v>
      </c>
      <c r="B756" s="20" t="s">
        <v>175</v>
      </c>
      <c r="C756" s="20" t="s">
        <v>26</v>
      </c>
      <c r="D756" s="20" t="s">
        <v>176</v>
      </c>
      <c r="E756" s="20" t="s">
        <v>177</v>
      </c>
      <c r="F756" s="20" t="s">
        <v>171</v>
      </c>
      <c r="G756" s="20" t="s">
        <v>178</v>
      </c>
      <c r="H756" s="20" t="s">
        <v>179</v>
      </c>
      <c r="I756" s="20" t="s">
        <v>32</v>
      </c>
      <c r="J756" s="20" t="s">
        <v>180</v>
      </c>
      <c r="K756" s="20" t="s">
        <v>2018</v>
      </c>
      <c r="L756" s="20" t="s">
        <v>1942</v>
      </c>
      <c r="M756" s="20" t="s">
        <v>1969</v>
      </c>
      <c r="N756" s="20" t="s">
        <v>2019</v>
      </c>
      <c r="O756" s="20">
        <v>4498.83</v>
      </c>
      <c r="P756" s="20">
        <v>7</v>
      </c>
      <c r="Q756" s="20">
        <v>674.73</v>
      </c>
      <c r="R756" s="20">
        <v>323.75</v>
      </c>
      <c r="S756" s="20" t="s">
        <v>38</v>
      </c>
      <c r="T756" s="20">
        <v>227</v>
      </c>
      <c r="U756" s="20" t="s">
        <v>206</v>
      </c>
      <c r="V756" s="20" t="s">
        <v>207</v>
      </c>
      <c r="W756" s="21" t="s">
        <v>41</v>
      </c>
      <c r="X756" s="22">
        <v>44657</v>
      </c>
      <c r="Y756" s="23">
        <v>44718</v>
      </c>
      <c r="Z756" s="37" t="str">
        <f>IF(India_Data[[#This Row],[Order Date]]=India_Data[[#This Row],[Ship Date]],"0","1")</f>
        <v>1</v>
      </c>
      <c r="AA756" s="37" t="str">
        <f>IF(India_Data[[#This Row],[Sales]]&gt;=India_Data[[#This Row],[Target]],"YES","NO")</f>
        <v>YES</v>
      </c>
      <c r="AB756" s="37">
        <f>(Data!O756:O2310-Data!T756:T2310)</f>
        <v>4271.83</v>
      </c>
      <c r="AC756" s="35">
        <f>India_Data[[#This Row],[Ship Date]]-India_Data[[#This Row],[Order Date]]</f>
        <v>61</v>
      </c>
      <c r="AD756" s="35" t="str">
        <f>IF(India_Data[[#This Row],[Ship Date]]-India_Data[[#This Row],[Order Date]]&gt;5,"flag","no")</f>
        <v>flag</v>
      </c>
      <c r="AE756" s="35">
        <f>India_Data[[#This Row],[Profit]]/India_Data[[#This Row],[Sales]]</f>
        <v>0.14997899453858005</v>
      </c>
      <c r="AF756" s="41">
        <f>India_Data[[#This Row],[Sales]]/India_Data[[#This Row],[Target]]</f>
        <v>19.818634361233478</v>
      </c>
      <c r="AG756" s="41">
        <f>India_Data[[#This Row],[Shipping Cost]]/India_Data[[#This Row],[Sales]]</f>
        <v>7.1963154864709264E-2</v>
      </c>
      <c r="AH756" s="40" t="str">
        <f>IF(India_Data[[#This Row],[Shipping Cost]]/India_Data[[#This Row],[Sales]]&gt;0.1,"HIGH","")</f>
        <v/>
      </c>
    </row>
    <row r="757" spans="1:34">
      <c r="A757" s="19">
        <v>756</v>
      </c>
      <c r="B757" s="20" t="s">
        <v>467</v>
      </c>
      <c r="C757" s="20" t="s">
        <v>26</v>
      </c>
      <c r="D757" s="20" t="s">
        <v>468</v>
      </c>
      <c r="E757" s="20" t="s">
        <v>469</v>
      </c>
      <c r="F757" s="20" t="s">
        <v>171</v>
      </c>
      <c r="G757" s="20" t="s">
        <v>117</v>
      </c>
      <c r="H757" s="20" t="s">
        <v>31</v>
      </c>
      <c r="I757" s="20" t="s">
        <v>32</v>
      </c>
      <c r="J757" s="20" t="s">
        <v>33</v>
      </c>
      <c r="K757" s="20" t="s">
        <v>2020</v>
      </c>
      <c r="L757" s="20" t="s">
        <v>1942</v>
      </c>
      <c r="M757" s="20" t="s">
        <v>1969</v>
      </c>
      <c r="N757" s="20" t="s">
        <v>2021</v>
      </c>
      <c r="O757" s="20">
        <v>1954.17</v>
      </c>
      <c r="P757" s="20">
        <v>3</v>
      </c>
      <c r="Q757" s="20">
        <v>312.66000000000003</v>
      </c>
      <c r="R757" s="20">
        <v>148.65</v>
      </c>
      <c r="S757" s="20" t="s">
        <v>38</v>
      </c>
      <c r="T757" s="20">
        <v>398</v>
      </c>
      <c r="U757" s="20" t="s">
        <v>206</v>
      </c>
      <c r="V757" s="20" t="s">
        <v>214</v>
      </c>
      <c r="W757" s="21" t="s">
        <v>58</v>
      </c>
      <c r="X757" s="22">
        <v>45460</v>
      </c>
      <c r="Y757" s="23">
        <v>45464</v>
      </c>
      <c r="Z757" s="37" t="str">
        <f>IF(India_Data[[#This Row],[Order Date]]=India_Data[[#This Row],[Ship Date]],"0","1")</f>
        <v>1</v>
      </c>
      <c r="AA757" s="37" t="str">
        <f>IF(India_Data[[#This Row],[Sales]]&gt;=India_Data[[#This Row],[Target]],"YES","NO")</f>
        <v>YES</v>
      </c>
      <c r="AB757" s="37">
        <f>(Data!O757:O2311-Data!T757:T2311)</f>
        <v>1556.17</v>
      </c>
      <c r="AC757" s="35">
        <f>India_Data[[#This Row],[Ship Date]]-India_Data[[#This Row],[Order Date]]</f>
        <v>4</v>
      </c>
      <c r="AD757" s="35" t="str">
        <f>IF(India_Data[[#This Row],[Ship Date]]-India_Data[[#This Row],[Order Date]]&gt;5,"flag","no")</f>
        <v>no</v>
      </c>
      <c r="AE757" s="35">
        <f>India_Data[[#This Row],[Profit]]/India_Data[[#This Row],[Sales]]</f>
        <v>0.15999631557131672</v>
      </c>
      <c r="AF757" s="41">
        <f>India_Data[[#This Row],[Sales]]/India_Data[[#This Row],[Target]]</f>
        <v>4.9099748743718594</v>
      </c>
      <c r="AG757" s="41">
        <f>India_Data[[#This Row],[Shipping Cost]]/India_Data[[#This Row],[Sales]]</f>
        <v>7.6068100523495913E-2</v>
      </c>
      <c r="AH757" s="40" t="str">
        <f>IF(India_Data[[#This Row],[Shipping Cost]]/India_Data[[#This Row],[Sales]]&gt;0.1,"HIGH","")</f>
        <v/>
      </c>
    </row>
    <row r="758" spans="1:34">
      <c r="A758" s="19">
        <v>757</v>
      </c>
      <c r="B758" s="20" t="s">
        <v>744</v>
      </c>
      <c r="C758" s="20" t="s">
        <v>26</v>
      </c>
      <c r="D758" s="20" t="s">
        <v>661</v>
      </c>
      <c r="E758" s="20" t="s">
        <v>662</v>
      </c>
      <c r="F758" s="20" t="s">
        <v>110</v>
      </c>
      <c r="G758" s="20" t="s">
        <v>745</v>
      </c>
      <c r="H758" s="20" t="s">
        <v>563</v>
      </c>
      <c r="I758" s="20" t="s">
        <v>32</v>
      </c>
      <c r="J758" s="20" t="s">
        <v>54</v>
      </c>
      <c r="K758" s="20" t="s">
        <v>1835</v>
      </c>
      <c r="L758" s="20" t="s">
        <v>1508</v>
      </c>
      <c r="M758" s="20" t="s">
        <v>1548</v>
      </c>
      <c r="N758" s="20" t="s">
        <v>1836</v>
      </c>
      <c r="O758" s="20">
        <v>352.59</v>
      </c>
      <c r="P758" s="20">
        <v>7</v>
      </c>
      <c r="Q758" s="20">
        <v>158.55000000000001</v>
      </c>
      <c r="R758" s="20">
        <v>14.2</v>
      </c>
      <c r="S758" s="20" t="s">
        <v>38</v>
      </c>
      <c r="T758" s="20">
        <v>126</v>
      </c>
      <c r="U758" s="20" t="s">
        <v>206</v>
      </c>
      <c r="V758" s="20" t="s">
        <v>228</v>
      </c>
      <c r="W758" s="21" t="s">
        <v>41</v>
      </c>
      <c r="X758" s="22">
        <v>44439</v>
      </c>
      <c r="Y758" s="23">
        <v>44295</v>
      </c>
      <c r="Z758" s="37" t="str">
        <f>IF(India_Data[[#This Row],[Order Date]]=India_Data[[#This Row],[Ship Date]],"0","1")</f>
        <v>1</v>
      </c>
      <c r="AA758" s="37" t="str">
        <f>IF(India_Data[[#This Row],[Sales]]&gt;=India_Data[[#This Row],[Target]],"YES","NO")</f>
        <v>YES</v>
      </c>
      <c r="AB758" s="37">
        <f>(Data!O758:O2312-Data!T758:T2312)</f>
        <v>226.58999999999997</v>
      </c>
      <c r="AC758" s="35">
        <f>India_Data[[#This Row],[Ship Date]]-India_Data[[#This Row],[Order Date]]</f>
        <v>-144</v>
      </c>
      <c r="AD758" s="35" t="str">
        <f>IF(India_Data[[#This Row],[Ship Date]]-India_Data[[#This Row],[Order Date]]&gt;5,"flag","no")</f>
        <v>no</v>
      </c>
      <c r="AE758" s="35">
        <f>India_Data[[#This Row],[Profit]]/India_Data[[#This Row],[Sales]]</f>
        <v>0.44967242406194169</v>
      </c>
      <c r="AF758" s="41">
        <f>India_Data[[#This Row],[Sales]]/India_Data[[#This Row],[Target]]</f>
        <v>2.7983333333333333</v>
      </c>
      <c r="AG758" s="41">
        <f>India_Data[[#This Row],[Shipping Cost]]/India_Data[[#This Row],[Sales]]</f>
        <v>4.0273405371678152E-2</v>
      </c>
      <c r="AH758" s="40" t="str">
        <f>IF(India_Data[[#This Row],[Shipping Cost]]/India_Data[[#This Row],[Sales]]&gt;0.1,"HIGH","")</f>
        <v/>
      </c>
    </row>
    <row r="759" spans="1:34">
      <c r="A759" s="19">
        <v>758</v>
      </c>
      <c r="B759" s="20" t="s">
        <v>1837</v>
      </c>
      <c r="C759" s="20" t="s">
        <v>26</v>
      </c>
      <c r="D759" s="20" t="s">
        <v>854</v>
      </c>
      <c r="E759" s="20" t="s">
        <v>855</v>
      </c>
      <c r="F759" s="20" t="s">
        <v>110</v>
      </c>
      <c r="G759" s="20" t="s">
        <v>420</v>
      </c>
      <c r="H759" s="20" t="s">
        <v>63</v>
      </c>
      <c r="I759" s="20" t="s">
        <v>32</v>
      </c>
      <c r="J759" s="20" t="s">
        <v>54</v>
      </c>
      <c r="K759" s="20" t="s">
        <v>1838</v>
      </c>
      <c r="L759" s="20" t="s">
        <v>1508</v>
      </c>
      <c r="M759" s="20" t="s">
        <v>1548</v>
      </c>
      <c r="N759" s="20" t="s">
        <v>1839</v>
      </c>
      <c r="O759" s="20">
        <v>94.5</v>
      </c>
      <c r="P759" s="20">
        <v>3</v>
      </c>
      <c r="Q759" s="20">
        <v>40.590000000000003</v>
      </c>
      <c r="R759" s="20">
        <v>5.99</v>
      </c>
      <c r="S759" s="20" t="s">
        <v>38</v>
      </c>
      <c r="T759" s="20">
        <v>603</v>
      </c>
      <c r="U759" s="20" t="s">
        <v>206</v>
      </c>
      <c r="V759" s="20" t="s">
        <v>221</v>
      </c>
      <c r="W759" s="21" t="s">
        <v>58</v>
      </c>
      <c r="X759" s="22">
        <v>44789</v>
      </c>
      <c r="Y759" s="23">
        <v>44791</v>
      </c>
      <c r="Z759" s="37" t="str">
        <f>IF(India_Data[[#This Row],[Order Date]]=India_Data[[#This Row],[Ship Date]],"0","1")</f>
        <v>1</v>
      </c>
      <c r="AA759" s="37" t="str">
        <f>IF(India_Data[[#This Row],[Sales]]&gt;=India_Data[[#This Row],[Target]],"YES","NO")</f>
        <v>NO</v>
      </c>
      <c r="AB759" s="37">
        <f>(Data!O759:O2313-Data!T759:T2313)</f>
        <v>-508.5</v>
      </c>
      <c r="AC759" s="35">
        <f>India_Data[[#This Row],[Ship Date]]-India_Data[[#This Row],[Order Date]]</f>
        <v>2</v>
      </c>
      <c r="AD759" s="35" t="str">
        <f>IF(India_Data[[#This Row],[Ship Date]]-India_Data[[#This Row],[Order Date]]&gt;5,"flag","no")</f>
        <v>no</v>
      </c>
      <c r="AE759" s="35">
        <f>India_Data[[#This Row],[Profit]]/India_Data[[#This Row],[Sales]]</f>
        <v>0.42952380952380959</v>
      </c>
      <c r="AF759" s="41">
        <f>India_Data[[#This Row],[Sales]]/India_Data[[#This Row],[Target]]</f>
        <v>0.15671641791044777</v>
      </c>
      <c r="AG759" s="41">
        <f>India_Data[[#This Row],[Shipping Cost]]/India_Data[[#This Row],[Sales]]</f>
        <v>6.3386243386243393E-2</v>
      </c>
      <c r="AH759" s="40" t="str">
        <f>IF(India_Data[[#This Row],[Shipping Cost]]/India_Data[[#This Row],[Sales]]&gt;0.1,"HIGH","")</f>
        <v/>
      </c>
    </row>
    <row r="760" spans="1:34">
      <c r="A760" s="19">
        <v>759</v>
      </c>
      <c r="B760" s="20" t="s">
        <v>327</v>
      </c>
      <c r="C760" s="20" t="s">
        <v>26</v>
      </c>
      <c r="D760" s="20" t="s">
        <v>328</v>
      </c>
      <c r="E760" s="20" t="s">
        <v>329</v>
      </c>
      <c r="F760" s="20" t="s">
        <v>110</v>
      </c>
      <c r="G760" s="20" t="s">
        <v>89</v>
      </c>
      <c r="H760" s="20" t="s">
        <v>303</v>
      </c>
      <c r="I760" s="20" t="s">
        <v>32</v>
      </c>
      <c r="J760" s="20" t="s">
        <v>33</v>
      </c>
      <c r="K760" s="20" t="s">
        <v>1840</v>
      </c>
      <c r="L760" s="20" t="s">
        <v>1508</v>
      </c>
      <c r="M760" s="20" t="s">
        <v>1509</v>
      </c>
      <c r="N760" s="20" t="s">
        <v>1841</v>
      </c>
      <c r="O760" s="20">
        <v>747.3</v>
      </c>
      <c r="P760" s="20">
        <v>5</v>
      </c>
      <c r="Q760" s="20">
        <v>283.95</v>
      </c>
      <c r="R760" s="20">
        <v>50.73</v>
      </c>
      <c r="S760" s="20" t="s">
        <v>38</v>
      </c>
      <c r="T760" s="20">
        <v>576</v>
      </c>
      <c r="U760" s="20" t="s">
        <v>206</v>
      </c>
      <c r="V760" s="20" t="s">
        <v>228</v>
      </c>
      <c r="W760" s="21" t="s">
        <v>58</v>
      </c>
      <c r="X760" s="22">
        <v>45418</v>
      </c>
      <c r="Y760" s="23">
        <v>45479</v>
      </c>
      <c r="Z760" s="37" t="str">
        <f>IF(India_Data[[#This Row],[Order Date]]=India_Data[[#This Row],[Ship Date]],"0","1")</f>
        <v>1</v>
      </c>
      <c r="AA760" s="37" t="str">
        <f>IF(India_Data[[#This Row],[Sales]]&gt;=India_Data[[#This Row],[Target]],"YES","NO")</f>
        <v>YES</v>
      </c>
      <c r="AB760" s="37">
        <f>(Data!O760:O2314-Data!T760:T2314)</f>
        <v>171.29999999999995</v>
      </c>
      <c r="AC760" s="35">
        <f>India_Data[[#This Row],[Ship Date]]-India_Data[[#This Row],[Order Date]]</f>
        <v>61</v>
      </c>
      <c r="AD760" s="35" t="str">
        <f>IF(India_Data[[#This Row],[Ship Date]]-India_Data[[#This Row],[Order Date]]&gt;5,"flag","no")</f>
        <v>flag</v>
      </c>
      <c r="AE760" s="35">
        <f>India_Data[[#This Row],[Profit]]/India_Data[[#This Row],[Sales]]</f>
        <v>0.3799678843837816</v>
      </c>
      <c r="AF760" s="41">
        <f>India_Data[[#This Row],[Sales]]/India_Data[[#This Row],[Target]]</f>
        <v>1.2973958333333333</v>
      </c>
      <c r="AG760" s="41">
        <f>India_Data[[#This Row],[Shipping Cost]]/India_Data[[#This Row],[Sales]]</f>
        <v>6.7884383781613808E-2</v>
      </c>
      <c r="AH760" s="40" t="str">
        <f>IF(India_Data[[#This Row],[Shipping Cost]]/India_Data[[#This Row],[Sales]]&gt;0.1,"HIGH","")</f>
        <v/>
      </c>
    </row>
    <row r="761" spans="1:34">
      <c r="A761" s="19">
        <v>760</v>
      </c>
      <c r="B761" s="20" t="s">
        <v>1842</v>
      </c>
      <c r="C761" s="20" t="s">
        <v>26</v>
      </c>
      <c r="D761" s="20" t="s">
        <v>1843</v>
      </c>
      <c r="E761" s="20" t="s">
        <v>1844</v>
      </c>
      <c r="F761" s="20" t="s">
        <v>110</v>
      </c>
      <c r="G761" s="20" t="s">
        <v>1043</v>
      </c>
      <c r="H761" s="20" t="s">
        <v>31</v>
      </c>
      <c r="I761" s="20" t="s">
        <v>32</v>
      </c>
      <c r="J761" s="20" t="s">
        <v>33</v>
      </c>
      <c r="K761" s="20" t="s">
        <v>1845</v>
      </c>
      <c r="L761" s="20" t="s">
        <v>1508</v>
      </c>
      <c r="M761" s="20" t="s">
        <v>1518</v>
      </c>
      <c r="N761" s="20" t="s">
        <v>1846</v>
      </c>
      <c r="O761" s="20">
        <v>961.8</v>
      </c>
      <c r="P761" s="20">
        <v>7</v>
      </c>
      <c r="Q761" s="20">
        <v>163.38</v>
      </c>
      <c r="R761" s="20">
        <v>82.58</v>
      </c>
      <c r="S761" s="20" t="s">
        <v>38</v>
      </c>
      <c r="T761" s="20">
        <v>661</v>
      </c>
      <c r="U761" s="20" t="s">
        <v>206</v>
      </c>
      <c r="V761" s="20" t="s">
        <v>214</v>
      </c>
      <c r="W761" s="21" t="s">
        <v>58</v>
      </c>
      <c r="X761" s="22">
        <v>44347</v>
      </c>
      <c r="Y761" s="23">
        <v>44347</v>
      </c>
      <c r="Z761" s="37" t="str">
        <f>IF(India_Data[[#This Row],[Order Date]]=India_Data[[#This Row],[Ship Date]],"0","1")</f>
        <v>0</v>
      </c>
      <c r="AA761" s="37" t="str">
        <f>IF(India_Data[[#This Row],[Sales]]&gt;=India_Data[[#This Row],[Target]],"YES","NO")</f>
        <v>YES</v>
      </c>
      <c r="AB761" s="37">
        <f>(Data!O761:O2315-Data!T761:T2315)</f>
        <v>300.79999999999995</v>
      </c>
      <c r="AC761" s="35">
        <f>India_Data[[#This Row],[Ship Date]]-India_Data[[#This Row],[Order Date]]</f>
        <v>0</v>
      </c>
      <c r="AD761" s="35" t="str">
        <f>IF(India_Data[[#This Row],[Ship Date]]-India_Data[[#This Row],[Order Date]]&gt;5,"flag","no")</f>
        <v>no</v>
      </c>
      <c r="AE761" s="35">
        <f>India_Data[[#This Row],[Profit]]/India_Data[[#This Row],[Sales]]</f>
        <v>0.16986899563318777</v>
      </c>
      <c r="AF761" s="41">
        <f>India_Data[[#This Row],[Sales]]/India_Data[[#This Row],[Target]]</f>
        <v>1.4550680786686838</v>
      </c>
      <c r="AG761" s="41">
        <f>India_Data[[#This Row],[Shipping Cost]]/India_Data[[#This Row],[Sales]]</f>
        <v>8.5859846121854863E-2</v>
      </c>
      <c r="AH761" s="40" t="str">
        <f>IF(India_Data[[#This Row],[Shipping Cost]]/India_Data[[#This Row],[Sales]]&gt;0.1,"HIGH","")</f>
        <v/>
      </c>
    </row>
    <row r="762" spans="1:34">
      <c r="A762" s="19">
        <v>761</v>
      </c>
      <c r="B762" s="20" t="s">
        <v>1847</v>
      </c>
      <c r="C762" s="20" t="s">
        <v>26</v>
      </c>
      <c r="D762" s="20" t="s">
        <v>1848</v>
      </c>
      <c r="E762" s="20" t="s">
        <v>1849</v>
      </c>
      <c r="F762" s="20" t="s">
        <v>110</v>
      </c>
      <c r="G762" s="20" t="s">
        <v>191</v>
      </c>
      <c r="H762" s="20" t="s">
        <v>63</v>
      </c>
      <c r="I762" s="20" t="s">
        <v>32</v>
      </c>
      <c r="J762" s="20" t="s">
        <v>54</v>
      </c>
      <c r="K762" s="20" t="s">
        <v>1636</v>
      </c>
      <c r="L762" s="20" t="s">
        <v>1508</v>
      </c>
      <c r="M762" s="20" t="s">
        <v>1518</v>
      </c>
      <c r="N762" s="20" t="s">
        <v>1637</v>
      </c>
      <c r="O762" s="20">
        <v>529.29</v>
      </c>
      <c r="P762" s="20">
        <v>3</v>
      </c>
      <c r="Q762" s="20">
        <v>68.760000000000005</v>
      </c>
      <c r="R762" s="20">
        <v>20.51</v>
      </c>
      <c r="S762" s="20" t="s">
        <v>38</v>
      </c>
      <c r="T762" s="20">
        <v>406</v>
      </c>
      <c r="U762" s="20" t="s">
        <v>206</v>
      </c>
      <c r="V762" s="20" t="s">
        <v>228</v>
      </c>
      <c r="W762" s="21" t="s">
        <v>58</v>
      </c>
      <c r="X762" s="22">
        <v>45512</v>
      </c>
      <c r="Y762" s="23">
        <v>45512</v>
      </c>
      <c r="Z762" s="37" t="str">
        <f>IF(India_Data[[#This Row],[Order Date]]=India_Data[[#This Row],[Ship Date]],"0","1")</f>
        <v>0</v>
      </c>
      <c r="AA762" s="37" t="str">
        <f>IF(India_Data[[#This Row],[Sales]]&gt;=India_Data[[#This Row],[Target]],"YES","NO")</f>
        <v>YES</v>
      </c>
      <c r="AB762" s="37">
        <f>(Data!O762:O2316-Data!T762:T2316)</f>
        <v>123.28999999999996</v>
      </c>
      <c r="AC762" s="35">
        <f>India_Data[[#This Row],[Ship Date]]-India_Data[[#This Row],[Order Date]]</f>
        <v>0</v>
      </c>
      <c r="AD762" s="35" t="str">
        <f>IF(India_Data[[#This Row],[Ship Date]]-India_Data[[#This Row],[Order Date]]&gt;5,"flag","no")</f>
        <v>no</v>
      </c>
      <c r="AE762" s="35">
        <f>India_Data[[#This Row],[Profit]]/India_Data[[#This Row],[Sales]]</f>
        <v>0.12990987927223263</v>
      </c>
      <c r="AF762" s="41">
        <f>India_Data[[#This Row],[Sales]]/India_Data[[#This Row],[Target]]</f>
        <v>1.3036699507389162</v>
      </c>
      <c r="AG762" s="41">
        <f>India_Data[[#This Row],[Shipping Cost]]/India_Data[[#This Row],[Sales]]</f>
        <v>3.8750023616542922E-2</v>
      </c>
      <c r="AH762" s="40" t="str">
        <f>IF(India_Data[[#This Row],[Shipping Cost]]/India_Data[[#This Row],[Sales]]&gt;0.1,"HIGH","")</f>
        <v/>
      </c>
    </row>
    <row r="763" spans="1:34">
      <c r="A763" s="19">
        <v>762</v>
      </c>
      <c r="B763" s="20" t="s">
        <v>120</v>
      </c>
      <c r="C763" s="20" t="s">
        <v>26</v>
      </c>
      <c r="D763" s="20" t="s">
        <v>121</v>
      </c>
      <c r="E763" s="20" t="s">
        <v>122</v>
      </c>
      <c r="F763" s="20" t="s">
        <v>110</v>
      </c>
      <c r="G763" s="20" t="s">
        <v>123</v>
      </c>
      <c r="H763" s="20" t="s">
        <v>124</v>
      </c>
      <c r="I763" s="20" t="s">
        <v>32</v>
      </c>
      <c r="J763" s="20" t="s">
        <v>47</v>
      </c>
      <c r="K763" s="20" t="s">
        <v>1850</v>
      </c>
      <c r="L763" s="20" t="s">
        <v>1508</v>
      </c>
      <c r="M763" s="20" t="s">
        <v>1518</v>
      </c>
      <c r="N763" s="20" t="s">
        <v>1851</v>
      </c>
      <c r="O763" s="20">
        <v>290.7</v>
      </c>
      <c r="P763" s="20">
        <v>6</v>
      </c>
      <c r="Q763" s="20">
        <v>124.92</v>
      </c>
      <c r="R763" s="20">
        <v>16.16</v>
      </c>
      <c r="S763" s="20" t="s">
        <v>38</v>
      </c>
      <c r="T763" s="20">
        <v>331</v>
      </c>
      <c r="U763" s="20" t="s">
        <v>206</v>
      </c>
      <c r="V763" s="20" t="s">
        <v>207</v>
      </c>
      <c r="W763" s="21" t="s">
        <v>41</v>
      </c>
      <c r="X763" s="22">
        <v>44737</v>
      </c>
      <c r="Y763" s="23">
        <v>44739</v>
      </c>
      <c r="Z763" s="37" t="str">
        <f>IF(India_Data[[#This Row],[Order Date]]=India_Data[[#This Row],[Ship Date]],"0","1")</f>
        <v>1</v>
      </c>
      <c r="AA763" s="37" t="str">
        <f>IF(India_Data[[#This Row],[Sales]]&gt;=India_Data[[#This Row],[Target]],"YES","NO")</f>
        <v>NO</v>
      </c>
      <c r="AB763" s="37">
        <f>(Data!O763:O2317-Data!T763:T2317)</f>
        <v>-40.300000000000011</v>
      </c>
      <c r="AC763" s="35">
        <f>India_Data[[#This Row],[Ship Date]]-India_Data[[#This Row],[Order Date]]</f>
        <v>2</v>
      </c>
      <c r="AD763" s="35" t="str">
        <f>IF(India_Data[[#This Row],[Ship Date]]-India_Data[[#This Row],[Order Date]]&gt;5,"flag","no")</f>
        <v>no</v>
      </c>
      <c r="AE763" s="35">
        <f>India_Data[[#This Row],[Profit]]/India_Data[[#This Row],[Sales]]</f>
        <v>0.42972136222910218</v>
      </c>
      <c r="AF763" s="41">
        <f>India_Data[[#This Row],[Sales]]/India_Data[[#This Row],[Target]]</f>
        <v>0.87824773413897272</v>
      </c>
      <c r="AG763" s="41">
        <f>India_Data[[#This Row],[Shipping Cost]]/India_Data[[#This Row],[Sales]]</f>
        <v>5.5589955280357761E-2</v>
      </c>
      <c r="AH763" s="40" t="str">
        <f>IF(India_Data[[#This Row],[Shipping Cost]]/India_Data[[#This Row],[Sales]]&gt;0.1,"HIGH","")</f>
        <v/>
      </c>
    </row>
    <row r="764" spans="1:34">
      <c r="A764" s="19">
        <v>763</v>
      </c>
      <c r="B764" s="20" t="s">
        <v>441</v>
      </c>
      <c r="C764" s="20" t="s">
        <v>26</v>
      </c>
      <c r="D764" s="20" t="s">
        <v>442</v>
      </c>
      <c r="E764" s="20" t="s">
        <v>443</v>
      </c>
      <c r="F764" s="20" t="s">
        <v>110</v>
      </c>
      <c r="G764" s="20" t="s">
        <v>135</v>
      </c>
      <c r="H764" s="20" t="s">
        <v>136</v>
      </c>
      <c r="I764" s="20" t="s">
        <v>32</v>
      </c>
      <c r="J764" s="20" t="s">
        <v>54</v>
      </c>
      <c r="K764" s="20" t="s">
        <v>1852</v>
      </c>
      <c r="L764" s="20" t="s">
        <v>1508</v>
      </c>
      <c r="M764" s="20" t="s">
        <v>1518</v>
      </c>
      <c r="N764" s="20" t="s">
        <v>1853</v>
      </c>
      <c r="O764" s="20">
        <v>507.12</v>
      </c>
      <c r="P764" s="20">
        <v>8</v>
      </c>
      <c r="Q764" s="20">
        <v>182.4</v>
      </c>
      <c r="R764" s="20">
        <v>8.4600000000000009</v>
      </c>
      <c r="S764" s="20" t="s">
        <v>38</v>
      </c>
      <c r="T764" s="20">
        <v>116</v>
      </c>
      <c r="U764" s="20" t="s">
        <v>206</v>
      </c>
      <c r="V764" s="20" t="s">
        <v>214</v>
      </c>
      <c r="W764" s="21" t="s">
        <v>58</v>
      </c>
      <c r="X764" s="22">
        <v>44727</v>
      </c>
      <c r="Y764" s="23">
        <v>44729</v>
      </c>
      <c r="Z764" s="37" t="str">
        <f>IF(India_Data[[#This Row],[Order Date]]=India_Data[[#This Row],[Ship Date]],"0","1")</f>
        <v>1</v>
      </c>
      <c r="AA764" s="37" t="str">
        <f>IF(India_Data[[#This Row],[Sales]]&gt;=India_Data[[#This Row],[Target]],"YES","NO")</f>
        <v>YES</v>
      </c>
      <c r="AB764" s="37">
        <f>(Data!O764:O2318-Data!T764:T2318)</f>
        <v>391.12</v>
      </c>
      <c r="AC764" s="35">
        <f>India_Data[[#This Row],[Ship Date]]-India_Data[[#This Row],[Order Date]]</f>
        <v>2</v>
      </c>
      <c r="AD764" s="35" t="str">
        <f>IF(India_Data[[#This Row],[Ship Date]]-India_Data[[#This Row],[Order Date]]&gt;5,"flag","no")</f>
        <v>no</v>
      </c>
      <c r="AE764" s="35">
        <f>India_Data[[#This Row],[Profit]]/India_Data[[#This Row],[Sales]]</f>
        <v>0.35967818267865592</v>
      </c>
      <c r="AF764" s="41">
        <f>India_Data[[#This Row],[Sales]]/India_Data[[#This Row],[Target]]</f>
        <v>4.3717241379310341</v>
      </c>
      <c r="AG764" s="41">
        <f>India_Data[[#This Row],[Shipping Cost]]/India_Data[[#This Row],[Sales]]</f>
        <v>1.6682442025556084E-2</v>
      </c>
      <c r="AH764" s="40" t="str">
        <f>IF(India_Data[[#This Row],[Shipping Cost]]/India_Data[[#This Row],[Sales]]&gt;0.1,"HIGH","")</f>
        <v/>
      </c>
    </row>
    <row r="765" spans="1:34">
      <c r="A765" s="19">
        <v>764</v>
      </c>
      <c r="B765" s="20" t="s">
        <v>321</v>
      </c>
      <c r="C765" s="20" t="s">
        <v>26</v>
      </c>
      <c r="D765" s="20" t="s">
        <v>322</v>
      </c>
      <c r="E765" s="20" t="s">
        <v>323</v>
      </c>
      <c r="F765" s="20" t="s">
        <v>110</v>
      </c>
      <c r="G765" s="20" t="s">
        <v>324</v>
      </c>
      <c r="H765" s="20" t="s">
        <v>31</v>
      </c>
      <c r="I765" s="20" t="s">
        <v>32</v>
      </c>
      <c r="J765" s="20" t="s">
        <v>33</v>
      </c>
      <c r="K765" s="20" t="s">
        <v>2022</v>
      </c>
      <c r="L765" s="20" t="s">
        <v>1942</v>
      </c>
      <c r="M765" s="20" t="s">
        <v>1958</v>
      </c>
      <c r="N765" s="20" t="s">
        <v>2023</v>
      </c>
      <c r="O765" s="20">
        <v>976.08</v>
      </c>
      <c r="P765" s="20">
        <v>4</v>
      </c>
      <c r="Q765" s="20">
        <v>361.08</v>
      </c>
      <c r="R765" s="20">
        <v>51.72</v>
      </c>
      <c r="S765" s="20" t="s">
        <v>38</v>
      </c>
      <c r="T765" s="20">
        <v>97</v>
      </c>
      <c r="U765" s="20" t="s">
        <v>206</v>
      </c>
      <c r="V765" s="20" t="s">
        <v>228</v>
      </c>
      <c r="W765" s="21" t="s">
        <v>58</v>
      </c>
      <c r="X765" s="22">
        <v>45371</v>
      </c>
      <c r="Y765" s="23">
        <v>45374</v>
      </c>
      <c r="Z765" s="37" t="str">
        <f>IF(India_Data[[#This Row],[Order Date]]=India_Data[[#This Row],[Ship Date]],"0","1")</f>
        <v>1</v>
      </c>
      <c r="AA765" s="37" t="str">
        <f>IF(India_Data[[#This Row],[Sales]]&gt;=India_Data[[#This Row],[Target]],"YES","NO")</f>
        <v>YES</v>
      </c>
      <c r="AB765" s="37">
        <f>(Data!O765:O2319-Data!T765:T2319)</f>
        <v>879.08</v>
      </c>
      <c r="AC765" s="35">
        <f>India_Data[[#This Row],[Ship Date]]-India_Data[[#This Row],[Order Date]]</f>
        <v>3</v>
      </c>
      <c r="AD765" s="35" t="str">
        <f>IF(India_Data[[#This Row],[Ship Date]]-India_Data[[#This Row],[Order Date]]&gt;5,"flag","no")</f>
        <v>no</v>
      </c>
      <c r="AE765" s="35">
        <f>India_Data[[#This Row],[Profit]]/India_Data[[#This Row],[Sales]]</f>
        <v>0.36992869436931397</v>
      </c>
      <c r="AF765" s="41">
        <f>India_Data[[#This Row],[Sales]]/India_Data[[#This Row],[Target]]</f>
        <v>10.062680412371135</v>
      </c>
      <c r="AG765" s="41">
        <f>India_Data[[#This Row],[Shipping Cost]]/India_Data[[#This Row],[Sales]]</f>
        <v>5.2987460044258666E-2</v>
      </c>
      <c r="AH765" s="40" t="str">
        <f>IF(India_Data[[#This Row],[Shipping Cost]]/India_Data[[#This Row],[Sales]]&gt;0.1,"HIGH","")</f>
        <v/>
      </c>
    </row>
    <row r="766" spans="1:34">
      <c r="A766" s="19">
        <v>765</v>
      </c>
      <c r="B766" s="20" t="s">
        <v>1040</v>
      </c>
      <c r="C766" s="20" t="s">
        <v>26</v>
      </c>
      <c r="D766" s="20" t="s">
        <v>1041</v>
      </c>
      <c r="E766" s="20" t="s">
        <v>1042</v>
      </c>
      <c r="F766" s="20" t="s">
        <v>110</v>
      </c>
      <c r="G766" s="20" t="s">
        <v>1043</v>
      </c>
      <c r="H766" s="20" t="s">
        <v>31</v>
      </c>
      <c r="I766" s="20" t="s">
        <v>32</v>
      </c>
      <c r="J766" s="20" t="s">
        <v>33</v>
      </c>
      <c r="K766" s="20" t="s">
        <v>2024</v>
      </c>
      <c r="L766" s="20" t="s">
        <v>1942</v>
      </c>
      <c r="M766" s="20" t="s">
        <v>1958</v>
      </c>
      <c r="N766" s="20" t="s">
        <v>2025</v>
      </c>
      <c r="O766" s="20">
        <v>38.520000000000003</v>
      </c>
      <c r="P766" s="20">
        <v>1</v>
      </c>
      <c r="Q766" s="20">
        <v>8.4600000000000009</v>
      </c>
      <c r="R766" s="20">
        <v>3.3</v>
      </c>
      <c r="S766" s="20" t="s">
        <v>38</v>
      </c>
      <c r="T766" s="20">
        <v>466</v>
      </c>
      <c r="U766" s="20" t="s">
        <v>206</v>
      </c>
      <c r="V766" s="20" t="s">
        <v>207</v>
      </c>
      <c r="W766" s="21" t="s">
        <v>41</v>
      </c>
      <c r="X766" s="22">
        <v>44465</v>
      </c>
      <c r="Y766" s="23">
        <v>44467</v>
      </c>
      <c r="Z766" s="37" t="str">
        <f>IF(India_Data[[#This Row],[Order Date]]=India_Data[[#This Row],[Ship Date]],"0","1")</f>
        <v>1</v>
      </c>
      <c r="AA766" s="37" t="str">
        <f>IF(India_Data[[#This Row],[Sales]]&gt;=India_Data[[#This Row],[Target]],"YES","NO")</f>
        <v>NO</v>
      </c>
      <c r="AB766" s="37">
        <f>(Data!O766:O2320-Data!T766:T2320)</f>
        <v>-427.48</v>
      </c>
      <c r="AC766" s="35">
        <f>India_Data[[#This Row],[Ship Date]]-India_Data[[#This Row],[Order Date]]</f>
        <v>2</v>
      </c>
      <c r="AD766" s="35" t="str">
        <f>IF(India_Data[[#This Row],[Ship Date]]-India_Data[[#This Row],[Order Date]]&gt;5,"flag","no")</f>
        <v>no</v>
      </c>
      <c r="AE766" s="35">
        <f>India_Data[[#This Row],[Profit]]/India_Data[[#This Row],[Sales]]</f>
        <v>0.21962616822429906</v>
      </c>
      <c r="AF766" s="41">
        <f>India_Data[[#This Row],[Sales]]/India_Data[[#This Row],[Target]]</f>
        <v>8.2660944206008585E-2</v>
      </c>
      <c r="AG766" s="41">
        <f>India_Data[[#This Row],[Shipping Cost]]/India_Data[[#This Row],[Sales]]</f>
        <v>8.5669781931464156E-2</v>
      </c>
      <c r="AH766" s="40" t="str">
        <f>IF(India_Data[[#This Row],[Shipping Cost]]/India_Data[[#This Row],[Sales]]&gt;0.1,"HIGH","")</f>
        <v/>
      </c>
    </row>
    <row r="767" spans="1:34">
      <c r="A767" s="19">
        <v>766</v>
      </c>
      <c r="B767" s="20" t="s">
        <v>1033</v>
      </c>
      <c r="C767" s="20" t="s">
        <v>26</v>
      </c>
      <c r="D767" s="20" t="s">
        <v>1034</v>
      </c>
      <c r="E767" s="20" t="s">
        <v>1035</v>
      </c>
      <c r="F767" s="20" t="s">
        <v>110</v>
      </c>
      <c r="G767" s="20" t="s">
        <v>164</v>
      </c>
      <c r="H767" s="20" t="s">
        <v>165</v>
      </c>
      <c r="I767" s="20" t="s">
        <v>32</v>
      </c>
      <c r="J767" s="20" t="s">
        <v>47</v>
      </c>
      <c r="K767" s="20" t="s">
        <v>2026</v>
      </c>
      <c r="L767" s="20" t="s">
        <v>1942</v>
      </c>
      <c r="M767" s="20" t="s">
        <v>1950</v>
      </c>
      <c r="N767" s="20" t="s">
        <v>2027</v>
      </c>
      <c r="O767" s="20">
        <v>1140.75</v>
      </c>
      <c r="P767" s="20">
        <v>3</v>
      </c>
      <c r="Q767" s="20">
        <v>0</v>
      </c>
      <c r="R767" s="20">
        <v>119.46</v>
      </c>
      <c r="S767" s="20" t="s">
        <v>38</v>
      </c>
      <c r="T767" s="20">
        <v>740</v>
      </c>
      <c r="U767" s="20" t="s">
        <v>206</v>
      </c>
      <c r="V767" s="20" t="s">
        <v>214</v>
      </c>
      <c r="W767" s="21" t="s">
        <v>41</v>
      </c>
      <c r="X767" s="22">
        <v>44948</v>
      </c>
      <c r="Y767" s="23">
        <v>44950</v>
      </c>
      <c r="Z767" s="37" t="str">
        <f>IF(India_Data[[#This Row],[Order Date]]=India_Data[[#This Row],[Ship Date]],"0","1")</f>
        <v>1</v>
      </c>
      <c r="AA767" s="37" t="str">
        <f>IF(India_Data[[#This Row],[Sales]]&gt;=India_Data[[#This Row],[Target]],"YES","NO")</f>
        <v>YES</v>
      </c>
      <c r="AB767" s="37">
        <f>(Data!O767:O2321-Data!T767:T2321)</f>
        <v>400.75</v>
      </c>
      <c r="AC767" s="35">
        <f>India_Data[[#This Row],[Ship Date]]-India_Data[[#This Row],[Order Date]]</f>
        <v>2</v>
      </c>
      <c r="AD767" s="35" t="str">
        <f>IF(India_Data[[#This Row],[Ship Date]]-India_Data[[#This Row],[Order Date]]&gt;5,"flag","no")</f>
        <v>no</v>
      </c>
      <c r="AE767" s="35">
        <f>India_Data[[#This Row],[Profit]]/India_Data[[#This Row],[Sales]]</f>
        <v>0</v>
      </c>
      <c r="AF767" s="41">
        <f>India_Data[[#This Row],[Sales]]/India_Data[[#This Row],[Target]]</f>
        <v>1.541554054054054</v>
      </c>
      <c r="AG767" s="41">
        <f>India_Data[[#This Row],[Shipping Cost]]/India_Data[[#This Row],[Sales]]</f>
        <v>0.10472057856673241</v>
      </c>
      <c r="AH767" s="40" t="str">
        <f>IF(India_Data[[#This Row],[Shipping Cost]]/India_Data[[#This Row],[Sales]]&gt;0.1,"HIGH","")</f>
        <v>HIGH</v>
      </c>
    </row>
    <row r="768" spans="1:34">
      <c r="A768" s="19">
        <v>767</v>
      </c>
      <c r="B768" s="20" t="s">
        <v>2028</v>
      </c>
      <c r="C768" s="20" t="s">
        <v>26</v>
      </c>
      <c r="D768" s="20" t="s">
        <v>2029</v>
      </c>
      <c r="E768" s="20" t="s">
        <v>2030</v>
      </c>
      <c r="F768" s="20" t="s">
        <v>110</v>
      </c>
      <c r="G768" s="20" t="s">
        <v>324</v>
      </c>
      <c r="H768" s="20" t="s">
        <v>31</v>
      </c>
      <c r="I768" s="20" t="s">
        <v>32</v>
      </c>
      <c r="J768" s="20" t="s">
        <v>33</v>
      </c>
      <c r="K768" s="20" t="s">
        <v>2031</v>
      </c>
      <c r="L768" s="20" t="s">
        <v>1942</v>
      </c>
      <c r="M768" s="20" t="s">
        <v>1943</v>
      </c>
      <c r="N768" s="20" t="s">
        <v>2032</v>
      </c>
      <c r="O768" s="20">
        <v>1039.08</v>
      </c>
      <c r="P768" s="20">
        <v>4</v>
      </c>
      <c r="Q768" s="20">
        <v>93.48</v>
      </c>
      <c r="R768" s="20">
        <v>71.180000000000007</v>
      </c>
      <c r="S768" s="20" t="s">
        <v>38</v>
      </c>
      <c r="T768" s="20">
        <v>197</v>
      </c>
      <c r="U768" s="20" t="s">
        <v>206</v>
      </c>
      <c r="V768" s="20" t="s">
        <v>228</v>
      </c>
      <c r="W768" s="21" t="s">
        <v>58</v>
      </c>
      <c r="X768" s="22">
        <v>44979</v>
      </c>
      <c r="Y768" s="23">
        <v>44984</v>
      </c>
      <c r="Z768" s="37" t="str">
        <f>IF(India_Data[[#This Row],[Order Date]]=India_Data[[#This Row],[Ship Date]],"0","1")</f>
        <v>1</v>
      </c>
      <c r="AA768" s="37" t="str">
        <f>IF(India_Data[[#This Row],[Sales]]&gt;=India_Data[[#This Row],[Target]],"YES","NO")</f>
        <v>YES</v>
      </c>
      <c r="AB768" s="37">
        <f>(Data!O768:O2322-Data!T768:T2322)</f>
        <v>842.07999999999993</v>
      </c>
      <c r="AC768" s="35">
        <f>India_Data[[#This Row],[Ship Date]]-India_Data[[#This Row],[Order Date]]</f>
        <v>5</v>
      </c>
      <c r="AD768" s="35" t="str">
        <f>IF(India_Data[[#This Row],[Ship Date]]-India_Data[[#This Row],[Order Date]]&gt;5,"flag","no")</f>
        <v>no</v>
      </c>
      <c r="AE768" s="35">
        <f>India_Data[[#This Row],[Profit]]/India_Data[[#This Row],[Sales]]</f>
        <v>8.9964199099203154E-2</v>
      </c>
      <c r="AF768" s="41">
        <f>India_Data[[#This Row],[Sales]]/India_Data[[#This Row],[Target]]</f>
        <v>5.2745177664974614</v>
      </c>
      <c r="AG768" s="41">
        <f>India_Data[[#This Row],[Shipping Cost]]/India_Data[[#This Row],[Sales]]</f>
        <v>6.8502906417215237E-2</v>
      </c>
      <c r="AH768" s="40" t="str">
        <f>IF(India_Data[[#This Row],[Shipping Cost]]/India_Data[[#This Row],[Sales]]&gt;0.1,"HIGH","")</f>
        <v/>
      </c>
    </row>
    <row r="769" spans="1:34">
      <c r="A769" s="19">
        <v>768</v>
      </c>
      <c r="B769" s="20" t="s">
        <v>1786</v>
      </c>
      <c r="C769" s="20" t="s">
        <v>26</v>
      </c>
      <c r="D769" s="20" t="s">
        <v>1787</v>
      </c>
      <c r="E769" s="20" t="s">
        <v>1788</v>
      </c>
      <c r="F769" s="20" t="s">
        <v>110</v>
      </c>
      <c r="G769" s="20" t="s">
        <v>291</v>
      </c>
      <c r="H769" s="20" t="s">
        <v>63</v>
      </c>
      <c r="I769" s="20" t="s">
        <v>32</v>
      </c>
      <c r="J769" s="20" t="s">
        <v>54</v>
      </c>
      <c r="K769" s="20" t="s">
        <v>2033</v>
      </c>
      <c r="L769" s="20" t="s">
        <v>1942</v>
      </c>
      <c r="M769" s="20" t="s">
        <v>1969</v>
      </c>
      <c r="N769" s="20" t="s">
        <v>2034</v>
      </c>
      <c r="O769" s="20">
        <v>273.36</v>
      </c>
      <c r="P769" s="20">
        <v>4</v>
      </c>
      <c r="Q769" s="20">
        <v>-246.12</v>
      </c>
      <c r="R769" s="20">
        <v>22.58</v>
      </c>
      <c r="S769" s="20" t="s">
        <v>38</v>
      </c>
      <c r="T769" s="20">
        <v>254</v>
      </c>
      <c r="U769" s="20" t="s">
        <v>206</v>
      </c>
      <c r="V769" s="20" t="s">
        <v>207</v>
      </c>
      <c r="W769" s="21" t="s">
        <v>58</v>
      </c>
      <c r="X769" s="22">
        <v>44948</v>
      </c>
      <c r="Y769" s="23">
        <v>44950</v>
      </c>
      <c r="Z769" s="37" t="str">
        <f>IF(India_Data[[#This Row],[Order Date]]=India_Data[[#This Row],[Ship Date]],"0","1")</f>
        <v>1</v>
      </c>
      <c r="AA769" s="37" t="str">
        <f>IF(India_Data[[#This Row],[Sales]]&gt;=India_Data[[#This Row],[Target]],"YES","NO")</f>
        <v>YES</v>
      </c>
      <c r="AB769" s="37">
        <f>(Data!O769:O2323-Data!T769:T2323)</f>
        <v>19.360000000000014</v>
      </c>
      <c r="AC769" s="35">
        <f>India_Data[[#This Row],[Ship Date]]-India_Data[[#This Row],[Order Date]]</f>
        <v>2</v>
      </c>
      <c r="AD769" s="35" t="str">
        <f>IF(India_Data[[#This Row],[Ship Date]]-India_Data[[#This Row],[Order Date]]&gt;5,"flag","no")</f>
        <v>no</v>
      </c>
      <c r="AE769" s="35">
        <f>India_Data[[#This Row],[Profit]]/India_Data[[#This Row],[Sales]]</f>
        <v>-0.90035118525021951</v>
      </c>
      <c r="AF769" s="41">
        <f>India_Data[[#This Row],[Sales]]/India_Data[[#This Row],[Target]]</f>
        <v>1.076220472440945</v>
      </c>
      <c r="AG769" s="41">
        <f>India_Data[[#This Row],[Shipping Cost]]/India_Data[[#This Row],[Sales]]</f>
        <v>8.2601697395376053E-2</v>
      </c>
      <c r="AH769" s="40" t="str">
        <f>IF(India_Data[[#This Row],[Shipping Cost]]/India_Data[[#This Row],[Sales]]&gt;0.1,"HIGH","")</f>
        <v/>
      </c>
    </row>
    <row r="770" spans="1:34">
      <c r="A770" s="19">
        <v>769</v>
      </c>
      <c r="B770" s="20" t="s">
        <v>2035</v>
      </c>
      <c r="C770" s="20" t="s">
        <v>26</v>
      </c>
      <c r="D770" s="20" t="s">
        <v>2036</v>
      </c>
      <c r="E770" s="20" t="s">
        <v>2037</v>
      </c>
      <c r="F770" s="20" t="s">
        <v>110</v>
      </c>
      <c r="G770" s="20" t="s">
        <v>2038</v>
      </c>
      <c r="H770" s="20" t="s">
        <v>179</v>
      </c>
      <c r="I770" s="20" t="s">
        <v>32</v>
      </c>
      <c r="J770" s="20" t="s">
        <v>180</v>
      </c>
      <c r="K770" s="20" t="s">
        <v>2039</v>
      </c>
      <c r="L770" s="20" t="s">
        <v>1942</v>
      </c>
      <c r="M770" s="20" t="s">
        <v>1969</v>
      </c>
      <c r="N770" s="20" t="s">
        <v>2040</v>
      </c>
      <c r="O770" s="20">
        <v>166.83</v>
      </c>
      <c r="P770" s="20">
        <v>1</v>
      </c>
      <c r="Q770" s="20">
        <v>11.67</v>
      </c>
      <c r="R770" s="20">
        <v>7.11</v>
      </c>
      <c r="S770" s="20" t="s">
        <v>38</v>
      </c>
      <c r="T770" s="20">
        <v>190</v>
      </c>
      <c r="U770" s="20" t="s">
        <v>206</v>
      </c>
      <c r="V770" s="20" t="s">
        <v>214</v>
      </c>
      <c r="W770" s="21" t="s">
        <v>58</v>
      </c>
      <c r="X770" s="22">
        <v>45255</v>
      </c>
      <c r="Y770" s="23">
        <v>45259</v>
      </c>
      <c r="Z770" s="37" t="str">
        <f>IF(India_Data[[#This Row],[Order Date]]=India_Data[[#This Row],[Ship Date]],"0","1")</f>
        <v>1</v>
      </c>
      <c r="AA770" s="37" t="str">
        <f>IF(India_Data[[#This Row],[Sales]]&gt;=India_Data[[#This Row],[Target]],"YES","NO")</f>
        <v>NO</v>
      </c>
      <c r="AB770" s="37">
        <f>(Data!O770:O2324-Data!T770:T2324)</f>
        <v>-23.169999999999987</v>
      </c>
      <c r="AC770" s="35">
        <f>India_Data[[#This Row],[Ship Date]]-India_Data[[#This Row],[Order Date]]</f>
        <v>4</v>
      </c>
      <c r="AD770" s="35" t="str">
        <f>IF(India_Data[[#This Row],[Ship Date]]-India_Data[[#This Row],[Order Date]]&gt;5,"flag","no")</f>
        <v>no</v>
      </c>
      <c r="AE770" s="35">
        <f>India_Data[[#This Row],[Profit]]/India_Data[[#This Row],[Sales]]</f>
        <v>6.9951447581370257E-2</v>
      </c>
      <c r="AF770" s="41">
        <f>India_Data[[#This Row],[Sales]]/India_Data[[#This Row],[Target]]</f>
        <v>0.87805263157894742</v>
      </c>
      <c r="AG770" s="41">
        <f>India_Data[[#This Row],[Shipping Cost]]/India_Data[[#This Row],[Sales]]</f>
        <v>4.261823413055206E-2</v>
      </c>
      <c r="AH770" s="40" t="str">
        <f>IF(India_Data[[#This Row],[Shipping Cost]]/India_Data[[#This Row],[Sales]]&gt;0.1,"HIGH","")</f>
        <v/>
      </c>
    </row>
    <row r="771" spans="1:34">
      <c r="A771" s="19">
        <v>770</v>
      </c>
      <c r="B771" s="20" t="s">
        <v>951</v>
      </c>
      <c r="C771" s="20" t="s">
        <v>26</v>
      </c>
      <c r="D771" s="20" t="s">
        <v>952</v>
      </c>
      <c r="E771" s="20" t="s">
        <v>953</v>
      </c>
      <c r="F771" s="20" t="s">
        <v>110</v>
      </c>
      <c r="G771" s="20" t="s">
        <v>260</v>
      </c>
      <c r="H771" s="20" t="s">
        <v>260</v>
      </c>
      <c r="I771" s="20" t="s">
        <v>32</v>
      </c>
      <c r="J771" s="20" t="s">
        <v>33</v>
      </c>
      <c r="K771" s="20" t="s">
        <v>2041</v>
      </c>
      <c r="L771" s="20" t="s">
        <v>1942</v>
      </c>
      <c r="M771" s="20" t="s">
        <v>1950</v>
      </c>
      <c r="N771" s="20" t="s">
        <v>2042</v>
      </c>
      <c r="O771" s="20">
        <v>602.76</v>
      </c>
      <c r="P771" s="20">
        <v>2</v>
      </c>
      <c r="Q771" s="20">
        <v>186.84</v>
      </c>
      <c r="R771" s="20">
        <v>36.450000000000003</v>
      </c>
      <c r="S771" s="20" t="s">
        <v>38</v>
      </c>
      <c r="T771" s="20">
        <v>468</v>
      </c>
      <c r="U771" s="20" t="s">
        <v>206</v>
      </c>
      <c r="V771" s="20" t="s">
        <v>221</v>
      </c>
      <c r="W771" s="21" t="s">
        <v>41</v>
      </c>
      <c r="X771" s="22">
        <v>45451</v>
      </c>
      <c r="Y771" s="23">
        <v>45543</v>
      </c>
      <c r="Z771" s="37" t="str">
        <f>IF(India_Data[[#This Row],[Order Date]]=India_Data[[#This Row],[Ship Date]],"0","1")</f>
        <v>1</v>
      </c>
      <c r="AA771" s="37" t="str">
        <f>IF(India_Data[[#This Row],[Sales]]&gt;=India_Data[[#This Row],[Target]],"YES","NO")</f>
        <v>YES</v>
      </c>
      <c r="AB771" s="37">
        <f>(Data!O771:O2325-Data!T771:T2325)</f>
        <v>134.76</v>
      </c>
      <c r="AC771" s="35">
        <f>India_Data[[#This Row],[Ship Date]]-India_Data[[#This Row],[Order Date]]</f>
        <v>92</v>
      </c>
      <c r="AD771" s="35" t="str">
        <f>IF(India_Data[[#This Row],[Ship Date]]-India_Data[[#This Row],[Order Date]]&gt;5,"flag","no")</f>
        <v>flag</v>
      </c>
      <c r="AE771" s="35">
        <f>India_Data[[#This Row],[Profit]]/India_Data[[#This Row],[Sales]]</f>
        <v>0.30997411905235916</v>
      </c>
      <c r="AF771" s="41">
        <f>India_Data[[#This Row],[Sales]]/India_Data[[#This Row],[Target]]</f>
        <v>1.2879487179487179</v>
      </c>
      <c r="AG771" s="41">
        <f>India_Data[[#This Row],[Shipping Cost]]/India_Data[[#This Row],[Sales]]</f>
        <v>6.0471829583913998E-2</v>
      </c>
      <c r="AH771" s="40" t="str">
        <f>IF(India_Data[[#This Row],[Shipping Cost]]/India_Data[[#This Row],[Sales]]&gt;0.1,"HIGH","")</f>
        <v/>
      </c>
    </row>
    <row r="772" spans="1:34">
      <c r="A772" s="19">
        <v>771</v>
      </c>
      <c r="B772" s="20" t="s">
        <v>1797</v>
      </c>
      <c r="C772" s="20" t="s">
        <v>26</v>
      </c>
      <c r="D772" s="20" t="s">
        <v>1798</v>
      </c>
      <c r="E772" s="20" t="s">
        <v>1799</v>
      </c>
      <c r="F772" s="20" t="s">
        <v>110</v>
      </c>
      <c r="G772" s="20" t="s">
        <v>529</v>
      </c>
      <c r="H772" s="20" t="s">
        <v>31</v>
      </c>
      <c r="I772" s="20" t="s">
        <v>32</v>
      </c>
      <c r="J772" s="20" t="s">
        <v>33</v>
      </c>
      <c r="K772" s="20" t="s">
        <v>1671</v>
      </c>
      <c r="L772" s="20" t="s">
        <v>1508</v>
      </c>
      <c r="M772" s="20" t="s">
        <v>1548</v>
      </c>
      <c r="N772" s="20" t="s">
        <v>1672</v>
      </c>
      <c r="O772" s="20">
        <v>97.86</v>
      </c>
      <c r="P772" s="20">
        <v>2</v>
      </c>
      <c r="Q772" s="20">
        <v>48.9</v>
      </c>
      <c r="R772" s="20">
        <v>7.98</v>
      </c>
      <c r="S772" s="20" t="s">
        <v>38</v>
      </c>
      <c r="T772" s="20">
        <v>227</v>
      </c>
      <c r="U772" s="20" t="s">
        <v>206</v>
      </c>
      <c r="V772" s="20" t="s">
        <v>214</v>
      </c>
      <c r="W772" s="21" t="s">
        <v>41</v>
      </c>
      <c r="X772" s="22">
        <v>44936</v>
      </c>
      <c r="Y772" s="23">
        <v>45026</v>
      </c>
      <c r="Z772" s="37" t="str">
        <f>IF(India_Data[[#This Row],[Order Date]]=India_Data[[#This Row],[Ship Date]],"0","1")</f>
        <v>1</v>
      </c>
      <c r="AA772" s="37" t="str">
        <f>IF(India_Data[[#This Row],[Sales]]&gt;=India_Data[[#This Row],[Target]],"YES","NO")</f>
        <v>NO</v>
      </c>
      <c r="AB772" s="37">
        <f>(Data!O772:O2326-Data!T772:T2326)</f>
        <v>-129.13999999999999</v>
      </c>
      <c r="AC772" s="35">
        <f>India_Data[[#This Row],[Ship Date]]-India_Data[[#This Row],[Order Date]]</f>
        <v>90</v>
      </c>
      <c r="AD772" s="35" t="str">
        <f>IF(India_Data[[#This Row],[Ship Date]]-India_Data[[#This Row],[Order Date]]&gt;5,"flag","no")</f>
        <v>flag</v>
      </c>
      <c r="AE772" s="35">
        <f>India_Data[[#This Row],[Profit]]/India_Data[[#This Row],[Sales]]</f>
        <v>0.49969343960760271</v>
      </c>
      <c r="AF772" s="41">
        <f>India_Data[[#This Row],[Sales]]/India_Data[[#This Row],[Target]]</f>
        <v>0.43110132158590309</v>
      </c>
      <c r="AG772" s="41">
        <f>India_Data[[#This Row],[Shipping Cost]]/India_Data[[#This Row],[Sales]]</f>
        <v>8.1545064377682414E-2</v>
      </c>
      <c r="AH772" s="40" t="str">
        <f>IF(India_Data[[#This Row],[Shipping Cost]]/India_Data[[#This Row],[Sales]]&gt;0.1,"HIGH","")</f>
        <v/>
      </c>
    </row>
    <row r="773" spans="1:34">
      <c r="A773" s="19">
        <v>772</v>
      </c>
      <c r="B773" s="20" t="s">
        <v>132</v>
      </c>
      <c r="C773" s="20" t="s">
        <v>26</v>
      </c>
      <c r="D773" s="20" t="s">
        <v>133</v>
      </c>
      <c r="E773" s="20" t="s">
        <v>134</v>
      </c>
      <c r="F773" s="20" t="s">
        <v>110</v>
      </c>
      <c r="G773" s="20" t="s">
        <v>135</v>
      </c>
      <c r="H773" s="20" t="s">
        <v>136</v>
      </c>
      <c r="I773" s="20" t="s">
        <v>32</v>
      </c>
      <c r="J773" s="20" t="s">
        <v>54</v>
      </c>
      <c r="K773" s="20" t="s">
        <v>1854</v>
      </c>
      <c r="L773" s="20" t="s">
        <v>1508</v>
      </c>
      <c r="M773" s="20" t="s">
        <v>1518</v>
      </c>
      <c r="N773" s="20" t="s">
        <v>1855</v>
      </c>
      <c r="O773" s="20">
        <v>911.04</v>
      </c>
      <c r="P773" s="20">
        <v>2</v>
      </c>
      <c r="Q773" s="20">
        <v>282.42</v>
      </c>
      <c r="R773" s="20">
        <v>83.97</v>
      </c>
      <c r="S773" s="20" t="s">
        <v>38</v>
      </c>
      <c r="T773" s="20">
        <v>564</v>
      </c>
      <c r="U773" s="20" t="s">
        <v>206</v>
      </c>
      <c r="V773" s="20" t="s">
        <v>221</v>
      </c>
      <c r="W773" s="21" t="s">
        <v>41</v>
      </c>
      <c r="X773" s="22">
        <v>45623</v>
      </c>
      <c r="Y773" s="23">
        <v>45626</v>
      </c>
      <c r="Z773" s="37" t="str">
        <f>IF(India_Data[[#This Row],[Order Date]]=India_Data[[#This Row],[Ship Date]],"0","1")</f>
        <v>1</v>
      </c>
      <c r="AA773" s="37" t="str">
        <f>IF(India_Data[[#This Row],[Sales]]&gt;=India_Data[[#This Row],[Target]],"YES","NO")</f>
        <v>YES</v>
      </c>
      <c r="AB773" s="37">
        <f>(Data!O773:O2327-Data!T773:T2327)</f>
        <v>347.03999999999996</v>
      </c>
      <c r="AC773" s="35">
        <f>India_Data[[#This Row],[Ship Date]]-India_Data[[#This Row],[Order Date]]</f>
        <v>3</v>
      </c>
      <c r="AD773" s="35" t="str">
        <f>IF(India_Data[[#This Row],[Ship Date]]-India_Data[[#This Row],[Order Date]]&gt;5,"flag","no")</f>
        <v>no</v>
      </c>
      <c r="AE773" s="35">
        <f>India_Data[[#This Row],[Profit]]/India_Data[[#This Row],[Sales]]</f>
        <v>0.30999736564805058</v>
      </c>
      <c r="AF773" s="41">
        <f>India_Data[[#This Row],[Sales]]/India_Data[[#This Row],[Target]]</f>
        <v>1.6153191489361702</v>
      </c>
      <c r="AG773" s="41">
        <f>India_Data[[#This Row],[Shipping Cost]]/India_Data[[#This Row],[Sales]]</f>
        <v>9.216938883034774E-2</v>
      </c>
      <c r="AH773" s="40" t="str">
        <f>IF(India_Data[[#This Row],[Shipping Cost]]/India_Data[[#This Row],[Sales]]&gt;0.1,"HIGH","")</f>
        <v/>
      </c>
    </row>
    <row r="774" spans="1:34">
      <c r="A774" s="19">
        <v>773</v>
      </c>
      <c r="B774" s="20" t="s">
        <v>153</v>
      </c>
      <c r="C774" s="20" t="s">
        <v>26</v>
      </c>
      <c r="D774" s="20" t="s">
        <v>154</v>
      </c>
      <c r="E774" s="20" t="s">
        <v>155</v>
      </c>
      <c r="F774" s="20" t="s">
        <v>110</v>
      </c>
      <c r="G774" s="20" t="s">
        <v>156</v>
      </c>
      <c r="H774" s="20" t="s">
        <v>157</v>
      </c>
      <c r="I774" s="20" t="s">
        <v>32</v>
      </c>
      <c r="J774" s="20" t="s">
        <v>47</v>
      </c>
      <c r="K774" s="20" t="s">
        <v>1856</v>
      </c>
      <c r="L774" s="20" t="s">
        <v>1508</v>
      </c>
      <c r="M774" s="20" t="s">
        <v>1518</v>
      </c>
      <c r="N774" s="20" t="s">
        <v>1857</v>
      </c>
      <c r="O774" s="20">
        <v>289.32</v>
      </c>
      <c r="P774" s="20">
        <v>2</v>
      </c>
      <c r="Q774" s="20">
        <v>49.14</v>
      </c>
      <c r="R774" s="20">
        <v>29.2</v>
      </c>
      <c r="S774" s="20" t="s">
        <v>38</v>
      </c>
      <c r="T774" s="20">
        <v>327</v>
      </c>
      <c r="U774" s="20" t="s">
        <v>206</v>
      </c>
      <c r="V774" s="20" t="s">
        <v>228</v>
      </c>
      <c r="W774" s="21" t="s">
        <v>41</v>
      </c>
      <c r="X774" s="22">
        <v>44584</v>
      </c>
      <c r="Y774" s="23">
        <v>44588</v>
      </c>
      <c r="Z774" s="37" t="str">
        <f>IF(India_Data[[#This Row],[Order Date]]=India_Data[[#This Row],[Ship Date]],"0","1")</f>
        <v>1</v>
      </c>
      <c r="AA774" s="37" t="str">
        <f>IF(India_Data[[#This Row],[Sales]]&gt;=India_Data[[#This Row],[Target]],"YES","NO")</f>
        <v>NO</v>
      </c>
      <c r="AB774" s="37">
        <f>(Data!O774:O2328-Data!T774:T2328)</f>
        <v>-37.680000000000007</v>
      </c>
      <c r="AC774" s="35">
        <f>India_Data[[#This Row],[Ship Date]]-India_Data[[#This Row],[Order Date]]</f>
        <v>4</v>
      </c>
      <c r="AD774" s="35" t="str">
        <f>IF(India_Data[[#This Row],[Ship Date]]-India_Data[[#This Row],[Order Date]]&gt;5,"flag","no")</f>
        <v>no</v>
      </c>
      <c r="AE774" s="35">
        <f>India_Data[[#This Row],[Profit]]/India_Data[[#This Row],[Sales]]</f>
        <v>0.1698465367067607</v>
      </c>
      <c r="AF774" s="41">
        <f>India_Data[[#This Row],[Sales]]/India_Data[[#This Row],[Target]]</f>
        <v>0.88477064220183488</v>
      </c>
      <c r="AG774" s="41">
        <f>India_Data[[#This Row],[Shipping Cost]]/India_Data[[#This Row],[Sales]]</f>
        <v>0.1009263099682013</v>
      </c>
      <c r="AH774" s="40" t="str">
        <f>IF(India_Data[[#This Row],[Shipping Cost]]/India_Data[[#This Row],[Sales]]&gt;0.1,"HIGH","")</f>
        <v>HIGH</v>
      </c>
    </row>
    <row r="775" spans="1:34">
      <c r="A775" s="19">
        <v>774</v>
      </c>
      <c r="B775" s="20" t="s">
        <v>79</v>
      </c>
      <c r="C775" s="20" t="s">
        <v>26</v>
      </c>
      <c r="D775" s="20" t="s">
        <v>80</v>
      </c>
      <c r="E775" s="20" t="s">
        <v>81</v>
      </c>
      <c r="F775" s="20" t="s">
        <v>29</v>
      </c>
      <c r="G775" s="20" t="s">
        <v>82</v>
      </c>
      <c r="H775" s="20" t="s">
        <v>63</v>
      </c>
      <c r="I775" s="20" t="s">
        <v>32</v>
      </c>
      <c r="J775" s="20" t="s">
        <v>54</v>
      </c>
      <c r="K775" s="20" t="s">
        <v>1587</v>
      </c>
      <c r="L775" s="20" t="s">
        <v>1508</v>
      </c>
      <c r="M775" s="20" t="s">
        <v>1518</v>
      </c>
      <c r="N775" s="20" t="s">
        <v>1588</v>
      </c>
      <c r="O775" s="20">
        <v>1377</v>
      </c>
      <c r="P775" s="20">
        <v>3</v>
      </c>
      <c r="Q775" s="20">
        <v>179.01</v>
      </c>
      <c r="R775" s="20">
        <v>131.91999999999999</v>
      </c>
      <c r="S775" s="20" t="s">
        <v>38</v>
      </c>
      <c r="T775" s="20">
        <v>110</v>
      </c>
      <c r="U775" s="20" t="s">
        <v>206</v>
      </c>
      <c r="V775" s="20" t="s">
        <v>207</v>
      </c>
      <c r="W775" s="21" t="s">
        <v>58</v>
      </c>
      <c r="X775" s="22">
        <v>45623</v>
      </c>
      <c r="Y775" s="23">
        <v>45625</v>
      </c>
      <c r="Z775" s="37" t="str">
        <f>IF(India_Data[[#This Row],[Order Date]]=India_Data[[#This Row],[Ship Date]],"0","1")</f>
        <v>1</v>
      </c>
      <c r="AA775" s="37" t="str">
        <f>IF(India_Data[[#This Row],[Sales]]&gt;=India_Data[[#This Row],[Target]],"YES","NO")</f>
        <v>YES</v>
      </c>
      <c r="AB775" s="37">
        <f>(Data!O775:O2329-Data!T775:T2329)</f>
        <v>1267</v>
      </c>
      <c r="AC775" s="35">
        <f>India_Data[[#This Row],[Ship Date]]-India_Data[[#This Row],[Order Date]]</f>
        <v>2</v>
      </c>
      <c r="AD775" s="35" t="str">
        <f>IF(India_Data[[#This Row],[Ship Date]]-India_Data[[#This Row],[Order Date]]&gt;5,"flag","no")</f>
        <v>no</v>
      </c>
      <c r="AE775" s="35">
        <f>India_Data[[#This Row],[Profit]]/India_Data[[#This Row],[Sales]]</f>
        <v>0.13</v>
      </c>
      <c r="AF775" s="41">
        <f>India_Data[[#This Row],[Sales]]/India_Data[[#This Row],[Target]]</f>
        <v>12.518181818181818</v>
      </c>
      <c r="AG775" s="41">
        <f>India_Data[[#This Row],[Shipping Cost]]/India_Data[[#This Row],[Sales]]</f>
        <v>9.5802469135802454E-2</v>
      </c>
      <c r="AH775" s="40" t="str">
        <f>IF(India_Data[[#This Row],[Shipping Cost]]/India_Data[[#This Row],[Sales]]&gt;0.1,"HIGH","")</f>
        <v/>
      </c>
    </row>
    <row r="776" spans="1:34">
      <c r="A776" s="19">
        <v>775</v>
      </c>
      <c r="B776" s="20" t="s">
        <v>277</v>
      </c>
      <c r="C776" s="20" t="s">
        <v>26</v>
      </c>
      <c r="D776" s="20" t="s">
        <v>278</v>
      </c>
      <c r="E776" s="20" t="s">
        <v>279</v>
      </c>
      <c r="F776" s="20" t="s">
        <v>29</v>
      </c>
      <c r="G776" s="20" t="s">
        <v>280</v>
      </c>
      <c r="H776" s="20" t="s">
        <v>63</v>
      </c>
      <c r="I776" s="20" t="s">
        <v>32</v>
      </c>
      <c r="J776" s="20" t="s">
        <v>54</v>
      </c>
      <c r="K776" s="20" t="s">
        <v>1538</v>
      </c>
      <c r="L776" s="20" t="s">
        <v>1508</v>
      </c>
      <c r="M776" s="20" t="s">
        <v>1518</v>
      </c>
      <c r="N776" s="20" t="s">
        <v>1539</v>
      </c>
      <c r="O776" s="20">
        <v>398.61</v>
      </c>
      <c r="P776" s="20">
        <v>3</v>
      </c>
      <c r="Q776" s="20">
        <v>15.93</v>
      </c>
      <c r="R776" s="20">
        <v>33.33</v>
      </c>
      <c r="S776" s="20" t="s">
        <v>38</v>
      </c>
      <c r="T776" s="20">
        <v>76</v>
      </c>
      <c r="U776" s="20" t="s">
        <v>206</v>
      </c>
      <c r="V776" s="20" t="s">
        <v>214</v>
      </c>
      <c r="W776" s="21" t="s">
        <v>41</v>
      </c>
      <c r="X776" s="22">
        <v>44522</v>
      </c>
      <c r="Y776" s="23">
        <v>44522</v>
      </c>
      <c r="Z776" s="37" t="str">
        <f>IF(India_Data[[#This Row],[Order Date]]=India_Data[[#This Row],[Ship Date]],"0","1")</f>
        <v>0</v>
      </c>
      <c r="AA776" s="37" t="str">
        <f>IF(India_Data[[#This Row],[Sales]]&gt;=India_Data[[#This Row],[Target]],"YES","NO")</f>
        <v>YES</v>
      </c>
      <c r="AB776" s="37">
        <f>(Data!O776:O2330-Data!T776:T2330)</f>
        <v>322.61</v>
      </c>
      <c r="AC776" s="35">
        <f>India_Data[[#This Row],[Ship Date]]-India_Data[[#This Row],[Order Date]]</f>
        <v>0</v>
      </c>
      <c r="AD776" s="35" t="str">
        <f>IF(India_Data[[#This Row],[Ship Date]]-India_Data[[#This Row],[Order Date]]&gt;5,"flag","no")</f>
        <v>no</v>
      </c>
      <c r="AE776" s="35">
        <f>India_Data[[#This Row],[Profit]]/India_Data[[#This Row],[Sales]]</f>
        <v>3.9963874463761567E-2</v>
      </c>
      <c r="AF776" s="41">
        <f>India_Data[[#This Row],[Sales]]/India_Data[[#This Row],[Target]]</f>
        <v>5.2448684210526322</v>
      </c>
      <c r="AG776" s="41">
        <f>India_Data[[#This Row],[Shipping Cost]]/India_Data[[#This Row],[Sales]]</f>
        <v>8.3615564085196048E-2</v>
      </c>
      <c r="AH776" s="40" t="str">
        <f>IF(India_Data[[#This Row],[Shipping Cost]]/India_Data[[#This Row],[Sales]]&gt;0.1,"HIGH","")</f>
        <v/>
      </c>
    </row>
    <row r="777" spans="1:34">
      <c r="A777" s="19">
        <v>776</v>
      </c>
      <c r="B777" s="20" t="s">
        <v>598</v>
      </c>
      <c r="C777" s="20" t="s">
        <v>26</v>
      </c>
      <c r="D777" s="20" t="s">
        <v>599</v>
      </c>
      <c r="E777" s="20" t="s">
        <v>600</v>
      </c>
      <c r="F777" s="20" t="s">
        <v>29</v>
      </c>
      <c r="G777" s="20" t="s">
        <v>524</v>
      </c>
      <c r="H777" s="20" t="s">
        <v>512</v>
      </c>
      <c r="I777" s="20" t="s">
        <v>32</v>
      </c>
      <c r="J777" s="20" t="s">
        <v>180</v>
      </c>
      <c r="K777" s="20" t="s">
        <v>1589</v>
      </c>
      <c r="L777" s="20" t="s">
        <v>1508</v>
      </c>
      <c r="M777" s="20" t="s">
        <v>1548</v>
      </c>
      <c r="N777" s="20" t="s">
        <v>1590</v>
      </c>
      <c r="O777" s="20">
        <v>141.57</v>
      </c>
      <c r="P777" s="20">
        <v>3</v>
      </c>
      <c r="Q777" s="20">
        <v>49.5</v>
      </c>
      <c r="R777" s="20">
        <v>10.59</v>
      </c>
      <c r="S777" s="20" t="s">
        <v>38</v>
      </c>
      <c r="T777" s="20">
        <v>264</v>
      </c>
      <c r="U777" s="20" t="s">
        <v>206</v>
      </c>
      <c r="V777" s="20" t="s">
        <v>228</v>
      </c>
      <c r="W777" s="21" t="s">
        <v>41</v>
      </c>
      <c r="X777" s="22">
        <v>44977</v>
      </c>
      <c r="Y777" s="23">
        <v>44980</v>
      </c>
      <c r="Z777" s="37" t="str">
        <f>IF(India_Data[[#This Row],[Order Date]]=India_Data[[#This Row],[Ship Date]],"0","1")</f>
        <v>1</v>
      </c>
      <c r="AA777" s="37" t="str">
        <f>IF(India_Data[[#This Row],[Sales]]&gt;=India_Data[[#This Row],[Target]],"YES","NO")</f>
        <v>NO</v>
      </c>
      <c r="AB777" s="37">
        <f>(Data!O777:O2331-Data!T777:T2331)</f>
        <v>-122.43</v>
      </c>
      <c r="AC777" s="35">
        <f>India_Data[[#This Row],[Ship Date]]-India_Data[[#This Row],[Order Date]]</f>
        <v>3</v>
      </c>
      <c r="AD777" s="35" t="str">
        <f>IF(India_Data[[#This Row],[Ship Date]]-India_Data[[#This Row],[Order Date]]&gt;5,"flag","no")</f>
        <v>no</v>
      </c>
      <c r="AE777" s="35">
        <f>India_Data[[#This Row],[Profit]]/India_Data[[#This Row],[Sales]]</f>
        <v>0.34965034965034969</v>
      </c>
      <c r="AF777" s="41">
        <f>India_Data[[#This Row],[Sales]]/India_Data[[#This Row],[Target]]</f>
        <v>0.53625</v>
      </c>
      <c r="AG777" s="41">
        <f>India_Data[[#This Row],[Shipping Cost]]/India_Data[[#This Row],[Sales]]</f>
        <v>7.4803983894892984E-2</v>
      </c>
      <c r="AH777" s="40" t="str">
        <f>IF(India_Data[[#This Row],[Shipping Cost]]/India_Data[[#This Row],[Sales]]&gt;0.1,"HIGH","")</f>
        <v/>
      </c>
    </row>
    <row r="778" spans="1:34">
      <c r="A778" s="19">
        <v>777</v>
      </c>
      <c r="B778" s="20" t="s">
        <v>390</v>
      </c>
      <c r="C778" s="20" t="s">
        <v>26</v>
      </c>
      <c r="D778" s="20" t="s">
        <v>391</v>
      </c>
      <c r="E778" s="20" t="s">
        <v>392</v>
      </c>
      <c r="F778" s="20" t="s">
        <v>29</v>
      </c>
      <c r="G778" s="20" t="s">
        <v>393</v>
      </c>
      <c r="H778" s="20" t="s">
        <v>136</v>
      </c>
      <c r="I778" s="20" t="s">
        <v>32</v>
      </c>
      <c r="J778" s="20" t="s">
        <v>54</v>
      </c>
      <c r="K778" s="20" t="s">
        <v>1591</v>
      </c>
      <c r="L778" s="20" t="s">
        <v>1508</v>
      </c>
      <c r="M778" s="20" t="s">
        <v>1548</v>
      </c>
      <c r="N778" s="20" t="s">
        <v>1592</v>
      </c>
      <c r="O778" s="20">
        <v>142.02000000000001</v>
      </c>
      <c r="P778" s="20">
        <v>3</v>
      </c>
      <c r="Q778" s="20">
        <v>2.79</v>
      </c>
      <c r="R778" s="20">
        <v>8.92</v>
      </c>
      <c r="S778" s="20" t="s">
        <v>38</v>
      </c>
      <c r="T778" s="20">
        <v>113</v>
      </c>
      <c r="U778" s="20" t="s">
        <v>206</v>
      </c>
      <c r="V778" s="20" t="s">
        <v>207</v>
      </c>
      <c r="W778" s="21" t="s">
        <v>41</v>
      </c>
      <c r="X778" s="22">
        <v>44936</v>
      </c>
      <c r="Y778" s="23">
        <v>45026</v>
      </c>
      <c r="Z778" s="37" t="str">
        <f>IF(India_Data[[#This Row],[Order Date]]=India_Data[[#This Row],[Ship Date]],"0","1")</f>
        <v>1</v>
      </c>
      <c r="AA778" s="37" t="str">
        <f>IF(India_Data[[#This Row],[Sales]]&gt;=India_Data[[#This Row],[Target]],"YES","NO")</f>
        <v>YES</v>
      </c>
      <c r="AB778" s="37">
        <f>(Data!O778:O2332-Data!T778:T2332)</f>
        <v>29.02000000000001</v>
      </c>
      <c r="AC778" s="35">
        <f>India_Data[[#This Row],[Ship Date]]-India_Data[[#This Row],[Order Date]]</f>
        <v>90</v>
      </c>
      <c r="AD778" s="35" t="str">
        <f>IF(India_Data[[#This Row],[Ship Date]]-India_Data[[#This Row],[Order Date]]&gt;5,"flag","no")</f>
        <v>flag</v>
      </c>
      <c r="AE778" s="35">
        <f>India_Data[[#This Row],[Profit]]/India_Data[[#This Row],[Sales]]</f>
        <v>1.9645120405576678E-2</v>
      </c>
      <c r="AF778" s="41">
        <f>India_Data[[#This Row],[Sales]]/India_Data[[#This Row],[Target]]</f>
        <v>1.2568141592920354</v>
      </c>
      <c r="AG778" s="41">
        <f>India_Data[[#This Row],[Shipping Cost]]/India_Data[[#This Row],[Sales]]</f>
        <v>6.2808055203492461E-2</v>
      </c>
      <c r="AH778" s="40" t="str">
        <f>IF(India_Data[[#This Row],[Shipping Cost]]/India_Data[[#This Row],[Sales]]&gt;0.1,"HIGH","")</f>
        <v/>
      </c>
    </row>
    <row r="779" spans="1:34">
      <c r="A779" s="19">
        <v>778</v>
      </c>
      <c r="B779" s="20" t="s">
        <v>1593</v>
      </c>
      <c r="C779" s="20" t="s">
        <v>26</v>
      </c>
      <c r="D779" s="20" t="s">
        <v>1594</v>
      </c>
      <c r="E779" s="20" t="s">
        <v>1595</v>
      </c>
      <c r="F779" s="20" t="s">
        <v>29</v>
      </c>
      <c r="G779" s="20" t="s">
        <v>913</v>
      </c>
      <c r="H779" s="20" t="s">
        <v>136</v>
      </c>
      <c r="I779" s="20" t="s">
        <v>32</v>
      </c>
      <c r="J779" s="20" t="s">
        <v>54</v>
      </c>
      <c r="K779" s="20" t="s">
        <v>1596</v>
      </c>
      <c r="L779" s="20" t="s">
        <v>1508</v>
      </c>
      <c r="M779" s="20" t="s">
        <v>1548</v>
      </c>
      <c r="N779" s="20" t="s">
        <v>1597</v>
      </c>
      <c r="O779" s="20">
        <v>75.78</v>
      </c>
      <c r="P779" s="20">
        <v>3</v>
      </c>
      <c r="Q779" s="20">
        <v>30.24</v>
      </c>
      <c r="R779" s="20">
        <v>4.8499999999999996</v>
      </c>
      <c r="S779" s="20" t="s">
        <v>38</v>
      </c>
      <c r="T779" s="20">
        <v>117</v>
      </c>
      <c r="U779" s="20" t="s">
        <v>206</v>
      </c>
      <c r="V779" s="20" t="s">
        <v>221</v>
      </c>
      <c r="W779" s="21" t="s">
        <v>41</v>
      </c>
      <c r="X779" s="22">
        <v>44705</v>
      </c>
      <c r="Y779" s="23">
        <v>44707</v>
      </c>
      <c r="Z779" s="37" t="str">
        <f>IF(India_Data[[#This Row],[Order Date]]=India_Data[[#This Row],[Ship Date]],"0","1")</f>
        <v>1</v>
      </c>
      <c r="AA779" s="37" t="str">
        <f>IF(India_Data[[#This Row],[Sales]]&gt;=India_Data[[#This Row],[Target]],"YES","NO")</f>
        <v>NO</v>
      </c>
      <c r="AB779" s="37">
        <f>(Data!O779:O2333-Data!T779:T2333)</f>
        <v>-41.22</v>
      </c>
      <c r="AC779" s="35">
        <f>India_Data[[#This Row],[Ship Date]]-India_Data[[#This Row],[Order Date]]</f>
        <v>2</v>
      </c>
      <c r="AD779" s="35" t="str">
        <f>IF(India_Data[[#This Row],[Ship Date]]-India_Data[[#This Row],[Order Date]]&gt;5,"flag","no")</f>
        <v>no</v>
      </c>
      <c r="AE779" s="35">
        <f>India_Data[[#This Row],[Profit]]/India_Data[[#This Row],[Sales]]</f>
        <v>0.39904988123515439</v>
      </c>
      <c r="AF779" s="41">
        <f>India_Data[[#This Row],[Sales]]/India_Data[[#This Row],[Target]]</f>
        <v>0.64769230769230768</v>
      </c>
      <c r="AG779" s="41">
        <f>India_Data[[#This Row],[Shipping Cost]]/India_Data[[#This Row],[Sales]]</f>
        <v>6.4001055687516489E-2</v>
      </c>
      <c r="AH779" s="40" t="str">
        <f>IF(India_Data[[#This Row],[Shipping Cost]]/India_Data[[#This Row],[Sales]]&gt;0.1,"HIGH","")</f>
        <v/>
      </c>
    </row>
    <row r="780" spans="1:34">
      <c r="A780" s="19">
        <v>779</v>
      </c>
      <c r="B780" s="20" t="s">
        <v>265</v>
      </c>
      <c r="C780" s="20" t="s">
        <v>26</v>
      </c>
      <c r="D780" s="20" t="s">
        <v>266</v>
      </c>
      <c r="E780" s="20" t="s">
        <v>267</v>
      </c>
      <c r="F780" s="20" t="s">
        <v>29</v>
      </c>
      <c r="G780" s="20" t="s">
        <v>164</v>
      </c>
      <c r="H780" s="20" t="s">
        <v>165</v>
      </c>
      <c r="I780" s="20" t="s">
        <v>32</v>
      </c>
      <c r="J780" s="20" t="s">
        <v>47</v>
      </c>
      <c r="K780" s="20" t="s">
        <v>1598</v>
      </c>
      <c r="L780" s="20" t="s">
        <v>1508</v>
      </c>
      <c r="M780" s="20" t="s">
        <v>1548</v>
      </c>
      <c r="N780" s="20" t="s">
        <v>1599</v>
      </c>
      <c r="O780" s="20">
        <v>155.25</v>
      </c>
      <c r="P780" s="20">
        <v>3</v>
      </c>
      <c r="Q780" s="20">
        <v>24.84</v>
      </c>
      <c r="R780" s="20">
        <v>0.52</v>
      </c>
      <c r="S780" s="20" t="s">
        <v>38</v>
      </c>
      <c r="T780" s="20">
        <v>217</v>
      </c>
      <c r="U780" s="20" t="s">
        <v>206</v>
      </c>
      <c r="V780" s="20" t="s">
        <v>228</v>
      </c>
      <c r="W780" s="21" t="s">
        <v>41</v>
      </c>
      <c r="X780" s="22">
        <v>44870</v>
      </c>
      <c r="Y780" s="23">
        <v>44697</v>
      </c>
      <c r="Z780" s="37" t="str">
        <f>IF(India_Data[[#This Row],[Order Date]]=India_Data[[#This Row],[Ship Date]],"0","1")</f>
        <v>1</v>
      </c>
      <c r="AA780" s="37" t="str">
        <f>IF(India_Data[[#This Row],[Sales]]&gt;=India_Data[[#This Row],[Target]],"YES","NO")</f>
        <v>NO</v>
      </c>
      <c r="AB780" s="37">
        <f>(Data!O780:O2334-Data!T780:T2334)</f>
        <v>-61.75</v>
      </c>
      <c r="AC780" s="35">
        <f>India_Data[[#This Row],[Ship Date]]-India_Data[[#This Row],[Order Date]]</f>
        <v>-173</v>
      </c>
      <c r="AD780" s="35" t="str">
        <f>IF(India_Data[[#This Row],[Ship Date]]-India_Data[[#This Row],[Order Date]]&gt;5,"flag","no")</f>
        <v>no</v>
      </c>
      <c r="AE780" s="35">
        <f>India_Data[[#This Row],[Profit]]/India_Data[[#This Row],[Sales]]</f>
        <v>0.16</v>
      </c>
      <c r="AF780" s="41">
        <f>India_Data[[#This Row],[Sales]]/India_Data[[#This Row],[Target]]</f>
        <v>0.71543778801843316</v>
      </c>
      <c r="AG780" s="41">
        <f>India_Data[[#This Row],[Shipping Cost]]/India_Data[[#This Row],[Sales]]</f>
        <v>3.3494363929146538E-3</v>
      </c>
      <c r="AH780" s="40" t="str">
        <f>IF(India_Data[[#This Row],[Shipping Cost]]/India_Data[[#This Row],[Sales]]&gt;0.1,"HIGH","")</f>
        <v/>
      </c>
    </row>
    <row r="781" spans="1:34">
      <c r="A781" s="19">
        <v>780</v>
      </c>
      <c r="B781" s="20" t="s">
        <v>1269</v>
      </c>
      <c r="C781" s="20" t="s">
        <v>26</v>
      </c>
      <c r="D781" s="20" t="s">
        <v>284</v>
      </c>
      <c r="E781" s="20" t="s">
        <v>285</v>
      </c>
      <c r="F781" s="20" t="s">
        <v>29</v>
      </c>
      <c r="G781" s="20" t="s">
        <v>1270</v>
      </c>
      <c r="H781" s="20" t="s">
        <v>563</v>
      </c>
      <c r="I781" s="20" t="s">
        <v>32</v>
      </c>
      <c r="J781" s="20" t="s">
        <v>54</v>
      </c>
      <c r="K781" s="20" t="s">
        <v>2195</v>
      </c>
      <c r="L781" s="20" t="s">
        <v>1942</v>
      </c>
      <c r="M781" s="20" t="s">
        <v>1950</v>
      </c>
      <c r="N781" s="20" t="s">
        <v>2196</v>
      </c>
      <c r="O781" s="20">
        <v>504.72</v>
      </c>
      <c r="P781" s="20">
        <v>3</v>
      </c>
      <c r="Q781" s="20">
        <v>232.11</v>
      </c>
      <c r="R781" s="20">
        <v>32.89</v>
      </c>
      <c r="S781" s="20" t="s">
        <v>38</v>
      </c>
      <c r="T781" s="20">
        <v>525</v>
      </c>
      <c r="U781" s="20" t="s">
        <v>206</v>
      </c>
      <c r="V781" s="20" t="s">
        <v>214</v>
      </c>
      <c r="W781" s="21" t="s">
        <v>41</v>
      </c>
      <c r="X781" s="22">
        <v>45296</v>
      </c>
      <c r="Y781" s="23">
        <v>45296</v>
      </c>
      <c r="Z781" s="37" t="str">
        <f>IF(India_Data[[#This Row],[Order Date]]=India_Data[[#This Row],[Ship Date]],"0","1")</f>
        <v>0</v>
      </c>
      <c r="AA781" s="37" t="str">
        <f>IF(India_Data[[#This Row],[Sales]]&gt;=India_Data[[#This Row],[Target]],"YES","NO")</f>
        <v>NO</v>
      </c>
      <c r="AB781" s="37">
        <f>(Data!O781:O2335-Data!T781:T2335)</f>
        <v>-20.279999999999973</v>
      </c>
      <c r="AC781" s="35">
        <f>India_Data[[#This Row],[Ship Date]]-India_Data[[#This Row],[Order Date]]</f>
        <v>0</v>
      </c>
      <c r="AD781" s="35" t="str">
        <f>IF(India_Data[[#This Row],[Ship Date]]-India_Data[[#This Row],[Order Date]]&gt;5,"flag","no")</f>
        <v>no</v>
      </c>
      <c r="AE781" s="35">
        <f>India_Data[[#This Row],[Profit]]/India_Data[[#This Row],[Sales]]</f>
        <v>0.45987874465049927</v>
      </c>
      <c r="AF781" s="41">
        <f>India_Data[[#This Row],[Sales]]/India_Data[[#This Row],[Target]]</f>
        <v>0.96137142857142865</v>
      </c>
      <c r="AG781" s="41">
        <f>India_Data[[#This Row],[Shipping Cost]]/India_Data[[#This Row],[Sales]]</f>
        <v>6.5164843873831035E-2</v>
      </c>
      <c r="AH781" s="40" t="str">
        <f>IF(India_Data[[#This Row],[Shipping Cost]]/India_Data[[#This Row],[Sales]]&gt;0.1,"HIGH","")</f>
        <v/>
      </c>
    </row>
    <row r="782" spans="1:34">
      <c r="A782" s="19">
        <v>781</v>
      </c>
      <c r="B782" s="20" t="s">
        <v>1325</v>
      </c>
      <c r="C782" s="20" t="s">
        <v>26</v>
      </c>
      <c r="D782" s="20" t="s">
        <v>1326</v>
      </c>
      <c r="E782" s="20" t="s">
        <v>1327</v>
      </c>
      <c r="F782" s="20" t="s">
        <v>29</v>
      </c>
      <c r="G782" s="20" t="s">
        <v>623</v>
      </c>
      <c r="H782" s="20" t="s">
        <v>63</v>
      </c>
      <c r="I782" s="20" t="s">
        <v>32</v>
      </c>
      <c r="J782" s="20" t="s">
        <v>54</v>
      </c>
      <c r="K782" s="20" t="s">
        <v>2197</v>
      </c>
      <c r="L782" s="20" t="s">
        <v>1942</v>
      </c>
      <c r="M782" s="20" t="s">
        <v>1950</v>
      </c>
      <c r="N782" s="20" t="s">
        <v>2198</v>
      </c>
      <c r="O782" s="20">
        <v>367.83</v>
      </c>
      <c r="P782" s="20">
        <v>3</v>
      </c>
      <c r="Q782" s="20">
        <v>47.79</v>
      </c>
      <c r="R782" s="20">
        <v>29.82</v>
      </c>
      <c r="S782" s="20" t="s">
        <v>38</v>
      </c>
      <c r="T782" s="20">
        <v>221</v>
      </c>
      <c r="U782" s="20" t="s">
        <v>206</v>
      </c>
      <c r="V782" s="20" t="s">
        <v>221</v>
      </c>
      <c r="W782" s="21" t="s">
        <v>41</v>
      </c>
      <c r="X782" s="22">
        <v>45177</v>
      </c>
      <c r="Y782" s="23">
        <v>45177</v>
      </c>
      <c r="Z782" s="37" t="str">
        <f>IF(India_Data[[#This Row],[Order Date]]=India_Data[[#This Row],[Ship Date]],"0","1")</f>
        <v>0</v>
      </c>
      <c r="AA782" s="37" t="str">
        <f>IF(India_Data[[#This Row],[Sales]]&gt;=India_Data[[#This Row],[Target]],"YES","NO")</f>
        <v>YES</v>
      </c>
      <c r="AB782" s="37">
        <f>(Data!O782:O2336-Data!T782:T2336)</f>
        <v>146.82999999999998</v>
      </c>
      <c r="AC782" s="35">
        <f>India_Data[[#This Row],[Ship Date]]-India_Data[[#This Row],[Order Date]]</f>
        <v>0</v>
      </c>
      <c r="AD782" s="35" t="str">
        <f>IF(India_Data[[#This Row],[Ship Date]]-India_Data[[#This Row],[Order Date]]&gt;5,"flag","no")</f>
        <v>no</v>
      </c>
      <c r="AE782" s="35">
        <f>India_Data[[#This Row],[Profit]]/India_Data[[#This Row],[Sales]]</f>
        <v>0.12992414974308783</v>
      </c>
      <c r="AF782" s="41">
        <f>India_Data[[#This Row],[Sales]]/India_Data[[#This Row],[Target]]</f>
        <v>1.6643891402714932</v>
      </c>
      <c r="AG782" s="41">
        <f>India_Data[[#This Row],[Shipping Cost]]/India_Data[[#This Row],[Sales]]</f>
        <v>8.1070059538373707E-2</v>
      </c>
      <c r="AH782" s="40" t="str">
        <f>IF(India_Data[[#This Row],[Shipping Cost]]/India_Data[[#This Row],[Sales]]&gt;0.1,"HIGH","")</f>
        <v/>
      </c>
    </row>
    <row r="783" spans="1:34">
      <c r="A783" s="19">
        <v>782</v>
      </c>
      <c r="B783" s="20" t="s">
        <v>2199</v>
      </c>
      <c r="C783" s="20" t="s">
        <v>26</v>
      </c>
      <c r="D783" s="20" t="s">
        <v>2200</v>
      </c>
      <c r="E783" s="20" t="s">
        <v>2201</v>
      </c>
      <c r="F783" s="20" t="s">
        <v>29</v>
      </c>
      <c r="G783" s="20" t="s">
        <v>1109</v>
      </c>
      <c r="H783" s="20" t="s">
        <v>46</v>
      </c>
      <c r="I783" s="20" t="s">
        <v>32</v>
      </c>
      <c r="J783" s="20" t="s">
        <v>47</v>
      </c>
      <c r="K783" s="20" t="s">
        <v>2202</v>
      </c>
      <c r="L783" s="20" t="s">
        <v>1942</v>
      </c>
      <c r="M783" s="20" t="s">
        <v>1958</v>
      </c>
      <c r="N783" s="20" t="s">
        <v>2203</v>
      </c>
      <c r="O783" s="20">
        <v>762.48</v>
      </c>
      <c r="P783" s="20">
        <v>3</v>
      </c>
      <c r="Q783" s="20">
        <v>121.95</v>
      </c>
      <c r="R783" s="20">
        <v>47.41</v>
      </c>
      <c r="S783" s="20" t="s">
        <v>38</v>
      </c>
      <c r="T783" s="20">
        <v>582</v>
      </c>
      <c r="U783" s="20" t="s">
        <v>206</v>
      </c>
      <c r="V783" s="20" t="s">
        <v>207</v>
      </c>
      <c r="W783" s="21" t="s">
        <v>58</v>
      </c>
      <c r="X783" s="22">
        <v>45186</v>
      </c>
      <c r="Y783" s="23">
        <v>45189</v>
      </c>
      <c r="Z783" s="37" t="str">
        <f>IF(India_Data[[#This Row],[Order Date]]=India_Data[[#This Row],[Ship Date]],"0","1")</f>
        <v>1</v>
      </c>
      <c r="AA783" s="37" t="str">
        <f>IF(India_Data[[#This Row],[Sales]]&gt;=India_Data[[#This Row],[Target]],"YES","NO")</f>
        <v>YES</v>
      </c>
      <c r="AB783" s="37">
        <f>(Data!O783:O2337-Data!T783:T2337)</f>
        <v>180.48000000000002</v>
      </c>
      <c r="AC783" s="35">
        <f>India_Data[[#This Row],[Ship Date]]-India_Data[[#This Row],[Order Date]]</f>
        <v>3</v>
      </c>
      <c r="AD783" s="35" t="str">
        <f>IF(India_Data[[#This Row],[Ship Date]]-India_Data[[#This Row],[Order Date]]&gt;5,"flag","no")</f>
        <v>no</v>
      </c>
      <c r="AE783" s="35">
        <f>India_Data[[#This Row],[Profit]]/India_Data[[#This Row],[Sales]]</f>
        <v>0.15993862134088763</v>
      </c>
      <c r="AF783" s="41">
        <f>India_Data[[#This Row],[Sales]]/India_Data[[#This Row],[Target]]</f>
        <v>1.3101030927835051</v>
      </c>
      <c r="AG783" s="41">
        <f>India_Data[[#This Row],[Shipping Cost]]/India_Data[[#This Row],[Sales]]</f>
        <v>6.2178680096527113E-2</v>
      </c>
      <c r="AH783" s="40" t="str">
        <f>IF(India_Data[[#This Row],[Shipping Cost]]/India_Data[[#This Row],[Sales]]&gt;0.1,"HIGH","")</f>
        <v/>
      </c>
    </row>
    <row r="784" spans="1:34">
      <c r="A784" s="19">
        <v>783</v>
      </c>
      <c r="B784" s="20" t="s">
        <v>718</v>
      </c>
      <c r="C784" s="20" t="s">
        <v>26</v>
      </c>
      <c r="D784" s="20" t="s">
        <v>719</v>
      </c>
      <c r="E784" s="20" t="s">
        <v>720</v>
      </c>
      <c r="F784" s="20" t="s">
        <v>29</v>
      </c>
      <c r="G784" s="20" t="s">
        <v>556</v>
      </c>
      <c r="H784" s="20" t="s">
        <v>31</v>
      </c>
      <c r="I784" s="20" t="s">
        <v>32</v>
      </c>
      <c r="J784" s="20" t="s">
        <v>33</v>
      </c>
      <c r="K784" s="20" t="s">
        <v>1600</v>
      </c>
      <c r="L784" s="20" t="s">
        <v>1508</v>
      </c>
      <c r="M784" s="20" t="s">
        <v>1509</v>
      </c>
      <c r="N784" s="20" t="s">
        <v>1601</v>
      </c>
      <c r="O784" s="20">
        <v>567.6</v>
      </c>
      <c r="P784" s="20">
        <v>4</v>
      </c>
      <c r="Q784" s="20">
        <v>113.52</v>
      </c>
      <c r="R784" s="20">
        <v>48.63</v>
      </c>
      <c r="S784" s="20" t="s">
        <v>38</v>
      </c>
      <c r="T784" s="20">
        <v>614</v>
      </c>
      <c r="U784" s="20" t="s">
        <v>206</v>
      </c>
      <c r="V784" s="20" t="s">
        <v>228</v>
      </c>
      <c r="W784" s="21" t="s">
        <v>58</v>
      </c>
      <c r="X784" s="22">
        <v>44893</v>
      </c>
      <c r="Y784" s="23">
        <v>44895</v>
      </c>
      <c r="Z784" s="37" t="str">
        <f>IF(India_Data[[#This Row],[Order Date]]=India_Data[[#This Row],[Ship Date]],"0","1")</f>
        <v>1</v>
      </c>
      <c r="AA784" s="37" t="str">
        <f>IF(India_Data[[#This Row],[Sales]]&gt;=India_Data[[#This Row],[Target]],"YES","NO")</f>
        <v>NO</v>
      </c>
      <c r="AB784" s="37">
        <f>(Data!O784:O2338-Data!T784:T2338)</f>
        <v>-46.399999999999977</v>
      </c>
      <c r="AC784" s="35">
        <f>India_Data[[#This Row],[Ship Date]]-India_Data[[#This Row],[Order Date]]</f>
        <v>2</v>
      </c>
      <c r="AD784" s="35" t="str">
        <f>IF(India_Data[[#This Row],[Ship Date]]-India_Data[[#This Row],[Order Date]]&gt;5,"flag","no")</f>
        <v>no</v>
      </c>
      <c r="AE784" s="35">
        <f>India_Data[[#This Row],[Profit]]/India_Data[[#This Row],[Sales]]</f>
        <v>0.19999999999999998</v>
      </c>
      <c r="AF784" s="41">
        <f>India_Data[[#This Row],[Sales]]/India_Data[[#This Row],[Target]]</f>
        <v>0.92442996742671013</v>
      </c>
      <c r="AG784" s="41">
        <f>India_Data[[#This Row],[Shipping Cost]]/India_Data[[#This Row],[Sales]]</f>
        <v>8.567653276955603E-2</v>
      </c>
      <c r="AH784" s="40" t="str">
        <f>IF(India_Data[[#This Row],[Shipping Cost]]/India_Data[[#This Row],[Sales]]&gt;0.1,"HIGH","")</f>
        <v/>
      </c>
    </row>
    <row r="785" spans="1:34">
      <c r="A785" s="19">
        <v>784</v>
      </c>
      <c r="B785" s="20" t="s">
        <v>277</v>
      </c>
      <c r="C785" s="20" t="s">
        <v>26</v>
      </c>
      <c r="D785" s="20" t="s">
        <v>278</v>
      </c>
      <c r="E785" s="20" t="s">
        <v>279</v>
      </c>
      <c r="F785" s="20" t="s">
        <v>29</v>
      </c>
      <c r="G785" s="20" t="s">
        <v>280</v>
      </c>
      <c r="H785" s="20" t="s">
        <v>63</v>
      </c>
      <c r="I785" s="20" t="s">
        <v>32</v>
      </c>
      <c r="J785" s="20" t="s">
        <v>54</v>
      </c>
      <c r="K785" s="20" t="s">
        <v>1602</v>
      </c>
      <c r="L785" s="20" t="s">
        <v>1508</v>
      </c>
      <c r="M785" s="20" t="s">
        <v>1509</v>
      </c>
      <c r="N785" s="20" t="s">
        <v>1603</v>
      </c>
      <c r="O785" s="20">
        <v>784.8</v>
      </c>
      <c r="P785" s="20">
        <v>4</v>
      </c>
      <c r="Q785" s="20">
        <v>156.96</v>
      </c>
      <c r="R785" s="20">
        <v>42.97</v>
      </c>
      <c r="S785" s="20" t="s">
        <v>38</v>
      </c>
      <c r="T785" s="20">
        <v>617</v>
      </c>
      <c r="U785" s="20" t="s">
        <v>206</v>
      </c>
      <c r="V785" s="20" t="s">
        <v>207</v>
      </c>
      <c r="W785" s="21" t="s">
        <v>58</v>
      </c>
      <c r="X785" s="22">
        <v>45514</v>
      </c>
      <c r="Y785" s="23">
        <v>45575</v>
      </c>
      <c r="Z785" s="37" t="str">
        <f>IF(India_Data[[#This Row],[Order Date]]=India_Data[[#This Row],[Ship Date]],"0","1")</f>
        <v>1</v>
      </c>
      <c r="AA785" s="37" t="str">
        <f>IF(India_Data[[#This Row],[Sales]]&gt;=India_Data[[#This Row],[Target]],"YES","NO")</f>
        <v>YES</v>
      </c>
      <c r="AB785" s="37">
        <f>(Data!O785:O2339-Data!T785:T2339)</f>
        <v>167.79999999999995</v>
      </c>
      <c r="AC785" s="35">
        <f>India_Data[[#This Row],[Ship Date]]-India_Data[[#This Row],[Order Date]]</f>
        <v>61</v>
      </c>
      <c r="AD785" s="35" t="str">
        <f>IF(India_Data[[#This Row],[Ship Date]]-India_Data[[#This Row],[Order Date]]&gt;5,"flag","no")</f>
        <v>flag</v>
      </c>
      <c r="AE785" s="35">
        <f>India_Data[[#This Row],[Profit]]/India_Data[[#This Row],[Sales]]</f>
        <v>0.2</v>
      </c>
      <c r="AF785" s="41">
        <f>India_Data[[#This Row],[Sales]]/India_Data[[#This Row],[Target]]</f>
        <v>1.2719611021069692</v>
      </c>
      <c r="AG785" s="41">
        <f>India_Data[[#This Row],[Shipping Cost]]/India_Data[[#This Row],[Sales]]</f>
        <v>5.4752803261977574E-2</v>
      </c>
      <c r="AH785" s="40" t="str">
        <f>IF(India_Data[[#This Row],[Shipping Cost]]/India_Data[[#This Row],[Sales]]&gt;0.1,"HIGH","")</f>
        <v/>
      </c>
    </row>
    <row r="786" spans="1:34">
      <c r="A786" s="19">
        <v>785</v>
      </c>
      <c r="B786" s="20" t="s">
        <v>1604</v>
      </c>
      <c r="C786" s="20" t="s">
        <v>26</v>
      </c>
      <c r="D786" s="20" t="s">
        <v>43</v>
      </c>
      <c r="E786" s="20" t="s">
        <v>44</v>
      </c>
      <c r="F786" s="20" t="s">
        <v>29</v>
      </c>
      <c r="G786" s="20" t="s">
        <v>324</v>
      </c>
      <c r="H786" s="20" t="s">
        <v>31</v>
      </c>
      <c r="I786" s="20" t="s">
        <v>32</v>
      </c>
      <c r="J786" s="20" t="s">
        <v>33</v>
      </c>
      <c r="K786" s="20" t="s">
        <v>1605</v>
      </c>
      <c r="L786" s="20" t="s">
        <v>1508</v>
      </c>
      <c r="M786" s="20" t="s">
        <v>1509</v>
      </c>
      <c r="N786" s="20" t="s">
        <v>1606</v>
      </c>
      <c r="O786" s="20">
        <v>499.44</v>
      </c>
      <c r="P786" s="20">
        <v>4</v>
      </c>
      <c r="Q786" s="20">
        <v>179.76</v>
      </c>
      <c r="R786" s="20">
        <v>30.63</v>
      </c>
      <c r="S786" s="20" t="s">
        <v>38</v>
      </c>
      <c r="T786" s="20">
        <v>301</v>
      </c>
      <c r="U786" s="20" t="s">
        <v>206</v>
      </c>
      <c r="V786" s="20" t="s">
        <v>214</v>
      </c>
      <c r="W786" s="21" t="s">
        <v>41</v>
      </c>
      <c r="X786" s="22">
        <v>44737</v>
      </c>
      <c r="Y786" s="23">
        <v>44739</v>
      </c>
      <c r="Z786" s="37" t="str">
        <f>IF(India_Data[[#This Row],[Order Date]]=India_Data[[#This Row],[Ship Date]],"0","1")</f>
        <v>1</v>
      </c>
      <c r="AA786" s="37" t="str">
        <f>IF(India_Data[[#This Row],[Sales]]&gt;=India_Data[[#This Row],[Target]],"YES","NO")</f>
        <v>YES</v>
      </c>
      <c r="AB786" s="37">
        <f>(Data!O786:O2340-Data!T786:T2340)</f>
        <v>198.44</v>
      </c>
      <c r="AC786" s="35">
        <f>India_Data[[#This Row],[Ship Date]]-India_Data[[#This Row],[Order Date]]</f>
        <v>2</v>
      </c>
      <c r="AD786" s="35" t="str">
        <f>IF(India_Data[[#This Row],[Ship Date]]-India_Data[[#This Row],[Order Date]]&gt;5,"flag","no")</f>
        <v>no</v>
      </c>
      <c r="AE786" s="35">
        <f>India_Data[[#This Row],[Profit]]/India_Data[[#This Row],[Sales]]</f>
        <v>0.35992311388755405</v>
      </c>
      <c r="AF786" s="41">
        <f>India_Data[[#This Row],[Sales]]/India_Data[[#This Row],[Target]]</f>
        <v>1.6592691029900333</v>
      </c>
      <c r="AG786" s="41">
        <f>India_Data[[#This Row],[Shipping Cost]]/India_Data[[#This Row],[Sales]]</f>
        <v>6.1328688130706389E-2</v>
      </c>
      <c r="AH786" s="40" t="str">
        <f>IF(India_Data[[#This Row],[Shipping Cost]]/India_Data[[#This Row],[Sales]]&gt;0.1,"HIGH","")</f>
        <v/>
      </c>
    </row>
    <row r="787" spans="1:34">
      <c r="A787" s="19">
        <v>786</v>
      </c>
      <c r="B787" s="20" t="s">
        <v>709</v>
      </c>
      <c r="C787" s="20" t="s">
        <v>26</v>
      </c>
      <c r="D787" s="20" t="s">
        <v>710</v>
      </c>
      <c r="E787" s="20" t="s">
        <v>711</v>
      </c>
      <c r="F787" s="20" t="s">
        <v>29</v>
      </c>
      <c r="G787" s="20" t="s">
        <v>712</v>
      </c>
      <c r="H787" s="20" t="s">
        <v>512</v>
      </c>
      <c r="I787" s="20" t="s">
        <v>32</v>
      </c>
      <c r="J787" s="20" t="s">
        <v>180</v>
      </c>
      <c r="K787" s="20" t="s">
        <v>1561</v>
      </c>
      <c r="L787" s="20" t="s">
        <v>1508</v>
      </c>
      <c r="M787" s="20" t="s">
        <v>1509</v>
      </c>
      <c r="N787" s="20" t="s">
        <v>1562</v>
      </c>
      <c r="O787" s="20">
        <v>571.32000000000005</v>
      </c>
      <c r="P787" s="20">
        <v>4</v>
      </c>
      <c r="Q787" s="20">
        <v>251.28</v>
      </c>
      <c r="R787" s="20">
        <v>23.86</v>
      </c>
      <c r="S787" s="20" t="s">
        <v>38</v>
      </c>
      <c r="T787" s="20">
        <v>777</v>
      </c>
      <c r="U787" s="20" t="s">
        <v>206</v>
      </c>
      <c r="V787" s="20" t="s">
        <v>221</v>
      </c>
      <c r="W787" s="21" t="s">
        <v>58</v>
      </c>
      <c r="X787" s="22">
        <v>44741</v>
      </c>
      <c r="Y787" s="23">
        <v>44568</v>
      </c>
      <c r="Z787" s="37" t="str">
        <f>IF(India_Data[[#This Row],[Order Date]]=India_Data[[#This Row],[Ship Date]],"0","1")</f>
        <v>1</v>
      </c>
      <c r="AA787" s="37" t="str">
        <f>IF(India_Data[[#This Row],[Sales]]&gt;=India_Data[[#This Row],[Target]],"YES","NO")</f>
        <v>NO</v>
      </c>
      <c r="AB787" s="37">
        <f>(Data!O787:O2341-Data!T787:T2341)</f>
        <v>-205.67999999999995</v>
      </c>
      <c r="AC787" s="35">
        <f>India_Data[[#This Row],[Ship Date]]-India_Data[[#This Row],[Order Date]]</f>
        <v>-173</v>
      </c>
      <c r="AD787" s="35" t="str">
        <f>IF(India_Data[[#This Row],[Ship Date]]-India_Data[[#This Row],[Order Date]]&gt;5,"flag","no")</f>
        <v>no</v>
      </c>
      <c r="AE787" s="35">
        <f>India_Data[[#This Row],[Profit]]/India_Data[[#This Row],[Sales]]</f>
        <v>0.43982356647763071</v>
      </c>
      <c r="AF787" s="41">
        <f>India_Data[[#This Row],[Sales]]/India_Data[[#This Row],[Target]]</f>
        <v>0.73528957528957539</v>
      </c>
      <c r="AG787" s="41">
        <f>India_Data[[#This Row],[Shipping Cost]]/India_Data[[#This Row],[Sales]]</f>
        <v>4.1762934957641946E-2</v>
      </c>
      <c r="AH787" s="40" t="str">
        <f>IF(India_Data[[#This Row],[Shipping Cost]]/India_Data[[#This Row],[Sales]]&gt;0.1,"HIGH","")</f>
        <v/>
      </c>
    </row>
    <row r="788" spans="1:34">
      <c r="A788" s="19">
        <v>787</v>
      </c>
      <c r="B788" s="20" t="s">
        <v>1351</v>
      </c>
      <c r="C788" s="20" t="s">
        <v>26</v>
      </c>
      <c r="D788" s="20" t="s">
        <v>1352</v>
      </c>
      <c r="E788" s="20" t="s">
        <v>1353</v>
      </c>
      <c r="F788" s="20" t="s">
        <v>29</v>
      </c>
      <c r="G788" s="20" t="s">
        <v>117</v>
      </c>
      <c r="H788" s="20" t="s">
        <v>31</v>
      </c>
      <c r="I788" s="20" t="s">
        <v>32</v>
      </c>
      <c r="J788" s="20" t="s">
        <v>33</v>
      </c>
      <c r="K788" s="20" t="s">
        <v>1607</v>
      </c>
      <c r="L788" s="20" t="s">
        <v>1508</v>
      </c>
      <c r="M788" s="20" t="s">
        <v>1509</v>
      </c>
      <c r="N788" s="20" t="s">
        <v>1608</v>
      </c>
      <c r="O788" s="20">
        <v>500.4</v>
      </c>
      <c r="P788" s="20">
        <v>4</v>
      </c>
      <c r="Q788" s="20">
        <v>245.16</v>
      </c>
      <c r="R788" s="20">
        <v>12.32</v>
      </c>
      <c r="S788" s="20" t="s">
        <v>38</v>
      </c>
      <c r="T788" s="20">
        <v>90</v>
      </c>
      <c r="U788" s="20" t="s">
        <v>206</v>
      </c>
      <c r="V788" s="20" t="s">
        <v>228</v>
      </c>
      <c r="W788" s="21" t="s">
        <v>58</v>
      </c>
      <c r="X788" s="22">
        <v>44439</v>
      </c>
      <c r="Y788" s="23">
        <v>44295</v>
      </c>
      <c r="Z788" s="37" t="str">
        <f>IF(India_Data[[#This Row],[Order Date]]=India_Data[[#This Row],[Ship Date]],"0","1")</f>
        <v>1</v>
      </c>
      <c r="AA788" s="37" t="str">
        <f>IF(India_Data[[#This Row],[Sales]]&gt;=India_Data[[#This Row],[Target]],"YES","NO")</f>
        <v>YES</v>
      </c>
      <c r="AB788" s="37">
        <f>(Data!O788:O2342-Data!T788:T2342)</f>
        <v>410.4</v>
      </c>
      <c r="AC788" s="35">
        <f>India_Data[[#This Row],[Ship Date]]-India_Data[[#This Row],[Order Date]]</f>
        <v>-144</v>
      </c>
      <c r="AD788" s="35" t="str">
        <f>IF(India_Data[[#This Row],[Ship Date]]-India_Data[[#This Row],[Order Date]]&gt;5,"flag","no")</f>
        <v>no</v>
      </c>
      <c r="AE788" s="35">
        <f>India_Data[[#This Row],[Profit]]/India_Data[[#This Row],[Sales]]</f>
        <v>0.48992805755395685</v>
      </c>
      <c r="AF788" s="41">
        <f>India_Data[[#This Row],[Sales]]/India_Data[[#This Row],[Target]]</f>
        <v>5.56</v>
      </c>
      <c r="AG788" s="41">
        <f>India_Data[[#This Row],[Shipping Cost]]/India_Data[[#This Row],[Sales]]</f>
        <v>2.4620303756994408E-2</v>
      </c>
      <c r="AH788" s="40" t="str">
        <f>IF(India_Data[[#This Row],[Shipping Cost]]/India_Data[[#This Row],[Sales]]&gt;0.1,"HIGH","")</f>
        <v/>
      </c>
    </row>
    <row r="789" spans="1:34">
      <c r="A789" s="19">
        <v>788</v>
      </c>
      <c r="B789" s="20" t="s">
        <v>1374</v>
      </c>
      <c r="C789" s="20" t="s">
        <v>26</v>
      </c>
      <c r="D789" s="20" t="s">
        <v>1375</v>
      </c>
      <c r="E789" s="20" t="s">
        <v>1376</v>
      </c>
      <c r="F789" s="20" t="s">
        <v>29</v>
      </c>
      <c r="G789" s="20" t="s">
        <v>1377</v>
      </c>
      <c r="H789" s="20" t="s">
        <v>672</v>
      </c>
      <c r="I789" s="20" t="s">
        <v>32</v>
      </c>
      <c r="J789" s="20" t="s">
        <v>33</v>
      </c>
      <c r="K789" s="20" t="s">
        <v>1609</v>
      </c>
      <c r="L789" s="20" t="s">
        <v>1508</v>
      </c>
      <c r="M789" s="20" t="s">
        <v>1548</v>
      </c>
      <c r="N789" s="20" t="s">
        <v>1610</v>
      </c>
      <c r="O789" s="20">
        <v>200.04</v>
      </c>
      <c r="P789" s="20">
        <v>4</v>
      </c>
      <c r="Q789" s="20">
        <v>78</v>
      </c>
      <c r="R789" s="20">
        <v>10.98</v>
      </c>
      <c r="S789" s="20" t="s">
        <v>38</v>
      </c>
      <c r="T789" s="20">
        <v>710</v>
      </c>
      <c r="U789" s="20" t="s">
        <v>206</v>
      </c>
      <c r="V789" s="20" t="s">
        <v>207</v>
      </c>
      <c r="W789" s="21" t="s">
        <v>58</v>
      </c>
      <c r="X789" s="22">
        <v>44456</v>
      </c>
      <c r="Y789" s="23">
        <v>44458</v>
      </c>
      <c r="Z789" s="37" t="str">
        <f>IF(India_Data[[#This Row],[Order Date]]=India_Data[[#This Row],[Ship Date]],"0","1")</f>
        <v>1</v>
      </c>
      <c r="AA789" s="37" t="str">
        <f>IF(India_Data[[#This Row],[Sales]]&gt;=India_Data[[#This Row],[Target]],"YES","NO")</f>
        <v>NO</v>
      </c>
      <c r="AB789" s="37">
        <f>(Data!O789:O2343-Data!T789:T2343)</f>
        <v>-509.96000000000004</v>
      </c>
      <c r="AC789" s="35">
        <f>India_Data[[#This Row],[Ship Date]]-India_Data[[#This Row],[Order Date]]</f>
        <v>2</v>
      </c>
      <c r="AD789" s="35" t="str">
        <f>IF(India_Data[[#This Row],[Ship Date]]-India_Data[[#This Row],[Order Date]]&gt;5,"flag","no")</f>
        <v>no</v>
      </c>
      <c r="AE789" s="35">
        <f>India_Data[[#This Row],[Profit]]/India_Data[[#This Row],[Sales]]</f>
        <v>0.38992201559688067</v>
      </c>
      <c r="AF789" s="41">
        <f>India_Data[[#This Row],[Sales]]/India_Data[[#This Row],[Target]]</f>
        <v>0.28174647887323945</v>
      </c>
      <c r="AG789" s="41">
        <f>India_Data[[#This Row],[Shipping Cost]]/India_Data[[#This Row],[Sales]]</f>
        <v>5.488902219556089E-2</v>
      </c>
      <c r="AH789" s="40" t="str">
        <f>IF(India_Data[[#This Row],[Shipping Cost]]/India_Data[[#This Row],[Sales]]&gt;0.1,"HIGH","")</f>
        <v/>
      </c>
    </row>
    <row r="790" spans="1:34">
      <c r="A790" s="19">
        <v>789</v>
      </c>
      <c r="B790" s="20" t="s">
        <v>1264</v>
      </c>
      <c r="C790" s="20" t="s">
        <v>26</v>
      </c>
      <c r="D790" s="20" t="s">
        <v>1265</v>
      </c>
      <c r="E790" s="20" t="s">
        <v>1266</v>
      </c>
      <c r="F790" s="20" t="s">
        <v>29</v>
      </c>
      <c r="G790" s="20" t="s">
        <v>211</v>
      </c>
      <c r="H790" s="20" t="s">
        <v>31</v>
      </c>
      <c r="I790" s="20" t="s">
        <v>32</v>
      </c>
      <c r="J790" s="20" t="s">
        <v>33</v>
      </c>
      <c r="K790" s="20" t="s">
        <v>2137</v>
      </c>
      <c r="L790" s="20" t="s">
        <v>1942</v>
      </c>
      <c r="M790" s="20" t="s">
        <v>1950</v>
      </c>
      <c r="N790" s="20" t="s">
        <v>2138</v>
      </c>
      <c r="O790" s="20">
        <v>1272.48</v>
      </c>
      <c r="P790" s="20">
        <v>4</v>
      </c>
      <c r="Q790" s="20">
        <v>458.04</v>
      </c>
      <c r="R790" s="20">
        <v>123.23</v>
      </c>
      <c r="S790" s="20" t="s">
        <v>38</v>
      </c>
      <c r="T790" s="20">
        <v>185</v>
      </c>
      <c r="U790" s="20" t="s">
        <v>206</v>
      </c>
      <c r="V790" s="20" t="s">
        <v>214</v>
      </c>
      <c r="W790" s="21" t="s">
        <v>41</v>
      </c>
      <c r="X790" s="22">
        <v>44657</v>
      </c>
      <c r="Y790" s="23">
        <v>44718</v>
      </c>
      <c r="Z790" s="37" t="str">
        <f>IF(India_Data[[#This Row],[Order Date]]=India_Data[[#This Row],[Ship Date]],"0","1")</f>
        <v>1</v>
      </c>
      <c r="AA790" s="37" t="str">
        <f>IF(India_Data[[#This Row],[Sales]]&gt;=India_Data[[#This Row],[Target]],"YES","NO")</f>
        <v>YES</v>
      </c>
      <c r="AB790" s="37">
        <f>(Data!O790:O2344-Data!T790:T2344)</f>
        <v>1087.48</v>
      </c>
      <c r="AC790" s="35">
        <f>India_Data[[#This Row],[Ship Date]]-India_Data[[#This Row],[Order Date]]</f>
        <v>61</v>
      </c>
      <c r="AD790" s="35" t="str">
        <f>IF(India_Data[[#This Row],[Ship Date]]-India_Data[[#This Row],[Order Date]]&gt;5,"flag","no")</f>
        <v>flag</v>
      </c>
      <c r="AE790" s="35">
        <f>India_Data[[#This Row],[Profit]]/India_Data[[#This Row],[Sales]]</f>
        <v>0.35995850622406639</v>
      </c>
      <c r="AF790" s="41">
        <f>India_Data[[#This Row],[Sales]]/India_Data[[#This Row],[Target]]</f>
        <v>6.8782702702702707</v>
      </c>
      <c r="AG790" s="41">
        <f>India_Data[[#This Row],[Shipping Cost]]/India_Data[[#This Row],[Sales]]</f>
        <v>9.6842386520809759E-2</v>
      </c>
      <c r="AH790" s="40" t="str">
        <f>IF(India_Data[[#This Row],[Shipping Cost]]/India_Data[[#This Row],[Sales]]&gt;0.1,"HIGH","")</f>
        <v/>
      </c>
    </row>
    <row r="791" spans="1:34">
      <c r="A791" s="19">
        <v>790</v>
      </c>
      <c r="B791" s="20" t="s">
        <v>1522</v>
      </c>
      <c r="C791" s="20" t="s">
        <v>26</v>
      </c>
      <c r="D791" s="20" t="s">
        <v>1523</v>
      </c>
      <c r="E791" s="20" t="s">
        <v>1524</v>
      </c>
      <c r="F791" s="20" t="s">
        <v>29</v>
      </c>
      <c r="G791" s="20" t="s">
        <v>1109</v>
      </c>
      <c r="H791" s="20" t="s">
        <v>46</v>
      </c>
      <c r="I791" s="20" t="s">
        <v>32</v>
      </c>
      <c r="J791" s="20" t="s">
        <v>47</v>
      </c>
      <c r="K791" s="20" t="s">
        <v>2204</v>
      </c>
      <c r="L791" s="20" t="s">
        <v>1942</v>
      </c>
      <c r="M791" s="20" t="s">
        <v>1950</v>
      </c>
      <c r="N791" s="20" t="s">
        <v>2205</v>
      </c>
      <c r="O791" s="20">
        <v>963.36</v>
      </c>
      <c r="P791" s="20">
        <v>4</v>
      </c>
      <c r="Q791" s="20">
        <v>154.08000000000001</v>
      </c>
      <c r="R791" s="20">
        <v>87.26</v>
      </c>
      <c r="S791" s="20" t="s">
        <v>38</v>
      </c>
      <c r="T791" s="20">
        <v>578</v>
      </c>
      <c r="U791" s="20" t="s">
        <v>206</v>
      </c>
      <c r="V791" s="20" t="s">
        <v>221</v>
      </c>
      <c r="W791" s="21" t="s">
        <v>58</v>
      </c>
      <c r="X791" s="22">
        <v>44819</v>
      </c>
      <c r="Y791" s="23">
        <v>44821</v>
      </c>
      <c r="Z791" s="37" t="str">
        <f>IF(India_Data[[#This Row],[Order Date]]=India_Data[[#This Row],[Ship Date]],"0","1")</f>
        <v>1</v>
      </c>
      <c r="AA791" s="37" t="str">
        <f>IF(India_Data[[#This Row],[Sales]]&gt;=India_Data[[#This Row],[Target]],"YES","NO")</f>
        <v>YES</v>
      </c>
      <c r="AB791" s="37">
        <f>(Data!O791:O2345-Data!T791:T2345)</f>
        <v>385.36</v>
      </c>
      <c r="AC791" s="35">
        <f>India_Data[[#This Row],[Ship Date]]-India_Data[[#This Row],[Order Date]]</f>
        <v>2</v>
      </c>
      <c r="AD791" s="35" t="str">
        <f>IF(India_Data[[#This Row],[Ship Date]]-India_Data[[#This Row],[Order Date]]&gt;5,"flag","no")</f>
        <v>no</v>
      </c>
      <c r="AE791" s="35">
        <f>India_Data[[#This Row],[Profit]]/India_Data[[#This Row],[Sales]]</f>
        <v>0.15994020926756353</v>
      </c>
      <c r="AF791" s="41">
        <f>India_Data[[#This Row],[Sales]]/India_Data[[#This Row],[Target]]</f>
        <v>1.6667128027681661</v>
      </c>
      <c r="AG791" s="41">
        <f>India_Data[[#This Row],[Shipping Cost]]/India_Data[[#This Row],[Sales]]</f>
        <v>9.0578807507058628E-2</v>
      </c>
      <c r="AH791" s="40" t="str">
        <f>IF(India_Data[[#This Row],[Shipping Cost]]/India_Data[[#This Row],[Sales]]&gt;0.1,"HIGH","")</f>
        <v/>
      </c>
    </row>
    <row r="792" spans="1:34">
      <c r="A792" s="19">
        <v>791</v>
      </c>
      <c r="B792" s="20" t="s">
        <v>1391</v>
      </c>
      <c r="C792" s="20" t="s">
        <v>26</v>
      </c>
      <c r="D792" s="20" t="s">
        <v>1392</v>
      </c>
      <c r="E792" s="20" t="s">
        <v>1393</v>
      </c>
      <c r="F792" s="20" t="s">
        <v>29</v>
      </c>
      <c r="G792" s="20" t="s">
        <v>1394</v>
      </c>
      <c r="H792" s="20" t="s">
        <v>31</v>
      </c>
      <c r="I792" s="20" t="s">
        <v>32</v>
      </c>
      <c r="J792" s="20" t="s">
        <v>33</v>
      </c>
      <c r="K792" s="20" t="s">
        <v>2176</v>
      </c>
      <c r="L792" s="20" t="s">
        <v>1942</v>
      </c>
      <c r="M792" s="20" t="s">
        <v>1958</v>
      </c>
      <c r="N792" s="20" t="s">
        <v>2177</v>
      </c>
      <c r="O792" s="20">
        <v>157.32</v>
      </c>
      <c r="P792" s="20">
        <v>4</v>
      </c>
      <c r="Q792" s="20">
        <v>66</v>
      </c>
      <c r="R792" s="20">
        <v>9.17</v>
      </c>
      <c r="S792" s="20" t="s">
        <v>38</v>
      </c>
      <c r="T792" s="20">
        <v>229</v>
      </c>
      <c r="U792" s="20" t="s">
        <v>206</v>
      </c>
      <c r="V792" s="20" t="s">
        <v>207</v>
      </c>
      <c r="W792" s="21" t="s">
        <v>58</v>
      </c>
      <c r="X792" s="22">
        <v>44346</v>
      </c>
      <c r="Y792" s="23">
        <v>44261</v>
      </c>
      <c r="Z792" s="37" t="str">
        <f>IF(India_Data[[#This Row],[Order Date]]=India_Data[[#This Row],[Ship Date]],"0","1")</f>
        <v>1</v>
      </c>
      <c r="AA792" s="37" t="str">
        <f>IF(India_Data[[#This Row],[Sales]]&gt;=India_Data[[#This Row],[Target]],"YES","NO")</f>
        <v>NO</v>
      </c>
      <c r="AB792" s="37">
        <f>(Data!O792:O2346-Data!T792:T2346)</f>
        <v>-71.680000000000007</v>
      </c>
      <c r="AC792" s="35">
        <f>India_Data[[#This Row],[Ship Date]]-India_Data[[#This Row],[Order Date]]</f>
        <v>-85</v>
      </c>
      <c r="AD792" s="35" t="str">
        <f>IF(India_Data[[#This Row],[Ship Date]]-India_Data[[#This Row],[Order Date]]&gt;5,"flag","no")</f>
        <v>no</v>
      </c>
      <c r="AE792" s="35">
        <f>India_Data[[#This Row],[Profit]]/India_Data[[#This Row],[Sales]]</f>
        <v>0.4195270785659802</v>
      </c>
      <c r="AF792" s="41">
        <f>India_Data[[#This Row],[Sales]]/India_Data[[#This Row],[Target]]</f>
        <v>0.68698689956331871</v>
      </c>
      <c r="AG792" s="41">
        <f>India_Data[[#This Row],[Shipping Cost]]/India_Data[[#This Row],[Sales]]</f>
        <v>5.8288838037121794E-2</v>
      </c>
      <c r="AH792" s="40" t="str">
        <f>IF(India_Data[[#This Row],[Shipping Cost]]/India_Data[[#This Row],[Sales]]&gt;0.1,"HIGH","")</f>
        <v/>
      </c>
    </row>
    <row r="793" spans="1:34">
      <c r="A793" s="19">
        <v>792</v>
      </c>
      <c r="B793" s="20" t="s">
        <v>642</v>
      </c>
      <c r="C793" s="20" t="s">
        <v>26</v>
      </c>
      <c r="D793" s="20" t="s">
        <v>643</v>
      </c>
      <c r="E793" s="20" t="s">
        <v>644</v>
      </c>
      <c r="F793" s="20" t="s">
        <v>29</v>
      </c>
      <c r="G793" s="20" t="s">
        <v>645</v>
      </c>
      <c r="H793" s="20" t="s">
        <v>563</v>
      </c>
      <c r="I793" s="20" t="s">
        <v>32</v>
      </c>
      <c r="J793" s="20" t="s">
        <v>54</v>
      </c>
      <c r="K793" s="20" t="s">
        <v>2206</v>
      </c>
      <c r="L793" s="20" t="s">
        <v>1942</v>
      </c>
      <c r="M793" s="20" t="s">
        <v>1969</v>
      </c>
      <c r="N793" s="20" t="s">
        <v>2207</v>
      </c>
      <c r="O793" s="20">
        <v>497.76</v>
      </c>
      <c r="P793" s="20">
        <v>4</v>
      </c>
      <c r="Q793" s="20">
        <v>94.56</v>
      </c>
      <c r="R793" s="20">
        <v>52.63</v>
      </c>
      <c r="S793" s="20" t="s">
        <v>38</v>
      </c>
      <c r="T793" s="20">
        <v>790</v>
      </c>
      <c r="U793" s="20" t="s">
        <v>206</v>
      </c>
      <c r="V793" s="20" t="s">
        <v>214</v>
      </c>
      <c r="W793" s="21" t="s">
        <v>41</v>
      </c>
      <c r="X793" s="22">
        <v>44926</v>
      </c>
      <c r="Y793" s="23">
        <v>45017</v>
      </c>
      <c r="Z793" s="37" t="str">
        <f>IF(India_Data[[#This Row],[Order Date]]=India_Data[[#This Row],[Ship Date]],"0","1")</f>
        <v>1</v>
      </c>
      <c r="AA793" s="37" t="str">
        <f>IF(India_Data[[#This Row],[Sales]]&gt;=India_Data[[#This Row],[Target]],"YES","NO")</f>
        <v>NO</v>
      </c>
      <c r="AB793" s="37">
        <f>(Data!O793:O2347-Data!T793:T2347)</f>
        <v>-292.24</v>
      </c>
      <c r="AC793" s="35">
        <f>India_Data[[#This Row],[Ship Date]]-India_Data[[#This Row],[Order Date]]</f>
        <v>91</v>
      </c>
      <c r="AD793" s="35" t="str">
        <f>IF(India_Data[[#This Row],[Ship Date]]-India_Data[[#This Row],[Order Date]]&gt;5,"flag","no")</f>
        <v>flag</v>
      </c>
      <c r="AE793" s="35">
        <f>India_Data[[#This Row],[Profit]]/India_Data[[#This Row],[Sales]]</f>
        <v>0.18997107039537128</v>
      </c>
      <c r="AF793" s="41">
        <f>India_Data[[#This Row],[Sales]]/India_Data[[#This Row],[Target]]</f>
        <v>0.63007594936708855</v>
      </c>
      <c r="AG793" s="41">
        <f>India_Data[[#This Row],[Shipping Cost]]/India_Data[[#This Row],[Sales]]</f>
        <v>0.10573368691738991</v>
      </c>
      <c r="AH793" s="40" t="str">
        <f>IF(India_Data[[#This Row],[Shipping Cost]]/India_Data[[#This Row],[Sales]]&gt;0.1,"HIGH","")</f>
        <v>HIGH</v>
      </c>
    </row>
    <row r="794" spans="1:34">
      <c r="A794" s="19">
        <v>793</v>
      </c>
      <c r="B794" s="20" t="s">
        <v>642</v>
      </c>
      <c r="C794" s="20" t="s">
        <v>26</v>
      </c>
      <c r="D794" s="20" t="s">
        <v>643</v>
      </c>
      <c r="E794" s="20" t="s">
        <v>644</v>
      </c>
      <c r="F794" s="20" t="s">
        <v>29</v>
      </c>
      <c r="G794" s="20" t="s">
        <v>645</v>
      </c>
      <c r="H794" s="20" t="s">
        <v>563</v>
      </c>
      <c r="I794" s="20" t="s">
        <v>32</v>
      </c>
      <c r="J794" s="20" t="s">
        <v>54</v>
      </c>
      <c r="K794" s="20" t="s">
        <v>1611</v>
      </c>
      <c r="L794" s="20" t="s">
        <v>1508</v>
      </c>
      <c r="M794" s="20" t="s">
        <v>1548</v>
      </c>
      <c r="N794" s="20" t="s">
        <v>1612</v>
      </c>
      <c r="O794" s="20">
        <v>157.80000000000001</v>
      </c>
      <c r="P794" s="20">
        <v>5</v>
      </c>
      <c r="Q794" s="20">
        <v>12.6</v>
      </c>
      <c r="R794" s="20">
        <v>10.79</v>
      </c>
      <c r="S794" s="20" t="s">
        <v>38</v>
      </c>
      <c r="T794" s="20">
        <v>563</v>
      </c>
      <c r="U794" s="20" t="s">
        <v>206</v>
      </c>
      <c r="V794" s="20" t="s">
        <v>221</v>
      </c>
      <c r="W794" s="21" t="s">
        <v>41</v>
      </c>
      <c r="X794" s="22">
        <v>45296</v>
      </c>
      <c r="Y794" s="23">
        <v>45296</v>
      </c>
      <c r="Z794" s="37" t="str">
        <f>IF(India_Data[[#This Row],[Order Date]]=India_Data[[#This Row],[Ship Date]],"0","1")</f>
        <v>0</v>
      </c>
      <c r="AA794" s="37" t="str">
        <f>IF(India_Data[[#This Row],[Sales]]&gt;=India_Data[[#This Row],[Target]],"YES","NO")</f>
        <v>NO</v>
      </c>
      <c r="AB794" s="37">
        <f>(Data!O794:O2348-Data!T794:T2348)</f>
        <v>-405.2</v>
      </c>
      <c r="AC794" s="35">
        <f>India_Data[[#This Row],[Ship Date]]-India_Data[[#This Row],[Order Date]]</f>
        <v>0</v>
      </c>
      <c r="AD794" s="35" t="str">
        <f>IF(India_Data[[#This Row],[Ship Date]]-India_Data[[#This Row],[Order Date]]&gt;5,"flag","no")</f>
        <v>no</v>
      </c>
      <c r="AE794" s="35">
        <f>India_Data[[#This Row],[Profit]]/India_Data[[#This Row],[Sales]]</f>
        <v>7.9847908745247137E-2</v>
      </c>
      <c r="AF794" s="41">
        <f>India_Data[[#This Row],[Sales]]/India_Data[[#This Row],[Target]]</f>
        <v>0.28028419182948494</v>
      </c>
      <c r="AG794" s="41">
        <f>India_Data[[#This Row],[Shipping Cost]]/India_Data[[#This Row],[Sales]]</f>
        <v>6.8377693282636237E-2</v>
      </c>
      <c r="AH794" s="40" t="str">
        <f>IF(India_Data[[#This Row],[Shipping Cost]]/India_Data[[#This Row],[Sales]]&gt;0.1,"HIGH","")</f>
        <v/>
      </c>
    </row>
    <row r="795" spans="1:34">
      <c r="A795" s="19">
        <v>794</v>
      </c>
      <c r="B795" s="20" t="s">
        <v>412</v>
      </c>
      <c r="C795" s="20" t="s">
        <v>26</v>
      </c>
      <c r="D795" s="20" t="s">
        <v>413</v>
      </c>
      <c r="E795" s="20" t="s">
        <v>414</v>
      </c>
      <c r="F795" s="20" t="s">
        <v>29</v>
      </c>
      <c r="G795" s="20" t="s">
        <v>260</v>
      </c>
      <c r="H795" s="20" t="s">
        <v>260</v>
      </c>
      <c r="I795" s="20" t="s">
        <v>32</v>
      </c>
      <c r="J795" s="20" t="s">
        <v>33</v>
      </c>
      <c r="K795" s="20" t="s">
        <v>1949</v>
      </c>
      <c r="L795" s="20" t="s">
        <v>1942</v>
      </c>
      <c r="M795" s="20" t="s">
        <v>1950</v>
      </c>
      <c r="N795" s="20" t="s">
        <v>1951</v>
      </c>
      <c r="O795" s="20">
        <v>855.45</v>
      </c>
      <c r="P795" s="20">
        <v>5</v>
      </c>
      <c r="Q795" s="20">
        <v>205.2</v>
      </c>
      <c r="R795" s="20">
        <v>19.95</v>
      </c>
      <c r="S795" s="20" t="s">
        <v>38</v>
      </c>
      <c r="T795" s="20">
        <v>670</v>
      </c>
      <c r="U795" s="20" t="s">
        <v>206</v>
      </c>
      <c r="V795" s="20" t="s">
        <v>228</v>
      </c>
      <c r="W795" s="21" t="s">
        <v>58</v>
      </c>
      <c r="X795" s="22">
        <v>45263</v>
      </c>
      <c r="Y795" s="23">
        <v>45263</v>
      </c>
      <c r="Z795" s="37" t="str">
        <f>IF(India_Data[[#This Row],[Order Date]]=India_Data[[#This Row],[Ship Date]],"0","1")</f>
        <v>0</v>
      </c>
      <c r="AA795" s="37" t="str">
        <f>IF(India_Data[[#This Row],[Sales]]&gt;=India_Data[[#This Row],[Target]],"YES","NO")</f>
        <v>YES</v>
      </c>
      <c r="AB795" s="37">
        <f>(Data!O795:O2349-Data!T795:T2349)</f>
        <v>185.45000000000005</v>
      </c>
      <c r="AC795" s="35">
        <f>India_Data[[#This Row],[Ship Date]]-India_Data[[#This Row],[Order Date]]</f>
        <v>0</v>
      </c>
      <c r="AD795" s="35" t="str">
        <f>IF(India_Data[[#This Row],[Ship Date]]-India_Data[[#This Row],[Order Date]]&gt;5,"flag","no")</f>
        <v>no</v>
      </c>
      <c r="AE795" s="35">
        <f>India_Data[[#This Row],[Profit]]/India_Data[[#This Row],[Sales]]</f>
        <v>0.23987375065754862</v>
      </c>
      <c r="AF795" s="41">
        <f>India_Data[[#This Row],[Sales]]/India_Data[[#This Row],[Target]]</f>
        <v>1.2767910447761195</v>
      </c>
      <c r="AG795" s="41">
        <f>India_Data[[#This Row],[Shipping Cost]]/India_Data[[#This Row],[Sales]]</f>
        <v>2.3321059091706117E-2</v>
      </c>
      <c r="AH795" s="40" t="str">
        <f>IF(India_Data[[#This Row],[Shipping Cost]]/India_Data[[#This Row],[Sales]]&gt;0.1,"HIGH","")</f>
        <v/>
      </c>
    </row>
    <row r="796" spans="1:34">
      <c r="A796" s="19">
        <v>795</v>
      </c>
      <c r="B796" s="20" t="s">
        <v>2208</v>
      </c>
      <c r="C796" s="20" t="s">
        <v>26</v>
      </c>
      <c r="D796" s="20" t="s">
        <v>2209</v>
      </c>
      <c r="E796" s="20" t="s">
        <v>2210</v>
      </c>
      <c r="F796" s="20" t="s">
        <v>29</v>
      </c>
      <c r="G796" s="20" t="s">
        <v>74</v>
      </c>
      <c r="H796" s="20" t="s">
        <v>63</v>
      </c>
      <c r="I796" s="20" t="s">
        <v>32</v>
      </c>
      <c r="J796" s="20" t="s">
        <v>54</v>
      </c>
      <c r="K796" s="20" t="s">
        <v>2211</v>
      </c>
      <c r="L796" s="20" t="s">
        <v>1942</v>
      </c>
      <c r="M796" s="20" t="s">
        <v>1969</v>
      </c>
      <c r="N796" s="20" t="s">
        <v>2212</v>
      </c>
      <c r="O796" s="20">
        <v>819.54</v>
      </c>
      <c r="P796" s="20">
        <v>6</v>
      </c>
      <c r="Q796" s="20">
        <v>139.32</v>
      </c>
      <c r="R796" s="20">
        <v>41.57</v>
      </c>
      <c r="S796" s="20" t="s">
        <v>38</v>
      </c>
      <c r="T796" s="20">
        <v>533</v>
      </c>
      <c r="U796" s="20" t="s">
        <v>206</v>
      </c>
      <c r="V796" s="20" t="s">
        <v>207</v>
      </c>
      <c r="W796" s="21" t="s">
        <v>41</v>
      </c>
      <c r="X796" s="22">
        <v>45360</v>
      </c>
      <c r="Y796" s="23">
        <v>45452</v>
      </c>
      <c r="Z796" s="37" t="str">
        <f>IF(India_Data[[#This Row],[Order Date]]=India_Data[[#This Row],[Ship Date]],"0","1")</f>
        <v>1</v>
      </c>
      <c r="AA796" s="37" t="str">
        <f>IF(India_Data[[#This Row],[Sales]]&gt;=India_Data[[#This Row],[Target]],"YES","NO")</f>
        <v>YES</v>
      </c>
      <c r="AB796" s="37">
        <f>(Data!O796:O2350-Data!T796:T2350)</f>
        <v>286.53999999999996</v>
      </c>
      <c r="AC796" s="35">
        <f>India_Data[[#This Row],[Ship Date]]-India_Data[[#This Row],[Order Date]]</f>
        <v>92</v>
      </c>
      <c r="AD796" s="35" t="str">
        <f>IF(India_Data[[#This Row],[Ship Date]]-India_Data[[#This Row],[Order Date]]&gt;5,"flag","no")</f>
        <v>flag</v>
      </c>
      <c r="AE796" s="35">
        <f>India_Data[[#This Row],[Profit]]/India_Data[[#This Row],[Sales]]</f>
        <v>0.16999780364594771</v>
      </c>
      <c r="AF796" s="41">
        <f>India_Data[[#This Row],[Sales]]/India_Data[[#This Row],[Target]]</f>
        <v>1.5375984990619136</v>
      </c>
      <c r="AG796" s="41">
        <f>India_Data[[#This Row],[Shipping Cost]]/India_Data[[#This Row],[Sales]]</f>
        <v>5.0723576640554463E-2</v>
      </c>
      <c r="AH796" s="40" t="str">
        <f>IF(India_Data[[#This Row],[Shipping Cost]]/India_Data[[#This Row],[Sales]]&gt;0.1,"HIGH","")</f>
        <v/>
      </c>
    </row>
    <row r="797" spans="1:34">
      <c r="A797" s="19">
        <v>796</v>
      </c>
      <c r="B797" s="20" t="s">
        <v>2213</v>
      </c>
      <c r="C797" s="20" t="s">
        <v>26</v>
      </c>
      <c r="D797" s="20" t="s">
        <v>2214</v>
      </c>
      <c r="E797" s="20" t="s">
        <v>2215</v>
      </c>
      <c r="F797" s="20" t="s">
        <v>29</v>
      </c>
      <c r="G797" s="20" t="s">
        <v>2216</v>
      </c>
      <c r="H797" s="20" t="s">
        <v>179</v>
      </c>
      <c r="I797" s="20" t="s">
        <v>32</v>
      </c>
      <c r="J797" s="20" t="s">
        <v>180</v>
      </c>
      <c r="K797" s="20" t="s">
        <v>2197</v>
      </c>
      <c r="L797" s="20" t="s">
        <v>1942</v>
      </c>
      <c r="M797" s="20" t="s">
        <v>1950</v>
      </c>
      <c r="N797" s="20" t="s">
        <v>2198</v>
      </c>
      <c r="O797" s="20">
        <v>735.66</v>
      </c>
      <c r="P797" s="20">
        <v>6</v>
      </c>
      <c r="Q797" s="20">
        <v>95.58</v>
      </c>
      <c r="R797" s="20">
        <v>36.89</v>
      </c>
      <c r="S797" s="20" t="s">
        <v>38</v>
      </c>
      <c r="T797" s="20">
        <v>455</v>
      </c>
      <c r="U797" s="20" t="s">
        <v>206</v>
      </c>
      <c r="V797" s="20" t="s">
        <v>214</v>
      </c>
      <c r="W797" s="21" t="s">
        <v>58</v>
      </c>
      <c r="X797" s="22">
        <v>44584</v>
      </c>
      <c r="Y797" s="23">
        <v>44588</v>
      </c>
      <c r="Z797" s="37" t="str">
        <f>IF(India_Data[[#This Row],[Order Date]]=India_Data[[#This Row],[Ship Date]],"0","1")</f>
        <v>1</v>
      </c>
      <c r="AA797" s="37" t="str">
        <f>IF(India_Data[[#This Row],[Sales]]&gt;=India_Data[[#This Row],[Target]],"YES","NO")</f>
        <v>YES</v>
      </c>
      <c r="AB797" s="37">
        <f>(Data!O797:O2351-Data!T797:T2351)</f>
        <v>280.65999999999997</v>
      </c>
      <c r="AC797" s="35">
        <f>India_Data[[#This Row],[Ship Date]]-India_Data[[#This Row],[Order Date]]</f>
        <v>4</v>
      </c>
      <c r="AD797" s="35" t="str">
        <f>IF(India_Data[[#This Row],[Ship Date]]-India_Data[[#This Row],[Order Date]]&gt;5,"flag","no")</f>
        <v>no</v>
      </c>
      <c r="AE797" s="35">
        <f>India_Data[[#This Row],[Profit]]/India_Data[[#This Row],[Sales]]</f>
        <v>0.12992414974308783</v>
      </c>
      <c r="AF797" s="41">
        <f>India_Data[[#This Row],[Sales]]/India_Data[[#This Row],[Target]]</f>
        <v>1.6168351648351649</v>
      </c>
      <c r="AG797" s="41">
        <f>India_Data[[#This Row],[Shipping Cost]]/India_Data[[#This Row],[Sales]]</f>
        <v>5.0145447625261672E-2</v>
      </c>
      <c r="AH797" s="40" t="str">
        <f>IF(India_Data[[#This Row],[Shipping Cost]]/India_Data[[#This Row],[Sales]]&gt;0.1,"HIGH","")</f>
        <v/>
      </c>
    </row>
    <row r="798" spans="1:34">
      <c r="A798" s="19">
        <v>797</v>
      </c>
      <c r="B798" s="20" t="s">
        <v>2217</v>
      </c>
      <c r="C798" s="20" t="s">
        <v>26</v>
      </c>
      <c r="D798" s="20" t="s">
        <v>2218</v>
      </c>
      <c r="E798" s="20" t="s">
        <v>2219</v>
      </c>
      <c r="F798" s="20" t="s">
        <v>29</v>
      </c>
      <c r="G798" s="20" t="s">
        <v>291</v>
      </c>
      <c r="H798" s="20" t="s">
        <v>63</v>
      </c>
      <c r="I798" s="20" t="s">
        <v>32</v>
      </c>
      <c r="J798" s="20" t="s">
        <v>54</v>
      </c>
      <c r="K798" s="20" t="s">
        <v>2220</v>
      </c>
      <c r="L798" s="20" t="s">
        <v>1942</v>
      </c>
      <c r="M798" s="20" t="s">
        <v>1969</v>
      </c>
      <c r="N798" s="20" t="s">
        <v>2221</v>
      </c>
      <c r="O798" s="20">
        <v>369.72</v>
      </c>
      <c r="P798" s="20">
        <v>6</v>
      </c>
      <c r="Q798" s="20">
        <v>-140.58000000000001</v>
      </c>
      <c r="R798" s="20">
        <v>33.020000000000003</v>
      </c>
      <c r="S798" s="20" t="s">
        <v>38</v>
      </c>
      <c r="T798" s="20">
        <v>582</v>
      </c>
      <c r="U798" s="20" t="s">
        <v>206</v>
      </c>
      <c r="V798" s="20" t="s">
        <v>221</v>
      </c>
      <c r="W798" s="21" t="s">
        <v>58</v>
      </c>
      <c r="X798" s="22">
        <v>45394</v>
      </c>
      <c r="Y798" s="23">
        <v>45516</v>
      </c>
      <c r="Z798" s="37" t="str">
        <f>IF(India_Data[[#This Row],[Order Date]]=India_Data[[#This Row],[Ship Date]],"0","1")</f>
        <v>1</v>
      </c>
      <c r="AA798" s="37" t="str">
        <f>IF(India_Data[[#This Row],[Sales]]&gt;=India_Data[[#This Row],[Target]],"YES","NO")</f>
        <v>NO</v>
      </c>
      <c r="AB798" s="37">
        <f>(Data!O798:O2352-Data!T798:T2352)</f>
        <v>-212.27999999999997</v>
      </c>
      <c r="AC798" s="35">
        <f>India_Data[[#This Row],[Ship Date]]-India_Data[[#This Row],[Order Date]]</f>
        <v>122</v>
      </c>
      <c r="AD798" s="35" t="str">
        <f>IF(India_Data[[#This Row],[Ship Date]]-India_Data[[#This Row],[Order Date]]&gt;5,"flag","no")</f>
        <v>flag</v>
      </c>
      <c r="AE798" s="35">
        <f>India_Data[[#This Row],[Profit]]/India_Data[[#This Row],[Sales]]</f>
        <v>-0.38023369036027266</v>
      </c>
      <c r="AF798" s="41">
        <f>India_Data[[#This Row],[Sales]]/India_Data[[#This Row],[Target]]</f>
        <v>0.63525773195876289</v>
      </c>
      <c r="AG798" s="41">
        <f>India_Data[[#This Row],[Shipping Cost]]/India_Data[[#This Row],[Sales]]</f>
        <v>8.9310829817158932E-2</v>
      </c>
      <c r="AH798" s="40" t="str">
        <f>IF(India_Data[[#This Row],[Shipping Cost]]/India_Data[[#This Row],[Sales]]&gt;0.1,"HIGH","")</f>
        <v/>
      </c>
    </row>
    <row r="799" spans="1:34">
      <c r="A799" s="19">
        <v>798</v>
      </c>
      <c r="B799" s="20" t="s">
        <v>257</v>
      </c>
      <c r="C799" s="20" t="s">
        <v>26</v>
      </c>
      <c r="D799" s="20" t="s">
        <v>258</v>
      </c>
      <c r="E799" s="20" t="s">
        <v>259</v>
      </c>
      <c r="F799" s="20" t="s">
        <v>29</v>
      </c>
      <c r="G799" s="20" t="s">
        <v>260</v>
      </c>
      <c r="H799" s="20" t="s">
        <v>260</v>
      </c>
      <c r="I799" s="20" t="s">
        <v>32</v>
      </c>
      <c r="J799" s="20" t="s">
        <v>33</v>
      </c>
      <c r="K799" s="20" t="s">
        <v>1613</v>
      </c>
      <c r="L799" s="20" t="s">
        <v>1508</v>
      </c>
      <c r="M799" s="20" t="s">
        <v>1518</v>
      </c>
      <c r="N799" s="20" t="s">
        <v>1614</v>
      </c>
      <c r="O799" s="20">
        <v>338.04</v>
      </c>
      <c r="P799" s="20">
        <v>6</v>
      </c>
      <c r="Q799" s="20">
        <v>94.5</v>
      </c>
      <c r="R799" s="20">
        <v>18.91</v>
      </c>
      <c r="S799" s="20" t="s">
        <v>38</v>
      </c>
      <c r="T799" s="20">
        <v>506</v>
      </c>
      <c r="U799" s="20" t="s">
        <v>206</v>
      </c>
      <c r="V799" s="20" t="s">
        <v>228</v>
      </c>
      <c r="W799" s="21" t="s">
        <v>41</v>
      </c>
      <c r="X799" s="22">
        <v>44871</v>
      </c>
      <c r="Y799" s="23">
        <v>44727</v>
      </c>
      <c r="Z799" s="37" t="str">
        <f>IF(India_Data[[#This Row],[Order Date]]=India_Data[[#This Row],[Ship Date]],"0","1")</f>
        <v>1</v>
      </c>
      <c r="AA799" s="37" t="str">
        <f>IF(India_Data[[#This Row],[Sales]]&gt;=India_Data[[#This Row],[Target]],"YES","NO")</f>
        <v>NO</v>
      </c>
      <c r="AB799" s="37">
        <f>(Data!O799:O2353-Data!T799:T2353)</f>
        <v>-167.95999999999998</v>
      </c>
      <c r="AC799" s="35">
        <f>India_Data[[#This Row],[Ship Date]]-India_Data[[#This Row],[Order Date]]</f>
        <v>-144</v>
      </c>
      <c r="AD799" s="35" t="str">
        <f>IF(India_Data[[#This Row],[Ship Date]]-India_Data[[#This Row],[Order Date]]&gt;5,"flag","no")</f>
        <v>no</v>
      </c>
      <c r="AE799" s="35">
        <f>India_Data[[#This Row],[Profit]]/India_Data[[#This Row],[Sales]]</f>
        <v>0.27955271565495204</v>
      </c>
      <c r="AF799" s="41">
        <f>India_Data[[#This Row],[Sales]]/India_Data[[#This Row],[Target]]</f>
        <v>0.66806324110671944</v>
      </c>
      <c r="AG799" s="41">
        <f>India_Data[[#This Row],[Shipping Cost]]/India_Data[[#This Row],[Sales]]</f>
        <v>5.5940125428943319E-2</v>
      </c>
      <c r="AH799" s="40" t="str">
        <f>IF(India_Data[[#This Row],[Shipping Cost]]/India_Data[[#This Row],[Sales]]&gt;0.1,"HIGH","")</f>
        <v/>
      </c>
    </row>
    <row r="800" spans="1:34">
      <c r="A800" s="19">
        <v>799</v>
      </c>
      <c r="B800" s="20" t="s">
        <v>257</v>
      </c>
      <c r="C800" s="20" t="s">
        <v>26</v>
      </c>
      <c r="D800" s="20" t="s">
        <v>258</v>
      </c>
      <c r="E800" s="20" t="s">
        <v>259</v>
      </c>
      <c r="F800" s="20" t="s">
        <v>29</v>
      </c>
      <c r="G800" s="20" t="s">
        <v>260</v>
      </c>
      <c r="H800" s="20" t="s">
        <v>260</v>
      </c>
      <c r="I800" s="20" t="s">
        <v>32</v>
      </c>
      <c r="J800" s="20" t="s">
        <v>33</v>
      </c>
      <c r="K800" s="20" t="s">
        <v>1615</v>
      </c>
      <c r="L800" s="20" t="s">
        <v>1508</v>
      </c>
      <c r="M800" s="20" t="s">
        <v>1518</v>
      </c>
      <c r="N800" s="20" t="s">
        <v>1616</v>
      </c>
      <c r="O800" s="20">
        <v>705.6</v>
      </c>
      <c r="P800" s="20">
        <v>8</v>
      </c>
      <c r="Q800" s="20">
        <v>331.44</v>
      </c>
      <c r="R800" s="20">
        <v>31.87</v>
      </c>
      <c r="S800" s="20" t="s">
        <v>38</v>
      </c>
      <c r="T800" s="20">
        <v>709</v>
      </c>
      <c r="U800" s="20" t="s">
        <v>206</v>
      </c>
      <c r="V800" s="20" t="s">
        <v>207</v>
      </c>
      <c r="W800" s="21" t="s">
        <v>41</v>
      </c>
      <c r="X800" s="22">
        <v>44538</v>
      </c>
      <c r="Y800" s="23">
        <v>44422</v>
      </c>
      <c r="Z800" s="37" t="str">
        <f>IF(India_Data[[#This Row],[Order Date]]=India_Data[[#This Row],[Ship Date]],"0","1")</f>
        <v>1</v>
      </c>
      <c r="AA800" s="37" t="str">
        <f>IF(India_Data[[#This Row],[Sales]]&gt;=India_Data[[#This Row],[Target]],"YES","NO")</f>
        <v>NO</v>
      </c>
      <c r="AB800" s="37">
        <f>(Data!O800:O2354-Data!T800:T2354)</f>
        <v>-3.3999999999999773</v>
      </c>
      <c r="AC800" s="35">
        <f>India_Data[[#This Row],[Ship Date]]-India_Data[[#This Row],[Order Date]]</f>
        <v>-116</v>
      </c>
      <c r="AD800" s="35" t="str">
        <f>IF(India_Data[[#This Row],[Ship Date]]-India_Data[[#This Row],[Order Date]]&gt;5,"flag","no")</f>
        <v>no</v>
      </c>
      <c r="AE800" s="35">
        <f>India_Data[[#This Row],[Profit]]/India_Data[[#This Row],[Sales]]</f>
        <v>0.46972789115646257</v>
      </c>
      <c r="AF800" s="41">
        <f>India_Data[[#This Row],[Sales]]/India_Data[[#This Row],[Target]]</f>
        <v>0.99520451339915372</v>
      </c>
      <c r="AG800" s="41">
        <f>India_Data[[#This Row],[Shipping Cost]]/India_Data[[#This Row],[Sales]]</f>
        <v>4.5167233560090704E-2</v>
      </c>
      <c r="AH800" s="40" t="str">
        <f>IF(India_Data[[#This Row],[Shipping Cost]]/India_Data[[#This Row],[Sales]]&gt;0.1,"HIGH","")</f>
        <v/>
      </c>
    </row>
    <row r="801" spans="1:34">
      <c r="A801" s="19">
        <v>800</v>
      </c>
      <c r="B801" s="20" t="s">
        <v>345</v>
      </c>
      <c r="C801" s="20" t="s">
        <v>26</v>
      </c>
      <c r="D801" s="20" t="s">
        <v>346</v>
      </c>
      <c r="E801" s="20" t="s">
        <v>347</v>
      </c>
      <c r="F801" s="20" t="s">
        <v>29</v>
      </c>
      <c r="G801" s="20" t="s">
        <v>135</v>
      </c>
      <c r="H801" s="20" t="s">
        <v>136</v>
      </c>
      <c r="I801" s="20" t="s">
        <v>32</v>
      </c>
      <c r="J801" s="20" t="s">
        <v>54</v>
      </c>
      <c r="K801" s="20" t="s">
        <v>1617</v>
      </c>
      <c r="L801" s="20" t="s">
        <v>1508</v>
      </c>
      <c r="M801" s="20" t="s">
        <v>1518</v>
      </c>
      <c r="N801" s="20" t="s">
        <v>1618</v>
      </c>
      <c r="O801" s="20">
        <v>771.39</v>
      </c>
      <c r="P801" s="20">
        <v>9</v>
      </c>
      <c r="Q801" s="20">
        <v>154.16999999999999</v>
      </c>
      <c r="R801" s="20">
        <v>18.940000000000001</v>
      </c>
      <c r="S801" s="20" t="s">
        <v>38</v>
      </c>
      <c r="T801" s="20">
        <v>605</v>
      </c>
      <c r="U801" s="20" t="s">
        <v>206</v>
      </c>
      <c r="V801" s="20" t="s">
        <v>214</v>
      </c>
      <c r="W801" s="21" t="s">
        <v>41</v>
      </c>
      <c r="X801" s="22">
        <v>45588</v>
      </c>
      <c r="Y801" s="23">
        <v>45590</v>
      </c>
      <c r="Z801" s="37" t="str">
        <f>IF(India_Data[[#This Row],[Order Date]]=India_Data[[#This Row],[Ship Date]],"0","1")</f>
        <v>1</v>
      </c>
      <c r="AA801" s="37" t="str">
        <f>IF(India_Data[[#This Row],[Sales]]&gt;=India_Data[[#This Row],[Target]],"YES","NO")</f>
        <v>YES</v>
      </c>
      <c r="AB801" s="37">
        <f>(Data!O801:O2355-Data!T801:T2355)</f>
        <v>166.39</v>
      </c>
      <c r="AC801" s="35">
        <f>India_Data[[#This Row],[Ship Date]]-India_Data[[#This Row],[Order Date]]</f>
        <v>2</v>
      </c>
      <c r="AD801" s="35" t="str">
        <f>IF(India_Data[[#This Row],[Ship Date]]-India_Data[[#This Row],[Order Date]]&gt;5,"flag","no")</f>
        <v>no</v>
      </c>
      <c r="AE801" s="35">
        <f>India_Data[[#This Row],[Profit]]/India_Data[[#This Row],[Sales]]</f>
        <v>0.19985999299964996</v>
      </c>
      <c r="AF801" s="41">
        <f>India_Data[[#This Row],[Sales]]/India_Data[[#This Row],[Target]]</f>
        <v>1.2750247933884298</v>
      </c>
      <c r="AG801" s="41">
        <f>India_Data[[#This Row],[Shipping Cost]]/India_Data[[#This Row],[Sales]]</f>
        <v>2.4553079505827146E-2</v>
      </c>
      <c r="AH801" s="40" t="str">
        <f>IF(India_Data[[#This Row],[Shipping Cost]]/India_Data[[#This Row],[Sales]]&gt;0.1,"HIGH","")</f>
        <v/>
      </c>
    </row>
    <row r="802" spans="1:34">
      <c r="A802" s="19">
        <v>801</v>
      </c>
      <c r="B802" s="20" t="s">
        <v>408</v>
      </c>
      <c r="C802" s="20" t="s">
        <v>26</v>
      </c>
      <c r="D802" s="20" t="s">
        <v>409</v>
      </c>
      <c r="E802" s="20" t="s">
        <v>410</v>
      </c>
      <c r="F802" s="20" t="s">
        <v>29</v>
      </c>
      <c r="G802" s="20" t="s">
        <v>411</v>
      </c>
      <c r="H802" s="20" t="s">
        <v>31</v>
      </c>
      <c r="I802" s="20" t="s">
        <v>32</v>
      </c>
      <c r="J802" s="20" t="s">
        <v>33</v>
      </c>
      <c r="K802" s="20" t="s">
        <v>2222</v>
      </c>
      <c r="L802" s="20" t="s">
        <v>1942</v>
      </c>
      <c r="M802" s="20" t="s">
        <v>1950</v>
      </c>
      <c r="N802" s="20" t="s">
        <v>2223</v>
      </c>
      <c r="O802" s="20">
        <v>2673.81</v>
      </c>
      <c r="P802" s="20">
        <v>9</v>
      </c>
      <c r="Q802" s="20">
        <v>26.73</v>
      </c>
      <c r="R802" s="20">
        <v>237.05</v>
      </c>
      <c r="S802" s="20" t="s">
        <v>38</v>
      </c>
      <c r="T802" s="20">
        <v>56</v>
      </c>
      <c r="U802" s="20" t="s">
        <v>206</v>
      </c>
      <c r="V802" s="20" t="s">
        <v>228</v>
      </c>
      <c r="W802" s="21" t="s">
        <v>41</v>
      </c>
      <c r="X802" s="22">
        <v>44839</v>
      </c>
      <c r="Y802" s="23">
        <v>44900</v>
      </c>
      <c r="Z802" s="37" t="str">
        <f>IF(India_Data[[#This Row],[Order Date]]=India_Data[[#This Row],[Ship Date]],"0","1")</f>
        <v>1</v>
      </c>
      <c r="AA802" s="37" t="str">
        <f>IF(India_Data[[#This Row],[Sales]]&gt;=India_Data[[#This Row],[Target]],"YES","NO")</f>
        <v>YES</v>
      </c>
      <c r="AB802" s="37">
        <f>(Data!O802:O2356-Data!T802:T2356)</f>
        <v>2617.81</v>
      </c>
      <c r="AC802" s="35">
        <f>India_Data[[#This Row],[Ship Date]]-India_Data[[#This Row],[Order Date]]</f>
        <v>61</v>
      </c>
      <c r="AD802" s="35" t="str">
        <f>IF(India_Data[[#This Row],[Ship Date]]-India_Data[[#This Row],[Order Date]]&gt;5,"flag","no")</f>
        <v>flag</v>
      </c>
      <c r="AE802" s="35">
        <f>India_Data[[#This Row],[Profit]]/India_Data[[#This Row],[Sales]]</f>
        <v>9.996970614965163E-3</v>
      </c>
      <c r="AF802" s="41">
        <f>India_Data[[#This Row],[Sales]]/India_Data[[#This Row],[Target]]</f>
        <v>47.746607142857144</v>
      </c>
      <c r="AG802" s="41">
        <f>India_Data[[#This Row],[Shipping Cost]]/India_Data[[#This Row],[Sales]]</f>
        <v>8.8656262038065536E-2</v>
      </c>
      <c r="AH802" s="40" t="str">
        <f>IF(India_Data[[#This Row],[Shipping Cost]]/India_Data[[#This Row],[Sales]]&gt;0.1,"HIGH","")</f>
        <v/>
      </c>
    </row>
    <row r="803" spans="1:34">
      <c r="A803" s="19">
        <v>802</v>
      </c>
      <c r="B803" s="20" t="s">
        <v>1619</v>
      </c>
      <c r="C803" s="20" t="s">
        <v>26</v>
      </c>
      <c r="D803" s="20" t="s">
        <v>1620</v>
      </c>
      <c r="E803" s="20" t="s">
        <v>1621</v>
      </c>
      <c r="F803" s="20" t="s">
        <v>29</v>
      </c>
      <c r="G803" s="20" t="s">
        <v>1077</v>
      </c>
      <c r="H803" s="20" t="s">
        <v>165</v>
      </c>
      <c r="I803" s="20" t="s">
        <v>32</v>
      </c>
      <c r="J803" s="20" t="s">
        <v>47</v>
      </c>
      <c r="K803" s="20" t="s">
        <v>1622</v>
      </c>
      <c r="L803" s="20" t="s">
        <v>1508</v>
      </c>
      <c r="M803" s="20" t="s">
        <v>1509</v>
      </c>
      <c r="N803" s="20" t="s">
        <v>1623</v>
      </c>
      <c r="O803" s="20">
        <v>414.03</v>
      </c>
      <c r="P803" s="20">
        <v>1</v>
      </c>
      <c r="Q803" s="20">
        <v>169.74</v>
      </c>
      <c r="R803" s="20">
        <v>22.44</v>
      </c>
      <c r="S803" s="20" t="s">
        <v>38</v>
      </c>
      <c r="T803" s="20">
        <v>269</v>
      </c>
      <c r="U803" s="20" t="s">
        <v>206</v>
      </c>
      <c r="V803" s="20" t="s">
        <v>214</v>
      </c>
      <c r="W803" s="21" t="s">
        <v>58</v>
      </c>
      <c r="X803" s="22">
        <v>45154</v>
      </c>
      <c r="Y803" s="23">
        <v>45156</v>
      </c>
      <c r="Z803" s="37" t="str">
        <f>IF(India_Data[[#This Row],[Order Date]]=India_Data[[#This Row],[Ship Date]],"0","1")</f>
        <v>1</v>
      </c>
      <c r="AA803" s="37" t="str">
        <f>IF(India_Data[[#This Row],[Sales]]&gt;=India_Data[[#This Row],[Target]],"YES","NO")</f>
        <v>YES</v>
      </c>
      <c r="AB803" s="37">
        <f>(Data!O803:O2357-Data!T803:T2357)</f>
        <v>145.02999999999997</v>
      </c>
      <c r="AC803" s="35">
        <f>India_Data[[#This Row],[Ship Date]]-India_Data[[#This Row],[Order Date]]</f>
        <v>2</v>
      </c>
      <c r="AD803" s="35" t="str">
        <f>IF(India_Data[[#This Row],[Ship Date]]-India_Data[[#This Row],[Order Date]]&gt;5,"flag","no")</f>
        <v>no</v>
      </c>
      <c r="AE803" s="35">
        <f>India_Data[[#This Row],[Profit]]/India_Data[[#This Row],[Sales]]</f>
        <v>0.40997029200782559</v>
      </c>
      <c r="AF803" s="41">
        <f>India_Data[[#This Row],[Sales]]/India_Data[[#This Row],[Target]]</f>
        <v>1.5391449814126392</v>
      </c>
      <c r="AG803" s="41">
        <f>India_Data[[#This Row],[Shipping Cost]]/India_Data[[#This Row],[Sales]]</f>
        <v>5.4198971089051522E-2</v>
      </c>
      <c r="AH803" s="40" t="str">
        <f>IF(India_Data[[#This Row],[Shipping Cost]]/India_Data[[#This Row],[Sales]]&gt;0.1,"HIGH","")</f>
        <v/>
      </c>
    </row>
    <row r="804" spans="1:34">
      <c r="A804" s="19">
        <v>803</v>
      </c>
      <c r="B804" s="20" t="s">
        <v>352</v>
      </c>
      <c r="C804" s="20" t="s">
        <v>26</v>
      </c>
      <c r="D804" s="20" t="s">
        <v>353</v>
      </c>
      <c r="E804" s="20" t="s">
        <v>354</v>
      </c>
      <c r="F804" s="20" t="s">
        <v>29</v>
      </c>
      <c r="G804" s="20" t="s">
        <v>355</v>
      </c>
      <c r="H804" s="20" t="s">
        <v>63</v>
      </c>
      <c r="I804" s="20" t="s">
        <v>32</v>
      </c>
      <c r="J804" s="20" t="s">
        <v>54</v>
      </c>
      <c r="K804" s="20" t="s">
        <v>1624</v>
      </c>
      <c r="L804" s="20" t="s">
        <v>1508</v>
      </c>
      <c r="M804" s="20" t="s">
        <v>1509</v>
      </c>
      <c r="N804" s="20" t="s">
        <v>1625</v>
      </c>
      <c r="O804" s="20">
        <v>143.37</v>
      </c>
      <c r="P804" s="20">
        <v>1</v>
      </c>
      <c r="Q804" s="20">
        <v>50.16</v>
      </c>
      <c r="R804" s="20">
        <v>10.46</v>
      </c>
      <c r="S804" s="20" t="s">
        <v>38</v>
      </c>
      <c r="T804" s="20">
        <v>584</v>
      </c>
      <c r="U804" s="20" t="s">
        <v>206</v>
      </c>
      <c r="V804" s="20" t="s">
        <v>221</v>
      </c>
      <c r="W804" s="21" t="s">
        <v>58</v>
      </c>
      <c r="X804" s="22">
        <v>45284</v>
      </c>
      <c r="Y804" s="23">
        <v>45284</v>
      </c>
      <c r="Z804" s="37" t="str">
        <f>IF(India_Data[[#This Row],[Order Date]]=India_Data[[#This Row],[Ship Date]],"0","1")</f>
        <v>0</v>
      </c>
      <c r="AA804" s="37" t="str">
        <f>IF(India_Data[[#This Row],[Sales]]&gt;=India_Data[[#This Row],[Target]],"YES","NO")</f>
        <v>NO</v>
      </c>
      <c r="AB804" s="37">
        <f>(Data!O804:O2358-Data!T804:T2358)</f>
        <v>-440.63</v>
      </c>
      <c r="AC804" s="35">
        <f>India_Data[[#This Row],[Ship Date]]-India_Data[[#This Row],[Order Date]]</f>
        <v>0</v>
      </c>
      <c r="AD804" s="35" t="str">
        <f>IF(India_Data[[#This Row],[Ship Date]]-India_Data[[#This Row],[Order Date]]&gt;5,"flag","no")</f>
        <v>no</v>
      </c>
      <c r="AE804" s="35">
        <f>India_Data[[#This Row],[Profit]]/India_Data[[#This Row],[Sales]]</f>
        <v>0.34986398828206733</v>
      </c>
      <c r="AF804" s="41">
        <f>India_Data[[#This Row],[Sales]]/India_Data[[#This Row],[Target]]</f>
        <v>0.24549657534246577</v>
      </c>
      <c r="AG804" s="41">
        <f>India_Data[[#This Row],[Shipping Cost]]/India_Data[[#This Row],[Sales]]</f>
        <v>7.2958080491037178E-2</v>
      </c>
      <c r="AH804" s="40" t="str">
        <f>IF(India_Data[[#This Row],[Shipping Cost]]/India_Data[[#This Row],[Sales]]&gt;0.1,"HIGH","")</f>
        <v/>
      </c>
    </row>
    <row r="805" spans="1:34">
      <c r="A805" s="19">
        <v>804</v>
      </c>
      <c r="B805" s="20" t="s">
        <v>718</v>
      </c>
      <c r="C805" s="20" t="s">
        <v>26</v>
      </c>
      <c r="D805" s="20" t="s">
        <v>719</v>
      </c>
      <c r="E805" s="20" t="s">
        <v>720</v>
      </c>
      <c r="F805" s="20" t="s">
        <v>29</v>
      </c>
      <c r="G805" s="20" t="s">
        <v>556</v>
      </c>
      <c r="H805" s="20" t="s">
        <v>31</v>
      </c>
      <c r="I805" s="20" t="s">
        <v>32</v>
      </c>
      <c r="J805" s="20" t="s">
        <v>33</v>
      </c>
      <c r="K805" s="20" t="s">
        <v>1626</v>
      </c>
      <c r="L805" s="20" t="s">
        <v>1508</v>
      </c>
      <c r="M805" s="20" t="s">
        <v>1509</v>
      </c>
      <c r="N805" s="20" t="s">
        <v>1627</v>
      </c>
      <c r="O805" s="20">
        <v>125.34</v>
      </c>
      <c r="P805" s="20">
        <v>1</v>
      </c>
      <c r="Q805" s="20">
        <v>56.4</v>
      </c>
      <c r="R805" s="20">
        <v>6.4</v>
      </c>
      <c r="S805" s="20" t="s">
        <v>38</v>
      </c>
      <c r="T805" s="20">
        <v>740</v>
      </c>
      <c r="U805" s="20" t="s">
        <v>206</v>
      </c>
      <c r="V805" s="20" t="s">
        <v>228</v>
      </c>
      <c r="W805" s="21" t="s">
        <v>41</v>
      </c>
      <c r="X805" s="22">
        <v>44711</v>
      </c>
      <c r="Y805" s="23">
        <v>44712</v>
      </c>
      <c r="Z805" s="37" t="str">
        <f>IF(India_Data[[#This Row],[Order Date]]=India_Data[[#This Row],[Ship Date]],"0","1")</f>
        <v>1</v>
      </c>
      <c r="AA805" s="37" t="str">
        <f>IF(India_Data[[#This Row],[Sales]]&gt;=India_Data[[#This Row],[Target]],"YES","NO")</f>
        <v>NO</v>
      </c>
      <c r="AB805" s="37">
        <f>(Data!O805:O2359-Data!T805:T2359)</f>
        <v>-614.66</v>
      </c>
      <c r="AC805" s="35">
        <f>India_Data[[#This Row],[Ship Date]]-India_Data[[#This Row],[Order Date]]</f>
        <v>1</v>
      </c>
      <c r="AD805" s="35" t="str">
        <f>IF(India_Data[[#This Row],[Ship Date]]-India_Data[[#This Row],[Order Date]]&gt;5,"flag","no")</f>
        <v>no</v>
      </c>
      <c r="AE805" s="35">
        <f>India_Data[[#This Row],[Profit]]/India_Data[[#This Row],[Sales]]</f>
        <v>0.44997606510292004</v>
      </c>
      <c r="AF805" s="41">
        <f>India_Data[[#This Row],[Sales]]/India_Data[[#This Row],[Target]]</f>
        <v>0.16937837837837838</v>
      </c>
      <c r="AG805" s="41">
        <f>India_Data[[#This Row],[Shipping Cost]]/India_Data[[#This Row],[Sales]]</f>
        <v>5.106111377054412E-2</v>
      </c>
      <c r="AH805" s="40" t="str">
        <f>IF(India_Data[[#This Row],[Shipping Cost]]/India_Data[[#This Row],[Sales]]&gt;0.1,"HIGH","")</f>
        <v/>
      </c>
    </row>
    <row r="806" spans="1:34">
      <c r="A806" s="19">
        <v>805</v>
      </c>
      <c r="B806" s="20" t="s">
        <v>1628</v>
      </c>
      <c r="C806" s="20" t="s">
        <v>26</v>
      </c>
      <c r="D806" s="20" t="s">
        <v>1629</v>
      </c>
      <c r="E806" s="20" t="s">
        <v>1630</v>
      </c>
      <c r="F806" s="20" t="s">
        <v>29</v>
      </c>
      <c r="G806" s="20" t="s">
        <v>901</v>
      </c>
      <c r="H806" s="20" t="s">
        <v>46</v>
      </c>
      <c r="I806" s="20" t="s">
        <v>32</v>
      </c>
      <c r="J806" s="20" t="s">
        <v>47</v>
      </c>
      <c r="K806" s="20" t="s">
        <v>1631</v>
      </c>
      <c r="L806" s="20" t="s">
        <v>1508</v>
      </c>
      <c r="M806" s="20" t="s">
        <v>1513</v>
      </c>
      <c r="N806" s="20" t="s">
        <v>1632</v>
      </c>
      <c r="O806" s="20">
        <v>270.27</v>
      </c>
      <c r="P806" s="20">
        <v>1</v>
      </c>
      <c r="Q806" s="20">
        <v>10.8</v>
      </c>
      <c r="R806" s="20">
        <v>25.28</v>
      </c>
      <c r="S806" s="20" t="s">
        <v>38</v>
      </c>
      <c r="T806" s="20">
        <v>346</v>
      </c>
      <c r="U806" s="20" t="s">
        <v>206</v>
      </c>
      <c r="V806" s="20" t="s">
        <v>207</v>
      </c>
      <c r="W806" s="21" t="s">
        <v>41</v>
      </c>
      <c r="X806" s="22">
        <v>45461</v>
      </c>
      <c r="Y806" s="23">
        <v>45464</v>
      </c>
      <c r="Z806" s="37" t="str">
        <f>IF(India_Data[[#This Row],[Order Date]]=India_Data[[#This Row],[Ship Date]],"0","1")</f>
        <v>1</v>
      </c>
      <c r="AA806" s="37" t="str">
        <f>IF(India_Data[[#This Row],[Sales]]&gt;=India_Data[[#This Row],[Target]],"YES","NO")</f>
        <v>NO</v>
      </c>
      <c r="AB806" s="37">
        <f>(Data!O806:O2360-Data!T806:T2360)</f>
        <v>-75.730000000000018</v>
      </c>
      <c r="AC806" s="35">
        <f>India_Data[[#This Row],[Ship Date]]-India_Data[[#This Row],[Order Date]]</f>
        <v>3</v>
      </c>
      <c r="AD806" s="35" t="str">
        <f>IF(India_Data[[#This Row],[Ship Date]]-India_Data[[#This Row],[Order Date]]&gt;5,"flag","no")</f>
        <v>no</v>
      </c>
      <c r="AE806" s="35">
        <f>India_Data[[#This Row],[Profit]]/India_Data[[#This Row],[Sales]]</f>
        <v>3.9960039960039967E-2</v>
      </c>
      <c r="AF806" s="41">
        <f>India_Data[[#This Row],[Sales]]/India_Data[[#This Row],[Target]]</f>
        <v>0.78112716763005774</v>
      </c>
      <c r="AG806" s="41">
        <f>India_Data[[#This Row],[Shipping Cost]]/India_Data[[#This Row],[Sales]]</f>
        <v>9.3536093536093545E-2</v>
      </c>
      <c r="AH806" s="40" t="str">
        <f>IF(India_Data[[#This Row],[Shipping Cost]]/India_Data[[#This Row],[Sales]]&gt;0.1,"HIGH","")</f>
        <v/>
      </c>
    </row>
    <row r="807" spans="1:34">
      <c r="A807" s="19">
        <v>806</v>
      </c>
      <c r="B807" s="20" t="s">
        <v>1633</v>
      </c>
      <c r="C807" s="20" t="s">
        <v>26</v>
      </c>
      <c r="D807" s="20" t="s">
        <v>1634</v>
      </c>
      <c r="E807" s="20" t="s">
        <v>1635</v>
      </c>
      <c r="F807" s="20" t="s">
        <v>29</v>
      </c>
      <c r="G807" s="20" t="s">
        <v>653</v>
      </c>
      <c r="H807" s="20" t="s">
        <v>46</v>
      </c>
      <c r="I807" s="20" t="s">
        <v>32</v>
      </c>
      <c r="J807" s="20" t="s">
        <v>47</v>
      </c>
      <c r="K807" s="20" t="s">
        <v>1636</v>
      </c>
      <c r="L807" s="20" t="s">
        <v>1508</v>
      </c>
      <c r="M807" s="20" t="s">
        <v>1518</v>
      </c>
      <c r="N807" s="20" t="s">
        <v>1637</v>
      </c>
      <c r="O807" s="20">
        <v>176.43</v>
      </c>
      <c r="P807" s="20">
        <v>1</v>
      </c>
      <c r="Q807" s="20">
        <v>22.92</v>
      </c>
      <c r="R807" s="20">
        <v>21.09</v>
      </c>
      <c r="S807" s="20" t="s">
        <v>38</v>
      </c>
      <c r="T807" s="20">
        <v>416</v>
      </c>
      <c r="U807" s="20" t="s">
        <v>206</v>
      </c>
      <c r="V807" s="20" t="s">
        <v>214</v>
      </c>
      <c r="W807" s="21" t="s">
        <v>41</v>
      </c>
      <c r="X807" s="22">
        <v>44870</v>
      </c>
      <c r="Y807" s="23">
        <v>44697</v>
      </c>
      <c r="Z807" s="37" t="str">
        <f>IF(India_Data[[#This Row],[Order Date]]=India_Data[[#This Row],[Ship Date]],"0","1")</f>
        <v>1</v>
      </c>
      <c r="AA807" s="37" t="str">
        <f>IF(India_Data[[#This Row],[Sales]]&gt;=India_Data[[#This Row],[Target]],"YES","NO")</f>
        <v>NO</v>
      </c>
      <c r="AB807" s="37">
        <f>(Data!O807:O2361-Data!T807:T2361)</f>
        <v>-239.57</v>
      </c>
      <c r="AC807" s="35">
        <f>India_Data[[#This Row],[Ship Date]]-India_Data[[#This Row],[Order Date]]</f>
        <v>-173</v>
      </c>
      <c r="AD807" s="35" t="str">
        <f>IF(India_Data[[#This Row],[Ship Date]]-India_Data[[#This Row],[Order Date]]&gt;5,"flag","no")</f>
        <v>no</v>
      </c>
      <c r="AE807" s="35">
        <f>India_Data[[#This Row],[Profit]]/India_Data[[#This Row],[Sales]]</f>
        <v>0.12990987927223263</v>
      </c>
      <c r="AF807" s="41">
        <f>India_Data[[#This Row],[Sales]]/India_Data[[#This Row],[Target]]</f>
        <v>0.42411057692307697</v>
      </c>
      <c r="AG807" s="41">
        <f>India_Data[[#This Row],[Shipping Cost]]/India_Data[[#This Row],[Sales]]</f>
        <v>0.11953749362353341</v>
      </c>
      <c r="AH807" s="40" t="str">
        <f>IF(India_Data[[#This Row],[Shipping Cost]]/India_Data[[#This Row],[Sales]]&gt;0.1,"HIGH","")</f>
        <v>HIGH</v>
      </c>
    </row>
    <row r="808" spans="1:34">
      <c r="A808" s="19">
        <v>807</v>
      </c>
      <c r="B808" s="20" t="s">
        <v>2224</v>
      </c>
      <c r="C808" s="20" t="s">
        <v>26</v>
      </c>
      <c r="D808" s="20" t="s">
        <v>2225</v>
      </c>
      <c r="E808" s="20" t="s">
        <v>2226</v>
      </c>
      <c r="F808" s="20" t="s">
        <v>29</v>
      </c>
      <c r="G808" s="20" t="s">
        <v>479</v>
      </c>
      <c r="H808" s="20" t="s">
        <v>63</v>
      </c>
      <c r="I808" s="20" t="s">
        <v>32</v>
      </c>
      <c r="J808" s="20" t="s">
        <v>54</v>
      </c>
      <c r="K808" s="20" t="s">
        <v>2227</v>
      </c>
      <c r="L808" s="20" t="s">
        <v>1942</v>
      </c>
      <c r="M808" s="20" t="s">
        <v>1969</v>
      </c>
      <c r="N808" s="20" t="s">
        <v>2228</v>
      </c>
      <c r="O808" s="20">
        <v>73.349999999999994</v>
      </c>
      <c r="P808" s="20">
        <v>1</v>
      </c>
      <c r="Q808" s="20">
        <v>2.19</v>
      </c>
      <c r="R808" s="20">
        <v>6.07</v>
      </c>
      <c r="S808" s="20" t="s">
        <v>38</v>
      </c>
      <c r="T808" s="20">
        <v>364</v>
      </c>
      <c r="U808" s="20" t="s">
        <v>206</v>
      </c>
      <c r="V808" s="20" t="s">
        <v>221</v>
      </c>
      <c r="W808" s="21" t="s">
        <v>58</v>
      </c>
      <c r="X808" s="22">
        <v>45042</v>
      </c>
      <c r="Y808" s="23">
        <v>45044</v>
      </c>
      <c r="Z808" s="37" t="str">
        <f>IF(India_Data[[#This Row],[Order Date]]=India_Data[[#This Row],[Ship Date]],"0","1")</f>
        <v>1</v>
      </c>
      <c r="AA808" s="37" t="str">
        <f>IF(India_Data[[#This Row],[Sales]]&gt;=India_Data[[#This Row],[Target]],"YES","NO")</f>
        <v>NO</v>
      </c>
      <c r="AB808" s="37">
        <f>(Data!O808:O2362-Data!T808:T2362)</f>
        <v>-290.64999999999998</v>
      </c>
      <c r="AC808" s="35">
        <f>India_Data[[#This Row],[Ship Date]]-India_Data[[#This Row],[Order Date]]</f>
        <v>2</v>
      </c>
      <c r="AD808" s="35" t="str">
        <f>IF(India_Data[[#This Row],[Ship Date]]-India_Data[[#This Row],[Order Date]]&gt;5,"flag","no")</f>
        <v>no</v>
      </c>
      <c r="AE808" s="35">
        <f>India_Data[[#This Row],[Profit]]/India_Data[[#This Row],[Sales]]</f>
        <v>2.9856850715746421E-2</v>
      </c>
      <c r="AF808" s="41">
        <f>India_Data[[#This Row],[Sales]]/India_Data[[#This Row],[Target]]</f>
        <v>0.20151098901098899</v>
      </c>
      <c r="AG808" s="41">
        <f>India_Data[[#This Row],[Shipping Cost]]/India_Data[[#This Row],[Sales]]</f>
        <v>8.2753919563735526E-2</v>
      </c>
      <c r="AH808" s="40" t="str">
        <f>IF(India_Data[[#This Row],[Shipping Cost]]/India_Data[[#This Row],[Sales]]&gt;0.1,"HIGH","")</f>
        <v/>
      </c>
    </row>
    <row r="809" spans="1:34">
      <c r="A809" s="19">
        <v>808</v>
      </c>
      <c r="B809" s="20" t="s">
        <v>2229</v>
      </c>
      <c r="C809" s="20" t="s">
        <v>26</v>
      </c>
      <c r="D809" s="20" t="s">
        <v>2230</v>
      </c>
      <c r="E809" s="20" t="s">
        <v>2231</v>
      </c>
      <c r="F809" s="20" t="s">
        <v>29</v>
      </c>
      <c r="G809" s="20" t="s">
        <v>89</v>
      </c>
      <c r="H809" s="20" t="s">
        <v>53</v>
      </c>
      <c r="I809" s="20" t="s">
        <v>32</v>
      </c>
      <c r="J809" s="20" t="s">
        <v>54</v>
      </c>
      <c r="K809" s="20" t="s">
        <v>2232</v>
      </c>
      <c r="L809" s="20" t="s">
        <v>1942</v>
      </c>
      <c r="M809" s="20" t="s">
        <v>1958</v>
      </c>
      <c r="N809" s="20" t="s">
        <v>2233</v>
      </c>
      <c r="O809" s="20">
        <v>69.150000000000006</v>
      </c>
      <c r="P809" s="20">
        <v>1</v>
      </c>
      <c r="Q809" s="20">
        <v>26.25</v>
      </c>
      <c r="R809" s="20">
        <v>6.79</v>
      </c>
      <c r="S809" s="20" t="s">
        <v>38</v>
      </c>
      <c r="T809" s="20">
        <v>632</v>
      </c>
      <c r="U809" s="20" t="s">
        <v>206</v>
      </c>
      <c r="V809" s="20" t="s">
        <v>228</v>
      </c>
      <c r="W809" s="21" t="s">
        <v>58</v>
      </c>
      <c r="X809" s="22">
        <v>44558</v>
      </c>
      <c r="Y809" s="23">
        <v>44559</v>
      </c>
      <c r="Z809" s="37" t="str">
        <f>IF(India_Data[[#This Row],[Order Date]]=India_Data[[#This Row],[Ship Date]],"0","1")</f>
        <v>1</v>
      </c>
      <c r="AA809" s="37" t="str">
        <f>IF(India_Data[[#This Row],[Sales]]&gt;=India_Data[[#This Row],[Target]],"YES","NO")</f>
        <v>NO</v>
      </c>
      <c r="AB809" s="37">
        <f>(Data!O809:O2363-Data!T809:T2363)</f>
        <v>-562.85</v>
      </c>
      <c r="AC809" s="35">
        <f>India_Data[[#This Row],[Ship Date]]-India_Data[[#This Row],[Order Date]]</f>
        <v>1</v>
      </c>
      <c r="AD809" s="35" t="str">
        <f>IF(India_Data[[#This Row],[Ship Date]]-India_Data[[#This Row],[Order Date]]&gt;5,"flag","no")</f>
        <v>no</v>
      </c>
      <c r="AE809" s="35">
        <f>India_Data[[#This Row],[Profit]]/India_Data[[#This Row],[Sales]]</f>
        <v>0.37960954446854661</v>
      </c>
      <c r="AF809" s="41">
        <f>India_Data[[#This Row],[Sales]]/India_Data[[#This Row],[Target]]</f>
        <v>0.10941455696202533</v>
      </c>
      <c r="AG809" s="41">
        <f>India_Data[[#This Row],[Shipping Cost]]/India_Data[[#This Row],[Sales]]</f>
        <v>9.8192335502530717E-2</v>
      </c>
      <c r="AH809" s="40" t="str">
        <f>IF(India_Data[[#This Row],[Shipping Cost]]/India_Data[[#This Row],[Sales]]&gt;0.1,"HIGH","")</f>
        <v/>
      </c>
    </row>
    <row r="810" spans="1:34">
      <c r="A810" s="19">
        <v>809</v>
      </c>
      <c r="B810" s="20" t="s">
        <v>626</v>
      </c>
      <c r="C810" s="20" t="s">
        <v>26</v>
      </c>
      <c r="D810" s="20" t="s">
        <v>60</v>
      </c>
      <c r="E810" s="20" t="s">
        <v>61</v>
      </c>
      <c r="F810" s="20" t="s">
        <v>29</v>
      </c>
      <c r="G810" s="20" t="s">
        <v>627</v>
      </c>
      <c r="H810" s="20" t="s">
        <v>627</v>
      </c>
      <c r="I810" s="20" t="s">
        <v>32</v>
      </c>
      <c r="J810" s="20" t="s">
        <v>47</v>
      </c>
      <c r="K810" s="20" t="s">
        <v>1638</v>
      </c>
      <c r="L810" s="20" t="s">
        <v>1508</v>
      </c>
      <c r="M810" s="20" t="s">
        <v>1509</v>
      </c>
      <c r="N810" s="20" t="s">
        <v>1639</v>
      </c>
      <c r="O810" s="20">
        <v>253.02</v>
      </c>
      <c r="P810" s="20">
        <v>2</v>
      </c>
      <c r="Q810" s="20">
        <v>5.04</v>
      </c>
      <c r="R810" s="20">
        <v>13.6</v>
      </c>
      <c r="S810" s="20" t="s">
        <v>38</v>
      </c>
      <c r="T810" s="20">
        <v>24</v>
      </c>
      <c r="U810" s="20" t="s">
        <v>206</v>
      </c>
      <c r="V810" s="20" t="s">
        <v>214</v>
      </c>
      <c r="W810" s="21" t="s">
        <v>58</v>
      </c>
      <c r="X810" s="22">
        <v>44979</v>
      </c>
      <c r="Y810" s="23">
        <v>44984</v>
      </c>
      <c r="Z810" s="37" t="str">
        <f>IF(India_Data[[#This Row],[Order Date]]=India_Data[[#This Row],[Ship Date]],"0","1")</f>
        <v>1</v>
      </c>
      <c r="AA810" s="37" t="str">
        <f>IF(India_Data[[#This Row],[Sales]]&gt;=India_Data[[#This Row],[Target]],"YES","NO")</f>
        <v>YES</v>
      </c>
      <c r="AB810" s="37">
        <f>(Data!O810:O2364-Data!T810:T2364)</f>
        <v>229.02</v>
      </c>
      <c r="AC810" s="35">
        <f>India_Data[[#This Row],[Ship Date]]-India_Data[[#This Row],[Order Date]]</f>
        <v>5</v>
      </c>
      <c r="AD810" s="35" t="str">
        <f>IF(India_Data[[#This Row],[Ship Date]]-India_Data[[#This Row],[Order Date]]&gt;5,"flag","no")</f>
        <v>no</v>
      </c>
      <c r="AE810" s="35">
        <f>India_Data[[#This Row],[Profit]]/India_Data[[#This Row],[Sales]]</f>
        <v>1.9919373962532606E-2</v>
      </c>
      <c r="AF810" s="41">
        <f>India_Data[[#This Row],[Sales]]/India_Data[[#This Row],[Target]]</f>
        <v>10.5425</v>
      </c>
      <c r="AG810" s="41">
        <f>India_Data[[#This Row],[Shipping Cost]]/India_Data[[#This Row],[Sales]]</f>
        <v>5.3750691644929252E-2</v>
      </c>
      <c r="AH810" s="40" t="str">
        <f>IF(India_Data[[#This Row],[Shipping Cost]]/India_Data[[#This Row],[Sales]]&gt;0.1,"HIGH","")</f>
        <v/>
      </c>
    </row>
    <row r="811" spans="1:34">
      <c r="A811" s="19">
        <v>810</v>
      </c>
      <c r="B811" s="20" t="s">
        <v>248</v>
      </c>
      <c r="C811" s="20" t="s">
        <v>26</v>
      </c>
      <c r="D811" s="20" t="s">
        <v>249</v>
      </c>
      <c r="E811" s="20" t="s">
        <v>250</v>
      </c>
      <c r="F811" s="20" t="s">
        <v>29</v>
      </c>
      <c r="G811" s="20" t="s">
        <v>251</v>
      </c>
      <c r="H811" s="20" t="s">
        <v>252</v>
      </c>
      <c r="I811" s="20" t="s">
        <v>32</v>
      </c>
      <c r="J811" s="20" t="s">
        <v>47</v>
      </c>
      <c r="K811" s="20" t="s">
        <v>1640</v>
      </c>
      <c r="L811" s="20" t="s">
        <v>1508</v>
      </c>
      <c r="M811" s="20" t="s">
        <v>1548</v>
      </c>
      <c r="N811" s="20" t="s">
        <v>1641</v>
      </c>
      <c r="O811" s="20">
        <v>101.04</v>
      </c>
      <c r="P811" s="20">
        <v>2</v>
      </c>
      <c r="Q811" s="20">
        <v>43.44</v>
      </c>
      <c r="R811" s="20">
        <v>8.42</v>
      </c>
      <c r="S811" s="20" t="s">
        <v>38</v>
      </c>
      <c r="T811" s="20">
        <v>660</v>
      </c>
      <c r="U811" s="20" t="s">
        <v>206</v>
      </c>
      <c r="V811" s="20" t="s">
        <v>221</v>
      </c>
      <c r="W811" s="21" t="s">
        <v>58</v>
      </c>
      <c r="X811" s="22">
        <v>45565</v>
      </c>
      <c r="Y811" s="23">
        <v>45332</v>
      </c>
      <c r="Z811" s="37" t="str">
        <f>IF(India_Data[[#This Row],[Order Date]]=India_Data[[#This Row],[Ship Date]],"0","1")</f>
        <v>1</v>
      </c>
      <c r="AA811" s="37" t="str">
        <f>IF(India_Data[[#This Row],[Sales]]&gt;=India_Data[[#This Row],[Target]],"YES","NO")</f>
        <v>NO</v>
      </c>
      <c r="AB811" s="37">
        <f>(Data!O811:O2365-Data!T811:T2365)</f>
        <v>-558.96</v>
      </c>
      <c r="AC811" s="35">
        <f>India_Data[[#This Row],[Ship Date]]-India_Data[[#This Row],[Order Date]]</f>
        <v>-233</v>
      </c>
      <c r="AD811" s="35" t="str">
        <f>IF(India_Data[[#This Row],[Ship Date]]-India_Data[[#This Row],[Order Date]]&gt;5,"flag","no")</f>
        <v>no</v>
      </c>
      <c r="AE811" s="35">
        <f>India_Data[[#This Row],[Profit]]/India_Data[[#This Row],[Sales]]</f>
        <v>0.42992874109263651</v>
      </c>
      <c r="AF811" s="41">
        <f>India_Data[[#This Row],[Sales]]/India_Data[[#This Row],[Target]]</f>
        <v>0.15309090909090911</v>
      </c>
      <c r="AG811" s="41">
        <f>India_Data[[#This Row],[Shipping Cost]]/India_Data[[#This Row],[Sales]]</f>
        <v>8.3333333333333329E-2</v>
      </c>
      <c r="AH811" s="40" t="str">
        <f>IF(India_Data[[#This Row],[Shipping Cost]]/India_Data[[#This Row],[Sales]]&gt;0.1,"HIGH","")</f>
        <v/>
      </c>
    </row>
    <row r="812" spans="1:34">
      <c r="A812" s="19">
        <v>811</v>
      </c>
      <c r="B812" s="20" t="s">
        <v>1251</v>
      </c>
      <c r="C812" s="20" t="s">
        <v>26</v>
      </c>
      <c r="D812" s="20" t="s">
        <v>1252</v>
      </c>
      <c r="E812" s="20" t="s">
        <v>1253</v>
      </c>
      <c r="F812" s="20" t="s">
        <v>29</v>
      </c>
      <c r="G812" s="20" t="s">
        <v>671</v>
      </c>
      <c r="H812" s="20" t="s">
        <v>672</v>
      </c>
      <c r="I812" s="20" t="s">
        <v>32</v>
      </c>
      <c r="J812" s="20" t="s">
        <v>33</v>
      </c>
      <c r="K812" s="20" t="s">
        <v>1642</v>
      </c>
      <c r="L812" s="20" t="s">
        <v>1508</v>
      </c>
      <c r="M812" s="20" t="s">
        <v>1548</v>
      </c>
      <c r="N812" s="20" t="s">
        <v>1643</v>
      </c>
      <c r="O812" s="20">
        <v>100.92</v>
      </c>
      <c r="P812" s="20">
        <v>2</v>
      </c>
      <c r="Q812" s="20">
        <v>8.0399999999999991</v>
      </c>
      <c r="R812" s="20">
        <v>6.7</v>
      </c>
      <c r="S812" s="20" t="s">
        <v>38</v>
      </c>
      <c r="T812" s="20">
        <v>174</v>
      </c>
      <c r="U812" s="20" t="s">
        <v>206</v>
      </c>
      <c r="V812" s="20" t="s">
        <v>228</v>
      </c>
      <c r="W812" s="21" t="s">
        <v>58</v>
      </c>
      <c r="X812" s="22">
        <v>45609</v>
      </c>
      <c r="Y812" s="23">
        <v>45611</v>
      </c>
      <c r="Z812" s="37" t="str">
        <f>IF(India_Data[[#This Row],[Order Date]]=India_Data[[#This Row],[Ship Date]],"0","1")</f>
        <v>1</v>
      </c>
      <c r="AA812" s="37" t="str">
        <f>IF(India_Data[[#This Row],[Sales]]&gt;=India_Data[[#This Row],[Target]],"YES","NO")</f>
        <v>NO</v>
      </c>
      <c r="AB812" s="37">
        <f>(Data!O812:O2366-Data!T812:T2366)</f>
        <v>-73.08</v>
      </c>
      <c r="AC812" s="35">
        <f>India_Data[[#This Row],[Ship Date]]-India_Data[[#This Row],[Order Date]]</f>
        <v>2</v>
      </c>
      <c r="AD812" s="35" t="str">
        <f>IF(India_Data[[#This Row],[Ship Date]]-India_Data[[#This Row],[Order Date]]&gt;5,"flag","no")</f>
        <v>no</v>
      </c>
      <c r="AE812" s="35">
        <f>India_Data[[#This Row],[Profit]]/India_Data[[#This Row],[Sales]]</f>
        <v>7.9667063020214021E-2</v>
      </c>
      <c r="AF812" s="41">
        <f>India_Data[[#This Row],[Sales]]/India_Data[[#This Row],[Target]]</f>
        <v>0.57999999999999996</v>
      </c>
      <c r="AG812" s="41">
        <f>India_Data[[#This Row],[Shipping Cost]]/India_Data[[#This Row],[Sales]]</f>
        <v>6.6389219183511691E-2</v>
      </c>
      <c r="AH812" s="40" t="str">
        <f>IF(India_Data[[#This Row],[Shipping Cost]]/India_Data[[#This Row],[Sales]]&gt;0.1,"HIGH","")</f>
        <v/>
      </c>
    </row>
    <row r="813" spans="1:34">
      <c r="A813" s="19">
        <v>812</v>
      </c>
      <c r="B813" s="20" t="s">
        <v>1644</v>
      </c>
      <c r="C813" s="20" t="s">
        <v>26</v>
      </c>
      <c r="D813" s="20" t="s">
        <v>1462</v>
      </c>
      <c r="E813" s="20" t="s">
        <v>1463</v>
      </c>
      <c r="F813" s="20" t="s">
        <v>29</v>
      </c>
      <c r="G813" s="20" t="s">
        <v>335</v>
      </c>
      <c r="H813" s="20" t="s">
        <v>335</v>
      </c>
      <c r="I813" s="20" t="s">
        <v>32</v>
      </c>
      <c r="J813" s="20" t="s">
        <v>33</v>
      </c>
      <c r="K813" s="20" t="s">
        <v>1645</v>
      </c>
      <c r="L813" s="20" t="s">
        <v>1508</v>
      </c>
      <c r="M813" s="20" t="s">
        <v>1518</v>
      </c>
      <c r="N813" s="20" t="s">
        <v>1646</v>
      </c>
      <c r="O813" s="20">
        <v>195.78</v>
      </c>
      <c r="P813" s="20">
        <v>2</v>
      </c>
      <c r="Q813" s="20">
        <v>76.319999999999993</v>
      </c>
      <c r="R813" s="20">
        <v>13.49</v>
      </c>
      <c r="S813" s="20" t="s">
        <v>38</v>
      </c>
      <c r="T813" s="20">
        <v>644</v>
      </c>
      <c r="U813" s="20" t="s">
        <v>206</v>
      </c>
      <c r="V813" s="20" t="s">
        <v>214</v>
      </c>
      <c r="W813" s="21" t="s">
        <v>41</v>
      </c>
      <c r="X813" s="22">
        <v>44839</v>
      </c>
      <c r="Y813" s="23">
        <v>44900</v>
      </c>
      <c r="Z813" s="37" t="str">
        <f>IF(India_Data[[#This Row],[Order Date]]=India_Data[[#This Row],[Ship Date]],"0","1")</f>
        <v>1</v>
      </c>
      <c r="AA813" s="37" t="str">
        <f>IF(India_Data[[#This Row],[Sales]]&gt;=India_Data[[#This Row],[Target]],"YES","NO")</f>
        <v>NO</v>
      </c>
      <c r="AB813" s="37">
        <f>(Data!O813:O2367-Data!T813:T2367)</f>
        <v>-448.22</v>
      </c>
      <c r="AC813" s="35">
        <f>India_Data[[#This Row],[Ship Date]]-India_Data[[#This Row],[Order Date]]</f>
        <v>61</v>
      </c>
      <c r="AD813" s="35" t="str">
        <f>IF(India_Data[[#This Row],[Ship Date]]-India_Data[[#This Row],[Order Date]]&gt;5,"flag","no")</f>
        <v>flag</v>
      </c>
      <c r="AE813" s="35">
        <f>India_Data[[#This Row],[Profit]]/India_Data[[#This Row],[Sales]]</f>
        <v>0.38982531412810295</v>
      </c>
      <c r="AF813" s="41">
        <f>India_Data[[#This Row],[Sales]]/India_Data[[#This Row],[Target]]</f>
        <v>0.30400621118012422</v>
      </c>
      <c r="AG813" s="41">
        <f>India_Data[[#This Row],[Shipping Cost]]/India_Data[[#This Row],[Sales]]</f>
        <v>6.890387169271632E-2</v>
      </c>
      <c r="AH813" s="40" t="str">
        <f>IF(India_Data[[#This Row],[Shipping Cost]]/India_Data[[#This Row],[Sales]]&gt;0.1,"HIGH","")</f>
        <v/>
      </c>
    </row>
    <row r="814" spans="1:34">
      <c r="A814" s="19">
        <v>813</v>
      </c>
      <c r="B814" s="20" t="s">
        <v>396</v>
      </c>
      <c r="C814" s="20" t="s">
        <v>26</v>
      </c>
      <c r="D814" s="20" t="s">
        <v>397</v>
      </c>
      <c r="E814" s="20" t="s">
        <v>398</v>
      </c>
      <c r="F814" s="20" t="s">
        <v>29</v>
      </c>
      <c r="G814" s="20" t="s">
        <v>52</v>
      </c>
      <c r="H814" s="20" t="s">
        <v>53</v>
      </c>
      <c r="I814" s="20" t="s">
        <v>32</v>
      </c>
      <c r="J814" s="20" t="s">
        <v>54</v>
      </c>
      <c r="K814" s="20" t="s">
        <v>1647</v>
      </c>
      <c r="L814" s="20" t="s">
        <v>1508</v>
      </c>
      <c r="M814" s="20" t="s">
        <v>1518</v>
      </c>
      <c r="N814" s="20" t="s">
        <v>1648</v>
      </c>
      <c r="O814" s="20">
        <v>169.44</v>
      </c>
      <c r="P814" s="20">
        <v>2</v>
      </c>
      <c r="Q814" s="20">
        <v>33.840000000000003</v>
      </c>
      <c r="R814" s="20">
        <v>12.29</v>
      </c>
      <c r="S814" s="20" t="s">
        <v>38</v>
      </c>
      <c r="T814" s="20">
        <v>51</v>
      </c>
      <c r="U814" s="20" t="s">
        <v>206</v>
      </c>
      <c r="V814" s="20" t="s">
        <v>221</v>
      </c>
      <c r="W814" s="21" t="s">
        <v>58</v>
      </c>
      <c r="X814" s="22">
        <v>44328</v>
      </c>
      <c r="Y814" s="23">
        <v>44451</v>
      </c>
      <c r="Z814" s="37" t="str">
        <f>IF(India_Data[[#This Row],[Order Date]]=India_Data[[#This Row],[Ship Date]],"0","1")</f>
        <v>1</v>
      </c>
      <c r="AA814" s="37" t="str">
        <f>IF(India_Data[[#This Row],[Sales]]&gt;=India_Data[[#This Row],[Target]],"YES","NO")</f>
        <v>YES</v>
      </c>
      <c r="AB814" s="37">
        <f>(Data!O814:O2368-Data!T814:T2368)</f>
        <v>118.44</v>
      </c>
      <c r="AC814" s="35">
        <f>India_Data[[#This Row],[Ship Date]]-India_Data[[#This Row],[Order Date]]</f>
        <v>123</v>
      </c>
      <c r="AD814" s="35" t="str">
        <f>IF(India_Data[[#This Row],[Ship Date]]-India_Data[[#This Row],[Order Date]]&gt;5,"flag","no")</f>
        <v>flag</v>
      </c>
      <c r="AE814" s="35">
        <f>India_Data[[#This Row],[Profit]]/India_Data[[#This Row],[Sales]]</f>
        <v>0.19971671388101986</v>
      </c>
      <c r="AF814" s="41">
        <f>India_Data[[#This Row],[Sales]]/India_Data[[#This Row],[Target]]</f>
        <v>3.3223529411764705</v>
      </c>
      <c r="AG814" s="41">
        <f>India_Data[[#This Row],[Shipping Cost]]/India_Data[[#This Row],[Sales]]</f>
        <v>7.2533050047214345E-2</v>
      </c>
      <c r="AH814" s="40" t="str">
        <f>IF(India_Data[[#This Row],[Shipping Cost]]/India_Data[[#This Row],[Sales]]&gt;0.1,"HIGH","")</f>
        <v/>
      </c>
    </row>
    <row r="815" spans="1:34">
      <c r="A815" s="19">
        <v>814</v>
      </c>
      <c r="B815" s="20" t="s">
        <v>345</v>
      </c>
      <c r="C815" s="20" t="s">
        <v>26</v>
      </c>
      <c r="D815" s="20" t="s">
        <v>346</v>
      </c>
      <c r="E815" s="20" t="s">
        <v>347</v>
      </c>
      <c r="F815" s="20" t="s">
        <v>29</v>
      </c>
      <c r="G815" s="20" t="s">
        <v>135</v>
      </c>
      <c r="H815" s="20" t="s">
        <v>136</v>
      </c>
      <c r="I815" s="20" t="s">
        <v>32</v>
      </c>
      <c r="J815" s="20" t="s">
        <v>54</v>
      </c>
      <c r="K815" s="20" t="s">
        <v>2234</v>
      </c>
      <c r="L815" s="20" t="s">
        <v>1942</v>
      </c>
      <c r="M815" s="20" t="s">
        <v>1958</v>
      </c>
      <c r="N815" s="20" t="s">
        <v>2235</v>
      </c>
      <c r="O815" s="20">
        <v>144.9</v>
      </c>
      <c r="P815" s="20">
        <v>2</v>
      </c>
      <c r="Q815" s="20">
        <v>72.42</v>
      </c>
      <c r="R815" s="20">
        <v>10.87</v>
      </c>
      <c r="S815" s="20" t="s">
        <v>38</v>
      </c>
      <c r="T815" s="20">
        <v>745</v>
      </c>
      <c r="U815" s="20" t="s">
        <v>206</v>
      </c>
      <c r="V815" s="20" t="s">
        <v>228</v>
      </c>
      <c r="W815" s="21" t="s">
        <v>41</v>
      </c>
      <c r="X815" s="22">
        <v>44462</v>
      </c>
      <c r="Y815" s="23">
        <v>44466</v>
      </c>
      <c r="Z815" s="37" t="str">
        <f>IF(India_Data[[#This Row],[Order Date]]=India_Data[[#This Row],[Ship Date]],"0","1")</f>
        <v>1</v>
      </c>
      <c r="AA815" s="37" t="str">
        <f>IF(India_Data[[#This Row],[Sales]]&gt;=India_Data[[#This Row],[Target]],"YES","NO")</f>
        <v>NO</v>
      </c>
      <c r="AB815" s="37">
        <f>(Data!O815:O2369-Data!T815:T2369)</f>
        <v>-600.1</v>
      </c>
      <c r="AC815" s="35">
        <f>India_Data[[#This Row],[Ship Date]]-India_Data[[#This Row],[Order Date]]</f>
        <v>4</v>
      </c>
      <c r="AD815" s="35" t="str">
        <f>IF(India_Data[[#This Row],[Ship Date]]-India_Data[[#This Row],[Order Date]]&gt;5,"flag","no")</f>
        <v>no</v>
      </c>
      <c r="AE815" s="35">
        <f>India_Data[[#This Row],[Profit]]/India_Data[[#This Row],[Sales]]</f>
        <v>0.49979296066252588</v>
      </c>
      <c r="AF815" s="41">
        <f>India_Data[[#This Row],[Sales]]/India_Data[[#This Row],[Target]]</f>
        <v>0.19449664429530203</v>
      </c>
      <c r="AG815" s="41">
        <f>India_Data[[#This Row],[Shipping Cost]]/India_Data[[#This Row],[Sales]]</f>
        <v>7.5017253278122836E-2</v>
      </c>
      <c r="AH815" s="40" t="str">
        <f>IF(India_Data[[#This Row],[Shipping Cost]]/India_Data[[#This Row],[Sales]]&gt;0.1,"HIGH","")</f>
        <v/>
      </c>
    </row>
    <row r="816" spans="1:34">
      <c r="A816" s="19">
        <v>815</v>
      </c>
      <c r="B816" s="20" t="s">
        <v>1269</v>
      </c>
      <c r="C816" s="20" t="s">
        <v>26</v>
      </c>
      <c r="D816" s="20" t="s">
        <v>284</v>
      </c>
      <c r="E816" s="20" t="s">
        <v>285</v>
      </c>
      <c r="F816" s="20" t="s">
        <v>29</v>
      </c>
      <c r="G816" s="20" t="s">
        <v>1270</v>
      </c>
      <c r="H816" s="20" t="s">
        <v>563</v>
      </c>
      <c r="I816" s="20" t="s">
        <v>32</v>
      </c>
      <c r="J816" s="20" t="s">
        <v>54</v>
      </c>
      <c r="K816" s="20" t="s">
        <v>2236</v>
      </c>
      <c r="L816" s="20" t="s">
        <v>1942</v>
      </c>
      <c r="M816" s="20" t="s">
        <v>1958</v>
      </c>
      <c r="N816" s="20" t="s">
        <v>2237</v>
      </c>
      <c r="O816" s="20">
        <v>227.82</v>
      </c>
      <c r="P816" s="20">
        <v>2</v>
      </c>
      <c r="Q816" s="20">
        <v>0</v>
      </c>
      <c r="R816" s="20">
        <v>8.4</v>
      </c>
      <c r="S816" s="20" t="s">
        <v>38</v>
      </c>
      <c r="T816" s="20">
        <v>464</v>
      </c>
      <c r="U816" s="20" t="s">
        <v>206</v>
      </c>
      <c r="V816" s="20" t="s">
        <v>207</v>
      </c>
      <c r="W816" s="21" t="s">
        <v>58</v>
      </c>
      <c r="X816" s="22">
        <v>45614</v>
      </c>
      <c r="Y816" s="23">
        <v>45616</v>
      </c>
      <c r="Z816" s="37" t="str">
        <f>IF(India_Data[[#This Row],[Order Date]]=India_Data[[#This Row],[Ship Date]],"0","1")</f>
        <v>1</v>
      </c>
      <c r="AA816" s="37" t="str">
        <f>IF(India_Data[[#This Row],[Sales]]&gt;=India_Data[[#This Row],[Target]],"YES","NO")</f>
        <v>NO</v>
      </c>
      <c r="AB816" s="37">
        <f>(Data!O816:O2370-Data!T816:T2370)</f>
        <v>-236.18</v>
      </c>
      <c r="AC816" s="35">
        <f>India_Data[[#This Row],[Ship Date]]-India_Data[[#This Row],[Order Date]]</f>
        <v>2</v>
      </c>
      <c r="AD816" s="35" t="str">
        <f>IF(India_Data[[#This Row],[Ship Date]]-India_Data[[#This Row],[Order Date]]&gt;5,"flag","no")</f>
        <v>no</v>
      </c>
      <c r="AE816" s="35">
        <f>India_Data[[#This Row],[Profit]]/India_Data[[#This Row],[Sales]]</f>
        <v>0</v>
      </c>
      <c r="AF816" s="41">
        <f>India_Data[[#This Row],[Sales]]/India_Data[[#This Row],[Target]]</f>
        <v>0.49099137931034481</v>
      </c>
      <c r="AG816" s="41">
        <f>India_Data[[#This Row],[Shipping Cost]]/India_Data[[#This Row],[Sales]]</f>
        <v>3.6871214116407695E-2</v>
      </c>
      <c r="AH816" s="40" t="str">
        <f>IF(India_Data[[#This Row],[Shipping Cost]]/India_Data[[#This Row],[Sales]]&gt;0.1,"HIGH","")</f>
        <v/>
      </c>
    </row>
    <row r="817" spans="1:34">
      <c r="A817" s="19">
        <v>816</v>
      </c>
      <c r="B817" s="20" t="s">
        <v>2238</v>
      </c>
      <c r="C817" s="20" t="s">
        <v>26</v>
      </c>
      <c r="D817" s="20" t="s">
        <v>2239</v>
      </c>
      <c r="E817" s="20" t="s">
        <v>2240</v>
      </c>
      <c r="F817" s="20" t="s">
        <v>29</v>
      </c>
      <c r="G817" s="20" t="s">
        <v>260</v>
      </c>
      <c r="H817" s="20" t="s">
        <v>260</v>
      </c>
      <c r="I817" s="20" t="s">
        <v>32</v>
      </c>
      <c r="J817" s="20" t="s">
        <v>33</v>
      </c>
      <c r="K817" s="20" t="s">
        <v>2241</v>
      </c>
      <c r="L817" s="20" t="s">
        <v>1942</v>
      </c>
      <c r="M817" s="20" t="s">
        <v>1969</v>
      </c>
      <c r="N817" s="20" t="s">
        <v>2242</v>
      </c>
      <c r="O817" s="20">
        <v>336.36</v>
      </c>
      <c r="P817" s="20">
        <v>2</v>
      </c>
      <c r="Q817" s="20">
        <v>117.72</v>
      </c>
      <c r="R817" s="20">
        <v>20.49</v>
      </c>
      <c r="S817" s="20" t="s">
        <v>38</v>
      </c>
      <c r="T817" s="20">
        <v>666</v>
      </c>
      <c r="U817" s="20" t="s">
        <v>206</v>
      </c>
      <c r="V817" s="20" t="s">
        <v>214</v>
      </c>
      <c r="W817" s="21" t="s">
        <v>41</v>
      </c>
      <c r="X817" s="22">
        <v>45490</v>
      </c>
      <c r="Y817" s="23">
        <v>45493</v>
      </c>
      <c r="Z817" s="37" t="str">
        <f>IF(India_Data[[#This Row],[Order Date]]=India_Data[[#This Row],[Ship Date]],"0","1")</f>
        <v>1</v>
      </c>
      <c r="AA817" s="37" t="str">
        <f>IF(India_Data[[#This Row],[Sales]]&gt;=India_Data[[#This Row],[Target]],"YES","NO")</f>
        <v>NO</v>
      </c>
      <c r="AB817" s="37">
        <f>(Data!O817:O2371-Data!T817:T2371)</f>
        <v>-329.64</v>
      </c>
      <c r="AC817" s="35">
        <f>India_Data[[#This Row],[Ship Date]]-India_Data[[#This Row],[Order Date]]</f>
        <v>3</v>
      </c>
      <c r="AD817" s="35" t="str">
        <f>IF(India_Data[[#This Row],[Ship Date]]-India_Data[[#This Row],[Order Date]]&gt;5,"flag","no")</f>
        <v>no</v>
      </c>
      <c r="AE817" s="35">
        <f>India_Data[[#This Row],[Profit]]/India_Data[[#This Row],[Sales]]</f>
        <v>0.34998216196931858</v>
      </c>
      <c r="AF817" s="41">
        <f>India_Data[[#This Row],[Sales]]/India_Data[[#This Row],[Target]]</f>
        <v>0.5050450450450451</v>
      </c>
      <c r="AG817" s="41">
        <f>India_Data[[#This Row],[Shipping Cost]]/India_Data[[#This Row],[Sales]]</f>
        <v>6.0916874777024607E-2</v>
      </c>
      <c r="AH817" s="40" t="str">
        <f>IF(India_Data[[#This Row],[Shipping Cost]]/India_Data[[#This Row],[Sales]]&gt;0.1,"HIGH","")</f>
        <v/>
      </c>
    </row>
    <row r="818" spans="1:34">
      <c r="A818" s="19">
        <v>817</v>
      </c>
      <c r="B818" s="20" t="s">
        <v>2243</v>
      </c>
      <c r="C818" s="20" t="s">
        <v>26</v>
      </c>
      <c r="D818" s="20" t="s">
        <v>2244</v>
      </c>
      <c r="E818" s="20" t="s">
        <v>2245</v>
      </c>
      <c r="F818" s="20" t="s">
        <v>29</v>
      </c>
      <c r="G818" s="20" t="s">
        <v>1006</v>
      </c>
      <c r="H818" s="20" t="s">
        <v>31</v>
      </c>
      <c r="I818" s="20" t="s">
        <v>32</v>
      </c>
      <c r="J818" s="20" t="s">
        <v>33</v>
      </c>
      <c r="K818" s="20" t="s">
        <v>2246</v>
      </c>
      <c r="L818" s="20" t="s">
        <v>1942</v>
      </c>
      <c r="M818" s="20" t="s">
        <v>1969</v>
      </c>
      <c r="N818" s="20" t="s">
        <v>2247</v>
      </c>
      <c r="O818" s="20">
        <v>179.46</v>
      </c>
      <c r="P818" s="20">
        <v>2</v>
      </c>
      <c r="Q818" s="20">
        <v>43.02</v>
      </c>
      <c r="R818" s="20">
        <v>12.58</v>
      </c>
      <c r="S818" s="20" t="s">
        <v>38</v>
      </c>
      <c r="T818" s="20">
        <v>598</v>
      </c>
      <c r="U818" s="20" t="s">
        <v>206</v>
      </c>
      <c r="V818" s="20" t="s">
        <v>221</v>
      </c>
      <c r="W818" s="21" t="s">
        <v>41</v>
      </c>
      <c r="X818" s="22">
        <v>45417</v>
      </c>
      <c r="Y818" s="23">
        <v>45478</v>
      </c>
      <c r="Z818" s="37" t="str">
        <f>IF(India_Data[[#This Row],[Order Date]]=India_Data[[#This Row],[Ship Date]],"0","1")</f>
        <v>1</v>
      </c>
      <c r="AA818" s="37" t="str">
        <f>IF(India_Data[[#This Row],[Sales]]&gt;=India_Data[[#This Row],[Target]],"YES","NO")</f>
        <v>NO</v>
      </c>
      <c r="AB818" s="37">
        <f>(Data!O818:O2372-Data!T818:T2372)</f>
        <v>-418.53999999999996</v>
      </c>
      <c r="AC818" s="35">
        <f>India_Data[[#This Row],[Ship Date]]-India_Data[[#This Row],[Order Date]]</f>
        <v>61</v>
      </c>
      <c r="AD818" s="35" t="str">
        <f>IF(India_Data[[#This Row],[Ship Date]]-India_Data[[#This Row],[Order Date]]&gt;5,"flag","no")</f>
        <v>flag</v>
      </c>
      <c r="AE818" s="35">
        <f>India_Data[[#This Row],[Profit]]/India_Data[[#This Row],[Sales]]</f>
        <v>0.23971915747241726</v>
      </c>
      <c r="AF818" s="41">
        <f>India_Data[[#This Row],[Sales]]/India_Data[[#This Row],[Target]]</f>
        <v>0.30010033444816053</v>
      </c>
      <c r="AG818" s="41">
        <f>India_Data[[#This Row],[Shipping Cost]]/India_Data[[#This Row],[Sales]]</f>
        <v>7.0099186448233583E-2</v>
      </c>
      <c r="AH818" s="40" t="str">
        <f>IF(India_Data[[#This Row],[Shipping Cost]]/India_Data[[#This Row],[Sales]]&gt;0.1,"HIGH","")</f>
        <v/>
      </c>
    </row>
    <row r="819" spans="1:34">
      <c r="A819" s="19">
        <v>818</v>
      </c>
      <c r="B819" s="20" t="s">
        <v>730</v>
      </c>
      <c r="C819" s="20" t="s">
        <v>26</v>
      </c>
      <c r="D819" s="20" t="s">
        <v>731</v>
      </c>
      <c r="E819" s="20" t="s">
        <v>732</v>
      </c>
      <c r="F819" s="20" t="s">
        <v>29</v>
      </c>
      <c r="G819" s="20" t="s">
        <v>191</v>
      </c>
      <c r="H819" s="20" t="s">
        <v>63</v>
      </c>
      <c r="I819" s="20" t="s">
        <v>32</v>
      </c>
      <c r="J819" s="20" t="s">
        <v>54</v>
      </c>
      <c r="K819" s="20" t="s">
        <v>810</v>
      </c>
      <c r="L819" s="20" t="s">
        <v>35</v>
      </c>
      <c r="M819" s="20" t="s">
        <v>36</v>
      </c>
      <c r="N819" s="20" t="s">
        <v>811</v>
      </c>
      <c r="O819" s="20">
        <v>27.36</v>
      </c>
      <c r="P819" s="20">
        <v>2</v>
      </c>
      <c r="Q819" s="20">
        <v>8.6999999999999993</v>
      </c>
      <c r="R819" s="20">
        <v>0.6</v>
      </c>
      <c r="S819" s="20" t="s">
        <v>38</v>
      </c>
      <c r="T819" s="20">
        <v>297</v>
      </c>
      <c r="U819" s="20" t="s">
        <v>350</v>
      </c>
      <c r="V819" s="20" t="s">
        <v>356</v>
      </c>
      <c r="W819" s="21" t="s">
        <v>41</v>
      </c>
      <c r="X819" s="22">
        <v>44433</v>
      </c>
      <c r="Y819" s="23">
        <v>44435</v>
      </c>
      <c r="Z819" s="37" t="str">
        <f>IF(India_Data[[#This Row],[Order Date]]=India_Data[[#This Row],[Ship Date]],"0","1")</f>
        <v>1</v>
      </c>
      <c r="AA819" s="37" t="str">
        <f>IF(India_Data[[#This Row],[Sales]]&gt;=India_Data[[#This Row],[Target]],"YES","NO")</f>
        <v>NO</v>
      </c>
      <c r="AB819" s="37">
        <f>(Data!O819:O2373-Data!T819:T2373)</f>
        <v>-269.64</v>
      </c>
      <c r="AC819" s="35">
        <f>India_Data[[#This Row],[Ship Date]]-India_Data[[#This Row],[Order Date]]</f>
        <v>2</v>
      </c>
      <c r="AD819" s="35" t="str">
        <f>IF(India_Data[[#This Row],[Ship Date]]-India_Data[[#This Row],[Order Date]]&gt;5,"flag","no")</f>
        <v>no</v>
      </c>
      <c r="AE819" s="35">
        <f>India_Data[[#This Row],[Profit]]/India_Data[[#This Row],[Sales]]</f>
        <v>0.31798245614035087</v>
      </c>
      <c r="AF819" s="41">
        <f>India_Data[[#This Row],[Sales]]/India_Data[[#This Row],[Target]]</f>
        <v>9.2121212121212118E-2</v>
      </c>
      <c r="AG819" s="41">
        <f>India_Data[[#This Row],[Shipping Cost]]/India_Data[[#This Row],[Sales]]</f>
        <v>2.1929824561403508E-2</v>
      </c>
      <c r="AH819" s="40" t="str">
        <f>IF(India_Data[[#This Row],[Shipping Cost]]/India_Data[[#This Row],[Sales]]&gt;0.1,"HIGH","")</f>
        <v/>
      </c>
    </row>
    <row r="820" spans="1:34">
      <c r="A820" s="19">
        <v>819</v>
      </c>
      <c r="B820" s="20" t="s">
        <v>812</v>
      </c>
      <c r="C820" s="20" t="s">
        <v>26</v>
      </c>
      <c r="D820" s="20" t="s">
        <v>611</v>
      </c>
      <c r="E820" s="20" t="s">
        <v>612</v>
      </c>
      <c r="F820" s="20" t="s">
        <v>29</v>
      </c>
      <c r="G820" s="20" t="s">
        <v>813</v>
      </c>
      <c r="H820" s="20" t="s">
        <v>46</v>
      </c>
      <c r="I820" s="20" t="s">
        <v>32</v>
      </c>
      <c r="J820" s="20" t="s">
        <v>47</v>
      </c>
      <c r="K820" s="20" t="s">
        <v>64</v>
      </c>
      <c r="L820" s="20" t="s">
        <v>35</v>
      </c>
      <c r="M820" s="20" t="s">
        <v>36</v>
      </c>
      <c r="N820" s="20" t="s">
        <v>65</v>
      </c>
      <c r="O820" s="20">
        <v>7.74</v>
      </c>
      <c r="P820" s="20">
        <v>2</v>
      </c>
      <c r="Q820" s="20">
        <v>3.66</v>
      </c>
      <c r="R820" s="20">
        <v>0.42</v>
      </c>
      <c r="S820" s="20" t="s">
        <v>38</v>
      </c>
      <c r="T820" s="20">
        <v>795</v>
      </c>
      <c r="U820" s="20" t="s">
        <v>350</v>
      </c>
      <c r="V820" s="20" t="s">
        <v>375</v>
      </c>
      <c r="W820" s="21" t="s">
        <v>58</v>
      </c>
      <c r="X820" s="22">
        <v>45358</v>
      </c>
      <c r="Y820" s="23">
        <v>45450</v>
      </c>
      <c r="Z820" s="37" t="str">
        <f>IF(India_Data[[#This Row],[Order Date]]=India_Data[[#This Row],[Ship Date]],"0","1")</f>
        <v>1</v>
      </c>
      <c r="AA820" s="37" t="str">
        <f>IF(India_Data[[#This Row],[Sales]]&gt;=India_Data[[#This Row],[Target]],"YES","NO")</f>
        <v>NO</v>
      </c>
      <c r="AB820" s="37">
        <f>(Data!O820:O2374-Data!T820:T2374)</f>
        <v>-787.26</v>
      </c>
      <c r="AC820" s="35">
        <f>India_Data[[#This Row],[Ship Date]]-India_Data[[#This Row],[Order Date]]</f>
        <v>92</v>
      </c>
      <c r="AD820" s="35" t="str">
        <f>IF(India_Data[[#This Row],[Ship Date]]-India_Data[[#This Row],[Order Date]]&gt;5,"flag","no")</f>
        <v>flag</v>
      </c>
      <c r="AE820" s="35">
        <f>India_Data[[#This Row],[Profit]]/India_Data[[#This Row],[Sales]]</f>
        <v>0.47286821705426357</v>
      </c>
      <c r="AF820" s="41">
        <f>India_Data[[#This Row],[Sales]]/India_Data[[#This Row],[Target]]</f>
        <v>9.7358490566037733E-3</v>
      </c>
      <c r="AG820" s="41">
        <f>India_Data[[#This Row],[Shipping Cost]]/India_Data[[#This Row],[Sales]]</f>
        <v>5.4263565891472867E-2</v>
      </c>
      <c r="AH820" s="40" t="str">
        <f>IF(India_Data[[#This Row],[Shipping Cost]]/India_Data[[#This Row],[Sales]]&gt;0.1,"HIGH","")</f>
        <v/>
      </c>
    </row>
    <row r="821" spans="1:34">
      <c r="A821" s="19">
        <v>820</v>
      </c>
      <c r="B821" s="20" t="s">
        <v>814</v>
      </c>
      <c r="C821" s="20" t="s">
        <v>26</v>
      </c>
      <c r="D821" s="20" t="s">
        <v>815</v>
      </c>
      <c r="E821" s="20" t="s">
        <v>816</v>
      </c>
      <c r="F821" s="20" t="s">
        <v>29</v>
      </c>
      <c r="G821" s="20" t="s">
        <v>817</v>
      </c>
      <c r="H821" s="20" t="s">
        <v>672</v>
      </c>
      <c r="I821" s="20" t="s">
        <v>32</v>
      </c>
      <c r="J821" s="20" t="s">
        <v>33</v>
      </c>
      <c r="K821" s="20" t="s">
        <v>818</v>
      </c>
      <c r="L821" s="20" t="s">
        <v>35</v>
      </c>
      <c r="M821" s="20" t="s">
        <v>159</v>
      </c>
      <c r="N821" s="20" t="s">
        <v>819</v>
      </c>
      <c r="O821" s="20">
        <v>95.16</v>
      </c>
      <c r="P821" s="20">
        <v>2</v>
      </c>
      <c r="Q821" s="20">
        <v>26.64</v>
      </c>
      <c r="R821" s="20">
        <v>4.7699999999999996</v>
      </c>
      <c r="S821" s="20" t="s">
        <v>38</v>
      </c>
      <c r="T821" s="20">
        <v>253</v>
      </c>
      <c r="U821" s="20" t="s">
        <v>350</v>
      </c>
      <c r="V821" s="20" t="s">
        <v>362</v>
      </c>
      <c r="W821" s="21" t="s">
        <v>58</v>
      </c>
      <c r="X821" s="22">
        <v>45561</v>
      </c>
      <c r="Y821" s="23">
        <v>45564</v>
      </c>
      <c r="Z821" s="37" t="str">
        <f>IF(India_Data[[#This Row],[Order Date]]=India_Data[[#This Row],[Ship Date]],"0","1")</f>
        <v>1</v>
      </c>
      <c r="AA821" s="37" t="str">
        <f>IF(India_Data[[#This Row],[Sales]]&gt;=India_Data[[#This Row],[Target]],"YES","NO")</f>
        <v>NO</v>
      </c>
      <c r="AB821" s="37">
        <f>(Data!O821:O2375-Data!T821:T2375)</f>
        <v>-157.84</v>
      </c>
      <c r="AC821" s="35">
        <f>India_Data[[#This Row],[Ship Date]]-India_Data[[#This Row],[Order Date]]</f>
        <v>3</v>
      </c>
      <c r="AD821" s="35" t="str">
        <f>IF(India_Data[[#This Row],[Ship Date]]-India_Data[[#This Row],[Order Date]]&gt;5,"flag","no")</f>
        <v>no</v>
      </c>
      <c r="AE821" s="35">
        <f>India_Data[[#This Row],[Profit]]/India_Data[[#This Row],[Sales]]</f>
        <v>0.27994955863808324</v>
      </c>
      <c r="AF821" s="41">
        <f>India_Data[[#This Row],[Sales]]/India_Data[[#This Row],[Target]]</f>
        <v>0.3761264822134387</v>
      </c>
      <c r="AG821" s="41">
        <f>India_Data[[#This Row],[Shipping Cost]]/India_Data[[#This Row],[Sales]]</f>
        <v>5.0126103404791927E-2</v>
      </c>
      <c r="AH821" s="40" t="str">
        <f>IF(India_Data[[#This Row],[Shipping Cost]]/India_Data[[#This Row],[Sales]]&gt;0.1,"HIGH","")</f>
        <v/>
      </c>
    </row>
    <row r="822" spans="1:34">
      <c r="A822" s="19">
        <v>821</v>
      </c>
      <c r="B822" s="20" t="s">
        <v>93</v>
      </c>
      <c r="C822" s="20" t="s">
        <v>26</v>
      </c>
      <c r="D822" s="20" t="s">
        <v>94</v>
      </c>
      <c r="E822" s="20" t="s">
        <v>95</v>
      </c>
      <c r="F822" s="20" t="s">
        <v>29</v>
      </c>
      <c r="G822" s="20" t="s">
        <v>96</v>
      </c>
      <c r="H822" s="20" t="s">
        <v>31</v>
      </c>
      <c r="I822" s="20" t="s">
        <v>32</v>
      </c>
      <c r="J822" s="20" t="s">
        <v>33</v>
      </c>
      <c r="K822" s="20" t="s">
        <v>820</v>
      </c>
      <c r="L822" s="20" t="s">
        <v>35</v>
      </c>
      <c r="M822" s="20" t="s">
        <v>159</v>
      </c>
      <c r="N822" s="20" t="s">
        <v>821</v>
      </c>
      <c r="O822" s="20">
        <v>107.28</v>
      </c>
      <c r="P822" s="20">
        <v>2</v>
      </c>
      <c r="Q822" s="20">
        <v>40.74</v>
      </c>
      <c r="R822" s="20">
        <v>4.25</v>
      </c>
      <c r="S822" s="20" t="s">
        <v>38</v>
      </c>
      <c r="T822" s="20">
        <v>676</v>
      </c>
      <c r="U822" s="20" t="s">
        <v>350</v>
      </c>
      <c r="V822" s="20" t="s">
        <v>351</v>
      </c>
      <c r="W822" s="21" t="s">
        <v>58</v>
      </c>
      <c r="X822" s="22">
        <v>44711</v>
      </c>
      <c r="Y822" s="23">
        <v>44712</v>
      </c>
      <c r="Z822" s="37" t="str">
        <f>IF(India_Data[[#This Row],[Order Date]]=India_Data[[#This Row],[Ship Date]],"0","1")</f>
        <v>1</v>
      </c>
      <c r="AA822" s="37" t="str">
        <f>IF(India_Data[[#This Row],[Sales]]&gt;=India_Data[[#This Row],[Target]],"YES","NO")</f>
        <v>NO</v>
      </c>
      <c r="AB822" s="37">
        <f>(Data!O822:O2376-Data!T822:T2376)</f>
        <v>-568.72</v>
      </c>
      <c r="AC822" s="35">
        <f>India_Data[[#This Row],[Ship Date]]-India_Data[[#This Row],[Order Date]]</f>
        <v>1</v>
      </c>
      <c r="AD822" s="35" t="str">
        <f>IF(India_Data[[#This Row],[Ship Date]]-India_Data[[#This Row],[Order Date]]&gt;5,"flag","no")</f>
        <v>no</v>
      </c>
      <c r="AE822" s="35">
        <f>India_Data[[#This Row],[Profit]]/India_Data[[#This Row],[Sales]]</f>
        <v>0.37975391498881433</v>
      </c>
      <c r="AF822" s="41">
        <f>India_Data[[#This Row],[Sales]]/India_Data[[#This Row],[Target]]</f>
        <v>0.158698224852071</v>
      </c>
      <c r="AG822" s="41">
        <f>India_Data[[#This Row],[Shipping Cost]]/India_Data[[#This Row],[Sales]]</f>
        <v>3.9615958240119313E-2</v>
      </c>
      <c r="AH822" s="40" t="str">
        <f>IF(India_Data[[#This Row],[Shipping Cost]]/India_Data[[#This Row],[Sales]]&gt;0.1,"HIGH","")</f>
        <v/>
      </c>
    </row>
    <row r="823" spans="1:34">
      <c r="A823" s="19">
        <v>822</v>
      </c>
      <c r="B823" s="20" t="s">
        <v>100</v>
      </c>
      <c r="C823" s="20" t="s">
        <v>26</v>
      </c>
      <c r="D823" s="20" t="s">
        <v>101</v>
      </c>
      <c r="E823" s="20" t="s">
        <v>102</v>
      </c>
      <c r="F823" s="20" t="s">
        <v>29</v>
      </c>
      <c r="G823" s="20" t="s">
        <v>103</v>
      </c>
      <c r="H823" s="20" t="s">
        <v>53</v>
      </c>
      <c r="I823" s="20" t="s">
        <v>32</v>
      </c>
      <c r="J823" s="20" t="s">
        <v>54</v>
      </c>
      <c r="K823" s="20" t="s">
        <v>822</v>
      </c>
      <c r="L823" s="20" t="s">
        <v>35</v>
      </c>
      <c r="M823" s="20" t="s">
        <v>145</v>
      </c>
      <c r="N823" s="20" t="s">
        <v>823</v>
      </c>
      <c r="O823" s="20">
        <v>21.6</v>
      </c>
      <c r="P823" s="20">
        <v>2</v>
      </c>
      <c r="Q823" s="20">
        <v>5.4</v>
      </c>
      <c r="R823" s="20">
        <v>0.47</v>
      </c>
      <c r="S823" s="20" t="s">
        <v>38</v>
      </c>
      <c r="T823" s="20">
        <v>361</v>
      </c>
      <c r="U823" s="20" t="s">
        <v>350</v>
      </c>
      <c r="V823" s="20" t="s">
        <v>356</v>
      </c>
      <c r="W823" s="21" t="s">
        <v>58</v>
      </c>
      <c r="X823" s="22">
        <v>45335</v>
      </c>
      <c r="Y823" s="23">
        <v>45337</v>
      </c>
      <c r="Z823" s="37" t="str">
        <f>IF(India_Data[[#This Row],[Order Date]]=India_Data[[#This Row],[Ship Date]],"0","1")</f>
        <v>1</v>
      </c>
      <c r="AA823" s="37" t="str">
        <f>IF(India_Data[[#This Row],[Sales]]&gt;=India_Data[[#This Row],[Target]],"YES","NO")</f>
        <v>NO</v>
      </c>
      <c r="AB823" s="37">
        <f>(Data!O823:O2377-Data!T823:T2377)</f>
        <v>-339.4</v>
      </c>
      <c r="AC823" s="35">
        <f>India_Data[[#This Row],[Ship Date]]-India_Data[[#This Row],[Order Date]]</f>
        <v>2</v>
      </c>
      <c r="AD823" s="35" t="str">
        <f>IF(India_Data[[#This Row],[Ship Date]]-India_Data[[#This Row],[Order Date]]&gt;5,"flag","no")</f>
        <v>no</v>
      </c>
      <c r="AE823" s="35">
        <f>India_Data[[#This Row],[Profit]]/India_Data[[#This Row],[Sales]]</f>
        <v>0.25</v>
      </c>
      <c r="AF823" s="41">
        <f>India_Data[[#This Row],[Sales]]/India_Data[[#This Row],[Target]]</f>
        <v>5.9833795013850416E-2</v>
      </c>
      <c r="AG823" s="41">
        <f>India_Data[[#This Row],[Shipping Cost]]/India_Data[[#This Row],[Sales]]</f>
        <v>2.1759259259259256E-2</v>
      </c>
      <c r="AH823" s="40" t="str">
        <f>IF(India_Data[[#This Row],[Shipping Cost]]/India_Data[[#This Row],[Sales]]&gt;0.1,"HIGH","")</f>
        <v/>
      </c>
    </row>
    <row r="824" spans="1:34">
      <c r="A824" s="19">
        <v>823</v>
      </c>
      <c r="B824" s="20" t="s">
        <v>277</v>
      </c>
      <c r="C824" s="20" t="s">
        <v>26</v>
      </c>
      <c r="D824" s="20" t="s">
        <v>278</v>
      </c>
      <c r="E824" s="20" t="s">
        <v>279</v>
      </c>
      <c r="F824" s="20" t="s">
        <v>29</v>
      </c>
      <c r="G824" s="20" t="s">
        <v>280</v>
      </c>
      <c r="H824" s="20" t="s">
        <v>63</v>
      </c>
      <c r="I824" s="20" t="s">
        <v>32</v>
      </c>
      <c r="J824" s="20" t="s">
        <v>54</v>
      </c>
      <c r="K824" s="20" t="s">
        <v>721</v>
      </c>
      <c r="L824" s="20" t="s">
        <v>35</v>
      </c>
      <c r="M824" s="20" t="s">
        <v>84</v>
      </c>
      <c r="N824" s="20" t="s">
        <v>722</v>
      </c>
      <c r="O824" s="20">
        <v>17.46</v>
      </c>
      <c r="P824" s="20">
        <v>2</v>
      </c>
      <c r="Q824" s="20">
        <v>6.06</v>
      </c>
      <c r="R824" s="20">
        <v>1.63</v>
      </c>
      <c r="S824" s="20" t="s">
        <v>38</v>
      </c>
      <c r="T824" s="20">
        <v>251</v>
      </c>
      <c r="U824" s="20" t="s">
        <v>350</v>
      </c>
      <c r="V824" s="20" t="s">
        <v>375</v>
      </c>
      <c r="W824" s="21" t="s">
        <v>58</v>
      </c>
      <c r="X824" s="22">
        <v>44731</v>
      </c>
      <c r="Y824" s="23">
        <v>44733</v>
      </c>
      <c r="Z824" s="37" t="str">
        <f>IF(India_Data[[#This Row],[Order Date]]=India_Data[[#This Row],[Ship Date]],"0","1")</f>
        <v>1</v>
      </c>
      <c r="AA824" s="37" t="str">
        <f>IF(India_Data[[#This Row],[Sales]]&gt;=India_Data[[#This Row],[Target]],"YES","NO")</f>
        <v>NO</v>
      </c>
      <c r="AB824" s="37">
        <f>(Data!O824:O2378-Data!T824:T2378)</f>
        <v>-233.54</v>
      </c>
      <c r="AC824" s="35">
        <f>India_Data[[#This Row],[Ship Date]]-India_Data[[#This Row],[Order Date]]</f>
        <v>2</v>
      </c>
      <c r="AD824" s="35" t="str">
        <f>IF(India_Data[[#This Row],[Ship Date]]-India_Data[[#This Row],[Order Date]]&gt;5,"flag","no")</f>
        <v>no</v>
      </c>
      <c r="AE824" s="35">
        <f>India_Data[[#This Row],[Profit]]/India_Data[[#This Row],[Sales]]</f>
        <v>0.34707903780068727</v>
      </c>
      <c r="AF824" s="41">
        <f>India_Data[[#This Row],[Sales]]/India_Data[[#This Row],[Target]]</f>
        <v>6.9561752988047815E-2</v>
      </c>
      <c r="AG824" s="41">
        <f>India_Data[[#This Row],[Shipping Cost]]/India_Data[[#This Row],[Sales]]</f>
        <v>9.3356242840778911E-2</v>
      </c>
      <c r="AH824" s="40" t="str">
        <f>IF(India_Data[[#This Row],[Shipping Cost]]/India_Data[[#This Row],[Sales]]&gt;0.1,"HIGH","")</f>
        <v/>
      </c>
    </row>
    <row r="825" spans="1:34">
      <c r="A825" s="19">
        <v>824</v>
      </c>
      <c r="B825" s="20" t="s">
        <v>824</v>
      </c>
      <c r="C825" s="20" t="s">
        <v>26</v>
      </c>
      <c r="D825" s="20" t="s">
        <v>825</v>
      </c>
      <c r="E825" s="20" t="s">
        <v>826</v>
      </c>
      <c r="F825" s="20" t="s">
        <v>29</v>
      </c>
      <c r="G825" s="20" t="s">
        <v>529</v>
      </c>
      <c r="H825" s="20" t="s">
        <v>31</v>
      </c>
      <c r="I825" s="20" t="s">
        <v>32</v>
      </c>
      <c r="J825" s="20" t="s">
        <v>33</v>
      </c>
      <c r="K825" s="20" t="s">
        <v>827</v>
      </c>
      <c r="L825" s="20" t="s">
        <v>35</v>
      </c>
      <c r="M825" s="20" t="s">
        <v>105</v>
      </c>
      <c r="N825" s="20" t="s">
        <v>828</v>
      </c>
      <c r="O825" s="20">
        <v>43.56</v>
      </c>
      <c r="P825" s="20">
        <v>2</v>
      </c>
      <c r="Q825" s="20">
        <v>2.58</v>
      </c>
      <c r="R825" s="20">
        <v>4.38</v>
      </c>
      <c r="S825" s="20" t="s">
        <v>38</v>
      </c>
      <c r="T825" s="20">
        <v>159</v>
      </c>
      <c r="U825" s="20" t="s">
        <v>350</v>
      </c>
      <c r="V825" s="20" t="s">
        <v>351</v>
      </c>
      <c r="W825" s="21" t="s">
        <v>58</v>
      </c>
      <c r="X825" s="22">
        <v>44937</v>
      </c>
      <c r="Y825" s="23">
        <v>45057</v>
      </c>
      <c r="Z825" s="37" t="str">
        <f>IF(India_Data[[#This Row],[Order Date]]=India_Data[[#This Row],[Ship Date]],"0","1")</f>
        <v>1</v>
      </c>
      <c r="AA825" s="37" t="str">
        <f>IF(India_Data[[#This Row],[Sales]]&gt;=India_Data[[#This Row],[Target]],"YES","NO")</f>
        <v>NO</v>
      </c>
      <c r="AB825" s="37">
        <f>(Data!O825:O2379-Data!T825:T2379)</f>
        <v>-115.44</v>
      </c>
      <c r="AC825" s="35">
        <f>India_Data[[#This Row],[Ship Date]]-India_Data[[#This Row],[Order Date]]</f>
        <v>120</v>
      </c>
      <c r="AD825" s="35" t="str">
        <f>IF(India_Data[[#This Row],[Ship Date]]-India_Data[[#This Row],[Order Date]]&gt;5,"flag","no")</f>
        <v>flag</v>
      </c>
      <c r="AE825" s="35">
        <f>India_Data[[#This Row],[Profit]]/India_Data[[#This Row],[Sales]]</f>
        <v>5.9228650137741048E-2</v>
      </c>
      <c r="AF825" s="41">
        <f>India_Data[[#This Row],[Sales]]/India_Data[[#This Row],[Target]]</f>
        <v>0.27396226415094344</v>
      </c>
      <c r="AG825" s="41">
        <f>India_Data[[#This Row],[Shipping Cost]]/India_Data[[#This Row],[Sales]]</f>
        <v>0.10055096418732781</v>
      </c>
      <c r="AH825" s="40" t="str">
        <f>IF(India_Data[[#This Row],[Shipping Cost]]/India_Data[[#This Row],[Sales]]&gt;0.1,"HIGH","")</f>
        <v>HIGH</v>
      </c>
    </row>
    <row r="826" spans="1:34">
      <c r="A826" s="19">
        <v>825</v>
      </c>
      <c r="B826" s="20" t="s">
        <v>248</v>
      </c>
      <c r="C826" s="20" t="s">
        <v>26</v>
      </c>
      <c r="D826" s="20" t="s">
        <v>249</v>
      </c>
      <c r="E826" s="20" t="s">
        <v>250</v>
      </c>
      <c r="F826" s="20" t="s">
        <v>29</v>
      </c>
      <c r="G826" s="20" t="s">
        <v>251</v>
      </c>
      <c r="H826" s="20" t="s">
        <v>252</v>
      </c>
      <c r="I826" s="20" t="s">
        <v>32</v>
      </c>
      <c r="J826" s="20" t="s">
        <v>47</v>
      </c>
      <c r="K826" s="20" t="s">
        <v>829</v>
      </c>
      <c r="L826" s="20" t="s">
        <v>35</v>
      </c>
      <c r="M826" s="20" t="s">
        <v>105</v>
      </c>
      <c r="N826" s="20" t="s">
        <v>830</v>
      </c>
      <c r="O826" s="20">
        <v>47.46</v>
      </c>
      <c r="P826" s="20">
        <v>2</v>
      </c>
      <c r="Q826" s="20">
        <v>14.22</v>
      </c>
      <c r="R826" s="20">
        <v>3.84</v>
      </c>
      <c r="S826" s="20" t="s">
        <v>38</v>
      </c>
      <c r="T826" s="20">
        <v>281</v>
      </c>
      <c r="U826" s="20" t="s">
        <v>350</v>
      </c>
      <c r="V826" s="20" t="s">
        <v>356</v>
      </c>
      <c r="W826" s="21" t="s">
        <v>41</v>
      </c>
      <c r="X826" s="22">
        <v>45371</v>
      </c>
      <c r="Y826" s="23">
        <v>45374</v>
      </c>
      <c r="Z826" s="37" t="str">
        <f>IF(India_Data[[#This Row],[Order Date]]=India_Data[[#This Row],[Ship Date]],"0","1")</f>
        <v>1</v>
      </c>
      <c r="AA826" s="37" t="str">
        <f>IF(India_Data[[#This Row],[Sales]]&gt;=India_Data[[#This Row],[Target]],"YES","NO")</f>
        <v>NO</v>
      </c>
      <c r="AB826" s="37">
        <f>(Data!O826:O2380-Data!T826:T2380)</f>
        <v>-233.54</v>
      </c>
      <c r="AC826" s="35">
        <f>India_Data[[#This Row],[Ship Date]]-India_Data[[#This Row],[Order Date]]</f>
        <v>3</v>
      </c>
      <c r="AD826" s="35" t="str">
        <f>IF(India_Data[[#This Row],[Ship Date]]-India_Data[[#This Row],[Order Date]]&gt;5,"flag","no")</f>
        <v>no</v>
      </c>
      <c r="AE826" s="35">
        <f>India_Data[[#This Row],[Profit]]/India_Data[[#This Row],[Sales]]</f>
        <v>0.29962073324905186</v>
      </c>
      <c r="AF826" s="41">
        <f>India_Data[[#This Row],[Sales]]/India_Data[[#This Row],[Target]]</f>
        <v>0.16889679715302491</v>
      </c>
      <c r="AG826" s="41">
        <f>India_Data[[#This Row],[Shipping Cost]]/India_Data[[#This Row],[Sales]]</f>
        <v>8.0910240202275593E-2</v>
      </c>
      <c r="AH826" s="40" t="str">
        <f>IF(India_Data[[#This Row],[Shipping Cost]]/India_Data[[#This Row],[Sales]]&gt;0.1,"HIGH","")</f>
        <v/>
      </c>
    </row>
    <row r="827" spans="1:34">
      <c r="A827" s="19">
        <v>826</v>
      </c>
      <c r="B827" s="20" t="s">
        <v>831</v>
      </c>
      <c r="C827" s="20" t="s">
        <v>26</v>
      </c>
      <c r="D827" s="20" t="s">
        <v>726</v>
      </c>
      <c r="E827" s="20" t="s">
        <v>727</v>
      </c>
      <c r="F827" s="20" t="s">
        <v>29</v>
      </c>
      <c r="G827" s="20" t="s">
        <v>96</v>
      </c>
      <c r="H827" s="20" t="s">
        <v>31</v>
      </c>
      <c r="I827" s="20" t="s">
        <v>32</v>
      </c>
      <c r="J827" s="20" t="s">
        <v>33</v>
      </c>
      <c r="K827" s="20" t="s">
        <v>832</v>
      </c>
      <c r="L827" s="20" t="s">
        <v>35</v>
      </c>
      <c r="M827" s="20" t="s">
        <v>275</v>
      </c>
      <c r="N827" s="20" t="s">
        <v>833</v>
      </c>
      <c r="O827" s="20">
        <v>1139.1600000000001</v>
      </c>
      <c r="P827" s="20">
        <v>2</v>
      </c>
      <c r="Q827" s="20">
        <v>284.76</v>
      </c>
      <c r="R827" s="20">
        <v>110.3</v>
      </c>
      <c r="S827" s="20" t="s">
        <v>38</v>
      </c>
      <c r="T827" s="20">
        <v>415</v>
      </c>
      <c r="U827" s="20" t="s">
        <v>350</v>
      </c>
      <c r="V827" s="20" t="s">
        <v>375</v>
      </c>
      <c r="W827" s="21" t="s">
        <v>58</v>
      </c>
      <c r="X827" s="22">
        <v>45227</v>
      </c>
      <c r="Y827" s="23">
        <v>45229</v>
      </c>
      <c r="Z827" s="37" t="str">
        <f>IF(India_Data[[#This Row],[Order Date]]=India_Data[[#This Row],[Ship Date]],"0","1")</f>
        <v>1</v>
      </c>
      <c r="AA827" s="37" t="str">
        <f>IF(India_Data[[#This Row],[Sales]]&gt;=India_Data[[#This Row],[Target]],"YES","NO")</f>
        <v>YES</v>
      </c>
      <c r="AB827" s="37">
        <f>(Data!O827:O2381-Data!T827:T2381)</f>
        <v>724.16000000000008</v>
      </c>
      <c r="AC827" s="35">
        <f>India_Data[[#This Row],[Ship Date]]-India_Data[[#This Row],[Order Date]]</f>
        <v>2</v>
      </c>
      <c r="AD827" s="35" t="str">
        <f>IF(India_Data[[#This Row],[Ship Date]]-India_Data[[#This Row],[Order Date]]&gt;5,"flag","no")</f>
        <v>no</v>
      </c>
      <c r="AE827" s="35">
        <f>India_Data[[#This Row],[Profit]]/India_Data[[#This Row],[Sales]]</f>
        <v>0.24997366480564623</v>
      </c>
      <c r="AF827" s="41">
        <f>India_Data[[#This Row],[Sales]]/India_Data[[#This Row],[Target]]</f>
        <v>2.7449638554216871</v>
      </c>
      <c r="AG827" s="41">
        <f>India_Data[[#This Row],[Shipping Cost]]/India_Data[[#This Row],[Sales]]</f>
        <v>9.6825731240563206E-2</v>
      </c>
      <c r="AH827" s="40" t="str">
        <f>IF(India_Data[[#This Row],[Shipping Cost]]/India_Data[[#This Row],[Sales]]&gt;0.1,"HIGH","")</f>
        <v/>
      </c>
    </row>
    <row r="828" spans="1:34">
      <c r="A828" s="19">
        <v>827</v>
      </c>
      <c r="B828" s="20" t="s">
        <v>345</v>
      </c>
      <c r="C828" s="20" t="s">
        <v>26</v>
      </c>
      <c r="D828" s="20" t="s">
        <v>346</v>
      </c>
      <c r="E828" s="20" t="s">
        <v>347</v>
      </c>
      <c r="F828" s="20" t="s">
        <v>29</v>
      </c>
      <c r="G828" s="20" t="s">
        <v>135</v>
      </c>
      <c r="H828" s="20" t="s">
        <v>136</v>
      </c>
      <c r="I828" s="20" t="s">
        <v>32</v>
      </c>
      <c r="J828" s="20" t="s">
        <v>54</v>
      </c>
      <c r="K828" s="20" t="s">
        <v>1249</v>
      </c>
      <c r="L828" s="20" t="s">
        <v>35</v>
      </c>
      <c r="M828" s="20" t="s">
        <v>159</v>
      </c>
      <c r="N828" s="20" t="s">
        <v>1250</v>
      </c>
      <c r="O828" s="20">
        <v>45.69</v>
      </c>
      <c r="P828" s="20">
        <v>1</v>
      </c>
      <c r="Q828" s="20">
        <v>18.72</v>
      </c>
      <c r="R828" s="20">
        <v>3.41</v>
      </c>
      <c r="S828" s="20" t="s">
        <v>38</v>
      </c>
      <c r="T828" s="20">
        <v>511</v>
      </c>
      <c r="U828" s="20" t="s">
        <v>350</v>
      </c>
      <c r="V828" s="20" t="s">
        <v>351</v>
      </c>
      <c r="W828" s="21" t="s">
        <v>41</v>
      </c>
      <c r="X828" s="22">
        <v>44607</v>
      </c>
      <c r="Y828" s="23">
        <v>44610</v>
      </c>
      <c r="Z828" s="37" t="str">
        <f>IF(India_Data[[#This Row],[Order Date]]=India_Data[[#This Row],[Ship Date]],"0","1")</f>
        <v>1</v>
      </c>
      <c r="AA828" s="37" t="str">
        <f>IF(India_Data[[#This Row],[Sales]]&gt;=India_Data[[#This Row],[Target]],"YES","NO")</f>
        <v>NO</v>
      </c>
      <c r="AB828" s="37">
        <f>(Data!O828:O2382-Data!T828:T2382)</f>
        <v>-465.31</v>
      </c>
      <c r="AC828" s="35">
        <f>India_Data[[#This Row],[Ship Date]]-India_Data[[#This Row],[Order Date]]</f>
        <v>3</v>
      </c>
      <c r="AD828" s="35" t="str">
        <f>IF(India_Data[[#This Row],[Ship Date]]-India_Data[[#This Row],[Order Date]]&gt;5,"flag","no")</f>
        <v>no</v>
      </c>
      <c r="AE828" s="35">
        <f>India_Data[[#This Row],[Profit]]/India_Data[[#This Row],[Sales]]</f>
        <v>0.40971766250820746</v>
      </c>
      <c r="AF828" s="41">
        <f>India_Data[[#This Row],[Sales]]/India_Data[[#This Row],[Target]]</f>
        <v>8.9412915851272007E-2</v>
      </c>
      <c r="AG828" s="41">
        <f>India_Data[[#This Row],[Shipping Cost]]/India_Data[[#This Row],[Sales]]</f>
        <v>7.4633398993215153E-2</v>
      </c>
      <c r="AH828" s="40" t="str">
        <f>IF(India_Data[[#This Row],[Shipping Cost]]/India_Data[[#This Row],[Sales]]&gt;0.1,"HIGH","")</f>
        <v/>
      </c>
    </row>
    <row r="829" spans="1:34">
      <c r="A829" s="19">
        <v>828</v>
      </c>
      <c r="B829" s="20" t="s">
        <v>200</v>
      </c>
      <c r="C829" s="20" t="s">
        <v>26</v>
      </c>
      <c r="D829" s="20" t="s">
        <v>201</v>
      </c>
      <c r="E829" s="20" t="s">
        <v>202</v>
      </c>
      <c r="F829" s="20" t="s">
        <v>29</v>
      </c>
      <c r="G829" s="20" t="s">
        <v>203</v>
      </c>
      <c r="H829" s="20" t="s">
        <v>53</v>
      </c>
      <c r="I829" s="20" t="s">
        <v>32</v>
      </c>
      <c r="J829" s="20" t="s">
        <v>54</v>
      </c>
      <c r="K829" s="20" t="s">
        <v>974</v>
      </c>
      <c r="L829" s="20" t="s">
        <v>35</v>
      </c>
      <c r="M829" s="20" t="s">
        <v>145</v>
      </c>
      <c r="N829" s="20" t="s">
        <v>975</v>
      </c>
      <c r="O829" s="20">
        <v>196.98</v>
      </c>
      <c r="P829" s="20">
        <v>1</v>
      </c>
      <c r="Q829" s="20">
        <v>84.69</v>
      </c>
      <c r="R829" s="20">
        <v>6.76</v>
      </c>
      <c r="S829" s="20" t="s">
        <v>38</v>
      </c>
      <c r="T829" s="20">
        <v>516</v>
      </c>
      <c r="U829" s="20" t="s">
        <v>350</v>
      </c>
      <c r="V829" s="20" t="s">
        <v>356</v>
      </c>
      <c r="W829" s="21" t="s">
        <v>41</v>
      </c>
      <c r="X829" s="22">
        <v>44958</v>
      </c>
      <c r="Y829" s="23">
        <v>45047</v>
      </c>
      <c r="Z829" s="37" t="str">
        <f>IF(India_Data[[#This Row],[Order Date]]=India_Data[[#This Row],[Ship Date]],"0","1")</f>
        <v>1</v>
      </c>
      <c r="AA829" s="37" t="str">
        <f>IF(India_Data[[#This Row],[Sales]]&gt;=India_Data[[#This Row],[Target]],"YES","NO")</f>
        <v>NO</v>
      </c>
      <c r="AB829" s="37">
        <f>(Data!O829:O2383-Data!T829:T2383)</f>
        <v>-319.02</v>
      </c>
      <c r="AC829" s="35">
        <f>India_Data[[#This Row],[Ship Date]]-India_Data[[#This Row],[Order Date]]</f>
        <v>89</v>
      </c>
      <c r="AD829" s="35" t="str">
        <f>IF(India_Data[[#This Row],[Ship Date]]-India_Data[[#This Row],[Order Date]]&gt;5,"flag","no")</f>
        <v>flag</v>
      </c>
      <c r="AE829" s="35">
        <f>India_Data[[#This Row],[Profit]]/India_Data[[#This Row],[Sales]]</f>
        <v>0.42994212610417304</v>
      </c>
      <c r="AF829" s="41">
        <f>India_Data[[#This Row],[Sales]]/India_Data[[#This Row],[Target]]</f>
        <v>0.38174418604651161</v>
      </c>
      <c r="AG829" s="41">
        <f>India_Data[[#This Row],[Shipping Cost]]/India_Data[[#This Row],[Sales]]</f>
        <v>3.4318204893897857E-2</v>
      </c>
      <c r="AH829" s="40" t="str">
        <f>IF(India_Data[[#This Row],[Shipping Cost]]/India_Data[[#This Row],[Sales]]&gt;0.1,"HIGH","")</f>
        <v/>
      </c>
    </row>
    <row r="830" spans="1:34">
      <c r="A830" s="19">
        <v>829</v>
      </c>
      <c r="B830" s="20" t="s">
        <v>622</v>
      </c>
      <c r="C830" s="20" t="s">
        <v>26</v>
      </c>
      <c r="D830" s="20" t="s">
        <v>278</v>
      </c>
      <c r="E830" s="20" t="s">
        <v>279</v>
      </c>
      <c r="F830" s="20" t="s">
        <v>29</v>
      </c>
      <c r="G830" s="20" t="s">
        <v>623</v>
      </c>
      <c r="H830" s="20" t="s">
        <v>63</v>
      </c>
      <c r="I830" s="20" t="s">
        <v>32</v>
      </c>
      <c r="J830" s="20" t="s">
        <v>54</v>
      </c>
      <c r="K830" s="20" t="s">
        <v>1359</v>
      </c>
      <c r="L830" s="20" t="s">
        <v>35</v>
      </c>
      <c r="M830" s="20" t="s">
        <v>84</v>
      </c>
      <c r="N830" s="20" t="s">
        <v>1360</v>
      </c>
      <c r="O830" s="20">
        <v>6.9</v>
      </c>
      <c r="P830" s="20">
        <v>1</v>
      </c>
      <c r="Q830" s="20">
        <v>1.02</v>
      </c>
      <c r="R830" s="20">
        <v>0.5</v>
      </c>
      <c r="S830" s="20" t="s">
        <v>38</v>
      </c>
      <c r="T830" s="20">
        <v>547</v>
      </c>
      <c r="U830" s="20" t="s">
        <v>350</v>
      </c>
      <c r="V830" s="20" t="s">
        <v>375</v>
      </c>
      <c r="W830" s="21" t="s">
        <v>41</v>
      </c>
      <c r="X830" s="22">
        <v>44388</v>
      </c>
      <c r="Y830" s="23">
        <v>44450</v>
      </c>
      <c r="Z830" s="37" t="str">
        <f>IF(India_Data[[#This Row],[Order Date]]=India_Data[[#This Row],[Ship Date]],"0","1")</f>
        <v>1</v>
      </c>
      <c r="AA830" s="37" t="str">
        <f>IF(India_Data[[#This Row],[Sales]]&gt;=India_Data[[#This Row],[Target]],"YES","NO")</f>
        <v>NO</v>
      </c>
      <c r="AB830" s="37">
        <f>(Data!O830:O2384-Data!T830:T2384)</f>
        <v>-540.1</v>
      </c>
      <c r="AC830" s="35">
        <f>India_Data[[#This Row],[Ship Date]]-India_Data[[#This Row],[Order Date]]</f>
        <v>62</v>
      </c>
      <c r="AD830" s="35" t="str">
        <f>IF(India_Data[[#This Row],[Ship Date]]-India_Data[[#This Row],[Order Date]]&gt;5,"flag","no")</f>
        <v>flag</v>
      </c>
      <c r="AE830" s="35">
        <f>India_Data[[#This Row],[Profit]]/India_Data[[#This Row],[Sales]]</f>
        <v>0.14782608695652175</v>
      </c>
      <c r="AF830" s="41">
        <f>India_Data[[#This Row],[Sales]]/India_Data[[#This Row],[Target]]</f>
        <v>1.2614259597806217E-2</v>
      </c>
      <c r="AG830" s="41">
        <f>India_Data[[#This Row],[Shipping Cost]]/India_Data[[#This Row],[Sales]]</f>
        <v>7.2463768115942032E-2</v>
      </c>
      <c r="AH830" s="40" t="str">
        <f>IF(India_Data[[#This Row],[Shipping Cost]]/India_Data[[#This Row],[Sales]]&gt;0.1,"HIGH","")</f>
        <v/>
      </c>
    </row>
    <row r="831" spans="1:34">
      <c r="A831" s="19">
        <v>830</v>
      </c>
      <c r="B831" s="20" t="s">
        <v>1361</v>
      </c>
      <c r="C831" s="20" t="s">
        <v>26</v>
      </c>
      <c r="D831" s="20" t="s">
        <v>1362</v>
      </c>
      <c r="E831" s="20" t="s">
        <v>1363</v>
      </c>
      <c r="F831" s="20" t="s">
        <v>29</v>
      </c>
      <c r="G831" s="20" t="s">
        <v>45</v>
      </c>
      <c r="H831" s="20" t="s">
        <v>46</v>
      </c>
      <c r="I831" s="20" t="s">
        <v>32</v>
      </c>
      <c r="J831" s="20" t="s">
        <v>47</v>
      </c>
      <c r="K831" s="20" t="s">
        <v>1364</v>
      </c>
      <c r="L831" s="20" t="s">
        <v>35</v>
      </c>
      <c r="M831" s="20" t="s">
        <v>84</v>
      </c>
      <c r="N831" s="20" t="s">
        <v>1365</v>
      </c>
      <c r="O831" s="20">
        <v>6.27</v>
      </c>
      <c r="P831" s="20">
        <v>1</v>
      </c>
      <c r="Q831" s="20">
        <v>2.94</v>
      </c>
      <c r="R831" s="20">
        <v>0.11</v>
      </c>
      <c r="S831" s="20" t="s">
        <v>38</v>
      </c>
      <c r="T831" s="20">
        <v>799</v>
      </c>
      <c r="U831" s="20" t="s">
        <v>350</v>
      </c>
      <c r="V831" s="20" t="s">
        <v>362</v>
      </c>
      <c r="W831" s="21" t="s">
        <v>58</v>
      </c>
      <c r="X831" s="22">
        <v>44450</v>
      </c>
      <c r="Y831" s="23">
        <v>44511</v>
      </c>
      <c r="Z831" s="37" t="str">
        <f>IF(India_Data[[#This Row],[Order Date]]=India_Data[[#This Row],[Ship Date]],"0","1")</f>
        <v>1</v>
      </c>
      <c r="AA831" s="37" t="str">
        <f>IF(India_Data[[#This Row],[Sales]]&gt;=India_Data[[#This Row],[Target]],"YES","NO")</f>
        <v>NO</v>
      </c>
      <c r="AB831" s="37">
        <f>(Data!O831:O2385-Data!T831:T2385)</f>
        <v>-792.73</v>
      </c>
      <c r="AC831" s="35">
        <f>India_Data[[#This Row],[Ship Date]]-India_Data[[#This Row],[Order Date]]</f>
        <v>61</v>
      </c>
      <c r="AD831" s="35" t="str">
        <f>IF(India_Data[[#This Row],[Ship Date]]-India_Data[[#This Row],[Order Date]]&gt;5,"flag","no")</f>
        <v>flag</v>
      </c>
      <c r="AE831" s="35">
        <f>India_Data[[#This Row],[Profit]]/India_Data[[#This Row],[Sales]]</f>
        <v>0.46889952153110048</v>
      </c>
      <c r="AF831" s="41">
        <f>India_Data[[#This Row],[Sales]]/India_Data[[#This Row],[Target]]</f>
        <v>7.8473091364205244E-3</v>
      </c>
      <c r="AG831" s="41">
        <f>India_Data[[#This Row],[Shipping Cost]]/India_Data[[#This Row],[Sales]]</f>
        <v>1.754385964912281E-2</v>
      </c>
      <c r="AH831" s="40" t="str">
        <f>IF(India_Data[[#This Row],[Shipping Cost]]/India_Data[[#This Row],[Sales]]&gt;0.1,"HIGH","")</f>
        <v/>
      </c>
    </row>
    <row r="832" spans="1:34">
      <c r="A832" s="19">
        <v>831</v>
      </c>
      <c r="B832" s="20" t="s">
        <v>616</v>
      </c>
      <c r="C832" s="20" t="s">
        <v>26</v>
      </c>
      <c r="D832" s="20" t="s">
        <v>617</v>
      </c>
      <c r="E832" s="20" t="s">
        <v>618</v>
      </c>
      <c r="F832" s="20" t="s">
        <v>29</v>
      </c>
      <c r="G832" s="20" t="s">
        <v>619</v>
      </c>
      <c r="H832" s="20" t="s">
        <v>563</v>
      </c>
      <c r="I832" s="20" t="s">
        <v>32</v>
      </c>
      <c r="J832" s="20" t="s">
        <v>54</v>
      </c>
      <c r="K832" s="20" t="s">
        <v>1366</v>
      </c>
      <c r="L832" s="20" t="s">
        <v>35</v>
      </c>
      <c r="M832" s="20" t="s">
        <v>91</v>
      </c>
      <c r="N832" s="20" t="s">
        <v>1367</v>
      </c>
      <c r="O832" s="20">
        <v>11.13</v>
      </c>
      <c r="P832" s="20">
        <v>1</v>
      </c>
      <c r="Q832" s="20">
        <v>0.75</v>
      </c>
      <c r="R832" s="20">
        <v>1.1399999999999999</v>
      </c>
      <c r="S832" s="20" t="s">
        <v>38</v>
      </c>
      <c r="T832" s="20">
        <v>431</v>
      </c>
      <c r="U832" s="20" t="s">
        <v>350</v>
      </c>
      <c r="V832" s="20" t="s">
        <v>351</v>
      </c>
      <c r="W832" s="21" t="s">
        <v>58</v>
      </c>
      <c r="X832" s="22">
        <v>45152</v>
      </c>
      <c r="Y832" s="23">
        <v>45154</v>
      </c>
      <c r="Z832" s="37" t="str">
        <f>IF(India_Data[[#This Row],[Order Date]]=India_Data[[#This Row],[Ship Date]],"0","1")</f>
        <v>1</v>
      </c>
      <c r="AA832" s="37" t="str">
        <f>IF(India_Data[[#This Row],[Sales]]&gt;=India_Data[[#This Row],[Target]],"YES","NO")</f>
        <v>NO</v>
      </c>
      <c r="AB832" s="37">
        <f>(Data!O832:O2386-Data!T832:T2386)</f>
        <v>-419.87</v>
      </c>
      <c r="AC832" s="35">
        <f>India_Data[[#This Row],[Ship Date]]-India_Data[[#This Row],[Order Date]]</f>
        <v>2</v>
      </c>
      <c r="AD832" s="35" t="str">
        <f>IF(India_Data[[#This Row],[Ship Date]]-India_Data[[#This Row],[Order Date]]&gt;5,"flag","no")</f>
        <v>no</v>
      </c>
      <c r="AE832" s="35">
        <f>India_Data[[#This Row],[Profit]]/India_Data[[#This Row],[Sales]]</f>
        <v>6.7385444743935305E-2</v>
      </c>
      <c r="AF832" s="41">
        <f>India_Data[[#This Row],[Sales]]/India_Data[[#This Row],[Target]]</f>
        <v>2.5823665893271463E-2</v>
      </c>
      <c r="AG832" s="41">
        <f>India_Data[[#This Row],[Shipping Cost]]/India_Data[[#This Row],[Sales]]</f>
        <v>0.10242587601078165</v>
      </c>
      <c r="AH832" s="40" t="str">
        <f>IF(India_Data[[#This Row],[Shipping Cost]]/India_Data[[#This Row],[Sales]]&gt;0.1,"HIGH","")</f>
        <v>HIGH</v>
      </c>
    </row>
    <row r="833" spans="1:34">
      <c r="A833" s="19">
        <v>832</v>
      </c>
      <c r="B833" s="20" t="s">
        <v>25</v>
      </c>
      <c r="C833" s="20" t="s">
        <v>26</v>
      </c>
      <c r="D833" s="20" t="s">
        <v>27</v>
      </c>
      <c r="E833" s="20" t="s">
        <v>28</v>
      </c>
      <c r="F833" s="20" t="s">
        <v>29</v>
      </c>
      <c r="G833" s="20" t="s">
        <v>30</v>
      </c>
      <c r="H833" s="20" t="s">
        <v>31</v>
      </c>
      <c r="I833" s="20" t="s">
        <v>32</v>
      </c>
      <c r="J833" s="20" t="s">
        <v>33</v>
      </c>
      <c r="K833" s="20" t="s">
        <v>1368</v>
      </c>
      <c r="L833" s="20" t="s">
        <v>35</v>
      </c>
      <c r="M833" s="20" t="s">
        <v>91</v>
      </c>
      <c r="N833" s="20" t="s">
        <v>1369</v>
      </c>
      <c r="O833" s="20">
        <v>8.31</v>
      </c>
      <c r="P833" s="20">
        <v>1</v>
      </c>
      <c r="Q833" s="20">
        <v>0.56999999999999995</v>
      </c>
      <c r="R833" s="20">
        <v>0.25</v>
      </c>
      <c r="S833" s="20" t="s">
        <v>38</v>
      </c>
      <c r="T833" s="20">
        <v>120</v>
      </c>
      <c r="U833" s="20" t="s">
        <v>350</v>
      </c>
      <c r="V833" s="20" t="s">
        <v>356</v>
      </c>
      <c r="W833" s="21" t="s">
        <v>58</v>
      </c>
      <c r="X833" s="22">
        <v>44958</v>
      </c>
      <c r="Y833" s="23">
        <v>45047</v>
      </c>
      <c r="Z833" s="37" t="str">
        <f>IF(India_Data[[#This Row],[Order Date]]=India_Data[[#This Row],[Ship Date]],"0","1")</f>
        <v>1</v>
      </c>
      <c r="AA833" s="37" t="str">
        <f>IF(India_Data[[#This Row],[Sales]]&gt;=India_Data[[#This Row],[Target]],"YES","NO")</f>
        <v>NO</v>
      </c>
      <c r="AB833" s="37">
        <f>(Data!O833:O2387-Data!T833:T2387)</f>
        <v>-111.69</v>
      </c>
      <c r="AC833" s="35">
        <f>India_Data[[#This Row],[Ship Date]]-India_Data[[#This Row],[Order Date]]</f>
        <v>89</v>
      </c>
      <c r="AD833" s="35" t="str">
        <f>IF(India_Data[[#This Row],[Ship Date]]-India_Data[[#This Row],[Order Date]]&gt;5,"flag","no")</f>
        <v>flag</v>
      </c>
      <c r="AE833" s="35">
        <f>India_Data[[#This Row],[Profit]]/India_Data[[#This Row],[Sales]]</f>
        <v>6.8592057761732841E-2</v>
      </c>
      <c r="AF833" s="41">
        <f>India_Data[[#This Row],[Sales]]/India_Data[[#This Row],[Target]]</f>
        <v>6.9250000000000006E-2</v>
      </c>
      <c r="AG833" s="41">
        <f>India_Data[[#This Row],[Shipping Cost]]/India_Data[[#This Row],[Sales]]</f>
        <v>3.0084235860409144E-2</v>
      </c>
      <c r="AH833" s="40" t="str">
        <f>IF(India_Data[[#This Row],[Shipping Cost]]/India_Data[[#This Row],[Sales]]&gt;0.1,"HIGH","")</f>
        <v/>
      </c>
    </row>
    <row r="834" spans="1:34">
      <c r="A834" s="19">
        <v>833</v>
      </c>
      <c r="B834" s="20" t="s">
        <v>1370</v>
      </c>
      <c r="C834" s="20" t="s">
        <v>26</v>
      </c>
      <c r="D834" s="20" t="s">
        <v>1371</v>
      </c>
      <c r="E834" s="20" t="s">
        <v>1372</v>
      </c>
      <c r="F834" s="20" t="s">
        <v>29</v>
      </c>
      <c r="G834" s="20" t="s">
        <v>393</v>
      </c>
      <c r="H834" s="20" t="s">
        <v>136</v>
      </c>
      <c r="I834" s="20" t="s">
        <v>32</v>
      </c>
      <c r="J834" s="20" t="s">
        <v>54</v>
      </c>
      <c r="K834" s="20" t="s">
        <v>426</v>
      </c>
      <c r="L834" s="20" t="s">
        <v>35</v>
      </c>
      <c r="M834" s="20" t="s">
        <v>105</v>
      </c>
      <c r="N834" s="20" t="s">
        <v>427</v>
      </c>
      <c r="O834" s="20">
        <v>44.97</v>
      </c>
      <c r="P834" s="20">
        <v>1</v>
      </c>
      <c r="Q834" s="20">
        <v>21.12</v>
      </c>
      <c r="R834" s="20">
        <v>2.0099999999999998</v>
      </c>
      <c r="S834" s="20" t="s">
        <v>38</v>
      </c>
      <c r="T834" s="20">
        <v>162</v>
      </c>
      <c r="U834" s="20" t="s">
        <v>350</v>
      </c>
      <c r="V834" s="20" t="s">
        <v>375</v>
      </c>
      <c r="W834" s="21" t="s">
        <v>58</v>
      </c>
      <c r="X834" s="22">
        <v>45182</v>
      </c>
      <c r="Y834" s="23">
        <v>45182</v>
      </c>
      <c r="Z834" s="37" t="str">
        <f>IF(India_Data[[#This Row],[Order Date]]=India_Data[[#This Row],[Ship Date]],"0","1")</f>
        <v>0</v>
      </c>
      <c r="AA834" s="37" t="str">
        <f>IF(India_Data[[#This Row],[Sales]]&gt;=India_Data[[#This Row],[Target]],"YES","NO")</f>
        <v>NO</v>
      </c>
      <c r="AB834" s="37">
        <f>(Data!O834:O2388-Data!T834:T2388)</f>
        <v>-117.03</v>
      </c>
      <c r="AC834" s="35">
        <f>India_Data[[#This Row],[Ship Date]]-India_Data[[#This Row],[Order Date]]</f>
        <v>0</v>
      </c>
      <c r="AD834" s="35" t="str">
        <f>IF(India_Data[[#This Row],[Ship Date]]-India_Data[[#This Row],[Order Date]]&gt;5,"flag","no")</f>
        <v>no</v>
      </c>
      <c r="AE834" s="35">
        <f>India_Data[[#This Row],[Profit]]/India_Data[[#This Row],[Sales]]</f>
        <v>0.46964643095396935</v>
      </c>
      <c r="AF834" s="41">
        <f>India_Data[[#This Row],[Sales]]/India_Data[[#This Row],[Target]]</f>
        <v>0.27759259259259261</v>
      </c>
      <c r="AG834" s="41">
        <f>India_Data[[#This Row],[Shipping Cost]]/India_Data[[#This Row],[Sales]]</f>
        <v>4.4696464309539691E-2</v>
      </c>
      <c r="AH834" s="40" t="str">
        <f>IF(India_Data[[#This Row],[Shipping Cost]]/India_Data[[#This Row],[Sales]]&gt;0.1,"HIGH","")</f>
        <v/>
      </c>
    </row>
    <row r="835" spans="1:34">
      <c r="A835" s="19">
        <v>834</v>
      </c>
      <c r="B835" s="20" t="s">
        <v>345</v>
      </c>
      <c r="C835" s="20" t="s">
        <v>26</v>
      </c>
      <c r="D835" s="20" t="s">
        <v>346</v>
      </c>
      <c r="E835" s="20" t="s">
        <v>347</v>
      </c>
      <c r="F835" s="20" t="s">
        <v>29</v>
      </c>
      <c r="G835" s="20" t="s">
        <v>135</v>
      </c>
      <c r="H835" s="20" t="s">
        <v>136</v>
      </c>
      <c r="I835" s="20" t="s">
        <v>32</v>
      </c>
      <c r="J835" s="20" t="s">
        <v>54</v>
      </c>
      <c r="K835" s="20" t="s">
        <v>348</v>
      </c>
      <c r="L835" s="20" t="s">
        <v>35</v>
      </c>
      <c r="M835" s="20" t="s">
        <v>36</v>
      </c>
      <c r="N835" s="20" t="s">
        <v>349</v>
      </c>
      <c r="O835" s="20">
        <v>88.47</v>
      </c>
      <c r="P835" s="20">
        <v>3</v>
      </c>
      <c r="Q835" s="20">
        <v>37.979999999999997</v>
      </c>
      <c r="R835" s="20">
        <v>5.05</v>
      </c>
      <c r="S835" s="20" t="s">
        <v>38</v>
      </c>
      <c r="T835" s="20">
        <v>744</v>
      </c>
      <c r="U835" s="20" t="s">
        <v>350</v>
      </c>
      <c r="V835" s="20" t="s">
        <v>351</v>
      </c>
      <c r="W835" s="21" t="s">
        <v>41</v>
      </c>
      <c r="X835" s="22">
        <v>45241</v>
      </c>
      <c r="Y835" s="23">
        <v>45241</v>
      </c>
      <c r="Z835" s="37" t="str">
        <f>IF(India_Data[[#This Row],[Order Date]]=India_Data[[#This Row],[Ship Date]],"0","1")</f>
        <v>0</v>
      </c>
      <c r="AA835" s="37" t="str">
        <f>IF(India_Data[[#This Row],[Sales]]&gt;=India_Data[[#This Row],[Target]],"YES","NO")</f>
        <v>NO</v>
      </c>
      <c r="AB835" s="37">
        <f>(Data!O835:O2389-Data!T835:T2389)</f>
        <v>-655.53</v>
      </c>
      <c r="AC835" s="35">
        <f>India_Data[[#This Row],[Ship Date]]-India_Data[[#This Row],[Order Date]]</f>
        <v>0</v>
      </c>
      <c r="AD835" s="35" t="str">
        <f>IF(India_Data[[#This Row],[Ship Date]]-India_Data[[#This Row],[Order Date]]&gt;5,"flag","no")</f>
        <v>no</v>
      </c>
      <c r="AE835" s="35">
        <f>India_Data[[#This Row],[Profit]]/India_Data[[#This Row],[Sales]]</f>
        <v>0.42929806714140384</v>
      </c>
      <c r="AF835" s="41">
        <f>India_Data[[#This Row],[Sales]]/India_Data[[#This Row],[Target]]</f>
        <v>0.11891129032258065</v>
      </c>
      <c r="AG835" s="41">
        <f>India_Data[[#This Row],[Shipping Cost]]/India_Data[[#This Row],[Sales]]</f>
        <v>5.708149655250367E-2</v>
      </c>
      <c r="AH835" s="40" t="str">
        <f>IF(India_Data[[#This Row],[Shipping Cost]]/India_Data[[#This Row],[Sales]]&gt;0.1,"HIGH","")</f>
        <v/>
      </c>
    </row>
    <row r="836" spans="1:34">
      <c r="A836" s="19">
        <v>835</v>
      </c>
      <c r="B836" s="20" t="s">
        <v>352</v>
      </c>
      <c r="C836" s="20" t="s">
        <v>26</v>
      </c>
      <c r="D836" s="20" t="s">
        <v>353</v>
      </c>
      <c r="E836" s="20" t="s">
        <v>354</v>
      </c>
      <c r="F836" s="20" t="s">
        <v>29</v>
      </c>
      <c r="G836" s="20" t="s">
        <v>355</v>
      </c>
      <c r="H836" s="20" t="s">
        <v>63</v>
      </c>
      <c r="I836" s="20" t="s">
        <v>32</v>
      </c>
      <c r="J836" s="20" t="s">
        <v>54</v>
      </c>
      <c r="K836" s="20" t="s">
        <v>34</v>
      </c>
      <c r="L836" s="20" t="s">
        <v>35</v>
      </c>
      <c r="M836" s="20" t="s">
        <v>36</v>
      </c>
      <c r="N836" s="20" t="s">
        <v>37</v>
      </c>
      <c r="O836" s="20">
        <v>46.53</v>
      </c>
      <c r="P836" s="20">
        <v>3</v>
      </c>
      <c r="Q836" s="20">
        <v>1.8</v>
      </c>
      <c r="R836" s="20">
        <v>1.55</v>
      </c>
      <c r="S836" s="20" t="s">
        <v>38</v>
      </c>
      <c r="T836" s="20">
        <v>201</v>
      </c>
      <c r="U836" s="20" t="s">
        <v>350</v>
      </c>
      <c r="V836" s="20" t="s">
        <v>356</v>
      </c>
      <c r="W836" s="21" t="s">
        <v>41</v>
      </c>
      <c r="X836" s="22">
        <v>45405</v>
      </c>
      <c r="Y836" s="23">
        <v>45408</v>
      </c>
      <c r="Z836" s="37" t="str">
        <f>IF(India_Data[[#This Row],[Order Date]]=India_Data[[#This Row],[Ship Date]],"0","1")</f>
        <v>1</v>
      </c>
      <c r="AA836" s="37" t="str">
        <f>IF(India_Data[[#This Row],[Sales]]&gt;=India_Data[[#This Row],[Target]],"YES","NO")</f>
        <v>NO</v>
      </c>
      <c r="AB836" s="37">
        <f>(Data!O836:O2390-Data!T836:T2390)</f>
        <v>-154.47</v>
      </c>
      <c r="AC836" s="35">
        <f>India_Data[[#This Row],[Ship Date]]-India_Data[[#This Row],[Order Date]]</f>
        <v>3</v>
      </c>
      <c r="AD836" s="35" t="str">
        <f>IF(India_Data[[#This Row],[Ship Date]]-India_Data[[#This Row],[Order Date]]&gt;5,"flag","no")</f>
        <v>no</v>
      </c>
      <c r="AE836" s="35">
        <f>India_Data[[#This Row],[Profit]]/India_Data[[#This Row],[Sales]]</f>
        <v>3.8684719535783368E-2</v>
      </c>
      <c r="AF836" s="41">
        <f>India_Data[[#This Row],[Sales]]/India_Data[[#This Row],[Target]]</f>
        <v>0.23149253731343283</v>
      </c>
      <c r="AG836" s="41">
        <f>India_Data[[#This Row],[Shipping Cost]]/India_Data[[#This Row],[Sales]]</f>
        <v>3.331184182248012E-2</v>
      </c>
      <c r="AH836" s="40" t="str">
        <f>IF(India_Data[[#This Row],[Shipping Cost]]/India_Data[[#This Row],[Sales]]&gt;0.1,"HIGH","")</f>
        <v/>
      </c>
    </row>
    <row r="837" spans="1:34">
      <c r="A837" s="19">
        <v>836</v>
      </c>
      <c r="B837" s="20" t="s">
        <v>357</v>
      </c>
      <c r="C837" s="20" t="s">
        <v>26</v>
      </c>
      <c r="D837" s="20" t="s">
        <v>358</v>
      </c>
      <c r="E837" s="20" t="s">
        <v>359</v>
      </c>
      <c r="F837" s="20" t="s">
        <v>29</v>
      </c>
      <c r="G837" s="20" t="s">
        <v>164</v>
      </c>
      <c r="H837" s="20" t="s">
        <v>165</v>
      </c>
      <c r="I837" s="20" t="s">
        <v>32</v>
      </c>
      <c r="J837" s="20" t="s">
        <v>47</v>
      </c>
      <c r="K837" s="20" t="s">
        <v>360</v>
      </c>
      <c r="L837" s="20" t="s">
        <v>35</v>
      </c>
      <c r="M837" s="20" t="s">
        <v>145</v>
      </c>
      <c r="N837" s="20" t="s">
        <v>361</v>
      </c>
      <c r="O837" s="20">
        <v>143.91</v>
      </c>
      <c r="P837" s="20">
        <v>3</v>
      </c>
      <c r="Q837" s="20">
        <v>63.27</v>
      </c>
      <c r="R837" s="20">
        <v>11.96</v>
      </c>
      <c r="S837" s="20" t="s">
        <v>38</v>
      </c>
      <c r="T837" s="20">
        <v>460</v>
      </c>
      <c r="U837" s="20" t="s">
        <v>350</v>
      </c>
      <c r="V837" s="20" t="s">
        <v>362</v>
      </c>
      <c r="W837" s="21" t="s">
        <v>41</v>
      </c>
      <c r="X837" s="22">
        <v>44696</v>
      </c>
      <c r="Y837" s="23">
        <v>44699</v>
      </c>
      <c r="Z837" s="37" t="str">
        <f>IF(India_Data[[#This Row],[Order Date]]=India_Data[[#This Row],[Ship Date]],"0","1")</f>
        <v>1</v>
      </c>
      <c r="AA837" s="37" t="str">
        <f>IF(India_Data[[#This Row],[Sales]]&gt;=India_Data[[#This Row],[Target]],"YES","NO")</f>
        <v>NO</v>
      </c>
      <c r="AB837" s="37">
        <f>(Data!O837:O2391-Data!T837:T2391)</f>
        <v>-316.09000000000003</v>
      </c>
      <c r="AC837" s="35">
        <f>India_Data[[#This Row],[Ship Date]]-India_Data[[#This Row],[Order Date]]</f>
        <v>3</v>
      </c>
      <c r="AD837" s="35" t="str">
        <f>IF(India_Data[[#This Row],[Ship Date]]-India_Data[[#This Row],[Order Date]]&gt;5,"flag","no")</f>
        <v>no</v>
      </c>
      <c r="AE837" s="35">
        <f>India_Data[[#This Row],[Profit]]/India_Data[[#This Row],[Sales]]</f>
        <v>0.4396497811131958</v>
      </c>
      <c r="AF837" s="41">
        <f>India_Data[[#This Row],[Sales]]/India_Data[[#This Row],[Target]]</f>
        <v>0.31284782608695649</v>
      </c>
      <c r="AG837" s="41">
        <f>India_Data[[#This Row],[Shipping Cost]]/India_Data[[#This Row],[Sales]]</f>
        <v>8.3107497741644096E-2</v>
      </c>
      <c r="AH837" s="40" t="str">
        <f>IF(India_Data[[#This Row],[Shipping Cost]]/India_Data[[#This Row],[Sales]]&gt;0.1,"HIGH","")</f>
        <v/>
      </c>
    </row>
    <row r="838" spans="1:34">
      <c r="A838" s="19">
        <v>837</v>
      </c>
      <c r="B838" s="20" t="s">
        <v>363</v>
      </c>
      <c r="C838" s="20" t="s">
        <v>26</v>
      </c>
      <c r="D838" s="20" t="s">
        <v>364</v>
      </c>
      <c r="E838" s="20" t="s">
        <v>365</v>
      </c>
      <c r="F838" s="20" t="s">
        <v>29</v>
      </c>
      <c r="G838" s="20" t="s">
        <v>366</v>
      </c>
      <c r="H838" s="20" t="s">
        <v>63</v>
      </c>
      <c r="I838" s="20" t="s">
        <v>32</v>
      </c>
      <c r="J838" s="20" t="s">
        <v>54</v>
      </c>
      <c r="K838" s="20" t="s">
        <v>367</v>
      </c>
      <c r="L838" s="20" t="s">
        <v>35</v>
      </c>
      <c r="M838" s="20" t="s">
        <v>145</v>
      </c>
      <c r="N838" s="20" t="s">
        <v>368</v>
      </c>
      <c r="O838" s="20">
        <v>72</v>
      </c>
      <c r="P838" s="20">
        <v>3</v>
      </c>
      <c r="Q838" s="20">
        <v>4.32</v>
      </c>
      <c r="R838" s="20">
        <v>6.26</v>
      </c>
      <c r="S838" s="20" t="s">
        <v>38</v>
      </c>
      <c r="T838" s="20">
        <v>109</v>
      </c>
      <c r="U838" s="20" t="s">
        <v>350</v>
      </c>
      <c r="V838" s="20" t="s">
        <v>356</v>
      </c>
      <c r="W838" s="21" t="s">
        <v>58</v>
      </c>
      <c r="X838" s="22">
        <v>44263</v>
      </c>
      <c r="Y838" s="23">
        <v>44355</v>
      </c>
      <c r="Z838" s="37" t="str">
        <f>IF(India_Data[[#This Row],[Order Date]]=India_Data[[#This Row],[Ship Date]],"0","1")</f>
        <v>1</v>
      </c>
      <c r="AA838" s="37" t="str">
        <f>IF(India_Data[[#This Row],[Sales]]&gt;=India_Data[[#This Row],[Target]],"YES","NO")</f>
        <v>NO</v>
      </c>
      <c r="AB838" s="37">
        <f>(Data!O838:O2392-Data!T838:T2392)</f>
        <v>-37</v>
      </c>
      <c r="AC838" s="35">
        <f>India_Data[[#This Row],[Ship Date]]-India_Data[[#This Row],[Order Date]]</f>
        <v>92</v>
      </c>
      <c r="AD838" s="35" t="str">
        <f>IF(India_Data[[#This Row],[Ship Date]]-India_Data[[#This Row],[Order Date]]&gt;5,"flag","no")</f>
        <v>flag</v>
      </c>
      <c r="AE838" s="35">
        <f>India_Data[[#This Row],[Profit]]/India_Data[[#This Row],[Sales]]</f>
        <v>6.0000000000000005E-2</v>
      </c>
      <c r="AF838" s="41">
        <f>India_Data[[#This Row],[Sales]]/India_Data[[#This Row],[Target]]</f>
        <v>0.66055045871559637</v>
      </c>
      <c r="AG838" s="41">
        <f>India_Data[[#This Row],[Shipping Cost]]/India_Data[[#This Row],[Sales]]</f>
        <v>8.6944444444444435E-2</v>
      </c>
      <c r="AH838" s="40" t="str">
        <f>IF(India_Data[[#This Row],[Shipping Cost]]/India_Data[[#This Row],[Sales]]&gt;0.1,"HIGH","")</f>
        <v/>
      </c>
    </row>
    <row r="839" spans="1:34">
      <c r="A839" s="19">
        <v>838</v>
      </c>
      <c r="B839" s="20" t="s">
        <v>369</v>
      </c>
      <c r="C839" s="20" t="s">
        <v>26</v>
      </c>
      <c r="D839" s="20" t="s">
        <v>370</v>
      </c>
      <c r="E839" s="20" t="s">
        <v>371</v>
      </c>
      <c r="F839" s="20" t="s">
        <v>29</v>
      </c>
      <c r="G839" s="20" t="s">
        <v>372</v>
      </c>
      <c r="H839" s="20" t="s">
        <v>165</v>
      </c>
      <c r="I839" s="20" t="s">
        <v>32</v>
      </c>
      <c r="J839" s="20" t="s">
        <v>47</v>
      </c>
      <c r="K839" s="20" t="s">
        <v>373</v>
      </c>
      <c r="L839" s="20" t="s">
        <v>35</v>
      </c>
      <c r="M839" s="20" t="s">
        <v>76</v>
      </c>
      <c r="N839" s="20" t="s">
        <v>374</v>
      </c>
      <c r="O839" s="20">
        <v>77.400000000000006</v>
      </c>
      <c r="P839" s="20">
        <v>3</v>
      </c>
      <c r="Q839" s="20">
        <v>34.83</v>
      </c>
      <c r="R839" s="20">
        <v>6.68</v>
      </c>
      <c r="S839" s="20" t="s">
        <v>38</v>
      </c>
      <c r="T839" s="20">
        <v>186</v>
      </c>
      <c r="U839" s="20" t="s">
        <v>350</v>
      </c>
      <c r="V839" s="20" t="s">
        <v>375</v>
      </c>
      <c r="W839" s="21" t="s">
        <v>41</v>
      </c>
      <c r="X839" s="22">
        <v>44734</v>
      </c>
      <c r="Y839" s="23">
        <v>44739</v>
      </c>
      <c r="Z839" s="37" t="str">
        <f>IF(India_Data[[#This Row],[Order Date]]=India_Data[[#This Row],[Ship Date]],"0","1")</f>
        <v>1</v>
      </c>
      <c r="AA839" s="37" t="str">
        <f>IF(India_Data[[#This Row],[Sales]]&gt;=India_Data[[#This Row],[Target]],"YES","NO")</f>
        <v>NO</v>
      </c>
      <c r="AB839" s="37">
        <f>(Data!O839:O2393-Data!T839:T2393)</f>
        <v>-108.6</v>
      </c>
      <c r="AC839" s="35">
        <f>India_Data[[#This Row],[Ship Date]]-India_Data[[#This Row],[Order Date]]</f>
        <v>5</v>
      </c>
      <c r="AD839" s="35" t="str">
        <f>IF(India_Data[[#This Row],[Ship Date]]-India_Data[[#This Row],[Order Date]]&gt;5,"flag","no")</f>
        <v>no</v>
      </c>
      <c r="AE839" s="35">
        <f>India_Data[[#This Row],[Profit]]/India_Data[[#This Row],[Sales]]</f>
        <v>0.44999999999999996</v>
      </c>
      <c r="AF839" s="41">
        <f>India_Data[[#This Row],[Sales]]/India_Data[[#This Row],[Target]]</f>
        <v>0.41612903225806452</v>
      </c>
      <c r="AG839" s="41">
        <f>India_Data[[#This Row],[Shipping Cost]]/India_Data[[#This Row],[Sales]]</f>
        <v>8.6304909560723508E-2</v>
      </c>
      <c r="AH839" s="40" t="str">
        <f>IF(India_Data[[#This Row],[Shipping Cost]]/India_Data[[#This Row],[Sales]]&gt;0.1,"HIGH","")</f>
        <v/>
      </c>
    </row>
    <row r="840" spans="1:34">
      <c r="A840" s="19">
        <v>839</v>
      </c>
      <c r="B840" s="20" t="s">
        <v>79</v>
      </c>
      <c r="C840" s="20" t="s">
        <v>26</v>
      </c>
      <c r="D840" s="20" t="s">
        <v>80</v>
      </c>
      <c r="E840" s="20" t="s">
        <v>81</v>
      </c>
      <c r="F840" s="20" t="s">
        <v>29</v>
      </c>
      <c r="G840" s="20" t="s">
        <v>82</v>
      </c>
      <c r="H840" s="20" t="s">
        <v>63</v>
      </c>
      <c r="I840" s="20" t="s">
        <v>32</v>
      </c>
      <c r="J840" s="20" t="s">
        <v>54</v>
      </c>
      <c r="K840" s="20" t="s">
        <v>376</v>
      </c>
      <c r="L840" s="20" t="s">
        <v>35</v>
      </c>
      <c r="M840" s="20" t="s">
        <v>76</v>
      </c>
      <c r="N840" s="20" t="s">
        <v>377</v>
      </c>
      <c r="O840" s="20">
        <v>145.97999999999999</v>
      </c>
      <c r="P840" s="20">
        <v>3</v>
      </c>
      <c r="Q840" s="20">
        <v>7.29</v>
      </c>
      <c r="R840" s="20">
        <v>5.97</v>
      </c>
      <c r="S840" s="20" t="s">
        <v>38</v>
      </c>
      <c r="T840" s="20">
        <v>663</v>
      </c>
      <c r="U840" s="20" t="s">
        <v>350</v>
      </c>
      <c r="V840" s="20" t="s">
        <v>362</v>
      </c>
      <c r="W840" s="21" t="s">
        <v>41</v>
      </c>
      <c r="X840" s="22">
        <v>44461</v>
      </c>
      <c r="Y840" s="23">
        <v>44466</v>
      </c>
      <c r="Z840" s="37" t="str">
        <f>IF(India_Data[[#This Row],[Order Date]]=India_Data[[#This Row],[Ship Date]],"0","1")</f>
        <v>1</v>
      </c>
      <c r="AA840" s="37" t="str">
        <f>IF(India_Data[[#This Row],[Sales]]&gt;=India_Data[[#This Row],[Target]],"YES","NO")</f>
        <v>NO</v>
      </c>
      <c r="AB840" s="37">
        <f>(Data!O840:O2394-Data!T840:T2394)</f>
        <v>-517.02</v>
      </c>
      <c r="AC840" s="35">
        <f>India_Data[[#This Row],[Ship Date]]-India_Data[[#This Row],[Order Date]]</f>
        <v>5</v>
      </c>
      <c r="AD840" s="35" t="str">
        <f>IF(India_Data[[#This Row],[Ship Date]]-India_Data[[#This Row],[Order Date]]&gt;5,"flag","no")</f>
        <v>no</v>
      </c>
      <c r="AE840" s="35">
        <f>India_Data[[#This Row],[Profit]]/India_Data[[#This Row],[Sales]]</f>
        <v>4.99383477188656E-2</v>
      </c>
      <c r="AF840" s="41">
        <f>India_Data[[#This Row],[Sales]]/India_Data[[#This Row],[Target]]</f>
        <v>0.22018099547511311</v>
      </c>
      <c r="AG840" s="41">
        <f>India_Data[[#This Row],[Shipping Cost]]/India_Data[[#This Row],[Sales]]</f>
        <v>4.0896013152486643E-2</v>
      </c>
      <c r="AH840" s="40" t="str">
        <f>IF(India_Data[[#This Row],[Shipping Cost]]/India_Data[[#This Row],[Sales]]&gt;0.1,"HIGH","")</f>
        <v/>
      </c>
    </row>
    <row r="841" spans="1:34">
      <c r="A841" s="19">
        <v>840</v>
      </c>
      <c r="B841" s="20" t="s">
        <v>378</v>
      </c>
      <c r="C841" s="20" t="s">
        <v>26</v>
      </c>
      <c r="D841" s="20" t="s">
        <v>379</v>
      </c>
      <c r="E841" s="20" t="s">
        <v>380</v>
      </c>
      <c r="F841" s="20" t="s">
        <v>29</v>
      </c>
      <c r="G841" s="20" t="s">
        <v>117</v>
      </c>
      <c r="H841" s="20" t="s">
        <v>143</v>
      </c>
      <c r="I841" s="20" t="s">
        <v>32</v>
      </c>
      <c r="J841" s="20" t="s">
        <v>33</v>
      </c>
      <c r="K841" s="20" t="s">
        <v>381</v>
      </c>
      <c r="L841" s="20" t="s">
        <v>35</v>
      </c>
      <c r="M841" s="20" t="s">
        <v>76</v>
      </c>
      <c r="N841" s="20" t="s">
        <v>382</v>
      </c>
      <c r="O841" s="20">
        <v>61.47</v>
      </c>
      <c r="P841" s="20">
        <v>3</v>
      </c>
      <c r="Q841" s="20">
        <v>4.8600000000000003</v>
      </c>
      <c r="R841" s="20">
        <v>5.23</v>
      </c>
      <c r="S841" s="20" t="s">
        <v>38</v>
      </c>
      <c r="T841" s="20">
        <v>58</v>
      </c>
      <c r="U841" s="20" t="s">
        <v>350</v>
      </c>
      <c r="V841" s="20" t="s">
        <v>351</v>
      </c>
      <c r="W841" s="21" t="s">
        <v>58</v>
      </c>
      <c r="X841" s="22">
        <v>45255</v>
      </c>
      <c r="Y841" s="23">
        <v>45259</v>
      </c>
      <c r="Z841" s="37" t="str">
        <f>IF(India_Data[[#This Row],[Order Date]]=India_Data[[#This Row],[Ship Date]],"0","1")</f>
        <v>1</v>
      </c>
      <c r="AA841" s="37" t="str">
        <f>IF(India_Data[[#This Row],[Sales]]&gt;=India_Data[[#This Row],[Target]],"YES","NO")</f>
        <v>YES</v>
      </c>
      <c r="AB841" s="37">
        <f>(Data!O841:O2395-Data!T841:T2395)</f>
        <v>3.4699999999999989</v>
      </c>
      <c r="AC841" s="35">
        <f>India_Data[[#This Row],[Ship Date]]-India_Data[[#This Row],[Order Date]]</f>
        <v>4</v>
      </c>
      <c r="AD841" s="35" t="str">
        <f>IF(India_Data[[#This Row],[Ship Date]]-India_Data[[#This Row],[Order Date]]&gt;5,"flag","no")</f>
        <v>no</v>
      </c>
      <c r="AE841" s="35">
        <f>India_Data[[#This Row],[Profit]]/India_Data[[#This Row],[Sales]]</f>
        <v>7.9062957540263545E-2</v>
      </c>
      <c r="AF841" s="41">
        <f>India_Data[[#This Row],[Sales]]/India_Data[[#This Row],[Target]]</f>
        <v>1.0598275862068964</v>
      </c>
      <c r="AG841" s="41">
        <f>India_Data[[#This Row],[Shipping Cost]]/India_Data[[#This Row],[Sales]]</f>
        <v>8.5082153896209545E-2</v>
      </c>
      <c r="AH841" s="40" t="str">
        <f>IF(India_Data[[#This Row],[Shipping Cost]]/India_Data[[#This Row],[Sales]]&gt;0.1,"HIGH","")</f>
        <v/>
      </c>
    </row>
    <row r="842" spans="1:34">
      <c r="A842" s="19">
        <v>841</v>
      </c>
      <c r="B842" s="20" t="s">
        <v>383</v>
      </c>
      <c r="C842" s="20" t="s">
        <v>26</v>
      </c>
      <c r="D842" s="20" t="s">
        <v>384</v>
      </c>
      <c r="E842" s="20" t="s">
        <v>385</v>
      </c>
      <c r="F842" s="20" t="s">
        <v>29</v>
      </c>
      <c r="G842" s="20" t="s">
        <v>211</v>
      </c>
      <c r="H842" s="20" t="s">
        <v>31</v>
      </c>
      <c r="I842" s="20" t="s">
        <v>32</v>
      </c>
      <c r="J842" s="20" t="s">
        <v>33</v>
      </c>
      <c r="K842" s="20" t="s">
        <v>386</v>
      </c>
      <c r="L842" s="20" t="s">
        <v>35</v>
      </c>
      <c r="M842" s="20" t="s">
        <v>76</v>
      </c>
      <c r="N842" s="20" t="s">
        <v>387</v>
      </c>
      <c r="O842" s="20">
        <v>49.32</v>
      </c>
      <c r="P842" s="20">
        <v>3</v>
      </c>
      <c r="Q842" s="20">
        <v>6.39</v>
      </c>
      <c r="R842" s="20">
        <v>3.09</v>
      </c>
      <c r="S842" s="20" t="s">
        <v>38</v>
      </c>
      <c r="T842" s="20">
        <v>601</v>
      </c>
      <c r="U842" s="20" t="s">
        <v>350</v>
      </c>
      <c r="V842" s="20" t="s">
        <v>356</v>
      </c>
      <c r="W842" s="21" t="s">
        <v>58</v>
      </c>
      <c r="X842" s="22">
        <v>45441</v>
      </c>
      <c r="Y842" s="23">
        <v>45328</v>
      </c>
      <c r="Z842" s="37" t="str">
        <f>IF(India_Data[[#This Row],[Order Date]]=India_Data[[#This Row],[Ship Date]],"0","1")</f>
        <v>1</v>
      </c>
      <c r="AA842" s="37" t="str">
        <f>IF(India_Data[[#This Row],[Sales]]&gt;=India_Data[[#This Row],[Target]],"YES","NO")</f>
        <v>NO</v>
      </c>
      <c r="AB842" s="37">
        <f>(Data!O842:O2396-Data!T842:T2396)</f>
        <v>-551.67999999999995</v>
      </c>
      <c r="AC842" s="35">
        <f>India_Data[[#This Row],[Ship Date]]-India_Data[[#This Row],[Order Date]]</f>
        <v>-113</v>
      </c>
      <c r="AD842" s="35" t="str">
        <f>IF(India_Data[[#This Row],[Ship Date]]-India_Data[[#This Row],[Order Date]]&gt;5,"flag","no")</f>
        <v>no</v>
      </c>
      <c r="AE842" s="35">
        <f>India_Data[[#This Row],[Profit]]/India_Data[[#This Row],[Sales]]</f>
        <v>0.12956204379562042</v>
      </c>
      <c r="AF842" s="41">
        <f>India_Data[[#This Row],[Sales]]/India_Data[[#This Row],[Target]]</f>
        <v>8.2063227953410978E-2</v>
      </c>
      <c r="AG842" s="41">
        <f>India_Data[[#This Row],[Shipping Cost]]/India_Data[[#This Row],[Sales]]</f>
        <v>6.2652068126520674E-2</v>
      </c>
      <c r="AH842" s="40" t="str">
        <f>IF(India_Data[[#This Row],[Shipping Cost]]/India_Data[[#This Row],[Sales]]&gt;0.1,"HIGH","")</f>
        <v/>
      </c>
    </row>
    <row r="843" spans="1:34">
      <c r="A843" s="19">
        <v>842</v>
      </c>
      <c r="B843" s="20" t="s">
        <v>248</v>
      </c>
      <c r="C843" s="20" t="s">
        <v>26</v>
      </c>
      <c r="D843" s="20" t="s">
        <v>249</v>
      </c>
      <c r="E843" s="20" t="s">
        <v>250</v>
      </c>
      <c r="F843" s="20" t="s">
        <v>29</v>
      </c>
      <c r="G843" s="20" t="s">
        <v>251</v>
      </c>
      <c r="H843" s="20" t="s">
        <v>252</v>
      </c>
      <c r="I843" s="20" t="s">
        <v>32</v>
      </c>
      <c r="J843" s="20" t="s">
        <v>47</v>
      </c>
      <c r="K843" s="20" t="s">
        <v>388</v>
      </c>
      <c r="L843" s="20" t="s">
        <v>35</v>
      </c>
      <c r="M843" s="20" t="s">
        <v>91</v>
      </c>
      <c r="N843" s="20" t="s">
        <v>389</v>
      </c>
      <c r="O843" s="20">
        <v>43.47</v>
      </c>
      <c r="P843" s="20">
        <v>3</v>
      </c>
      <c r="Q843" s="20">
        <v>18.63</v>
      </c>
      <c r="R843" s="20">
        <v>4.3099999999999996</v>
      </c>
      <c r="S843" s="20" t="s">
        <v>38</v>
      </c>
      <c r="T843" s="20">
        <v>779</v>
      </c>
      <c r="U843" s="20" t="s">
        <v>350</v>
      </c>
      <c r="V843" s="20" t="s">
        <v>375</v>
      </c>
      <c r="W843" s="21" t="s">
        <v>41</v>
      </c>
      <c r="X843" s="22">
        <v>44438</v>
      </c>
      <c r="Y843" s="23">
        <v>44205</v>
      </c>
      <c r="Z843" s="37" t="str">
        <f>IF(India_Data[[#This Row],[Order Date]]=India_Data[[#This Row],[Ship Date]],"0","1")</f>
        <v>1</v>
      </c>
      <c r="AA843" s="37" t="str">
        <f>IF(India_Data[[#This Row],[Sales]]&gt;=India_Data[[#This Row],[Target]],"YES","NO")</f>
        <v>NO</v>
      </c>
      <c r="AB843" s="37">
        <f>(Data!O843:O2397-Data!T843:T2397)</f>
        <v>-735.53</v>
      </c>
      <c r="AC843" s="35">
        <f>India_Data[[#This Row],[Ship Date]]-India_Data[[#This Row],[Order Date]]</f>
        <v>-233</v>
      </c>
      <c r="AD843" s="35" t="str">
        <f>IF(India_Data[[#This Row],[Ship Date]]-India_Data[[#This Row],[Order Date]]&gt;5,"flag","no")</f>
        <v>no</v>
      </c>
      <c r="AE843" s="35">
        <f>India_Data[[#This Row],[Profit]]/India_Data[[#This Row],[Sales]]</f>
        <v>0.42857142857142855</v>
      </c>
      <c r="AF843" s="41">
        <f>India_Data[[#This Row],[Sales]]/India_Data[[#This Row],[Target]]</f>
        <v>5.5802310654685494E-2</v>
      </c>
      <c r="AG843" s="41">
        <f>India_Data[[#This Row],[Shipping Cost]]/India_Data[[#This Row],[Sales]]</f>
        <v>9.9148838279273052E-2</v>
      </c>
      <c r="AH843" s="40" t="str">
        <f>IF(India_Data[[#This Row],[Shipping Cost]]/India_Data[[#This Row],[Sales]]&gt;0.1,"HIGH","")</f>
        <v/>
      </c>
    </row>
    <row r="844" spans="1:34">
      <c r="A844" s="19">
        <v>843</v>
      </c>
      <c r="B844" s="20" t="s">
        <v>390</v>
      </c>
      <c r="C844" s="20" t="s">
        <v>26</v>
      </c>
      <c r="D844" s="20" t="s">
        <v>391</v>
      </c>
      <c r="E844" s="20" t="s">
        <v>392</v>
      </c>
      <c r="F844" s="20" t="s">
        <v>29</v>
      </c>
      <c r="G844" s="20" t="s">
        <v>393</v>
      </c>
      <c r="H844" s="20" t="s">
        <v>136</v>
      </c>
      <c r="I844" s="20" t="s">
        <v>32</v>
      </c>
      <c r="J844" s="20" t="s">
        <v>54</v>
      </c>
      <c r="K844" s="20" t="s">
        <v>394</v>
      </c>
      <c r="L844" s="20" t="s">
        <v>35</v>
      </c>
      <c r="M844" s="20" t="s">
        <v>98</v>
      </c>
      <c r="N844" s="20" t="s">
        <v>395</v>
      </c>
      <c r="O844" s="20">
        <v>141.03</v>
      </c>
      <c r="P844" s="20">
        <v>3</v>
      </c>
      <c r="Q844" s="20">
        <v>28.17</v>
      </c>
      <c r="R844" s="20">
        <v>5.19</v>
      </c>
      <c r="S844" s="20" t="s">
        <v>38</v>
      </c>
      <c r="T844" s="20">
        <v>117</v>
      </c>
      <c r="U844" s="20" t="s">
        <v>350</v>
      </c>
      <c r="V844" s="20" t="s">
        <v>362</v>
      </c>
      <c r="W844" s="21" t="s">
        <v>58</v>
      </c>
      <c r="X844" s="22">
        <v>44905</v>
      </c>
      <c r="Y844" s="23">
        <v>44848</v>
      </c>
      <c r="Z844" s="37" t="str">
        <f>IF(India_Data[[#This Row],[Order Date]]=India_Data[[#This Row],[Ship Date]],"0","1")</f>
        <v>1</v>
      </c>
      <c r="AA844" s="37" t="str">
        <f>IF(India_Data[[#This Row],[Sales]]&gt;=India_Data[[#This Row],[Target]],"YES","NO")</f>
        <v>YES</v>
      </c>
      <c r="AB844" s="37">
        <f>(Data!O844:O2398-Data!T844:T2398)</f>
        <v>24.03</v>
      </c>
      <c r="AC844" s="35">
        <f>India_Data[[#This Row],[Ship Date]]-India_Data[[#This Row],[Order Date]]</f>
        <v>-57</v>
      </c>
      <c r="AD844" s="35" t="str">
        <f>IF(India_Data[[#This Row],[Ship Date]]-India_Data[[#This Row],[Order Date]]&gt;5,"flag","no")</f>
        <v>no</v>
      </c>
      <c r="AE844" s="35">
        <f>India_Data[[#This Row],[Profit]]/India_Data[[#This Row],[Sales]]</f>
        <v>0.19974473516273133</v>
      </c>
      <c r="AF844" s="41">
        <f>India_Data[[#This Row],[Sales]]/India_Data[[#This Row],[Target]]</f>
        <v>1.2053846153846155</v>
      </c>
      <c r="AG844" s="41">
        <f>India_Data[[#This Row],[Shipping Cost]]/India_Data[[#This Row],[Sales]]</f>
        <v>3.680068070623272E-2</v>
      </c>
      <c r="AH844" s="40" t="str">
        <f>IF(India_Data[[#This Row],[Shipping Cost]]/India_Data[[#This Row],[Sales]]&gt;0.1,"HIGH","")</f>
        <v/>
      </c>
    </row>
    <row r="845" spans="1:34">
      <c r="A845" s="19">
        <v>844</v>
      </c>
      <c r="B845" s="20" t="s">
        <v>396</v>
      </c>
      <c r="C845" s="20" t="s">
        <v>26</v>
      </c>
      <c r="D845" s="20" t="s">
        <v>397</v>
      </c>
      <c r="E845" s="20" t="s">
        <v>398</v>
      </c>
      <c r="F845" s="20" t="s">
        <v>29</v>
      </c>
      <c r="G845" s="20" t="s">
        <v>52</v>
      </c>
      <c r="H845" s="20" t="s">
        <v>53</v>
      </c>
      <c r="I845" s="20" t="s">
        <v>32</v>
      </c>
      <c r="J845" s="20" t="s">
        <v>54</v>
      </c>
      <c r="K845" s="20" t="s">
        <v>399</v>
      </c>
      <c r="L845" s="20" t="s">
        <v>35</v>
      </c>
      <c r="M845" s="20" t="s">
        <v>98</v>
      </c>
      <c r="N845" s="20" t="s">
        <v>400</v>
      </c>
      <c r="O845" s="20">
        <v>56.97</v>
      </c>
      <c r="P845" s="20">
        <v>3</v>
      </c>
      <c r="Q845" s="20">
        <v>11.34</v>
      </c>
      <c r="R845" s="20">
        <v>5.0599999999999996</v>
      </c>
      <c r="S845" s="20" t="s">
        <v>38</v>
      </c>
      <c r="T845" s="20">
        <v>177</v>
      </c>
      <c r="U845" s="20" t="s">
        <v>350</v>
      </c>
      <c r="V845" s="20" t="s">
        <v>351</v>
      </c>
      <c r="W845" s="21" t="s">
        <v>58</v>
      </c>
      <c r="X845" s="22">
        <v>44497</v>
      </c>
      <c r="Y845" s="23">
        <v>44497</v>
      </c>
      <c r="Z845" s="37" t="str">
        <f>IF(India_Data[[#This Row],[Order Date]]=India_Data[[#This Row],[Ship Date]],"0","1")</f>
        <v>0</v>
      </c>
      <c r="AA845" s="37" t="str">
        <f>IF(India_Data[[#This Row],[Sales]]&gt;=India_Data[[#This Row],[Target]],"YES","NO")</f>
        <v>NO</v>
      </c>
      <c r="AB845" s="37">
        <f>(Data!O845:O2399-Data!T845:T2399)</f>
        <v>-120.03</v>
      </c>
      <c r="AC845" s="35">
        <f>India_Data[[#This Row],[Ship Date]]-India_Data[[#This Row],[Order Date]]</f>
        <v>0</v>
      </c>
      <c r="AD845" s="35" t="str">
        <f>IF(India_Data[[#This Row],[Ship Date]]-India_Data[[#This Row],[Order Date]]&gt;5,"flag","no")</f>
        <v>no</v>
      </c>
      <c r="AE845" s="35">
        <f>India_Data[[#This Row],[Profit]]/India_Data[[#This Row],[Sales]]</f>
        <v>0.1990521327014218</v>
      </c>
      <c r="AF845" s="41">
        <f>India_Data[[#This Row],[Sales]]/India_Data[[#This Row],[Target]]</f>
        <v>0.32186440677966099</v>
      </c>
      <c r="AG845" s="41">
        <f>India_Data[[#This Row],[Shipping Cost]]/India_Data[[#This Row],[Sales]]</f>
        <v>8.8818676496401613E-2</v>
      </c>
      <c r="AH845" s="40" t="str">
        <f>IF(India_Data[[#This Row],[Shipping Cost]]/India_Data[[#This Row],[Sales]]&gt;0.1,"HIGH","")</f>
        <v/>
      </c>
    </row>
    <row r="846" spans="1:34">
      <c r="A846" s="19">
        <v>845</v>
      </c>
      <c r="B846" s="20" t="s">
        <v>401</v>
      </c>
      <c r="C846" s="20" t="s">
        <v>26</v>
      </c>
      <c r="D846" s="20" t="s">
        <v>402</v>
      </c>
      <c r="E846" s="20" t="s">
        <v>403</v>
      </c>
      <c r="F846" s="20" t="s">
        <v>29</v>
      </c>
      <c r="G846" s="20" t="s">
        <v>404</v>
      </c>
      <c r="H846" s="20" t="s">
        <v>405</v>
      </c>
      <c r="I846" s="20" t="s">
        <v>32</v>
      </c>
      <c r="J846" s="20" t="s">
        <v>180</v>
      </c>
      <c r="K846" s="20" t="s">
        <v>406</v>
      </c>
      <c r="L846" s="20" t="s">
        <v>35</v>
      </c>
      <c r="M846" s="20" t="s">
        <v>105</v>
      </c>
      <c r="N846" s="20" t="s">
        <v>407</v>
      </c>
      <c r="O846" s="20">
        <v>45.45</v>
      </c>
      <c r="P846" s="20">
        <v>3</v>
      </c>
      <c r="Q846" s="20">
        <v>14.04</v>
      </c>
      <c r="R846" s="20">
        <v>1.43</v>
      </c>
      <c r="S846" s="20" t="s">
        <v>38</v>
      </c>
      <c r="T846" s="20">
        <v>274</v>
      </c>
      <c r="U846" s="20" t="s">
        <v>350</v>
      </c>
      <c r="V846" s="20" t="s">
        <v>356</v>
      </c>
      <c r="W846" s="21" t="s">
        <v>41</v>
      </c>
      <c r="X846" s="22">
        <v>45296</v>
      </c>
      <c r="Y846" s="23">
        <v>45296</v>
      </c>
      <c r="Z846" s="37" t="str">
        <f>IF(India_Data[[#This Row],[Order Date]]=India_Data[[#This Row],[Ship Date]],"0","1")</f>
        <v>0</v>
      </c>
      <c r="AA846" s="37" t="str">
        <f>IF(India_Data[[#This Row],[Sales]]&gt;=India_Data[[#This Row],[Target]],"YES","NO")</f>
        <v>NO</v>
      </c>
      <c r="AB846" s="37">
        <f>(Data!O846:O2400-Data!T846:T2400)</f>
        <v>-228.55</v>
      </c>
      <c r="AC846" s="35">
        <f>India_Data[[#This Row],[Ship Date]]-India_Data[[#This Row],[Order Date]]</f>
        <v>0</v>
      </c>
      <c r="AD846" s="35" t="str">
        <f>IF(India_Data[[#This Row],[Ship Date]]-India_Data[[#This Row],[Order Date]]&gt;5,"flag","no")</f>
        <v>no</v>
      </c>
      <c r="AE846" s="35">
        <f>India_Data[[#This Row],[Profit]]/India_Data[[#This Row],[Sales]]</f>
        <v>0.30891089108910885</v>
      </c>
      <c r="AF846" s="41">
        <f>India_Data[[#This Row],[Sales]]/India_Data[[#This Row],[Target]]</f>
        <v>0.16587591240875912</v>
      </c>
      <c r="AG846" s="41">
        <f>India_Data[[#This Row],[Shipping Cost]]/India_Data[[#This Row],[Sales]]</f>
        <v>3.1463146314631457E-2</v>
      </c>
      <c r="AH846" s="40" t="str">
        <f>IF(India_Data[[#This Row],[Shipping Cost]]/India_Data[[#This Row],[Sales]]&gt;0.1,"HIGH","")</f>
        <v/>
      </c>
    </row>
    <row r="847" spans="1:34">
      <c r="A847" s="19">
        <v>846</v>
      </c>
      <c r="B847" s="20" t="s">
        <v>408</v>
      </c>
      <c r="C847" s="20" t="s">
        <v>26</v>
      </c>
      <c r="D847" s="20" t="s">
        <v>409</v>
      </c>
      <c r="E847" s="20" t="s">
        <v>410</v>
      </c>
      <c r="F847" s="20" t="s">
        <v>29</v>
      </c>
      <c r="G847" s="20" t="s">
        <v>411</v>
      </c>
      <c r="H847" s="20" t="s">
        <v>31</v>
      </c>
      <c r="I847" s="20" t="s">
        <v>32</v>
      </c>
      <c r="J847" s="20" t="s">
        <v>33</v>
      </c>
      <c r="K847" s="20" t="s">
        <v>274</v>
      </c>
      <c r="L847" s="20" t="s">
        <v>35</v>
      </c>
      <c r="M847" s="20" t="s">
        <v>275</v>
      </c>
      <c r="N847" s="20" t="s">
        <v>276</v>
      </c>
      <c r="O847" s="20">
        <v>203.22</v>
      </c>
      <c r="P847" s="20">
        <v>3</v>
      </c>
      <c r="Q847" s="20">
        <v>46.71</v>
      </c>
      <c r="R847" s="20">
        <v>15.23</v>
      </c>
      <c r="S847" s="20" t="s">
        <v>38</v>
      </c>
      <c r="T847" s="20">
        <v>477</v>
      </c>
      <c r="U847" s="20" t="s">
        <v>350</v>
      </c>
      <c r="V847" s="20" t="s">
        <v>375</v>
      </c>
      <c r="W847" s="21" t="s">
        <v>58</v>
      </c>
      <c r="X847" s="22">
        <v>44948</v>
      </c>
      <c r="Y847" s="23">
        <v>44950</v>
      </c>
      <c r="Z847" s="37" t="str">
        <f>IF(India_Data[[#This Row],[Order Date]]=India_Data[[#This Row],[Ship Date]],"0","1")</f>
        <v>1</v>
      </c>
      <c r="AA847" s="37" t="str">
        <f>IF(India_Data[[#This Row],[Sales]]&gt;=India_Data[[#This Row],[Target]],"YES","NO")</f>
        <v>NO</v>
      </c>
      <c r="AB847" s="37">
        <f>(Data!O847:O2401-Data!T847:T2401)</f>
        <v>-273.77999999999997</v>
      </c>
      <c r="AC847" s="35">
        <f>India_Data[[#This Row],[Ship Date]]-India_Data[[#This Row],[Order Date]]</f>
        <v>2</v>
      </c>
      <c r="AD847" s="35" t="str">
        <f>IF(India_Data[[#This Row],[Ship Date]]-India_Data[[#This Row],[Order Date]]&gt;5,"flag","no")</f>
        <v>no</v>
      </c>
      <c r="AE847" s="35">
        <f>India_Data[[#This Row],[Profit]]/India_Data[[#This Row],[Sales]]</f>
        <v>0.22984942426926483</v>
      </c>
      <c r="AF847" s="41">
        <f>India_Data[[#This Row],[Sales]]/India_Data[[#This Row],[Target]]</f>
        <v>0.42603773584905658</v>
      </c>
      <c r="AG847" s="41">
        <f>India_Data[[#This Row],[Shipping Cost]]/India_Data[[#This Row],[Sales]]</f>
        <v>7.4943411081586461E-2</v>
      </c>
      <c r="AH847" s="40" t="str">
        <f>IF(India_Data[[#This Row],[Shipping Cost]]/India_Data[[#This Row],[Sales]]&gt;0.1,"HIGH","")</f>
        <v/>
      </c>
    </row>
    <row r="848" spans="1:34">
      <c r="A848" s="19">
        <v>847</v>
      </c>
      <c r="B848" s="20" t="s">
        <v>412</v>
      </c>
      <c r="C848" s="20" t="s">
        <v>26</v>
      </c>
      <c r="D848" s="20" t="s">
        <v>413</v>
      </c>
      <c r="E848" s="20" t="s">
        <v>414</v>
      </c>
      <c r="F848" s="20" t="s">
        <v>29</v>
      </c>
      <c r="G848" s="20" t="s">
        <v>260</v>
      </c>
      <c r="H848" s="20" t="s">
        <v>260</v>
      </c>
      <c r="I848" s="20" t="s">
        <v>32</v>
      </c>
      <c r="J848" s="20" t="s">
        <v>33</v>
      </c>
      <c r="K848" s="20" t="s">
        <v>415</v>
      </c>
      <c r="L848" s="20" t="s">
        <v>35</v>
      </c>
      <c r="M848" s="20" t="s">
        <v>275</v>
      </c>
      <c r="N848" s="20" t="s">
        <v>416</v>
      </c>
      <c r="O848" s="20">
        <v>130.22999999999999</v>
      </c>
      <c r="P848" s="20">
        <v>3</v>
      </c>
      <c r="Q848" s="20">
        <v>32.49</v>
      </c>
      <c r="R848" s="20">
        <v>10.31</v>
      </c>
      <c r="S848" s="20" t="s">
        <v>38</v>
      </c>
      <c r="T848" s="20">
        <v>669</v>
      </c>
      <c r="U848" s="20" t="s">
        <v>350</v>
      </c>
      <c r="V848" s="20" t="s">
        <v>362</v>
      </c>
      <c r="W848" s="21" t="s">
        <v>41</v>
      </c>
      <c r="X848" s="22">
        <v>44718</v>
      </c>
      <c r="Y848" s="23">
        <v>44810</v>
      </c>
      <c r="Z848" s="37" t="str">
        <f>IF(India_Data[[#This Row],[Order Date]]=India_Data[[#This Row],[Ship Date]],"0","1")</f>
        <v>1</v>
      </c>
      <c r="AA848" s="37" t="str">
        <f>IF(India_Data[[#This Row],[Sales]]&gt;=India_Data[[#This Row],[Target]],"YES","NO")</f>
        <v>NO</v>
      </c>
      <c r="AB848" s="37">
        <f>(Data!O848:O2402-Data!T848:T2402)</f>
        <v>-538.77</v>
      </c>
      <c r="AC848" s="35">
        <f>India_Data[[#This Row],[Ship Date]]-India_Data[[#This Row],[Order Date]]</f>
        <v>92</v>
      </c>
      <c r="AD848" s="35" t="str">
        <f>IF(India_Data[[#This Row],[Ship Date]]-India_Data[[#This Row],[Order Date]]&gt;5,"flag","no")</f>
        <v>flag</v>
      </c>
      <c r="AE848" s="35">
        <f>India_Data[[#This Row],[Profit]]/India_Data[[#This Row],[Sales]]</f>
        <v>0.24948168624740846</v>
      </c>
      <c r="AF848" s="41">
        <f>India_Data[[#This Row],[Sales]]/India_Data[[#This Row],[Target]]</f>
        <v>0.19466367713004482</v>
      </c>
      <c r="AG848" s="41">
        <f>India_Data[[#This Row],[Shipping Cost]]/India_Data[[#This Row],[Sales]]</f>
        <v>7.9167626506949251E-2</v>
      </c>
      <c r="AH848" s="40" t="str">
        <f>IF(India_Data[[#This Row],[Shipping Cost]]/India_Data[[#This Row],[Sales]]&gt;0.1,"HIGH","")</f>
        <v/>
      </c>
    </row>
    <row r="849" spans="1:34">
      <c r="A849" s="19">
        <v>848</v>
      </c>
      <c r="B849" s="20" t="s">
        <v>417</v>
      </c>
      <c r="C849" s="20" t="s">
        <v>26</v>
      </c>
      <c r="D849" s="20" t="s">
        <v>418</v>
      </c>
      <c r="E849" s="20" t="s">
        <v>419</v>
      </c>
      <c r="F849" s="20" t="s">
        <v>29</v>
      </c>
      <c r="G849" s="20" t="s">
        <v>420</v>
      </c>
      <c r="H849" s="20" t="s">
        <v>63</v>
      </c>
      <c r="I849" s="20" t="s">
        <v>32</v>
      </c>
      <c r="J849" s="20" t="s">
        <v>54</v>
      </c>
      <c r="K849" s="20" t="s">
        <v>421</v>
      </c>
      <c r="L849" s="20" t="s">
        <v>35</v>
      </c>
      <c r="M849" s="20" t="s">
        <v>275</v>
      </c>
      <c r="N849" s="20" t="s">
        <v>422</v>
      </c>
      <c r="O849" s="20">
        <v>154.80000000000001</v>
      </c>
      <c r="P849" s="20">
        <v>3</v>
      </c>
      <c r="Q849" s="20">
        <v>17.010000000000002</v>
      </c>
      <c r="R849" s="20">
        <v>7.03</v>
      </c>
      <c r="S849" s="20" t="s">
        <v>38</v>
      </c>
      <c r="T849" s="20">
        <v>571</v>
      </c>
      <c r="U849" s="20" t="s">
        <v>350</v>
      </c>
      <c r="V849" s="20" t="s">
        <v>351</v>
      </c>
      <c r="W849" s="21" t="s">
        <v>58</v>
      </c>
      <c r="X849" s="22">
        <v>44607</v>
      </c>
      <c r="Y849" s="23">
        <v>44610</v>
      </c>
      <c r="Z849" s="37" t="str">
        <f>IF(India_Data[[#This Row],[Order Date]]=India_Data[[#This Row],[Ship Date]],"0","1")</f>
        <v>1</v>
      </c>
      <c r="AA849" s="37" t="str">
        <f>IF(India_Data[[#This Row],[Sales]]&gt;=India_Data[[#This Row],[Target]],"YES","NO")</f>
        <v>NO</v>
      </c>
      <c r="AB849" s="37">
        <f>(Data!O849:O2403-Data!T849:T2403)</f>
        <v>-416.2</v>
      </c>
      <c r="AC849" s="35">
        <f>India_Data[[#This Row],[Ship Date]]-India_Data[[#This Row],[Order Date]]</f>
        <v>3</v>
      </c>
      <c r="AD849" s="35" t="str">
        <f>IF(India_Data[[#This Row],[Ship Date]]-India_Data[[#This Row],[Order Date]]&gt;5,"flag","no")</f>
        <v>no</v>
      </c>
      <c r="AE849" s="35">
        <f>India_Data[[#This Row],[Profit]]/India_Data[[#This Row],[Sales]]</f>
        <v>0.10988372093023256</v>
      </c>
      <c r="AF849" s="41">
        <f>India_Data[[#This Row],[Sales]]/India_Data[[#This Row],[Target]]</f>
        <v>0.27110332749562172</v>
      </c>
      <c r="AG849" s="41">
        <f>India_Data[[#This Row],[Shipping Cost]]/India_Data[[#This Row],[Sales]]</f>
        <v>4.5413436692506456E-2</v>
      </c>
      <c r="AH849" s="40" t="str">
        <f>IF(India_Data[[#This Row],[Shipping Cost]]/India_Data[[#This Row],[Sales]]&gt;0.1,"HIGH","")</f>
        <v/>
      </c>
    </row>
    <row r="850" spans="1:34">
      <c r="A850" s="19">
        <v>849</v>
      </c>
      <c r="B850" s="20" t="s">
        <v>423</v>
      </c>
      <c r="C850" s="20" t="s">
        <v>26</v>
      </c>
      <c r="D850" s="20" t="s">
        <v>424</v>
      </c>
      <c r="E850" s="20" t="s">
        <v>425</v>
      </c>
      <c r="F850" s="20" t="s">
        <v>29</v>
      </c>
      <c r="G850" s="20" t="s">
        <v>291</v>
      </c>
      <c r="H850" s="20" t="s">
        <v>63</v>
      </c>
      <c r="I850" s="20" t="s">
        <v>32</v>
      </c>
      <c r="J850" s="20" t="s">
        <v>54</v>
      </c>
      <c r="K850" s="20" t="s">
        <v>426</v>
      </c>
      <c r="L850" s="20" t="s">
        <v>35</v>
      </c>
      <c r="M850" s="20" t="s">
        <v>105</v>
      </c>
      <c r="N850" s="20" t="s">
        <v>427</v>
      </c>
      <c r="O850" s="20">
        <v>67.454999999999998</v>
      </c>
      <c r="P850" s="20">
        <v>3</v>
      </c>
      <c r="Q850" s="20">
        <v>-4.0949999999999998</v>
      </c>
      <c r="R850" s="20">
        <v>4.5999999999999996</v>
      </c>
      <c r="S850" s="20" t="s">
        <v>38</v>
      </c>
      <c r="T850" s="20">
        <v>698</v>
      </c>
      <c r="U850" s="20" t="s">
        <v>350</v>
      </c>
      <c r="V850" s="20" t="s">
        <v>356</v>
      </c>
      <c r="W850" s="21" t="s">
        <v>41</v>
      </c>
      <c r="X850" s="22">
        <v>44734</v>
      </c>
      <c r="Y850" s="23">
        <v>44739</v>
      </c>
      <c r="Z850" s="37" t="str">
        <f>IF(India_Data[[#This Row],[Order Date]]=India_Data[[#This Row],[Ship Date]],"0","1")</f>
        <v>1</v>
      </c>
      <c r="AA850" s="37" t="str">
        <f>IF(India_Data[[#This Row],[Sales]]&gt;=India_Data[[#This Row],[Target]],"YES","NO")</f>
        <v>NO</v>
      </c>
      <c r="AB850" s="37">
        <f>(Data!O850:O2404-Data!T850:T2404)</f>
        <v>-630.54499999999996</v>
      </c>
      <c r="AC850" s="35">
        <f>India_Data[[#This Row],[Ship Date]]-India_Data[[#This Row],[Order Date]]</f>
        <v>5</v>
      </c>
      <c r="AD850" s="35" t="str">
        <f>IF(India_Data[[#This Row],[Ship Date]]-India_Data[[#This Row],[Order Date]]&gt;5,"flag","no")</f>
        <v>no</v>
      </c>
      <c r="AE850" s="35">
        <f>India_Data[[#This Row],[Profit]]/India_Data[[#This Row],[Sales]]</f>
        <v>-6.0707138092061373E-2</v>
      </c>
      <c r="AF850" s="41">
        <f>India_Data[[#This Row],[Sales]]/India_Data[[#This Row],[Target]]</f>
        <v>9.6640401146131802E-2</v>
      </c>
      <c r="AG850" s="41">
        <f>India_Data[[#This Row],[Shipping Cost]]/India_Data[[#This Row],[Sales]]</f>
        <v>6.8193610555184941E-2</v>
      </c>
      <c r="AH850" s="40" t="str">
        <f>IF(India_Data[[#This Row],[Shipping Cost]]/India_Data[[#This Row],[Sales]]&gt;0.1,"HIGH","")</f>
        <v/>
      </c>
    </row>
    <row r="851" spans="1:34">
      <c r="A851" s="19">
        <v>850</v>
      </c>
      <c r="B851" s="20" t="s">
        <v>1373</v>
      </c>
      <c r="C851" s="20" t="s">
        <v>26</v>
      </c>
      <c r="D851" s="20" t="s">
        <v>289</v>
      </c>
      <c r="E851" s="20" t="s">
        <v>290</v>
      </c>
      <c r="F851" s="20" t="s">
        <v>29</v>
      </c>
      <c r="G851" s="20" t="s">
        <v>529</v>
      </c>
      <c r="H851" s="20" t="s">
        <v>31</v>
      </c>
      <c r="I851" s="20" t="s">
        <v>32</v>
      </c>
      <c r="J851" s="20" t="s">
        <v>33</v>
      </c>
      <c r="K851" s="20" t="s">
        <v>1115</v>
      </c>
      <c r="L851" s="20" t="s">
        <v>35</v>
      </c>
      <c r="M851" s="20" t="s">
        <v>76</v>
      </c>
      <c r="N851" s="20" t="s">
        <v>1116</v>
      </c>
      <c r="O851" s="20">
        <v>123.72</v>
      </c>
      <c r="P851" s="20">
        <v>4</v>
      </c>
      <c r="Q851" s="20">
        <v>33.36</v>
      </c>
      <c r="R851" s="20">
        <v>7.45</v>
      </c>
      <c r="S851" s="20" t="s">
        <v>38</v>
      </c>
      <c r="T851" s="20">
        <v>245</v>
      </c>
      <c r="U851" s="20" t="s">
        <v>350</v>
      </c>
      <c r="V851" s="20" t="s">
        <v>375</v>
      </c>
      <c r="W851" s="21" t="s">
        <v>58</v>
      </c>
      <c r="X851" s="22">
        <v>45614</v>
      </c>
      <c r="Y851" s="23">
        <v>45616</v>
      </c>
      <c r="Z851" s="37" t="str">
        <f>IF(India_Data[[#This Row],[Order Date]]=India_Data[[#This Row],[Ship Date]],"0","1")</f>
        <v>1</v>
      </c>
      <c r="AA851" s="37" t="str">
        <f>IF(India_Data[[#This Row],[Sales]]&gt;=India_Data[[#This Row],[Target]],"YES","NO")</f>
        <v>NO</v>
      </c>
      <c r="AB851" s="37">
        <f>(Data!O851:O2405-Data!T851:T2405)</f>
        <v>-121.28</v>
      </c>
      <c r="AC851" s="35">
        <f>India_Data[[#This Row],[Ship Date]]-India_Data[[#This Row],[Order Date]]</f>
        <v>2</v>
      </c>
      <c r="AD851" s="35" t="str">
        <f>IF(India_Data[[#This Row],[Ship Date]]-India_Data[[#This Row],[Order Date]]&gt;5,"flag","no")</f>
        <v>no</v>
      </c>
      <c r="AE851" s="35">
        <f>India_Data[[#This Row],[Profit]]/India_Data[[#This Row],[Sales]]</f>
        <v>0.2696411251212415</v>
      </c>
      <c r="AF851" s="41">
        <f>India_Data[[#This Row],[Sales]]/India_Data[[#This Row],[Target]]</f>
        <v>0.50497959183673469</v>
      </c>
      <c r="AG851" s="41">
        <f>India_Data[[#This Row],[Shipping Cost]]/India_Data[[#This Row],[Sales]]</f>
        <v>6.021661817006143E-2</v>
      </c>
      <c r="AH851" s="40" t="str">
        <f>IF(India_Data[[#This Row],[Shipping Cost]]/India_Data[[#This Row],[Sales]]&gt;0.1,"HIGH","")</f>
        <v/>
      </c>
    </row>
    <row r="852" spans="1:34">
      <c r="A852" s="19">
        <v>851</v>
      </c>
      <c r="B852" s="20" t="s">
        <v>1374</v>
      </c>
      <c r="C852" s="20" t="s">
        <v>26</v>
      </c>
      <c r="D852" s="20" t="s">
        <v>1375</v>
      </c>
      <c r="E852" s="20" t="s">
        <v>1376</v>
      </c>
      <c r="F852" s="20" t="s">
        <v>29</v>
      </c>
      <c r="G852" s="20" t="s">
        <v>1377</v>
      </c>
      <c r="H852" s="20" t="s">
        <v>672</v>
      </c>
      <c r="I852" s="20" t="s">
        <v>32</v>
      </c>
      <c r="J852" s="20" t="s">
        <v>33</v>
      </c>
      <c r="K852" s="20" t="s">
        <v>1378</v>
      </c>
      <c r="L852" s="20" t="s">
        <v>35</v>
      </c>
      <c r="M852" s="20" t="s">
        <v>98</v>
      </c>
      <c r="N852" s="20" t="s">
        <v>1379</v>
      </c>
      <c r="O852" s="20">
        <v>171</v>
      </c>
      <c r="P852" s="20">
        <v>4</v>
      </c>
      <c r="Q852" s="20">
        <v>32.4</v>
      </c>
      <c r="R852" s="20">
        <v>13.54</v>
      </c>
      <c r="S852" s="20" t="s">
        <v>38</v>
      </c>
      <c r="T852" s="20">
        <v>364</v>
      </c>
      <c r="U852" s="20" t="s">
        <v>350</v>
      </c>
      <c r="V852" s="20" t="s">
        <v>351</v>
      </c>
      <c r="W852" s="21" t="s">
        <v>58</v>
      </c>
      <c r="X852" s="22">
        <v>45117</v>
      </c>
      <c r="Y852" s="23">
        <v>45270</v>
      </c>
      <c r="Z852" s="37" t="str">
        <f>IF(India_Data[[#This Row],[Order Date]]=India_Data[[#This Row],[Ship Date]],"0","1")</f>
        <v>1</v>
      </c>
      <c r="AA852" s="37" t="str">
        <f>IF(India_Data[[#This Row],[Sales]]&gt;=India_Data[[#This Row],[Target]],"YES","NO")</f>
        <v>NO</v>
      </c>
      <c r="AB852" s="37">
        <f>(Data!O852:O2406-Data!T852:T2406)</f>
        <v>-193</v>
      </c>
      <c r="AC852" s="35">
        <f>India_Data[[#This Row],[Ship Date]]-India_Data[[#This Row],[Order Date]]</f>
        <v>153</v>
      </c>
      <c r="AD852" s="35" t="str">
        <f>IF(India_Data[[#This Row],[Ship Date]]-India_Data[[#This Row],[Order Date]]&gt;5,"flag","no")</f>
        <v>flag</v>
      </c>
      <c r="AE852" s="35">
        <f>India_Data[[#This Row],[Profit]]/India_Data[[#This Row],[Sales]]</f>
        <v>0.18947368421052629</v>
      </c>
      <c r="AF852" s="41">
        <f>India_Data[[#This Row],[Sales]]/India_Data[[#This Row],[Target]]</f>
        <v>0.46978021978021978</v>
      </c>
      <c r="AG852" s="41">
        <f>India_Data[[#This Row],[Shipping Cost]]/India_Data[[#This Row],[Sales]]</f>
        <v>7.9181286549707602E-2</v>
      </c>
      <c r="AH852" s="40" t="str">
        <f>IF(India_Data[[#This Row],[Shipping Cost]]/India_Data[[#This Row],[Sales]]&gt;0.1,"HIGH","")</f>
        <v/>
      </c>
    </row>
    <row r="853" spans="1:34">
      <c r="A853" s="19">
        <v>852</v>
      </c>
      <c r="B853" s="20" t="s">
        <v>622</v>
      </c>
      <c r="C853" s="20" t="s">
        <v>26</v>
      </c>
      <c r="D853" s="20" t="s">
        <v>278</v>
      </c>
      <c r="E853" s="20" t="s">
        <v>279</v>
      </c>
      <c r="F853" s="20" t="s">
        <v>29</v>
      </c>
      <c r="G853" s="20" t="s">
        <v>623</v>
      </c>
      <c r="H853" s="20" t="s">
        <v>63</v>
      </c>
      <c r="I853" s="20" t="s">
        <v>32</v>
      </c>
      <c r="J853" s="20" t="s">
        <v>54</v>
      </c>
      <c r="K853" s="20" t="s">
        <v>1380</v>
      </c>
      <c r="L853" s="20" t="s">
        <v>35</v>
      </c>
      <c r="M853" s="20" t="s">
        <v>98</v>
      </c>
      <c r="N853" s="20" t="s">
        <v>1381</v>
      </c>
      <c r="O853" s="20">
        <v>118.2</v>
      </c>
      <c r="P853" s="20">
        <v>4</v>
      </c>
      <c r="Q853" s="20">
        <v>48.36</v>
      </c>
      <c r="R853" s="20">
        <v>6.91</v>
      </c>
      <c r="S853" s="20" t="s">
        <v>38</v>
      </c>
      <c r="T853" s="20">
        <v>76</v>
      </c>
      <c r="U853" s="20" t="s">
        <v>350</v>
      </c>
      <c r="V853" s="20" t="s">
        <v>356</v>
      </c>
      <c r="W853" s="21" t="s">
        <v>41</v>
      </c>
      <c r="X853" s="22">
        <v>44433</v>
      </c>
      <c r="Y853" s="23">
        <v>44435</v>
      </c>
      <c r="Z853" s="37" t="str">
        <f>IF(India_Data[[#This Row],[Order Date]]=India_Data[[#This Row],[Ship Date]],"0","1")</f>
        <v>1</v>
      </c>
      <c r="AA853" s="37" t="str">
        <f>IF(India_Data[[#This Row],[Sales]]&gt;=India_Data[[#This Row],[Target]],"YES","NO")</f>
        <v>YES</v>
      </c>
      <c r="AB853" s="37">
        <f>(Data!O853:O2407-Data!T853:T2407)</f>
        <v>42.2</v>
      </c>
      <c r="AC853" s="35">
        <f>India_Data[[#This Row],[Ship Date]]-India_Data[[#This Row],[Order Date]]</f>
        <v>2</v>
      </c>
      <c r="AD853" s="35" t="str">
        <f>IF(India_Data[[#This Row],[Ship Date]]-India_Data[[#This Row],[Order Date]]&gt;5,"flag","no")</f>
        <v>no</v>
      </c>
      <c r="AE853" s="35">
        <f>India_Data[[#This Row],[Profit]]/India_Data[[#This Row],[Sales]]</f>
        <v>0.40913705583756343</v>
      </c>
      <c r="AF853" s="41">
        <f>India_Data[[#This Row],[Sales]]/India_Data[[#This Row],[Target]]</f>
        <v>1.5552631578947369</v>
      </c>
      <c r="AG853" s="41">
        <f>India_Data[[#This Row],[Shipping Cost]]/India_Data[[#This Row],[Sales]]</f>
        <v>5.8460236886632828E-2</v>
      </c>
      <c r="AH853" s="40" t="str">
        <f>IF(India_Data[[#This Row],[Shipping Cost]]/India_Data[[#This Row],[Sales]]&gt;0.1,"HIGH","")</f>
        <v/>
      </c>
    </row>
    <row r="854" spans="1:34">
      <c r="A854" s="19">
        <v>853</v>
      </c>
      <c r="B854" s="20" t="s">
        <v>1351</v>
      </c>
      <c r="C854" s="20" t="s">
        <v>26</v>
      </c>
      <c r="D854" s="20" t="s">
        <v>1352</v>
      </c>
      <c r="E854" s="20" t="s">
        <v>1353</v>
      </c>
      <c r="F854" s="20" t="s">
        <v>29</v>
      </c>
      <c r="G854" s="20" t="s">
        <v>117</v>
      </c>
      <c r="H854" s="20" t="s">
        <v>31</v>
      </c>
      <c r="I854" s="20" t="s">
        <v>32</v>
      </c>
      <c r="J854" s="20" t="s">
        <v>33</v>
      </c>
      <c r="K854" s="20" t="s">
        <v>1382</v>
      </c>
      <c r="L854" s="20" t="s">
        <v>35</v>
      </c>
      <c r="M854" s="20" t="s">
        <v>98</v>
      </c>
      <c r="N854" s="20" t="s">
        <v>1383</v>
      </c>
      <c r="O854" s="20">
        <v>54.24</v>
      </c>
      <c r="P854" s="20">
        <v>4</v>
      </c>
      <c r="Q854" s="20">
        <v>15.72</v>
      </c>
      <c r="R854" s="20">
        <v>4.3</v>
      </c>
      <c r="S854" s="20" t="s">
        <v>38</v>
      </c>
      <c r="T854" s="20">
        <v>473</v>
      </c>
      <c r="U854" s="20" t="s">
        <v>350</v>
      </c>
      <c r="V854" s="20" t="s">
        <v>375</v>
      </c>
      <c r="W854" s="21" t="s">
        <v>41</v>
      </c>
      <c r="X854" s="22">
        <v>44629</v>
      </c>
      <c r="Y854" s="23">
        <v>44721</v>
      </c>
      <c r="Z854" s="37" t="str">
        <f>IF(India_Data[[#This Row],[Order Date]]=India_Data[[#This Row],[Ship Date]],"0","1")</f>
        <v>1</v>
      </c>
      <c r="AA854" s="37" t="str">
        <f>IF(India_Data[[#This Row],[Sales]]&gt;=India_Data[[#This Row],[Target]],"YES","NO")</f>
        <v>NO</v>
      </c>
      <c r="AB854" s="37">
        <f>(Data!O854:O2408-Data!T854:T2408)</f>
        <v>-418.76</v>
      </c>
      <c r="AC854" s="35">
        <f>India_Data[[#This Row],[Ship Date]]-India_Data[[#This Row],[Order Date]]</f>
        <v>92</v>
      </c>
      <c r="AD854" s="35" t="str">
        <f>IF(India_Data[[#This Row],[Ship Date]]-India_Data[[#This Row],[Order Date]]&gt;5,"flag","no")</f>
        <v>flag</v>
      </c>
      <c r="AE854" s="35">
        <f>India_Data[[#This Row],[Profit]]/India_Data[[#This Row],[Sales]]</f>
        <v>0.28982300884955753</v>
      </c>
      <c r="AF854" s="41">
        <f>India_Data[[#This Row],[Sales]]/India_Data[[#This Row],[Target]]</f>
        <v>0.1146723044397463</v>
      </c>
      <c r="AG854" s="41">
        <f>India_Data[[#This Row],[Shipping Cost]]/India_Data[[#This Row],[Sales]]</f>
        <v>7.9277286135693209E-2</v>
      </c>
      <c r="AH854" s="40" t="str">
        <f>IF(India_Data[[#This Row],[Shipping Cost]]/India_Data[[#This Row],[Sales]]&gt;0.1,"HIGH","")</f>
        <v/>
      </c>
    </row>
    <row r="855" spans="1:34">
      <c r="A855" s="19">
        <v>854</v>
      </c>
      <c r="B855" s="20" t="s">
        <v>626</v>
      </c>
      <c r="C855" s="20" t="s">
        <v>26</v>
      </c>
      <c r="D855" s="20" t="s">
        <v>60</v>
      </c>
      <c r="E855" s="20" t="s">
        <v>61</v>
      </c>
      <c r="F855" s="20" t="s">
        <v>29</v>
      </c>
      <c r="G855" s="20" t="s">
        <v>627</v>
      </c>
      <c r="H855" s="20" t="s">
        <v>627</v>
      </c>
      <c r="I855" s="20" t="s">
        <v>32</v>
      </c>
      <c r="J855" s="20" t="s">
        <v>47</v>
      </c>
      <c r="K855" s="20" t="s">
        <v>1384</v>
      </c>
      <c r="L855" s="20" t="s">
        <v>35</v>
      </c>
      <c r="M855" s="20" t="s">
        <v>145</v>
      </c>
      <c r="N855" s="20" t="s">
        <v>1385</v>
      </c>
      <c r="O855" s="20">
        <v>231.36</v>
      </c>
      <c r="P855" s="20">
        <v>4</v>
      </c>
      <c r="Q855" s="20">
        <v>64.680000000000007</v>
      </c>
      <c r="R855" s="20">
        <v>12.57</v>
      </c>
      <c r="S855" s="20" t="s">
        <v>38</v>
      </c>
      <c r="T855" s="20">
        <v>432</v>
      </c>
      <c r="U855" s="20" t="s">
        <v>350</v>
      </c>
      <c r="V855" s="20" t="s">
        <v>375</v>
      </c>
      <c r="W855" s="21" t="s">
        <v>58</v>
      </c>
      <c r="X855" s="22">
        <v>45189</v>
      </c>
      <c r="Y855" s="23">
        <v>45191</v>
      </c>
      <c r="Z855" s="37" t="str">
        <f>IF(India_Data[[#This Row],[Order Date]]=India_Data[[#This Row],[Ship Date]],"0","1")</f>
        <v>1</v>
      </c>
      <c r="AA855" s="37" t="str">
        <f>IF(India_Data[[#This Row],[Sales]]&gt;=India_Data[[#This Row],[Target]],"YES","NO")</f>
        <v>NO</v>
      </c>
      <c r="AB855" s="37">
        <f>(Data!O855:O2409-Data!T855:T2409)</f>
        <v>-200.64</v>
      </c>
      <c r="AC855" s="35">
        <f>India_Data[[#This Row],[Ship Date]]-India_Data[[#This Row],[Order Date]]</f>
        <v>2</v>
      </c>
      <c r="AD855" s="35" t="str">
        <f>IF(India_Data[[#This Row],[Ship Date]]-India_Data[[#This Row],[Order Date]]&gt;5,"flag","no")</f>
        <v>no</v>
      </c>
      <c r="AE855" s="35">
        <f>India_Data[[#This Row],[Profit]]/India_Data[[#This Row],[Sales]]</f>
        <v>0.2795643153526971</v>
      </c>
      <c r="AF855" s="41">
        <f>India_Data[[#This Row],[Sales]]/India_Data[[#This Row],[Target]]</f>
        <v>0.53555555555555556</v>
      </c>
      <c r="AG855" s="41">
        <f>India_Data[[#This Row],[Shipping Cost]]/India_Data[[#This Row],[Sales]]</f>
        <v>5.4330912863070541E-2</v>
      </c>
      <c r="AH855" s="40" t="str">
        <f>IF(India_Data[[#This Row],[Shipping Cost]]/India_Data[[#This Row],[Sales]]&gt;0.1,"HIGH","")</f>
        <v/>
      </c>
    </row>
    <row r="856" spans="1:34">
      <c r="A856" s="19">
        <v>855</v>
      </c>
      <c r="B856" s="20" t="s">
        <v>622</v>
      </c>
      <c r="C856" s="20" t="s">
        <v>26</v>
      </c>
      <c r="D856" s="20" t="s">
        <v>278</v>
      </c>
      <c r="E856" s="20" t="s">
        <v>279</v>
      </c>
      <c r="F856" s="20" t="s">
        <v>29</v>
      </c>
      <c r="G856" s="20" t="s">
        <v>623</v>
      </c>
      <c r="H856" s="20" t="s">
        <v>63</v>
      </c>
      <c r="I856" s="20" t="s">
        <v>32</v>
      </c>
      <c r="J856" s="20" t="s">
        <v>54</v>
      </c>
      <c r="K856" s="20" t="s">
        <v>55</v>
      </c>
      <c r="L856" s="20" t="s">
        <v>35</v>
      </c>
      <c r="M856" s="20" t="s">
        <v>36</v>
      </c>
      <c r="N856" s="20" t="s">
        <v>56</v>
      </c>
      <c r="O856" s="20">
        <v>29.4</v>
      </c>
      <c r="P856" s="20">
        <v>4</v>
      </c>
      <c r="Q856" s="20">
        <v>10.56</v>
      </c>
      <c r="R856" s="20">
        <v>1.9</v>
      </c>
      <c r="S856" s="20" t="s">
        <v>38</v>
      </c>
      <c r="T856" s="20">
        <v>245</v>
      </c>
      <c r="U856" s="20" t="s">
        <v>350</v>
      </c>
      <c r="V856" s="20" t="s">
        <v>351</v>
      </c>
      <c r="W856" s="21" t="s">
        <v>41</v>
      </c>
      <c r="X856" s="22">
        <v>45243</v>
      </c>
      <c r="Y856" s="23">
        <v>45245</v>
      </c>
      <c r="Z856" s="37" t="str">
        <f>IF(India_Data[[#This Row],[Order Date]]=India_Data[[#This Row],[Ship Date]],"0","1")</f>
        <v>1</v>
      </c>
      <c r="AA856" s="37" t="str">
        <f>IF(India_Data[[#This Row],[Sales]]&gt;=India_Data[[#This Row],[Target]],"YES","NO")</f>
        <v>NO</v>
      </c>
      <c r="AB856" s="37">
        <f>(Data!O856:O2410-Data!T856:T2410)</f>
        <v>-215.6</v>
      </c>
      <c r="AC856" s="35">
        <f>India_Data[[#This Row],[Ship Date]]-India_Data[[#This Row],[Order Date]]</f>
        <v>2</v>
      </c>
      <c r="AD856" s="35" t="str">
        <f>IF(India_Data[[#This Row],[Ship Date]]-India_Data[[#This Row],[Order Date]]&gt;5,"flag","no")</f>
        <v>no</v>
      </c>
      <c r="AE856" s="35">
        <f>India_Data[[#This Row],[Profit]]/India_Data[[#This Row],[Sales]]</f>
        <v>0.35918367346938779</v>
      </c>
      <c r="AF856" s="41">
        <f>India_Data[[#This Row],[Sales]]/India_Data[[#This Row],[Target]]</f>
        <v>0.12</v>
      </c>
      <c r="AG856" s="41">
        <f>India_Data[[#This Row],[Shipping Cost]]/India_Data[[#This Row],[Sales]]</f>
        <v>6.4625850340136057E-2</v>
      </c>
      <c r="AH856" s="40" t="str">
        <f>IF(India_Data[[#This Row],[Shipping Cost]]/India_Data[[#This Row],[Sales]]&gt;0.1,"HIGH","")</f>
        <v/>
      </c>
    </row>
    <row r="857" spans="1:34">
      <c r="A857" s="19">
        <v>856</v>
      </c>
      <c r="B857" s="20" t="s">
        <v>1386</v>
      </c>
      <c r="C857" s="20" t="s">
        <v>26</v>
      </c>
      <c r="D857" s="20" t="s">
        <v>1387</v>
      </c>
      <c r="E857" s="20" t="s">
        <v>1388</v>
      </c>
      <c r="F857" s="20" t="s">
        <v>29</v>
      </c>
      <c r="G857" s="20" t="s">
        <v>324</v>
      </c>
      <c r="H857" s="20" t="s">
        <v>31</v>
      </c>
      <c r="I857" s="20" t="s">
        <v>32</v>
      </c>
      <c r="J857" s="20" t="s">
        <v>33</v>
      </c>
      <c r="K857" s="20" t="s">
        <v>1389</v>
      </c>
      <c r="L857" s="20" t="s">
        <v>35</v>
      </c>
      <c r="M857" s="20" t="s">
        <v>76</v>
      </c>
      <c r="N857" s="20" t="s">
        <v>1390</v>
      </c>
      <c r="O857" s="20">
        <v>249.9</v>
      </c>
      <c r="P857" s="20">
        <v>5</v>
      </c>
      <c r="Q857" s="20">
        <v>72.45</v>
      </c>
      <c r="R857" s="20">
        <v>8.6999999999999993</v>
      </c>
      <c r="S857" s="20" t="s">
        <v>38</v>
      </c>
      <c r="T857" s="20">
        <v>378</v>
      </c>
      <c r="U857" s="20" t="s">
        <v>350</v>
      </c>
      <c r="V857" s="20" t="s">
        <v>356</v>
      </c>
      <c r="W857" s="21" t="s">
        <v>41</v>
      </c>
      <c r="X857" s="22">
        <v>45184</v>
      </c>
      <c r="Y857" s="23">
        <v>45184</v>
      </c>
      <c r="Z857" s="37" t="str">
        <f>IF(India_Data[[#This Row],[Order Date]]=India_Data[[#This Row],[Ship Date]],"0","1")</f>
        <v>0</v>
      </c>
      <c r="AA857" s="37" t="str">
        <f>IF(India_Data[[#This Row],[Sales]]&gt;=India_Data[[#This Row],[Target]],"YES","NO")</f>
        <v>NO</v>
      </c>
      <c r="AB857" s="37">
        <f>(Data!O857:O2411-Data!T857:T2411)</f>
        <v>-128.1</v>
      </c>
      <c r="AC857" s="35">
        <f>India_Data[[#This Row],[Ship Date]]-India_Data[[#This Row],[Order Date]]</f>
        <v>0</v>
      </c>
      <c r="AD857" s="35" t="str">
        <f>IF(India_Data[[#This Row],[Ship Date]]-India_Data[[#This Row],[Order Date]]&gt;5,"flag","no")</f>
        <v>no</v>
      </c>
      <c r="AE857" s="35">
        <f>India_Data[[#This Row],[Profit]]/India_Data[[#This Row],[Sales]]</f>
        <v>0.28991596638655465</v>
      </c>
      <c r="AF857" s="41">
        <f>India_Data[[#This Row],[Sales]]/India_Data[[#This Row],[Target]]</f>
        <v>0.66111111111111109</v>
      </c>
      <c r="AG857" s="41">
        <f>India_Data[[#This Row],[Shipping Cost]]/India_Data[[#This Row],[Sales]]</f>
        <v>3.4813925570228089E-2</v>
      </c>
      <c r="AH857" s="40" t="str">
        <f>IF(India_Data[[#This Row],[Shipping Cost]]/India_Data[[#This Row],[Sales]]&gt;0.1,"HIGH","")</f>
        <v/>
      </c>
    </row>
    <row r="858" spans="1:34">
      <c r="A858" s="19">
        <v>857</v>
      </c>
      <c r="B858" s="20" t="s">
        <v>1391</v>
      </c>
      <c r="C858" s="20" t="s">
        <v>26</v>
      </c>
      <c r="D858" s="20" t="s">
        <v>1392</v>
      </c>
      <c r="E858" s="20" t="s">
        <v>1393</v>
      </c>
      <c r="F858" s="20" t="s">
        <v>29</v>
      </c>
      <c r="G858" s="20" t="s">
        <v>1394</v>
      </c>
      <c r="H858" s="20" t="s">
        <v>31</v>
      </c>
      <c r="I858" s="20" t="s">
        <v>32</v>
      </c>
      <c r="J858" s="20" t="s">
        <v>33</v>
      </c>
      <c r="K858" s="20" t="s">
        <v>1395</v>
      </c>
      <c r="L858" s="20" t="s">
        <v>35</v>
      </c>
      <c r="M858" s="20" t="s">
        <v>76</v>
      </c>
      <c r="N858" s="20" t="s">
        <v>1396</v>
      </c>
      <c r="O858" s="20">
        <v>141.15</v>
      </c>
      <c r="P858" s="20">
        <v>5</v>
      </c>
      <c r="Q858" s="20">
        <v>57.75</v>
      </c>
      <c r="R858" s="20">
        <v>8.2799999999999994</v>
      </c>
      <c r="S858" s="20" t="s">
        <v>38</v>
      </c>
      <c r="T858" s="20">
        <v>508</v>
      </c>
      <c r="U858" s="20" t="s">
        <v>350</v>
      </c>
      <c r="V858" s="20" t="s">
        <v>375</v>
      </c>
      <c r="W858" s="21" t="s">
        <v>41</v>
      </c>
      <c r="X858" s="22">
        <v>45394</v>
      </c>
      <c r="Y858" s="23">
        <v>45455</v>
      </c>
      <c r="Z858" s="37" t="str">
        <f>IF(India_Data[[#This Row],[Order Date]]=India_Data[[#This Row],[Ship Date]],"0","1")</f>
        <v>1</v>
      </c>
      <c r="AA858" s="37" t="str">
        <f>IF(India_Data[[#This Row],[Sales]]&gt;=India_Data[[#This Row],[Target]],"YES","NO")</f>
        <v>NO</v>
      </c>
      <c r="AB858" s="37">
        <f>(Data!O858:O2412-Data!T858:T2412)</f>
        <v>-366.85</v>
      </c>
      <c r="AC858" s="35">
        <f>India_Data[[#This Row],[Ship Date]]-India_Data[[#This Row],[Order Date]]</f>
        <v>61</v>
      </c>
      <c r="AD858" s="35" t="str">
        <f>IF(India_Data[[#This Row],[Ship Date]]-India_Data[[#This Row],[Order Date]]&gt;5,"flag","no")</f>
        <v>flag</v>
      </c>
      <c r="AE858" s="35">
        <f>India_Data[[#This Row],[Profit]]/India_Data[[#This Row],[Sales]]</f>
        <v>0.40913921360255046</v>
      </c>
      <c r="AF858" s="41">
        <f>India_Data[[#This Row],[Sales]]/India_Data[[#This Row],[Target]]</f>
        <v>0.27785433070866145</v>
      </c>
      <c r="AG858" s="41">
        <f>India_Data[[#This Row],[Shipping Cost]]/India_Data[[#This Row],[Sales]]</f>
        <v>5.8660998937300736E-2</v>
      </c>
      <c r="AH858" s="40" t="str">
        <f>IF(India_Data[[#This Row],[Shipping Cost]]/India_Data[[#This Row],[Sales]]&gt;0.1,"HIGH","")</f>
        <v/>
      </c>
    </row>
    <row r="859" spans="1:34">
      <c r="A859" s="19">
        <v>858</v>
      </c>
      <c r="B859" s="20" t="s">
        <v>1397</v>
      </c>
      <c r="C859" s="20" t="s">
        <v>26</v>
      </c>
      <c r="D859" s="20" t="s">
        <v>1398</v>
      </c>
      <c r="E859" s="20" t="s">
        <v>1399</v>
      </c>
      <c r="F859" s="20" t="s">
        <v>29</v>
      </c>
      <c r="G859" s="20" t="s">
        <v>225</v>
      </c>
      <c r="H859" s="20" t="s">
        <v>53</v>
      </c>
      <c r="I859" s="20" t="s">
        <v>32</v>
      </c>
      <c r="J859" s="20" t="s">
        <v>54</v>
      </c>
      <c r="K859" s="20" t="s">
        <v>1400</v>
      </c>
      <c r="L859" s="20" t="s">
        <v>35</v>
      </c>
      <c r="M859" s="20" t="s">
        <v>76</v>
      </c>
      <c r="N859" s="20" t="s">
        <v>1401</v>
      </c>
      <c r="O859" s="20">
        <v>65.25</v>
      </c>
      <c r="P859" s="20">
        <v>5</v>
      </c>
      <c r="Q859" s="20">
        <v>5.0999999999999996</v>
      </c>
      <c r="R859" s="20">
        <v>4.09</v>
      </c>
      <c r="S859" s="20" t="s">
        <v>38</v>
      </c>
      <c r="T859" s="20">
        <v>105</v>
      </c>
      <c r="U859" s="20" t="s">
        <v>350</v>
      </c>
      <c r="V859" s="20" t="s">
        <v>362</v>
      </c>
      <c r="W859" s="21" t="s">
        <v>41</v>
      </c>
      <c r="X859" s="22">
        <v>45460</v>
      </c>
      <c r="Y859" s="23">
        <v>45464</v>
      </c>
      <c r="Z859" s="37" t="str">
        <f>IF(India_Data[[#This Row],[Order Date]]=India_Data[[#This Row],[Ship Date]],"0","1")</f>
        <v>1</v>
      </c>
      <c r="AA859" s="37" t="str">
        <f>IF(India_Data[[#This Row],[Sales]]&gt;=India_Data[[#This Row],[Target]],"YES","NO")</f>
        <v>NO</v>
      </c>
      <c r="AB859" s="37">
        <f>(Data!O859:O2413-Data!T859:T2413)</f>
        <v>-39.75</v>
      </c>
      <c r="AC859" s="35">
        <f>India_Data[[#This Row],[Ship Date]]-India_Data[[#This Row],[Order Date]]</f>
        <v>4</v>
      </c>
      <c r="AD859" s="35" t="str">
        <f>IF(India_Data[[#This Row],[Ship Date]]-India_Data[[#This Row],[Order Date]]&gt;5,"flag","no")</f>
        <v>no</v>
      </c>
      <c r="AE859" s="35">
        <f>India_Data[[#This Row],[Profit]]/India_Data[[#This Row],[Sales]]</f>
        <v>7.8160919540229884E-2</v>
      </c>
      <c r="AF859" s="41">
        <f>India_Data[[#This Row],[Sales]]/India_Data[[#This Row],[Target]]</f>
        <v>0.62142857142857144</v>
      </c>
      <c r="AG859" s="41">
        <f>India_Data[[#This Row],[Shipping Cost]]/India_Data[[#This Row],[Sales]]</f>
        <v>6.2681992337164746E-2</v>
      </c>
      <c r="AH859" s="40" t="str">
        <f>IF(India_Data[[#This Row],[Shipping Cost]]/India_Data[[#This Row],[Sales]]&gt;0.1,"HIGH","")</f>
        <v/>
      </c>
    </row>
    <row r="860" spans="1:34">
      <c r="A860" s="19">
        <v>859</v>
      </c>
      <c r="B860" s="20" t="s">
        <v>1402</v>
      </c>
      <c r="C860" s="20" t="s">
        <v>26</v>
      </c>
      <c r="D860" s="20" t="s">
        <v>1403</v>
      </c>
      <c r="E860" s="20" t="s">
        <v>1404</v>
      </c>
      <c r="F860" s="20" t="s">
        <v>29</v>
      </c>
      <c r="G860" s="20" t="s">
        <v>529</v>
      </c>
      <c r="H860" s="20" t="s">
        <v>31</v>
      </c>
      <c r="I860" s="20" t="s">
        <v>32</v>
      </c>
      <c r="J860" s="20" t="s">
        <v>33</v>
      </c>
      <c r="K860" s="20" t="s">
        <v>343</v>
      </c>
      <c r="L860" s="20" t="s">
        <v>35</v>
      </c>
      <c r="M860" s="20" t="s">
        <v>91</v>
      </c>
      <c r="N860" s="20" t="s">
        <v>344</v>
      </c>
      <c r="O860" s="20">
        <v>96.9</v>
      </c>
      <c r="P860" s="20">
        <v>5</v>
      </c>
      <c r="Q860" s="20">
        <v>26.1</v>
      </c>
      <c r="R860" s="20">
        <v>5.18</v>
      </c>
      <c r="S860" s="20" t="s">
        <v>38</v>
      </c>
      <c r="T860" s="20">
        <v>427</v>
      </c>
      <c r="U860" s="20" t="s">
        <v>350</v>
      </c>
      <c r="V860" s="20" t="s">
        <v>356</v>
      </c>
      <c r="W860" s="21" t="s">
        <v>58</v>
      </c>
      <c r="X860" s="22">
        <v>44301</v>
      </c>
      <c r="Y860" s="23">
        <v>44303</v>
      </c>
      <c r="Z860" s="37" t="str">
        <f>IF(India_Data[[#This Row],[Order Date]]=India_Data[[#This Row],[Ship Date]],"0","1")</f>
        <v>1</v>
      </c>
      <c r="AA860" s="37" t="str">
        <f>IF(India_Data[[#This Row],[Sales]]&gt;=India_Data[[#This Row],[Target]],"YES","NO")</f>
        <v>NO</v>
      </c>
      <c r="AB860" s="37">
        <f>(Data!O860:O2414-Data!T860:T2414)</f>
        <v>-330.1</v>
      </c>
      <c r="AC860" s="35">
        <f>India_Data[[#This Row],[Ship Date]]-India_Data[[#This Row],[Order Date]]</f>
        <v>2</v>
      </c>
      <c r="AD860" s="35" t="str">
        <f>IF(India_Data[[#This Row],[Ship Date]]-India_Data[[#This Row],[Order Date]]&gt;5,"flag","no")</f>
        <v>no</v>
      </c>
      <c r="AE860" s="35">
        <f>India_Data[[#This Row],[Profit]]/India_Data[[#This Row],[Sales]]</f>
        <v>0.26934984520123839</v>
      </c>
      <c r="AF860" s="41">
        <f>India_Data[[#This Row],[Sales]]/India_Data[[#This Row],[Target]]</f>
        <v>0.2269320843091335</v>
      </c>
      <c r="AG860" s="41">
        <f>India_Data[[#This Row],[Shipping Cost]]/India_Data[[#This Row],[Sales]]</f>
        <v>5.3457172342621255E-2</v>
      </c>
      <c r="AH860" s="40" t="str">
        <f>IF(India_Data[[#This Row],[Shipping Cost]]/India_Data[[#This Row],[Sales]]&gt;0.1,"HIGH","")</f>
        <v/>
      </c>
    </row>
    <row r="861" spans="1:34">
      <c r="A861" s="19">
        <v>860</v>
      </c>
      <c r="B861" s="20" t="s">
        <v>1405</v>
      </c>
      <c r="C861" s="20" t="s">
        <v>26</v>
      </c>
      <c r="D861" s="20" t="s">
        <v>1406</v>
      </c>
      <c r="E861" s="20" t="s">
        <v>1407</v>
      </c>
      <c r="F861" s="20" t="s">
        <v>29</v>
      </c>
      <c r="G861" s="20" t="s">
        <v>1408</v>
      </c>
      <c r="H861" s="20" t="s">
        <v>672</v>
      </c>
      <c r="I861" s="20" t="s">
        <v>32</v>
      </c>
      <c r="J861" s="20" t="s">
        <v>33</v>
      </c>
      <c r="K861" s="20" t="s">
        <v>1409</v>
      </c>
      <c r="L861" s="20" t="s">
        <v>35</v>
      </c>
      <c r="M861" s="20" t="s">
        <v>91</v>
      </c>
      <c r="N861" s="20" t="s">
        <v>1410</v>
      </c>
      <c r="O861" s="20">
        <v>72.75</v>
      </c>
      <c r="P861" s="20">
        <v>5</v>
      </c>
      <c r="Q861" s="20">
        <v>8.6999999999999993</v>
      </c>
      <c r="R861" s="20">
        <v>3.63</v>
      </c>
      <c r="S861" s="20" t="s">
        <v>38</v>
      </c>
      <c r="T861" s="20">
        <v>332</v>
      </c>
      <c r="U861" s="20" t="s">
        <v>350</v>
      </c>
      <c r="V861" s="20" t="s">
        <v>375</v>
      </c>
      <c r="W861" s="21" t="s">
        <v>58</v>
      </c>
      <c r="X861" s="22">
        <v>45371</v>
      </c>
      <c r="Y861" s="23">
        <v>45374</v>
      </c>
      <c r="Z861" s="37" t="str">
        <f>IF(India_Data[[#This Row],[Order Date]]=India_Data[[#This Row],[Ship Date]],"0","1")</f>
        <v>1</v>
      </c>
      <c r="AA861" s="37" t="str">
        <f>IF(India_Data[[#This Row],[Sales]]&gt;=India_Data[[#This Row],[Target]],"YES","NO")</f>
        <v>NO</v>
      </c>
      <c r="AB861" s="37">
        <f>(Data!O861:O2415-Data!T861:T2415)</f>
        <v>-259.25</v>
      </c>
      <c r="AC861" s="35">
        <f>India_Data[[#This Row],[Ship Date]]-India_Data[[#This Row],[Order Date]]</f>
        <v>3</v>
      </c>
      <c r="AD861" s="35" t="str">
        <f>IF(India_Data[[#This Row],[Ship Date]]-India_Data[[#This Row],[Order Date]]&gt;5,"flag","no")</f>
        <v>no</v>
      </c>
      <c r="AE861" s="35">
        <f>India_Data[[#This Row],[Profit]]/India_Data[[#This Row],[Sales]]</f>
        <v>0.11958762886597937</v>
      </c>
      <c r="AF861" s="41">
        <f>India_Data[[#This Row],[Sales]]/India_Data[[#This Row],[Target]]</f>
        <v>0.21912650602409639</v>
      </c>
      <c r="AG861" s="41">
        <f>India_Data[[#This Row],[Shipping Cost]]/India_Data[[#This Row],[Sales]]</f>
        <v>4.9896907216494847E-2</v>
      </c>
      <c r="AH861" s="40" t="str">
        <f>IF(India_Data[[#This Row],[Shipping Cost]]/India_Data[[#This Row],[Sales]]&gt;0.1,"HIGH","")</f>
        <v/>
      </c>
    </row>
    <row r="862" spans="1:34">
      <c r="A862" s="19">
        <v>861</v>
      </c>
      <c r="B862" s="20" t="s">
        <v>265</v>
      </c>
      <c r="C862" s="20" t="s">
        <v>26</v>
      </c>
      <c r="D862" s="20" t="s">
        <v>266</v>
      </c>
      <c r="E862" s="20" t="s">
        <v>267</v>
      </c>
      <c r="F862" s="20" t="s">
        <v>29</v>
      </c>
      <c r="G862" s="20" t="s">
        <v>164</v>
      </c>
      <c r="H862" s="20" t="s">
        <v>165</v>
      </c>
      <c r="I862" s="20" t="s">
        <v>32</v>
      </c>
      <c r="J862" s="20" t="s">
        <v>47</v>
      </c>
      <c r="K862" s="20" t="s">
        <v>1411</v>
      </c>
      <c r="L862" s="20" t="s">
        <v>35</v>
      </c>
      <c r="M862" s="20" t="s">
        <v>91</v>
      </c>
      <c r="N862" s="20" t="s">
        <v>337</v>
      </c>
      <c r="O862" s="20">
        <v>67.5</v>
      </c>
      <c r="P862" s="20">
        <v>5</v>
      </c>
      <c r="Q862" s="20">
        <v>6.75</v>
      </c>
      <c r="R862" s="20">
        <v>2.23</v>
      </c>
      <c r="S862" s="20" t="s">
        <v>38</v>
      </c>
      <c r="T862" s="20">
        <v>527</v>
      </c>
      <c r="U862" s="20" t="s">
        <v>350</v>
      </c>
      <c r="V862" s="20" t="s">
        <v>362</v>
      </c>
      <c r="W862" s="21" t="s">
        <v>58</v>
      </c>
      <c r="X862" s="22">
        <v>45146</v>
      </c>
      <c r="Y862" s="23">
        <v>45238</v>
      </c>
      <c r="Z862" s="37" t="str">
        <f>IF(India_Data[[#This Row],[Order Date]]=India_Data[[#This Row],[Ship Date]],"0","1")</f>
        <v>1</v>
      </c>
      <c r="AA862" s="37" t="str">
        <f>IF(India_Data[[#This Row],[Sales]]&gt;=India_Data[[#This Row],[Target]],"YES","NO")</f>
        <v>NO</v>
      </c>
      <c r="AB862" s="37">
        <f>(Data!O862:O2416-Data!T862:T2416)</f>
        <v>-459.5</v>
      </c>
      <c r="AC862" s="35">
        <f>India_Data[[#This Row],[Ship Date]]-India_Data[[#This Row],[Order Date]]</f>
        <v>92</v>
      </c>
      <c r="AD862" s="35" t="str">
        <f>IF(India_Data[[#This Row],[Ship Date]]-India_Data[[#This Row],[Order Date]]&gt;5,"flag","no")</f>
        <v>flag</v>
      </c>
      <c r="AE862" s="35">
        <f>India_Data[[#This Row],[Profit]]/India_Data[[#This Row],[Sales]]</f>
        <v>0.1</v>
      </c>
      <c r="AF862" s="41">
        <f>India_Data[[#This Row],[Sales]]/India_Data[[#This Row],[Target]]</f>
        <v>0.12808349146110057</v>
      </c>
      <c r="AG862" s="41">
        <f>India_Data[[#This Row],[Shipping Cost]]/India_Data[[#This Row],[Sales]]</f>
        <v>3.3037037037037038E-2</v>
      </c>
      <c r="AH862" s="40" t="str">
        <f>IF(India_Data[[#This Row],[Shipping Cost]]/India_Data[[#This Row],[Sales]]&gt;0.1,"HIGH","")</f>
        <v/>
      </c>
    </row>
    <row r="863" spans="1:34">
      <c r="A863" s="19">
        <v>862</v>
      </c>
      <c r="B863" s="20" t="s">
        <v>1412</v>
      </c>
      <c r="C863" s="20" t="s">
        <v>26</v>
      </c>
      <c r="D863" s="20" t="s">
        <v>1413</v>
      </c>
      <c r="E863" s="20" t="s">
        <v>1414</v>
      </c>
      <c r="F863" s="20" t="s">
        <v>29</v>
      </c>
      <c r="G863" s="20" t="s">
        <v>203</v>
      </c>
      <c r="H863" s="20" t="s">
        <v>53</v>
      </c>
      <c r="I863" s="20" t="s">
        <v>32</v>
      </c>
      <c r="J863" s="20" t="s">
        <v>54</v>
      </c>
      <c r="K863" s="20" t="s">
        <v>1415</v>
      </c>
      <c r="L863" s="20" t="s">
        <v>35</v>
      </c>
      <c r="M863" s="20" t="s">
        <v>105</v>
      </c>
      <c r="N863" s="20" t="s">
        <v>1416</v>
      </c>
      <c r="O863" s="20">
        <v>87</v>
      </c>
      <c r="P863" s="20">
        <v>5</v>
      </c>
      <c r="Q863" s="20">
        <v>40.799999999999997</v>
      </c>
      <c r="R863" s="20">
        <v>6.6</v>
      </c>
      <c r="S863" s="20" t="s">
        <v>38</v>
      </c>
      <c r="T863" s="20">
        <v>747</v>
      </c>
      <c r="U863" s="20" t="s">
        <v>350</v>
      </c>
      <c r="V863" s="20" t="s">
        <v>356</v>
      </c>
      <c r="W863" s="21" t="s">
        <v>58</v>
      </c>
      <c r="X863" s="22">
        <v>45441</v>
      </c>
      <c r="Y863" s="23">
        <v>45328</v>
      </c>
      <c r="Z863" s="37" t="str">
        <f>IF(India_Data[[#This Row],[Order Date]]=India_Data[[#This Row],[Ship Date]],"0","1")</f>
        <v>1</v>
      </c>
      <c r="AA863" s="37" t="str">
        <f>IF(India_Data[[#This Row],[Sales]]&gt;=India_Data[[#This Row],[Target]],"YES","NO")</f>
        <v>NO</v>
      </c>
      <c r="AB863" s="37">
        <f>(Data!O863:O2417-Data!T863:T2417)</f>
        <v>-660</v>
      </c>
      <c r="AC863" s="35">
        <f>India_Data[[#This Row],[Ship Date]]-India_Data[[#This Row],[Order Date]]</f>
        <v>-113</v>
      </c>
      <c r="AD863" s="35" t="str">
        <f>IF(India_Data[[#This Row],[Ship Date]]-India_Data[[#This Row],[Order Date]]&gt;5,"flag","no")</f>
        <v>no</v>
      </c>
      <c r="AE863" s="35">
        <f>India_Data[[#This Row],[Profit]]/India_Data[[#This Row],[Sales]]</f>
        <v>0.4689655172413793</v>
      </c>
      <c r="AF863" s="41">
        <f>India_Data[[#This Row],[Sales]]/India_Data[[#This Row],[Target]]</f>
        <v>0.11646586345381527</v>
      </c>
      <c r="AG863" s="41">
        <f>India_Data[[#This Row],[Shipping Cost]]/India_Data[[#This Row],[Sales]]</f>
        <v>7.586206896551724E-2</v>
      </c>
      <c r="AH863" s="40" t="str">
        <f>IF(India_Data[[#This Row],[Shipping Cost]]/India_Data[[#This Row],[Sales]]&gt;0.1,"HIGH","")</f>
        <v/>
      </c>
    </row>
    <row r="864" spans="1:34">
      <c r="A864" s="19">
        <v>863</v>
      </c>
      <c r="B864" s="20" t="s">
        <v>1417</v>
      </c>
      <c r="C864" s="20" t="s">
        <v>26</v>
      </c>
      <c r="D864" s="20" t="s">
        <v>60</v>
      </c>
      <c r="E864" s="20" t="s">
        <v>61</v>
      </c>
      <c r="F864" s="20" t="s">
        <v>29</v>
      </c>
      <c r="G864" s="20" t="s">
        <v>1418</v>
      </c>
      <c r="H864" s="20" t="s">
        <v>63</v>
      </c>
      <c r="I864" s="20" t="s">
        <v>32</v>
      </c>
      <c r="J864" s="20" t="s">
        <v>54</v>
      </c>
      <c r="K864" s="20" t="s">
        <v>1419</v>
      </c>
      <c r="L864" s="20" t="s">
        <v>35</v>
      </c>
      <c r="M864" s="20" t="s">
        <v>36</v>
      </c>
      <c r="N864" s="20" t="s">
        <v>1420</v>
      </c>
      <c r="O864" s="20">
        <v>78.12</v>
      </c>
      <c r="P864" s="20">
        <v>6</v>
      </c>
      <c r="Q864" s="20">
        <v>14.76</v>
      </c>
      <c r="R864" s="20">
        <v>4.67</v>
      </c>
      <c r="S864" s="20" t="s">
        <v>38</v>
      </c>
      <c r="T864" s="20">
        <v>236</v>
      </c>
      <c r="U864" s="20" t="s">
        <v>350</v>
      </c>
      <c r="V864" s="20" t="s">
        <v>375</v>
      </c>
      <c r="W864" s="21" t="s">
        <v>41</v>
      </c>
      <c r="X864" s="22">
        <v>45119</v>
      </c>
      <c r="Y864" s="23">
        <v>45272</v>
      </c>
      <c r="Z864" s="37" t="str">
        <f>IF(India_Data[[#This Row],[Order Date]]=India_Data[[#This Row],[Ship Date]],"0","1")</f>
        <v>1</v>
      </c>
      <c r="AA864" s="37" t="str">
        <f>IF(India_Data[[#This Row],[Sales]]&gt;=India_Data[[#This Row],[Target]],"YES","NO")</f>
        <v>NO</v>
      </c>
      <c r="AB864" s="37">
        <f>(Data!O864:O2418-Data!T864:T2418)</f>
        <v>-157.88</v>
      </c>
      <c r="AC864" s="35">
        <f>India_Data[[#This Row],[Ship Date]]-India_Data[[#This Row],[Order Date]]</f>
        <v>153</v>
      </c>
      <c r="AD864" s="35" t="str">
        <f>IF(India_Data[[#This Row],[Ship Date]]-India_Data[[#This Row],[Order Date]]&gt;5,"flag","no")</f>
        <v>flag</v>
      </c>
      <c r="AE864" s="35">
        <f>India_Data[[#This Row],[Profit]]/India_Data[[#This Row],[Sales]]</f>
        <v>0.1889400921658986</v>
      </c>
      <c r="AF864" s="41">
        <f>India_Data[[#This Row],[Sales]]/India_Data[[#This Row],[Target]]</f>
        <v>0.33101694915254237</v>
      </c>
      <c r="AG864" s="41">
        <f>India_Data[[#This Row],[Shipping Cost]]/India_Data[[#This Row],[Sales]]</f>
        <v>5.9779825908858164E-2</v>
      </c>
      <c r="AH864" s="40" t="str">
        <f>IF(India_Data[[#This Row],[Shipping Cost]]/India_Data[[#This Row],[Sales]]&gt;0.1,"HIGH","")</f>
        <v/>
      </c>
    </row>
    <row r="865" spans="1:34">
      <c r="A865" s="19">
        <v>864</v>
      </c>
      <c r="B865" s="20" t="s">
        <v>86</v>
      </c>
      <c r="C865" s="20" t="s">
        <v>26</v>
      </c>
      <c r="D865" s="20" t="s">
        <v>87</v>
      </c>
      <c r="E865" s="20" t="s">
        <v>88</v>
      </c>
      <c r="F865" s="20" t="s">
        <v>29</v>
      </c>
      <c r="G865" s="20" t="s">
        <v>89</v>
      </c>
      <c r="H865" s="20" t="s">
        <v>53</v>
      </c>
      <c r="I865" s="20" t="s">
        <v>32</v>
      </c>
      <c r="J865" s="20" t="s">
        <v>54</v>
      </c>
      <c r="K865" s="20" t="s">
        <v>1421</v>
      </c>
      <c r="L865" s="20" t="s">
        <v>35</v>
      </c>
      <c r="M865" s="20" t="s">
        <v>84</v>
      </c>
      <c r="N865" s="20" t="s">
        <v>1422</v>
      </c>
      <c r="O865" s="20">
        <v>53.64</v>
      </c>
      <c r="P865" s="20">
        <v>6</v>
      </c>
      <c r="Q865" s="20">
        <v>15.48</v>
      </c>
      <c r="R865" s="20">
        <v>2.09</v>
      </c>
      <c r="S865" s="20" t="s">
        <v>38</v>
      </c>
      <c r="T865" s="20">
        <v>340</v>
      </c>
      <c r="U865" s="20" t="s">
        <v>350</v>
      </c>
      <c r="V865" s="20" t="s">
        <v>351</v>
      </c>
      <c r="W865" s="21" t="s">
        <v>41</v>
      </c>
      <c r="X865" s="22">
        <v>45301</v>
      </c>
      <c r="Y865" s="23">
        <v>45392</v>
      </c>
      <c r="Z865" s="37" t="str">
        <f>IF(India_Data[[#This Row],[Order Date]]=India_Data[[#This Row],[Ship Date]],"0","1")</f>
        <v>1</v>
      </c>
      <c r="AA865" s="37" t="str">
        <f>IF(India_Data[[#This Row],[Sales]]&gt;=India_Data[[#This Row],[Target]],"YES","NO")</f>
        <v>NO</v>
      </c>
      <c r="AB865" s="37">
        <f>(Data!O865:O2419-Data!T865:T2419)</f>
        <v>-286.36</v>
      </c>
      <c r="AC865" s="35">
        <f>India_Data[[#This Row],[Ship Date]]-India_Data[[#This Row],[Order Date]]</f>
        <v>91</v>
      </c>
      <c r="AD865" s="35" t="str">
        <f>IF(India_Data[[#This Row],[Ship Date]]-India_Data[[#This Row],[Order Date]]&gt;5,"flag","no")</f>
        <v>flag</v>
      </c>
      <c r="AE865" s="35">
        <f>India_Data[[#This Row],[Profit]]/India_Data[[#This Row],[Sales]]</f>
        <v>0.28859060402684567</v>
      </c>
      <c r="AF865" s="41">
        <f>India_Data[[#This Row],[Sales]]/India_Data[[#This Row],[Target]]</f>
        <v>0.15776470588235295</v>
      </c>
      <c r="AG865" s="41">
        <f>India_Data[[#This Row],[Shipping Cost]]/India_Data[[#This Row],[Sales]]</f>
        <v>3.8963460104399696E-2</v>
      </c>
      <c r="AH865" s="40" t="str">
        <f>IF(India_Data[[#This Row],[Shipping Cost]]/India_Data[[#This Row],[Sales]]&gt;0.1,"HIGH","")</f>
        <v/>
      </c>
    </row>
    <row r="866" spans="1:34">
      <c r="A866" s="19">
        <v>865</v>
      </c>
      <c r="B866" s="20" t="s">
        <v>1423</v>
      </c>
      <c r="C866" s="20" t="s">
        <v>26</v>
      </c>
      <c r="D866" s="20" t="s">
        <v>1424</v>
      </c>
      <c r="E866" s="20" t="s">
        <v>1425</v>
      </c>
      <c r="F866" s="20" t="s">
        <v>29</v>
      </c>
      <c r="G866" s="20" t="s">
        <v>117</v>
      </c>
      <c r="H866" s="20" t="s">
        <v>143</v>
      </c>
      <c r="I866" s="20" t="s">
        <v>32</v>
      </c>
      <c r="J866" s="20" t="s">
        <v>33</v>
      </c>
      <c r="K866" s="20" t="s">
        <v>1426</v>
      </c>
      <c r="L866" s="20" t="s">
        <v>35</v>
      </c>
      <c r="M866" s="20" t="s">
        <v>105</v>
      </c>
      <c r="N866" s="20" t="s">
        <v>1427</v>
      </c>
      <c r="O866" s="20">
        <v>270.54000000000002</v>
      </c>
      <c r="P866" s="20">
        <v>6</v>
      </c>
      <c r="Q866" s="20">
        <v>40.5</v>
      </c>
      <c r="R866" s="20">
        <v>5.19</v>
      </c>
      <c r="S866" s="20" t="s">
        <v>38</v>
      </c>
      <c r="T866" s="20">
        <v>638</v>
      </c>
      <c r="U866" s="20" t="s">
        <v>350</v>
      </c>
      <c r="V866" s="20" t="s">
        <v>356</v>
      </c>
      <c r="W866" s="21" t="s">
        <v>41</v>
      </c>
      <c r="X866" s="22">
        <v>45174</v>
      </c>
      <c r="Y866" s="23">
        <v>45235</v>
      </c>
      <c r="Z866" s="37" t="str">
        <f>IF(India_Data[[#This Row],[Order Date]]=India_Data[[#This Row],[Ship Date]],"0","1")</f>
        <v>1</v>
      </c>
      <c r="AA866" s="37" t="str">
        <f>IF(India_Data[[#This Row],[Sales]]&gt;=India_Data[[#This Row],[Target]],"YES","NO")</f>
        <v>NO</v>
      </c>
      <c r="AB866" s="37">
        <f>(Data!O866:O2420-Data!T866:T2420)</f>
        <v>-367.46</v>
      </c>
      <c r="AC866" s="35">
        <f>India_Data[[#This Row],[Ship Date]]-India_Data[[#This Row],[Order Date]]</f>
        <v>61</v>
      </c>
      <c r="AD866" s="35" t="str">
        <f>IF(India_Data[[#This Row],[Ship Date]]-India_Data[[#This Row],[Order Date]]&gt;5,"flag","no")</f>
        <v>flag</v>
      </c>
      <c r="AE866" s="35">
        <f>India_Data[[#This Row],[Profit]]/India_Data[[#This Row],[Sales]]</f>
        <v>0.1497005988023952</v>
      </c>
      <c r="AF866" s="41">
        <f>India_Data[[#This Row],[Sales]]/India_Data[[#This Row],[Target]]</f>
        <v>0.42404388714733543</v>
      </c>
      <c r="AG866" s="41">
        <f>India_Data[[#This Row],[Shipping Cost]]/India_Data[[#This Row],[Sales]]</f>
        <v>1.918385451319583E-2</v>
      </c>
      <c r="AH866" s="40" t="str">
        <f>IF(India_Data[[#This Row],[Shipping Cost]]/India_Data[[#This Row],[Sales]]&gt;0.1,"HIGH","")</f>
        <v/>
      </c>
    </row>
    <row r="867" spans="1:34">
      <c r="A867" s="19">
        <v>866</v>
      </c>
      <c r="B867" s="20" t="s">
        <v>390</v>
      </c>
      <c r="C867" s="20" t="s">
        <v>26</v>
      </c>
      <c r="D867" s="20" t="s">
        <v>391</v>
      </c>
      <c r="E867" s="20" t="s">
        <v>392</v>
      </c>
      <c r="F867" s="20" t="s">
        <v>29</v>
      </c>
      <c r="G867" s="20" t="s">
        <v>393</v>
      </c>
      <c r="H867" s="20" t="s">
        <v>136</v>
      </c>
      <c r="I867" s="20" t="s">
        <v>32</v>
      </c>
      <c r="J867" s="20" t="s">
        <v>54</v>
      </c>
      <c r="K867" s="20" t="s">
        <v>1428</v>
      </c>
      <c r="L867" s="20" t="s">
        <v>35</v>
      </c>
      <c r="M867" s="20" t="s">
        <v>91</v>
      </c>
      <c r="N867" s="20" t="s">
        <v>1429</v>
      </c>
      <c r="O867" s="20">
        <v>130.62</v>
      </c>
      <c r="P867" s="20">
        <v>7</v>
      </c>
      <c r="Q867" s="20">
        <v>10.29</v>
      </c>
      <c r="R867" s="20">
        <v>1</v>
      </c>
      <c r="S867" s="20" t="s">
        <v>38</v>
      </c>
      <c r="T867" s="20">
        <v>522</v>
      </c>
      <c r="U867" s="20" t="s">
        <v>350</v>
      </c>
      <c r="V867" s="20" t="s">
        <v>375</v>
      </c>
      <c r="W867" s="21" t="s">
        <v>58</v>
      </c>
      <c r="X867" s="22">
        <v>45596</v>
      </c>
      <c r="Y867" s="23">
        <v>45333</v>
      </c>
      <c r="Z867" s="37" t="str">
        <f>IF(India_Data[[#This Row],[Order Date]]=India_Data[[#This Row],[Ship Date]],"0","1")</f>
        <v>1</v>
      </c>
      <c r="AA867" s="37" t="str">
        <f>IF(India_Data[[#This Row],[Sales]]&gt;=India_Data[[#This Row],[Target]],"YES","NO")</f>
        <v>NO</v>
      </c>
      <c r="AB867" s="37">
        <f>(Data!O867:O2421-Data!T867:T2421)</f>
        <v>-391.38</v>
      </c>
      <c r="AC867" s="35">
        <f>India_Data[[#This Row],[Ship Date]]-India_Data[[#This Row],[Order Date]]</f>
        <v>-263</v>
      </c>
      <c r="AD867" s="35" t="str">
        <f>IF(India_Data[[#This Row],[Ship Date]]-India_Data[[#This Row],[Order Date]]&gt;5,"flag","no")</f>
        <v>no</v>
      </c>
      <c r="AE867" s="35">
        <f>India_Data[[#This Row],[Profit]]/India_Data[[#This Row],[Sales]]</f>
        <v>7.8778135048231501E-2</v>
      </c>
      <c r="AF867" s="41">
        <f>India_Data[[#This Row],[Sales]]/India_Data[[#This Row],[Target]]</f>
        <v>0.25022988505747129</v>
      </c>
      <c r="AG867" s="41">
        <f>India_Data[[#This Row],[Shipping Cost]]/India_Data[[#This Row],[Sales]]</f>
        <v>7.6557954371459193E-3</v>
      </c>
      <c r="AH867" s="40" t="str">
        <f>IF(India_Data[[#This Row],[Shipping Cost]]/India_Data[[#This Row],[Sales]]&gt;0.1,"HIGH","")</f>
        <v/>
      </c>
    </row>
    <row r="868" spans="1:34">
      <c r="A868" s="19">
        <v>867</v>
      </c>
      <c r="B868" s="20" t="s">
        <v>686</v>
      </c>
      <c r="C868" s="20" t="s">
        <v>26</v>
      </c>
      <c r="D868" s="20" t="s">
        <v>216</v>
      </c>
      <c r="E868" s="20" t="s">
        <v>217</v>
      </c>
      <c r="F868" s="20" t="s">
        <v>29</v>
      </c>
      <c r="G868" s="20" t="s">
        <v>203</v>
      </c>
      <c r="H868" s="20" t="s">
        <v>53</v>
      </c>
      <c r="I868" s="20" t="s">
        <v>32</v>
      </c>
      <c r="J868" s="20" t="s">
        <v>54</v>
      </c>
      <c r="K868" s="20" t="s">
        <v>1430</v>
      </c>
      <c r="L868" s="20" t="s">
        <v>35</v>
      </c>
      <c r="M868" s="20" t="s">
        <v>105</v>
      </c>
      <c r="N868" s="20" t="s">
        <v>1431</v>
      </c>
      <c r="O868" s="20">
        <v>314.16000000000003</v>
      </c>
      <c r="P868" s="20">
        <v>7</v>
      </c>
      <c r="Q868" s="20">
        <v>94.08</v>
      </c>
      <c r="R868" s="20">
        <v>22.66</v>
      </c>
      <c r="S868" s="20" t="s">
        <v>38</v>
      </c>
      <c r="T868" s="20">
        <v>317</v>
      </c>
      <c r="U868" s="20" t="s">
        <v>350</v>
      </c>
      <c r="V868" s="20" t="s">
        <v>362</v>
      </c>
      <c r="W868" s="21" t="s">
        <v>58</v>
      </c>
      <c r="X868" s="22">
        <v>44653</v>
      </c>
      <c r="Y868" s="23">
        <v>44775</v>
      </c>
      <c r="Z868" s="37" t="str">
        <f>IF(India_Data[[#This Row],[Order Date]]=India_Data[[#This Row],[Ship Date]],"0","1")</f>
        <v>1</v>
      </c>
      <c r="AA868" s="37" t="str">
        <f>IF(India_Data[[#This Row],[Sales]]&gt;=India_Data[[#This Row],[Target]],"YES","NO")</f>
        <v>NO</v>
      </c>
      <c r="AB868" s="37">
        <f>(Data!O868:O2422-Data!T868:T2422)</f>
        <v>-2.839999999999975</v>
      </c>
      <c r="AC868" s="35">
        <f>India_Data[[#This Row],[Ship Date]]-India_Data[[#This Row],[Order Date]]</f>
        <v>122</v>
      </c>
      <c r="AD868" s="35" t="str">
        <f>IF(India_Data[[#This Row],[Ship Date]]-India_Data[[#This Row],[Order Date]]&gt;5,"flag","no")</f>
        <v>flag</v>
      </c>
      <c r="AE868" s="35">
        <f>India_Data[[#This Row],[Profit]]/India_Data[[#This Row],[Sales]]</f>
        <v>0.29946524064171121</v>
      </c>
      <c r="AF868" s="41">
        <f>India_Data[[#This Row],[Sales]]/India_Data[[#This Row],[Target]]</f>
        <v>0.99104100946372242</v>
      </c>
      <c r="AG868" s="41">
        <f>India_Data[[#This Row],[Shipping Cost]]/India_Data[[#This Row],[Sales]]</f>
        <v>7.212885154061624E-2</v>
      </c>
      <c r="AH868" s="40" t="str">
        <f>IF(India_Data[[#This Row],[Shipping Cost]]/India_Data[[#This Row],[Sales]]&gt;0.1,"HIGH","")</f>
        <v/>
      </c>
    </row>
    <row r="869" spans="1:34">
      <c r="A869" s="19">
        <v>868</v>
      </c>
      <c r="B869" s="20" t="s">
        <v>1432</v>
      </c>
      <c r="C869" s="20" t="s">
        <v>26</v>
      </c>
      <c r="D869" s="20" t="s">
        <v>1433</v>
      </c>
      <c r="E869" s="20" t="s">
        <v>1434</v>
      </c>
      <c r="F869" s="20" t="s">
        <v>29</v>
      </c>
      <c r="G869" s="20" t="s">
        <v>500</v>
      </c>
      <c r="H869" s="20" t="s">
        <v>53</v>
      </c>
      <c r="I869" s="20" t="s">
        <v>32</v>
      </c>
      <c r="J869" s="20" t="s">
        <v>54</v>
      </c>
      <c r="K869" s="20" t="s">
        <v>1435</v>
      </c>
      <c r="L869" s="20" t="s">
        <v>35</v>
      </c>
      <c r="M869" s="20" t="s">
        <v>275</v>
      </c>
      <c r="N869" s="20" t="s">
        <v>1436</v>
      </c>
      <c r="O869" s="20">
        <v>691.95</v>
      </c>
      <c r="P869" s="20">
        <v>7</v>
      </c>
      <c r="Q869" s="20">
        <v>297.36</v>
      </c>
      <c r="R869" s="20">
        <v>41.54</v>
      </c>
      <c r="S869" s="20" t="s">
        <v>38</v>
      </c>
      <c r="T869" s="20">
        <v>37</v>
      </c>
      <c r="U869" s="20" t="s">
        <v>350</v>
      </c>
      <c r="V869" s="20" t="s">
        <v>351</v>
      </c>
      <c r="W869" s="21" t="s">
        <v>41</v>
      </c>
      <c r="X869" s="22">
        <v>44665</v>
      </c>
      <c r="Y869" s="23">
        <v>44667</v>
      </c>
      <c r="Z869" s="37" t="str">
        <f>IF(India_Data[[#This Row],[Order Date]]=India_Data[[#This Row],[Ship Date]],"0","1")</f>
        <v>1</v>
      </c>
      <c r="AA869" s="37" t="str">
        <f>IF(India_Data[[#This Row],[Sales]]&gt;=India_Data[[#This Row],[Target]],"YES","NO")</f>
        <v>YES</v>
      </c>
      <c r="AB869" s="37">
        <f>(Data!O869:O2423-Data!T869:T2423)</f>
        <v>654.95000000000005</v>
      </c>
      <c r="AC869" s="35">
        <f>India_Data[[#This Row],[Ship Date]]-India_Data[[#This Row],[Order Date]]</f>
        <v>2</v>
      </c>
      <c r="AD869" s="35" t="str">
        <f>IF(India_Data[[#This Row],[Ship Date]]-India_Data[[#This Row],[Order Date]]&gt;5,"flag","no")</f>
        <v>no</v>
      </c>
      <c r="AE869" s="35">
        <f>India_Data[[#This Row],[Profit]]/India_Data[[#This Row],[Sales]]</f>
        <v>0.42974203338391503</v>
      </c>
      <c r="AF869" s="41">
        <f>India_Data[[#This Row],[Sales]]/India_Data[[#This Row],[Target]]</f>
        <v>18.701351351351352</v>
      </c>
      <c r="AG869" s="41">
        <f>India_Data[[#This Row],[Shipping Cost]]/India_Data[[#This Row],[Sales]]</f>
        <v>6.0033239395910105E-2</v>
      </c>
      <c r="AH869" s="40" t="str">
        <f>IF(India_Data[[#This Row],[Shipping Cost]]/India_Data[[#This Row],[Sales]]&gt;0.1,"HIGH","")</f>
        <v/>
      </c>
    </row>
    <row r="870" spans="1:34">
      <c r="A870" s="19">
        <v>869</v>
      </c>
      <c r="B870" s="20" t="s">
        <v>265</v>
      </c>
      <c r="C870" s="20" t="s">
        <v>26</v>
      </c>
      <c r="D870" s="20" t="s">
        <v>266</v>
      </c>
      <c r="E870" s="20" t="s">
        <v>267</v>
      </c>
      <c r="F870" s="20" t="s">
        <v>29</v>
      </c>
      <c r="G870" s="20" t="s">
        <v>164</v>
      </c>
      <c r="H870" s="20" t="s">
        <v>165</v>
      </c>
      <c r="I870" s="20" t="s">
        <v>32</v>
      </c>
      <c r="J870" s="20" t="s">
        <v>47</v>
      </c>
      <c r="K870" s="20" t="s">
        <v>1437</v>
      </c>
      <c r="L870" s="20" t="s">
        <v>35</v>
      </c>
      <c r="M870" s="20" t="s">
        <v>76</v>
      </c>
      <c r="N870" s="20" t="s">
        <v>1438</v>
      </c>
      <c r="O870" s="20">
        <v>379.44</v>
      </c>
      <c r="P870" s="20">
        <v>8</v>
      </c>
      <c r="Q870" s="20">
        <v>174.48</v>
      </c>
      <c r="R870" s="20">
        <v>34.72</v>
      </c>
      <c r="S870" s="20" t="s">
        <v>38</v>
      </c>
      <c r="T870" s="20">
        <v>396</v>
      </c>
      <c r="U870" s="20" t="s">
        <v>350</v>
      </c>
      <c r="V870" s="20" t="s">
        <v>356</v>
      </c>
      <c r="W870" s="21" t="s">
        <v>41</v>
      </c>
      <c r="X870" s="22">
        <v>45328</v>
      </c>
      <c r="Y870" s="23">
        <v>45388</v>
      </c>
      <c r="Z870" s="37" t="str">
        <f>IF(India_Data[[#This Row],[Order Date]]=India_Data[[#This Row],[Ship Date]],"0","1")</f>
        <v>1</v>
      </c>
      <c r="AA870" s="37" t="str">
        <f>IF(India_Data[[#This Row],[Sales]]&gt;=India_Data[[#This Row],[Target]],"YES","NO")</f>
        <v>NO</v>
      </c>
      <c r="AB870" s="37">
        <f>(Data!O870:O2424-Data!T870:T2424)</f>
        <v>-16.560000000000002</v>
      </c>
      <c r="AC870" s="35">
        <f>India_Data[[#This Row],[Ship Date]]-India_Data[[#This Row],[Order Date]]</f>
        <v>60</v>
      </c>
      <c r="AD870" s="35" t="str">
        <f>IF(India_Data[[#This Row],[Ship Date]]-India_Data[[#This Row],[Order Date]]&gt;5,"flag","no")</f>
        <v>flag</v>
      </c>
      <c r="AE870" s="35">
        <f>India_Data[[#This Row],[Profit]]/India_Data[[#This Row],[Sales]]</f>
        <v>0.45983554712207464</v>
      </c>
      <c r="AF870" s="41">
        <f>India_Data[[#This Row],[Sales]]/India_Data[[#This Row],[Target]]</f>
        <v>0.95818181818181813</v>
      </c>
      <c r="AG870" s="41">
        <f>India_Data[[#This Row],[Shipping Cost]]/India_Data[[#This Row],[Sales]]</f>
        <v>9.1503267973856203E-2</v>
      </c>
      <c r="AH870" s="40" t="str">
        <f>IF(India_Data[[#This Row],[Shipping Cost]]/India_Data[[#This Row],[Sales]]&gt;0.1,"HIGH","")</f>
        <v/>
      </c>
    </row>
    <row r="871" spans="1:34">
      <c r="A871" s="19">
        <v>870</v>
      </c>
      <c r="B871" s="20" t="s">
        <v>1439</v>
      </c>
      <c r="C871" s="20" t="s">
        <v>26</v>
      </c>
      <c r="D871" s="20" t="s">
        <v>1440</v>
      </c>
      <c r="E871" s="20" t="s">
        <v>1441</v>
      </c>
      <c r="F871" s="20" t="s">
        <v>29</v>
      </c>
      <c r="G871" s="20" t="s">
        <v>372</v>
      </c>
      <c r="H871" s="20" t="s">
        <v>165</v>
      </c>
      <c r="I871" s="20" t="s">
        <v>32</v>
      </c>
      <c r="J871" s="20" t="s">
        <v>47</v>
      </c>
      <c r="K871" s="20" t="s">
        <v>376</v>
      </c>
      <c r="L871" s="20" t="s">
        <v>35</v>
      </c>
      <c r="M871" s="20" t="s">
        <v>76</v>
      </c>
      <c r="N871" s="20" t="s">
        <v>377</v>
      </c>
      <c r="O871" s="20">
        <v>389.28</v>
      </c>
      <c r="P871" s="20">
        <v>8</v>
      </c>
      <c r="Q871" s="20">
        <v>19.440000000000001</v>
      </c>
      <c r="R871" s="20">
        <v>17.72</v>
      </c>
      <c r="S871" s="20" t="s">
        <v>38</v>
      </c>
      <c r="T871" s="20">
        <v>30</v>
      </c>
      <c r="U871" s="20" t="s">
        <v>350</v>
      </c>
      <c r="V871" s="20" t="s">
        <v>375</v>
      </c>
      <c r="W871" s="21" t="s">
        <v>58</v>
      </c>
      <c r="X871" s="22">
        <v>44657</v>
      </c>
      <c r="Y871" s="23">
        <v>44718</v>
      </c>
      <c r="Z871" s="37" t="str">
        <f>IF(India_Data[[#This Row],[Order Date]]=India_Data[[#This Row],[Ship Date]],"0","1")</f>
        <v>1</v>
      </c>
      <c r="AA871" s="37" t="str">
        <f>IF(India_Data[[#This Row],[Sales]]&gt;=India_Data[[#This Row],[Target]],"YES","NO")</f>
        <v>YES</v>
      </c>
      <c r="AB871" s="37">
        <f>(Data!O871:O2425-Data!T871:T2425)</f>
        <v>359.28</v>
      </c>
      <c r="AC871" s="35">
        <f>India_Data[[#This Row],[Ship Date]]-India_Data[[#This Row],[Order Date]]</f>
        <v>61</v>
      </c>
      <c r="AD871" s="35" t="str">
        <f>IF(India_Data[[#This Row],[Ship Date]]-India_Data[[#This Row],[Order Date]]&gt;5,"flag","no")</f>
        <v>flag</v>
      </c>
      <c r="AE871" s="35">
        <f>India_Data[[#This Row],[Profit]]/India_Data[[#This Row],[Sales]]</f>
        <v>4.9938347718865607E-2</v>
      </c>
      <c r="AF871" s="41">
        <f>India_Data[[#This Row],[Sales]]/India_Data[[#This Row],[Target]]</f>
        <v>12.975999999999999</v>
      </c>
      <c r="AG871" s="41">
        <f>India_Data[[#This Row],[Shipping Cost]]/India_Data[[#This Row],[Sales]]</f>
        <v>4.5519934237566791E-2</v>
      </c>
      <c r="AH871" s="40" t="str">
        <f>IF(India_Data[[#This Row],[Shipping Cost]]/India_Data[[#This Row],[Sales]]&gt;0.1,"HIGH","")</f>
        <v/>
      </c>
    </row>
    <row r="872" spans="1:34">
      <c r="A872" s="19">
        <v>871</v>
      </c>
      <c r="B872" s="20" t="s">
        <v>1442</v>
      </c>
      <c r="C872" s="20" t="s">
        <v>26</v>
      </c>
      <c r="D872" s="20" t="s">
        <v>201</v>
      </c>
      <c r="E872" s="20" t="s">
        <v>202</v>
      </c>
      <c r="F872" s="20" t="s">
        <v>29</v>
      </c>
      <c r="G872" s="20" t="s">
        <v>291</v>
      </c>
      <c r="H872" s="20" t="s">
        <v>63</v>
      </c>
      <c r="I872" s="20" t="s">
        <v>32</v>
      </c>
      <c r="J872" s="20" t="s">
        <v>54</v>
      </c>
      <c r="K872" s="20" t="s">
        <v>1443</v>
      </c>
      <c r="L872" s="20" t="s">
        <v>35</v>
      </c>
      <c r="M872" s="20" t="s">
        <v>84</v>
      </c>
      <c r="N872" s="20" t="s">
        <v>1444</v>
      </c>
      <c r="O872" s="20">
        <v>36.96</v>
      </c>
      <c r="P872" s="20">
        <v>8</v>
      </c>
      <c r="Q872" s="20">
        <v>-27.36</v>
      </c>
      <c r="R872" s="20">
        <v>2.41</v>
      </c>
      <c r="S872" s="20" t="s">
        <v>38</v>
      </c>
      <c r="T872" s="20">
        <v>415</v>
      </c>
      <c r="U872" s="20" t="s">
        <v>350</v>
      </c>
      <c r="V872" s="20" t="s">
        <v>362</v>
      </c>
      <c r="W872" s="21" t="s">
        <v>41</v>
      </c>
      <c r="X872" s="22">
        <v>45451</v>
      </c>
      <c r="Y872" s="23">
        <v>45481</v>
      </c>
      <c r="Z872" s="37" t="str">
        <f>IF(India_Data[[#This Row],[Order Date]]=India_Data[[#This Row],[Ship Date]],"0","1")</f>
        <v>1</v>
      </c>
      <c r="AA872" s="37" t="str">
        <f>IF(India_Data[[#This Row],[Sales]]&gt;=India_Data[[#This Row],[Target]],"YES","NO")</f>
        <v>NO</v>
      </c>
      <c r="AB872" s="37">
        <f>(Data!O872:O2426-Data!T872:T2426)</f>
        <v>-378.04</v>
      </c>
      <c r="AC872" s="35">
        <f>India_Data[[#This Row],[Ship Date]]-India_Data[[#This Row],[Order Date]]</f>
        <v>30</v>
      </c>
      <c r="AD872" s="35" t="str">
        <f>IF(India_Data[[#This Row],[Ship Date]]-India_Data[[#This Row],[Order Date]]&gt;5,"flag","no")</f>
        <v>flag</v>
      </c>
      <c r="AE872" s="35">
        <f>India_Data[[#This Row],[Profit]]/India_Data[[#This Row],[Sales]]</f>
        <v>-0.74025974025974017</v>
      </c>
      <c r="AF872" s="41">
        <f>India_Data[[#This Row],[Sales]]/India_Data[[#This Row],[Target]]</f>
        <v>8.9060240963855425E-2</v>
      </c>
      <c r="AG872" s="41">
        <f>India_Data[[#This Row],[Shipping Cost]]/India_Data[[#This Row],[Sales]]</f>
        <v>6.5205627705627711E-2</v>
      </c>
      <c r="AH872" s="40" t="str">
        <f>IF(India_Data[[#This Row],[Shipping Cost]]/India_Data[[#This Row],[Sales]]&gt;0.1,"HIGH","")</f>
        <v/>
      </c>
    </row>
    <row r="873" spans="1:34">
      <c r="A873" s="19">
        <v>872</v>
      </c>
      <c r="B873" s="20" t="s">
        <v>79</v>
      </c>
      <c r="C873" s="20" t="s">
        <v>26</v>
      </c>
      <c r="D873" s="20" t="s">
        <v>80</v>
      </c>
      <c r="E873" s="20" t="s">
        <v>81</v>
      </c>
      <c r="F873" s="20" t="s">
        <v>29</v>
      </c>
      <c r="G873" s="20" t="s">
        <v>82</v>
      </c>
      <c r="H873" s="20" t="s">
        <v>63</v>
      </c>
      <c r="I873" s="20" t="s">
        <v>32</v>
      </c>
      <c r="J873" s="20" t="s">
        <v>54</v>
      </c>
      <c r="K873" s="20" t="s">
        <v>1445</v>
      </c>
      <c r="L873" s="20" t="s">
        <v>35</v>
      </c>
      <c r="M873" s="20" t="s">
        <v>84</v>
      </c>
      <c r="N873" s="20" t="s">
        <v>1446</v>
      </c>
      <c r="O873" s="20">
        <v>106.8</v>
      </c>
      <c r="P873" s="20">
        <v>10</v>
      </c>
      <c r="Q873" s="20">
        <v>35.1</v>
      </c>
      <c r="R873" s="20">
        <v>3.79</v>
      </c>
      <c r="S873" s="20" t="s">
        <v>38</v>
      </c>
      <c r="T873" s="20">
        <v>278</v>
      </c>
      <c r="U873" s="20" t="s">
        <v>350</v>
      </c>
      <c r="V873" s="20" t="s">
        <v>351</v>
      </c>
      <c r="W873" s="21" t="s">
        <v>41</v>
      </c>
      <c r="X873" s="22">
        <v>44522</v>
      </c>
      <c r="Y873" s="23">
        <v>44522</v>
      </c>
      <c r="Z873" s="37" t="str">
        <f>IF(India_Data[[#This Row],[Order Date]]=India_Data[[#This Row],[Ship Date]],"0","1")</f>
        <v>0</v>
      </c>
      <c r="AA873" s="37" t="str">
        <f>IF(India_Data[[#This Row],[Sales]]&gt;=India_Data[[#This Row],[Target]],"YES","NO")</f>
        <v>NO</v>
      </c>
      <c r="AB873" s="37">
        <f>(Data!O873:O2427-Data!T873:T2427)</f>
        <v>-171.2</v>
      </c>
      <c r="AC873" s="35">
        <f>India_Data[[#This Row],[Ship Date]]-India_Data[[#This Row],[Order Date]]</f>
        <v>0</v>
      </c>
      <c r="AD873" s="35" t="str">
        <f>IF(India_Data[[#This Row],[Ship Date]]-India_Data[[#This Row],[Order Date]]&gt;5,"flag","no")</f>
        <v>no</v>
      </c>
      <c r="AE873" s="35">
        <f>India_Data[[#This Row],[Profit]]/India_Data[[#This Row],[Sales]]</f>
        <v>0.32865168539325845</v>
      </c>
      <c r="AF873" s="41">
        <f>India_Data[[#This Row],[Sales]]/India_Data[[#This Row],[Target]]</f>
        <v>0.38417266187050358</v>
      </c>
      <c r="AG873" s="41">
        <f>India_Data[[#This Row],[Shipping Cost]]/India_Data[[#This Row],[Sales]]</f>
        <v>3.5486891385767792E-2</v>
      </c>
      <c r="AH873" s="40" t="str">
        <f>IF(India_Data[[#This Row],[Shipping Cost]]/India_Data[[#This Row],[Sales]]&gt;0.1,"HIGH","")</f>
        <v/>
      </c>
    </row>
    <row r="874" spans="1:34">
      <c r="A874" s="19">
        <v>873</v>
      </c>
      <c r="B874" s="20" t="s">
        <v>51</v>
      </c>
      <c r="C874" s="20" t="s">
        <v>26</v>
      </c>
      <c r="D874" s="20" t="s">
        <v>27</v>
      </c>
      <c r="E874" s="20" t="s">
        <v>28</v>
      </c>
      <c r="F874" s="20" t="s">
        <v>29</v>
      </c>
      <c r="G874" s="20" t="s">
        <v>52</v>
      </c>
      <c r="H874" s="20" t="s">
        <v>53</v>
      </c>
      <c r="I874" s="20" t="s">
        <v>32</v>
      </c>
      <c r="J874" s="20" t="s">
        <v>54</v>
      </c>
      <c r="K874" s="20" t="s">
        <v>1447</v>
      </c>
      <c r="L874" s="20" t="s">
        <v>35</v>
      </c>
      <c r="M874" s="20" t="s">
        <v>91</v>
      </c>
      <c r="N874" s="20" t="s">
        <v>1448</v>
      </c>
      <c r="O874" s="20">
        <v>218.4</v>
      </c>
      <c r="P874" s="20">
        <v>13</v>
      </c>
      <c r="Q874" s="20">
        <v>69.81</v>
      </c>
      <c r="R874" s="20">
        <v>14.14</v>
      </c>
      <c r="S874" s="20" t="s">
        <v>38</v>
      </c>
      <c r="T874" s="20">
        <v>704</v>
      </c>
      <c r="U874" s="20" t="s">
        <v>350</v>
      </c>
      <c r="V874" s="20" t="s">
        <v>356</v>
      </c>
      <c r="W874" s="21" t="s">
        <v>41</v>
      </c>
      <c r="X874" s="22">
        <v>44516</v>
      </c>
      <c r="Y874" s="23">
        <v>44516</v>
      </c>
      <c r="Z874" s="37" t="str">
        <f>IF(India_Data[[#This Row],[Order Date]]=India_Data[[#This Row],[Ship Date]],"0","1")</f>
        <v>0</v>
      </c>
      <c r="AA874" s="37" t="str">
        <f>IF(India_Data[[#This Row],[Sales]]&gt;=India_Data[[#This Row],[Target]],"YES","NO")</f>
        <v>NO</v>
      </c>
      <c r="AB874" s="37">
        <f>(Data!O874:O2428-Data!T874:T2428)</f>
        <v>-485.6</v>
      </c>
      <c r="AC874" s="35">
        <f>India_Data[[#This Row],[Ship Date]]-India_Data[[#This Row],[Order Date]]</f>
        <v>0</v>
      </c>
      <c r="AD874" s="35" t="str">
        <f>IF(India_Data[[#This Row],[Ship Date]]-India_Data[[#This Row],[Order Date]]&gt;5,"flag","no")</f>
        <v>no</v>
      </c>
      <c r="AE874" s="35">
        <f>India_Data[[#This Row],[Profit]]/India_Data[[#This Row],[Sales]]</f>
        <v>0.31964285714285712</v>
      </c>
      <c r="AF874" s="41">
        <f>India_Data[[#This Row],[Sales]]/India_Data[[#This Row],[Target]]</f>
        <v>0.31022727272727274</v>
      </c>
      <c r="AG874" s="41">
        <f>India_Data[[#This Row],[Shipping Cost]]/India_Data[[#This Row],[Sales]]</f>
        <v>6.4743589743589749E-2</v>
      </c>
      <c r="AH874" s="40" t="str">
        <f>IF(India_Data[[#This Row],[Shipping Cost]]/India_Data[[#This Row],[Sales]]&gt;0.1,"HIGH","")</f>
        <v/>
      </c>
    </row>
    <row r="875" spans="1:34">
      <c r="A875" s="19">
        <v>874</v>
      </c>
      <c r="B875" s="20" t="s">
        <v>345</v>
      </c>
      <c r="C875" s="20" t="s">
        <v>26</v>
      </c>
      <c r="D875" s="20" t="s">
        <v>346</v>
      </c>
      <c r="E875" s="20" t="s">
        <v>347</v>
      </c>
      <c r="F875" s="20" t="s">
        <v>29</v>
      </c>
      <c r="G875" s="20" t="s">
        <v>135</v>
      </c>
      <c r="H875" s="20" t="s">
        <v>136</v>
      </c>
      <c r="I875" s="20" t="s">
        <v>32</v>
      </c>
      <c r="J875" s="20" t="s">
        <v>54</v>
      </c>
      <c r="K875" s="20" t="s">
        <v>1449</v>
      </c>
      <c r="L875" s="20" t="s">
        <v>35</v>
      </c>
      <c r="M875" s="20" t="s">
        <v>105</v>
      </c>
      <c r="N875" s="20" t="s">
        <v>1450</v>
      </c>
      <c r="O875" s="20">
        <v>185.46</v>
      </c>
      <c r="P875" s="20">
        <v>11</v>
      </c>
      <c r="Q875" s="20">
        <v>59.07</v>
      </c>
      <c r="R875" s="20">
        <v>19.420000000000002</v>
      </c>
      <c r="S875" s="20" t="s">
        <v>38</v>
      </c>
      <c r="T875" s="20">
        <v>669</v>
      </c>
      <c r="U875" s="20" t="s">
        <v>350</v>
      </c>
      <c r="V875" s="20" t="s">
        <v>375</v>
      </c>
      <c r="W875" s="21" t="s">
        <v>41</v>
      </c>
      <c r="X875" s="22">
        <v>45512</v>
      </c>
      <c r="Y875" s="23">
        <v>45512</v>
      </c>
      <c r="Z875" s="37" t="str">
        <f>IF(India_Data[[#This Row],[Order Date]]=India_Data[[#This Row],[Ship Date]],"0","1")</f>
        <v>0</v>
      </c>
      <c r="AA875" s="37" t="str">
        <f>IF(India_Data[[#This Row],[Sales]]&gt;=India_Data[[#This Row],[Target]],"YES","NO")</f>
        <v>NO</v>
      </c>
      <c r="AB875" s="37">
        <f>(Data!O875:O2429-Data!T875:T2429)</f>
        <v>-483.53999999999996</v>
      </c>
      <c r="AC875" s="35">
        <f>India_Data[[#This Row],[Ship Date]]-India_Data[[#This Row],[Order Date]]</f>
        <v>0</v>
      </c>
      <c r="AD875" s="35" t="str">
        <f>IF(India_Data[[#This Row],[Ship Date]]-India_Data[[#This Row],[Order Date]]&gt;5,"flag","no")</f>
        <v>no</v>
      </c>
      <c r="AE875" s="35">
        <f>India_Data[[#This Row],[Profit]]/India_Data[[#This Row],[Sales]]</f>
        <v>0.31850533807829179</v>
      </c>
      <c r="AF875" s="41">
        <f>India_Data[[#This Row],[Sales]]/India_Data[[#This Row],[Target]]</f>
        <v>0.27721973094170405</v>
      </c>
      <c r="AG875" s="41">
        <f>India_Data[[#This Row],[Shipping Cost]]/India_Data[[#This Row],[Sales]]</f>
        <v>0.10471260649196593</v>
      </c>
      <c r="AH875" s="40" t="str">
        <f>IF(India_Data[[#This Row],[Shipping Cost]]/India_Data[[#This Row],[Sales]]&gt;0.1,"HIGH","")</f>
        <v>HIGH</v>
      </c>
    </row>
    <row r="876" spans="1:34">
      <c r="A876" s="19">
        <v>875</v>
      </c>
      <c r="B876" s="20" t="s">
        <v>841</v>
      </c>
      <c r="C876" s="20" t="s">
        <v>26</v>
      </c>
      <c r="D876" s="20" t="s">
        <v>842</v>
      </c>
      <c r="E876" s="20" t="s">
        <v>843</v>
      </c>
      <c r="F876" s="20" t="s">
        <v>110</v>
      </c>
      <c r="G876" s="20" t="s">
        <v>627</v>
      </c>
      <c r="H876" s="20" t="s">
        <v>627</v>
      </c>
      <c r="I876" s="20" t="s">
        <v>32</v>
      </c>
      <c r="J876" s="20" t="s">
        <v>47</v>
      </c>
      <c r="K876" s="20" t="s">
        <v>1082</v>
      </c>
      <c r="L876" s="20" t="s">
        <v>35</v>
      </c>
      <c r="M876" s="20" t="s">
        <v>91</v>
      </c>
      <c r="N876" s="20" t="s">
        <v>1083</v>
      </c>
      <c r="O876" s="20">
        <v>118.2</v>
      </c>
      <c r="P876" s="20">
        <v>10</v>
      </c>
      <c r="Q876" s="20">
        <v>0.9</v>
      </c>
      <c r="R876" s="20">
        <v>11.26</v>
      </c>
      <c r="S876" s="20" t="s">
        <v>38</v>
      </c>
      <c r="T876" s="20">
        <v>383</v>
      </c>
      <c r="U876" s="20" t="s">
        <v>350</v>
      </c>
      <c r="V876" s="20" t="s">
        <v>362</v>
      </c>
      <c r="W876" s="21" t="s">
        <v>41</v>
      </c>
      <c r="X876" s="22">
        <v>44497</v>
      </c>
      <c r="Y876" s="23">
        <v>44497</v>
      </c>
      <c r="Z876" s="37" t="str">
        <f>IF(India_Data[[#This Row],[Order Date]]=India_Data[[#This Row],[Ship Date]],"0","1")</f>
        <v>0</v>
      </c>
      <c r="AA876" s="37" t="str">
        <f>IF(India_Data[[#This Row],[Sales]]&gt;=India_Data[[#This Row],[Target]],"YES","NO")</f>
        <v>NO</v>
      </c>
      <c r="AB876" s="37">
        <f>(Data!O876:O2430-Data!T876:T2430)</f>
        <v>-264.8</v>
      </c>
      <c r="AC876" s="35">
        <f>India_Data[[#This Row],[Ship Date]]-India_Data[[#This Row],[Order Date]]</f>
        <v>0</v>
      </c>
      <c r="AD876" s="35" t="str">
        <f>IF(India_Data[[#This Row],[Ship Date]]-India_Data[[#This Row],[Order Date]]&gt;5,"flag","no")</f>
        <v>no</v>
      </c>
      <c r="AE876" s="35">
        <f>India_Data[[#This Row],[Profit]]/India_Data[[#This Row],[Sales]]</f>
        <v>7.6142131979695434E-3</v>
      </c>
      <c r="AF876" s="41">
        <f>India_Data[[#This Row],[Sales]]/India_Data[[#This Row],[Target]]</f>
        <v>0.30861618798955615</v>
      </c>
      <c r="AG876" s="41">
        <f>India_Data[[#This Row],[Shipping Cost]]/India_Data[[#This Row],[Sales]]</f>
        <v>9.5262267343485613E-2</v>
      </c>
      <c r="AH876" s="40" t="str">
        <f>IF(India_Data[[#This Row],[Shipping Cost]]/India_Data[[#This Row],[Sales]]&gt;0.1,"HIGH","")</f>
        <v/>
      </c>
    </row>
    <row r="877" spans="1:34">
      <c r="A877" s="19">
        <v>876</v>
      </c>
      <c r="B877" s="20" t="s">
        <v>956</v>
      </c>
      <c r="C877" s="20" t="s">
        <v>26</v>
      </c>
      <c r="D877" s="20" t="s">
        <v>957</v>
      </c>
      <c r="E877" s="20" t="s">
        <v>958</v>
      </c>
      <c r="F877" s="20" t="s">
        <v>110</v>
      </c>
      <c r="G877" s="20" t="s">
        <v>52</v>
      </c>
      <c r="H877" s="20" t="s">
        <v>53</v>
      </c>
      <c r="I877" s="20" t="s">
        <v>32</v>
      </c>
      <c r="J877" s="20" t="s">
        <v>54</v>
      </c>
      <c r="K877" s="20" t="s">
        <v>1084</v>
      </c>
      <c r="L877" s="20" t="s">
        <v>35</v>
      </c>
      <c r="M877" s="20" t="s">
        <v>105</v>
      </c>
      <c r="N877" s="20" t="s">
        <v>1085</v>
      </c>
      <c r="O877" s="20">
        <v>315</v>
      </c>
      <c r="P877" s="20">
        <v>14</v>
      </c>
      <c r="Q877" s="20">
        <v>91.14</v>
      </c>
      <c r="R877" s="20">
        <v>25.92</v>
      </c>
      <c r="S877" s="20" t="s">
        <v>38</v>
      </c>
      <c r="T877" s="20">
        <v>302</v>
      </c>
      <c r="U877" s="20" t="s">
        <v>350</v>
      </c>
      <c r="V877" s="20" t="s">
        <v>351</v>
      </c>
      <c r="W877" s="21" t="s">
        <v>41</v>
      </c>
      <c r="X877" s="22">
        <v>45063</v>
      </c>
      <c r="Y877" s="23">
        <v>45063</v>
      </c>
      <c r="Z877" s="37" t="str">
        <f>IF(India_Data[[#This Row],[Order Date]]=India_Data[[#This Row],[Ship Date]],"0","1")</f>
        <v>0</v>
      </c>
      <c r="AA877" s="37" t="str">
        <f>IF(India_Data[[#This Row],[Sales]]&gt;=India_Data[[#This Row],[Target]],"YES","NO")</f>
        <v>YES</v>
      </c>
      <c r="AB877" s="37">
        <f>(Data!O877:O2431-Data!T877:T2431)</f>
        <v>13</v>
      </c>
      <c r="AC877" s="35">
        <f>India_Data[[#This Row],[Ship Date]]-India_Data[[#This Row],[Order Date]]</f>
        <v>0</v>
      </c>
      <c r="AD877" s="35" t="str">
        <f>IF(India_Data[[#This Row],[Ship Date]]-India_Data[[#This Row],[Order Date]]&gt;5,"flag","no")</f>
        <v>no</v>
      </c>
      <c r="AE877" s="35">
        <f>India_Data[[#This Row],[Profit]]/India_Data[[#This Row],[Sales]]</f>
        <v>0.28933333333333333</v>
      </c>
      <c r="AF877" s="41">
        <f>India_Data[[#This Row],[Sales]]/India_Data[[#This Row],[Target]]</f>
        <v>1.0430463576158941</v>
      </c>
      <c r="AG877" s="41">
        <f>India_Data[[#This Row],[Shipping Cost]]/India_Data[[#This Row],[Sales]]</f>
        <v>8.2285714285714295E-2</v>
      </c>
      <c r="AH877" s="40" t="str">
        <f>IF(India_Data[[#This Row],[Shipping Cost]]/India_Data[[#This Row],[Sales]]&gt;0.1,"HIGH","")</f>
        <v/>
      </c>
    </row>
    <row r="878" spans="1:34">
      <c r="A878" s="19">
        <v>877</v>
      </c>
      <c r="B878" s="20" t="s">
        <v>1033</v>
      </c>
      <c r="C878" s="20" t="s">
        <v>26</v>
      </c>
      <c r="D878" s="20" t="s">
        <v>1034</v>
      </c>
      <c r="E878" s="20" t="s">
        <v>1035</v>
      </c>
      <c r="F878" s="20" t="s">
        <v>110</v>
      </c>
      <c r="G878" s="20" t="s">
        <v>164</v>
      </c>
      <c r="H878" s="20" t="s">
        <v>165</v>
      </c>
      <c r="I878" s="20" t="s">
        <v>32</v>
      </c>
      <c r="J878" s="20" t="s">
        <v>47</v>
      </c>
      <c r="K878" s="20" t="s">
        <v>1086</v>
      </c>
      <c r="L878" s="20" t="s">
        <v>35</v>
      </c>
      <c r="M878" s="20" t="s">
        <v>105</v>
      </c>
      <c r="N878" s="20" t="s">
        <v>1087</v>
      </c>
      <c r="O878" s="20">
        <v>417.06</v>
      </c>
      <c r="P878" s="20">
        <v>14</v>
      </c>
      <c r="Q878" s="20">
        <v>45.78</v>
      </c>
      <c r="R878" s="20">
        <v>2.4900000000000002</v>
      </c>
      <c r="S878" s="20" t="s">
        <v>38</v>
      </c>
      <c r="T878" s="20">
        <v>196</v>
      </c>
      <c r="U878" s="20" t="s">
        <v>350</v>
      </c>
      <c r="V878" s="20" t="s">
        <v>356</v>
      </c>
      <c r="W878" s="21" t="s">
        <v>58</v>
      </c>
      <c r="X878" s="22">
        <v>44558</v>
      </c>
      <c r="Y878" s="23">
        <v>44559</v>
      </c>
      <c r="Z878" s="37" t="str">
        <f>IF(India_Data[[#This Row],[Order Date]]=India_Data[[#This Row],[Ship Date]],"0","1")</f>
        <v>1</v>
      </c>
      <c r="AA878" s="37" t="str">
        <f>IF(India_Data[[#This Row],[Sales]]&gt;=India_Data[[#This Row],[Target]],"YES","NO")</f>
        <v>YES</v>
      </c>
      <c r="AB878" s="37">
        <f>(Data!O878:O2432-Data!T878:T2432)</f>
        <v>221.06</v>
      </c>
      <c r="AC878" s="35">
        <f>India_Data[[#This Row],[Ship Date]]-India_Data[[#This Row],[Order Date]]</f>
        <v>1</v>
      </c>
      <c r="AD878" s="35" t="str">
        <f>IF(India_Data[[#This Row],[Ship Date]]-India_Data[[#This Row],[Order Date]]&gt;5,"flag","no")</f>
        <v>no</v>
      </c>
      <c r="AE878" s="35">
        <f>India_Data[[#This Row],[Profit]]/India_Data[[#This Row],[Sales]]</f>
        <v>0.10976837865055387</v>
      </c>
      <c r="AF878" s="41">
        <f>India_Data[[#This Row],[Sales]]/India_Data[[#This Row],[Target]]</f>
        <v>2.1278571428571427</v>
      </c>
      <c r="AG878" s="41">
        <f>India_Data[[#This Row],[Shipping Cost]]/India_Data[[#This Row],[Sales]]</f>
        <v>5.9703639764062729E-3</v>
      </c>
      <c r="AH878" s="40" t="str">
        <f>IF(India_Data[[#This Row],[Shipping Cost]]/India_Data[[#This Row],[Sales]]&gt;0.1,"HIGH","")</f>
        <v/>
      </c>
    </row>
    <row r="879" spans="1:34">
      <c r="A879" s="19">
        <v>878</v>
      </c>
      <c r="B879" s="20" t="s">
        <v>321</v>
      </c>
      <c r="C879" s="20" t="s">
        <v>26</v>
      </c>
      <c r="D879" s="20" t="s">
        <v>322</v>
      </c>
      <c r="E879" s="20" t="s">
        <v>323</v>
      </c>
      <c r="F879" s="20" t="s">
        <v>110</v>
      </c>
      <c r="G879" s="20" t="s">
        <v>324</v>
      </c>
      <c r="H879" s="20" t="s">
        <v>31</v>
      </c>
      <c r="I879" s="20" t="s">
        <v>32</v>
      </c>
      <c r="J879" s="20" t="s">
        <v>33</v>
      </c>
      <c r="K879" s="20" t="s">
        <v>1088</v>
      </c>
      <c r="L879" s="20" t="s">
        <v>35</v>
      </c>
      <c r="M879" s="20" t="s">
        <v>36</v>
      </c>
      <c r="N879" s="20" t="s">
        <v>1089</v>
      </c>
      <c r="O879" s="20">
        <v>112.08</v>
      </c>
      <c r="P879" s="20">
        <v>8</v>
      </c>
      <c r="Q879" s="20">
        <v>4.32</v>
      </c>
      <c r="R879" s="20">
        <v>7.02</v>
      </c>
      <c r="S879" s="20" t="s">
        <v>38</v>
      </c>
      <c r="T879" s="20">
        <v>701</v>
      </c>
      <c r="U879" s="20" t="s">
        <v>350</v>
      </c>
      <c r="V879" s="20" t="s">
        <v>375</v>
      </c>
      <c r="W879" s="21" t="s">
        <v>58</v>
      </c>
      <c r="X879" s="22">
        <v>45524</v>
      </c>
      <c r="Y879" s="23">
        <v>45526</v>
      </c>
      <c r="Z879" s="37" t="str">
        <f>IF(India_Data[[#This Row],[Order Date]]=India_Data[[#This Row],[Ship Date]],"0","1")</f>
        <v>1</v>
      </c>
      <c r="AA879" s="37" t="str">
        <f>IF(India_Data[[#This Row],[Sales]]&gt;=India_Data[[#This Row],[Target]],"YES","NO")</f>
        <v>NO</v>
      </c>
      <c r="AB879" s="37">
        <f>(Data!O879:O2433-Data!T879:T2433)</f>
        <v>-588.91999999999996</v>
      </c>
      <c r="AC879" s="35">
        <f>India_Data[[#This Row],[Ship Date]]-India_Data[[#This Row],[Order Date]]</f>
        <v>2</v>
      </c>
      <c r="AD879" s="35" t="str">
        <f>IF(India_Data[[#This Row],[Ship Date]]-India_Data[[#This Row],[Order Date]]&gt;5,"flag","no")</f>
        <v>no</v>
      </c>
      <c r="AE879" s="35">
        <f>India_Data[[#This Row],[Profit]]/India_Data[[#This Row],[Sales]]</f>
        <v>3.8543897216274096E-2</v>
      </c>
      <c r="AF879" s="41">
        <f>India_Data[[#This Row],[Sales]]/India_Data[[#This Row],[Target]]</f>
        <v>0.15988587731811699</v>
      </c>
      <c r="AG879" s="41">
        <f>India_Data[[#This Row],[Shipping Cost]]/India_Data[[#This Row],[Sales]]</f>
        <v>6.2633832976445397E-2</v>
      </c>
      <c r="AH879" s="40" t="str">
        <f>IF(India_Data[[#This Row],[Shipping Cost]]/India_Data[[#This Row],[Sales]]&gt;0.1,"HIGH","")</f>
        <v/>
      </c>
    </row>
    <row r="880" spans="1:34">
      <c r="A880" s="19">
        <v>879</v>
      </c>
      <c r="B880" s="20" t="s">
        <v>1090</v>
      </c>
      <c r="C880" s="20" t="s">
        <v>26</v>
      </c>
      <c r="D880" s="20" t="s">
        <v>1091</v>
      </c>
      <c r="E880" s="20" t="s">
        <v>1092</v>
      </c>
      <c r="F880" s="20" t="s">
        <v>110</v>
      </c>
      <c r="G880" s="20" t="s">
        <v>671</v>
      </c>
      <c r="H880" s="20" t="s">
        <v>672</v>
      </c>
      <c r="I880" s="20" t="s">
        <v>32</v>
      </c>
      <c r="J880" s="20" t="s">
        <v>33</v>
      </c>
      <c r="K880" s="20" t="s">
        <v>1093</v>
      </c>
      <c r="L880" s="20" t="s">
        <v>35</v>
      </c>
      <c r="M880" s="20" t="s">
        <v>36</v>
      </c>
      <c r="N880" s="20" t="s">
        <v>1094</v>
      </c>
      <c r="O880" s="20">
        <v>99.84</v>
      </c>
      <c r="P880" s="20">
        <v>8</v>
      </c>
      <c r="Q880" s="20">
        <v>8.8800000000000008</v>
      </c>
      <c r="R880" s="20">
        <v>4.6399999999999997</v>
      </c>
      <c r="S880" s="20" t="s">
        <v>38</v>
      </c>
      <c r="T880" s="20">
        <v>328</v>
      </c>
      <c r="U880" s="20" t="s">
        <v>350</v>
      </c>
      <c r="V880" s="20" t="s">
        <v>362</v>
      </c>
      <c r="W880" s="21" t="s">
        <v>41</v>
      </c>
      <c r="X880" s="22">
        <v>45239</v>
      </c>
      <c r="Y880" s="23">
        <v>45183</v>
      </c>
      <c r="Z880" s="37" t="str">
        <f>IF(India_Data[[#This Row],[Order Date]]=India_Data[[#This Row],[Ship Date]],"0","1")</f>
        <v>1</v>
      </c>
      <c r="AA880" s="37" t="str">
        <f>IF(India_Data[[#This Row],[Sales]]&gt;=India_Data[[#This Row],[Target]],"YES","NO")</f>
        <v>NO</v>
      </c>
      <c r="AB880" s="37">
        <f>(Data!O880:O2434-Data!T880:T2434)</f>
        <v>-228.16</v>
      </c>
      <c r="AC880" s="35">
        <f>India_Data[[#This Row],[Ship Date]]-India_Data[[#This Row],[Order Date]]</f>
        <v>-56</v>
      </c>
      <c r="AD880" s="35" t="str">
        <f>IF(India_Data[[#This Row],[Ship Date]]-India_Data[[#This Row],[Order Date]]&gt;5,"flag","no")</f>
        <v>no</v>
      </c>
      <c r="AE880" s="35">
        <f>India_Data[[#This Row],[Profit]]/India_Data[[#This Row],[Sales]]</f>
        <v>8.8942307692307696E-2</v>
      </c>
      <c r="AF880" s="41">
        <f>India_Data[[#This Row],[Sales]]/India_Data[[#This Row],[Target]]</f>
        <v>0.30439024390243902</v>
      </c>
      <c r="AG880" s="41">
        <f>India_Data[[#This Row],[Shipping Cost]]/India_Data[[#This Row],[Sales]]</f>
        <v>4.6474358974358969E-2</v>
      </c>
      <c r="AH880" s="40" t="str">
        <f>IF(India_Data[[#This Row],[Shipping Cost]]/India_Data[[#This Row],[Sales]]&gt;0.1,"HIGH","")</f>
        <v/>
      </c>
    </row>
    <row r="881" spans="1:34">
      <c r="A881" s="19">
        <v>880</v>
      </c>
      <c r="B881" s="20" t="s">
        <v>1095</v>
      </c>
      <c r="C881" s="20" t="s">
        <v>26</v>
      </c>
      <c r="D881" s="20" t="s">
        <v>763</v>
      </c>
      <c r="E881" s="20" t="s">
        <v>764</v>
      </c>
      <c r="F881" s="20" t="s">
        <v>110</v>
      </c>
      <c r="G881" s="20" t="s">
        <v>913</v>
      </c>
      <c r="H881" s="20" t="s">
        <v>136</v>
      </c>
      <c r="I881" s="20" t="s">
        <v>32</v>
      </c>
      <c r="J881" s="20" t="s">
        <v>54</v>
      </c>
      <c r="K881" s="20" t="s">
        <v>1096</v>
      </c>
      <c r="L881" s="20" t="s">
        <v>35</v>
      </c>
      <c r="M881" s="20" t="s">
        <v>91</v>
      </c>
      <c r="N881" s="20" t="s">
        <v>1097</v>
      </c>
      <c r="O881" s="20">
        <v>91.98</v>
      </c>
      <c r="P881" s="20">
        <v>7</v>
      </c>
      <c r="Q881" s="20">
        <v>40.32</v>
      </c>
      <c r="R881" s="20">
        <v>7.99</v>
      </c>
      <c r="S881" s="20" t="s">
        <v>38</v>
      </c>
      <c r="T881" s="20">
        <v>595</v>
      </c>
      <c r="U881" s="20" t="s">
        <v>350</v>
      </c>
      <c r="V881" s="20" t="s">
        <v>351</v>
      </c>
      <c r="W881" s="21" t="s">
        <v>58</v>
      </c>
      <c r="X881" s="22">
        <v>45456</v>
      </c>
      <c r="Y881" s="23">
        <v>45458</v>
      </c>
      <c r="Z881" s="37" t="str">
        <f>IF(India_Data[[#This Row],[Order Date]]=India_Data[[#This Row],[Ship Date]],"0","1")</f>
        <v>1</v>
      </c>
      <c r="AA881" s="37" t="str">
        <f>IF(India_Data[[#This Row],[Sales]]&gt;=India_Data[[#This Row],[Target]],"YES","NO")</f>
        <v>NO</v>
      </c>
      <c r="AB881" s="37">
        <f>(Data!O881:O2435-Data!T881:T2435)</f>
        <v>-503.02</v>
      </c>
      <c r="AC881" s="35">
        <f>India_Data[[#This Row],[Ship Date]]-India_Data[[#This Row],[Order Date]]</f>
        <v>2</v>
      </c>
      <c r="AD881" s="35" t="str">
        <f>IF(India_Data[[#This Row],[Ship Date]]-India_Data[[#This Row],[Order Date]]&gt;5,"flag","no")</f>
        <v>no</v>
      </c>
      <c r="AE881" s="35">
        <f>India_Data[[#This Row],[Profit]]/India_Data[[#This Row],[Sales]]</f>
        <v>0.43835616438356162</v>
      </c>
      <c r="AF881" s="41">
        <f>India_Data[[#This Row],[Sales]]/India_Data[[#This Row],[Target]]</f>
        <v>0.15458823529411767</v>
      </c>
      <c r="AG881" s="41">
        <f>India_Data[[#This Row],[Shipping Cost]]/India_Data[[#This Row],[Sales]]</f>
        <v>8.6866710154381382E-2</v>
      </c>
      <c r="AH881" s="40" t="str">
        <f>IF(India_Data[[#This Row],[Shipping Cost]]/India_Data[[#This Row],[Sales]]&gt;0.1,"HIGH","")</f>
        <v/>
      </c>
    </row>
    <row r="882" spans="1:34">
      <c r="A882" s="19">
        <v>881</v>
      </c>
      <c r="B882" s="20" t="s">
        <v>1098</v>
      </c>
      <c r="C882" s="20" t="s">
        <v>26</v>
      </c>
      <c r="D882" s="20" t="s">
        <v>669</v>
      </c>
      <c r="E882" s="20" t="s">
        <v>670</v>
      </c>
      <c r="F882" s="20" t="s">
        <v>110</v>
      </c>
      <c r="G882" s="20" t="s">
        <v>52</v>
      </c>
      <c r="H882" s="20" t="s">
        <v>53</v>
      </c>
      <c r="I882" s="20" t="s">
        <v>32</v>
      </c>
      <c r="J882" s="20" t="s">
        <v>54</v>
      </c>
      <c r="K882" s="20" t="s">
        <v>151</v>
      </c>
      <c r="L882" s="20" t="s">
        <v>35</v>
      </c>
      <c r="M882" s="20" t="s">
        <v>145</v>
      </c>
      <c r="N882" s="20" t="s">
        <v>152</v>
      </c>
      <c r="O882" s="20">
        <v>75.39</v>
      </c>
      <c r="P882" s="20">
        <v>7</v>
      </c>
      <c r="Q882" s="20">
        <v>21</v>
      </c>
      <c r="R882" s="20">
        <v>2.7</v>
      </c>
      <c r="S882" s="20" t="s">
        <v>38</v>
      </c>
      <c r="T882" s="20">
        <v>415</v>
      </c>
      <c r="U882" s="20" t="s">
        <v>350</v>
      </c>
      <c r="V882" s="20" t="s">
        <v>356</v>
      </c>
      <c r="W882" s="21" t="s">
        <v>58</v>
      </c>
      <c r="X882" s="22">
        <v>44463</v>
      </c>
      <c r="Y882" s="23">
        <v>44465</v>
      </c>
      <c r="Z882" s="37" t="str">
        <f>IF(India_Data[[#This Row],[Order Date]]=India_Data[[#This Row],[Ship Date]],"0","1")</f>
        <v>1</v>
      </c>
      <c r="AA882" s="37" t="str">
        <f>IF(India_Data[[#This Row],[Sales]]&gt;=India_Data[[#This Row],[Target]],"YES","NO")</f>
        <v>NO</v>
      </c>
      <c r="AB882" s="37">
        <f>(Data!O882:O2436-Data!T882:T2436)</f>
        <v>-339.61</v>
      </c>
      <c r="AC882" s="35">
        <f>India_Data[[#This Row],[Ship Date]]-India_Data[[#This Row],[Order Date]]</f>
        <v>2</v>
      </c>
      <c r="AD882" s="35" t="str">
        <f>IF(India_Data[[#This Row],[Ship Date]]-India_Data[[#This Row],[Order Date]]&gt;5,"flag","no")</f>
        <v>no</v>
      </c>
      <c r="AE882" s="35">
        <f>India_Data[[#This Row],[Profit]]/India_Data[[#This Row],[Sales]]</f>
        <v>0.2785515320334262</v>
      </c>
      <c r="AF882" s="41">
        <f>India_Data[[#This Row],[Sales]]/India_Data[[#This Row],[Target]]</f>
        <v>0.18166265060240963</v>
      </c>
      <c r="AG882" s="41">
        <f>India_Data[[#This Row],[Shipping Cost]]/India_Data[[#This Row],[Sales]]</f>
        <v>3.5813768404297654E-2</v>
      </c>
      <c r="AH882" s="40" t="str">
        <f>IF(India_Data[[#This Row],[Shipping Cost]]/India_Data[[#This Row],[Sales]]&gt;0.1,"HIGH","")</f>
        <v/>
      </c>
    </row>
    <row r="883" spans="1:34">
      <c r="A883" s="19">
        <v>882</v>
      </c>
      <c r="B883" s="20" t="s">
        <v>1099</v>
      </c>
      <c r="C883" s="20" t="s">
        <v>26</v>
      </c>
      <c r="D883" s="20" t="s">
        <v>1100</v>
      </c>
      <c r="E883" s="20" t="s">
        <v>1101</v>
      </c>
      <c r="F883" s="20" t="s">
        <v>110</v>
      </c>
      <c r="G883" s="20" t="s">
        <v>45</v>
      </c>
      <c r="H883" s="20" t="s">
        <v>46</v>
      </c>
      <c r="I883" s="20" t="s">
        <v>32</v>
      </c>
      <c r="J883" s="20" t="s">
        <v>47</v>
      </c>
      <c r="K883" s="20" t="s">
        <v>1102</v>
      </c>
      <c r="L883" s="20" t="s">
        <v>35</v>
      </c>
      <c r="M883" s="20" t="s">
        <v>105</v>
      </c>
      <c r="N883" s="20" t="s">
        <v>1103</v>
      </c>
      <c r="O883" s="20">
        <v>203.76</v>
      </c>
      <c r="P883" s="20">
        <v>6</v>
      </c>
      <c r="Q883" s="20">
        <v>44.82</v>
      </c>
      <c r="R883" s="20">
        <v>14.44</v>
      </c>
      <c r="S883" s="20" t="s">
        <v>38</v>
      </c>
      <c r="T883" s="20">
        <v>513</v>
      </c>
      <c r="U883" s="20" t="s">
        <v>350</v>
      </c>
      <c r="V883" s="20" t="s">
        <v>375</v>
      </c>
      <c r="W883" s="21" t="s">
        <v>58</v>
      </c>
      <c r="X883" s="22">
        <v>45266</v>
      </c>
      <c r="Y883" s="23">
        <v>45091</v>
      </c>
      <c r="Z883" s="37" t="str">
        <f>IF(India_Data[[#This Row],[Order Date]]=India_Data[[#This Row],[Ship Date]],"0","1")</f>
        <v>1</v>
      </c>
      <c r="AA883" s="37" t="str">
        <f>IF(India_Data[[#This Row],[Sales]]&gt;=India_Data[[#This Row],[Target]],"YES","NO")</f>
        <v>NO</v>
      </c>
      <c r="AB883" s="37">
        <f>(Data!O883:O2437-Data!T883:T2437)</f>
        <v>-309.24</v>
      </c>
      <c r="AC883" s="35">
        <f>India_Data[[#This Row],[Ship Date]]-India_Data[[#This Row],[Order Date]]</f>
        <v>-175</v>
      </c>
      <c r="AD883" s="35" t="str">
        <f>IF(India_Data[[#This Row],[Ship Date]]-India_Data[[#This Row],[Order Date]]&gt;5,"flag","no")</f>
        <v>no</v>
      </c>
      <c r="AE883" s="35">
        <f>India_Data[[#This Row],[Profit]]/India_Data[[#This Row],[Sales]]</f>
        <v>0.21996466431095407</v>
      </c>
      <c r="AF883" s="41">
        <f>India_Data[[#This Row],[Sales]]/India_Data[[#This Row],[Target]]</f>
        <v>0.39719298245614032</v>
      </c>
      <c r="AG883" s="41">
        <f>India_Data[[#This Row],[Shipping Cost]]/India_Data[[#This Row],[Sales]]</f>
        <v>7.0867687475461322E-2</v>
      </c>
      <c r="AH883" s="40" t="str">
        <f>IF(India_Data[[#This Row],[Shipping Cost]]/India_Data[[#This Row],[Sales]]&gt;0.1,"HIGH","")</f>
        <v/>
      </c>
    </row>
    <row r="884" spans="1:34">
      <c r="A884" s="19">
        <v>883</v>
      </c>
      <c r="B884" s="20" t="s">
        <v>120</v>
      </c>
      <c r="C884" s="20" t="s">
        <v>26</v>
      </c>
      <c r="D884" s="20" t="s">
        <v>121</v>
      </c>
      <c r="E884" s="20" t="s">
        <v>122</v>
      </c>
      <c r="F884" s="20" t="s">
        <v>110</v>
      </c>
      <c r="G884" s="20" t="s">
        <v>123</v>
      </c>
      <c r="H884" s="20" t="s">
        <v>124</v>
      </c>
      <c r="I884" s="20" t="s">
        <v>32</v>
      </c>
      <c r="J884" s="20" t="s">
        <v>47</v>
      </c>
      <c r="K884" s="20" t="s">
        <v>1104</v>
      </c>
      <c r="L884" s="20" t="s">
        <v>35</v>
      </c>
      <c r="M884" s="20" t="s">
        <v>76</v>
      </c>
      <c r="N884" s="20" t="s">
        <v>1105</v>
      </c>
      <c r="O884" s="20">
        <v>87.45</v>
      </c>
      <c r="P884" s="20">
        <v>5</v>
      </c>
      <c r="Q884" s="20">
        <v>19.2</v>
      </c>
      <c r="R884" s="20">
        <v>3.95</v>
      </c>
      <c r="S884" s="20" t="s">
        <v>38</v>
      </c>
      <c r="T884" s="20">
        <v>257</v>
      </c>
      <c r="U884" s="20" t="s">
        <v>350</v>
      </c>
      <c r="V884" s="20" t="s">
        <v>356</v>
      </c>
      <c r="W884" s="21" t="s">
        <v>58</v>
      </c>
      <c r="X884" s="22">
        <v>44305</v>
      </c>
      <c r="Y884" s="23">
        <v>44308</v>
      </c>
      <c r="Z884" s="37" t="str">
        <f>IF(India_Data[[#This Row],[Order Date]]=India_Data[[#This Row],[Ship Date]],"0","1")</f>
        <v>1</v>
      </c>
      <c r="AA884" s="37" t="str">
        <f>IF(India_Data[[#This Row],[Sales]]&gt;=India_Data[[#This Row],[Target]],"YES","NO")</f>
        <v>NO</v>
      </c>
      <c r="AB884" s="37">
        <f>(Data!O884:O2438-Data!T884:T2438)</f>
        <v>-169.55</v>
      </c>
      <c r="AC884" s="35">
        <f>India_Data[[#This Row],[Ship Date]]-India_Data[[#This Row],[Order Date]]</f>
        <v>3</v>
      </c>
      <c r="AD884" s="35" t="str">
        <f>IF(India_Data[[#This Row],[Ship Date]]-India_Data[[#This Row],[Order Date]]&gt;5,"flag","no")</f>
        <v>no</v>
      </c>
      <c r="AE884" s="35">
        <f>India_Data[[#This Row],[Profit]]/India_Data[[#This Row],[Sales]]</f>
        <v>0.21955403087478559</v>
      </c>
      <c r="AF884" s="41">
        <f>India_Data[[#This Row],[Sales]]/India_Data[[#This Row],[Target]]</f>
        <v>0.34027237354085604</v>
      </c>
      <c r="AG884" s="41">
        <f>India_Data[[#This Row],[Shipping Cost]]/India_Data[[#This Row],[Sales]]</f>
        <v>4.5168667810177247E-2</v>
      </c>
      <c r="AH884" s="40" t="str">
        <f>IF(India_Data[[#This Row],[Shipping Cost]]/India_Data[[#This Row],[Sales]]&gt;0.1,"HIGH","")</f>
        <v/>
      </c>
    </row>
    <row r="885" spans="1:34">
      <c r="A885" s="19">
        <v>884</v>
      </c>
      <c r="B885" s="20" t="s">
        <v>1106</v>
      </c>
      <c r="C885" s="20" t="s">
        <v>26</v>
      </c>
      <c r="D885" s="20" t="s">
        <v>1107</v>
      </c>
      <c r="E885" s="20" t="s">
        <v>1108</v>
      </c>
      <c r="F885" s="20" t="s">
        <v>110</v>
      </c>
      <c r="G885" s="20" t="s">
        <v>1109</v>
      </c>
      <c r="H885" s="20" t="s">
        <v>46</v>
      </c>
      <c r="I885" s="20" t="s">
        <v>32</v>
      </c>
      <c r="J885" s="20" t="s">
        <v>47</v>
      </c>
      <c r="K885" s="20" t="s">
        <v>1110</v>
      </c>
      <c r="L885" s="20" t="s">
        <v>35</v>
      </c>
      <c r="M885" s="20" t="s">
        <v>145</v>
      </c>
      <c r="N885" s="20" t="s">
        <v>1111</v>
      </c>
      <c r="O885" s="20">
        <v>670.65</v>
      </c>
      <c r="P885" s="20">
        <v>5</v>
      </c>
      <c r="Q885" s="20">
        <v>321.89999999999998</v>
      </c>
      <c r="R885" s="20">
        <v>23.64</v>
      </c>
      <c r="S885" s="20" t="s">
        <v>38</v>
      </c>
      <c r="T885" s="20">
        <v>475</v>
      </c>
      <c r="U885" s="20" t="s">
        <v>350</v>
      </c>
      <c r="V885" s="20" t="s">
        <v>362</v>
      </c>
      <c r="W885" s="21" t="s">
        <v>58</v>
      </c>
      <c r="X885" s="22">
        <v>45429</v>
      </c>
      <c r="Y885" s="23">
        <v>45434</v>
      </c>
      <c r="Z885" s="37" t="str">
        <f>IF(India_Data[[#This Row],[Order Date]]=India_Data[[#This Row],[Ship Date]],"0","1")</f>
        <v>1</v>
      </c>
      <c r="AA885" s="37" t="str">
        <f>IF(India_Data[[#This Row],[Sales]]&gt;=India_Data[[#This Row],[Target]],"YES","NO")</f>
        <v>YES</v>
      </c>
      <c r="AB885" s="37">
        <f>(Data!O885:O2439-Data!T885:T2439)</f>
        <v>195.64999999999998</v>
      </c>
      <c r="AC885" s="35">
        <f>India_Data[[#This Row],[Ship Date]]-India_Data[[#This Row],[Order Date]]</f>
        <v>5</v>
      </c>
      <c r="AD885" s="35" t="str">
        <f>IF(India_Data[[#This Row],[Ship Date]]-India_Data[[#This Row],[Order Date]]&gt;5,"flag","no")</f>
        <v>no</v>
      </c>
      <c r="AE885" s="35">
        <f>India_Data[[#This Row],[Profit]]/India_Data[[#This Row],[Sales]]</f>
        <v>0.47998210691120552</v>
      </c>
      <c r="AF885" s="41">
        <f>India_Data[[#This Row],[Sales]]/India_Data[[#This Row],[Target]]</f>
        <v>1.4118947368421053</v>
      </c>
      <c r="AG885" s="41">
        <f>India_Data[[#This Row],[Shipping Cost]]/India_Data[[#This Row],[Sales]]</f>
        <v>3.5249384925072694E-2</v>
      </c>
      <c r="AH885" s="40" t="str">
        <f>IF(India_Data[[#This Row],[Shipping Cost]]/India_Data[[#This Row],[Sales]]&gt;0.1,"HIGH","")</f>
        <v/>
      </c>
    </row>
    <row r="886" spans="1:34">
      <c r="A886" s="19">
        <v>885</v>
      </c>
      <c r="B886" s="20" t="s">
        <v>1011</v>
      </c>
      <c r="C886" s="20" t="s">
        <v>26</v>
      </c>
      <c r="D886" s="20" t="s">
        <v>1012</v>
      </c>
      <c r="E886" s="20" t="s">
        <v>1013</v>
      </c>
      <c r="F886" s="20" t="s">
        <v>110</v>
      </c>
      <c r="G886" s="20" t="s">
        <v>1014</v>
      </c>
      <c r="H886" s="20" t="s">
        <v>179</v>
      </c>
      <c r="I886" s="20" t="s">
        <v>32</v>
      </c>
      <c r="J886" s="20" t="s">
        <v>180</v>
      </c>
      <c r="K886" s="20" t="s">
        <v>1112</v>
      </c>
      <c r="L886" s="20" t="s">
        <v>35</v>
      </c>
      <c r="M886" s="20" t="s">
        <v>145</v>
      </c>
      <c r="N886" s="20" t="s">
        <v>1113</v>
      </c>
      <c r="O886" s="20">
        <v>51.45</v>
      </c>
      <c r="P886" s="20">
        <v>5</v>
      </c>
      <c r="Q886" s="20">
        <v>20.55</v>
      </c>
      <c r="R886" s="20">
        <v>3.14</v>
      </c>
      <c r="S886" s="20" t="s">
        <v>38</v>
      </c>
      <c r="T886" s="20">
        <v>305</v>
      </c>
      <c r="U886" s="20" t="s">
        <v>350</v>
      </c>
      <c r="V886" s="20" t="s">
        <v>351</v>
      </c>
      <c r="W886" s="21" t="s">
        <v>58</v>
      </c>
      <c r="X886" s="22">
        <v>45243</v>
      </c>
      <c r="Y886" s="23">
        <v>45245</v>
      </c>
      <c r="Z886" s="37" t="str">
        <f>IF(India_Data[[#This Row],[Order Date]]=India_Data[[#This Row],[Ship Date]],"0","1")</f>
        <v>1</v>
      </c>
      <c r="AA886" s="37" t="str">
        <f>IF(India_Data[[#This Row],[Sales]]&gt;=India_Data[[#This Row],[Target]],"YES","NO")</f>
        <v>NO</v>
      </c>
      <c r="AB886" s="37">
        <f>(Data!O886:O2440-Data!T886:T2440)</f>
        <v>-253.55</v>
      </c>
      <c r="AC886" s="35">
        <f>India_Data[[#This Row],[Ship Date]]-India_Data[[#This Row],[Order Date]]</f>
        <v>2</v>
      </c>
      <c r="AD886" s="35" t="str">
        <f>IF(India_Data[[#This Row],[Ship Date]]-India_Data[[#This Row],[Order Date]]&gt;5,"flag","no")</f>
        <v>no</v>
      </c>
      <c r="AE886" s="35">
        <f>India_Data[[#This Row],[Profit]]/India_Data[[#This Row],[Sales]]</f>
        <v>0.39941690962099125</v>
      </c>
      <c r="AF886" s="41">
        <f>India_Data[[#This Row],[Sales]]/India_Data[[#This Row],[Target]]</f>
        <v>0.16868852459016395</v>
      </c>
      <c r="AG886" s="41">
        <f>India_Data[[#This Row],[Shipping Cost]]/India_Data[[#This Row],[Sales]]</f>
        <v>6.1030126336248783E-2</v>
      </c>
      <c r="AH886" s="40" t="str">
        <f>IF(India_Data[[#This Row],[Shipping Cost]]/India_Data[[#This Row],[Sales]]&gt;0.1,"HIGH","")</f>
        <v/>
      </c>
    </row>
    <row r="887" spans="1:34">
      <c r="A887" s="19">
        <v>886</v>
      </c>
      <c r="B887" s="20" t="s">
        <v>1114</v>
      </c>
      <c r="C887" s="20" t="s">
        <v>26</v>
      </c>
      <c r="D887" s="20" t="s">
        <v>1034</v>
      </c>
      <c r="E887" s="20" t="s">
        <v>1035</v>
      </c>
      <c r="F887" s="20" t="s">
        <v>110</v>
      </c>
      <c r="G887" s="20" t="s">
        <v>242</v>
      </c>
      <c r="H887" s="20" t="s">
        <v>243</v>
      </c>
      <c r="I887" s="20" t="s">
        <v>32</v>
      </c>
      <c r="J887" s="20" t="s">
        <v>180</v>
      </c>
      <c r="K887" s="20" t="s">
        <v>1115</v>
      </c>
      <c r="L887" s="20" t="s">
        <v>35</v>
      </c>
      <c r="M887" s="20" t="s">
        <v>76</v>
      </c>
      <c r="N887" s="20" t="s">
        <v>1116</v>
      </c>
      <c r="O887" s="20">
        <v>123.72</v>
      </c>
      <c r="P887" s="20">
        <v>4</v>
      </c>
      <c r="Q887" s="20">
        <v>33.36</v>
      </c>
      <c r="R887" s="20">
        <v>1.49</v>
      </c>
      <c r="S887" s="20" t="s">
        <v>38</v>
      </c>
      <c r="T887" s="20">
        <v>616</v>
      </c>
      <c r="U887" s="20" t="s">
        <v>350</v>
      </c>
      <c r="V887" s="20" t="s">
        <v>375</v>
      </c>
      <c r="W887" s="21" t="s">
        <v>41</v>
      </c>
      <c r="X887" s="22">
        <v>45280</v>
      </c>
      <c r="Y887" s="23">
        <v>45283</v>
      </c>
      <c r="Z887" s="37" t="str">
        <f>IF(India_Data[[#This Row],[Order Date]]=India_Data[[#This Row],[Ship Date]],"0","1")</f>
        <v>1</v>
      </c>
      <c r="AA887" s="37" t="str">
        <f>IF(India_Data[[#This Row],[Sales]]&gt;=India_Data[[#This Row],[Target]],"YES","NO")</f>
        <v>NO</v>
      </c>
      <c r="AB887" s="37">
        <f>(Data!O887:O2441-Data!T887:T2441)</f>
        <v>-492.28</v>
      </c>
      <c r="AC887" s="35">
        <f>India_Data[[#This Row],[Ship Date]]-India_Data[[#This Row],[Order Date]]</f>
        <v>3</v>
      </c>
      <c r="AD887" s="35" t="str">
        <f>IF(India_Data[[#This Row],[Ship Date]]-India_Data[[#This Row],[Order Date]]&gt;5,"flag","no")</f>
        <v>no</v>
      </c>
      <c r="AE887" s="35">
        <f>India_Data[[#This Row],[Profit]]/India_Data[[#This Row],[Sales]]</f>
        <v>0.2696411251212415</v>
      </c>
      <c r="AF887" s="41">
        <f>India_Data[[#This Row],[Sales]]/India_Data[[#This Row],[Target]]</f>
        <v>0.20084415584415585</v>
      </c>
      <c r="AG887" s="41">
        <f>India_Data[[#This Row],[Shipping Cost]]/India_Data[[#This Row],[Sales]]</f>
        <v>1.2043323634012285E-2</v>
      </c>
      <c r="AH887" s="40" t="str">
        <f>IF(India_Data[[#This Row],[Shipping Cost]]/India_Data[[#This Row],[Sales]]&gt;0.1,"HIGH","")</f>
        <v/>
      </c>
    </row>
    <row r="888" spans="1:34">
      <c r="A888" s="19">
        <v>887</v>
      </c>
      <c r="B888" s="20" t="s">
        <v>327</v>
      </c>
      <c r="C888" s="20" t="s">
        <v>26</v>
      </c>
      <c r="D888" s="20" t="s">
        <v>328</v>
      </c>
      <c r="E888" s="20" t="s">
        <v>329</v>
      </c>
      <c r="F888" s="20" t="s">
        <v>110</v>
      </c>
      <c r="G888" s="20" t="s">
        <v>89</v>
      </c>
      <c r="H888" s="20" t="s">
        <v>303</v>
      </c>
      <c r="I888" s="20" t="s">
        <v>32</v>
      </c>
      <c r="J888" s="20" t="s">
        <v>33</v>
      </c>
      <c r="K888" s="20" t="s">
        <v>1117</v>
      </c>
      <c r="L888" s="20" t="s">
        <v>35</v>
      </c>
      <c r="M888" s="20" t="s">
        <v>98</v>
      </c>
      <c r="N888" s="20" t="s">
        <v>1118</v>
      </c>
      <c r="O888" s="20">
        <v>46.32</v>
      </c>
      <c r="P888" s="20">
        <v>4</v>
      </c>
      <c r="Q888" s="20">
        <v>3.24</v>
      </c>
      <c r="R888" s="20">
        <v>3.13</v>
      </c>
      <c r="S888" s="20" t="s">
        <v>38</v>
      </c>
      <c r="T888" s="20">
        <v>360</v>
      </c>
      <c r="U888" s="20" t="s">
        <v>350</v>
      </c>
      <c r="V888" s="20" t="s">
        <v>362</v>
      </c>
      <c r="W888" s="21" t="s">
        <v>58</v>
      </c>
      <c r="X888" s="22">
        <v>44551</v>
      </c>
      <c r="Y888" s="23">
        <v>44558</v>
      </c>
      <c r="Z888" s="37" t="str">
        <f>IF(India_Data[[#This Row],[Order Date]]=India_Data[[#This Row],[Ship Date]],"0","1")</f>
        <v>1</v>
      </c>
      <c r="AA888" s="37" t="str">
        <f>IF(India_Data[[#This Row],[Sales]]&gt;=India_Data[[#This Row],[Target]],"YES","NO")</f>
        <v>NO</v>
      </c>
      <c r="AB888" s="37">
        <f>(Data!O888:O2442-Data!T888:T2442)</f>
        <v>-313.68</v>
      </c>
      <c r="AC888" s="35">
        <f>India_Data[[#This Row],[Ship Date]]-India_Data[[#This Row],[Order Date]]</f>
        <v>7</v>
      </c>
      <c r="AD888" s="35" t="str">
        <f>IF(India_Data[[#This Row],[Ship Date]]-India_Data[[#This Row],[Order Date]]&gt;5,"flag","no")</f>
        <v>flag</v>
      </c>
      <c r="AE888" s="35">
        <f>India_Data[[#This Row],[Profit]]/India_Data[[#This Row],[Sales]]</f>
        <v>6.9948186528497408E-2</v>
      </c>
      <c r="AF888" s="41">
        <f>India_Data[[#This Row],[Sales]]/India_Data[[#This Row],[Target]]</f>
        <v>0.12866666666666668</v>
      </c>
      <c r="AG888" s="41">
        <f>India_Data[[#This Row],[Shipping Cost]]/India_Data[[#This Row],[Sales]]</f>
        <v>6.7573402417962003E-2</v>
      </c>
      <c r="AH888" s="40" t="str">
        <f>IF(India_Data[[#This Row],[Shipping Cost]]/India_Data[[#This Row],[Sales]]&gt;0.1,"HIGH","")</f>
        <v/>
      </c>
    </row>
    <row r="889" spans="1:34">
      <c r="A889" s="19">
        <v>888</v>
      </c>
      <c r="B889" s="20" t="s">
        <v>308</v>
      </c>
      <c r="C889" s="20" t="s">
        <v>26</v>
      </c>
      <c r="D889" s="20" t="s">
        <v>309</v>
      </c>
      <c r="E889" s="20" t="s">
        <v>310</v>
      </c>
      <c r="F889" s="20" t="s">
        <v>110</v>
      </c>
      <c r="G889" s="20" t="s">
        <v>311</v>
      </c>
      <c r="H889" s="20" t="s">
        <v>312</v>
      </c>
      <c r="I889" s="20" t="s">
        <v>32</v>
      </c>
      <c r="J889" s="20" t="s">
        <v>180</v>
      </c>
      <c r="K889" s="20" t="s">
        <v>1119</v>
      </c>
      <c r="L889" s="20" t="s">
        <v>35</v>
      </c>
      <c r="M889" s="20" t="s">
        <v>159</v>
      </c>
      <c r="N889" s="20" t="s">
        <v>1120</v>
      </c>
      <c r="O889" s="20">
        <v>107.76</v>
      </c>
      <c r="P889" s="20">
        <v>4</v>
      </c>
      <c r="Q889" s="20">
        <v>45.24</v>
      </c>
      <c r="R889" s="20">
        <v>6.99</v>
      </c>
      <c r="S889" s="20" t="s">
        <v>38</v>
      </c>
      <c r="T889" s="20">
        <v>530</v>
      </c>
      <c r="U889" s="20" t="s">
        <v>350</v>
      </c>
      <c r="V889" s="20" t="s">
        <v>351</v>
      </c>
      <c r="W889" s="21" t="s">
        <v>58</v>
      </c>
      <c r="X889" s="22">
        <v>44377</v>
      </c>
      <c r="Y889" s="23">
        <v>44384</v>
      </c>
      <c r="Z889" s="37" t="str">
        <f>IF(India_Data[[#This Row],[Order Date]]=India_Data[[#This Row],[Ship Date]],"0","1")</f>
        <v>1</v>
      </c>
      <c r="AA889" s="37" t="str">
        <f>IF(India_Data[[#This Row],[Sales]]&gt;=India_Data[[#This Row],[Target]],"YES","NO")</f>
        <v>NO</v>
      </c>
      <c r="AB889" s="37">
        <f>(Data!O889:O2443-Data!T889:T2443)</f>
        <v>-422.24</v>
      </c>
      <c r="AC889" s="35">
        <f>India_Data[[#This Row],[Ship Date]]-India_Data[[#This Row],[Order Date]]</f>
        <v>7</v>
      </c>
      <c r="AD889" s="35" t="str">
        <f>IF(India_Data[[#This Row],[Ship Date]]-India_Data[[#This Row],[Order Date]]&gt;5,"flag","no")</f>
        <v>flag</v>
      </c>
      <c r="AE889" s="35">
        <f>India_Data[[#This Row],[Profit]]/India_Data[[#This Row],[Sales]]</f>
        <v>0.41982182628062359</v>
      </c>
      <c r="AF889" s="41">
        <f>India_Data[[#This Row],[Sales]]/India_Data[[#This Row],[Target]]</f>
        <v>0.20332075471698113</v>
      </c>
      <c r="AG889" s="41">
        <f>India_Data[[#This Row],[Shipping Cost]]/India_Data[[#This Row],[Sales]]</f>
        <v>6.4866369710467706E-2</v>
      </c>
      <c r="AH889" s="40" t="str">
        <f>IF(India_Data[[#This Row],[Shipping Cost]]/India_Data[[#This Row],[Sales]]&gt;0.1,"HIGH","")</f>
        <v/>
      </c>
    </row>
    <row r="890" spans="1:34">
      <c r="A890" s="19">
        <v>889</v>
      </c>
      <c r="B890" s="20" t="s">
        <v>428</v>
      </c>
      <c r="C890" s="20" t="s">
        <v>26</v>
      </c>
      <c r="D890" s="20" t="s">
        <v>429</v>
      </c>
      <c r="E890" s="20" t="s">
        <v>430</v>
      </c>
      <c r="F890" s="20" t="s">
        <v>110</v>
      </c>
      <c r="G890" s="20" t="s">
        <v>431</v>
      </c>
      <c r="H890" s="20" t="s">
        <v>63</v>
      </c>
      <c r="I890" s="20" t="s">
        <v>32</v>
      </c>
      <c r="J890" s="20" t="s">
        <v>54</v>
      </c>
      <c r="K890" s="20" t="s">
        <v>432</v>
      </c>
      <c r="L890" s="20" t="s">
        <v>35</v>
      </c>
      <c r="M890" s="20" t="s">
        <v>275</v>
      </c>
      <c r="N890" s="20" t="s">
        <v>433</v>
      </c>
      <c r="O890" s="20">
        <v>200.79</v>
      </c>
      <c r="P890" s="20">
        <v>3</v>
      </c>
      <c r="Q890" s="20">
        <v>8.01</v>
      </c>
      <c r="R890" s="20">
        <v>17.77</v>
      </c>
      <c r="S890" s="20" t="s">
        <v>38</v>
      </c>
      <c r="T890" s="20">
        <v>177</v>
      </c>
      <c r="U890" s="20" t="s">
        <v>350</v>
      </c>
      <c r="V890" s="20" t="s">
        <v>375</v>
      </c>
      <c r="W890" s="21" t="s">
        <v>41</v>
      </c>
      <c r="X890" s="22">
        <v>45451</v>
      </c>
      <c r="Y890" s="23">
        <v>45634</v>
      </c>
      <c r="Z890" s="37" t="str">
        <f>IF(India_Data[[#This Row],[Order Date]]=India_Data[[#This Row],[Ship Date]],"0","1")</f>
        <v>1</v>
      </c>
      <c r="AA890" s="37" t="str">
        <f>IF(India_Data[[#This Row],[Sales]]&gt;=India_Data[[#This Row],[Target]],"YES","NO")</f>
        <v>YES</v>
      </c>
      <c r="AB890" s="37">
        <f>(Data!O890:O2444-Data!T890:T2444)</f>
        <v>23.789999999999992</v>
      </c>
      <c r="AC890" s="35">
        <f>India_Data[[#This Row],[Ship Date]]-India_Data[[#This Row],[Order Date]]</f>
        <v>183</v>
      </c>
      <c r="AD890" s="35" t="str">
        <f>IF(India_Data[[#This Row],[Ship Date]]-India_Data[[#This Row],[Order Date]]&gt;5,"flag","no")</f>
        <v>flag</v>
      </c>
      <c r="AE890" s="35">
        <f>India_Data[[#This Row],[Profit]]/India_Data[[#This Row],[Sales]]</f>
        <v>3.9892424921559838E-2</v>
      </c>
      <c r="AF890" s="41">
        <f>India_Data[[#This Row],[Sales]]/India_Data[[#This Row],[Target]]</f>
        <v>1.1344067796610169</v>
      </c>
      <c r="AG890" s="41">
        <f>India_Data[[#This Row],[Shipping Cost]]/India_Data[[#This Row],[Sales]]</f>
        <v>8.8500423327854974E-2</v>
      </c>
      <c r="AH890" s="40" t="str">
        <f>IF(India_Data[[#This Row],[Shipping Cost]]/India_Data[[#This Row],[Sales]]&gt;0.1,"HIGH","")</f>
        <v/>
      </c>
    </row>
    <row r="891" spans="1:34">
      <c r="A891" s="19">
        <v>890</v>
      </c>
      <c r="B891" s="20" t="s">
        <v>120</v>
      </c>
      <c r="C891" s="20" t="s">
        <v>26</v>
      </c>
      <c r="D891" s="20" t="s">
        <v>121</v>
      </c>
      <c r="E891" s="20" t="s">
        <v>122</v>
      </c>
      <c r="F891" s="20" t="s">
        <v>110</v>
      </c>
      <c r="G891" s="20" t="s">
        <v>123</v>
      </c>
      <c r="H891" s="20" t="s">
        <v>124</v>
      </c>
      <c r="I891" s="20" t="s">
        <v>32</v>
      </c>
      <c r="J891" s="20" t="s">
        <v>47</v>
      </c>
      <c r="K891" s="20" t="s">
        <v>434</v>
      </c>
      <c r="L891" s="20" t="s">
        <v>35</v>
      </c>
      <c r="M891" s="20" t="s">
        <v>105</v>
      </c>
      <c r="N891" s="20" t="s">
        <v>435</v>
      </c>
      <c r="O891" s="20">
        <v>149.4</v>
      </c>
      <c r="P891" s="20">
        <v>3</v>
      </c>
      <c r="Q891" s="20">
        <v>13.41</v>
      </c>
      <c r="R891" s="20">
        <v>6.82</v>
      </c>
      <c r="S891" s="20" t="s">
        <v>38</v>
      </c>
      <c r="T891" s="20">
        <v>450</v>
      </c>
      <c r="U891" s="20" t="s">
        <v>350</v>
      </c>
      <c r="V891" s="20" t="s">
        <v>362</v>
      </c>
      <c r="W891" s="21" t="s">
        <v>58</v>
      </c>
      <c r="X891" s="22">
        <v>44796</v>
      </c>
      <c r="Y891" s="23">
        <v>44802</v>
      </c>
      <c r="Z891" s="37" t="str">
        <f>IF(India_Data[[#This Row],[Order Date]]=India_Data[[#This Row],[Ship Date]],"0","1")</f>
        <v>1</v>
      </c>
      <c r="AA891" s="37" t="str">
        <f>IF(India_Data[[#This Row],[Sales]]&gt;=India_Data[[#This Row],[Target]],"YES","NO")</f>
        <v>NO</v>
      </c>
      <c r="AB891" s="37">
        <f>(Data!O891:O2445-Data!T891:T2445)</f>
        <v>-300.60000000000002</v>
      </c>
      <c r="AC891" s="35">
        <f>India_Data[[#This Row],[Ship Date]]-India_Data[[#This Row],[Order Date]]</f>
        <v>6</v>
      </c>
      <c r="AD891" s="35" t="str">
        <f>IF(India_Data[[#This Row],[Ship Date]]-India_Data[[#This Row],[Order Date]]&gt;5,"flag","no")</f>
        <v>flag</v>
      </c>
      <c r="AE891" s="35">
        <f>India_Data[[#This Row],[Profit]]/India_Data[[#This Row],[Sales]]</f>
        <v>8.9759036144578308E-2</v>
      </c>
      <c r="AF891" s="41">
        <f>India_Data[[#This Row],[Sales]]/India_Data[[#This Row],[Target]]</f>
        <v>0.33200000000000002</v>
      </c>
      <c r="AG891" s="41">
        <f>India_Data[[#This Row],[Shipping Cost]]/India_Data[[#This Row],[Sales]]</f>
        <v>4.5649263721552875E-2</v>
      </c>
      <c r="AH891" s="40" t="str">
        <f>IF(India_Data[[#This Row],[Shipping Cost]]/India_Data[[#This Row],[Sales]]&gt;0.1,"HIGH","")</f>
        <v/>
      </c>
    </row>
    <row r="892" spans="1:34">
      <c r="A892" s="19">
        <v>891</v>
      </c>
      <c r="B892" s="20" t="s">
        <v>436</v>
      </c>
      <c r="C892" s="20" t="s">
        <v>26</v>
      </c>
      <c r="D892" s="20" t="s">
        <v>437</v>
      </c>
      <c r="E892" s="20" t="s">
        <v>438</v>
      </c>
      <c r="F892" s="20" t="s">
        <v>110</v>
      </c>
      <c r="G892" s="20" t="s">
        <v>164</v>
      </c>
      <c r="H892" s="20" t="s">
        <v>165</v>
      </c>
      <c r="I892" s="20" t="s">
        <v>32</v>
      </c>
      <c r="J892" s="20" t="s">
        <v>47</v>
      </c>
      <c r="K892" s="20" t="s">
        <v>439</v>
      </c>
      <c r="L892" s="20" t="s">
        <v>35</v>
      </c>
      <c r="M892" s="20" t="s">
        <v>105</v>
      </c>
      <c r="N892" s="20" t="s">
        <v>440</v>
      </c>
      <c r="O892" s="20">
        <v>63.27</v>
      </c>
      <c r="P892" s="20">
        <v>3</v>
      </c>
      <c r="Q892" s="20">
        <v>31.59</v>
      </c>
      <c r="R892" s="20">
        <v>3.64</v>
      </c>
      <c r="S892" s="20" t="s">
        <v>38</v>
      </c>
      <c r="T892" s="20">
        <v>467</v>
      </c>
      <c r="U892" s="20" t="s">
        <v>350</v>
      </c>
      <c r="V892" s="20" t="s">
        <v>351</v>
      </c>
      <c r="W892" s="21" t="s">
        <v>41</v>
      </c>
      <c r="X892" s="22">
        <v>44796</v>
      </c>
      <c r="Y892" s="23">
        <v>44802</v>
      </c>
      <c r="Z892" s="37" t="str">
        <f>IF(India_Data[[#This Row],[Order Date]]=India_Data[[#This Row],[Ship Date]],"0","1")</f>
        <v>1</v>
      </c>
      <c r="AA892" s="37" t="str">
        <f>IF(India_Data[[#This Row],[Sales]]&gt;=India_Data[[#This Row],[Target]],"YES","NO")</f>
        <v>NO</v>
      </c>
      <c r="AB892" s="37">
        <f>(Data!O892:O2446-Data!T892:T2446)</f>
        <v>-403.73</v>
      </c>
      <c r="AC892" s="35">
        <f>India_Data[[#This Row],[Ship Date]]-India_Data[[#This Row],[Order Date]]</f>
        <v>6</v>
      </c>
      <c r="AD892" s="35" t="str">
        <f>IF(India_Data[[#This Row],[Ship Date]]-India_Data[[#This Row],[Order Date]]&gt;5,"flag","no")</f>
        <v>flag</v>
      </c>
      <c r="AE892" s="35">
        <f>India_Data[[#This Row],[Profit]]/India_Data[[#This Row],[Sales]]</f>
        <v>0.49928876244665715</v>
      </c>
      <c r="AF892" s="41">
        <f>India_Data[[#This Row],[Sales]]/India_Data[[#This Row],[Target]]</f>
        <v>0.13548179871520344</v>
      </c>
      <c r="AG892" s="41">
        <f>India_Data[[#This Row],[Shipping Cost]]/India_Data[[#This Row],[Sales]]</f>
        <v>5.753121542595227E-2</v>
      </c>
      <c r="AH892" s="40" t="str">
        <f>IF(India_Data[[#This Row],[Shipping Cost]]/India_Data[[#This Row],[Sales]]&gt;0.1,"HIGH","")</f>
        <v/>
      </c>
    </row>
    <row r="893" spans="1:34">
      <c r="A893" s="19">
        <v>892</v>
      </c>
      <c r="B893" s="20" t="s">
        <v>441</v>
      </c>
      <c r="C893" s="20" t="s">
        <v>26</v>
      </c>
      <c r="D893" s="20" t="s">
        <v>442</v>
      </c>
      <c r="E893" s="20" t="s">
        <v>443</v>
      </c>
      <c r="F893" s="20" t="s">
        <v>110</v>
      </c>
      <c r="G893" s="20" t="s">
        <v>135</v>
      </c>
      <c r="H893" s="20" t="s">
        <v>136</v>
      </c>
      <c r="I893" s="20" t="s">
        <v>32</v>
      </c>
      <c r="J893" s="20" t="s">
        <v>54</v>
      </c>
      <c r="K893" s="20" t="s">
        <v>444</v>
      </c>
      <c r="L893" s="20" t="s">
        <v>35</v>
      </c>
      <c r="M893" s="20" t="s">
        <v>76</v>
      </c>
      <c r="N893" s="20" t="s">
        <v>445</v>
      </c>
      <c r="O893" s="20">
        <v>151.38</v>
      </c>
      <c r="P893" s="20">
        <v>3</v>
      </c>
      <c r="Q893" s="20">
        <v>52.92</v>
      </c>
      <c r="R893" s="20">
        <v>14.93</v>
      </c>
      <c r="S893" s="20" t="s">
        <v>38</v>
      </c>
      <c r="T893" s="20">
        <v>381</v>
      </c>
      <c r="U893" s="20" t="s">
        <v>350</v>
      </c>
      <c r="V893" s="20" t="s">
        <v>356</v>
      </c>
      <c r="W893" s="21" t="s">
        <v>58</v>
      </c>
      <c r="X893" s="22">
        <v>44642</v>
      </c>
      <c r="Y893" s="23">
        <v>44648</v>
      </c>
      <c r="Z893" s="37" t="str">
        <f>IF(India_Data[[#This Row],[Order Date]]=India_Data[[#This Row],[Ship Date]],"0","1")</f>
        <v>1</v>
      </c>
      <c r="AA893" s="37" t="str">
        <f>IF(India_Data[[#This Row],[Sales]]&gt;=India_Data[[#This Row],[Target]],"YES","NO")</f>
        <v>NO</v>
      </c>
      <c r="AB893" s="37">
        <f>(Data!O893:O2447-Data!T893:T2447)</f>
        <v>-229.62</v>
      </c>
      <c r="AC893" s="35">
        <f>India_Data[[#This Row],[Ship Date]]-India_Data[[#This Row],[Order Date]]</f>
        <v>6</v>
      </c>
      <c r="AD893" s="35" t="str">
        <f>IF(India_Data[[#This Row],[Ship Date]]-India_Data[[#This Row],[Order Date]]&gt;5,"flag","no")</f>
        <v>flag</v>
      </c>
      <c r="AE893" s="35">
        <f>India_Data[[#This Row],[Profit]]/India_Data[[#This Row],[Sales]]</f>
        <v>0.34958382877526756</v>
      </c>
      <c r="AF893" s="41">
        <f>India_Data[[#This Row],[Sales]]/India_Data[[#This Row],[Target]]</f>
        <v>0.39732283464566925</v>
      </c>
      <c r="AG893" s="41">
        <f>India_Data[[#This Row],[Shipping Cost]]/India_Data[[#This Row],[Sales]]</f>
        <v>9.8625974369137268E-2</v>
      </c>
      <c r="AH893" s="40" t="str">
        <f>IF(India_Data[[#This Row],[Shipping Cost]]/India_Data[[#This Row],[Sales]]&gt;0.1,"HIGH","")</f>
        <v/>
      </c>
    </row>
    <row r="894" spans="1:34">
      <c r="A894" s="19">
        <v>893</v>
      </c>
      <c r="B894" s="20" t="s">
        <v>436</v>
      </c>
      <c r="C894" s="20" t="s">
        <v>26</v>
      </c>
      <c r="D894" s="20" t="s">
        <v>437</v>
      </c>
      <c r="E894" s="20" t="s">
        <v>438</v>
      </c>
      <c r="F894" s="20" t="s">
        <v>110</v>
      </c>
      <c r="G894" s="20" t="s">
        <v>164</v>
      </c>
      <c r="H894" s="20" t="s">
        <v>165</v>
      </c>
      <c r="I894" s="20" t="s">
        <v>32</v>
      </c>
      <c r="J894" s="20" t="s">
        <v>47</v>
      </c>
      <c r="K894" s="20" t="s">
        <v>137</v>
      </c>
      <c r="L894" s="20" t="s">
        <v>35</v>
      </c>
      <c r="M894" s="20" t="s">
        <v>98</v>
      </c>
      <c r="N894" s="20" t="s">
        <v>138</v>
      </c>
      <c r="O894" s="20">
        <v>115.11</v>
      </c>
      <c r="P894" s="20">
        <v>3</v>
      </c>
      <c r="Q894" s="20">
        <v>13.77</v>
      </c>
      <c r="R894" s="20">
        <v>9.6999999999999993</v>
      </c>
      <c r="S894" s="20" t="s">
        <v>38</v>
      </c>
      <c r="T894" s="20">
        <v>129</v>
      </c>
      <c r="U894" s="20" t="s">
        <v>350</v>
      </c>
      <c r="V894" s="20" t="s">
        <v>375</v>
      </c>
      <c r="W894" s="21" t="s">
        <v>41</v>
      </c>
      <c r="X894" s="22">
        <v>44364</v>
      </c>
      <c r="Y894" s="23">
        <v>44370</v>
      </c>
      <c r="Z894" s="37" t="str">
        <f>IF(India_Data[[#This Row],[Order Date]]=India_Data[[#This Row],[Ship Date]],"0","1")</f>
        <v>1</v>
      </c>
      <c r="AA894" s="37" t="str">
        <f>IF(India_Data[[#This Row],[Sales]]&gt;=India_Data[[#This Row],[Target]],"YES","NO")</f>
        <v>NO</v>
      </c>
      <c r="AB894" s="37">
        <f>(Data!O894:O2448-Data!T894:T2448)</f>
        <v>-13.89</v>
      </c>
      <c r="AC894" s="35">
        <f>India_Data[[#This Row],[Ship Date]]-India_Data[[#This Row],[Order Date]]</f>
        <v>6</v>
      </c>
      <c r="AD894" s="35" t="str">
        <f>IF(India_Data[[#This Row],[Ship Date]]-India_Data[[#This Row],[Order Date]]&gt;5,"flag","no")</f>
        <v>flag</v>
      </c>
      <c r="AE894" s="35">
        <f>India_Data[[#This Row],[Profit]]/India_Data[[#This Row],[Sales]]</f>
        <v>0.1196247068021892</v>
      </c>
      <c r="AF894" s="41">
        <f>India_Data[[#This Row],[Sales]]/India_Data[[#This Row],[Target]]</f>
        <v>0.89232558139534879</v>
      </c>
      <c r="AG894" s="41">
        <f>India_Data[[#This Row],[Shipping Cost]]/India_Data[[#This Row],[Sales]]</f>
        <v>8.4267222656589341E-2</v>
      </c>
      <c r="AH894" s="40" t="str">
        <f>IF(India_Data[[#This Row],[Shipping Cost]]/India_Data[[#This Row],[Sales]]&gt;0.1,"HIGH","")</f>
        <v/>
      </c>
    </row>
    <row r="895" spans="1:34">
      <c r="A895" s="19">
        <v>894</v>
      </c>
      <c r="B895" s="20" t="s">
        <v>446</v>
      </c>
      <c r="C895" s="20" t="s">
        <v>26</v>
      </c>
      <c r="D895" s="20" t="s">
        <v>447</v>
      </c>
      <c r="E895" s="20" t="s">
        <v>448</v>
      </c>
      <c r="F895" s="20" t="s">
        <v>110</v>
      </c>
      <c r="G895" s="20" t="s">
        <v>449</v>
      </c>
      <c r="H895" s="20" t="s">
        <v>136</v>
      </c>
      <c r="I895" s="20" t="s">
        <v>32</v>
      </c>
      <c r="J895" s="20" t="s">
        <v>54</v>
      </c>
      <c r="K895" s="20" t="s">
        <v>450</v>
      </c>
      <c r="L895" s="20" t="s">
        <v>35</v>
      </c>
      <c r="M895" s="20" t="s">
        <v>98</v>
      </c>
      <c r="N895" s="20" t="s">
        <v>451</v>
      </c>
      <c r="O895" s="20">
        <v>80.099999999999994</v>
      </c>
      <c r="P895" s="20">
        <v>3</v>
      </c>
      <c r="Q895" s="20">
        <v>39.24</v>
      </c>
      <c r="R895" s="20">
        <v>7.88</v>
      </c>
      <c r="S895" s="20" t="s">
        <v>38</v>
      </c>
      <c r="T895" s="20">
        <v>589</v>
      </c>
      <c r="U895" s="20" t="s">
        <v>350</v>
      </c>
      <c r="V895" s="20" t="s">
        <v>362</v>
      </c>
      <c r="W895" s="21" t="s">
        <v>41</v>
      </c>
      <c r="X895" s="22">
        <v>45373</v>
      </c>
      <c r="Y895" s="23">
        <v>45377</v>
      </c>
      <c r="Z895" s="37" t="str">
        <f>IF(India_Data[[#This Row],[Order Date]]=India_Data[[#This Row],[Ship Date]],"0","1")</f>
        <v>1</v>
      </c>
      <c r="AA895" s="37" t="str">
        <f>IF(India_Data[[#This Row],[Sales]]&gt;=India_Data[[#This Row],[Target]],"YES","NO")</f>
        <v>NO</v>
      </c>
      <c r="AB895" s="37">
        <f>(Data!O895:O2449-Data!T895:T2449)</f>
        <v>-508.9</v>
      </c>
      <c r="AC895" s="35">
        <f>India_Data[[#This Row],[Ship Date]]-India_Data[[#This Row],[Order Date]]</f>
        <v>4</v>
      </c>
      <c r="AD895" s="35" t="str">
        <f>IF(India_Data[[#This Row],[Ship Date]]-India_Data[[#This Row],[Order Date]]&gt;5,"flag","no")</f>
        <v>no</v>
      </c>
      <c r="AE895" s="35">
        <f>India_Data[[#This Row],[Profit]]/India_Data[[#This Row],[Sales]]</f>
        <v>0.48988764044943828</v>
      </c>
      <c r="AF895" s="41">
        <f>India_Data[[#This Row],[Sales]]/India_Data[[#This Row],[Target]]</f>
        <v>0.13599320882852292</v>
      </c>
      <c r="AG895" s="41">
        <f>India_Data[[#This Row],[Shipping Cost]]/India_Data[[#This Row],[Sales]]</f>
        <v>9.8377028714107376E-2</v>
      </c>
      <c r="AH895" s="40" t="str">
        <f>IF(India_Data[[#This Row],[Shipping Cost]]/India_Data[[#This Row],[Sales]]&gt;0.1,"HIGH","")</f>
        <v/>
      </c>
    </row>
    <row r="896" spans="1:34">
      <c r="A896" s="19">
        <v>895</v>
      </c>
      <c r="B896" s="20" t="s">
        <v>321</v>
      </c>
      <c r="C896" s="20" t="s">
        <v>26</v>
      </c>
      <c r="D896" s="20" t="s">
        <v>322</v>
      </c>
      <c r="E896" s="20" t="s">
        <v>323</v>
      </c>
      <c r="F896" s="20" t="s">
        <v>110</v>
      </c>
      <c r="G896" s="20" t="s">
        <v>324</v>
      </c>
      <c r="H896" s="20" t="s">
        <v>31</v>
      </c>
      <c r="I896" s="20" t="s">
        <v>32</v>
      </c>
      <c r="J896" s="20" t="s">
        <v>33</v>
      </c>
      <c r="K896" s="20" t="s">
        <v>452</v>
      </c>
      <c r="L896" s="20" t="s">
        <v>35</v>
      </c>
      <c r="M896" s="20" t="s">
        <v>145</v>
      </c>
      <c r="N896" s="20" t="s">
        <v>453</v>
      </c>
      <c r="O896" s="20">
        <v>50.94</v>
      </c>
      <c r="P896" s="20">
        <v>3</v>
      </c>
      <c r="Q896" s="20">
        <v>7.56</v>
      </c>
      <c r="R896" s="20">
        <v>3.21</v>
      </c>
      <c r="S896" s="20" t="s">
        <v>38</v>
      </c>
      <c r="T896" s="20">
        <v>699</v>
      </c>
      <c r="U896" s="20" t="s">
        <v>350</v>
      </c>
      <c r="V896" s="20" t="s">
        <v>351</v>
      </c>
      <c r="W896" s="21" t="s">
        <v>41</v>
      </c>
      <c r="X896" s="22">
        <v>45542</v>
      </c>
      <c r="Y896" s="23">
        <v>45486</v>
      </c>
      <c r="Z896" s="37" t="str">
        <f>IF(India_Data[[#This Row],[Order Date]]=India_Data[[#This Row],[Ship Date]],"0","1")</f>
        <v>1</v>
      </c>
      <c r="AA896" s="37" t="str">
        <f>IF(India_Data[[#This Row],[Sales]]&gt;=India_Data[[#This Row],[Target]],"YES","NO")</f>
        <v>NO</v>
      </c>
      <c r="AB896" s="37">
        <f>(Data!O896:O2450-Data!T896:T2450)</f>
        <v>-648.05999999999995</v>
      </c>
      <c r="AC896" s="35">
        <f>India_Data[[#This Row],[Ship Date]]-India_Data[[#This Row],[Order Date]]</f>
        <v>-56</v>
      </c>
      <c r="AD896" s="35" t="str">
        <f>IF(India_Data[[#This Row],[Ship Date]]-India_Data[[#This Row],[Order Date]]&gt;5,"flag","no")</f>
        <v>no</v>
      </c>
      <c r="AE896" s="35">
        <f>India_Data[[#This Row],[Profit]]/India_Data[[#This Row],[Sales]]</f>
        <v>0.14840989399293286</v>
      </c>
      <c r="AF896" s="41">
        <f>India_Data[[#This Row],[Sales]]/India_Data[[#This Row],[Target]]</f>
        <v>7.287553648068669E-2</v>
      </c>
      <c r="AG896" s="41">
        <f>India_Data[[#This Row],[Shipping Cost]]/India_Data[[#This Row],[Sales]]</f>
        <v>6.3015312131919909E-2</v>
      </c>
      <c r="AH896" s="40" t="str">
        <f>IF(India_Data[[#This Row],[Shipping Cost]]/India_Data[[#This Row],[Sales]]&gt;0.1,"HIGH","")</f>
        <v/>
      </c>
    </row>
    <row r="897" spans="1:34">
      <c r="A897" s="19">
        <v>896</v>
      </c>
      <c r="B897" s="20" t="s">
        <v>428</v>
      </c>
      <c r="C897" s="20" t="s">
        <v>26</v>
      </c>
      <c r="D897" s="20" t="s">
        <v>429</v>
      </c>
      <c r="E897" s="20" t="s">
        <v>430</v>
      </c>
      <c r="F897" s="20" t="s">
        <v>110</v>
      </c>
      <c r="G897" s="20" t="s">
        <v>431</v>
      </c>
      <c r="H897" s="20" t="s">
        <v>63</v>
      </c>
      <c r="I897" s="20" t="s">
        <v>32</v>
      </c>
      <c r="J897" s="20" t="s">
        <v>54</v>
      </c>
      <c r="K897" s="20" t="s">
        <v>454</v>
      </c>
      <c r="L897" s="20" t="s">
        <v>35</v>
      </c>
      <c r="M897" s="20" t="s">
        <v>36</v>
      </c>
      <c r="N897" s="20" t="s">
        <v>455</v>
      </c>
      <c r="O897" s="20">
        <v>95.85</v>
      </c>
      <c r="P897" s="20">
        <v>3</v>
      </c>
      <c r="Q897" s="20">
        <v>22.95</v>
      </c>
      <c r="R897" s="20">
        <v>8.82</v>
      </c>
      <c r="S897" s="20" t="s">
        <v>38</v>
      </c>
      <c r="T897" s="20">
        <v>766</v>
      </c>
      <c r="U897" s="20" t="s">
        <v>350</v>
      </c>
      <c r="V897" s="20" t="s">
        <v>375</v>
      </c>
      <c r="W897" s="21" t="s">
        <v>41</v>
      </c>
      <c r="X897" s="22">
        <v>45440</v>
      </c>
      <c r="Y897" s="23">
        <v>45297</v>
      </c>
      <c r="Z897" s="37" t="str">
        <f>IF(India_Data[[#This Row],[Order Date]]=India_Data[[#This Row],[Ship Date]],"0","1")</f>
        <v>1</v>
      </c>
      <c r="AA897" s="37" t="str">
        <f>IF(India_Data[[#This Row],[Sales]]&gt;=India_Data[[#This Row],[Target]],"YES","NO")</f>
        <v>NO</v>
      </c>
      <c r="AB897" s="37">
        <f>(Data!O897:O2451-Data!T897:T2451)</f>
        <v>-670.15</v>
      </c>
      <c r="AC897" s="35">
        <f>India_Data[[#This Row],[Ship Date]]-India_Data[[#This Row],[Order Date]]</f>
        <v>-143</v>
      </c>
      <c r="AD897" s="35" t="str">
        <f>IF(India_Data[[#This Row],[Ship Date]]-India_Data[[#This Row],[Order Date]]&gt;5,"flag","no")</f>
        <v>no</v>
      </c>
      <c r="AE897" s="35">
        <f>India_Data[[#This Row],[Profit]]/India_Data[[#This Row],[Sales]]</f>
        <v>0.23943661971830987</v>
      </c>
      <c r="AF897" s="41">
        <f>India_Data[[#This Row],[Sales]]/India_Data[[#This Row],[Target]]</f>
        <v>0.12513054830287207</v>
      </c>
      <c r="AG897" s="41">
        <f>India_Data[[#This Row],[Shipping Cost]]/India_Data[[#This Row],[Sales]]</f>
        <v>9.2018779342723012E-2</v>
      </c>
      <c r="AH897" s="40" t="str">
        <f>IF(India_Data[[#This Row],[Shipping Cost]]/India_Data[[#This Row],[Sales]]&gt;0.1,"HIGH","")</f>
        <v/>
      </c>
    </row>
    <row r="898" spans="1:34">
      <c r="A898" s="19">
        <v>897</v>
      </c>
      <c r="B898" s="20" t="s">
        <v>114</v>
      </c>
      <c r="C898" s="20" t="s">
        <v>26</v>
      </c>
      <c r="D898" s="20" t="s">
        <v>115</v>
      </c>
      <c r="E898" s="20" t="s">
        <v>116</v>
      </c>
      <c r="F898" s="20" t="s">
        <v>110</v>
      </c>
      <c r="G898" s="20" t="s">
        <v>117</v>
      </c>
      <c r="H898" s="20" t="s">
        <v>31</v>
      </c>
      <c r="I898" s="20" t="s">
        <v>32</v>
      </c>
      <c r="J898" s="20" t="s">
        <v>33</v>
      </c>
      <c r="K898" s="20" t="s">
        <v>1121</v>
      </c>
      <c r="L898" s="20" t="s">
        <v>35</v>
      </c>
      <c r="M898" s="20" t="s">
        <v>159</v>
      </c>
      <c r="N898" s="20" t="s">
        <v>1122</v>
      </c>
      <c r="O898" s="20">
        <v>53.91</v>
      </c>
      <c r="P898" s="20">
        <v>1</v>
      </c>
      <c r="Q898" s="20">
        <v>10.23</v>
      </c>
      <c r="R898" s="20">
        <v>3.18</v>
      </c>
      <c r="S898" s="20" t="s">
        <v>38</v>
      </c>
      <c r="T898" s="20">
        <v>740</v>
      </c>
      <c r="U898" s="20" t="s">
        <v>350</v>
      </c>
      <c r="V898" s="20" t="s">
        <v>356</v>
      </c>
      <c r="W898" s="21" t="s">
        <v>41</v>
      </c>
      <c r="X898" s="22">
        <v>45582</v>
      </c>
      <c r="Y898" s="23">
        <v>45586</v>
      </c>
      <c r="Z898" s="37" t="str">
        <f>IF(India_Data[[#This Row],[Order Date]]=India_Data[[#This Row],[Ship Date]],"0","1")</f>
        <v>1</v>
      </c>
      <c r="AA898" s="37" t="str">
        <f>IF(India_Data[[#This Row],[Sales]]&gt;=India_Data[[#This Row],[Target]],"YES","NO")</f>
        <v>NO</v>
      </c>
      <c r="AB898" s="37">
        <f>(Data!O898:O2452-Data!T898:T2452)</f>
        <v>-686.09</v>
      </c>
      <c r="AC898" s="35">
        <f>India_Data[[#This Row],[Ship Date]]-India_Data[[#This Row],[Order Date]]</f>
        <v>4</v>
      </c>
      <c r="AD898" s="35" t="str">
        <f>IF(India_Data[[#This Row],[Ship Date]]-India_Data[[#This Row],[Order Date]]&gt;5,"flag","no")</f>
        <v>no</v>
      </c>
      <c r="AE898" s="35">
        <f>India_Data[[#This Row],[Profit]]/India_Data[[#This Row],[Sales]]</f>
        <v>0.18976071229827493</v>
      </c>
      <c r="AF898" s="41">
        <f>India_Data[[#This Row],[Sales]]/India_Data[[#This Row],[Target]]</f>
        <v>7.2851351351351346E-2</v>
      </c>
      <c r="AG898" s="41">
        <f>India_Data[[#This Row],[Shipping Cost]]/India_Data[[#This Row],[Sales]]</f>
        <v>5.8987200890372848E-2</v>
      </c>
      <c r="AH898" s="40" t="str">
        <f>IF(India_Data[[#This Row],[Shipping Cost]]/India_Data[[#This Row],[Sales]]&gt;0.1,"HIGH","")</f>
        <v/>
      </c>
    </row>
    <row r="899" spans="1:34">
      <c r="A899" s="19">
        <v>898</v>
      </c>
      <c r="B899" s="20" t="s">
        <v>114</v>
      </c>
      <c r="C899" s="20" t="s">
        <v>26</v>
      </c>
      <c r="D899" s="20" t="s">
        <v>115</v>
      </c>
      <c r="E899" s="20" t="s">
        <v>116</v>
      </c>
      <c r="F899" s="20" t="s">
        <v>110</v>
      </c>
      <c r="G899" s="20" t="s">
        <v>117</v>
      </c>
      <c r="H899" s="20" t="s">
        <v>31</v>
      </c>
      <c r="I899" s="20" t="s">
        <v>32</v>
      </c>
      <c r="J899" s="20" t="s">
        <v>33</v>
      </c>
      <c r="K899" s="20" t="s">
        <v>1123</v>
      </c>
      <c r="L899" s="20" t="s">
        <v>35</v>
      </c>
      <c r="M899" s="20" t="s">
        <v>36</v>
      </c>
      <c r="N899" s="20" t="s">
        <v>1124</v>
      </c>
      <c r="O899" s="20">
        <v>27.99</v>
      </c>
      <c r="P899" s="20">
        <v>1</v>
      </c>
      <c r="Q899" s="20">
        <v>3.9</v>
      </c>
      <c r="R899" s="20">
        <v>1.97</v>
      </c>
      <c r="S899" s="20" t="s">
        <v>38</v>
      </c>
      <c r="T899" s="20">
        <v>230</v>
      </c>
      <c r="U899" s="20" t="s">
        <v>350</v>
      </c>
      <c r="V899" s="20" t="s">
        <v>375</v>
      </c>
      <c r="W899" s="21" t="s">
        <v>58</v>
      </c>
      <c r="X899" s="22">
        <v>45582</v>
      </c>
      <c r="Y899" s="23">
        <v>45586</v>
      </c>
      <c r="Z899" s="37" t="str">
        <f>IF(India_Data[[#This Row],[Order Date]]=India_Data[[#This Row],[Ship Date]],"0","1")</f>
        <v>1</v>
      </c>
      <c r="AA899" s="37" t="str">
        <f>IF(India_Data[[#This Row],[Sales]]&gt;=India_Data[[#This Row],[Target]],"YES","NO")</f>
        <v>NO</v>
      </c>
      <c r="AB899" s="37">
        <f>(Data!O899:O2453-Data!T899:T2453)</f>
        <v>-202.01</v>
      </c>
      <c r="AC899" s="35">
        <f>India_Data[[#This Row],[Ship Date]]-India_Data[[#This Row],[Order Date]]</f>
        <v>4</v>
      </c>
      <c r="AD899" s="35" t="str">
        <f>IF(India_Data[[#This Row],[Ship Date]]-India_Data[[#This Row],[Order Date]]&gt;5,"flag","no")</f>
        <v>no</v>
      </c>
      <c r="AE899" s="35">
        <f>India_Data[[#This Row],[Profit]]/India_Data[[#This Row],[Sales]]</f>
        <v>0.13933547695605575</v>
      </c>
      <c r="AF899" s="41">
        <f>India_Data[[#This Row],[Sales]]/India_Data[[#This Row],[Target]]</f>
        <v>0.12169565217391304</v>
      </c>
      <c r="AG899" s="41">
        <f>India_Data[[#This Row],[Shipping Cost]]/India_Data[[#This Row],[Sales]]</f>
        <v>7.0382279385494823E-2</v>
      </c>
      <c r="AH899" s="40" t="str">
        <f>IF(India_Data[[#This Row],[Shipping Cost]]/India_Data[[#This Row],[Sales]]&gt;0.1,"HIGH","")</f>
        <v/>
      </c>
    </row>
    <row r="900" spans="1:34">
      <c r="A900" s="19">
        <v>899</v>
      </c>
      <c r="B900" s="20" t="s">
        <v>436</v>
      </c>
      <c r="C900" s="20" t="s">
        <v>26</v>
      </c>
      <c r="D900" s="20" t="s">
        <v>437</v>
      </c>
      <c r="E900" s="20" t="s">
        <v>438</v>
      </c>
      <c r="F900" s="20" t="s">
        <v>110</v>
      </c>
      <c r="G900" s="20" t="s">
        <v>164</v>
      </c>
      <c r="H900" s="20" t="s">
        <v>165</v>
      </c>
      <c r="I900" s="20" t="s">
        <v>32</v>
      </c>
      <c r="J900" s="20" t="s">
        <v>47</v>
      </c>
      <c r="K900" s="20" t="s">
        <v>834</v>
      </c>
      <c r="L900" s="20" t="s">
        <v>35</v>
      </c>
      <c r="M900" s="20" t="s">
        <v>275</v>
      </c>
      <c r="N900" s="20" t="s">
        <v>835</v>
      </c>
      <c r="O900" s="20">
        <v>194.34</v>
      </c>
      <c r="P900" s="20">
        <v>2</v>
      </c>
      <c r="Q900" s="20">
        <v>36.9</v>
      </c>
      <c r="R900" s="20">
        <v>15.91</v>
      </c>
      <c r="S900" s="20" t="s">
        <v>38</v>
      </c>
      <c r="T900" s="20">
        <v>470</v>
      </c>
      <c r="U900" s="20" t="s">
        <v>350</v>
      </c>
      <c r="V900" s="20" t="s">
        <v>362</v>
      </c>
      <c r="W900" s="21" t="s">
        <v>58</v>
      </c>
      <c r="X900" s="22">
        <v>45582</v>
      </c>
      <c r="Y900" s="23">
        <v>45586</v>
      </c>
      <c r="Z900" s="37" t="str">
        <f>IF(India_Data[[#This Row],[Order Date]]=India_Data[[#This Row],[Ship Date]],"0","1")</f>
        <v>1</v>
      </c>
      <c r="AA900" s="37" t="str">
        <f>IF(India_Data[[#This Row],[Sales]]&gt;=India_Data[[#This Row],[Target]],"YES","NO")</f>
        <v>NO</v>
      </c>
      <c r="AB900" s="37">
        <f>(Data!O900:O2454-Data!T900:T2454)</f>
        <v>-275.65999999999997</v>
      </c>
      <c r="AC900" s="35">
        <f>India_Data[[#This Row],[Ship Date]]-India_Data[[#This Row],[Order Date]]</f>
        <v>4</v>
      </c>
      <c r="AD900" s="35" t="str">
        <f>IF(India_Data[[#This Row],[Ship Date]]-India_Data[[#This Row],[Order Date]]&gt;5,"flag","no")</f>
        <v>no</v>
      </c>
      <c r="AE900" s="35">
        <f>India_Data[[#This Row],[Profit]]/India_Data[[#This Row],[Sales]]</f>
        <v>0.18987341772151897</v>
      </c>
      <c r="AF900" s="41">
        <f>India_Data[[#This Row],[Sales]]/India_Data[[#This Row],[Target]]</f>
        <v>0.41348936170212769</v>
      </c>
      <c r="AG900" s="41">
        <f>India_Data[[#This Row],[Shipping Cost]]/India_Data[[#This Row],[Sales]]</f>
        <v>8.1866831326541115E-2</v>
      </c>
      <c r="AH900" s="40" t="str">
        <f>IF(India_Data[[#This Row],[Shipping Cost]]/India_Data[[#This Row],[Sales]]&gt;0.1,"HIGH","")</f>
        <v/>
      </c>
    </row>
    <row r="901" spans="1:34">
      <c r="A901" s="19">
        <v>900</v>
      </c>
      <c r="B901" s="20" t="s">
        <v>327</v>
      </c>
      <c r="C901" s="20" t="s">
        <v>26</v>
      </c>
      <c r="D901" s="20" t="s">
        <v>328</v>
      </c>
      <c r="E901" s="20" t="s">
        <v>329</v>
      </c>
      <c r="F901" s="20" t="s">
        <v>110</v>
      </c>
      <c r="G901" s="20" t="s">
        <v>89</v>
      </c>
      <c r="H901" s="20" t="s">
        <v>303</v>
      </c>
      <c r="I901" s="20" t="s">
        <v>32</v>
      </c>
      <c r="J901" s="20" t="s">
        <v>33</v>
      </c>
      <c r="K901" s="20" t="s">
        <v>836</v>
      </c>
      <c r="L901" s="20" t="s">
        <v>35</v>
      </c>
      <c r="M901" s="20" t="s">
        <v>105</v>
      </c>
      <c r="N901" s="20" t="s">
        <v>837</v>
      </c>
      <c r="O901" s="20">
        <v>39.6</v>
      </c>
      <c r="P901" s="20">
        <v>2</v>
      </c>
      <c r="Q901" s="20">
        <v>16.98</v>
      </c>
      <c r="R901" s="20">
        <v>0.85</v>
      </c>
      <c r="S901" s="20" t="s">
        <v>38</v>
      </c>
      <c r="T901" s="20">
        <v>132</v>
      </c>
      <c r="U901" s="20" t="s">
        <v>350</v>
      </c>
      <c r="V901" s="20" t="s">
        <v>351</v>
      </c>
      <c r="W901" s="21" t="s">
        <v>41</v>
      </c>
      <c r="X901" s="22">
        <v>45483</v>
      </c>
      <c r="Y901" s="23">
        <v>45606</v>
      </c>
      <c r="Z901" s="37" t="str">
        <f>IF(India_Data[[#This Row],[Order Date]]=India_Data[[#This Row],[Ship Date]],"0","1")</f>
        <v>1</v>
      </c>
      <c r="AA901" s="37" t="str">
        <f>IF(India_Data[[#This Row],[Sales]]&gt;=India_Data[[#This Row],[Target]],"YES","NO")</f>
        <v>NO</v>
      </c>
      <c r="AB901" s="37">
        <f>(Data!O901:O2455-Data!T901:T2455)</f>
        <v>-92.4</v>
      </c>
      <c r="AC901" s="35">
        <f>India_Data[[#This Row],[Ship Date]]-India_Data[[#This Row],[Order Date]]</f>
        <v>123</v>
      </c>
      <c r="AD901" s="35" t="str">
        <f>IF(India_Data[[#This Row],[Ship Date]]-India_Data[[#This Row],[Order Date]]&gt;5,"flag","no")</f>
        <v>flag</v>
      </c>
      <c r="AE901" s="35">
        <f>India_Data[[#This Row],[Profit]]/India_Data[[#This Row],[Sales]]</f>
        <v>0.42878787878787877</v>
      </c>
      <c r="AF901" s="41">
        <f>India_Data[[#This Row],[Sales]]/India_Data[[#This Row],[Target]]</f>
        <v>0.3</v>
      </c>
      <c r="AG901" s="41">
        <f>India_Data[[#This Row],[Shipping Cost]]/India_Data[[#This Row],[Sales]]</f>
        <v>2.1464646464646464E-2</v>
      </c>
      <c r="AH901" s="40" t="str">
        <f>IF(India_Data[[#This Row],[Shipping Cost]]/India_Data[[#This Row],[Sales]]&gt;0.1,"HIGH","")</f>
        <v/>
      </c>
    </row>
    <row r="902" spans="1:34">
      <c r="A902" s="19">
        <v>901</v>
      </c>
      <c r="B902" s="20" t="s">
        <v>838</v>
      </c>
      <c r="C902" s="20" t="s">
        <v>26</v>
      </c>
      <c r="D902" s="20" t="s">
        <v>839</v>
      </c>
      <c r="E902" s="20" t="s">
        <v>840</v>
      </c>
      <c r="F902" s="20" t="s">
        <v>110</v>
      </c>
      <c r="G902" s="20" t="s">
        <v>150</v>
      </c>
      <c r="H902" s="20" t="s">
        <v>46</v>
      </c>
      <c r="I902" s="20" t="s">
        <v>32</v>
      </c>
      <c r="J902" s="20" t="s">
        <v>47</v>
      </c>
      <c r="K902" s="20" t="s">
        <v>513</v>
      </c>
      <c r="L902" s="20" t="s">
        <v>35</v>
      </c>
      <c r="M902" s="20" t="s">
        <v>98</v>
      </c>
      <c r="N902" s="20" t="s">
        <v>514</v>
      </c>
      <c r="O902" s="20">
        <v>36.659999999999997</v>
      </c>
      <c r="P902" s="20">
        <v>2</v>
      </c>
      <c r="Q902" s="20">
        <v>2.88</v>
      </c>
      <c r="R902" s="20">
        <v>1</v>
      </c>
      <c r="S902" s="20" t="s">
        <v>38</v>
      </c>
      <c r="T902" s="20">
        <v>175</v>
      </c>
      <c r="U902" s="20" t="s">
        <v>350</v>
      </c>
      <c r="V902" s="20" t="s">
        <v>356</v>
      </c>
      <c r="W902" s="21" t="s">
        <v>58</v>
      </c>
      <c r="X902" s="22">
        <v>45542</v>
      </c>
      <c r="Y902" s="23">
        <v>45486</v>
      </c>
      <c r="Z902" s="37" t="str">
        <f>IF(India_Data[[#This Row],[Order Date]]=India_Data[[#This Row],[Ship Date]],"0","1")</f>
        <v>1</v>
      </c>
      <c r="AA902" s="37" t="str">
        <f>IF(India_Data[[#This Row],[Sales]]&gt;=India_Data[[#This Row],[Target]],"YES","NO")</f>
        <v>NO</v>
      </c>
      <c r="AB902" s="37">
        <f>(Data!O902:O2456-Data!T902:T2456)</f>
        <v>-138.34</v>
      </c>
      <c r="AC902" s="35">
        <f>India_Data[[#This Row],[Ship Date]]-India_Data[[#This Row],[Order Date]]</f>
        <v>-56</v>
      </c>
      <c r="AD902" s="35" t="str">
        <f>IF(India_Data[[#This Row],[Ship Date]]-India_Data[[#This Row],[Order Date]]&gt;5,"flag","no")</f>
        <v>no</v>
      </c>
      <c r="AE902" s="35">
        <f>India_Data[[#This Row],[Profit]]/India_Data[[#This Row],[Sales]]</f>
        <v>7.855973813420622E-2</v>
      </c>
      <c r="AF902" s="41">
        <f>India_Data[[#This Row],[Sales]]/India_Data[[#This Row],[Target]]</f>
        <v>0.20948571428571428</v>
      </c>
      <c r="AG902" s="41">
        <f>India_Data[[#This Row],[Shipping Cost]]/India_Data[[#This Row],[Sales]]</f>
        <v>2.7277686852154939E-2</v>
      </c>
      <c r="AH902" s="40" t="str">
        <f>IF(India_Data[[#This Row],[Shipping Cost]]/India_Data[[#This Row],[Sales]]&gt;0.1,"HIGH","")</f>
        <v/>
      </c>
    </row>
    <row r="903" spans="1:34">
      <c r="A903" s="19">
        <v>902</v>
      </c>
      <c r="B903" s="20" t="s">
        <v>841</v>
      </c>
      <c r="C903" s="20" t="s">
        <v>26</v>
      </c>
      <c r="D903" s="20" t="s">
        <v>842</v>
      </c>
      <c r="E903" s="20" t="s">
        <v>843</v>
      </c>
      <c r="F903" s="20" t="s">
        <v>110</v>
      </c>
      <c r="G903" s="20" t="s">
        <v>627</v>
      </c>
      <c r="H903" s="20" t="s">
        <v>627</v>
      </c>
      <c r="I903" s="20" t="s">
        <v>32</v>
      </c>
      <c r="J903" s="20" t="s">
        <v>47</v>
      </c>
      <c r="K903" s="20" t="s">
        <v>844</v>
      </c>
      <c r="L903" s="20" t="s">
        <v>35</v>
      </c>
      <c r="M903" s="20" t="s">
        <v>145</v>
      </c>
      <c r="N903" s="20" t="s">
        <v>845</v>
      </c>
      <c r="O903" s="20">
        <v>34.979999999999997</v>
      </c>
      <c r="P903" s="20">
        <v>2</v>
      </c>
      <c r="Q903" s="20">
        <v>11.16</v>
      </c>
      <c r="R903" s="20">
        <v>2.65</v>
      </c>
      <c r="S903" s="20" t="s">
        <v>38</v>
      </c>
      <c r="T903" s="20">
        <v>617</v>
      </c>
      <c r="U903" s="20" t="s">
        <v>350</v>
      </c>
      <c r="V903" s="20" t="s">
        <v>375</v>
      </c>
      <c r="W903" s="21" t="s">
        <v>58</v>
      </c>
      <c r="X903" s="22">
        <v>45607</v>
      </c>
      <c r="Y903" s="23">
        <v>45611</v>
      </c>
      <c r="Z903" s="37" t="str">
        <f>IF(India_Data[[#This Row],[Order Date]]=India_Data[[#This Row],[Ship Date]],"0","1")</f>
        <v>1</v>
      </c>
      <c r="AA903" s="37" t="str">
        <f>IF(India_Data[[#This Row],[Sales]]&gt;=India_Data[[#This Row],[Target]],"YES","NO")</f>
        <v>NO</v>
      </c>
      <c r="AB903" s="37">
        <f>(Data!O903:O2457-Data!T903:T2457)</f>
        <v>-582.02</v>
      </c>
      <c r="AC903" s="35">
        <f>India_Data[[#This Row],[Ship Date]]-India_Data[[#This Row],[Order Date]]</f>
        <v>4</v>
      </c>
      <c r="AD903" s="35" t="str">
        <f>IF(India_Data[[#This Row],[Ship Date]]-India_Data[[#This Row],[Order Date]]&gt;5,"flag","no")</f>
        <v>no</v>
      </c>
      <c r="AE903" s="35">
        <f>India_Data[[#This Row],[Profit]]/India_Data[[#This Row],[Sales]]</f>
        <v>0.31903945111492282</v>
      </c>
      <c r="AF903" s="41">
        <f>India_Data[[#This Row],[Sales]]/India_Data[[#This Row],[Target]]</f>
        <v>5.6693679092382494E-2</v>
      </c>
      <c r="AG903" s="41">
        <f>India_Data[[#This Row],[Shipping Cost]]/India_Data[[#This Row],[Sales]]</f>
        <v>7.575757575757576E-2</v>
      </c>
      <c r="AH903" s="40" t="str">
        <f>IF(India_Data[[#This Row],[Shipping Cost]]/India_Data[[#This Row],[Sales]]&gt;0.1,"HIGH","")</f>
        <v/>
      </c>
    </row>
    <row r="904" spans="1:34">
      <c r="A904" s="19">
        <v>903</v>
      </c>
      <c r="B904" s="20" t="s">
        <v>846</v>
      </c>
      <c r="C904" s="20" t="s">
        <v>26</v>
      </c>
      <c r="D904" s="20" t="s">
        <v>847</v>
      </c>
      <c r="E904" s="20" t="s">
        <v>848</v>
      </c>
      <c r="F904" s="20" t="s">
        <v>110</v>
      </c>
      <c r="G904" s="20" t="s">
        <v>802</v>
      </c>
      <c r="H904" s="20" t="s">
        <v>63</v>
      </c>
      <c r="I904" s="20" t="s">
        <v>32</v>
      </c>
      <c r="J904" s="20" t="s">
        <v>54</v>
      </c>
      <c r="K904" s="20" t="s">
        <v>849</v>
      </c>
      <c r="L904" s="20" t="s">
        <v>35</v>
      </c>
      <c r="M904" s="20" t="s">
        <v>159</v>
      </c>
      <c r="N904" s="20" t="s">
        <v>850</v>
      </c>
      <c r="O904" s="20">
        <v>47.04</v>
      </c>
      <c r="P904" s="20">
        <v>2</v>
      </c>
      <c r="Q904" s="20">
        <v>17.399999999999999</v>
      </c>
      <c r="R904" s="20">
        <v>3.49</v>
      </c>
      <c r="S904" s="20" t="s">
        <v>38</v>
      </c>
      <c r="T904" s="20">
        <v>639</v>
      </c>
      <c r="U904" s="20" t="s">
        <v>350</v>
      </c>
      <c r="V904" s="20" t="s">
        <v>351</v>
      </c>
      <c r="W904" s="21" t="s">
        <v>41</v>
      </c>
      <c r="X904" s="22">
        <v>45306</v>
      </c>
      <c r="Y904" s="23">
        <v>45310</v>
      </c>
      <c r="Z904" s="37" t="str">
        <f>IF(India_Data[[#This Row],[Order Date]]=India_Data[[#This Row],[Ship Date]],"0","1")</f>
        <v>1</v>
      </c>
      <c r="AA904" s="37" t="str">
        <f>IF(India_Data[[#This Row],[Sales]]&gt;=India_Data[[#This Row],[Target]],"YES","NO")</f>
        <v>NO</v>
      </c>
      <c r="AB904" s="37">
        <f>(Data!O904:O2458-Data!T904:T2458)</f>
        <v>-591.96</v>
      </c>
      <c r="AC904" s="35">
        <f>India_Data[[#This Row],[Ship Date]]-India_Data[[#This Row],[Order Date]]</f>
        <v>4</v>
      </c>
      <c r="AD904" s="35" t="str">
        <f>IF(India_Data[[#This Row],[Ship Date]]-India_Data[[#This Row],[Order Date]]&gt;5,"flag","no")</f>
        <v>no</v>
      </c>
      <c r="AE904" s="35">
        <f>India_Data[[#This Row],[Profit]]/India_Data[[#This Row],[Sales]]</f>
        <v>0.36989795918367346</v>
      </c>
      <c r="AF904" s="41">
        <f>India_Data[[#This Row],[Sales]]/India_Data[[#This Row],[Target]]</f>
        <v>7.3615023474178407E-2</v>
      </c>
      <c r="AG904" s="41">
        <f>India_Data[[#This Row],[Shipping Cost]]/India_Data[[#This Row],[Sales]]</f>
        <v>7.4192176870748305E-2</v>
      </c>
      <c r="AH904" s="40" t="str">
        <f>IF(India_Data[[#This Row],[Shipping Cost]]/India_Data[[#This Row],[Sales]]&gt;0.1,"HIGH","")</f>
        <v/>
      </c>
    </row>
    <row r="905" spans="1:34">
      <c r="A905" s="19">
        <v>904</v>
      </c>
      <c r="B905" s="20" t="s">
        <v>668</v>
      </c>
      <c r="C905" s="20" t="s">
        <v>26</v>
      </c>
      <c r="D905" s="20" t="s">
        <v>669</v>
      </c>
      <c r="E905" s="20" t="s">
        <v>670</v>
      </c>
      <c r="F905" s="20" t="s">
        <v>110</v>
      </c>
      <c r="G905" s="20" t="s">
        <v>671</v>
      </c>
      <c r="H905" s="20" t="s">
        <v>672</v>
      </c>
      <c r="I905" s="20" t="s">
        <v>32</v>
      </c>
      <c r="J905" s="20" t="s">
        <v>33</v>
      </c>
      <c r="K905" s="20" t="s">
        <v>851</v>
      </c>
      <c r="L905" s="20" t="s">
        <v>35</v>
      </c>
      <c r="M905" s="20" t="s">
        <v>159</v>
      </c>
      <c r="N905" s="20" t="s">
        <v>852</v>
      </c>
      <c r="O905" s="20">
        <v>28.44</v>
      </c>
      <c r="P905" s="20">
        <v>2</v>
      </c>
      <c r="Q905" s="20">
        <v>0</v>
      </c>
      <c r="R905" s="20">
        <v>2.75</v>
      </c>
      <c r="S905" s="20" t="s">
        <v>38</v>
      </c>
      <c r="T905" s="20">
        <v>78</v>
      </c>
      <c r="U905" s="20" t="s">
        <v>350</v>
      </c>
      <c r="V905" s="20" t="s">
        <v>356</v>
      </c>
      <c r="W905" s="21" t="s">
        <v>41</v>
      </c>
      <c r="X905" s="22">
        <v>44819</v>
      </c>
      <c r="Y905" s="23">
        <v>44823</v>
      </c>
      <c r="Z905" s="37" t="str">
        <f>IF(India_Data[[#This Row],[Order Date]]=India_Data[[#This Row],[Ship Date]],"0","1")</f>
        <v>1</v>
      </c>
      <c r="AA905" s="37" t="str">
        <f>IF(India_Data[[#This Row],[Sales]]&gt;=India_Data[[#This Row],[Target]],"YES","NO")</f>
        <v>NO</v>
      </c>
      <c r="AB905" s="37">
        <f>(Data!O905:O2459-Data!T905:T2459)</f>
        <v>-49.56</v>
      </c>
      <c r="AC905" s="35">
        <f>India_Data[[#This Row],[Ship Date]]-India_Data[[#This Row],[Order Date]]</f>
        <v>4</v>
      </c>
      <c r="AD905" s="35" t="str">
        <f>IF(India_Data[[#This Row],[Ship Date]]-India_Data[[#This Row],[Order Date]]&gt;5,"flag","no")</f>
        <v>no</v>
      </c>
      <c r="AE905" s="35">
        <f>India_Data[[#This Row],[Profit]]/India_Data[[#This Row],[Sales]]</f>
        <v>0</v>
      </c>
      <c r="AF905" s="41">
        <f>India_Data[[#This Row],[Sales]]/India_Data[[#This Row],[Target]]</f>
        <v>0.36461538461538462</v>
      </c>
      <c r="AG905" s="41">
        <f>India_Data[[#This Row],[Shipping Cost]]/India_Data[[#This Row],[Sales]]</f>
        <v>9.6694796061884664E-2</v>
      </c>
      <c r="AH905" s="40" t="str">
        <f>IF(India_Data[[#This Row],[Shipping Cost]]/India_Data[[#This Row],[Sales]]&gt;0.1,"HIGH","")</f>
        <v/>
      </c>
    </row>
    <row r="906" spans="1:34">
      <c r="A906" s="19">
        <v>905</v>
      </c>
      <c r="B906" s="20" t="s">
        <v>853</v>
      </c>
      <c r="C906" s="20" t="s">
        <v>26</v>
      </c>
      <c r="D906" s="20" t="s">
        <v>854</v>
      </c>
      <c r="E906" s="20" t="s">
        <v>855</v>
      </c>
      <c r="F906" s="20" t="s">
        <v>110</v>
      </c>
      <c r="G906" s="20" t="s">
        <v>135</v>
      </c>
      <c r="H906" s="20" t="s">
        <v>136</v>
      </c>
      <c r="I906" s="20" t="s">
        <v>32</v>
      </c>
      <c r="J906" s="20" t="s">
        <v>54</v>
      </c>
      <c r="K906" s="20" t="s">
        <v>596</v>
      </c>
      <c r="L906" s="20" t="s">
        <v>35</v>
      </c>
      <c r="M906" s="20" t="s">
        <v>36</v>
      </c>
      <c r="N906" s="20" t="s">
        <v>597</v>
      </c>
      <c r="O906" s="20">
        <v>56.52</v>
      </c>
      <c r="P906" s="20">
        <v>2</v>
      </c>
      <c r="Q906" s="20">
        <v>23.7</v>
      </c>
      <c r="R906" s="20">
        <v>2.77</v>
      </c>
      <c r="S906" s="20" t="s">
        <v>38</v>
      </c>
      <c r="T906" s="20">
        <v>780</v>
      </c>
      <c r="U906" s="20" t="s">
        <v>350</v>
      </c>
      <c r="V906" s="20" t="s">
        <v>375</v>
      </c>
      <c r="W906" s="21" t="s">
        <v>41</v>
      </c>
      <c r="X906" s="22">
        <v>45258</v>
      </c>
      <c r="Y906" s="23">
        <v>44969</v>
      </c>
      <c r="Z906" s="37" t="str">
        <f>IF(India_Data[[#This Row],[Order Date]]=India_Data[[#This Row],[Ship Date]],"0","1")</f>
        <v>1</v>
      </c>
      <c r="AA906" s="37" t="str">
        <f>IF(India_Data[[#This Row],[Sales]]&gt;=India_Data[[#This Row],[Target]],"YES","NO")</f>
        <v>NO</v>
      </c>
      <c r="AB906" s="37">
        <f>(Data!O906:O2460-Data!T906:T2460)</f>
        <v>-723.48</v>
      </c>
      <c r="AC906" s="35">
        <f>India_Data[[#This Row],[Ship Date]]-India_Data[[#This Row],[Order Date]]</f>
        <v>-289</v>
      </c>
      <c r="AD906" s="35" t="str">
        <f>IF(India_Data[[#This Row],[Ship Date]]-India_Data[[#This Row],[Order Date]]&gt;5,"flag","no")</f>
        <v>no</v>
      </c>
      <c r="AE906" s="35">
        <f>India_Data[[#This Row],[Profit]]/India_Data[[#This Row],[Sales]]</f>
        <v>0.41932059447983011</v>
      </c>
      <c r="AF906" s="41">
        <f>India_Data[[#This Row],[Sales]]/India_Data[[#This Row],[Target]]</f>
        <v>7.2461538461538466E-2</v>
      </c>
      <c r="AG906" s="41">
        <f>India_Data[[#This Row],[Shipping Cost]]/India_Data[[#This Row],[Sales]]</f>
        <v>4.9009200283085634E-2</v>
      </c>
      <c r="AH906" s="40" t="str">
        <f>IF(India_Data[[#This Row],[Shipping Cost]]/India_Data[[#This Row],[Sales]]&gt;0.1,"HIGH","")</f>
        <v/>
      </c>
    </row>
    <row r="907" spans="1:34">
      <c r="A907" s="19">
        <v>906</v>
      </c>
      <c r="B907" s="20" t="s">
        <v>856</v>
      </c>
      <c r="C907" s="20" t="s">
        <v>26</v>
      </c>
      <c r="D907" s="20" t="s">
        <v>857</v>
      </c>
      <c r="E907" s="20" t="s">
        <v>858</v>
      </c>
      <c r="F907" s="20" t="s">
        <v>171</v>
      </c>
      <c r="G907" s="20" t="s">
        <v>702</v>
      </c>
      <c r="H907" s="20" t="s">
        <v>252</v>
      </c>
      <c r="I907" s="20" t="s">
        <v>32</v>
      </c>
      <c r="J907" s="20" t="s">
        <v>47</v>
      </c>
      <c r="K907" s="20" t="s">
        <v>859</v>
      </c>
      <c r="L907" s="20" t="s">
        <v>35</v>
      </c>
      <c r="M907" s="20" t="s">
        <v>145</v>
      </c>
      <c r="N907" s="20" t="s">
        <v>860</v>
      </c>
      <c r="O907" s="20">
        <v>423.24</v>
      </c>
      <c r="P907" s="20">
        <v>2</v>
      </c>
      <c r="Q907" s="20">
        <v>21.12</v>
      </c>
      <c r="R907" s="20">
        <v>47.53</v>
      </c>
      <c r="S907" s="20" t="s">
        <v>38</v>
      </c>
      <c r="T907" s="20">
        <v>74</v>
      </c>
      <c r="U907" s="20" t="s">
        <v>350</v>
      </c>
      <c r="V907" s="20" t="s">
        <v>362</v>
      </c>
      <c r="W907" s="21" t="s">
        <v>58</v>
      </c>
      <c r="X907" s="22">
        <v>45602</v>
      </c>
      <c r="Y907" s="23">
        <v>45458</v>
      </c>
      <c r="Z907" s="37" t="str">
        <f>IF(India_Data[[#This Row],[Order Date]]=India_Data[[#This Row],[Ship Date]],"0","1")</f>
        <v>1</v>
      </c>
      <c r="AA907" s="37" t="str">
        <f>IF(India_Data[[#This Row],[Sales]]&gt;=India_Data[[#This Row],[Target]],"YES","NO")</f>
        <v>YES</v>
      </c>
      <c r="AB907" s="37">
        <f>(Data!O907:O2461-Data!T907:T2461)</f>
        <v>349.24</v>
      </c>
      <c r="AC907" s="35">
        <f>India_Data[[#This Row],[Ship Date]]-India_Data[[#This Row],[Order Date]]</f>
        <v>-144</v>
      </c>
      <c r="AD907" s="35" t="str">
        <f>IF(India_Data[[#This Row],[Ship Date]]-India_Data[[#This Row],[Order Date]]&gt;5,"flag","no")</f>
        <v>no</v>
      </c>
      <c r="AE907" s="35">
        <f>India_Data[[#This Row],[Profit]]/India_Data[[#This Row],[Sales]]</f>
        <v>4.990076552310746E-2</v>
      </c>
      <c r="AF907" s="41">
        <f>India_Data[[#This Row],[Sales]]/India_Data[[#This Row],[Target]]</f>
        <v>5.7194594594594594</v>
      </c>
      <c r="AG907" s="41">
        <f>India_Data[[#This Row],[Shipping Cost]]/India_Data[[#This Row],[Sales]]</f>
        <v>0.11230034968339477</v>
      </c>
      <c r="AH907" s="40" t="str">
        <f>IF(India_Data[[#This Row],[Shipping Cost]]/India_Data[[#This Row],[Sales]]&gt;0.1,"HIGH","")</f>
        <v>HIGH</v>
      </c>
    </row>
    <row r="908" spans="1:34">
      <c r="A908" s="19">
        <v>907</v>
      </c>
      <c r="B908" s="20" t="s">
        <v>861</v>
      </c>
      <c r="C908" s="20" t="s">
        <v>26</v>
      </c>
      <c r="D908" s="20" t="s">
        <v>862</v>
      </c>
      <c r="E908" s="20" t="s">
        <v>863</v>
      </c>
      <c r="F908" s="20" t="s">
        <v>171</v>
      </c>
      <c r="G908" s="20" t="s">
        <v>164</v>
      </c>
      <c r="H908" s="20" t="s">
        <v>165</v>
      </c>
      <c r="I908" s="20" t="s">
        <v>32</v>
      </c>
      <c r="J908" s="20" t="s">
        <v>47</v>
      </c>
      <c r="K908" s="20" t="s">
        <v>864</v>
      </c>
      <c r="L908" s="20" t="s">
        <v>35</v>
      </c>
      <c r="M908" s="20" t="s">
        <v>145</v>
      </c>
      <c r="N908" s="20" t="s">
        <v>865</v>
      </c>
      <c r="O908" s="20">
        <v>408.36</v>
      </c>
      <c r="P908" s="20">
        <v>2</v>
      </c>
      <c r="Q908" s="20">
        <v>57.12</v>
      </c>
      <c r="R908" s="20">
        <v>39.770000000000003</v>
      </c>
      <c r="S908" s="20" t="s">
        <v>38</v>
      </c>
      <c r="T908" s="20">
        <v>800</v>
      </c>
      <c r="U908" s="20" t="s">
        <v>350</v>
      </c>
      <c r="V908" s="20" t="s">
        <v>351</v>
      </c>
      <c r="W908" s="21" t="s">
        <v>41</v>
      </c>
      <c r="X908" s="22">
        <v>45477</v>
      </c>
      <c r="Y908" s="23">
        <v>45630</v>
      </c>
      <c r="Z908" s="37" t="str">
        <f>IF(India_Data[[#This Row],[Order Date]]=India_Data[[#This Row],[Ship Date]],"0","1")</f>
        <v>1</v>
      </c>
      <c r="AA908" s="37" t="str">
        <f>IF(India_Data[[#This Row],[Sales]]&gt;=India_Data[[#This Row],[Target]],"YES","NO")</f>
        <v>NO</v>
      </c>
      <c r="AB908" s="37">
        <f>(Data!O908:O2462-Data!T908:T2462)</f>
        <v>-391.64</v>
      </c>
      <c r="AC908" s="35">
        <f>India_Data[[#This Row],[Ship Date]]-India_Data[[#This Row],[Order Date]]</f>
        <v>153</v>
      </c>
      <c r="AD908" s="35" t="str">
        <f>IF(India_Data[[#This Row],[Ship Date]]-India_Data[[#This Row],[Order Date]]&gt;5,"flag","no")</f>
        <v>flag</v>
      </c>
      <c r="AE908" s="35">
        <f>India_Data[[#This Row],[Profit]]/India_Data[[#This Row],[Sales]]</f>
        <v>0.13987657948868645</v>
      </c>
      <c r="AF908" s="41">
        <f>India_Data[[#This Row],[Sales]]/India_Data[[#This Row],[Target]]</f>
        <v>0.51045000000000007</v>
      </c>
      <c r="AG908" s="41">
        <f>India_Data[[#This Row],[Shipping Cost]]/India_Data[[#This Row],[Sales]]</f>
        <v>9.7389558232931731E-2</v>
      </c>
      <c r="AH908" s="40" t="str">
        <f>IF(India_Data[[#This Row],[Shipping Cost]]/India_Data[[#This Row],[Sales]]&gt;0.1,"HIGH","")</f>
        <v/>
      </c>
    </row>
    <row r="909" spans="1:34">
      <c r="A909" s="19">
        <v>908</v>
      </c>
      <c r="B909" s="20" t="s">
        <v>470</v>
      </c>
      <c r="C909" s="20" t="s">
        <v>26</v>
      </c>
      <c r="D909" s="20" t="s">
        <v>471</v>
      </c>
      <c r="E909" s="20" t="s">
        <v>472</v>
      </c>
      <c r="F909" s="20" t="s">
        <v>171</v>
      </c>
      <c r="G909" s="20" t="s">
        <v>473</v>
      </c>
      <c r="H909" s="20" t="s">
        <v>31</v>
      </c>
      <c r="I909" s="20" t="s">
        <v>32</v>
      </c>
      <c r="J909" s="20" t="s">
        <v>33</v>
      </c>
      <c r="K909" s="20" t="s">
        <v>866</v>
      </c>
      <c r="L909" s="20" t="s">
        <v>35</v>
      </c>
      <c r="M909" s="20" t="s">
        <v>145</v>
      </c>
      <c r="N909" s="20" t="s">
        <v>867</v>
      </c>
      <c r="O909" s="20">
        <v>47.4</v>
      </c>
      <c r="P909" s="20">
        <v>2</v>
      </c>
      <c r="Q909" s="20">
        <v>9.9</v>
      </c>
      <c r="R909" s="20">
        <v>3.98</v>
      </c>
      <c r="S909" s="20" t="s">
        <v>38</v>
      </c>
      <c r="T909" s="20">
        <v>632</v>
      </c>
      <c r="U909" s="20" t="s">
        <v>350</v>
      </c>
      <c r="V909" s="20" t="s">
        <v>356</v>
      </c>
      <c r="W909" s="21" t="s">
        <v>58</v>
      </c>
      <c r="X909" s="22">
        <v>45595</v>
      </c>
      <c r="Y909" s="23">
        <v>45362</v>
      </c>
      <c r="Z909" s="37" t="str">
        <f>IF(India_Data[[#This Row],[Order Date]]=India_Data[[#This Row],[Ship Date]],"0","1")</f>
        <v>1</v>
      </c>
      <c r="AA909" s="37" t="str">
        <f>IF(India_Data[[#This Row],[Sales]]&gt;=India_Data[[#This Row],[Target]],"YES","NO")</f>
        <v>NO</v>
      </c>
      <c r="AB909" s="37">
        <f>(Data!O909:O2463-Data!T909:T2463)</f>
        <v>-584.6</v>
      </c>
      <c r="AC909" s="35">
        <f>India_Data[[#This Row],[Ship Date]]-India_Data[[#This Row],[Order Date]]</f>
        <v>-233</v>
      </c>
      <c r="AD909" s="35" t="str">
        <f>IF(India_Data[[#This Row],[Ship Date]]-India_Data[[#This Row],[Order Date]]&gt;5,"flag","no")</f>
        <v>no</v>
      </c>
      <c r="AE909" s="35">
        <f>India_Data[[#This Row],[Profit]]/India_Data[[#This Row],[Sales]]</f>
        <v>0.20886075949367089</v>
      </c>
      <c r="AF909" s="41">
        <f>India_Data[[#This Row],[Sales]]/India_Data[[#This Row],[Target]]</f>
        <v>7.4999999999999997E-2</v>
      </c>
      <c r="AG909" s="41">
        <f>India_Data[[#This Row],[Shipping Cost]]/India_Data[[#This Row],[Sales]]</f>
        <v>8.3966244725738395E-2</v>
      </c>
      <c r="AH909" s="40" t="str">
        <f>IF(India_Data[[#This Row],[Shipping Cost]]/India_Data[[#This Row],[Sales]]&gt;0.1,"HIGH","")</f>
        <v/>
      </c>
    </row>
    <row r="910" spans="1:34">
      <c r="A910" s="19">
        <v>909</v>
      </c>
      <c r="B910" s="20" t="s">
        <v>470</v>
      </c>
      <c r="C910" s="20" t="s">
        <v>26</v>
      </c>
      <c r="D910" s="20" t="s">
        <v>471</v>
      </c>
      <c r="E910" s="20" t="s">
        <v>472</v>
      </c>
      <c r="F910" s="20" t="s">
        <v>171</v>
      </c>
      <c r="G910" s="20" t="s">
        <v>473</v>
      </c>
      <c r="H910" s="20" t="s">
        <v>31</v>
      </c>
      <c r="I910" s="20" t="s">
        <v>32</v>
      </c>
      <c r="J910" s="20" t="s">
        <v>33</v>
      </c>
      <c r="K910" s="20" t="s">
        <v>868</v>
      </c>
      <c r="L910" s="20" t="s">
        <v>35</v>
      </c>
      <c r="M910" s="20" t="s">
        <v>159</v>
      </c>
      <c r="N910" s="20" t="s">
        <v>869</v>
      </c>
      <c r="O910" s="20">
        <v>33.18</v>
      </c>
      <c r="P910" s="20">
        <v>2</v>
      </c>
      <c r="Q910" s="20">
        <v>1.98</v>
      </c>
      <c r="R910" s="20">
        <v>2.52</v>
      </c>
      <c r="S910" s="20" t="s">
        <v>38</v>
      </c>
      <c r="T910" s="20">
        <v>497</v>
      </c>
      <c r="U910" s="20" t="s">
        <v>350</v>
      </c>
      <c r="V910" s="20" t="s">
        <v>375</v>
      </c>
      <c r="W910" s="21" t="s">
        <v>58</v>
      </c>
      <c r="X910" s="22">
        <v>44528</v>
      </c>
      <c r="Y910" s="23">
        <v>44239</v>
      </c>
      <c r="Z910" s="37" t="str">
        <f>IF(India_Data[[#This Row],[Order Date]]=India_Data[[#This Row],[Ship Date]],"0","1")</f>
        <v>1</v>
      </c>
      <c r="AA910" s="37" t="str">
        <f>IF(India_Data[[#This Row],[Sales]]&gt;=India_Data[[#This Row],[Target]],"YES","NO")</f>
        <v>NO</v>
      </c>
      <c r="AB910" s="37">
        <f>(Data!O910:O2464-Data!T910:T2464)</f>
        <v>-463.82</v>
      </c>
      <c r="AC910" s="35">
        <f>India_Data[[#This Row],[Ship Date]]-India_Data[[#This Row],[Order Date]]</f>
        <v>-289</v>
      </c>
      <c r="AD910" s="35" t="str">
        <f>IF(India_Data[[#This Row],[Ship Date]]-India_Data[[#This Row],[Order Date]]&gt;5,"flag","no")</f>
        <v>no</v>
      </c>
      <c r="AE910" s="35">
        <f>India_Data[[#This Row],[Profit]]/India_Data[[#This Row],[Sales]]</f>
        <v>5.9674502712477394E-2</v>
      </c>
      <c r="AF910" s="41">
        <f>India_Data[[#This Row],[Sales]]/India_Data[[#This Row],[Target]]</f>
        <v>6.676056338028169E-2</v>
      </c>
      <c r="AG910" s="41">
        <f>India_Data[[#This Row],[Shipping Cost]]/India_Data[[#This Row],[Sales]]</f>
        <v>7.5949367088607597E-2</v>
      </c>
      <c r="AH910" s="40" t="str">
        <f>IF(India_Data[[#This Row],[Shipping Cost]]/India_Data[[#This Row],[Sales]]&gt;0.1,"HIGH","")</f>
        <v/>
      </c>
    </row>
    <row r="911" spans="1:34">
      <c r="A911" s="19">
        <v>910</v>
      </c>
      <c r="B911" s="20" t="s">
        <v>332</v>
      </c>
      <c r="C911" s="20" t="s">
        <v>26</v>
      </c>
      <c r="D911" s="20" t="s">
        <v>333</v>
      </c>
      <c r="E911" s="20" t="s">
        <v>334</v>
      </c>
      <c r="F911" s="20" t="s">
        <v>171</v>
      </c>
      <c r="G911" s="20" t="s">
        <v>335</v>
      </c>
      <c r="H911" s="20" t="s">
        <v>335</v>
      </c>
      <c r="I911" s="20" t="s">
        <v>32</v>
      </c>
      <c r="J911" s="20" t="s">
        <v>33</v>
      </c>
      <c r="K911" s="20" t="s">
        <v>535</v>
      </c>
      <c r="L911" s="20" t="s">
        <v>35</v>
      </c>
      <c r="M911" s="20" t="s">
        <v>91</v>
      </c>
      <c r="N911" s="20" t="s">
        <v>536</v>
      </c>
      <c r="O911" s="20">
        <v>22.92</v>
      </c>
      <c r="P911" s="20">
        <v>2</v>
      </c>
      <c r="Q911" s="20">
        <v>10.98</v>
      </c>
      <c r="R911" s="20">
        <v>1.26</v>
      </c>
      <c r="S911" s="20" t="s">
        <v>38</v>
      </c>
      <c r="T911" s="20">
        <v>540</v>
      </c>
      <c r="U911" s="20" t="s">
        <v>350</v>
      </c>
      <c r="V911" s="20" t="s">
        <v>362</v>
      </c>
      <c r="W911" s="21" t="s">
        <v>41</v>
      </c>
      <c r="X911" s="22">
        <v>45581</v>
      </c>
      <c r="Y911" s="23">
        <v>45585</v>
      </c>
      <c r="Z911" s="37" t="str">
        <f>IF(India_Data[[#This Row],[Order Date]]=India_Data[[#This Row],[Ship Date]],"0","1")</f>
        <v>1</v>
      </c>
      <c r="AA911" s="37" t="str">
        <f>IF(India_Data[[#This Row],[Sales]]&gt;=India_Data[[#This Row],[Target]],"YES","NO")</f>
        <v>NO</v>
      </c>
      <c r="AB911" s="37">
        <f>(Data!O911:O2465-Data!T911:T2465)</f>
        <v>-517.08000000000004</v>
      </c>
      <c r="AC911" s="35">
        <f>India_Data[[#This Row],[Ship Date]]-India_Data[[#This Row],[Order Date]]</f>
        <v>4</v>
      </c>
      <c r="AD911" s="35" t="str">
        <f>IF(India_Data[[#This Row],[Ship Date]]-India_Data[[#This Row],[Order Date]]&gt;5,"flag","no")</f>
        <v>no</v>
      </c>
      <c r="AE911" s="35">
        <f>India_Data[[#This Row],[Profit]]/India_Data[[#This Row],[Sales]]</f>
        <v>0.47905759162303663</v>
      </c>
      <c r="AF911" s="41">
        <f>India_Data[[#This Row],[Sales]]/India_Data[[#This Row],[Target]]</f>
        <v>4.2444444444444444E-2</v>
      </c>
      <c r="AG911" s="41">
        <f>India_Data[[#This Row],[Shipping Cost]]/India_Data[[#This Row],[Sales]]</f>
        <v>5.4973821989528791E-2</v>
      </c>
      <c r="AH911" s="40" t="str">
        <f>IF(India_Data[[#This Row],[Shipping Cost]]/India_Data[[#This Row],[Sales]]&gt;0.1,"HIGH","")</f>
        <v/>
      </c>
    </row>
    <row r="912" spans="1:34">
      <c r="A912" s="19">
        <v>911</v>
      </c>
      <c r="B912" s="20" t="s">
        <v>677</v>
      </c>
      <c r="C912" s="20" t="s">
        <v>26</v>
      </c>
      <c r="D912" s="20" t="s">
        <v>477</v>
      </c>
      <c r="E912" s="20" t="s">
        <v>478</v>
      </c>
      <c r="F912" s="20" t="s">
        <v>171</v>
      </c>
      <c r="G912" s="20" t="s">
        <v>562</v>
      </c>
      <c r="H912" s="20" t="s">
        <v>563</v>
      </c>
      <c r="I912" s="20" t="s">
        <v>32</v>
      </c>
      <c r="J912" s="20" t="s">
        <v>54</v>
      </c>
      <c r="K912" s="20" t="s">
        <v>870</v>
      </c>
      <c r="L912" s="20" t="s">
        <v>35</v>
      </c>
      <c r="M912" s="20" t="s">
        <v>105</v>
      </c>
      <c r="N912" s="20" t="s">
        <v>871</v>
      </c>
      <c r="O912" s="20">
        <v>33.24</v>
      </c>
      <c r="P912" s="20">
        <v>2</v>
      </c>
      <c r="Q912" s="20">
        <v>12.24</v>
      </c>
      <c r="R912" s="20">
        <v>0.83</v>
      </c>
      <c r="S912" s="20" t="s">
        <v>38</v>
      </c>
      <c r="T912" s="20">
        <v>338</v>
      </c>
      <c r="U912" s="20" t="s">
        <v>350</v>
      </c>
      <c r="V912" s="20" t="s">
        <v>351</v>
      </c>
      <c r="W912" s="21" t="s">
        <v>58</v>
      </c>
      <c r="X912" s="22">
        <v>45183</v>
      </c>
      <c r="Y912" s="23">
        <v>45187</v>
      </c>
      <c r="Z912" s="37" t="str">
        <f>IF(India_Data[[#This Row],[Order Date]]=India_Data[[#This Row],[Ship Date]],"0","1")</f>
        <v>1</v>
      </c>
      <c r="AA912" s="37" t="str">
        <f>IF(India_Data[[#This Row],[Sales]]&gt;=India_Data[[#This Row],[Target]],"YES","NO")</f>
        <v>NO</v>
      </c>
      <c r="AB912" s="37">
        <f>(Data!O912:O2466-Data!T912:T2466)</f>
        <v>-304.76</v>
      </c>
      <c r="AC912" s="35">
        <f>India_Data[[#This Row],[Ship Date]]-India_Data[[#This Row],[Order Date]]</f>
        <v>4</v>
      </c>
      <c r="AD912" s="35" t="str">
        <f>IF(India_Data[[#This Row],[Ship Date]]-India_Data[[#This Row],[Order Date]]&gt;5,"flag","no")</f>
        <v>no</v>
      </c>
      <c r="AE912" s="35">
        <f>India_Data[[#This Row],[Profit]]/India_Data[[#This Row],[Sales]]</f>
        <v>0.3682310469314079</v>
      </c>
      <c r="AF912" s="41">
        <f>India_Data[[#This Row],[Sales]]/India_Data[[#This Row],[Target]]</f>
        <v>9.8343195266272193E-2</v>
      </c>
      <c r="AG912" s="41">
        <f>India_Data[[#This Row],[Shipping Cost]]/India_Data[[#This Row],[Sales]]</f>
        <v>2.4969915764139587E-2</v>
      </c>
      <c r="AH912" s="40" t="str">
        <f>IF(India_Data[[#This Row],[Shipping Cost]]/India_Data[[#This Row],[Sales]]&gt;0.1,"HIGH","")</f>
        <v/>
      </c>
    </row>
    <row r="913" spans="1:34">
      <c r="A913" s="19">
        <v>912</v>
      </c>
      <c r="B913" s="20" t="s">
        <v>168</v>
      </c>
      <c r="C913" s="20" t="s">
        <v>26</v>
      </c>
      <c r="D913" s="20" t="s">
        <v>169</v>
      </c>
      <c r="E913" s="20" t="s">
        <v>170</v>
      </c>
      <c r="F913" s="20" t="s">
        <v>171</v>
      </c>
      <c r="G913" s="20" t="s">
        <v>172</v>
      </c>
      <c r="H913" s="20" t="s">
        <v>53</v>
      </c>
      <c r="I913" s="20" t="s">
        <v>32</v>
      </c>
      <c r="J913" s="20" t="s">
        <v>54</v>
      </c>
      <c r="K913" s="20" t="s">
        <v>872</v>
      </c>
      <c r="L913" s="20" t="s">
        <v>35</v>
      </c>
      <c r="M913" s="20" t="s">
        <v>91</v>
      </c>
      <c r="N913" s="20" t="s">
        <v>873</v>
      </c>
      <c r="O913" s="20">
        <v>33.36</v>
      </c>
      <c r="P913" s="20">
        <v>2</v>
      </c>
      <c r="Q913" s="20">
        <v>15</v>
      </c>
      <c r="R913" s="20">
        <v>0.82</v>
      </c>
      <c r="S913" s="20" t="s">
        <v>38</v>
      </c>
      <c r="T913" s="20">
        <v>312</v>
      </c>
      <c r="U913" s="20" t="s">
        <v>350</v>
      </c>
      <c r="V913" s="20" t="s">
        <v>356</v>
      </c>
      <c r="W913" s="21" t="s">
        <v>58</v>
      </c>
      <c r="X913" s="22">
        <v>45164</v>
      </c>
      <c r="Y913" s="23">
        <v>45168</v>
      </c>
      <c r="Z913" s="37" t="str">
        <f>IF(India_Data[[#This Row],[Order Date]]=India_Data[[#This Row],[Ship Date]],"0","1")</f>
        <v>1</v>
      </c>
      <c r="AA913" s="37" t="str">
        <f>IF(India_Data[[#This Row],[Sales]]&gt;=India_Data[[#This Row],[Target]],"YES","NO")</f>
        <v>NO</v>
      </c>
      <c r="AB913" s="37">
        <f>(Data!O913:O2467-Data!T913:T2467)</f>
        <v>-278.64</v>
      </c>
      <c r="AC913" s="35">
        <f>India_Data[[#This Row],[Ship Date]]-India_Data[[#This Row],[Order Date]]</f>
        <v>4</v>
      </c>
      <c r="AD913" s="35" t="str">
        <f>IF(India_Data[[#This Row],[Ship Date]]-India_Data[[#This Row],[Order Date]]&gt;5,"flag","no")</f>
        <v>no</v>
      </c>
      <c r="AE913" s="35">
        <f>India_Data[[#This Row],[Profit]]/India_Data[[#This Row],[Sales]]</f>
        <v>0.44964028776978415</v>
      </c>
      <c r="AF913" s="41">
        <f>India_Data[[#This Row],[Sales]]/India_Data[[#This Row],[Target]]</f>
        <v>0.10692307692307693</v>
      </c>
      <c r="AG913" s="41">
        <f>India_Data[[#This Row],[Shipping Cost]]/India_Data[[#This Row],[Sales]]</f>
        <v>2.4580335731414868E-2</v>
      </c>
      <c r="AH913" s="40" t="str">
        <f>IF(India_Data[[#This Row],[Shipping Cost]]/India_Data[[#This Row],[Sales]]&gt;0.1,"HIGH","")</f>
        <v/>
      </c>
    </row>
    <row r="914" spans="1:34">
      <c r="A914" s="19">
        <v>913</v>
      </c>
      <c r="B914" s="20" t="s">
        <v>874</v>
      </c>
      <c r="C914" s="20" t="s">
        <v>26</v>
      </c>
      <c r="D914" s="20" t="s">
        <v>875</v>
      </c>
      <c r="E914" s="20" t="s">
        <v>876</v>
      </c>
      <c r="F914" s="20" t="s">
        <v>171</v>
      </c>
      <c r="G914" s="20" t="s">
        <v>877</v>
      </c>
      <c r="H914" s="20" t="s">
        <v>563</v>
      </c>
      <c r="I914" s="20" t="s">
        <v>32</v>
      </c>
      <c r="J914" s="20" t="s">
        <v>54</v>
      </c>
      <c r="K914" s="20" t="s">
        <v>878</v>
      </c>
      <c r="L914" s="20" t="s">
        <v>35</v>
      </c>
      <c r="M914" s="20" t="s">
        <v>98</v>
      </c>
      <c r="N914" s="20" t="s">
        <v>879</v>
      </c>
      <c r="O914" s="20">
        <v>49.26</v>
      </c>
      <c r="P914" s="20">
        <v>2</v>
      </c>
      <c r="Q914" s="20">
        <v>4.92</v>
      </c>
      <c r="R914" s="20">
        <v>0.6</v>
      </c>
      <c r="S914" s="20" t="s">
        <v>38</v>
      </c>
      <c r="T914" s="20">
        <v>224</v>
      </c>
      <c r="U914" s="20" t="s">
        <v>350</v>
      </c>
      <c r="V914" s="20" t="s">
        <v>375</v>
      </c>
      <c r="W914" s="21" t="s">
        <v>41</v>
      </c>
      <c r="X914" s="22">
        <v>45382</v>
      </c>
      <c r="Y914" s="23">
        <v>45386</v>
      </c>
      <c r="Z914" s="37" t="str">
        <f>IF(India_Data[[#This Row],[Order Date]]=India_Data[[#This Row],[Ship Date]],"0","1")</f>
        <v>1</v>
      </c>
      <c r="AA914" s="37" t="str">
        <f>IF(India_Data[[#This Row],[Sales]]&gt;=India_Data[[#This Row],[Target]],"YES","NO")</f>
        <v>NO</v>
      </c>
      <c r="AB914" s="37">
        <f>(Data!O914:O2468-Data!T914:T2468)</f>
        <v>-174.74</v>
      </c>
      <c r="AC914" s="35">
        <f>India_Data[[#This Row],[Ship Date]]-India_Data[[#This Row],[Order Date]]</f>
        <v>4</v>
      </c>
      <c r="AD914" s="35" t="str">
        <f>IF(India_Data[[#This Row],[Ship Date]]-India_Data[[#This Row],[Order Date]]&gt;5,"flag","no")</f>
        <v>no</v>
      </c>
      <c r="AE914" s="35">
        <f>India_Data[[#This Row],[Profit]]/India_Data[[#This Row],[Sales]]</f>
        <v>9.9878197320341047E-2</v>
      </c>
      <c r="AF914" s="41">
        <f>India_Data[[#This Row],[Sales]]/India_Data[[#This Row],[Target]]</f>
        <v>0.21991071428571426</v>
      </c>
      <c r="AG914" s="41">
        <f>India_Data[[#This Row],[Shipping Cost]]/India_Data[[#This Row],[Sales]]</f>
        <v>1.2180267965895249E-2</v>
      </c>
      <c r="AH914" s="40" t="str">
        <f>IF(India_Data[[#This Row],[Shipping Cost]]/India_Data[[#This Row],[Sales]]&gt;0.1,"HIGH","")</f>
        <v/>
      </c>
    </row>
    <row r="915" spans="1:34">
      <c r="A915" s="19">
        <v>914</v>
      </c>
      <c r="B915" s="20" t="s">
        <v>783</v>
      </c>
      <c r="C915" s="20" t="s">
        <v>26</v>
      </c>
      <c r="D915" s="20" t="s">
        <v>784</v>
      </c>
      <c r="E915" s="20" t="s">
        <v>785</v>
      </c>
      <c r="F915" s="20" t="s">
        <v>171</v>
      </c>
      <c r="G915" s="20" t="s">
        <v>786</v>
      </c>
      <c r="H915" s="20" t="s">
        <v>63</v>
      </c>
      <c r="I915" s="20" t="s">
        <v>32</v>
      </c>
      <c r="J915" s="20" t="s">
        <v>54</v>
      </c>
      <c r="K915" s="20" t="s">
        <v>1125</v>
      </c>
      <c r="L915" s="20" t="s">
        <v>35</v>
      </c>
      <c r="M915" s="20" t="s">
        <v>76</v>
      </c>
      <c r="N915" s="20" t="s">
        <v>1126</v>
      </c>
      <c r="O915" s="20">
        <v>18.690000000000001</v>
      </c>
      <c r="P915" s="20">
        <v>1</v>
      </c>
      <c r="Q915" s="20">
        <v>0.54</v>
      </c>
      <c r="R915" s="20">
        <v>1.44</v>
      </c>
      <c r="S915" s="20" t="s">
        <v>38</v>
      </c>
      <c r="T915" s="20">
        <v>110</v>
      </c>
      <c r="U915" s="20" t="s">
        <v>350</v>
      </c>
      <c r="V915" s="20" t="s">
        <v>362</v>
      </c>
      <c r="W915" s="21" t="s">
        <v>41</v>
      </c>
      <c r="X915" s="22">
        <v>45102</v>
      </c>
      <c r="Y915" s="23">
        <v>45107</v>
      </c>
      <c r="Z915" s="37" t="str">
        <f>IF(India_Data[[#This Row],[Order Date]]=India_Data[[#This Row],[Ship Date]],"0","1")</f>
        <v>1</v>
      </c>
      <c r="AA915" s="37" t="str">
        <f>IF(India_Data[[#This Row],[Sales]]&gt;=India_Data[[#This Row],[Target]],"YES","NO")</f>
        <v>NO</v>
      </c>
      <c r="AB915" s="37">
        <f>(Data!O915:O2469-Data!T915:T2469)</f>
        <v>-91.31</v>
      </c>
      <c r="AC915" s="35">
        <f>India_Data[[#This Row],[Ship Date]]-India_Data[[#This Row],[Order Date]]</f>
        <v>5</v>
      </c>
      <c r="AD915" s="35" t="str">
        <f>IF(India_Data[[#This Row],[Ship Date]]-India_Data[[#This Row],[Order Date]]&gt;5,"flag","no")</f>
        <v>no</v>
      </c>
      <c r="AE915" s="35">
        <f>India_Data[[#This Row],[Profit]]/India_Data[[#This Row],[Sales]]</f>
        <v>2.8892455858747994E-2</v>
      </c>
      <c r="AF915" s="41">
        <f>India_Data[[#This Row],[Sales]]/India_Data[[#This Row],[Target]]</f>
        <v>0.16990909090909093</v>
      </c>
      <c r="AG915" s="41">
        <f>India_Data[[#This Row],[Shipping Cost]]/India_Data[[#This Row],[Sales]]</f>
        <v>7.7046548956661312E-2</v>
      </c>
      <c r="AH915" s="40" t="str">
        <f>IF(India_Data[[#This Row],[Shipping Cost]]/India_Data[[#This Row],[Sales]]&gt;0.1,"HIGH","")</f>
        <v/>
      </c>
    </row>
    <row r="916" spans="1:34">
      <c r="A916" s="19">
        <v>915</v>
      </c>
      <c r="B916" s="20" t="s">
        <v>1127</v>
      </c>
      <c r="C916" s="20" t="s">
        <v>26</v>
      </c>
      <c r="D916" s="20" t="s">
        <v>1128</v>
      </c>
      <c r="E916" s="20" t="s">
        <v>1129</v>
      </c>
      <c r="F916" s="20" t="s">
        <v>171</v>
      </c>
      <c r="G916" s="20" t="s">
        <v>74</v>
      </c>
      <c r="H916" s="20" t="s">
        <v>179</v>
      </c>
      <c r="I916" s="20" t="s">
        <v>32</v>
      </c>
      <c r="J916" s="20" t="s">
        <v>180</v>
      </c>
      <c r="K916" s="20" t="s">
        <v>1130</v>
      </c>
      <c r="L916" s="20" t="s">
        <v>35</v>
      </c>
      <c r="M916" s="20" t="s">
        <v>84</v>
      </c>
      <c r="N916" s="20" t="s">
        <v>1131</v>
      </c>
      <c r="O916" s="20">
        <v>6.75</v>
      </c>
      <c r="P916" s="20">
        <v>1</v>
      </c>
      <c r="Q916" s="20">
        <v>1.89</v>
      </c>
      <c r="R916" s="20">
        <v>0.45</v>
      </c>
      <c r="S916" s="20" t="s">
        <v>38</v>
      </c>
      <c r="T916" s="20">
        <v>688</v>
      </c>
      <c r="U916" s="20" t="s">
        <v>350</v>
      </c>
      <c r="V916" s="20" t="s">
        <v>351</v>
      </c>
      <c r="W916" s="21" t="s">
        <v>58</v>
      </c>
      <c r="X916" s="22">
        <v>44501</v>
      </c>
      <c r="Y916" s="23">
        <v>44211</v>
      </c>
      <c r="Z916" s="37" t="str">
        <f>IF(India_Data[[#This Row],[Order Date]]=India_Data[[#This Row],[Ship Date]],"0","1")</f>
        <v>1</v>
      </c>
      <c r="AA916" s="37" t="str">
        <f>IF(India_Data[[#This Row],[Sales]]&gt;=India_Data[[#This Row],[Target]],"YES","NO")</f>
        <v>NO</v>
      </c>
      <c r="AB916" s="37">
        <f>(Data!O916:O2470-Data!T916:T2470)</f>
        <v>-681.25</v>
      </c>
      <c r="AC916" s="35">
        <f>India_Data[[#This Row],[Ship Date]]-India_Data[[#This Row],[Order Date]]</f>
        <v>-290</v>
      </c>
      <c r="AD916" s="35" t="str">
        <f>IF(India_Data[[#This Row],[Ship Date]]-India_Data[[#This Row],[Order Date]]&gt;5,"flag","no")</f>
        <v>no</v>
      </c>
      <c r="AE916" s="35">
        <f>India_Data[[#This Row],[Profit]]/India_Data[[#This Row],[Sales]]</f>
        <v>0.27999999999999997</v>
      </c>
      <c r="AF916" s="41">
        <f>India_Data[[#This Row],[Sales]]/India_Data[[#This Row],[Target]]</f>
        <v>9.8110465116279071E-3</v>
      </c>
      <c r="AG916" s="41">
        <f>India_Data[[#This Row],[Shipping Cost]]/India_Data[[#This Row],[Sales]]</f>
        <v>6.6666666666666666E-2</v>
      </c>
      <c r="AH916" s="40" t="str">
        <f>IF(India_Data[[#This Row],[Shipping Cost]]/India_Data[[#This Row],[Sales]]&gt;0.1,"HIGH","")</f>
        <v/>
      </c>
    </row>
    <row r="917" spans="1:34">
      <c r="A917" s="19">
        <v>916</v>
      </c>
      <c r="B917" s="20" t="s">
        <v>1132</v>
      </c>
      <c r="C917" s="20" t="s">
        <v>26</v>
      </c>
      <c r="D917" s="20" t="s">
        <v>1133</v>
      </c>
      <c r="E917" s="20" t="s">
        <v>1134</v>
      </c>
      <c r="F917" s="20" t="s">
        <v>171</v>
      </c>
      <c r="G917" s="20" t="s">
        <v>291</v>
      </c>
      <c r="H917" s="20" t="s">
        <v>63</v>
      </c>
      <c r="I917" s="20" t="s">
        <v>32</v>
      </c>
      <c r="J917" s="20" t="s">
        <v>54</v>
      </c>
      <c r="K917" s="20" t="s">
        <v>1135</v>
      </c>
      <c r="L917" s="20" t="s">
        <v>35</v>
      </c>
      <c r="M917" s="20" t="s">
        <v>159</v>
      </c>
      <c r="N917" s="20" t="s">
        <v>1136</v>
      </c>
      <c r="O917" s="20">
        <v>8.43</v>
      </c>
      <c r="P917" s="20">
        <v>1</v>
      </c>
      <c r="Q917" s="20">
        <v>-0.51</v>
      </c>
      <c r="R917" s="20">
        <v>0.89</v>
      </c>
      <c r="S917" s="20" t="s">
        <v>38</v>
      </c>
      <c r="T917" s="20">
        <v>152</v>
      </c>
      <c r="U917" s="20" t="s">
        <v>350</v>
      </c>
      <c r="V917" s="20" t="s">
        <v>356</v>
      </c>
      <c r="W917" s="21" t="s">
        <v>58</v>
      </c>
      <c r="X917" s="22">
        <v>45641</v>
      </c>
      <c r="Y917" s="23">
        <v>45645</v>
      </c>
      <c r="Z917" s="37" t="str">
        <f>IF(India_Data[[#This Row],[Order Date]]=India_Data[[#This Row],[Ship Date]],"0","1")</f>
        <v>1</v>
      </c>
      <c r="AA917" s="37" t="str">
        <f>IF(India_Data[[#This Row],[Sales]]&gt;=India_Data[[#This Row],[Target]],"YES","NO")</f>
        <v>NO</v>
      </c>
      <c r="AB917" s="37">
        <f>(Data!O917:O2471-Data!T917:T2471)</f>
        <v>-143.57</v>
      </c>
      <c r="AC917" s="35">
        <f>India_Data[[#This Row],[Ship Date]]-India_Data[[#This Row],[Order Date]]</f>
        <v>4</v>
      </c>
      <c r="AD917" s="35" t="str">
        <f>IF(India_Data[[#This Row],[Ship Date]]-India_Data[[#This Row],[Order Date]]&gt;5,"flag","no")</f>
        <v>no</v>
      </c>
      <c r="AE917" s="35">
        <f>India_Data[[#This Row],[Profit]]/India_Data[[#This Row],[Sales]]</f>
        <v>-6.0498220640569401E-2</v>
      </c>
      <c r="AF917" s="41">
        <f>India_Data[[#This Row],[Sales]]/India_Data[[#This Row],[Target]]</f>
        <v>5.5460526315789474E-2</v>
      </c>
      <c r="AG917" s="41">
        <f>India_Data[[#This Row],[Shipping Cost]]/India_Data[[#This Row],[Sales]]</f>
        <v>0.10557532621589562</v>
      </c>
      <c r="AH917" s="40" t="str">
        <f>IF(India_Data[[#This Row],[Shipping Cost]]/India_Data[[#This Row],[Sales]]&gt;0.1,"HIGH","")</f>
        <v>HIGH</v>
      </c>
    </row>
    <row r="918" spans="1:34">
      <c r="A918" s="19">
        <v>917</v>
      </c>
      <c r="B918" s="20" t="s">
        <v>456</v>
      </c>
      <c r="C918" s="20" t="s">
        <v>26</v>
      </c>
      <c r="D918" s="20" t="s">
        <v>457</v>
      </c>
      <c r="E918" s="20" t="s">
        <v>458</v>
      </c>
      <c r="F918" s="20" t="s">
        <v>171</v>
      </c>
      <c r="G918" s="20" t="s">
        <v>459</v>
      </c>
      <c r="H918" s="20" t="s">
        <v>165</v>
      </c>
      <c r="I918" s="20" t="s">
        <v>32</v>
      </c>
      <c r="J918" s="20" t="s">
        <v>47</v>
      </c>
      <c r="K918" s="20" t="s">
        <v>460</v>
      </c>
      <c r="L918" s="20" t="s">
        <v>35</v>
      </c>
      <c r="M918" s="20" t="s">
        <v>36</v>
      </c>
      <c r="N918" s="20" t="s">
        <v>461</v>
      </c>
      <c r="O918" s="20">
        <v>13.23</v>
      </c>
      <c r="P918" s="20">
        <v>3</v>
      </c>
      <c r="Q918" s="20">
        <v>3.96</v>
      </c>
      <c r="R918" s="20">
        <v>1.04</v>
      </c>
      <c r="S918" s="20" t="s">
        <v>38</v>
      </c>
      <c r="T918" s="20">
        <v>648</v>
      </c>
      <c r="U918" s="20" t="s">
        <v>350</v>
      </c>
      <c r="V918" s="20" t="s">
        <v>362</v>
      </c>
      <c r="W918" s="21" t="s">
        <v>58</v>
      </c>
      <c r="X918" s="22">
        <v>45637</v>
      </c>
      <c r="Y918" s="23">
        <v>45612</v>
      </c>
      <c r="Z918" s="37" t="str">
        <f>IF(India_Data[[#This Row],[Order Date]]=India_Data[[#This Row],[Ship Date]],"0","1")</f>
        <v>1</v>
      </c>
      <c r="AA918" s="37" t="str">
        <f>IF(India_Data[[#This Row],[Sales]]&gt;=India_Data[[#This Row],[Target]],"YES","NO")</f>
        <v>NO</v>
      </c>
      <c r="AB918" s="37">
        <f>(Data!O918:O2472-Data!T918:T2472)</f>
        <v>-634.77</v>
      </c>
      <c r="AC918" s="35">
        <f>India_Data[[#This Row],[Ship Date]]-India_Data[[#This Row],[Order Date]]</f>
        <v>-25</v>
      </c>
      <c r="AD918" s="35" t="str">
        <f>IF(India_Data[[#This Row],[Ship Date]]-India_Data[[#This Row],[Order Date]]&gt;5,"flag","no")</f>
        <v>no</v>
      </c>
      <c r="AE918" s="35">
        <f>India_Data[[#This Row],[Profit]]/India_Data[[#This Row],[Sales]]</f>
        <v>0.29931972789115646</v>
      </c>
      <c r="AF918" s="41">
        <f>India_Data[[#This Row],[Sales]]/India_Data[[#This Row],[Target]]</f>
        <v>2.0416666666666666E-2</v>
      </c>
      <c r="AG918" s="41">
        <f>India_Data[[#This Row],[Shipping Cost]]/India_Data[[#This Row],[Sales]]</f>
        <v>7.8609221466364329E-2</v>
      </c>
      <c r="AH918" s="40" t="str">
        <f>IF(India_Data[[#This Row],[Shipping Cost]]/India_Data[[#This Row],[Sales]]&gt;0.1,"HIGH","")</f>
        <v/>
      </c>
    </row>
    <row r="919" spans="1:34">
      <c r="A919" s="19">
        <v>918</v>
      </c>
      <c r="B919" s="20" t="s">
        <v>462</v>
      </c>
      <c r="C919" s="20" t="s">
        <v>26</v>
      </c>
      <c r="D919" s="20" t="s">
        <v>463</v>
      </c>
      <c r="E919" s="20" t="s">
        <v>464</v>
      </c>
      <c r="F919" s="20" t="s">
        <v>171</v>
      </c>
      <c r="G919" s="20" t="s">
        <v>123</v>
      </c>
      <c r="H919" s="20" t="s">
        <v>124</v>
      </c>
      <c r="I919" s="20" t="s">
        <v>32</v>
      </c>
      <c r="J919" s="20" t="s">
        <v>47</v>
      </c>
      <c r="K919" s="20" t="s">
        <v>465</v>
      </c>
      <c r="L919" s="20" t="s">
        <v>35</v>
      </c>
      <c r="M919" s="20" t="s">
        <v>145</v>
      </c>
      <c r="N919" s="20" t="s">
        <v>466</v>
      </c>
      <c r="O919" s="20">
        <v>164.07</v>
      </c>
      <c r="P919" s="20">
        <v>3</v>
      </c>
      <c r="Q919" s="20">
        <v>21.24</v>
      </c>
      <c r="R919" s="20">
        <v>12.29</v>
      </c>
      <c r="S919" s="20" t="s">
        <v>38</v>
      </c>
      <c r="T919" s="20">
        <v>763</v>
      </c>
      <c r="U919" s="20" t="s">
        <v>350</v>
      </c>
      <c r="V919" s="20" t="s">
        <v>375</v>
      </c>
      <c r="W919" s="21" t="s">
        <v>58</v>
      </c>
      <c r="X919" s="22">
        <v>44748</v>
      </c>
      <c r="Y919" s="23">
        <v>44871</v>
      </c>
      <c r="Z919" s="37" t="str">
        <f>IF(India_Data[[#This Row],[Order Date]]=India_Data[[#This Row],[Ship Date]],"0","1")</f>
        <v>1</v>
      </c>
      <c r="AA919" s="37" t="str">
        <f>IF(India_Data[[#This Row],[Sales]]&gt;=India_Data[[#This Row],[Target]],"YES","NO")</f>
        <v>NO</v>
      </c>
      <c r="AB919" s="37">
        <f>(Data!O919:O2473-Data!T919:T2473)</f>
        <v>-598.93000000000006</v>
      </c>
      <c r="AC919" s="35">
        <f>India_Data[[#This Row],[Ship Date]]-India_Data[[#This Row],[Order Date]]</f>
        <v>123</v>
      </c>
      <c r="AD919" s="35" t="str">
        <f>IF(India_Data[[#This Row],[Ship Date]]-India_Data[[#This Row],[Order Date]]&gt;5,"flag","no")</f>
        <v>flag</v>
      </c>
      <c r="AE919" s="35">
        <f>India_Data[[#This Row],[Profit]]/India_Data[[#This Row],[Sales]]</f>
        <v>0.12945693911135492</v>
      </c>
      <c r="AF919" s="41">
        <f>India_Data[[#This Row],[Sales]]/India_Data[[#This Row],[Target]]</f>
        <v>0.21503276539973787</v>
      </c>
      <c r="AG919" s="41">
        <f>India_Data[[#This Row],[Shipping Cost]]/India_Data[[#This Row],[Sales]]</f>
        <v>7.4907051868105076E-2</v>
      </c>
      <c r="AH919" s="40" t="str">
        <f>IF(India_Data[[#This Row],[Shipping Cost]]/India_Data[[#This Row],[Sales]]&gt;0.1,"HIGH","")</f>
        <v/>
      </c>
    </row>
    <row r="920" spans="1:34">
      <c r="A920" s="19">
        <v>919</v>
      </c>
      <c r="B920" s="20" t="s">
        <v>467</v>
      </c>
      <c r="C920" s="20" t="s">
        <v>26</v>
      </c>
      <c r="D920" s="20" t="s">
        <v>468</v>
      </c>
      <c r="E920" s="20" t="s">
        <v>469</v>
      </c>
      <c r="F920" s="20" t="s">
        <v>171</v>
      </c>
      <c r="G920" s="20" t="s">
        <v>117</v>
      </c>
      <c r="H920" s="20" t="s">
        <v>31</v>
      </c>
      <c r="I920" s="20" t="s">
        <v>32</v>
      </c>
      <c r="J920" s="20" t="s">
        <v>33</v>
      </c>
      <c r="K920" s="20" t="s">
        <v>137</v>
      </c>
      <c r="L920" s="20" t="s">
        <v>35</v>
      </c>
      <c r="M920" s="20" t="s">
        <v>98</v>
      </c>
      <c r="N920" s="20" t="s">
        <v>138</v>
      </c>
      <c r="O920" s="20">
        <v>115.11</v>
      </c>
      <c r="P920" s="20">
        <v>3</v>
      </c>
      <c r="Q920" s="20">
        <v>13.77</v>
      </c>
      <c r="R920" s="20">
        <v>8.51</v>
      </c>
      <c r="S920" s="20" t="s">
        <v>38</v>
      </c>
      <c r="T920" s="20">
        <v>397</v>
      </c>
      <c r="U920" s="20" t="s">
        <v>350</v>
      </c>
      <c r="V920" s="20" t="s">
        <v>362</v>
      </c>
      <c r="W920" s="21" t="s">
        <v>41</v>
      </c>
      <c r="X920" s="22">
        <v>45101</v>
      </c>
      <c r="Y920" s="23">
        <v>45105</v>
      </c>
      <c r="Z920" s="37" t="str">
        <f>IF(India_Data[[#This Row],[Order Date]]=India_Data[[#This Row],[Ship Date]],"0","1")</f>
        <v>1</v>
      </c>
      <c r="AA920" s="37" t="str">
        <f>IF(India_Data[[#This Row],[Sales]]&gt;=India_Data[[#This Row],[Target]],"YES","NO")</f>
        <v>NO</v>
      </c>
      <c r="AB920" s="37">
        <f>(Data!O920:O2474-Data!T920:T2474)</f>
        <v>-281.89</v>
      </c>
      <c r="AC920" s="35">
        <f>India_Data[[#This Row],[Ship Date]]-India_Data[[#This Row],[Order Date]]</f>
        <v>4</v>
      </c>
      <c r="AD920" s="35" t="str">
        <f>IF(India_Data[[#This Row],[Ship Date]]-India_Data[[#This Row],[Order Date]]&gt;5,"flag","no")</f>
        <v>no</v>
      </c>
      <c r="AE920" s="35">
        <f>India_Data[[#This Row],[Profit]]/India_Data[[#This Row],[Sales]]</f>
        <v>0.1196247068021892</v>
      </c>
      <c r="AF920" s="41">
        <f>India_Data[[#This Row],[Sales]]/India_Data[[#This Row],[Target]]</f>
        <v>0.28994962216624687</v>
      </c>
      <c r="AG920" s="41">
        <f>India_Data[[#This Row],[Shipping Cost]]/India_Data[[#This Row],[Sales]]</f>
        <v>7.39292850317088E-2</v>
      </c>
      <c r="AH920" s="40" t="str">
        <f>IF(India_Data[[#This Row],[Shipping Cost]]/India_Data[[#This Row],[Sales]]&gt;0.1,"HIGH","")</f>
        <v/>
      </c>
    </row>
    <row r="921" spans="1:34">
      <c r="A921" s="19">
        <v>920</v>
      </c>
      <c r="B921" s="20" t="s">
        <v>470</v>
      </c>
      <c r="C921" s="20" t="s">
        <v>26</v>
      </c>
      <c r="D921" s="20" t="s">
        <v>471</v>
      </c>
      <c r="E921" s="20" t="s">
        <v>472</v>
      </c>
      <c r="F921" s="20" t="s">
        <v>171</v>
      </c>
      <c r="G921" s="20" t="s">
        <v>473</v>
      </c>
      <c r="H921" s="20" t="s">
        <v>31</v>
      </c>
      <c r="I921" s="20" t="s">
        <v>32</v>
      </c>
      <c r="J921" s="20" t="s">
        <v>33</v>
      </c>
      <c r="K921" s="20" t="s">
        <v>474</v>
      </c>
      <c r="L921" s="20" t="s">
        <v>35</v>
      </c>
      <c r="M921" s="20" t="s">
        <v>98</v>
      </c>
      <c r="N921" s="20" t="s">
        <v>475</v>
      </c>
      <c r="O921" s="20">
        <v>111.42</v>
      </c>
      <c r="P921" s="20">
        <v>3</v>
      </c>
      <c r="Q921" s="20">
        <v>24.48</v>
      </c>
      <c r="R921" s="20">
        <v>5.52</v>
      </c>
      <c r="S921" s="20" t="s">
        <v>38</v>
      </c>
      <c r="T921" s="20">
        <v>506</v>
      </c>
      <c r="U921" s="20" t="s">
        <v>350</v>
      </c>
      <c r="V921" s="20" t="s">
        <v>356</v>
      </c>
      <c r="W921" s="21" t="s">
        <v>58</v>
      </c>
      <c r="X921" s="22">
        <v>45268</v>
      </c>
      <c r="Y921" s="23">
        <v>45154</v>
      </c>
      <c r="Z921" s="37" t="str">
        <f>IF(India_Data[[#This Row],[Order Date]]=India_Data[[#This Row],[Ship Date]],"0","1")</f>
        <v>1</v>
      </c>
      <c r="AA921" s="37" t="str">
        <f>IF(India_Data[[#This Row],[Sales]]&gt;=India_Data[[#This Row],[Target]],"YES","NO")</f>
        <v>NO</v>
      </c>
      <c r="AB921" s="37">
        <f>(Data!O921:O2475-Data!T921:T2475)</f>
        <v>-394.58</v>
      </c>
      <c r="AC921" s="35">
        <f>India_Data[[#This Row],[Ship Date]]-India_Data[[#This Row],[Order Date]]</f>
        <v>-114</v>
      </c>
      <c r="AD921" s="35" t="str">
        <f>IF(India_Data[[#This Row],[Ship Date]]-India_Data[[#This Row],[Order Date]]&gt;5,"flag","no")</f>
        <v>no</v>
      </c>
      <c r="AE921" s="35">
        <f>India_Data[[#This Row],[Profit]]/India_Data[[#This Row],[Sales]]</f>
        <v>0.2197092084006462</v>
      </c>
      <c r="AF921" s="41">
        <f>India_Data[[#This Row],[Sales]]/India_Data[[#This Row],[Target]]</f>
        <v>0.22019762845849802</v>
      </c>
      <c r="AG921" s="41">
        <f>India_Data[[#This Row],[Shipping Cost]]/India_Data[[#This Row],[Sales]]</f>
        <v>4.954227248249865E-2</v>
      </c>
      <c r="AH921" s="40" t="str">
        <f>IF(India_Data[[#This Row],[Shipping Cost]]/India_Data[[#This Row],[Sales]]&gt;0.1,"HIGH","")</f>
        <v/>
      </c>
    </row>
    <row r="922" spans="1:34">
      <c r="A922" s="19">
        <v>921</v>
      </c>
      <c r="B922" s="20" t="s">
        <v>476</v>
      </c>
      <c r="C922" s="20" t="s">
        <v>26</v>
      </c>
      <c r="D922" s="20" t="s">
        <v>477</v>
      </c>
      <c r="E922" s="20" t="s">
        <v>478</v>
      </c>
      <c r="F922" s="20" t="s">
        <v>171</v>
      </c>
      <c r="G922" s="20" t="s">
        <v>479</v>
      </c>
      <c r="H922" s="20" t="s">
        <v>63</v>
      </c>
      <c r="I922" s="20" t="s">
        <v>32</v>
      </c>
      <c r="J922" s="20" t="s">
        <v>54</v>
      </c>
      <c r="K922" s="20" t="s">
        <v>480</v>
      </c>
      <c r="L922" s="20" t="s">
        <v>35</v>
      </c>
      <c r="M922" s="20" t="s">
        <v>145</v>
      </c>
      <c r="N922" s="20" t="s">
        <v>481</v>
      </c>
      <c r="O922" s="20">
        <v>79.290000000000006</v>
      </c>
      <c r="P922" s="20">
        <v>3</v>
      </c>
      <c r="Q922" s="20">
        <v>18.18</v>
      </c>
      <c r="R922" s="20">
        <v>4.5999999999999996</v>
      </c>
      <c r="S922" s="20" t="s">
        <v>38</v>
      </c>
      <c r="T922" s="20">
        <v>432</v>
      </c>
      <c r="U922" s="20" t="s">
        <v>350</v>
      </c>
      <c r="V922" s="20" t="s">
        <v>362</v>
      </c>
      <c r="W922" s="21" t="s">
        <v>58</v>
      </c>
      <c r="X922" s="22">
        <v>45161</v>
      </c>
      <c r="Y922" s="23">
        <v>45165</v>
      </c>
      <c r="Z922" s="37" t="str">
        <f>IF(India_Data[[#This Row],[Order Date]]=India_Data[[#This Row],[Ship Date]],"0","1")</f>
        <v>1</v>
      </c>
      <c r="AA922" s="37" t="str">
        <f>IF(India_Data[[#This Row],[Sales]]&gt;=India_Data[[#This Row],[Target]],"YES","NO")</f>
        <v>NO</v>
      </c>
      <c r="AB922" s="37">
        <f>(Data!O922:O2476-Data!T922:T2476)</f>
        <v>-352.71</v>
      </c>
      <c r="AC922" s="35">
        <f>India_Data[[#This Row],[Ship Date]]-India_Data[[#This Row],[Order Date]]</f>
        <v>4</v>
      </c>
      <c r="AD922" s="35" t="str">
        <f>IF(India_Data[[#This Row],[Ship Date]]-India_Data[[#This Row],[Order Date]]&gt;5,"flag","no")</f>
        <v>no</v>
      </c>
      <c r="AE922" s="35">
        <f>India_Data[[#This Row],[Profit]]/India_Data[[#This Row],[Sales]]</f>
        <v>0.22928490351872868</v>
      </c>
      <c r="AF922" s="41">
        <f>India_Data[[#This Row],[Sales]]/India_Data[[#This Row],[Target]]</f>
        <v>0.18354166666666669</v>
      </c>
      <c r="AG922" s="41">
        <f>India_Data[[#This Row],[Shipping Cost]]/India_Data[[#This Row],[Sales]]</f>
        <v>5.8014882078446198E-2</v>
      </c>
      <c r="AH922" s="40" t="str">
        <f>IF(India_Data[[#This Row],[Shipping Cost]]/India_Data[[#This Row],[Sales]]&gt;0.1,"HIGH","")</f>
        <v/>
      </c>
    </row>
    <row r="923" spans="1:34">
      <c r="A923" s="19">
        <v>922</v>
      </c>
      <c r="B923" s="20" t="s">
        <v>482</v>
      </c>
      <c r="C923" s="20" t="s">
        <v>26</v>
      </c>
      <c r="D923" s="20" t="s">
        <v>483</v>
      </c>
      <c r="E923" s="20" t="s">
        <v>484</v>
      </c>
      <c r="F923" s="20" t="s">
        <v>171</v>
      </c>
      <c r="G923" s="20" t="s">
        <v>260</v>
      </c>
      <c r="H923" s="20" t="s">
        <v>260</v>
      </c>
      <c r="I923" s="20" t="s">
        <v>32</v>
      </c>
      <c r="J923" s="20" t="s">
        <v>33</v>
      </c>
      <c r="K923" s="20" t="s">
        <v>485</v>
      </c>
      <c r="L923" s="20" t="s">
        <v>35</v>
      </c>
      <c r="M923" s="20" t="s">
        <v>159</v>
      </c>
      <c r="N923" s="20" t="s">
        <v>486</v>
      </c>
      <c r="O923" s="20">
        <v>53.64</v>
      </c>
      <c r="P923" s="20">
        <v>3</v>
      </c>
      <c r="Q923" s="20">
        <v>11.25</v>
      </c>
      <c r="R923" s="20">
        <v>4.3899999999999997</v>
      </c>
      <c r="S923" s="20" t="s">
        <v>38</v>
      </c>
      <c r="T923" s="20">
        <v>412</v>
      </c>
      <c r="U923" s="20" t="s">
        <v>350</v>
      </c>
      <c r="V923" s="20" t="s">
        <v>351</v>
      </c>
      <c r="W923" s="21" t="s">
        <v>41</v>
      </c>
      <c r="X923" s="22">
        <v>45642</v>
      </c>
      <c r="Y923" s="23">
        <v>45647</v>
      </c>
      <c r="Z923" s="37" t="str">
        <f>IF(India_Data[[#This Row],[Order Date]]=India_Data[[#This Row],[Ship Date]],"0","1")</f>
        <v>1</v>
      </c>
      <c r="AA923" s="37" t="str">
        <f>IF(India_Data[[#This Row],[Sales]]&gt;=India_Data[[#This Row],[Target]],"YES","NO")</f>
        <v>NO</v>
      </c>
      <c r="AB923" s="37">
        <f>(Data!O923:O2477-Data!T923:T2477)</f>
        <v>-358.36</v>
      </c>
      <c r="AC923" s="35">
        <f>India_Data[[#This Row],[Ship Date]]-India_Data[[#This Row],[Order Date]]</f>
        <v>5</v>
      </c>
      <c r="AD923" s="35" t="str">
        <f>IF(India_Data[[#This Row],[Ship Date]]-India_Data[[#This Row],[Order Date]]&gt;5,"flag","no")</f>
        <v>no</v>
      </c>
      <c r="AE923" s="35">
        <f>India_Data[[#This Row],[Profit]]/India_Data[[#This Row],[Sales]]</f>
        <v>0.20973154362416108</v>
      </c>
      <c r="AF923" s="41">
        <f>India_Data[[#This Row],[Sales]]/India_Data[[#This Row],[Target]]</f>
        <v>0.13019417475728157</v>
      </c>
      <c r="AG923" s="41">
        <f>India_Data[[#This Row],[Shipping Cost]]/India_Data[[#This Row],[Sales]]</f>
        <v>8.1841909023117068E-2</v>
      </c>
      <c r="AH923" s="40" t="str">
        <f>IF(India_Data[[#This Row],[Shipping Cost]]/India_Data[[#This Row],[Sales]]&gt;0.1,"HIGH","")</f>
        <v/>
      </c>
    </row>
    <row r="924" spans="1:34">
      <c r="A924" s="19">
        <v>923</v>
      </c>
      <c r="B924" s="20" t="s">
        <v>487</v>
      </c>
      <c r="C924" s="20" t="s">
        <v>26</v>
      </c>
      <c r="D924" s="20" t="s">
        <v>488</v>
      </c>
      <c r="E924" s="20" t="s">
        <v>489</v>
      </c>
      <c r="F924" s="20" t="s">
        <v>171</v>
      </c>
      <c r="G924" s="20" t="s">
        <v>420</v>
      </c>
      <c r="H924" s="20" t="s">
        <v>63</v>
      </c>
      <c r="I924" s="20" t="s">
        <v>32</v>
      </c>
      <c r="J924" s="20" t="s">
        <v>54</v>
      </c>
      <c r="K924" s="20" t="s">
        <v>490</v>
      </c>
      <c r="L924" s="20" t="s">
        <v>35</v>
      </c>
      <c r="M924" s="20" t="s">
        <v>91</v>
      </c>
      <c r="N924" s="20" t="s">
        <v>491</v>
      </c>
      <c r="O924" s="20">
        <v>34.47</v>
      </c>
      <c r="P924" s="20">
        <v>3</v>
      </c>
      <c r="Q924" s="20">
        <v>9.99</v>
      </c>
      <c r="R924" s="20">
        <v>2.8</v>
      </c>
      <c r="S924" s="20" t="s">
        <v>38</v>
      </c>
      <c r="T924" s="20">
        <v>720</v>
      </c>
      <c r="U924" s="20" t="s">
        <v>350</v>
      </c>
      <c r="V924" s="20" t="s">
        <v>356</v>
      </c>
      <c r="W924" s="21" t="s">
        <v>41</v>
      </c>
      <c r="X924" s="22">
        <v>45454</v>
      </c>
      <c r="Y924" s="23">
        <v>45607</v>
      </c>
      <c r="Z924" s="37" t="str">
        <f>IF(India_Data[[#This Row],[Order Date]]=India_Data[[#This Row],[Ship Date]],"0","1")</f>
        <v>1</v>
      </c>
      <c r="AA924" s="37" t="str">
        <f>IF(India_Data[[#This Row],[Sales]]&gt;=India_Data[[#This Row],[Target]],"YES","NO")</f>
        <v>NO</v>
      </c>
      <c r="AB924" s="37">
        <f>(Data!O924:O2478-Data!T924:T2478)</f>
        <v>-685.53</v>
      </c>
      <c r="AC924" s="35">
        <f>India_Data[[#This Row],[Ship Date]]-India_Data[[#This Row],[Order Date]]</f>
        <v>153</v>
      </c>
      <c r="AD924" s="35" t="str">
        <f>IF(India_Data[[#This Row],[Ship Date]]-India_Data[[#This Row],[Order Date]]&gt;5,"flag","no")</f>
        <v>flag</v>
      </c>
      <c r="AE924" s="35">
        <f>India_Data[[#This Row],[Profit]]/India_Data[[#This Row],[Sales]]</f>
        <v>0.28981723237597912</v>
      </c>
      <c r="AF924" s="41">
        <f>India_Data[[#This Row],[Sales]]/India_Data[[#This Row],[Target]]</f>
        <v>4.7875000000000001E-2</v>
      </c>
      <c r="AG924" s="41">
        <f>India_Data[[#This Row],[Shipping Cost]]/India_Data[[#This Row],[Sales]]</f>
        <v>8.1230055120394537E-2</v>
      </c>
      <c r="AH924" s="40" t="str">
        <f>IF(India_Data[[#This Row],[Shipping Cost]]/India_Data[[#This Row],[Sales]]&gt;0.1,"HIGH","")</f>
        <v/>
      </c>
    </row>
    <row r="925" spans="1:34">
      <c r="A925" s="19">
        <v>924</v>
      </c>
      <c r="B925" s="20" t="s">
        <v>492</v>
      </c>
      <c r="C925" s="20" t="s">
        <v>26</v>
      </c>
      <c r="D925" s="20" t="s">
        <v>493</v>
      </c>
      <c r="E925" s="20" t="s">
        <v>494</v>
      </c>
      <c r="F925" s="20" t="s">
        <v>171</v>
      </c>
      <c r="G925" s="20" t="s">
        <v>291</v>
      </c>
      <c r="H925" s="20" t="s">
        <v>63</v>
      </c>
      <c r="I925" s="20" t="s">
        <v>32</v>
      </c>
      <c r="J925" s="20" t="s">
        <v>54</v>
      </c>
      <c r="K925" s="20" t="s">
        <v>495</v>
      </c>
      <c r="L925" s="20" t="s">
        <v>35</v>
      </c>
      <c r="M925" s="20" t="s">
        <v>145</v>
      </c>
      <c r="N925" s="20" t="s">
        <v>496</v>
      </c>
      <c r="O925" s="20">
        <v>192.55500000000001</v>
      </c>
      <c r="P925" s="20">
        <v>3</v>
      </c>
      <c r="Q925" s="20">
        <v>-154.125</v>
      </c>
      <c r="R925" s="20">
        <v>9.94</v>
      </c>
      <c r="S925" s="20" t="s">
        <v>38</v>
      </c>
      <c r="T925" s="20">
        <v>382</v>
      </c>
      <c r="U925" s="20" t="s">
        <v>350</v>
      </c>
      <c r="V925" s="20" t="s">
        <v>375</v>
      </c>
      <c r="W925" s="21" t="s">
        <v>41</v>
      </c>
      <c r="X925" s="22">
        <v>45091</v>
      </c>
      <c r="Y925" s="23">
        <v>45095</v>
      </c>
      <c r="Z925" s="37" t="str">
        <f>IF(India_Data[[#This Row],[Order Date]]=India_Data[[#This Row],[Ship Date]],"0","1")</f>
        <v>1</v>
      </c>
      <c r="AA925" s="37" t="str">
        <f>IF(India_Data[[#This Row],[Sales]]&gt;=India_Data[[#This Row],[Target]],"YES","NO")</f>
        <v>NO</v>
      </c>
      <c r="AB925" s="37">
        <f>(Data!O925:O2479-Data!T925:T2479)</f>
        <v>-189.44499999999999</v>
      </c>
      <c r="AC925" s="35">
        <f>India_Data[[#This Row],[Ship Date]]-India_Data[[#This Row],[Order Date]]</f>
        <v>4</v>
      </c>
      <c r="AD925" s="35" t="str">
        <f>IF(India_Data[[#This Row],[Ship Date]]-India_Data[[#This Row],[Order Date]]&gt;5,"flag","no")</f>
        <v>no</v>
      </c>
      <c r="AE925" s="35">
        <f>India_Data[[#This Row],[Profit]]/India_Data[[#This Row],[Sales]]</f>
        <v>-0.80042065903248416</v>
      </c>
      <c r="AF925" s="41">
        <f>India_Data[[#This Row],[Sales]]/India_Data[[#This Row],[Target]]</f>
        <v>0.50407068062827232</v>
      </c>
      <c r="AG925" s="41">
        <f>India_Data[[#This Row],[Shipping Cost]]/India_Data[[#This Row],[Sales]]</f>
        <v>5.1621614603619741E-2</v>
      </c>
      <c r="AH925" s="40" t="str">
        <f>IF(India_Data[[#This Row],[Shipping Cost]]/India_Data[[#This Row],[Sales]]&gt;0.1,"HIGH","")</f>
        <v/>
      </c>
    </row>
    <row r="926" spans="1:34">
      <c r="A926" s="19">
        <v>925</v>
      </c>
      <c r="B926" s="20" t="s">
        <v>470</v>
      </c>
      <c r="C926" s="20" t="s">
        <v>26</v>
      </c>
      <c r="D926" s="20" t="s">
        <v>471</v>
      </c>
      <c r="E926" s="20" t="s">
        <v>472</v>
      </c>
      <c r="F926" s="20" t="s">
        <v>171</v>
      </c>
      <c r="G926" s="20" t="s">
        <v>473</v>
      </c>
      <c r="H926" s="20" t="s">
        <v>31</v>
      </c>
      <c r="I926" s="20" t="s">
        <v>32</v>
      </c>
      <c r="J926" s="20" t="s">
        <v>33</v>
      </c>
      <c r="K926" s="20" t="s">
        <v>1137</v>
      </c>
      <c r="L926" s="20" t="s">
        <v>35</v>
      </c>
      <c r="M926" s="20" t="s">
        <v>275</v>
      </c>
      <c r="N926" s="20" t="s">
        <v>1138</v>
      </c>
      <c r="O926" s="20">
        <v>2080.3200000000002</v>
      </c>
      <c r="P926" s="20">
        <v>4</v>
      </c>
      <c r="Q926" s="20">
        <v>603.24</v>
      </c>
      <c r="R926" s="20">
        <v>113.36</v>
      </c>
      <c r="S926" s="20" t="s">
        <v>38</v>
      </c>
      <c r="T926" s="20">
        <v>624</v>
      </c>
      <c r="U926" s="20" t="s">
        <v>350</v>
      </c>
      <c r="V926" s="20" t="s">
        <v>362</v>
      </c>
      <c r="W926" s="21" t="s">
        <v>41</v>
      </c>
      <c r="X926" s="22">
        <v>44934</v>
      </c>
      <c r="Y926" s="23">
        <v>45054</v>
      </c>
      <c r="Z926" s="37" t="str">
        <f>IF(India_Data[[#This Row],[Order Date]]=India_Data[[#This Row],[Ship Date]],"0","1")</f>
        <v>1</v>
      </c>
      <c r="AA926" s="37" t="str">
        <f>IF(India_Data[[#This Row],[Sales]]&gt;=India_Data[[#This Row],[Target]],"YES","NO")</f>
        <v>YES</v>
      </c>
      <c r="AB926" s="37">
        <f>(Data!O926:O2480-Data!T926:T2480)</f>
        <v>1456.3200000000002</v>
      </c>
      <c r="AC926" s="35">
        <f>India_Data[[#This Row],[Ship Date]]-India_Data[[#This Row],[Order Date]]</f>
        <v>120</v>
      </c>
      <c r="AD926" s="35" t="str">
        <f>IF(India_Data[[#This Row],[Ship Date]]-India_Data[[#This Row],[Order Date]]&gt;5,"flag","no")</f>
        <v>flag</v>
      </c>
      <c r="AE926" s="35">
        <f>India_Data[[#This Row],[Profit]]/India_Data[[#This Row],[Sales]]</f>
        <v>0.2899746192893401</v>
      </c>
      <c r="AF926" s="41">
        <f>India_Data[[#This Row],[Sales]]/India_Data[[#This Row],[Target]]</f>
        <v>3.3338461538461539</v>
      </c>
      <c r="AG926" s="41">
        <f>India_Data[[#This Row],[Shipping Cost]]/India_Data[[#This Row],[Sales]]</f>
        <v>5.4491616674357785E-2</v>
      </c>
      <c r="AH926" s="40" t="str">
        <f>IF(India_Data[[#This Row],[Shipping Cost]]/India_Data[[#This Row],[Sales]]&gt;0.1,"HIGH","")</f>
        <v/>
      </c>
    </row>
    <row r="927" spans="1:34">
      <c r="A927" s="19">
        <v>926</v>
      </c>
      <c r="B927" s="20" t="s">
        <v>1139</v>
      </c>
      <c r="C927" s="20" t="s">
        <v>26</v>
      </c>
      <c r="D927" s="20" t="s">
        <v>1140</v>
      </c>
      <c r="E927" s="20" t="s">
        <v>1141</v>
      </c>
      <c r="F927" s="20" t="s">
        <v>171</v>
      </c>
      <c r="G927" s="20" t="s">
        <v>786</v>
      </c>
      <c r="H927" s="20" t="s">
        <v>63</v>
      </c>
      <c r="I927" s="20" t="s">
        <v>32</v>
      </c>
      <c r="J927" s="20" t="s">
        <v>54</v>
      </c>
      <c r="K927" s="20" t="s">
        <v>1142</v>
      </c>
      <c r="L927" s="20" t="s">
        <v>35</v>
      </c>
      <c r="M927" s="20" t="s">
        <v>76</v>
      </c>
      <c r="N927" s="20" t="s">
        <v>1143</v>
      </c>
      <c r="O927" s="20">
        <v>205.44</v>
      </c>
      <c r="P927" s="20">
        <v>4</v>
      </c>
      <c r="Q927" s="20">
        <v>28.68</v>
      </c>
      <c r="R927" s="20">
        <v>19.87</v>
      </c>
      <c r="S927" s="20" t="s">
        <v>38</v>
      </c>
      <c r="T927" s="20">
        <v>718</v>
      </c>
      <c r="U927" s="20" t="s">
        <v>350</v>
      </c>
      <c r="V927" s="20" t="s">
        <v>351</v>
      </c>
      <c r="W927" s="21" t="s">
        <v>58</v>
      </c>
      <c r="X927" s="22">
        <v>44619</v>
      </c>
      <c r="Y927" s="23">
        <v>44654</v>
      </c>
      <c r="Z927" s="37" t="str">
        <f>IF(India_Data[[#This Row],[Order Date]]=India_Data[[#This Row],[Ship Date]],"0","1")</f>
        <v>1</v>
      </c>
      <c r="AA927" s="37" t="str">
        <f>IF(India_Data[[#This Row],[Sales]]&gt;=India_Data[[#This Row],[Target]],"YES","NO")</f>
        <v>NO</v>
      </c>
      <c r="AB927" s="37">
        <f>(Data!O927:O2481-Data!T927:T2481)</f>
        <v>-512.55999999999995</v>
      </c>
      <c r="AC927" s="35">
        <f>India_Data[[#This Row],[Ship Date]]-India_Data[[#This Row],[Order Date]]</f>
        <v>35</v>
      </c>
      <c r="AD927" s="35" t="str">
        <f>IF(India_Data[[#This Row],[Ship Date]]-India_Data[[#This Row],[Order Date]]&gt;5,"flag","no")</f>
        <v>flag</v>
      </c>
      <c r="AE927" s="35">
        <f>India_Data[[#This Row],[Profit]]/India_Data[[#This Row],[Sales]]</f>
        <v>0.13960280373831777</v>
      </c>
      <c r="AF927" s="41">
        <f>India_Data[[#This Row],[Sales]]/India_Data[[#This Row],[Target]]</f>
        <v>0.28612813370473539</v>
      </c>
      <c r="AG927" s="41">
        <f>India_Data[[#This Row],[Shipping Cost]]/India_Data[[#This Row],[Sales]]</f>
        <v>9.6719236760124616E-2</v>
      </c>
      <c r="AH927" s="40" t="str">
        <f>IF(India_Data[[#This Row],[Shipping Cost]]/India_Data[[#This Row],[Sales]]&gt;0.1,"HIGH","")</f>
        <v/>
      </c>
    </row>
    <row r="928" spans="1:34">
      <c r="A928" s="19">
        <v>927</v>
      </c>
      <c r="B928" s="20" t="s">
        <v>1144</v>
      </c>
      <c r="C928" s="20" t="s">
        <v>26</v>
      </c>
      <c r="D928" s="20" t="s">
        <v>779</v>
      </c>
      <c r="E928" s="20" t="s">
        <v>780</v>
      </c>
      <c r="F928" s="20" t="s">
        <v>171</v>
      </c>
      <c r="G928" s="20" t="s">
        <v>117</v>
      </c>
      <c r="H928" s="20" t="s">
        <v>143</v>
      </c>
      <c r="I928" s="20" t="s">
        <v>32</v>
      </c>
      <c r="J928" s="20" t="s">
        <v>33</v>
      </c>
      <c r="K928" s="20" t="s">
        <v>1145</v>
      </c>
      <c r="L928" s="20" t="s">
        <v>35</v>
      </c>
      <c r="M928" s="20" t="s">
        <v>105</v>
      </c>
      <c r="N928" s="20" t="s">
        <v>1146</v>
      </c>
      <c r="O928" s="20">
        <v>106.32</v>
      </c>
      <c r="P928" s="20">
        <v>4</v>
      </c>
      <c r="Q928" s="20">
        <v>31.8</v>
      </c>
      <c r="R928" s="20">
        <v>9.16</v>
      </c>
      <c r="S928" s="20" t="s">
        <v>38</v>
      </c>
      <c r="T928" s="20">
        <v>621</v>
      </c>
      <c r="U928" s="20" t="s">
        <v>350</v>
      </c>
      <c r="V928" s="20" t="s">
        <v>356</v>
      </c>
      <c r="W928" s="21" t="s">
        <v>41</v>
      </c>
      <c r="X928" s="22">
        <v>45491</v>
      </c>
      <c r="Y928" s="23">
        <v>45498</v>
      </c>
      <c r="Z928" s="37" t="str">
        <f>IF(India_Data[[#This Row],[Order Date]]=India_Data[[#This Row],[Ship Date]],"0","1")</f>
        <v>1</v>
      </c>
      <c r="AA928" s="37" t="str">
        <f>IF(India_Data[[#This Row],[Sales]]&gt;=India_Data[[#This Row],[Target]],"YES","NO")</f>
        <v>NO</v>
      </c>
      <c r="AB928" s="37">
        <f>(Data!O928:O2482-Data!T928:T2482)</f>
        <v>-514.68000000000006</v>
      </c>
      <c r="AC928" s="35">
        <f>India_Data[[#This Row],[Ship Date]]-India_Data[[#This Row],[Order Date]]</f>
        <v>7</v>
      </c>
      <c r="AD928" s="35" t="str">
        <f>IF(India_Data[[#This Row],[Ship Date]]-India_Data[[#This Row],[Order Date]]&gt;5,"flag","no")</f>
        <v>flag</v>
      </c>
      <c r="AE928" s="35">
        <f>India_Data[[#This Row],[Profit]]/India_Data[[#This Row],[Sales]]</f>
        <v>0.299097065462754</v>
      </c>
      <c r="AF928" s="41">
        <f>India_Data[[#This Row],[Sales]]/India_Data[[#This Row],[Target]]</f>
        <v>0.17120772946859902</v>
      </c>
      <c r="AG928" s="41">
        <f>India_Data[[#This Row],[Shipping Cost]]/India_Data[[#This Row],[Sales]]</f>
        <v>8.6155003762227247E-2</v>
      </c>
      <c r="AH928" s="40" t="str">
        <f>IF(India_Data[[#This Row],[Shipping Cost]]/India_Data[[#This Row],[Sales]]&gt;0.1,"HIGH","")</f>
        <v/>
      </c>
    </row>
    <row r="929" spans="1:34">
      <c r="A929" s="19">
        <v>928</v>
      </c>
      <c r="B929" s="20" t="s">
        <v>1147</v>
      </c>
      <c r="C929" s="20" t="s">
        <v>26</v>
      </c>
      <c r="D929" s="20" t="s">
        <v>1148</v>
      </c>
      <c r="E929" s="20" t="s">
        <v>1149</v>
      </c>
      <c r="F929" s="20" t="s">
        <v>171</v>
      </c>
      <c r="G929" s="20" t="s">
        <v>1150</v>
      </c>
      <c r="H929" s="20" t="s">
        <v>124</v>
      </c>
      <c r="I929" s="20" t="s">
        <v>32</v>
      </c>
      <c r="J929" s="20" t="s">
        <v>47</v>
      </c>
      <c r="K929" s="20" t="s">
        <v>64</v>
      </c>
      <c r="L929" s="20" t="s">
        <v>35</v>
      </c>
      <c r="M929" s="20" t="s">
        <v>36</v>
      </c>
      <c r="N929" s="20" t="s">
        <v>65</v>
      </c>
      <c r="O929" s="20">
        <v>19.350000000000001</v>
      </c>
      <c r="P929" s="20">
        <v>5</v>
      </c>
      <c r="Q929" s="20">
        <v>9.15</v>
      </c>
      <c r="R929" s="20">
        <v>2.0299999999999998</v>
      </c>
      <c r="S929" s="20" t="s">
        <v>38</v>
      </c>
      <c r="T929" s="20">
        <v>389</v>
      </c>
      <c r="U929" s="20" t="s">
        <v>350</v>
      </c>
      <c r="V929" s="20" t="s">
        <v>375</v>
      </c>
      <c r="W929" s="21" t="s">
        <v>58</v>
      </c>
      <c r="X929" s="22">
        <v>45034</v>
      </c>
      <c r="Y929" s="23">
        <v>45039</v>
      </c>
      <c r="Z929" s="37" t="str">
        <f>IF(India_Data[[#This Row],[Order Date]]=India_Data[[#This Row],[Ship Date]],"0","1")</f>
        <v>1</v>
      </c>
      <c r="AA929" s="37" t="str">
        <f>IF(India_Data[[#This Row],[Sales]]&gt;=India_Data[[#This Row],[Target]],"YES","NO")</f>
        <v>NO</v>
      </c>
      <c r="AB929" s="37">
        <f>(Data!O929:O2483-Data!T929:T2483)</f>
        <v>-369.65</v>
      </c>
      <c r="AC929" s="35">
        <f>India_Data[[#This Row],[Ship Date]]-India_Data[[#This Row],[Order Date]]</f>
        <v>5</v>
      </c>
      <c r="AD929" s="35" t="str">
        <f>IF(India_Data[[#This Row],[Ship Date]]-India_Data[[#This Row],[Order Date]]&gt;5,"flag","no")</f>
        <v>no</v>
      </c>
      <c r="AE929" s="35">
        <f>India_Data[[#This Row],[Profit]]/India_Data[[#This Row],[Sales]]</f>
        <v>0.47286821705426357</v>
      </c>
      <c r="AF929" s="41">
        <f>India_Data[[#This Row],[Sales]]/India_Data[[#This Row],[Target]]</f>
        <v>4.9742930591259643E-2</v>
      </c>
      <c r="AG929" s="41">
        <f>India_Data[[#This Row],[Shipping Cost]]/India_Data[[#This Row],[Sales]]</f>
        <v>0.10490956072351419</v>
      </c>
      <c r="AH929" s="40" t="str">
        <f>IF(India_Data[[#This Row],[Shipping Cost]]/India_Data[[#This Row],[Sales]]&gt;0.1,"HIGH","")</f>
        <v>HIGH</v>
      </c>
    </row>
    <row r="930" spans="1:34">
      <c r="A930" s="19">
        <v>929</v>
      </c>
      <c r="B930" s="20" t="s">
        <v>1151</v>
      </c>
      <c r="C930" s="20" t="s">
        <v>26</v>
      </c>
      <c r="D930" s="20" t="s">
        <v>1152</v>
      </c>
      <c r="E930" s="20" t="s">
        <v>1153</v>
      </c>
      <c r="F930" s="20" t="s">
        <v>171</v>
      </c>
      <c r="G930" s="20" t="s">
        <v>1154</v>
      </c>
      <c r="H930" s="20" t="s">
        <v>563</v>
      </c>
      <c r="I930" s="20" t="s">
        <v>32</v>
      </c>
      <c r="J930" s="20" t="s">
        <v>54</v>
      </c>
      <c r="K930" s="20" t="s">
        <v>1155</v>
      </c>
      <c r="L930" s="20" t="s">
        <v>35</v>
      </c>
      <c r="M930" s="20" t="s">
        <v>84</v>
      </c>
      <c r="N930" s="20" t="s">
        <v>1156</v>
      </c>
      <c r="O930" s="20">
        <v>59.25</v>
      </c>
      <c r="P930" s="20">
        <v>5</v>
      </c>
      <c r="Q930" s="20">
        <v>27.75</v>
      </c>
      <c r="R930" s="20">
        <v>4.2699999999999996</v>
      </c>
      <c r="S930" s="20" t="s">
        <v>38</v>
      </c>
      <c r="T930" s="20">
        <v>402</v>
      </c>
      <c r="U930" s="20" t="s">
        <v>350</v>
      </c>
      <c r="V930" s="20" t="s">
        <v>362</v>
      </c>
      <c r="W930" s="21" t="s">
        <v>58</v>
      </c>
      <c r="X930" s="22">
        <v>45320</v>
      </c>
      <c r="Y930" s="23">
        <v>45353</v>
      </c>
      <c r="Z930" s="37" t="str">
        <f>IF(India_Data[[#This Row],[Order Date]]=India_Data[[#This Row],[Ship Date]],"0","1")</f>
        <v>1</v>
      </c>
      <c r="AA930" s="37" t="str">
        <f>IF(India_Data[[#This Row],[Sales]]&gt;=India_Data[[#This Row],[Target]],"YES","NO")</f>
        <v>NO</v>
      </c>
      <c r="AB930" s="37">
        <f>(Data!O930:O2484-Data!T930:T2484)</f>
        <v>-342.75</v>
      </c>
      <c r="AC930" s="35">
        <f>India_Data[[#This Row],[Ship Date]]-India_Data[[#This Row],[Order Date]]</f>
        <v>33</v>
      </c>
      <c r="AD930" s="35" t="str">
        <f>IF(India_Data[[#This Row],[Ship Date]]-India_Data[[#This Row],[Order Date]]&gt;5,"flag","no")</f>
        <v>flag</v>
      </c>
      <c r="AE930" s="35">
        <f>India_Data[[#This Row],[Profit]]/India_Data[[#This Row],[Sales]]</f>
        <v>0.46835443037974683</v>
      </c>
      <c r="AF930" s="41">
        <f>India_Data[[#This Row],[Sales]]/India_Data[[#This Row],[Target]]</f>
        <v>0.14738805970149255</v>
      </c>
      <c r="AG930" s="41">
        <f>India_Data[[#This Row],[Shipping Cost]]/India_Data[[#This Row],[Sales]]</f>
        <v>7.20675105485232E-2</v>
      </c>
      <c r="AH930" s="40" t="str">
        <f>IF(India_Data[[#This Row],[Shipping Cost]]/India_Data[[#This Row],[Sales]]&gt;0.1,"HIGH","")</f>
        <v/>
      </c>
    </row>
    <row r="931" spans="1:34">
      <c r="A931" s="19">
        <v>930</v>
      </c>
      <c r="B931" s="20" t="s">
        <v>1059</v>
      </c>
      <c r="C931" s="20" t="s">
        <v>26</v>
      </c>
      <c r="D931" s="20" t="s">
        <v>1060</v>
      </c>
      <c r="E931" s="20" t="s">
        <v>1061</v>
      </c>
      <c r="F931" s="20" t="s">
        <v>171</v>
      </c>
      <c r="G931" s="20" t="s">
        <v>30</v>
      </c>
      <c r="H931" s="20" t="s">
        <v>31</v>
      </c>
      <c r="I931" s="20" t="s">
        <v>32</v>
      </c>
      <c r="J931" s="20" t="s">
        <v>33</v>
      </c>
      <c r="K931" s="20" t="s">
        <v>1157</v>
      </c>
      <c r="L931" s="20" t="s">
        <v>35</v>
      </c>
      <c r="M931" s="20" t="s">
        <v>98</v>
      </c>
      <c r="N931" s="20" t="s">
        <v>1158</v>
      </c>
      <c r="O931" s="20">
        <v>132.84</v>
      </c>
      <c r="P931" s="20">
        <v>6</v>
      </c>
      <c r="Q931" s="20">
        <v>37.08</v>
      </c>
      <c r="R931" s="20">
        <v>7.72</v>
      </c>
      <c r="S931" s="20" t="s">
        <v>38</v>
      </c>
      <c r="T931" s="20">
        <v>706</v>
      </c>
      <c r="U931" s="20" t="s">
        <v>350</v>
      </c>
      <c r="V931" s="20" t="s">
        <v>351</v>
      </c>
      <c r="W931" s="21" t="s">
        <v>41</v>
      </c>
      <c r="X931" s="22">
        <v>45091</v>
      </c>
      <c r="Y931" s="23">
        <v>45095</v>
      </c>
      <c r="Z931" s="37" t="str">
        <f>IF(India_Data[[#This Row],[Order Date]]=India_Data[[#This Row],[Ship Date]],"0","1")</f>
        <v>1</v>
      </c>
      <c r="AA931" s="37" t="str">
        <f>IF(India_Data[[#This Row],[Sales]]&gt;=India_Data[[#This Row],[Target]],"YES","NO")</f>
        <v>NO</v>
      </c>
      <c r="AB931" s="37">
        <f>(Data!O931:O2485-Data!T931:T2485)</f>
        <v>-573.16</v>
      </c>
      <c r="AC931" s="35">
        <f>India_Data[[#This Row],[Ship Date]]-India_Data[[#This Row],[Order Date]]</f>
        <v>4</v>
      </c>
      <c r="AD931" s="35" t="str">
        <f>IF(India_Data[[#This Row],[Ship Date]]-India_Data[[#This Row],[Order Date]]&gt;5,"flag","no")</f>
        <v>no</v>
      </c>
      <c r="AE931" s="35">
        <f>India_Data[[#This Row],[Profit]]/India_Data[[#This Row],[Sales]]</f>
        <v>0.27913279132791324</v>
      </c>
      <c r="AF931" s="41">
        <f>India_Data[[#This Row],[Sales]]/India_Data[[#This Row],[Target]]</f>
        <v>0.1881586402266289</v>
      </c>
      <c r="AG931" s="41">
        <f>India_Data[[#This Row],[Shipping Cost]]/India_Data[[#This Row],[Sales]]</f>
        <v>5.8115025594700387E-2</v>
      </c>
      <c r="AH931" s="40" t="str">
        <f>IF(India_Data[[#This Row],[Shipping Cost]]/India_Data[[#This Row],[Sales]]&gt;0.1,"HIGH","")</f>
        <v/>
      </c>
    </row>
    <row r="932" spans="1:34">
      <c r="A932" s="19">
        <v>931</v>
      </c>
      <c r="B932" s="20" t="s">
        <v>1127</v>
      </c>
      <c r="C932" s="20" t="s">
        <v>26</v>
      </c>
      <c r="D932" s="20" t="s">
        <v>1128</v>
      </c>
      <c r="E932" s="20" t="s">
        <v>1129</v>
      </c>
      <c r="F932" s="20" t="s">
        <v>171</v>
      </c>
      <c r="G932" s="20" t="s">
        <v>74</v>
      </c>
      <c r="H932" s="20" t="s">
        <v>179</v>
      </c>
      <c r="I932" s="20" t="s">
        <v>32</v>
      </c>
      <c r="J932" s="20" t="s">
        <v>180</v>
      </c>
      <c r="K932" s="20" t="s">
        <v>1159</v>
      </c>
      <c r="L932" s="20" t="s">
        <v>35</v>
      </c>
      <c r="M932" s="20" t="s">
        <v>84</v>
      </c>
      <c r="N932" s="20" t="s">
        <v>1160</v>
      </c>
      <c r="O932" s="20">
        <v>125.73</v>
      </c>
      <c r="P932" s="20">
        <v>11</v>
      </c>
      <c r="Q932" s="20">
        <v>36.299999999999997</v>
      </c>
      <c r="R932" s="20">
        <v>10.57</v>
      </c>
      <c r="S932" s="20" t="s">
        <v>38</v>
      </c>
      <c r="T932" s="20">
        <v>764</v>
      </c>
      <c r="U932" s="20" t="s">
        <v>350</v>
      </c>
      <c r="V932" s="20" t="s">
        <v>356</v>
      </c>
      <c r="W932" s="21" t="s">
        <v>41</v>
      </c>
      <c r="X932" s="22">
        <v>45091</v>
      </c>
      <c r="Y932" s="23">
        <v>45095</v>
      </c>
      <c r="Z932" s="37" t="str">
        <f>IF(India_Data[[#This Row],[Order Date]]=India_Data[[#This Row],[Ship Date]],"0","1")</f>
        <v>1</v>
      </c>
      <c r="AA932" s="37" t="str">
        <f>IF(India_Data[[#This Row],[Sales]]&gt;=India_Data[[#This Row],[Target]],"YES","NO")</f>
        <v>NO</v>
      </c>
      <c r="AB932" s="37">
        <f>(Data!O932:O2486-Data!T932:T2486)</f>
        <v>-638.27</v>
      </c>
      <c r="AC932" s="35">
        <f>India_Data[[#This Row],[Ship Date]]-India_Data[[#This Row],[Order Date]]</f>
        <v>4</v>
      </c>
      <c r="AD932" s="35" t="str">
        <f>IF(India_Data[[#This Row],[Ship Date]]-India_Data[[#This Row],[Order Date]]&gt;5,"flag","no")</f>
        <v>no</v>
      </c>
      <c r="AE932" s="35">
        <f>India_Data[[#This Row],[Profit]]/India_Data[[#This Row],[Sales]]</f>
        <v>0.28871391076115482</v>
      </c>
      <c r="AF932" s="41">
        <f>India_Data[[#This Row],[Sales]]/India_Data[[#This Row],[Target]]</f>
        <v>0.16456806282722514</v>
      </c>
      <c r="AG932" s="41">
        <f>India_Data[[#This Row],[Shipping Cost]]/India_Data[[#This Row],[Sales]]</f>
        <v>8.4069036824942336E-2</v>
      </c>
      <c r="AH932" s="40" t="str">
        <f>IF(India_Data[[#This Row],[Shipping Cost]]/India_Data[[#This Row],[Sales]]&gt;0.1,"HIGH","")</f>
        <v/>
      </c>
    </row>
    <row r="933" spans="1:34">
      <c r="A933" s="19">
        <v>932</v>
      </c>
      <c r="B933" s="20" t="s">
        <v>2588</v>
      </c>
      <c r="C933" s="20" t="s">
        <v>26</v>
      </c>
      <c r="D933" s="20" t="s">
        <v>316</v>
      </c>
      <c r="E933" s="20" t="s">
        <v>317</v>
      </c>
      <c r="F933" s="20" t="s">
        <v>110</v>
      </c>
      <c r="G933" s="20" t="s">
        <v>96</v>
      </c>
      <c r="H933" s="20" t="s">
        <v>31</v>
      </c>
      <c r="I933" s="20" t="s">
        <v>32</v>
      </c>
      <c r="J933" s="20" t="s">
        <v>33</v>
      </c>
      <c r="K933" s="20" t="s">
        <v>1031</v>
      </c>
      <c r="L933" s="20" t="s">
        <v>35</v>
      </c>
      <c r="M933" s="20" t="s">
        <v>84</v>
      </c>
      <c r="N933" s="20" t="s">
        <v>1032</v>
      </c>
      <c r="O933" s="20">
        <v>33</v>
      </c>
      <c r="P933" s="20">
        <v>4</v>
      </c>
      <c r="Q933" s="20">
        <v>0.24</v>
      </c>
      <c r="R933" s="20">
        <v>4.4000000000000004</v>
      </c>
      <c r="S933" s="20" t="s">
        <v>2337</v>
      </c>
      <c r="T933" s="20">
        <v>707</v>
      </c>
      <c r="U933" s="20" t="s">
        <v>350</v>
      </c>
      <c r="V933" s="20" t="s">
        <v>351</v>
      </c>
      <c r="W933" s="21" t="s">
        <v>41</v>
      </c>
      <c r="X933" s="22">
        <v>45425</v>
      </c>
      <c r="Y933" s="23">
        <v>45429</v>
      </c>
      <c r="Z933" s="37" t="str">
        <f>IF(India_Data[[#This Row],[Order Date]]=India_Data[[#This Row],[Ship Date]],"0","1")</f>
        <v>1</v>
      </c>
      <c r="AA933" s="37" t="str">
        <f>IF(India_Data[[#This Row],[Sales]]&gt;=India_Data[[#This Row],[Target]],"YES","NO")</f>
        <v>NO</v>
      </c>
      <c r="AB933" s="37">
        <f>(Data!O933:O2487-Data!T933:T2487)</f>
        <v>-674</v>
      </c>
      <c r="AC933" s="35">
        <f>India_Data[[#This Row],[Ship Date]]-India_Data[[#This Row],[Order Date]]</f>
        <v>4</v>
      </c>
      <c r="AD933" s="35" t="str">
        <f>IF(India_Data[[#This Row],[Ship Date]]-India_Data[[#This Row],[Order Date]]&gt;5,"flag","no")</f>
        <v>no</v>
      </c>
      <c r="AE933" s="35">
        <f>India_Data[[#This Row],[Profit]]/India_Data[[#This Row],[Sales]]</f>
        <v>7.2727272727272727E-3</v>
      </c>
      <c r="AF933" s="41">
        <f>India_Data[[#This Row],[Sales]]/India_Data[[#This Row],[Target]]</f>
        <v>4.6676096181046678E-2</v>
      </c>
      <c r="AG933" s="41">
        <f>India_Data[[#This Row],[Shipping Cost]]/India_Data[[#This Row],[Sales]]</f>
        <v>0.13333333333333333</v>
      </c>
      <c r="AH933" s="40" t="str">
        <f>IF(India_Data[[#This Row],[Shipping Cost]]/India_Data[[#This Row],[Sales]]&gt;0.1,"HIGH","")</f>
        <v>HIGH</v>
      </c>
    </row>
    <row r="934" spans="1:34">
      <c r="A934" s="19">
        <v>933</v>
      </c>
      <c r="B934" s="20" t="s">
        <v>2343</v>
      </c>
      <c r="C934" s="20" t="s">
        <v>26</v>
      </c>
      <c r="D934" s="20" t="s">
        <v>2344</v>
      </c>
      <c r="E934" s="20" t="s">
        <v>2345</v>
      </c>
      <c r="F934" s="20" t="s">
        <v>110</v>
      </c>
      <c r="G934" s="20" t="s">
        <v>2117</v>
      </c>
      <c r="H934" s="20" t="s">
        <v>31</v>
      </c>
      <c r="I934" s="20" t="s">
        <v>32</v>
      </c>
      <c r="J934" s="20" t="s">
        <v>33</v>
      </c>
      <c r="K934" s="20" t="s">
        <v>990</v>
      </c>
      <c r="L934" s="20" t="s">
        <v>35</v>
      </c>
      <c r="M934" s="20" t="s">
        <v>91</v>
      </c>
      <c r="N934" s="20" t="s">
        <v>991</v>
      </c>
      <c r="O934" s="20">
        <v>56.52</v>
      </c>
      <c r="P934" s="20">
        <v>3</v>
      </c>
      <c r="Q934" s="20">
        <v>19.170000000000002</v>
      </c>
      <c r="R934" s="20">
        <v>4.3</v>
      </c>
      <c r="S934" s="20" t="s">
        <v>2337</v>
      </c>
      <c r="T934" s="20">
        <v>387</v>
      </c>
      <c r="U934" s="20" t="s">
        <v>350</v>
      </c>
      <c r="V934" s="20" t="s">
        <v>375</v>
      </c>
      <c r="W934" s="21" t="s">
        <v>41</v>
      </c>
      <c r="X934" s="22">
        <v>45425</v>
      </c>
      <c r="Y934" s="23">
        <v>45429</v>
      </c>
      <c r="Z934" s="37" t="str">
        <f>IF(India_Data[[#This Row],[Order Date]]=India_Data[[#This Row],[Ship Date]],"0","1")</f>
        <v>1</v>
      </c>
      <c r="AA934" s="37" t="str">
        <f>IF(India_Data[[#This Row],[Sales]]&gt;=India_Data[[#This Row],[Target]],"YES","NO")</f>
        <v>NO</v>
      </c>
      <c r="AB934" s="37">
        <f>(Data!O934:O2488-Data!T934:T2488)</f>
        <v>-330.48</v>
      </c>
      <c r="AC934" s="35">
        <f>India_Data[[#This Row],[Ship Date]]-India_Data[[#This Row],[Order Date]]</f>
        <v>4</v>
      </c>
      <c r="AD934" s="35" t="str">
        <f>IF(India_Data[[#This Row],[Ship Date]]-India_Data[[#This Row],[Order Date]]&gt;5,"flag","no")</f>
        <v>no</v>
      </c>
      <c r="AE934" s="35">
        <f>India_Data[[#This Row],[Profit]]/India_Data[[#This Row],[Sales]]</f>
        <v>0.33917197452229303</v>
      </c>
      <c r="AF934" s="41">
        <f>India_Data[[#This Row],[Sales]]/India_Data[[#This Row],[Target]]</f>
        <v>0.14604651162790699</v>
      </c>
      <c r="AG934" s="41">
        <f>India_Data[[#This Row],[Shipping Cost]]/India_Data[[#This Row],[Sales]]</f>
        <v>7.6079263977353137E-2</v>
      </c>
      <c r="AH934" s="40" t="str">
        <f>IF(India_Data[[#This Row],[Shipping Cost]]/India_Data[[#This Row],[Sales]]&gt;0.1,"HIGH","")</f>
        <v/>
      </c>
    </row>
    <row r="935" spans="1:34">
      <c r="A935" s="19">
        <v>934</v>
      </c>
      <c r="B935" s="20" t="s">
        <v>2436</v>
      </c>
      <c r="C935" s="20" t="s">
        <v>26</v>
      </c>
      <c r="D935" s="20" t="s">
        <v>442</v>
      </c>
      <c r="E935" s="20" t="s">
        <v>443</v>
      </c>
      <c r="F935" s="20" t="s">
        <v>110</v>
      </c>
      <c r="G935" s="20" t="s">
        <v>96</v>
      </c>
      <c r="H935" s="20" t="s">
        <v>31</v>
      </c>
      <c r="I935" s="20" t="s">
        <v>32</v>
      </c>
      <c r="J935" s="20" t="s">
        <v>33</v>
      </c>
      <c r="K935" s="20" t="s">
        <v>2589</v>
      </c>
      <c r="L935" s="20" t="s">
        <v>35</v>
      </c>
      <c r="M935" s="20" t="s">
        <v>105</v>
      </c>
      <c r="N935" s="20" t="s">
        <v>1087</v>
      </c>
      <c r="O935" s="20">
        <v>62.4</v>
      </c>
      <c r="P935" s="20">
        <v>2</v>
      </c>
      <c r="Q935" s="20">
        <v>3.12</v>
      </c>
      <c r="R935" s="20">
        <v>8.9</v>
      </c>
      <c r="S935" s="20" t="s">
        <v>2337</v>
      </c>
      <c r="T935" s="20">
        <v>606</v>
      </c>
      <c r="U935" s="20" t="s">
        <v>350</v>
      </c>
      <c r="V935" s="20" t="s">
        <v>351</v>
      </c>
      <c r="W935" s="21" t="s">
        <v>58</v>
      </c>
      <c r="X935" s="22">
        <v>44691</v>
      </c>
      <c r="Y935" s="23">
        <v>44814</v>
      </c>
      <c r="Z935" s="37" t="str">
        <f>IF(India_Data[[#This Row],[Order Date]]=India_Data[[#This Row],[Ship Date]],"0","1")</f>
        <v>1</v>
      </c>
      <c r="AA935" s="37" t="str">
        <f>IF(India_Data[[#This Row],[Sales]]&gt;=India_Data[[#This Row],[Target]],"YES","NO")</f>
        <v>NO</v>
      </c>
      <c r="AB935" s="37">
        <f>(Data!O935:O2489-Data!T935:T2489)</f>
        <v>-543.6</v>
      </c>
      <c r="AC935" s="35">
        <f>India_Data[[#This Row],[Ship Date]]-India_Data[[#This Row],[Order Date]]</f>
        <v>123</v>
      </c>
      <c r="AD935" s="35" t="str">
        <f>IF(India_Data[[#This Row],[Ship Date]]-India_Data[[#This Row],[Order Date]]&gt;5,"flag","no")</f>
        <v>flag</v>
      </c>
      <c r="AE935" s="35">
        <f>India_Data[[#This Row],[Profit]]/India_Data[[#This Row],[Sales]]</f>
        <v>0.05</v>
      </c>
      <c r="AF935" s="41">
        <f>India_Data[[#This Row],[Sales]]/India_Data[[#This Row],[Target]]</f>
        <v>0.10297029702970296</v>
      </c>
      <c r="AG935" s="41">
        <f>India_Data[[#This Row],[Shipping Cost]]/India_Data[[#This Row],[Sales]]</f>
        <v>0.14262820512820515</v>
      </c>
      <c r="AH935" s="40" t="str">
        <f>IF(India_Data[[#This Row],[Shipping Cost]]/India_Data[[#This Row],[Sales]]&gt;0.1,"HIGH","")</f>
        <v>HIGH</v>
      </c>
    </row>
    <row r="936" spans="1:34">
      <c r="A936" s="19">
        <v>935</v>
      </c>
      <c r="B936" s="20" t="s">
        <v>2424</v>
      </c>
      <c r="C936" s="20" t="s">
        <v>26</v>
      </c>
      <c r="D936" s="20" t="s">
        <v>2425</v>
      </c>
      <c r="E936" s="20" t="s">
        <v>2426</v>
      </c>
      <c r="F936" s="20" t="s">
        <v>171</v>
      </c>
      <c r="G936" s="20" t="s">
        <v>657</v>
      </c>
      <c r="H936" s="20" t="s">
        <v>143</v>
      </c>
      <c r="I936" s="20" t="s">
        <v>32</v>
      </c>
      <c r="J936" s="20" t="s">
        <v>33</v>
      </c>
      <c r="K936" s="20" t="s">
        <v>2590</v>
      </c>
      <c r="L936" s="20" t="s">
        <v>35</v>
      </c>
      <c r="M936" s="20" t="s">
        <v>91</v>
      </c>
      <c r="N936" s="20" t="s">
        <v>2591</v>
      </c>
      <c r="O936" s="20">
        <v>28.74</v>
      </c>
      <c r="P936" s="20">
        <v>2</v>
      </c>
      <c r="Q936" s="20">
        <v>8.2799999999999994</v>
      </c>
      <c r="R936" s="20">
        <v>2.17</v>
      </c>
      <c r="S936" s="20" t="s">
        <v>2337</v>
      </c>
      <c r="T936" s="20">
        <v>244</v>
      </c>
      <c r="U936" s="20" t="s">
        <v>350</v>
      </c>
      <c r="V936" s="20" t="s">
        <v>362</v>
      </c>
      <c r="W936" s="21" t="s">
        <v>41</v>
      </c>
      <c r="X936" s="22">
        <v>45213</v>
      </c>
      <c r="Y936" s="23">
        <v>45218</v>
      </c>
      <c r="Z936" s="37" t="str">
        <f>IF(India_Data[[#This Row],[Order Date]]=India_Data[[#This Row],[Ship Date]],"0","1")</f>
        <v>1</v>
      </c>
      <c r="AA936" s="37" t="str">
        <f>IF(India_Data[[#This Row],[Sales]]&gt;=India_Data[[#This Row],[Target]],"YES","NO")</f>
        <v>NO</v>
      </c>
      <c r="AB936" s="37">
        <f>(Data!O936:O2490-Data!T936:T2490)</f>
        <v>-215.26</v>
      </c>
      <c r="AC936" s="35">
        <f>India_Data[[#This Row],[Ship Date]]-India_Data[[#This Row],[Order Date]]</f>
        <v>5</v>
      </c>
      <c r="AD936" s="35" t="str">
        <f>IF(India_Data[[#This Row],[Ship Date]]-India_Data[[#This Row],[Order Date]]&gt;5,"flag","no")</f>
        <v>no</v>
      </c>
      <c r="AE936" s="35">
        <f>India_Data[[#This Row],[Profit]]/India_Data[[#This Row],[Sales]]</f>
        <v>0.2881002087682672</v>
      </c>
      <c r="AF936" s="41">
        <f>India_Data[[#This Row],[Sales]]/India_Data[[#This Row],[Target]]</f>
        <v>0.11778688524590163</v>
      </c>
      <c r="AG936" s="41">
        <f>India_Data[[#This Row],[Shipping Cost]]/India_Data[[#This Row],[Sales]]</f>
        <v>7.5504523312456509E-2</v>
      </c>
      <c r="AH936" s="40" t="str">
        <f>IF(India_Data[[#This Row],[Shipping Cost]]/India_Data[[#This Row],[Sales]]&gt;0.1,"HIGH","")</f>
        <v/>
      </c>
    </row>
    <row r="937" spans="1:34">
      <c r="A937" s="19">
        <v>936</v>
      </c>
      <c r="B937" s="20" t="s">
        <v>2353</v>
      </c>
      <c r="C937" s="20" t="s">
        <v>26</v>
      </c>
      <c r="D937" s="20" t="s">
        <v>2354</v>
      </c>
      <c r="E937" s="20" t="s">
        <v>2355</v>
      </c>
      <c r="F937" s="20" t="s">
        <v>171</v>
      </c>
      <c r="G937" s="20" t="s">
        <v>507</v>
      </c>
      <c r="H937" s="20" t="s">
        <v>312</v>
      </c>
      <c r="I937" s="20" t="s">
        <v>32</v>
      </c>
      <c r="J937" s="20" t="s">
        <v>180</v>
      </c>
      <c r="K937" s="20" t="s">
        <v>760</v>
      </c>
      <c r="L937" s="20" t="s">
        <v>35</v>
      </c>
      <c r="M937" s="20" t="s">
        <v>159</v>
      </c>
      <c r="N937" s="20" t="s">
        <v>761</v>
      </c>
      <c r="O937" s="20">
        <v>93.18</v>
      </c>
      <c r="P937" s="20">
        <v>2</v>
      </c>
      <c r="Q937" s="20">
        <v>36.299999999999997</v>
      </c>
      <c r="R937" s="20">
        <v>10.55</v>
      </c>
      <c r="S937" s="20" t="s">
        <v>2337</v>
      </c>
      <c r="T937" s="20">
        <v>215</v>
      </c>
      <c r="U937" s="20" t="s">
        <v>350</v>
      </c>
      <c r="V937" s="20" t="s">
        <v>351</v>
      </c>
      <c r="W937" s="21" t="s">
        <v>41</v>
      </c>
      <c r="X937" s="22">
        <v>45613</v>
      </c>
      <c r="Y937" s="23">
        <v>45617</v>
      </c>
      <c r="Z937" s="37" t="str">
        <f>IF(India_Data[[#This Row],[Order Date]]=India_Data[[#This Row],[Ship Date]],"0","1")</f>
        <v>1</v>
      </c>
      <c r="AA937" s="37" t="str">
        <f>IF(India_Data[[#This Row],[Sales]]&gt;=India_Data[[#This Row],[Target]],"YES","NO")</f>
        <v>NO</v>
      </c>
      <c r="AB937" s="37">
        <f>(Data!O937:O2491-Data!T937:T2491)</f>
        <v>-121.82</v>
      </c>
      <c r="AC937" s="35">
        <f>India_Data[[#This Row],[Ship Date]]-India_Data[[#This Row],[Order Date]]</f>
        <v>4</v>
      </c>
      <c r="AD937" s="35" t="str">
        <f>IF(India_Data[[#This Row],[Ship Date]]-India_Data[[#This Row],[Order Date]]&gt;5,"flag","no")</f>
        <v>no</v>
      </c>
      <c r="AE937" s="35">
        <f>India_Data[[#This Row],[Profit]]/India_Data[[#This Row],[Sales]]</f>
        <v>0.3895685769478428</v>
      </c>
      <c r="AF937" s="41">
        <f>India_Data[[#This Row],[Sales]]/India_Data[[#This Row],[Target]]</f>
        <v>0.43339534883720932</v>
      </c>
      <c r="AG937" s="41">
        <f>India_Data[[#This Row],[Shipping Cost]]/India_Data[[#This Row],[Sales]]</f>
        <v>0.11322172139944194</v>
      </c>
      <c r="AH937" s="40" t="str">
        <f>IF(India_Data[[#This Row],[Shipping Cost]]/India_Data[[#This Row],[Sales]]&gt;0.1,"HIGH","")</f>
        <v>HIGH</v>
      </c>
    </row>
    <row r="938" spans="1:34">
      <c r="A938" s="19">
        <v>937</v>
      </c>
      <c r="B938" s="20" t="s">
        <v>2353</v>
      </c>
      <c r="C938" s="20" t="s">
        <v>26</v>
      </c>
      <c r="D938" s="20" t="s">
        <v>2354</v>
      </c>
      <c r="E938" s="20" t="s">
        <v>2355</v>
      </c>
      <c r="F938" s="20" t="s">
        <v>171</v>
      </c>
      <c r="G938" s="20" t="s">
        <v>507</v>
      </c>
      <c r="H938" s="20" t="s">
        <v>312</v>
      </c>
      <c r="I938" s="20" t="s">
        <v>32</v>
      </c>
      <c r="J938" s="20" t="s">
        <v>180</v>
      </c>
      <c r="K938" s="20" t="s">
        <v>2592</v>
      </c>
      <c r="L938" s="20" t="s">
        <v>35</v>
      </c>
      <c r="M938" s="20" t="s">
        <v>36</v>
      </c>
      <c r="N938" s="20" t="s">
        <v>2593</v>
      </c>
      <c r="O938" s="20">
        <v>58.08</v>
      </c>
      <c r="P938" s="20">
        <v>4</v>
      </c>
      <c r="Q938" s="20">
        <v>16.8</v>
      </c>
      <c r="R938" s="20">
        <v>2.83</v>
      </c>
      <c r="S938" s="20" t="s">
        <v>2337</v>
      </c>
      <c r="T938" s="20">
        <v>152</v>
      </c>
      <c r="U938" s="20" t="s">
        <v>350</v>
      </c>
      <c r="V938" s="20" t="s">
        <v>356</v>
      </c>
      <c r="W938" s="21" t="s">
        <v>41</v>
      </c>
      <c r="X938" s="22">
        <v>45104</v>
      </c>
      <c r="Y938" s="23">
        <v>44992</v>
      </c>
      <c r="Z938" s="37" t="str">
        <f>IF(India_Data[[#This Row],[Order Date]]=India_Data[[#This Row],[Ship Date]],"0","1")</f>
        <v>1</v>
      </c>
      <c r="AA938" s="37" t="str">
        <f>IF(India_Data[[#This Row],[Sales]]&gt;=India_Data[[#This Row],[Target]],"YES","NO")</f>
        <v>NO</v>
      </c>
      <c r="AB938" s="37">
        <f>(Data!O938:O2492-Data!T938:T2492)</f>
        <v>-93.92</v>
      </c>
      <c r="AC938" s="35">
        <f>India_Data[[#This Row],[Ship Date]]-India_Data[[#This Row],[Order Date]]</f>
        <v>-112</v>
      </c>
      <c r="AD938" s="35" t="str">
        <f>IF(India_Data[[#This Row],[Ship Date]]-India_Data[[#This Row],[Order Date]]&gt;5,"flag","no")</f>
        <v>no</v>
      </c>
      <c r="AE938" s="35">
        <f>India_Data[[#This Row],[Profit]]/India_Data[[#This Row],[Sales]]</f>
        <v>0.28925619834710747</v>
      </c>
      <c r="AF938" s="41">
        <f>India_Data[[#This Row],[Sales]]/India_Data[[#This Row],[Target]]</f>
        <v>0.38210526315789473</v>
      </c>
      <c r="AG938" s="41">
        <f>India_Data[[#This Row],[Shipping Cost]]/India_Data[[#This Row],[Sales]]</f>
        <v>4.8725895316804407E-2</v>
      </c>
      <c r="AH938" s="40" t="str">
        <f>IF(India_Data[[#This Row],[Shipping Cost]]/India_Data[[#This Row],[Sales]]&gt;0.1,"HIGH","")</f>
        <v/>
      </c>
    </row>
    <row r="939" spans="1:34">
      <c r="A939" s="19">
        <v>938</v>
      </c>
      <c r="B939" s="20" t="s">
        <v>2507</v>
      </c>
      <c r="C939" s="20" t="s">
        <v>26</v>
      </c>
      <c r="D939" s="20" t="s">
        <v>2508</v>
      </c>
      <c r="E939" s="20" t="s">
        <v>2509</v>
      </c>
      <c r="F939" s="20" t="s">
        <v>171</v>
      </c>
      <c r="G939" s="20" t="s">
        <v>117</v>
      </c>
      <c r="H939" s="20" t="s">
        <v>143</v>
      </c>
      <c r="I939" s="20" t="s">
        <v>32</v>
      </c>
      <c r="J939" s="20" t="s">
        <v>33</v>
      </c>
      <c r="K939" s="20" t="s">
        <v>2594</v>
      </c>
      <c r="L939" s="20" t="s">
        <v>35</v>
      </c>
      <c r="M939" s="20" t="s">
        <v>145</v>
      </c>
      <c r="N939" s="20" t="s">
        <v>2595</v>
      </c>
      <c r="O939" s="20">
        <v>244.44</v>
      </c>
      <c r="P939" s="20">
        <v>14</v>
      </c>
      <c r="Q939" s="20">
        <v>7.14</v>
      </c>
      <c r="R939" s="20">
        <v>32.729999999999997</v>
      </c>
      <c r="S939" s="20" t="s">
        <v>2337</v>
      </c>
      <c r="T939" s="20">
        <v>739</v>
      </c>
      <c r="U939" s="20" t="s">
        <v>350</v>
      </c>
      <c r="V939" s="20" t="s">
        <v>375</v>
      </c>
      <c r="W939" s="21" t="s">
        <v>58</v>
      </c>
      <c r="X939" s="22">
        <v>44852</v>
      </c>
      <c r="Y939" s="23">
        <v>44858</v>
      </c>
      <c r="Z939" s="37" t="str">
        <f>IF(India_Data[[#This Row],[Order Date]]=India_Data[[#This Row],[Ship Date]],"0","1")</f>
        <v>1</v>
      </c>
      <c r="AA939" s="37" t="str">
        <f>IF(India_Data[[#This Row],[Sales]]&gt;=India_Data[[#This Row],[Target]],"YES","NO")</f>
        <v>NO</v>
      </c>
      <c r="AB939" s="37">
        <f>(Data!O939:O2493-Data!T939:T2493)</f>
        <v>-494.56</v>
      </c>
      <c r="AC939" s="35">
        <f>India_Data[[#This Row],[Ship Date]]-India_Data[[#This Row],[Order Date]]</f>
        <v>6</v>
      </c>
      <c r="AD939" s="35" t="str">
        <f>IF(India_Data[[#This Row],[Ship Date]]-India_Data[[#This Row],[Order Date]]&gt;5,"flag","no")</f>
        <v>flag</v>
      </c>
      <c r="AE939" s="35">
        <f>India_Data[[#This Row],[Profit]]/India_Data[[#This Row],[Sales]]</f>
        <v>2.9209621993127148E-2</v>
      </c>
      <c r="AF939" s="41">
        <f>India_Data[[#This Row],[Sales]]/India_Data[[#This Row],[Target]]</f>
        <v>0.33077131258457376</v>
      </c>
      <c r="AG939" s="41">
        <f>India_Data[[#This Row],[Shipping Cost]]/India_Data[[#This Row],[Sales]]</f>
        <v>0.13389788905252822</v>
      </c>
      <c r="AH939" s="40" t="str">
        <f>IF(India_Data[[#This Row],[Shipping Cost]]/India_Data[[#This Row],[Sales]]&gt;0.1,"HIGH","")</f>
        <v>HIGH</v>
      </c>
    </row>
    <row r="940" spans="1:34">
      <c r="A940" s="19">
        <v>939</v>
      </c>
      <c r="B940" s="20" t="s">
        <v>2596</v>
      </c>
      <c r="C940" s="20" t="s">
        <v>26</v>
      </c>
      <c r="D940" s="20" t="s">
        <v>2597</v>
      </c>
      <c r="E940" s="20" t="s">
        <v>2598</v>
      </c>
      <c r="F940" s="20" t="s">
        <v>171</v>
      </c>
      <c r="G940" s="20" t="s">
        <v>191</v>
      </c>
      <c r="H940" s="20" t="s">
        <v>63</v>
      </c>
      <c r="I940" s="20" t="s">
        <v>32</v>
      </c>
      <c r="J940" s="20" t="s">
        <v>54</v>
      </c>
      <c r="K940" s="20" t="s">
        <v>2599</v>
      </c>
      <c r="L940" s="20" t="s">
        <v>35</v>
      </c>
      <c r="M940" s="20" t="s">
        <v>98</v>
      </c>
      <c r="N940" s="20" t="s">
        <v>2600</v>
      </c>
      <c r="O940" s="20">
        <v>94.5</v>
      </c>
      <c r="P940" s="20">
        <v>9</v>
      </c>
      <c r="Q940" s="20">
        <v>10.26</v>
      </c>
      <c r="R940" s="20">
        <v>11.99</v>
      </c>
      <c r="S940" s="20" t="s">
        <v>2337</v>
      </c>
      <c r="T940" s="20">
        <v>662</v>
      </c>
      <c r="U940" s="20" t="s">
        <v>350</v>
      </c>
      <c r="V940" s="20" t="s">
        <v>362</v>
      </c>
      <c r="W940" s="21" t="s">
        <v>58</v>
      </c>
      <c r="X940" s="22">
        <v>44514</v>
      </c>
      <c r="Y940" s="23">
        <v>44520</v>
      </c>
      <c r="Z940" s="37" t="str">
        <f>IF(India_Data[[#This Row],[Order Date]]=India_Data[[#This Row],[Ship Date]],"0","1")</f>
        <v>1</v>
      </c>
      <c r="AA940" s="37" t="str">
        <f>IF(India_Data[[#This Row],[Sales]]&gt;=India_Data[[#This Row],[Target]],"YES","NO")</f>
        <v>NO</v>
      </c>
      <c r="AB940" s="37">
        <f>(Data!O940:O2494-Data!T940:T2494)</f>
        <v>-567.5</v>
      </c>
      <c r="AC940" s="35">
        <f>India_Data[[#This Row],[Ship Date]]-India_Data[[#This Row],[Order Date]]</f>
        <v>6</v>
      </c>
      <c r="AD940" s="35" t="str">
        <f>IF(India_Data[[#This Row],[Ship Date]]-India_Data[[#This Row],[Order Date]]&gt;5,"flag","no")</f>
        <v>flag</v>
      </c>
      <c r="AE940" s="35">
        <f>India_Data[[#This Row],[Profit]]/India_Data[[#This Row],[Sales]]</f>
        <v>0.10857142857142857</v>
      </c>
      <c r="AF940" s="41">
        <f>India_Data[[#This Row],[Sales]]/India_Data[[#This Row],[Target]]</f>
        <v>0.14274924471299094</v>
      </c>
      <c r="AG940" s="41">
        <f>India_Data[[#This Row],[Shipping Cost]]/India_Data[[#This Row],[Sales]]</f>
        <v>0.12687830687830687</v>
      </c>
      <c r="AH940" s="40" t="str">
        <f>IF(India_Data[[#This Row],[Shipping Cost]]/India_Data[[#This Row],[Sales]]&gt;0.1,"HIGH","")</f>
        <v>HIGH</v>
      </c>
    </row>
    <row r="941" spans="1:34">
      <c r="A941" s="19">
        <v>940</v>
      </c>
      <c r="B941" s="20" t="s">
        <v>2371</v>
      </c>
      <c r="C941" s="20" t="s">
        <v>26</v>
      </c>
      <c r="D941" s="20" t="s">
        <v>2372</v>
      </c>
      <c r="E941" s="20" t="s">
        <v>2373</v>
      </c>
      <c r="F941" s="20" t="s">
        <v>29</v>
      </c>
      <c r="G941" s="20" t="s">
        <v>623</v>
      </c>
      <c r="H941" s="20" t="s">
        <v>63</v>
      </c>
      <c r="I941" s="20" t="s">
        <v>32</v>
      </c>
      <c r="J941" s="20" t="s">
        <v>54</v>
      </c>
      <c r="K941" s="20" t="s">
        <v>504</v>
      </c>
      <c r="L941" s="20" t="s">
        <v>35</v>
      </c>
      <c r="M941" s="20" t="s">
        <v>98</v>
      </c>
      <c r="N941" s="20" t="s">
        <v>505</v>
      </c>
      <c r="O941" s="20">
        <v>258.3</v>
      </c>
      <c r="P941" s="20">
        <v>6</v>
      </c>
      <c r="Q941" s="20">
        <v>46.44</v>
      </c>
      <c r="R941" s="20">
        <v>33.5</v>
      </c>
      <c r="S941" s="20" t="s">
        <v>2337</v>
      </c>
      <c r="T941" s="20">
        <v>607</v>
      </c>
      <c r="U941" s="20" t="s">
        <v>350</v>
      </c>
      <c r="V941" s="20" t="s">
        <v>351</v>
      </c>
      <c r="W941" s="21" t="s">
        <v>58</v>
      </c>
      <c r="X941" s="22">
        <v>44521</v>
      </c>
      <c r="Y941" s="23">
        <v>44526</v>
      </c>
      <c r="Z941" s="37" t="str">
        <f>IF(India_Data[[#This Row],[Order Date]]=India_Data[[#This Row],[Ship Date]],"0","1")</f>
        <v>1</v>
      </c>
      <c r="AA941" s="37" t="str">
        <f>IF(India_Data[[#This Row],[Sales]]&gt;=India_Data[[#This Row],[Target]],"YES","NO")</f>
        <v>NO</v>
      </c>
      <c r="AB941" s="37">
        <f>(Data!O941:O2495-Data!T941:T2495)</f>
        <v>-348.7</v>
      </c>
      <c r="AC941" s="35">
        <f>India_Data[[#This Row],[Ship Date]]-India_Data[[#This Row],[Order Date]]</f>
        <v>5</v>
      </c>
      <c r="AD941" s="35" t="str">
        <f>IF(India_Data[[#This Row],[Ship Date]]-India_Data[[#This Row],[Order Date]]&gt;5,"flag","no")</f>
        <v>no</v>
      </c>
      <c r="AE941" s="35">
        <f>India_Data[[#This Row],[Profit]]/India_Data[[#This Row],[Sales]]</f>
        <v>0.1797909407665505</v>
      </c>
      <c r="AF941" s="41">
        <f>India_Data[[#This Row],[Sales]]/India_Data[[#This Row],[Target]]</f>
        <v>0.42553542009884682</v>
      </c>
      <c r="AG941" s="41">
        <f>India_Data[[#This Row],[Shipping Cost]]/India_Data[[#This Row],[Sales]]</f>
        <v>0.12969415408439799</v>
      </c>
      <c r="AH941" s="40" t="str">
        <f>IF(India_Data[[#This Row],[Shipping Cost]]/India_Data[[#This Row],[Sales]]&gt;0.1,"HIGH","")</f>
        <v>HIGH</v>
      </c>
    </row>
    <row r="942" spans="1:34">
      <c r="A942" s="19">
        <v>941</v>
      </c>
      <c r="B942" s="20" t="s">
        <v>2601</v>
      </c>
      <c r="C942" s="20" t="s">
        <v>26</v>
      </c>
      <c r="D942" s="20" t="s">
        <v>2602</v>
      </c>
      <c r="E942" s="20" t="s">
        <v>2603</v>
      </c>
      <c r="F942" s="20" t="s">
        <v>29</v>
      </c>
      <c r="G942" s="20" t="s">
        <v>671</v>
      </c>
      <c r="H942" s="20" t="s">
        <v>672</v>
      </c>
      <c r="I942" s="20" t="s">
        <v>32</v>
      </c>
      <c r="J942" s="20" t="s">
        <v>33</v>
      </c>
      <c r="K942" s="20" t="s">
        <v>2604</v>
      </c>
      <c r="L942" s="20" t="s">
        <v>35</v>
      </c>
      <c r="M942" s="20" t="s">
        <v>76</v>
      </c>
      <c r="N942" s="20" t="s">
        <v>2605</v>
      </c>
      <c r="O942" s="20">
        <v>243.36</v>
      </c>
      <c r="P942" s="20">
        <v>6</v>
      </c>
      <c r="Q942" s="20">
        <v>80.28</v>
      </c>
      <c r="R942" s="20">
        <v>26.74</v>
      </c>
      <c r="S942" s="20" t="s">
        <v>2337</v>
      </c>
      <c r="T942" s="20">
        <v>584</v>
      </c>
      <c r="U942" s="20" t="s">
        <v>350</v>
      </c>
      <c r="V942" s="20" t="s">
        <v>356</v>
      </c>
      <c r="W942" s="21" t="s">
        <v>41</v>
      </c>
      <c r="X942" s="22">
        <v>45239</v>
      </c>
      <c r="Y942" s="23">
        <v>45185</v>
      </c>
      <c r="Z942" s="37" t="str">
        <f>IF(India_Data[[#This Row],[Order Date]]=India_Data[[#This Row],[Ship Date]],"0","1")</f>
        <v>1</v>
      </c>
      <c r="AA942" s="37" t="str">
        <f>IF(India_Data[[#This Row],[Sales]]&gt;=India_Data[[#This Row],[Target]],"YES","NO")</f>
        <v>NO</v>
      </c>
      <c r="AB942" s="37">
        <f>(Data!O942:O2496-Data!T942:T2496)</f>
        <v>-340.64</v>
      </c>
      <c r="AC942" s="35">
        <f>India_Data[[#This Row],[Ship Date]]-India_Data[[#This Row],[Order Date]]</f>
        <v>-54</v>
      </c>
      <c r="AD942" s="35" t="str">
        <f>IF(India_Data[[#This Row],[Ship Date]]-India_Data[[#This Row],[Order Date]]&gt;5,"flag","no")</f>
        <v>no</v>
      </c>
      <c r="AE942" s="35">
        <f>India_Data[[#This Row],[Profit]]/India_Data[[#This Row],[Sales]]</f>
        <v>0.32988165680473369</v>
      </c>
      <c r="AF942" s="41">
        <f>India_Data[[#This Row],[Sales]]/India_Data[[#This Row],[Target]]</f>
        <v>0.41671232876712333</v>
      </c>
      <c r="AG942" s="41">
        <f>India_Data[[#This Row],[Shipping Cost]]/India_Data[[#This Row],[Sales]]</f>
        <v>0.1098783694937541</v>
      </c>
      <c r="AH942" s="40" t="str">
        <f>IF(India_Data[[#This Row],[Shipping Cost]]/India_Data[[#This Row],[Sales]]&gt;0.1,"HIGH","")</f>
        <v>HIGH</v>
      </c>
    </row>
    <row r="943" spans="1:34">
      <c r="A943" s="19">
        <v>942</v>
      </c>
      <c r="B943" s="20" t="s">
        <v>2479</v>
      </c>
      <c r="C943" s="20" t="s">
        <v>26</v>
      </c>
      <c r="D943" s="20" t="s">
        <v>2480</v>
      </c>
      <c r="E943" s="20" t="s">
        <v>2481</v>
      </c>
      <c r="F943" s="20" t="s">
        <v>29</v>
      </c>
      <c r="G943" s="20" t="s">
        <v>280</v>
      </c>
      <c r="H943" s="20" t="s">
        <v>63</v>
      </c>
      <c r="I943" s="20" t="s">
        <v>32</v>
      </c>
      <c r="J943" s="20" t="s">
        <v>54</v>
      </c>
      <c r="K943" s="20" t="s">
        <v>1078</v>
      </c>
      <c r="L943" s="20" t="s">
        <v>35</v>
      </c>
      <c r="M943" s="20" t="s">
        <v>84</v>
      </c>
      <c r="N943" s="20" t="s">
        <v>1079</v>
      </c>
      <c r="O943" s="20">
        <v>65.55</v>
      </c>
      <c r="P943" s="20">
        <v>5</v>
      </c>
      <c r="Q943" s="20">
        <v>28.8</v>
      </c>
      <c r="R943" s="20">
        <v>7.73</v>
      </c>
      <c r="S943" s="20" t="s">
        <v>2337</v>
      </c>
      <c r="T943" s="20">
        <v>324</v>
      </c>
      <c r="U943" s="20" t="s">
        <v>350</v>
      </c>
      <c r="V943" s="20" t="s">
        <v>375</v>
      </c>
      <c r="W943" s="21" t="s">
        <v>41</v>
      </c>
      <c r="X943" s="22">
        <v>44236</v>
      </c>
      <c r="Y943" s="23">
        <v>44356</v>
      </c>
      <c r="Z943" s="37" t="str">
        <f>IF(India_Data[[#This Row],[Order Date]]=India_Data[[#This Row],[Ship Date]],"0","1")</f>
        <v>1</v>
      </c>
      <c r="AA943" s="37" t="str">
        <f>IF(India_Data[[#This Row],[Sales]]&gt;=India_Data[[#This Row],[Target]],"YES","NO")</f>
        <v>NO</v>
      </c>
      <c r="AB943" s="37">
        <f>(Data!O943:O2497-Data!T943:T2497)</f>
        <v>-258.45</v>
      </c>
      <c r="AC943" s="35">
        <f>India_Data[[#This Row],[Ship Date]]-India_Data[[#This Row],[Order Date]]</f>
        <v>120</v>
      </c>
      <c r="AD943" s="35" t="str">
        <f>IF(India_Data[[#This Row],[Ship Date]]-India_Data[[#This Row],[Order Date]]&gt;5,"flag","no")</f>
        <v>flag</v>
      </c>
      <c r="AE943" s="35">
        <f>India_Data[[#This Row],[Profit]]/India_Data[[#This Row],[Sales]]</f>
        <v>0.4393592677345538</v>
      </c>
      <c r="AF943" s="41">
        <f>India_Data[[#This Row],[Sales]]/India_Data[[#This Row],[Target]]</f>
        <v>0.20231481481481481</v>
      </c>
      <c r="AG943" s="41">
        <f>India_Data[[#This Row],[Shipping Cost]]/India_Data[[#This Row],[Sales]]</f>
        <v>0.11792524790236462</v>
      </c>
      <c r="AH943" s="40" t="str">
        <f>IF(India_Data[[#This Row],[Shipping Cost]]/India_Data[[#This Row],[Sales]]&gt;0.1,"HIGH","")</f>
        <v>HIGH</v>
      </c>
    </row>
    <row r="944" spans="1:34">
      <c r="A944" s="19">
        <v>943</v>
      </c>
      <c r="B944" s="20" t="s">
        <v>2606</v>
      </c>
      <c r="C944" s="20" t="s">
        <v>26</v>
      </c>
      <c r="D944" s="20" t="s">
        <v>1551</v>
      </c>
      <c r="E944" s="20" t="s">
        <v>1552</v>
      </c>
      <c r="F944" s="20" t="s">
        <v>29</v>
      </c>
      <c r="G944" s="20" t="s">
        <v>1006</v>
      </c>
      <c r="H944" s="20" t="s">
        <v>31</v>
      </c>
      <c r="I944" s="20" t="s">
        <v>32</v>
      </c>
      <c r="J944" s="20" t="s">
        <v>33</v>
      </c>
      <c r="K944" s="20" t="s">
        <v>2607</v>
      </c>
      <c r="L944" s="20" t="s">
        <v>35</v>
      </c>
      <c r="M944" s="20" t="s">
        <v>91</v>
      </c>
      <c r="N944" s="20" t="s">
        <v>2608</v>
      </c>
      <c r="O944" s="20">
        <v>72.75</v>
      </c>
      <c r="P944" s="20">
        <v>5</v>
      </c>
      <c r="Q944" s="20">
        <v>5.7</v>
      </c>
      <c r="R944" s="20">
        <v>12.37</v>
      </c>
      <c r="S944" s="20" t="s">
        <v>2337</v>
      </c>
      <c r="T944" s="20">
        <v>395</v>
      </c>
      <c r="U944" s="20" t="s">
        <v>350</v>
      </c>
      <c r="V944" s="20" t="s">
        <v>362</v>
      </c>
      <c r="W944" s="21" t="s">
        <v>41</v>
      </c>
      <c r="X944" s="22">
        <v>45145</v>
      </c>
      <c r="Y944" s="23">
        <v>45120</v>
      </c>
      <c r="Z944" s="37" t="str">
        <f>IF(India_Data[[#This Row],[Order Date]]=India_Data[[#This Row],[Ship Date]],"0","1")</f>
        <v>1</v>
      </c>
      <c r="AA944" s="37" t="str">
        <f>IF(India_Data[[#This Row],[Sales]]&gt;=India_Data[[#This Row],[Target]],"YES","NO")</f>
        <v>NO</v>
      </c>
      <c r="AB944" s="37">
        <f>(Data!O944:O2498-Data!T944:T2498)</f>
        <v>-322.25</v>
      </c>
      <c r="AC944" s="35">
        <f>India_Data[[#This Row],[Ship Date]]-India_Data[[#This Row],[Order Date]]</f>
        <v>-25</v>
      </c>
      <c r="AD944" s="35" t="str">
        <f>IF(India_Data[[#This Row],[Ship Date]]-India_Data[[#This Row],[Order Date]]&gt;5,"flag","no")</f>
        <v>no</v>
      </c>
      <c r="AE944" s="35">
        <f>India_Data[[#This Row],[Profit]]/India_Data[[#This Row],[Sales]]</f>
        <v>7.8350515463917525E-2</v>
      </c>
      <c r="AF944" s="41">
        <f>India_Data[[#This Row],[Sales]]/India_Data[[#This Row],[Target]]</f>
        <v>0.18417721518987343</v>
      </c>
      <c r="AG944" s="41">
        <f>India_Data[[#This Row],[Shipping Cost]]/India_Data[[#This Row],[Sales]]</f>
        <v>0.17003436426116839</v>
      </c>
      <c r="AH944" s="40" t="str">
        <f>IF(India_Data[[#This Row],[Shipping Cost]]/India_Data[[#This Row],[Sales]]&gt;0.1,"HIGH","")</f>
        <v>HIGH</v>
      </c>
    </row>
    <row r="945" spans="1:34">
      <c r="A945" s="19">
        <v>944</v>
      </c>
      <c r="B945" s="20" t="s">
        <v>2462</v>
      </c>
      <c r="C945" s="20" t="s">
        <v>26</v>
      </c>
      <c r="D945" s="20" t="s">
        <v>2463</v>
      </c>
      <c r="E945" s="20" t="s">
        <v>2464</v>
      </c>
      <c r="F945" s="20" t="s">
        <v>29</v>
      </c>
      <c r="G945" s="20" t="s">
        <v>203</v>
      </c>
      <c r="H945" s="20" t="s">
        <v>53</v>
      </c>
      <c r="I945" s="20" t="s">
        <v>32</v>
      </c>
      <c r="J945" s="20" t="s">
        <v>54</v>
      </c>
      <c r="K945" s="20" t="s">
        <v>2609</v>
      </c>
      <c r="L945" s="20" t="s">
        <v>35</v>
      </c>
      <c r="M945" s="20" t="s">
        <v>105</v>
      </c>
      <c r="N945" s="20" t="s">
        <v>2610</v>
      </c>
      <c r="O945" s="20">
        <v>98.88</v>
      </c>
      <c r="P945" s="20">
        <v>4</v>
      </c>
      <c r="Q945" s="20">
        <v>37.56</v>
      </c>
      <c r="R945" s="20">
        <v>15.36</v>
      </c>
      <c r="S945" s="20" t="s">
        <v>2337</v>
      </c>
      <c r="T945" s="20">
        <v>296</v>
      </c>
      <c r="U945" s="20" t="s">
        <v>350</v>
      </c>
      <c r="V945" s="20" t="s">
        <v>351</v>
      </c>
      <c r="W945" s="21" t="s">
        <v>58</v>
      </c>
      <c r="X945" s="22">
        <v>45145</v>
      </c>
      <c r="Y945" s="23">
        <v>45120</v>
      </c>
      <c r="Z945" s="37" t="str">
        <f>IF(India_Data[[#This Row],[Order Date]]=India_Data[[#This Row],[Ship Date]],"0","1")</f>
        <v>1</v>
      </c>
      <c r="AA945" s="37" t="str">
        <f>IF(India_Data[[#This Row],[Sales]]&gt;=India_Data[[#This Row],[Target]],"YES","NO")</f>
        <v>NO</v>
      </c>
      <c r="AB945" s="37">
        <f>(Data!O945:O2499-Data!T945:T2499)</f>
        <v>-197.12</v>
      </c>
      <c r="AC945" s="35">
        <f>India_Data[[#This Row],[Ship Date]]-India_Data[[#This Row],[Order Date]]</f>
        <v>-25</v>
      </c>
      <c r="AD945" s="35" t="str">
        <f>IF(India_Data[[#This Row],[Ship Date]]-India_Data[[#This Row],[Order Date]]&gt;5,"flag","no")</f>
        <v>no</v>
      </c>
      <c r="AE945" s="35">
        <f>India_Data[[#This Row],[Profit]]/India_Data[[#This Row],[Sales]]</f>
        <v>0.37985436893203889</v>
      </c>
      <c r="AF945" s="41">
        <f>India_Data[[#This Row],[Sales]]/India_Data[[#This Row],[Target]]</f>
        <v>0.33405405405405403</v>
      </c>
      <c r="AG945" s="41">
        <f>India_Data[[#This Row],[Shipping Cost]]/India_Data[[#This Row],[Sales]]</f>
        <v>0.15533980582524273</v>
      </c>
      <c r="AH945" s="40" t="str">
        <f>IF(India_Data[[#This Row],[Shipping Cost]]/India_Data[[#This Row],[Sales]]&gt;0.1,"HIGH","")</f>
        <v>HIGH</v>
      </c>
    </row>
    <row r="946" spans="1:34">
      <c r="A946" s="19">
        <v>945</v>
      </c>
      <c r="B946" s="20" t="s">
        <v>2601</v>
      </c>
      <c r="C946" s="20" t="s">
        <v>26</v>
      </c>
      <c r="D946" s="20" t="s">
        <v>2602</v>
      </c>
      <c r="E946" s="20" t="s">
        <v>2603</v>
      </c>
      <c r="F946" s="20" t="s">
        <v>29</v>
      </c>
      <c r="G946" s="20" t="s">
        <v>671</v>
      </c>
      <c r="H946" s="20" t="s">
        <v>672</v>
      </c>
      <c r="I946" s="20" t="s">
        <v>32</v>
      </c>
      <c r="J946" s="20" t="s">
        <v>33</v>
      </c>
      <c r="K946" s="20" t="s">
        <v>2589</v>
      </c>
      <c r="L946" s="20" t="s">
        <v>35</v>
      </c>
      <c r="M946" s="20" t="s">
        <v>105</v>
      </c>
      <c r="N946" s="20" t="s">
        <v>1087</v>
      </c>
      <c r="O946" s="20">
        <v>62.4</v>
      </c>
      <c r="P946" s="20">
        <v>2</v>
      </c>
      <c r="Q946" s="20">
        <v>3.12</v>
      </c>
      <c r="R946" s="20">
        <v>12.47</v>
      </c>
      <c r="S946" s="20" t="s">
        <v>2337</v>
      </c>
      <c r="T946" s="20">
        <v>128</v>
      </c>
      <c r="U946" s="20" t="s">
        <v>350</v>
      </c>
      <c r="V946" s="20" t="s">
        <v>375</v>
      </c>
      <c r="W946" s="21" t="s">
        <v>58</v>
      </c>
      <c r="X946" s="22">
        <v>45423</v>
      </c>
      <c r="Y946" s="23">
        <v>45546</v>
      </c>
      <c r="Z946" s="37" t="str">
        <f>IF(India_Data[[#This Row],[Order Date]]=India_Data[[#This Row],[Ship Date]],"0","1")</f>
        <v>1</v>
      </c>
      <c r="AA946" s="37" t="str">
        <f>IF(India_Data[[#This Row],[Sales]]&gt;=India_Data[[#This Row],[Target]],"YES","NO")</f>
        <v>NO</v>
      </c>
      <c r="AB946" s="37">
        <f>(Data!O946:O2500-Data!T946:T2500)</f>
        <v>-65.599999999999994</v>
      </c>
      <c r="AC946" s="35">
        <f>India_Data[[#This Row],[Ship Date]]-India_Data[[#This Row],[Order Date]]</f>
        <v>123</v>
      </c>
      <c r="AD946" s="35" t="str">
        <f>IF(India_Data[[#This Row],[Ship Date]]-India_Data[[#This Row],[Order Date]]&gt;5,"flag","no")</f>
        <v>flag</v>
      </c>
      <c r="AE946" s="35">
        <f>India_Data[[#This Row],[Profit]]/India_Data[[#This Row],[Sales]]</f>
        <v>0.05</v>
      </c>
      <c r="AF946" s="41">
        <f>India_Data[[#This Row],[Sales]]/India_Data[[#This Row],[Target]]</f>
        <v>0.48749999999999999</v>
      </c>
      <c r="AG946" s="41">
        <f>India_Data[[#This Row],[Shipping Cost]]/India_Data[[#This Row],[Sales]]</f>
        <v>0.1998397435897436</v>
      </c>
      <c r="AH946" s="40" t="str">
        <f>IF(India_Data[[#This Row],[Shipping Cost]]/India_Data[[#This Row],[Sales]]&gt;0.1,"HIGH","")</f>
        <v>HIGH</v>
      </c>
    </row>
    <row r="947" spans="1:34">
      <c r="A947" s="19">
        <v>946</v>
      </c>
      <c r="B947" s="20" t="s">
        <v>2611</v>
      </c>
      <c r="C947" s="20" t="s">
        <v>26</v>
      </c>
      <c r="D947" s="20" t="s">
        <v>2525</v>
      </c>
      <c r="E947" s="20" t="s">
        <v>2526</v>
      </c>
      <c r="F947" s="20" t="s">
        <v>29</v>
      </c>
      <c r="G947" s="20" t="s">
        <v>702</v>
      </c>
      <c r="H947" s="20" t="s">
        <v>252</v>
      </c>
      <c r="I947" s="20" t="s">
        <v>32</v>
      </c>
      <c r="J947" s="20" t="s">
        <v>47</v>
      </c>
      <c r="K947" s="20" t="s">
        <v>343</v>
      </c>
      <c r="L947" s="20" t="s">
        <v>35</v>
      </c>
      <c r="M947" s="20" t="s">
        <v>91</v>
      </c>
      <c r="N947" s="20" t="s">
        <v>344</v>
      </c>
      <c r="O947" s="20">
        <v>38.76</v>
      </c>
      <c r="P947" s="20">
        <v>2</v>
      </c>
      <c r="Q947" s="20">
        <v>10.44</v>
      </c>
      <c r="R947" s="20">
        <v>3.49</v>
      </c>
      <c r="S947" s="20" t="s">
        <v>2337</v>
      </c>
      <c r="T947" s="20">
        <v>447</v>
      </c>
      <c r="U947" s="20" t="s">
        <v>350</v>
      </c>
      <c r="V947" s="20" t="s">
        <v>362</v>
      </c>
      <c r="W947" s="21" t="s">
        <v>41</v>
      </c>
      <c r="X947" s="22">
        <v>44465</v>
      </c>
      <c r="Y947" s="23">
        <v>44469</v>
      </c>
      <c r="Z947" s="37" t="str">
        <f>IF(India_Data[[#This Row],[Order Date]]=India_Data[[#This Row],[Ship Date]],"0","1")</f>
        <v>1</v>
      </c>
      <c r="AA947" s="37" t="str">
        <f>IF(India_Data[[#This Row],[Sales]]&gt;=India_Data[[#This Row],[Target]],"YES","NO")</f>
        <v>NO</v>
      </c>
      <c r="AB947" s="37">
        <f>(Data!O947:O2501-Data!T947:T2501)</f>
        <v>-408.24</v>
      </c>
      <c r="AC947" s="35">
        <f>India_Data[[#This Row],[Ship Date]]-India_Data[[#This Row],[Order Date]]</f>
        <v>4</v>
      </c>
      <c r="AD947" s="35" t="str">
        <f>IF(India_Data[[#This Row],[Ship Date]]-India_Data[[#This Row],[Order Date]]&gt;5,"flag","no")</f>
        <v>no</v>
      </c>
      <c r="AE947" s="35">
        <f>India_Data[[#This Row],[Profit]]/India_Data[[#This Row],[Sales]]</f>
        <v>0.26934984520123839</v>
      </c>
      <c r="AF947" s="41">
        <f>India_Data[[#This Row],[Sales]]/India_Data[[#This Row],[Target]]</f>
        <v>8.6711409395973146E-2</v>
      </c>
      <c r="AG947" s="41">
        <f>India_Data[[#This Row],[Shipping Cost]]/India_Data[[#This Row],[Sales]]</f>
        <v>9.004127966976265E-2</v>
      </c>
      <c r="AH947" s="40" t="str">
        <f>IF(India_Data[[#This Row],[Shipping Cost]]/India_Data[[#This Row],[Sales]]&gt;0.1,"HIGH","")</f>
        <v/>
      </c>
    </row>
    <row r="948" spans="1:34">
      <c r="A948" s="19">
        <v>947</v>
      </c>
      <c r="B948" s="20" t="s">
        <v>2612</v>
      </c>
      <c r="C948" s="20" t="s">
        <v>26</v>
      </c>
      <c r="D948" s="20" t="s">
        <v>527</v>
      </c>
      <c r="E948" s="20" t="s">
        <v>528</v>
      </c>
      <c r="F948" s="20" t="s">
        <v>29</v>
      </c>
      <c r="G948" s="20" t="s">
        <v>2613</v>
      </c>
      <c r="H948" s="20" t="s">
        <v>31</v>
      </c>
      <c r="I948" s="20" t="s">
        <v>32</v>
      </c>
      <c r="J948" s="20" t="s">
        <v>33</v>
      </c>
      <c r="K948" s="20" t="s">
        <v>635</v>
      </c>
      <c r="L948" s="20" t="s">
        <v>35</v>
      </c>
      <c r="M948" s="20" t="s">
        <v>84</v>
      </c>
      <c r="N948" s="20" t="s">
        <v>636</v>
      </c>
      <c r="O948" s="20">
        <v>17.399999999999999</v>
      </c>
      <c r="P948" s="20">
        <v>2</v>
      </c>
      <c r="Q948" s="20">
        <v>1.38</v>
      </c>
      <c r="R948" s="20">
        <v>1.38</v>
      </c>
      <c r="S948" s="20" t="s">
        <v>2337</v>
      </c>
      <c r="T948" s="20">
        <v>602</v>
      </c>
      <c r="U948" s="20" t="s">
        <v>350</v>
      </c>
      <c r="V948" s="20" t="s">
        <v>356</v>
      </c>
      <c r="W948" s="21" t="s">
        <v>58</v>
      </c>
      <c r="X948" s="22">
        <v>45440</v>
      </c>
      <c r="Y948" s="23">
        <v>45328</v>
      </c>
      <c r="Z948" s="37" t="str">
        <f>IF(India_Data[[#This Row],[Order Date]]=India_Data[[#This Row],[Ship Date]],"0","1")</f>
        <v>1</v>
      </c>
      <c r="AA948" s="37" t="str">
        <f>IF(India_Data[[#This Row],[Sales]]&gt;=India_Data[[#This Row],[Target]],"YES","NO")</f>
        <v>NO</v>
      </c>
      <c r="AB948" s="37">
        <f>(Data!O948:O2502-Data!T948:T2502)</f>
        <v>-584.6</v>
      </c>
      <c r="AC948" s="35">
        <f>India_Data[[#This Row],[Ship Date]]-India_Data[[#This Row],[Order Date]]</f>
        <v>-112</v>
      </c>
      <c r="AD948" s="35" t="str">
        <f>IF(India_Data[[#This Row],[Ship Date]]-India_Data[[#This Row],[Order Date]]&gt;5,"flag","no")</f>
        <v>no</v>
      </c>
      <c r="AE948" s="35">
        <f>India_Data[[#This Row],[Profit]]/India_Data[[#This Row],[Sales]]</f>
        <v>7.9310344827586213E-2</v>
      </c>
      <c r="AF948" s="41">
        <f>India_Data[[#This Row],[Sales]]/India_Data[[#This Row],[Target]]</f>
        <v>2.8903654485049831E-2</v>
      </c>
      <c r="AG948" s="41">
        <f>India_Data[[#This Row],[Shipping Cost]]/India_Data[[#This Row],[Sales]]</f>
        <v>7.9310344827586213E-2</v>
      </c>
      <c r="AH948" s="40" t="str">
        <f>IF(India_Data[[#This Row],[Shipping Cost]]/India_Data[[#This Row],[Sales]]&gt;0.1,"HIGH","")</f>
        <v/>
      </c>
    </row>
    <row r="949" spans="1:34">
      <c r="A949" s="19">
        <v>948</v>
      </c>
      <c r="B949" s="20" t="s">
        <v>2524</v>
      </c>
      <c r="C949" s="20" t="s">
        <v>26</v>
      </c>
      <c r="D949" s="20" t="s">
        <v>2525</v>
      </c>
      <c r="E949" s="20" t="s">
        <v>2526</v>
      </c>
      <c r="F949" s="20" t="s">
        <v>29</v>
      </c>
      <c r="G949" s="20" t="s">
        <v>786</v>
      </c>
      <c r="H949" s="20" t="s">
        <v>63</v>
      </c>
      <c r="I949" s="20" t="s">
        <v>32</v>
      </c>
      <c r="J949" s="20" t="s">
        <v>54</v>
      </c>
      <c r="K949" s="20" t="s">
        <v>2614</v>
      </c>
      <c r="L949" s="20" t="s">
        <v>35</v>
      </c>
      <c r="M949" s="20" t="s">
        <v>159</v>
      </c>
      <c r="N949" s="20" t="s">
        <v>2615</v>
      </c>
      <c r="O949" s="20">
        <v>247.35</v>
      </c>
      <c r="P949" s="20">
        <v>5</v>
      </c>
      <c r="Q949" s="20">
        <v>56.85</v>
      </c>
      <c r="R949" s="20">
        <v>36.56</v>
      </c>
      <c r="S949" s="20" t="s">
        <v>2337</v>
      </c>
      <c r="T949" s="20">
        <v>511</v>
      </c>
      <c r="U949" s="20" t="s">
        <v>350</v>
      </c>
      <c r="V949" s="20" t="s">
        <v>362</v>
      </c>
      <c r="W949" s="21" t="s">
        <v>41</v>
      </c>
      <c r="X949" s="22">
        <v>44487</v>
      </c>
      <c r="Y949" s="23">
        <v>44492</v>
      </c>
      <c r="Z949" s="37" t="str">
        <f>IF(India_Data[[#This Row],[Order Date]]=India_Data[[#This Row],[Ship Date]],"0","1")</f>
        <v>1</v>
      </c>
      <c r="AA949" s="37" t="str">
        <f>IF(India_Data[[#This Row],[Sales]]&gt;=India_Data[[#This Row],[Target]],"YES","NO")</f>
        <v>NO</v>
      </c>
      <c r="AB949" s="37">
        <f>(Data!O949:O2503-Data!T949:T2503)</f>
        <v>-263.64999999999998</v>
      </c>
      <c r="AC949" s="35">
        <f>India_Data[[#This Row],[Ship Date]]-India_Data[[#This Row],[Order Date]]</f>
        <v>5</v>
      </c>
      <c r="AD949" s="35" t="str">
        <f>IF(India_Data[[#This Row],[Ship Date]]-India_Data[[#This Row],[Order Date]]&gt;5,"flag","no")</f>
        <v>no</v>
      </c>
      <c r="AE949" s="35">
        <f>India_Data[[#This Row],[Profit]]/India_Data[[#This Row],[Sales]]</f>
        <v>0.2298362644026683</v>
      </c>
      <c r="AF949" s="41">
        <f>India_Data[[#This Row],[Sales]]/India_Data[[#This Row],[Target]]</f>
        <v>0.48405088062622309</v>
      </c>
      <c r="AG949" s="41">
        <f>India_Data[[#This Row],[Shipping Cost]]/India_Data[[#This Row],[Sales]]</f>
        <v>0.14780675156660603</v>
      </c>
      <c r="AH949" s="40" t="str">
        <f>IF(India_Data[[#This Row],[Shipping Cost]]/India_Data[[#This Row],[Sales]]&gt;0.1,"HIGH","")</f>
        <v>HIGH</v>
      </c>
    </row>
    <row r="950" spans="1:34">
      <c r="A950" s="19">
        <v>949</v>
      </c>
      <c r="B950" s="20" t="s">
        <v>2447</v>
      </c>
      <c r="C950" s="20" t="s">
        <v>26</v>
      </c>
      <c r="D950" s="20" t="s">
        <v>2448</v>
      </c>
      <c r="E950" s="20" t="s">
        <v>2449</v>
      </c>
      <c r="F950" s="20" t="s">
        <v>29</v>
      </c>
      <c r="G950" s="20" t="s">
        <v>324</v>
      </c>
      <c r="H950" s="20" t="s">
        <v>31</v>
      </c>
      <c r="I950" s="20" t="s">
        <v>32</v>
      </c>
      <c r="J950" s="20" t="s">
        <v>33</v>
      </c>
      <c r="K950" s="20" t="s">
        <v>818</v>
      </c>
      <c r="L950" s="20" t="s">
        <v>35</v>
      </c>
      <c r="M950" s="20" t="s">
        <v>159</v>
      </c>
      <c r="N950" s="20" t="s">
        <v>819</v>
      </c>
      <c r="O950" s="20">
        <v>285.48</v>
      </c>
      <c r="P950" s="20">
        <v>6</v>
      </c>
      <c r="Q950" s="20">
        <v>79.92</v>
      </c>
      <c r="R950" s="20">
        <v>35.94</v>
      </c>
      <c r="S950" s="20" t="s">
        <v>2337</v>
      </c>
      <c r="T950" s="20">
        <v>369</v>
      </c>
      <c r="U950" s="20" t="s">
        <v>350</v>
      </c>
      <c r="V950" s="20" t="s">
        <v>351</v>
      </c>
      <c r="W950" s="21" t="s">
        <v>58</v>
      </c>
      <c r="X950" s="22">
        <v>45635</v>
      </c>
      <c r="Y950" s="23">
        <v>45551</v>
      </c>
      <c r="Z950" s="37" t="str">
        <f>IF(India_Data[[#This Row],[Order Date]]=India_Data[[#This Row],[Ship Date]],"0","1")</f>
        <v>1</v>
      </c>
      <c r="AA950" s="37" t="str">
        <f>IF(India_Data[[#This Row],[Sales]]&gt;=India_Data[[#This Row],[Target]],"YES","NO")</f>
        <v>NO</v>
      </c>
      <c r="AB950" s="37">
        <f>(Data!O950:O2504-Data!T950:T2504)</f>
        <v>-83.519999999999982</v>
      </c>
      <c r="AC950" s="35">
        <f>India_Data[[#This Row],[Ship Date]]-India_Data[[#This Row],[Order Date]]</f>
        <v>-84</v>
      </c>
      <c r="AD950" s="35" t="str">
        <f>IF(India_Data[[#This Row],[Ship Date]]-India_Data[[#This Row],[Order Date]]&gt;5,"flag","no")</f>
        <v>no</v>
      </c>
      <c r="AE950" s="35">
        <f>India_Data[[#This Row],[Profit]]/India_Data[[#This Row],[Sales]]</f>
        <v>0.27994955863808324</v>
      </c>
      <c r="AF950" s="41">
        <f>India_Data[[#This Row],[Sales]]/India_Data[[#This Row],[Target]]</f>
        <v>0.77365853658536587</v>
      </c>
      <c r="AG950" s="41">
        <f>India_Data[[#This Row],[Shipping Cost]]/India_Data[[#This Row],[Sales]]</f>
        <v>0.12589323245060949</v>
      </c>
      <c r="AH950" s="40" t="str">
        <f>IF(India_Data[[#This Row],[Shipping Cost]]/India_Data[[#This Row],[Sales]]&gt;0.1,"HIGH","")</f>
        <v>HIGH</v>
      </c>
    </row>
    <row r="951" spans="1:34">
      <c r="A951" s="19">
        <v>950</v>
      </c>
      <c r="B951" s="20" t="s">
        <v>2447</v>
      </c>
      <c r="C951" s="20" t="s">
        <v>26</v>
      </c>
      <c r="D951" s="20" t="s">
        <v>2448</v>
      </c>
      <c r="E951" s="20" t="s">
        <v>2449</v>
      </c>
      <c r="F951" s="20" t="s">
        <v>29</v>
      </c>
      <c r="G951" s="20" t="s">
        <v>324</v>
      </c>
      <c r="H951" s="20" t="s">
        <v>31</v>
      </c>
      <c r="I951" s="20" t="s">
        <v>32</v>
      </c>
      <c r="J951" s="20" t="s">
        <v>33</v>
      </c>
      <c r="K951" s="20" t="s">
        <v>1121</v>
      </c>
      <c r="L951" s="20" t="s">
        <v>35</v>
      </c>
      <c r="M951" s="20" t="s">
        <v>159</v>
      </c>
      <c r="N951" s="20" t="s">
        <v>1122</v>
      </c>
      <c r="O951" s="20">
        <v>269.55</v>
      </c>
      <c r="P951" s="20">
        <v>5</v>
      </c>
      <c r="Q951" s="20">
        <v>51.15</v>
      </c>
      <c r="R951" s="20">
        <v>30.39</v>
      </c>
      <c r="S951" s="20" t="s">
        <v>2337</v>
      </c>
      <c r="T951" s="20">
        <v>76</v>
      </c>
      <c r="U951" s="20" t="s">
        <v>350</v>
      </c>
      <c r="V951" s="20" t="s">
        <v>356</v>
      </c>
      <c r="W951" s="21" t="s">
        <v>41</v>
      </c>
      <c r="X951" s="22">
        <v>45612</v>
      </c>
      <c r="Y951" s="23">
        <v>45618</v>
      </c>
      <c r="Z951" s="37" t="str">
        <f>IF(India_Data[[#This Row],[Order Date]]=India_Data[[#This Row],[Ship Date]],"0","1")</f>
        <v>1</v>
      </c>
      <c r="AA951" s="37" t="str">
        <f>IF(India_Data[[#This Row],[Sales]]&gt;=India_Data[[#This Row],[Target]],"YES","NO")</f>
        <v>YES</v>
      </c>
      <c r="AB951" s="37">
        <f>(Data!O951:O2505-Data!T951:T2505)</f>
        <v>193.55</v>
      </c>
      <c r="AC951" s="35">
        <f>India_Data[[#This Row],[Ship Date]]-India_Data[[#This Row],[Order Date]]</f>
        <v>6</v>
      </c>
      <c r="AD951" s="35" t="str">
        <f>IF(India_Data[[#This Row],[Ship Date]]-India_Data[[#This Row],[Order Date]]&gt;5,"flag","no")</f>
        <v>flag</v>
      </c>
      <c r="AE951" s="35">
        <f>India_Data[[#This Row],[Profit]]/India_Data[[#This Row],[Sales]]</f>
        <v>0.1897607122982749</v>
      </c>
      <c r="AF951" s="41">
        <f>India_Data[[#This Row],[Sales]]/India_Data[[#This Row],[Target]]</f>
        <v>3.5467105263157896</v>
      </c>
      <c r="AG951" s="41">
        <f>India_Data[[#This Row],[Shipping Cost]]/India_Data[[#This Row],[Sales]]</f>
        <v>0.1127434613244296</v>
      </c>
      <c r="AH951" s="40" t="str">
        <f>IF(India_Data[[#This Row],[Shipping Cost]]/India_Data[[#This Row],[Sales]]&gt;0.1,"HIGH","")</f>
        <v>HIGH</v>
      </c>
    </row>
    <row r="952" spans="1:34">
      <c r="A952" s="19">
        <v>951</v>
      </c>
      <c r="B952" s="20" t="s">
        <v>2524</v>
      </c>
      <c r="C952" s="20" t="s">
        <v>26</v>
      </c>
      <c r="D952" s="20" t="s">
        <v>2525</v>
      </c>
      <c r="E952" s="20" t="s">
        <v>2526</v>
      </c>
      <c r="F952" s="20" t="s">
        <v>29</v>
      </c>
      <c r="G952" s="20" t="s">
        <v>786</v>
      </c>
      <c r="H952" s="20" t="s">
        <v>63</v>
      </c>
      <c r="I952" s="20" t="s">
        <v>32</v>
      </c>
      <c r="J952" s="20" t="s">
        <v>54</v>
      </c>
      <c r="K952" s="20" t="s">
        <v>2616</v>
      </c>
      <c r="L952" s="20" t="s">
        <v>35</v>
      </c>
      <c r="M952" s="20" t="s">
        <v>159</v>
      </c>
      <c r="N952" s="20" t="s">
        <v>2617</v>
      </c>
      <c r="O952" s="20">
        <v>99.12</v>
      </c>
      <c r="P952" s="20">
        <v>4</v>
      </c>
      <c r="Q952" s="20">
        <v>27.72</v>
      </c>
      <c r="R952" s="20">
        <v>8.67</v>
      </c>
      <c r="S952" s="20" t="s">
        <v>2337</v>
      </c>
      <c r="T952" s="20">
        <v>515</v>
      </c>
      <c r="U952" s="20" t="s">
        <v>350</v>
      </c>
      <c r="V952" s="20" t="s">
        <v>362</v>
      </c>
      <c r="W952" s="21" t="s">
        <v>41</v>
      </c>
      <c r="X952" s="22">
        <v>44479</v>
      </c>
      <c r="Y952" s="23">
        <v>44485</v>
      </c>
      <c r="Z952" s="37" t="str">
        <f>IF(India_Data[[#This Row],[Order Date]]=India_Data[[#This Row],[Ship Date]],"0","1")</f>
        <v>1</v>
      </c>
      <c r="AA952" s="37" t="str">
        <f>IF(India_Data[[#This Row],[Sales]]&gt;=India_Data[[#This Row],[Target]],"YES","NO")</f>
        <v>NO</v>
      </c>
      <c r="AB952" s="37">
        <f>(Data!O952:O2506-Data!T952:T2506)</f>
        <v>-415.88</v>
      </c>
      <c r="AC952" s="35">
        <f>India_Data[[#This Row],[Ship Date]]-India_Data[[#This Row],[Order Date]]</f>
        <v>6</v>
      </c>
      <c r="AD952" s="35" t="str">
        <f>IF(India_Data[[#This Row],[Ship Date]]-India_Data[[#This Row],[Order Date]]&gt;5,"flag","no")</f>
        <v>flag</v>
      </c>
      <c r="AE952" s="35">
        <f>India_Data[[#This Row],[Profit]]/India_Data[[#This Row],[Sales]]</f>
        <v>0.27966101694915252</v>
      </c>
      <c r="AF952" s="41">
        <f>India_Data[[#This Row],[Sales]]/India_Data[[#This Row],[Target]]</f>
        <v>0.19246601941747574</v>
      </c>
      <c r="AG952" s="41">
        <f>India_Data[[#This Row],[Shipping Cost]]/India_Data[[#This Row],[Sales]]</f>
        <v>8.7469733656174331E-2</v>
      </c>
      <c r="AH952" s="40" t="str">
        <f>IF(India_Data[[#This Row],[Shipping Cost]]/India_Data[[#This Row],[Sales]]&gt;0.1,"HIGH","")</f>
        <v/>
      </c>
    </row>
    <row r="953" spans="1:34">
      <c r="A953" s="19">
        <v>952</v>
      </c>
      <c r="B953" s="20" t="s">
        <v>2618</v>
      </c>
      <c r="C953" s="20" t="s">
        <v>26</v>
      </c>
      <c r="D953" s="20" t="s">
        <v>2619</v>
      </c>
      <c r="E953" s="20" t="s">
        <v>2620</v>
      </c>
      <c r="F953" s="20" t="s">
        <v>29</v>
      </c>
      <c r="G953" s="20" t="s">
        <v>172</v>
      </c>
      <c r="H953" s="20" t="s">
        <v>53</v>
      </c>
      <c r="I953" s="20" t="s">
        <v>32</v>
      </c>
      <c r="J953" s="20" t="s">
        <v>54</v>
      </c>
      <c r="K953" s="20" t="s">
        <v>2621</v>
      </c>
      <c r="L953" s="20" t="s">
        <v>35</v>
      </c>
      <c r="M953" s="20" t="s">
        <v>159</v>
      </c>
      <c r="N953" s="20" t="s">
        <v>2622</v>
      </c>
      <c r="O953" s="20">
        <v>26.67</v>
      </c>
      <c r="P953" s="20">
        <v>1</v>
      </c>
      <c r="Q953" s="20">
        <v>11.46</v>
      </c>
      <c r="R953" s="20">
        <v>1.5</v>
      </c>
      <c r="S953" s="20" t="s">
        <v>2337</v>
      </c>
      <c r="T953" s="20">
        <v>459</v>
      </c>
      <c r="U953" s="20" t="s">
        <v>350</v>
      </c>
      <c r="V953" s="20" t="s">
        <v>375</v>
      </c>
      <c r="W953" s="21" t="s">
        <v>41</v>
      </c>
      <c r="X953" s="22">
        <v>45589</v>
      </c>
      <c r="Y953" s="23">
        <v>45593</v>
      </c>
      <c r="Z953" s="37" t="str">
        <f>IF(India_Data[[#This Row],[Order Date]]=India_Data[[#This Row],[Ship Date]],"0","1")</f>
        <v>1</v>
      </c>
      <c r="AA953" s="37" t="str">
        <f>IF(India_Data[[#This Row],[Sales]]&gt;=India_Data[[#This Row],[Target]],"YES","NO")</f>
        <v>NO</v>
      </c>
      <c r="AB953" s="37">
        <f>(Data!O953:O2507-Data!T953:T2507)</f>
        <v>-432.33</v>
      </c>
      <c r="AC953" s="35">
        <f>India_Data[[#This Row],[Ship Date]]-India_Data[[#This Row],[Order Date]]</f>
        <v>4</v>
      </c>
      <c r="AD953" s="35" t="str">
        <f>IF(India_Data[[#This Row],[Ship Date]]-India_Data[[#This Row],[Order Date]]&gt;5,"flag","no")</f>
        <v>no</v>
      </c>
      <c r="AE953" s="35">
        <f>India_Data[[#This Row],[Profit]]/India_Data[[#This Row],[Sales]]</f>
        <v>0.4296962879640045</v>
      </c>
      <c r="AF953" s="41">
        <f>India_Data[[#This Row],[Sales]]/India_Data[[#This Row],[Target]]</f>
        <v>5.8104575163398696E-2</v>
      </c>
      <c r="AG953" s="41">
        <f>India_Data[[#This Row],[Shipping Cost]]/India_Data[[#This Row],[Sales]]</f>
        <v>5.6242969628796394E-2</v>
      </c>
      <c r="AH953" s="40" t="str">
        <f>IF(India_Data[[#This Row],[Shipping Cost]]/India_Data[[#This Row],[Sales]]&gt;0.1,"HIGH","")</f>
        <v/>
      </c>
    </row>
    <row r="954" spans="1:34">
      <c r="A954" s="19">
        <v>953</v>
      </c>
      <c r="B954" s="20" t="s">
        <v>2540</v>
      </c>
      <c r="C954" s="20" t="s">
        <v>26</v>
      </c>
      <c r="D954" s="20" t="s">
        <v>2304</v>
      </c>
      <c r="E954" s="20" t="s">
        <v>2305</v>
      </c>
      <c r="F954" s="20" t="s">
        <v>29</v>
      </c>
      <c r="G954" s="20" t="s">
        <v>702</v>
      </c>
      <c r="H954" s="20" t="s">
        <v>252</v>
      </c>
      <c r="I954" s="20" t="s">
        <v>32</v>
      </c>
      <c r="J954" s="20" t="s">
        <v>47</v>
      </c>
      <c r="K954" s="20" t="s">
        <v>2623</v>
      </c>
      <c r="L954" s="20" t="s">
        <v>35</v>
      </c>
      <c r="M954" s="20" t="s">
        <v>145</v>
      </c>
      <c r="N954" s="20" t="s">
        <v>2624</v>
      </c>
      <c r="O954" s="20">
        <v>566.4</v>
      </c>
      <c r="P954" s="20">
        <v>4</v>
      </c>
      <c r="Q954" s="20">
        <v>135.84</v>
      </c>
      <c r="R954" s="20">
        <v>88.98</v>
      </c>
      <c r="S954" s="20" t="s">
        <v>2337</v>
      </c>
      <c r="T954" s="20">
        <v>502</v>
      </c>
      <c r="U954" s="20" t="s">
        <v>350</v>
      </c>
      <c r="V954" s="20" t="s">
        <v>362</v>
      </c>
      <c r="W954" s="21" t="s">
        <v>41</v>
      </c>
      <c r="X954" s="22">
        <v>44739</v>
      </c>
      <c r="Y954" s="23">
        <v>44599</v>
      </c>
      <c r="Z954" s="37" t="str">
        <f>IF(India_Data[[#This Row],[Order Date]]=India_Data[[#This Row],[Ship Date]],"0","1")</f>
        <v>1</v>
      </c>
      <c r="AA954" s="37" t="str">
        <f>IF(India_Data[[#This Row],[Sales]]&gt;=India_Data[[#This Row],[Target]],"YES","NO")</f>
        <v>YES</v>
      </c>
      <c r="AB954" s="37">
        <f>(Data!O954:O2508-Data!T954:T2508)</f>
        <v>64.399999999999977</v>
      </c>
      <c r="AC954" s="35">
        <f>India_Data[[#This Row],[Ship Date]]-India_Data[[#This Row],[Order Date]]</f>
        <v>-140</v>
      </c>
      <c r="AD954" s="35" t="str">
        <f>IF(India_Data[[#This Row],[Ship Date]]-India_Data[[#This Row],[Order Date]]&gt;5,"flag","no")</f>
        <v>no</v>
      </c>
      <c r="AE954" s="35">
        <f>India_Data[[#This Row],[Profit]]/India_Data[[#This Row],[Sales]]</f>
        <v>0.23983050847457629</v>
      </c>
      <c r="AF954" s="41">
        <f>India_Data[[#This Row],[Sales]]/India_Data[[#This Row],[Target]]</f>
        <v>1.1282868525896415</v>
      </c>
      <c r="AG954" s="41">
        <f>India_Data[[#This Row],[Shipping Cost]]/India_Data[[#This Row],[Sales]]</f>
        <v>0.15709745762711866</v>
      </c>
      <c r="AH954" s="40" t="str">
        <f>IF(India_Data[[#This Row],[Shipping Cost]]/India_Data[[#This Row],[Sales]]&gt;0.1,"HIGH","")</f>
        <v>HIGH</v>
      </c>
    </row>
    <row r="955" spans="1:34">
      <c r="A955" s="19">
        <v>954</v>
      </c>
      <c r="B955" s="20" t="s">
        <v>2376</v>
      </c>
      <c r="C955" s="20" t="s">
        <v>26</v>
      </c>
      <c r="D955" s="20" t="s">
        <v>2377</v>
      </c>
      <c r="E955" s="20" t="s">
        <v>2378</v>
      </c>
      <c r="F955" s="20" t="s">
        <v>29</v>
      </c>
      <c r="G955" s="20" t="s">
        <v>1377</v>
      </c>
      <c r="H955" s="20" t="s">
        <v>672</v>
      </c>
      <c r="I955" s="20" t="s">
        <v>32</v>
      </c>
      <c r="J955" s="20" t="s">
        <v>33</v>
      </c>
      <c r="K955" s="20" t="s">
        <v>1044</v>
      </c>
      <c r="L955" s="20" t="s">
        <v>35</v>
      </c>
      <c r="M955" s="20" t="s">
        <v>145</v>
      </c>
      <c r="N955" s="20" t="s">
        <v>496</v>
      </c>
      <c r="O955" s="20">
        <v>511.68</v>
      </c>
      <c r="P955" s="20">
        <v>4</v>
      </c>
      <c r="Q955" s="20">
        <v>30.6</v>
      </c>
      <c r="R955" s="20">
        <v>58.79</v>
      </c>
      <c r="S955" s="20" t="s">
        <v>2337</v>
      </c>
      <c r="T955" s="20">
        <v>7</v>
      </c>
      <c r="U955" s="20" t="s">
        <v>350</v>
      </c>
      <c r="V955" s="20" t="s">
        <v>356</v>
      </c>
      <c r="W955" s="21" t="s">
        <v>58</v>
      </c>
      <c r="X955" s="22">
        <v>44233</v>
      </c>
      <c r="Y955" s="23">
        <v>44383</v>
      </c>
      <c r="Z955" s="37" t="str">
        <f>IF(India_Data[[#This Row],[Order Date]]=India_Data[[#This Row],[Ship Date]],"0","1")</f>
        <v>1</v>
      </c>
      <c r="AA955" s="37" t="str">
        <f>IF(India_Data[[#This Row],[Sales]]&gt;=India_Data[[#This Row],[Target]],"YES","NO")</f>
        <v>YES</v>
      </c>
      <c r="AB955" s="37">
        <f>(Data!O955:O2509-Data!T955:T2509)</f>
        <v>504.68</v>
      </c>
      <c r="AC955" s="35">
        <f>India_Data[[#This Row],[Ship Date]]-India_Data[[#This Row],[Order Date]]</f>
        <v>150</v>
      </c>
      <c r="AD955" s="35" t="str">
        <f>IF(India_Data[[#This Row],[Ship Date]]-India_Data[[#This Row],[Order Date]]&gt;5,"flag","no")</f>
        <v>flag</v>
      </c>
      <c r="AE955" s="35">
        <f>India_Data[[#This Row],[Profit]]/India_Data[[#This Row],[Sales]]</f>
        <v>5.9803001876172608E-2</v>
      </c>
      <c r="AF955" s="41">
        <f>India_Data[[#This Row],[Sales]]/India_Data[[#This Row],[Target]]</f>
        <v>73.097142857142856</v>
      </c>
      <c r="AG955" s="41">
        <f>India_Data[[#This Row],[Shipping Cost]]/India_Data[[#This Row],[Sales]]</f>
        <v>0.11489602876797998</v>
      </c>
      <c r="AH955" s="40" t="str">
        <f>IF(India_Data[[#This Row],[Shipping Cost]]/India_Data[[#This Row],[Sales]]&gt;0.1,"HIGH","")</f>
        <v>HIGH</v>
      </c>
    </row>
    <row r="956" spans="1:34">
      <c r="A956" s="19">
        <v>955</v>
      </c>
      <c r="B956" s="20" t="s">
        <v>2467</v>
      </c>
      <c r="C956" s="20" t="s">
        <v>26</v>
      </c>
      <c r="D956" s="20" t="s">
        <v>2468</v>
      </c>
      <c r="E956" s="20" t="s">
        <v>2469</v>
      </c>
      <c r="F956" s="20" t="s">
        <v>29</v>
      </c>
      <c r="G956" s="20" t="s">
        <v>45</v>
      </c>
      <c r="H956" s="20" t="s">
        <v>46</v>
      </c>
      <c r="I956" s="20" t="s">
        <v>32</v>
      </c>
      <c r="J956" s="20" t="s">
        <v>47</v>
      </c>
      <c r="K956" s="20" t="s">
        <v>2625</v>
      </c>
      <c r="L956" s="20" t="s">
        <v>35</v>
      </c>
      <c r="M956" s="20" t="s">
        <v>145</v>
      </c>
      <c r="N956" s="20" t="s">
        <v>2626</v>
      </c>
      <c r="O956" s="20">
        <v>289.35000000000002</v>
      </c>
      <c r="P956" s="20">
        <v>5</v>
      </c>
      <c r="Q956" s="20">
        <v>54.9</v>
      </c>
      <c r="R956" s="20">
        <v>22.79</v>
      </c>
      <c r="S956" s="20" t="s">
        <v>2337</v>
      </c>
      <c r="T956" s="20">
        <v>281</v>
      </c>
      <c r="U956" s="20" t="s">
        <v>350</v>
      </c>
      <c r="V956" s="20" t="s">
        <v>375</v>
      </c>
      <c r="W956" s="21" t="s">
        <v>41</v>
      </c>
      <c r="X956" s="22">
        <v>44688</v>
      </c>
      <c r="Y956" s="23">
        <v>44902</v>
      </c>
      <c r="Z956" s="37" t="str">
        <f>IF(India_Data[[#This Row],[Order Date]]=India_Data[[#This Row],[Ship Date]],"0","1")</f>
        <v>1</v>
      </c>
      <c r="AA956" s="37" t="str">
        <f>IF(India_Data[[#This Row],[Sales]]&gt;=India_Data[[#This Row],[Target]],"YES","NO")</f>
        <v>YES</v>
      </c>
      <c r="AB956" s="37">
        <f>(Data!O956:O2510-Data!T956:T2510)</f>
        <v>8.3500000000000227</v>
      </c>
      <c r="AC956" s="35">
        <f>India_Data[[#This Row],[Ship Date]]-India_Data[[#This Row],[Order Date]]</f>
        <v>214</v>
      </c>
      <c r="AD956" s="35" t="str">
        <f>IF(India_Data[[#This Row],[Ship Date]]-India_Data[[#This Row],[Order Date]]&gt;5,"flag","no")</f>
        <v>flag</v>
      </c>
      <c r="AE956" s="35">
        <f>India_Data[[#This Row],[Profit]]/India_Data[[#This Row],[Sales]]</f>
        <v>0.18973561430793154</v>
      </c>
      <c r="AF956" s="41">
        <f>India_Data[[#This Row],[Sales]]/India_Data[[#This Row],[Target]]</f>
        <v>1.0297153024911032</v>
      </c>
      <c r="AG956" s="41">
        <f>India_Data[[#This Row],[Shipping Cost]]/India_Data[[#This Row],[Sales]]</f>
        <v>7.8762744081562114E-2</v>
      </c>
      <c r="AH956" s="40" t="str">
        <f>IF(India_Data[[#This Row],[Shipping Cost]]/India_Data[[#This Row],[Sales]]&gt;0.1,"HIGH","")</f>
        <v/>
      </c>
    </row>
    <row r="957" spans="1:34">
      <c r="A957" s="19">
        <v>956</v>
      </c>
      <c r="B957" s="20" t="s">
        <v>2543</v>
      </c>
      <c r="C957" s="20" t="s">
        <v>26</v>
      </c>
      <c r="D957" s="20" t="s">
        <v>2544</v>
      </c>
      <c r="E957" s="20" t="s">
        <v>2545</v>
      </c>
      <c r="F957" s="20" t="s">
        <v>29</v>
      </c>
      <c r="G957" s="20" t="s">
        <v>449</v>
      </c>
      <c r="H957" s="20" t="s">
        <v>136</v>
      </c>
      <c r="I957" s="20" t="s">
        <v>32</v>
      </c>
      <c r="J957" s="20" t="s">
        <v>54</v>
      </c>
      <c r="K957" s="20" t="s">
        <v>2541</v>
      </c>
      <c r="L957" s="20" t="s">
        <v>35</v>
      </c>
      <c r="M957" s="20" t="s">
        <v>145</v>
      </c>
      <c r="N957" s="20" t="s">
        <v>2542</v>
      </c>
      <c r="O957" s="20">
        <v>124.68</v>
      </c>
      <c r="P957" s="20">
        <v>4</v>
      </c>
      <c r="Q957" s="20">
        <v>3.72</v>
      </c>
      <c r="R957" s="20">
        <v>17.690000000000001</v>
      </c>
      <c r="S957" s="20" t="s">
        <v>2337</v>
      </c>
      <c r="T957" s="20">
        <v>531</v>
      </c>
      <c r="U957" s="20" t="s">
        <v>350</v>
      </c>
      <c r="V957" s="20" t="s">
        <v>362</v>
      </c>
      <c r="W957" s="21" t="s">
        <v>58</v>
      </c>
      <c r="X957" s="22">
        <v>45070</v>
      </c>
      <c r="Y957" s="23">
        <v>45076</v>
      </c>
      <c r="Z957" s="37" t="str">
        <f>IF(India_Data[[#This Row],[Order Date]]=India_Data[[#This Row],[Ship Date]],"0","1")</f>
        <v>1</v>
      </c>
      <c r="AA957" s="37" t="str">
        <f>IF(India_Data[[#This Row],[Sales]]&gt;=India_Data[[#This Row],[Target]],"YES","NO")</f>
        <v>NO</v>
      </c>
      <c r="AB957" s="37">
        <f>(Data!O957:O2511-Data!T957:T2511)</f>
        <v>-406.32</v>
      </c>
      <c r="AC957" s="35">
        <f>India_Data[[#This Row],[Ship Date]]-India_Data[[#This Row],[Order Date]]</f>
        <v>6</v>
      </c>
      <c r="AD957" s="35" t="str">
        <f>IF(India_Data[[#This Row],[Ship Date]]-India_Data[[#This Row],[Order Date]]&gt;5,"flag","no")</f>
        <v>flag</v>
      </c>
      <c r="AE957" s="35">
        <f>India_Data[[#This Row],[Profit]]/India_Data[[#This Row],[Sales]]</f>
        <v>2.9836381135707409E-2</v>
      </c>
      <c r="AF957" s="41">
        <f>India_Data[[#This Row],[Sales]]/India_Data[[#This Row],[Target]]</f>
        <v>0.23480225988700565</v>
      </c>
      <c r="AG957" s="41">
        <f>India_Data[[#This Row],[Shipping Cost]]/India_Data[[#This Row],[Sales]]</f>
        <v>0.14188322104587744</v>
      </c>
      <c r="AH957" s="40" t="str">
        <f>IF(India_Data[[#This Row],[Shipping Cost]]/India_Data[[#This Row],[Sales]]&gt;0.1,"HIGH","")</f>
        <v>HIGH</v>
      </c>
    </row>
    <row r="958" spans="1:34">
      <c r="A958" s="19">
        <v>957</v>
      </c>
      <c r="B958" s="20" t="s">
        <v>2627</v>
      </c>
      <c r="C958" s="20" t="s">
        <v>26</v>
      </c>
      <c r="D958" s="20" t="s">
        <v>87</v>
      </c>
      <c r="E958" s="20" t="s">
        <v>88</v>
      </c>
      <c r="F958" s="20" t="s">
        <v>29</v>
      </c>
      <c r="G958" s="20" t="s">
        <v>619</v>
      </c>
      <c r="H958" s="20" t="s">
        <v>563</v>
      </c>
      <c r="I958" s="20" t="s">
        <v>32</v>
      </c>
      <c r="J958" s="20" t="s">
        <v>54</v>
      </c>
      <c r="K958" s="20" t="s">
        <v>2628</v>
      </c>
      <c r="L958" s="20" t="s">
        <v>35</v>
      </c>
      <c r="M958" s="20" t="s">
        <v>145</v>
      </c>
      <c r="N958" s="20" t="s">
        <v>2629</v>
      </c>
      <c r="O958" s="20">
        <v>397.8</v>
      </c>
      <c r="P958" s="20">
        <v>2</v>
      </c>
      <c r="Q958" s="20">
        <v>55.68</v>
      </c>
      <c r="R958" s="20">
        <v>81.69</v>
      </c>
      <c r="S958" s="20" t="s">
        <v>2337</v>
      </c>
      <c r="T958" s="20">
        <v>451</v>
      </c>
      <c r="U958" s="20" t="s">
        <v>350</v>
      </c>
      <c r="V958" s="20" t="s">
        <v>351</v>
      </c>
      <c r="W958" s="21" t="s">
        <v>41</v>
      </c>
      <c r="X958" s="22">
        <v>45137</v>
      </c>
      <c r="Y958" s="23">
        <v>44993</v>
      </c>
      <c r="Z958" s="37" t="str">
        <f>IF(India_Data[[#This Row],[Order Date]]=India_Data[[#This Row],[Ship Date]],"0","1")</f>
        <v>1</v>
      </c>
      <c r="AA958" s="37" t="str">
        <f>IF(India_Data[[#This Row],[Sales]]&gt;=India_Data[[#This Row],[Target]],"YES","NO")</f>
        <v>NO</v>
      </c>
      <c r="AB958" s="37">
        <f>(Data!O958:O2512-Data!T958:T2512)</f>
        <v>-53.199999999999989</v>
      </c>
      <c r="AC958" s="35">
        <f>India_Data[[#This Row],[Ship Date]]-India_Data[[#This Row],[Order Date]]</f>
        <v>-144</v>
      </c>
      <c r="AD958" s="35" t="str">
        <f>IF(India_Data[[#This Row],[Ship Date]]-India_Data[[#This Row],[Order Date]]&gt;5,"flag","no")</f>
        <v>no</v>
      </c>
      <c r="AE958" s="35">
        <f>India_Data[[#This Row],[Profit]]/India_Data[[#This Row],[Sales]]</f>
        <v>0.13996983408748115</v>
      </c>
      <c r="AF958" s="41">
        <f>India_Data[[#This Row],[Sales]]/India_Data[[#This Row],[Target]]</f>
        <v>0.88203991130820403</v>
      </c>
      <c r="AG958" s="41">
        <f>India_Data[[#This Row],[Shipping Cost]]/India_Data[[#This Row],[Sales]]</f>
        <v>0.20535444947209652</v>
      </c>
      <c r="AH958" s="40" t="str">
        <f>IF(India_Data[[#This Row],[Shipping Cost]]/India_Data[[#This Row],[Sales]]&gt;0.1,"HIGH","")</f>
        <v>HIGH</v>
      </c>
    </row>
    <row r="959" spans="1:34">
      <c r="A959" s="19">
        <v>958</v>
      </c>
      <c r="B959" s="20" t="s">
        <v>2519</v>
      </c>
      <c r="C959" s="20" t="s">
        <v>26</v>
      </c>
      <c r="D959" s="20" t="s">
        <v>594</v>
      </c>
      <c r="E959" s="20" t="s">
        <v>595</v>
      </c>
      <c r="F959" s="20" t="s">
        <v>29</v>
      </c>
      <c r="G959" s="20" t="s">
        <v>203</v>
      </c>
      <c r="H959" s="20" t="s">
        <v>53</v>
      </c>
      <c r="I959" s="20" t="s">
        <v>32</v>
      </c>
      <c r="J959" s="20" t="s">
        <v>54</v>
      </c>
      <c r="K959" s="20" t="s">
        <v>999</v>
      </c>
      <c r="L959" s="20" t="s">
        <v>35</v>
      </c>
      <c r="M959" s="20" t="s">
        <v>145</v>
      </c>
      <c r="N959" s="20" t="s">
        <v>1000</v>
      </c>
      <c r="O959" s="20">
        <v>33.06</v>
      </c>
      <c r="P959" s="20">
        <v>2</v>
      </c>
      <c r="Q959" s="20">
        <v>11.52</v>
      </c>
      <c r="R959" s="20">
        <v>5.19</v>
      </c>
      <c r="S959" s="20" t="s">
        <v>2337</v>
      </c>
      <c r="T959" s="20">
        <v>759</v>
      </c>
      <c r="U959" s="20" t="s">
        <v>350</v>
      </c>
      <c r="V959" s="20" t="s">
        <v>356</v>
      </c>
      <c r="W959" s="21" t="s">
        <v>41</v>
      </c>
      <c r="X959" s="22">
        <v>45512</v>
      </c>
      <c r="Y959" s="23">
        <v>45519</v>
      </c>
      <c r="Z959" s="37" t="str">
        <f>IF(India_Data[[#This Row],[Order Date]]=India_Data[[#This Row],[Ship Date]],"0","1")</f>
        <v>1</v>
      </c>
      <c r="AA959" s="37" t="str">
        <f>IF(India_Data[[#This Row],[Sales]]&gt;=India_Data[[#This Row],[Target]],"YES","NO")</f>
        <v>NO</v>
      </c>
      <c r="AB959" s="37">
        <f>(Data!O959:O2513-Data!T959:T2513)</f>
        <v>-725.94</v>
      </c>
      <c r="AC959" s="35">
        <f>India_Data[[#This Row],[Ship Date]]-India_Data[[#This Row],[Order Date]]</f>
        <v>7</v>
      </c>
      <c r="AD959" s="35" t="str">
        <f>IF(India_Data[[#This Row],[Ship Date]]-India_Data[[#This Row],[Order Date]]&gt;5,"flag","no")</f>
        <v>flag</v>
      </c>
      <c r="AE959" s="35">
        <f>India_Data[[#This Row],[Profit]]/India_Data[[#This Row],[Sales]]</f>
        <v>0.34845735027223229</v>
      </c>
      <c r="AF959" s="41">
        <f>India_Data[[#This Row],[Sales]]/India_Data[[#This Row],[Target]]</f>
        <v>4.3557312252964428E-2</v>
      </c>
      <c r="AG959" s="41">
        <f>India_Data[[#This Row],[Shipping Cost]]/India_Data[[#This Row],[Sales]]</f>
        <v>0.15698729582577134</v>
      </c>
      <c r="AH959" s="40" t="str">
        <f>IF(India_Data[[#This Row],[Shipping Cost]]/India_Data[[#This Row],[Sales]]&gt;0.1,"HIGH","")</f>
        <v>HIGH</v>
      </c>
    </row>
    <row r="960" spans="1:34">
      <c r="A960" s="19">
        <v>959</v>
      </c>
      <c r="B960" s="20" t="s">
        <v>2371</v>
      </c>
      <c r="C960" s="20" t="s">
        <v>26</v>
      </c>
      <c r="D960" s="20" t="s">
        <v>2372</v>
      </c>
      <c r="E960" s="20" t="s">
        <v>2373</v>
      </c>
      <c r="F960" s="20" t="s">
        <v>29</v>
      </c>
      <c r="G960" s="20" t="s">
        <v>623</v>
      </c>
      <c r="H960" s="20" t="s">
        <v>63</v>
      </c>
      <c r="I960" s="20" t="s">
        <v>32</v>
      </c>
      <c r="J960" s="20" t="s">
        <v>54</v>
      </c>
      <c r="K960" s="20" t="s">
        <v>2630</v>
      </c>
      <c r="L960" s="20" t="s">
        <v>35</v>
      </c>
      <c r="M960" s="20" t="s">
        <v>36</v>
      </c>
      <c r="N960" s="20" t="s">
        <v>2631</v>
      </c>
      <c r="O960" s="20">
        <v>154.26</v>
      </c>
      <c r="P960" s="20">
        <v>3</v>
      </c>
      <c r="Q960" s="20">
        <v>60.12</v>
      </c>
      <c r="R960" s="20">
        <v>11.91</v>
      </c>
      <c r="S960" s="20" t="s">
        <v>2337</v>
      </c>
      <c r="T960" s="20">
        <v>154</v>
      </c>
      <c r="U960" s="20" t="s">
        <v>350</v>
      </c>
      <c r="V960" s="20" t="s">
        <v>375</v>
      </c>
      <c r="W960" s="21" t="s">
        <v>41</v>
      </c>
      <c r="X960" s="22">
        <v>45157</v>
      </c>
      <c r="Y960" s="23">
        <v>45162</v>
      </c>
      <c r="Z960" s="37" t="str">
        <f>IF(India_Data[[#This Row],[Order Date]]=India_Data[[#This Row],[Ship Date]],"0","1")</f>
        <v>1</v>
      </c>
      <c r="AA960" s="37" t="str">
        <f>IF(India_Data[[#This Row],[Sales]]&gt;=India_Data[[#This Row],[Target]],"YES","NO")</f>
        <v>YES</v>
      </c>
      <c r="AB960" s="37">
        <f>(Data!O960:O2514-Data!T960:T2514)</f>
        <v>0.25999999999999091</v>
      </c>
      <c r="AC960" s="35">
        <f>India_Data[[#This Row],[Ship Date]]-India_Data[[#This Row],[Order Date]]</f>
        <v>5</v>
      </c>
      <c r="AD960" s="35" t="str">
        <f>IF(India_Data[[#This Row],[Ship Date]]-India_Data[[#This Row],[Order Date]]&gt;5,"flag","no")</f>
        <v>no</v>
      </c>
      <c r="AE960" s="35">
        <f>India_Data[[#This Row],[Profit]]/India_Data[[#This Row],[Sales]]</f>
        <v>0.38973162193698951</v>
      </c>
      <c r="AF960" s="41">
        <f>India_Data[[#This Row],[Sales]]/India_Data[[#This Row],[Target]]</f>
        <v>1.0016883116883117</v>
      </c>
      <c r="AG960" s="41">
        <f>India_Data[[#This Row],[Shipping Cost]]/India_Data[[#This Row],[Sales]]</f>
        <v>7.7207312329832758E-2</v>
      </c>
      <c r="AH960" s="40" t="str">
        <f>IF(India_Data[[#This Row],[Shipping Cost]]/India_Data[[#This Row],[Sales]]&gt;0.1,"HIGH","")</f>
        <v/>
      </c>
    </row>
    <row r="961" spans="1:34">
      <c r="A961" s="19">
        <v>960</v>
      </c>
      <c r="B961" s="20" t="s">
        <v>2856</v>
      </c>
      <c r="C961" s="20" t="s">
        <v>26</v>
      </c>
      <c r="D961" s="20" t="s">
        <v>2857</v>
      </c>
      <c r="E961" s="20" t="s">
        <v>2858</v>
      </c>
      <c r="F961" s="20" t="s">
        <v>171</v>
      </c>
      <c r="G961" s="20" t="s">
        <v>619</v>
      </c>
      <c r="H961" s="20" t="s">
        <v>563</v>
      </c>
      <c r="I961" s="20" t="s">
        <v>32</v>
      </c>
      <c r="J961" s="20" t="s">
        <v>54</v>
      </c>
      <c r="K961" s="20" t="s">
        <v>990</v>
      </c>
      <c r="L961" s="20" t="s">
        <v>35</v>
      </c>
      <c r="M961" s="20" t="s">
        <v>91</v>
      </c>
      <c r="N961" s="20" t="s">
        <v>991</v>
      </c>
      <c r="O961" s="20">
        <v>75.36</v>
      </c>
      <c r="P961" s="20">
        <v>4</v>
      </c>
      <c r="Q961" s="20">
        <v>25.56</v>
      </c>
      <c r="R961" s="20">
        <v>12.21</v>
      </c>
      <c r="S961" s="20" t="s">
        <v>2809</v>
      </c>
      <c r="T961" s="20">
        <v>311</v>
      </c>
      <c r="U961" s="20" t="s">
        <v>350</v>
      </c>
      <c r="V961" s="20" t="s">
        <v>351</v>
      </c>
      <c r="W961" s="21" t="s">
        <v>58</v>
      </c>
      <c r="X961" s="22">
        <v>45181</v>
      </c>
      <c r="Y961" s="23">
        <v>45276</v>
      </c>
      <c r="Z961" s="37" t="str">
        <f>IF(India_Data[[#This Row],[Order Date]]=India_Data[[#This Row],[Ship Date]],"0","1")</f>
        <v>1</v>
      </c>
      <c r="AA961" s="37" t="str">
        <f>IF(India_Data[[#This Row],[Sales]]&gt;=India_Data[[#This Row],[Target]],"YES","NO")</f>
        <v>NO</v>
      </c>
      <c r="AB961" s="37">
        <f>(Data!O961:O2515-Data!T961:T2515)</f>
        <v>-235.64</v>
      </c>
      <c r="AC961" s="35">
        <f>India_Data[[#This Row],[Ship Date]]-India_Data[[#This Row],[Order Date]]</f>
        <v>95</v>
      </c>
      <c r="AD961" s="35" t="str">
        <f>IF(India_Data[[#This Row],[Ship Date]]-India_Data[[#This Row],[Order Date]]&gt;5,"flag","no")</f>
        <v>flag</v>
      </c>
      <c r="AE961" s="35">
        <f>India_Data[[#This Row],[Profit]]/India_Data[[#This Row],[Sales]]</f>
        <v>0.33917197452229297</v>
      </c>
      <c r="AF961" s="41">
        <f>India_Data[[#This Row],[Sales]]/India_Data[[#This Row],[Target]]</f>
        <v>0.24231511254019292</v>
      </c>
      <c r="AG961" s="41">
        <f>India_Data[[#This Row],[Shipping Cost]]/India_Data[[#This Row],[Sales]]</f>
        <v>0.16202229299363058</v>
      </c>
      <c r="AH961" s="40" t="str">
        <f>IF(India_Data[[#This Row],[Shipping Cost]]/India_Data[[#This Row],[Sales]]&gt;0.1,"HIGH","")</f>
        <v>HIGH</v>
      </c>
    </row>
    <row r="962" spans="1:34">
      <c r="A962" s="19">
        <v>961</v>
      </c>
      <c r="B962" s="20" t="s">
        <v>2859</v>
      </c>
      <c r="C962" s="20" t="s">
        <v>26</v>
      </c>
      <c r="D962" s="20" t="s">
        <v>2860</v>
      </c>
      <c r="E962" s="20" t="s">
        <v>2861</v>
      </c>
      <c r="F962" s="20" t="s">
        <v>110</v>
      </c>
      <c r="G962" s="20" t="s">
        <v>172</v>
      </c>
      <c r="H962" s="20" t="s">
        <v>136</v>
      </c>
      <c r="I962" s="20" t="s">
        <v>32</v>
      </c>
      <c r="J962" s="20" t="s">
        <v>54</v>
      </c>
      <c r="K962" s="20" t="s">
        <v>908</v>
      </c>
      <c r="L962" s="20" t="s">
        <v>35</v>
      </c>
      <c r="M962" s="20" t="s">
        <v>145</v>
      </c>
      <c r="N962" s="20" t="s">
        <v>909</v>
      </c>
      <c r="O962" s="20">
        <v>97.8</v>
      </c>
      <c r="P962" s="20">
        <v>4</v>
      </c>
      <c r="Q962" s="20">
        <v>13.68</v>
      </c>
      <c r="R962" s="20">
        <v>7.66</v>
      </c>
      <c r="S962" s="20" t="s">
        <v>2809</v>
      </c>
      <c r="T962" s="20">
        <v>645</v>
      </c>
      <c r="U962" s="20" t="s">
        <v>350</v>
      </c>
      <c r="V962" s="20" t="s">
        <v>356</v>
      </c>
      <c r="W962" s="21" t="s">
        <v>58</v>
      </c>
      <c r="X962" s="22">
        <v>44746</v>
      </c>
      <c r="Y962" s="23">
        <v>44899</v>
      </c>
      <c r="Z962" s="37" t="str">
        <f>IF(India_Data[[#This Row],[Order Date]]=India_Data[[#This Row],[Ship Date]],"0","1")</f>
        <v>1</v>
      </c>
      <c r="AA962" s="37" t="str">
        <f>IF(India_Data[[#This Row],[Sales]]&gt;=India_Data[[#This Row],[Target]],"YES","NO")</f>
        <v>NO</v>
      </c>
      <c r="AB962" s="37">
        <f>(Data!O962:O2516-Data!T962:T2516)</f>
        <v>-547.20000000000005</v>
      </c>
      <c r="AC962" s="35">
        <f>India_Data[[#This Row],[Ship Date]]-India_Data[[#This Row],[Order Date]]</f>
        <v>153</v>
      </c>
      <c r="AD962" s="35" t="str">
        <f>IF(India_Data[[#This Row],[Ship Date]]-India_Data[[#This Row],[Order Date]]&gt;5,"flag","no")</f>
        <v>flag</v>
      </c>
      <c r="AE962" s="35">
        <f>India_Data[[#This Row],[Profit]]/India_Data[[#This Row],[Sales]]</f>
        <v>0.13987730061349693</v>
      </c>
      <c r="AF962" s="41">
        <f>India_Data[[#This Row],[Sales]]/India_Data[[#This Row],[Target]]</f>
        <v>0.15162790697674419</v>
      </c>
      <c r="AG962" s="41">
        <f>India_Data[[#This Row],[Shipping Cost]]/India_Data[[#This Row],[Sales]]</f>
        <v>7.8323108384458079E-2</v>
      </c>
      <c r="AH962" s="40" t="str">
        <f>IF(India_Data[[#This Row],[Shipping Cost]]/India_Data[[#This Row],[Sales]]&gt;0.1,"HIGH","")</f>
        <v/>
      </c>
    </row>
    <row r="963" spans="1:34">
      <c r="A963" s="19">
        <v>962</v>
      </c>
      <c r="B963" s="20" t="s">
        <v>2827</v>
      </c>
      <c r="C963" s="20" t="s">
        <v>26</v>
      </c>
      <c r="D963" s="20" t="s">
        <v>27</v>
      </c>
      <c r="E963" s="20" t="s">
        <v>28</v>
      </c>
      <c r="F963" s="20" t="s">
        <v>29</v>
      </c>
      <c r="G963" s="20" t="s">
        <v>765</v>
      </c>
      <c r="H963" s="20" t="s">
        <v>342</v>
      </c>
      <c r="I963" s="20" t="s">
        <v>32</v>
      </c>
      <c r="J963" s="20" t="s">
        <v>180</v>
      </c>
      <c r="K963" s="20" t="s">
        <v>1447</v>
      </c>
      <c r="L963" s="20" t="s">
        <v>35</v>
      </c>
      <c r="M963" s="20" t="s">
        <v>91</v>
      </c>
      <c r="N963" s="20" t="s">
        <v>1448</v>
      </c>
      <c r="O963" s="20">
        <v>16.8</v>
      </c>
      <c r="P963" s="20">
        <v>1</v>
      </c>
      <c r="Q963" s="20">
        <v>5.37</v>
      </c>
      <c r="R963" s="20">
        <v>1.94</v>
      </c>
      <c r="S963" s="20" t="s">
        <v>2809</v>
      </c>
      <c r="T963" s="20">
        <v>608</v>
      </c>
      <c r="U963" s="20" t="s">
        <v>350</v>
      </c>
      <c r="V963" s="20" t="s">
        <v>351</v>
      </c>
      <c r="W963" s="21" t="s">
        <v>41</v>
      </c>
      <c r="X963" s="22">
        <v>45145</v>
      </c>
      <c r="Y963" s="23">
        <v>45120</v>
      </c>
      <c r="Z963" s="37" t="str">
        <f>IF(India_Data[[#This Row],[Order Date]]=India_Data[[#This Row],[Ship Date]],"0","1")</f>
        <v>1</v>
      </c>
      <c r="AA963" s="37" t="str">
        <f>IF(India_Data[[#This Row],[Sales]]&gt;=India_Data[[#This Row],[Target]],"YES","NO")</f>
        <v>NO</v>
      </c>
      <c r="AB963" s="37">
        <f>(Data!O963:O2517-Data!T963:T2517)</f>
        <v>-591.20000000000005</v>
      </c>
      <c r="AC963" s="35">
        <f>India_Data[[#This Row],[Ship Date]]-India_Data[[#This Row],[Order Date]]</f>
        <v>-25</v>
      </c>
      <c r="AD963" s="35" t="str">
        <f>IF(India_Data[[#This Row],[Ship Date]]-India_Data[[#This Row],[Order Date]]&gt;5,"flag","no")</f>
        <v>no</v>
      </c>
      <c r="AE963" s="35">
        <f>India_Data[[#This Row],[Profit]]/India_Data[[#This Row],[Sales]]</f>
        <v>0.31964285714285712</v>
      </c>
      <c r="AF963" s="41">
        <f>India_Data[[#This Row],[Sales]]/India_Data[[#This Row],[Target]]</f>
        <v>2.7631578947368424E-2</v>
      </c>
      <c r="AG963" s="41">
        <f>India_Data[[#This Row],[Shipping Cost]]/India_Data[[#This Row],[Sales]]</f>
        <v>0.11547619047619047</v>
      </c>
      <c r="AH963" s="40" t="str">
        <f>IF(India_Data[[#This Row],[Shipping Cost]]/India_Data[[#This Row],[Sales]]&gt;0.1,"HIGH","")</f>
        <v>HIGH</v>
      </c>
    </row>
    <row r="964" spans="1:34">
      <c r="A964" s="19">
        <v>963</v>
      </c>
      <c r="B964" s="20" t="s">
        <v>2814</v>
      </c>
      <c r="C964" s="20" t="s">
        <v>26</v>
      </c>
      <c r="D964" s="20" t="s">
        <v>488</v>
      </c>
      <c r="E964" s="20" t="s">
        <v>489</v>
      </c>
      <c r="F964" s="20" t="s">
        <v>171</v>
      </c>
      <c r="G964" s="20" t="s">
        <v>1154</v>
      </c>
      <c r="H964" s="20" t="s">
        <v>563</v>
      </c>
      <c r="I964" s="20" t="s">
        <v>32</v>
      </c>
      <c r="J964" s="20" t="s">
        <v>54</v>
      </c>
      <c r="K964" s="20" t="s">
        <v>2862</v>
      </c>
      <c r="L964" s="20" t="s">
        <v>35</v>
      </c>
      <c r="M964" s="20" t="s">
        <v>36</v>
      </c>
      <c r="N964" s="20" t="s">
        <v>2863</v>
      </c>
      <c r="O964" s="20">
        <v>101.76</v>
      </c>
      <c r="P964" s="20">
        <v>2</v>
      </c>
      <c r="Q964" s="20">
        <v>0</v>
      </c>
      <c r="R964" s="20">
        <v>15.04</v>
      </c>
      <c r="S964" s="20" t="s">
        <v>2809</v>
      </c>
      <c r="T964" s="20">
        <v>357</v>
      </c>
      <c r="U964" s="20" t="s">
        <v>350</v>
      </c>
      <c r="V964" s="20" t="s">
        <v>356</v>
      </c>
      <c r="W964" s="21" t="s">
        <v>41</v>
      </c>
      <c r="X964" s="22">
        <v>45622</v>
      </c>
      <c r="Y964" s="23">
        <v>45334</v>
      </c>
      <c r="Z964" s="37" t="str">
        <f>IF(India_Data[[#This Row],[Order Date]]=India_Data[[#This Row],[Ship Date]],"0","1")</f>
        <v>1</v>
      </c>
      <c r="AA964" s="37" t="str">
        <f>IF(India_Data[[#This Row],[Sales]]&gt;=India_Data[[#This Row],[Target]],"YES","NO")</f>
        <v>NO</v>
      </c>
      <c r="AB964" s="37">
        <f>(Data!O964:O2518-Data!T964:T2518)</f>
        <v>-255.24</v>
      </c>
      <c r="AC964" s="35">
        <f>India_Data[[#This Row],[Ship Date]]-India_Data[[#This Row],[Order Date]]</f>
        <v>-288</v>
      </c>
      <c r="AD964" s="35" t="str">
        <f>IF(India_Data[[#This Row],[Ship Date]]-India_Data[[#This Row],[Order Date]]&gt;5,"flag","no")</f>
        <v>no</v>
      </c>
      <c r="AE964" s="35">
        <f>India_Data[[#This Row],[Profit]]/India_Data[[#This Row],[Sales]]</f>
        <v>0</v>
      </c>
      <c r="AF964" s="41">
        <f>India_Data[[#This Row],[Sales]]/India_Data[[#This Row],[Target]]</f>
        <v>0.2850420168067227</v>
      </c>
      <c r="AG964" s="41">
        <f>India_Data[[#This Row],[Shipping Cost]]/India_Data[[#This Row],[Sales]]</f>
        <v>0.14779874213836477</v>
      </c>
      <c r="AH964" s="40" t="str">
        <f>IF(India_Data[[#This Row],[Shipping Cost]]/India_Data[[#This Row],[Sales]]&gt;0.1,"HIGH","")</f>
        <v>HIGH</v>
      </c>
    </row>
    <row r="965" spans="1:34">
      <c r="A965" s="19">
        <v>964</v>
      </c>
      <c r="B965" s="20" t="s">
        <v>3947</v>
      </c>
      <c r="C965" s="20" t="s">
        <v>3631</v>
      </c>
      <c r="D965" s="20" t="s">
        <v>3948</v>
      </c>
      <c r="E965" s="20" t="s">
        <v>3949</v>
      </c>
      <c r="F965" s="20" t="s">
        <v>171</v>
      </c>
      <c r="G965" s="20" t="s">
        <v>529</v>
      </c>
      <c r="H965" s="20" t="s">
        <v>31</v>
      </c>
      <c r="I965" s="20" t="s">
        <v>32</v>
      </c>
      <c r="J965" s="20" t="s">
        <v>33</v>
      </c>
      <c r="K965" s="20" t="s">
        <v>3950</v>
      </c>
      <c r="L965" s="20" t="s">
        <v>35</v>
      </c>
      <c r="M965" s="20" t="s">
        <v>84</v>
      </c>
      <c r="N965" s="20" t="s">
        <v>3951</v>
      </c>
      <c r="O965" s="20">
        <v>74.55</v>
      </c>
      <c r="P965" s="20">
        <v>7</v>
      </c>
      <c r="Q965" s="20">
        <v>17.850000000000001</v>
      </c>
      <c r="R965" s="20">
        <v>12.29</v>
      </c>
      <c r="S965" s="20" t="s">
        <v>38</v>
      </c>
      <c r="T965" s="20">
        <v>248</v>
      </c>
      <c r="U965" s="20" t="s">
        <v>350</v>
      </c>
      <c r="V965" s="20" t="s">
        <v>362</v>
      </c>
      <c r="W965" s="21" t="s">
        <v>41</v>
      </c>
      <c r="X965" s="22">
        <v>44424</v>
      </c>
      <c r="Y965" s="23">
        <v>44428</v>
      </c>
      <c r="Z965" s="37" t="str">
        <f>IF(India_Data[[#This Row],[Order Date]]=India_Data[[#This Row],[Ship Date]],"0","1")</f>
        <v>1</v>
      </c>
      <c r="AA965" s="37" t="str">
        <f>IF(India_Data[[#This Row],[Sales]]&gt;=India_Data[[#This Row],[Target]],"YES","NO")</f>
        <v>NO</v>
      </c>
      <c r="AB965" s="37">
        <f>(Data!O965:O2519-Data!T965:T2519)</f>
        <v>-173.45</v>
      </c>
      <c r="AC965" s="35">
        <f>India_Data[[#This Row],[Ship Date]]-India_Data[[#This Row],[Order Date]]</f>
        <v>4</v>
      </c>
      <c r="AD965" s="35" t="str">
        <f>IF(India_Data[[#This Row],[Ship Date]]-India_Data[[#This Row],[Order Date]]&gt;5,"flag","no")</f>
        <v>no</v>
      </c>
      <c r="AE965" s="35">
        <f>India_Data[[#This Row],[Profit]]/India_Data[[#This Row],[Sales]]</f>
        <v>0.2394366197183099</v>
      </c>
      <c r="AF965" s="41">
        <f>India_Data[[#This Row],[Sales]]/India_Data[[#This Row],[Target]]</f>
        <v>0.30060483870967741</v>
      </c>
      <c r="AG965" s="41">
        <f>India_Data[[#This Row],[Shipping Cost]]/India_Data[[#This Row],[Sales]]</f>
        <v>0.16485580147551979</v>
      </c>
      <c r="AH965" s="40" t="str">
        <f>IF(India_Data[[#This Row],[Shipping Cost]]/India_Data[[#This Row],[Sales]]&gt;0.1,"HIGH","")</f>
        <v>HIGH</v>
      </c>
    </row>
    <row r="966" spans="1:34">
      <c r="A966" s="19">
        <v>965</v>
      </c>
      <c r="B966" s="20" t="s">
        <v>3558</v>
      </c>
      <c r="C966" s="20" t="s">
        <v>2928</v>
      </c>
      <c r="D966" s="20" t="s">
        <v>3185</v>
      </c>
      <c r="E966" s="20" t="s">
        <v>3186</v>
      </c>
      <c r="F966" s="20" t="s">
        <v>171</v>
      </c>
      <c r="G966" s="20" t="s">
        <v>1537</v>
      </c>
      <c r="H966" s="20" t="s">
        <v>63</v>
      </c>
      <c r="I966" s="20" t="s">
        <v>32</v>
      </c>
      <c r="J966" s="20" t="s">
        <v>54</v>
      </c>
      <c r="K966" s="20" t="s">
        <v>3559</v>
      </c>
      <c r="L966" s="20" t="s">
        <v>35</v>
      </c>
      <c r="M966" s="20" t="s">
        <v>76</v>
      </c>
      <c r="N966" s="20" t="s">
        <v>3560</v>
      </c>
      <c r="O966" s="20">
        <v>43.5</v>
      </c>
      <c r="P966" s="20">
        <v>5</v>
      </c>
      <c r="Q966" s="20">
        <v>6</v>
      </c>
      <c r="R966" s="20">
        <v>15.52</v>
      </c>
      <c r="S966" s="20" t="s">
        <v>2972</v>
      </c>
      <c r="T966" s="20">
        <v>249</v>
      </c>
      <c r="U966" s="20" t="s">
        <v>350</v>
      </c>
      <c r="V966" s="20" t="s">
        <v>351</v>
      </c>
      <c r="W966" s="21" t="s">
        <v>41</v>
      </c>
      <c r="X966" s="22">
        <v>44235</v>
      </c>
      <c r="Y966" s="23">
        <v>44385</v>
      </c>
      <c r="Z966" s="37" t="str">
        <f>IF(India_Data[[#This Row],[Order Date]]=India_Data[[#This Row],[Ship Date]],"0","1")</f>
        <v>1</v>
      </c>
      <c r="AA966" s="37" t="str">
        <f>IF(India_Data[[#This Row],[Sales]]&gt;=India_Data[[#This Row],[Target]],"YES","NO")</f>
        <v>NO</v>
      </c>
      <c r="AB966" s="37">
        <f>(Data!O966:O2520-Data!T966:T2520)</f>
        <v>-205.5</v>
      </c>
      <c r="AC966" s="35">
        <f>India_Data[[#This Row],[Ship Date]]-India_Data[[#This Row],[Order Date]]</f>
        <v>150</v>
      </c>
      <c r="AD966" s="35" t="str">
        <f>IF(India_Data[[#This Row],[Ship Date]]-India_Data[[#This Row],[Order Date]]&gt;5,"flag","no")</f>
        <v>flag</v>
      </c>
      <c r="AE966" s="35">
        <f>India_Data[[#This Row],[Profit]]/India_Data[[#This Row],[Sales]]</f>
        <v>0.13793103448275862</v>
      </c>
      <c r="AF966" s="41">
        <f>India_Data[[#This Row],[Sales]]/India_Data[[#This Row],[Target]]</f>
        <v>0.1746987951807229</v>
      </c>
      <c r="AG966" s="41">
        <f>India_Data[[#This Row],[Shipping Cost]]/India_Data[[#This Row],[Sales]]</f>
        <v>0.35678160919540231</v>
      </c>
      <c r="AH966" s="40" t="str">
        <f>IF(India_Data[[#This Row],[Shipping Cost]]/India_Data[[#This Row],[Sales]]&gt;0.1,"HIGH","")</f>
        <v>HIGH</v>
      </c>
    </row>
    <row r="967" spans="1:34">
      <c r="A967" s="19">
        <v>966</v>
      </c>
      <c r="B967" s="20" t="s">
        <v>3765</v>
      </c>
      <c r="C967" s="20" t="s">
        <v>3631</v>
      </c>
      <c r="D967" s="20" t="s">
        <v>3326</v>
      </c>
      <c r="E967" s="20" t="s">
        <v>3327</v>
      </c>
      <c r="F967" s="20" t="s">
        <v>171</v>
      </c>
      <c r="G967" s="20" t="s">
        <v>156</v>
      </c>
      <c r="H967" s="20" t="s">
        <v>157</v>
      </c>
      <c r="I967" s="20" t="s">
        <v>32</v>
      </c>
      <c r="J967" s="20" t="s">
        <v>47</v>
      </c>
      <c r="K967" s="20" t="s">
        <v>3241</v>
      </c>
      <c r="L967" s="20" t="s">
        <v>35</v>
      </c>
      <c r="M967" s="20" t="s">
        <v>105</v>
      </c>
      <c r="N967" s="20" t="s">
        <v>3242</v>
      </c>
      <c r="O967" s="20">
        <v>113.52</v>
      </c>
      <c r="P967" s="20">
        <v>4</v>
      </c>
      <c r="Q967" s="20">
        <v>6.72</v>
      </c>
      <c r="R967" s="20">
        <v>20.29</v>
      </c>
      <c r="S967" s="20" t="s">
        <v>2972</v>
      </c>
      <c r="T967" s="20">
        <v>599</v>
      </c>
      <c r="U967" s="20" t="s">
        <v>350</v>
      </c>
      <c r="V967" s="20" t="s">
        <v>375</v>
      </c>
      <c r="W967" s="21" t="s">
        <v>58</v>
      </c>
      <c r="X967" s="22">
        <v>45481</v>
      </c>
      <c r="Y967" s="23">
        <v>45634</v>
      </c>
      <c r="Z967" s="37" t="str">
        <f>IF(India_Data[[#This Row],[Order Date]]=India_Data[[#This Row],[Ship Date]],"0","1")</f>
        <v>1</v>
      </c>
      <c r="AA967" s="37" t="str">
        <f>IF(India_Data[[#This Row],[Sales]]&gt;=India_Data[[#This Row],[Target]],"YES","NO")</f>
        <v>NO</v>
      </c>
      <c r="AB967" s="37">
        <f>(Data!O967:O2521-Data!T967:T2521)</f>
        <v>-485.48</v>
      </c>
      <c r="AC967" s="35">
        <f>India_Data[[#This Row],[Ship Date]]-India_Data[[#This Row],[Order Date]]</f>
        <v>153</v>
      </c>
      <c r="AD967" s="35" t="str">
        <f>IF(India_Data[[#This Row],[Ship Date]]-India_Data[[#This Row],[Order Date]]&gt;5,"flag","no")</f>
        <v>flag</v>
      </c>
      <c r="AE967" s="35">
        <f>India_Data[[#This Row],[Profit]]/India_Data[[#This Row],[Sales]]</f>
        <v>5.9196617336152217E-2</v>
      </c>
      <c r="AF967" s="41">
        <f>India_Data[[#This Row],[Sales]]/India_Data[[#This Row],[Target]]</f>
        <v>0.18951585976627713</v>
      </c>
      <c r="AG967" s="41">
        <f>India_Data[[#This Row],[Shipping Cost]]/India_Data[[#This Row],[Sales]]</f>
        <v>0.17873502466525723</v>
      </c>
      <c r="AH967" s="40" t="str">
        <f>IF(India_Data[[#This Row],[Shipping Cost]]/India_Data[[#This Row],[Sales]]&gt;0.1,"HIGH","")</f>
        <v>HIGH</v>
      </c>
    </row>
    <row r="968" spans="1:34">
      <c r="A968" s="19">
        <v>967</v>
      </c>
      <c r="B968" s="20" t="s">
        <v>3759</v>
      </c>
      <c r="C968" s="20" t="s">
        <v>3631</v>
      </c>
      <c r="D968" s="20" t="s">
        <v>339</v>
      </c>
      <c r="E968" s="20" t="s">
        <v>340</v>
      </c>
      <c r="F968" s="20" t="s">
        <v>171</v>
      </c>
      <c r="G968" s="20" t="s">
        <v>218</v>
      </c>
      <c r="H968" s="20" t="s">
        <v>165</v>
      </c>
      <c r="I968" s="20" t="s">
        <v>32</v>
      </c>
      <c r="J968" s="20" t="s">
        <v>47</v>
      </c>
      <c r="K968" s="20" t="s">
        <v>3952</v>
      </c>
      <c r="L968" s="20" t="s">
        <v>35</v>
      </c>
      <c r="M968" s="20" t="s">
        <v>105</v>
      </c>
      <c r="N968" s="20" t="s">
        <v>3417</v>
      </c>
      <c r="O968" s="20">
        <v>114</v>
      </c>
      <c r="P968" s="20">
        <v>4</v>
      </c>
      <c r="Q968" s="20">
        <v>45.6</v>
      </c>
      <c r="R968" s="20">
        <v>20.149999999999999</v>
      </c>
      <c r="S968" s="20" t="s">
        <v>38</v>
      </c>
      <c r="T968" s="20">
        <v>69</v>
      </c>
      <c r="U968" s="20" t="s">
        <v>350</v>
      </c>
      <c r="V968" s="20" t="s">
        <v>362</v>
      </c>
      <c r="W968" s="21" t="s">
        <v>41</v>
      </c>
      <c r="X968" s="22">
        <v>45307</v>
      </c>
      <c r="Y968" s="23">
        <v>45314</v>
      </c>
      <c r="Z968" s="37" t="str">
        <f>IF(India_Data[[#This Row],[Order Date]]=India_Data[[#This Row],[Ship Date]],"0","1")</f>
        <v>1</v>
      </c>
      <c r="AA968" s="37" t="str">
        <f>IF(India_Data[[#This Row],[Sales]]&gt;=India_Data[[#This Row],[Target]],"YES","NO")</f>
        <v>YES</v>
      </c>
      <c r="AB968" s="37">
        <f>(Data!O968:O2522-Data!T968:T2522)</f>
        <v>45</v>
      </c>
      <c r="AC968" s="35">
        <f>India_Data[[#This Row],[Ship Date]]-India_Data[[#This Row],[Order Date]]</f>
        <v>7</v>
      </c>
      <c r="AD968" s="35" t="str">
        <f>IF(India_Data[[#This Row],[Ship Date]]-India_Data[[#This Row],[Order Date]]&gt;5,"flag","no")</f>
        <v>flag</v>
      </c>
      <c r="AE968" s="35">
        <f>India_Data[[#This Row],[Profit]]/India_Data[[#This Row],[Sales]]</f>
        <v>0.4</v>
      </c>
      <c r="AF968" s="41">
        <f>India_Data[[#This Row],[Sales]]/India_Data[[#This Row],[Target]]</f>
        <v>1.6521739130434783</v>
      </c>
      <c r="AG968" s="41">
        <f>India_Data[[#This Row],[Shipping Cost]]/India_Data[[#This Row],[Sales]]</f>
        <v>0.17675438596491228</v>
      </c>
      <c r="AH968" s="40" t="str">
        <f>IF(India_Data[[#This Row],[Shipping Cost]]/India_Data[[#This Row],[Sales]]&gt;0.1,"HIGH","")</f>
        <v>HIGH</v>
      </c>
    </row>
    <row r="969" spans="1:34">
      <c r="A969" s="19">
        <v>968</v>
      </c>
      <c r="B969" s="20" t="s">
        <v>3074</v>
      </c>
      <c r="C969" s="20" t="s">
        <v>2928</v>
      </c>
      <c r="D969" s="20" t="s">
        <v>3075</v>
      </c>
      <c r="E969" s="20" t="s">
        <v>3076</v>
      </c>
      <c r="F969" s="20" t="s">
        <v>171</v>
      </c>
      <c r="G969" s="20" t="s">
        <v>3077</v>
      </c>
      <c r="H969" s="20" t="s">
        <v>31</v>
      </c>
      <c r="I969" s="20" t="s">
        <v>32</v>
      </c>
      <c r="J969" s="20" t="s">
        <v>33</v>
      </c>
      <c r="K969" s="20" t="s">
        <v>1080</v>
      </c>
      <c r="L969" s="20" t="s">
        <v>35</v>
      </c>
      <c r="M969" s="20" t="s">
        <v>105</v>
      </c>
      <c r="N969" s="20" t="s">
        <v>1081</v>
      </c>
      <c r="O969" s="20">
        <v>210.12</v>
      </c>
      <c r="P969" s="20">
        <v>4</v>
      </c>
      <c r="Q969" s="20">
        <v>25.2</v>
      </c>
      <c r="R969" s="20">
        <v>5.34</v>
      </c>
      <c r="S969" s="20" t="s">
        <v>38</v>
      </c>
      <c r="T969" s="20">
        <v>430</v>
      </c>
      <c r="U969" s="20" t="s">
        <v>350</v>
      </c>
      <c r="V969" s="20" t="s">
        <v>351</v>
      </c>
      <c r="W969" s="21" t="s">
        <v>41</v>
      </c>
      <c r="X969" s="22">
        <v>44854</v>
      </c>
      <c r="Y969" s="23">
        <v>44858</v>
      </c>
      <c r="Z969" s="37" t="str">
        <f>IF(India_Data[[#This Row],[Order Date]]=India_Data[[#This Row],[Ship Date]],"0","1")</f>
        <v>1</v>
      </c>
      <c r="AA969" s="37" t="str">
        <f>IF(India_Data[[#This Row],[Sales]]&gt;=India_Data[[#This Row],[Target]],"YES","NO")</f>
        <v>NO</v>
      </c>
      <c r="AB969" s="37">
        <f>(Data!O969:O2523-Data!T969:T2523)</f>
        <v>-219.88</v>
      </c>
      <c r="AC969" s="35">
        <f>India_Data[[#This Row],[Ship Date]]-India_Data[[#This Row],[Order Date]]</f>
        <v>4</v>
      </c>
      <c r="AD969" s="35" t="str">
        <f>IF(India_Data[[#This Row],[Ship Date]]-India_Data[[#This Row],[Order Date]]&gt;5,"flag","no")</f>
        <v>no</v>
      </c>
      <c r="AE969" s="35">
        <f>India_Data[[#This Row],[Profit]]/India_Data[[#This Row],[Sales]]</f>
        <v>0.11993146773272415</v>
      </c>
      <c r="AF969" s="41">
        <f>India_Data[[#This Row],[Sales]]/India_Data[[#This Row],[Target]]</f>
        <v>0.4886511627906977</v>
      </c>
      <c r="AG969" s="41">
        <f>India_Data[[#This Row],[Shipping Cost]]/India_Data[[#This Row],[Sales]]</f>
        <v>2.5414049114791545E-2</v>
      </c>
      <c r="AH969" s="40" t="str">
        <f>IF(India_Data[[#This Row],[Shipping Cost]]/India_Data[[#This Row],[Sales]]&gt;0.1,"HIGH","")</f>
        <v/>
      </c>
    </row>
    <row r="970" spans="1:34">
      <c r="A970" s="19">
        <v>969</v>
      </c>
      <c r="B970" s="20" t="s">
        <v>3019</v>
      </c>
      <c r="C970" s="20" t="s">
        <v>2928</v>
      </c>
      <c r="D970" s="20" t="s">
        <v>3020</v>
      </c>
      <c r="E970" s="20" t="s">
        <v>3021</v>
      </c>
      <c r="F970" s="20" t="s">
        <v>171</v>
      </c>
      <c r="G970" s="20" t="s">
        <v>2869</v>
      </c>
      <c r="H970" s="20" t="s">
        <v>124</v>
      </c>
      <c r="I970" s="20" t="s">
        <v>32</v>
      </c>
      <c r="J970" s="20" t="s">
        <v>47</v>
      </c>
      <c r="K970" s="20" t="s">
        <v>3287</v>
      </c>
      <c r="L970" s="20" t="s">
        <v>35</v>
      </c>
      <c r="M970" s="20" t="s">
        <v>84</v>
      </c>
      <c r="N970" s="20" t="s">
        <v>3288</v>
      </c>
      <c r="O970" s="20">
        <v>34.200000000000003</v>
      </c>
      <c r="P970" s="20">
        <v>4</v>
      </c>
      <c r="Q970" s="20">
        <v>12.6</v>
      </c>
      <c r="R970" s="20">
        <v>5.32</v>
      </c>
      <c r="S970" s="20" t="s">
        <v>2337</v>
      </c>
      <c r="T970" s="20">
        <v>786</v>
      </c>
      <c r="U970" s="20" t="s">
        <v>350</v>
      </c>
      <c r="V970" s="20" t="s">
        <v>356</v>
      </c>
      <c r="W970" s="21" t="s">
        <v>41</v>
      </c>
      <c r="X970" s="22">
        <v>44892</v>
      </c>
      <c r="Y970" s="23">
        <v>44632</v>
      </c>
      <c r="Z970" s="37" t="str">
        <f>IF(India_Data[[#This Row],[Order Date]]=India_Data[[#This Row],[Ship Date]],"0","1")</f>
        <v>1</v>
      </c>
      <c r="AA970" s="37" t="str">
        <f>IF(India_Data[[#This Row],[Sales]]&gt;=India_Data[[#This Row],[Target]],"YES","NO")</f>
        <v>NO</v>
      </c>
      <c r="AB970" s="37">
        <f>(Data!O970:O2524-Data!T970:T2524)</f>
        <v>-751.8</v>
      </c>
      <c r="AC970" s="35">
        <f>India_Data[[#This Row],[Ship Date]]-India_Data[[#This Row],[Order Date]]</f>
        <v>-260</v>
      </c>
      <c r="AD970" s="35" t="str">
        <f>IF(India_Data[[#This Row],[Ship Date]]-India_Data[[#This Row],[Order Date]]&gt;5,"flag","no")</f>
        <v>no</v>
      </c>
      <c r="AE970" s="35">
        <f>India_Data[[#This Row],[Profit]]/India_Data[[#This Row],[Sales]]</f>
        <v>0.36842105263157893</v>
      </c>
      <c r="AF970" s="41">
        <f>India_Data[[#This Row],[Sales]]/India_Data[[#This Row],[Target]]</f>
        <v>4.351145038167939E-2</v>
      </c>
      <c r="AG970" s="41">
        <f>India_Data[[#This Row],[Shipping Cost]]/India_Data[[#This Row],[Sales]]</f>
        <v>0.15555555555555556</v>
      </c>
      <c r="AH970" s="40" t="str">
        <f>IF(India_Data[[#This Row],[Shipping Cost]]/India_Data[[#This Row],[Sales]]&gt;0.1,"HIGH","")</f>
        <v>HIGH</v>
      </c>
    </row>
    <row r="971" spans="1:34">
      <c r="A971" s="19">
        <v>970</v>
      </c>
      <c r="B971" s="20" t="s">
        <v>3479</v>
      </c>
      <c r="C971" s="20" t="s">
        <v>2928</v>
      </c>
      <c r="D971" s="20" t="s">
        <v>3020</v>
      </c>
      <c r="E971" s="20" t="s">
        <v>3021</v>
      </c>
      <c r="F971" s="20" t="s">
        <v>171</v>
      </c>
      <c r="G971" s="20" t="s">
        <v>3480</v>
      </c>
      <c r="H971" s="20" t="s">
        <v>63</v>
      </c>
      <c r="I971" s="20" t="s">
        <v>32</v>
      </c>
      <c r="J971" s="20" t="s">
        <v>54</v>
      </c>
      <c r="K971" s="20" t="s">
        <v>3561</v>
      </c>
      <c r="L971" s="20" t="s">
        <v>35</v>
      </c>
      <c r="M971" s="20" t="s">
        <v>91</v>
      </c>
      <c r="N971" s="20" t="s">
        <v>3562</v>
      </c>
      <c r="O971" s="20">
        <v>56.76</v>
      </c>
      <c r="P971" s="20">
        <v>4</v>
      </c>
      <c r="Q971" s="20">
        <v>3.96</v>
      </c>
      <c r="R971" s="20">
        <v>3.35</v>
      </c>
      <c r="S971" s="20" t="s">
        <v>38</v>
      </c>
      <c r="T971" s="20">
        <v>247</v>
      </c>
      <c r="U971" s="20" t="s">
        <v>350</v>
      </c>
      <c r="V971" s="20" t="s">
        <v>375</v>
      </c>
      <c r="W971" s="21" t="s">
        <v>41</v>
      </c>
      <c r="X971" s="22">
        <v>45287</v>
      </c>
      <c r="Y971" s="23">
        <v>45291</v>
      </c>
      <c r="Z971" s="37" t="str">
        <f>IF(India_Data[[#This Row],[Order Date]]=India_Data[[#This Row],[Ship Date]],"0","1")</f>
        <v>1</v>
      </c>
      <c r="AA971" s="37" t="str">
        <f>IF(India_Data[[#This Row],[Sales]]&gt;=India_Data[[#This Row],[Target]],"YES","NO")</f>
        <v>NO</v>
      </c>
      <c r="AB971" s="37">
        <f>(Data!O971:O2525-Data!T971:T2525)</f>
        <v>-190.24</v>
      </c>
      <c r="AC971" s="35">
        <f>India_Data[[#This Row],[Ship Date]]-India_Data[[#This Row],[Order Date]]</f>
        <v>4</v>
      </c>
      <c r="AD971" s="35" t="str">
        <f>IF(India_Data[[#This Row],[Ship Date]]-India_Data[[#This Row],[Order Date]]&gt;5,"flag","no")</f>
        <v>no</v>
      </c>
      <c r="AE971" s="35">
        <f>India_Data[[#This Row],[Profit]]/India_Data[[#This Row],[Sales]]</f>
        <v>6.9767441860465115E-2</v>
      </c>
      <c r="AF971" s="41">
        <f>India_Data[[#This Row],[Sales]]/India_Data[[#This Row],[Target]]</f>
        <v>0.22979757085020242</v>
      </c>
      <c r="AG971" s="41">
        <f>India_Data[[#This Row],[Shipping Cost]]/India_Data[[#This Row],[Sales]]</f>
        <v>5.9020436927413676E-2</v>
      </c>
      <c r="AH971" s="40" t="str">
        <f>IF(India_Data[[#This Row],[Shipping Cost]]/India_Data[[#This Row],[Sales]]&gt;0.1,"HIGH","")</f>
        <v/>
      </c>
    </row>
    <row r="972" spans="1:34">
      <c r="A972" s="19">
        <v>971</v>
      </c>
      <c r="B972" s="20" t="s">
        <v>3694</v>
      </c>
      <c r="C972" s="20" t="s">
        <v>3631</v>
      </c>
      <c r="D972" s="20" t="s">
        <v>800</v>
      </c>
      <c r="E972" s="20" t="s">
        <v>801</v>
      </c>
      <c r="F972" s="20" t="s">
        <v>171</v>
      </c>
      <c r="G972" s="20" t="s">
        <v>1471</v>
      </c>
      <c r="H972" s="20" t="s">
        <v>31</v>
      </c>
      <c r="I972" s="20" t="s">
        <v>32</v>
      </c>
      <c r="J972" s="20" t="s">
        <v>33</v>
      </c>
      <c r="K972" s="20" t="s">
        <v>3452</v>
      </c>
      <c r="L972" s="20" t="s">
        <v>35</v>
      </c>
      <c r="M972" s="20" t="s">
        <v>145</v>
      </c>
      <c r="N972" s="20" t="s">
        <v>3453</v>
      </c>
      <c r="O972" s="20">
        <v>71.91</v>
      </c>
      <c r="P972" s="20">
        <v>3</v>
      </c>
      <c r="Q972" s="20">
        <v>20.79</v>
      </c>
      <c r="R972" s="20">
        <v>17.72</v>
      </c>
      <c r="S972" s="20" t="s">
        <v>2972</v>
      </c>
      <c r="T972" s="20">
        <v>138</v>
      </c>
      <c r="U972" s="20" t="s">
        <v>350</v>
      </c>
      <c r="V972" s="20" t="s">
        <v>362</v>
      </c>
      <c r="W972" s="21" t="s">
        <v>58</v>
      </c>
      <c r="X972" s="22">
        <v>45149</v>
      </c>
      <c r="Y972" s="23">
        <v>45243</v>
      </c>
      <c r="Z972" s="37" t="str">
        <f>IF(India_Data[[#This Row],[Order Date]]=India_Data[[#This Row],[Ship Date]],"0","1")</f>
        <v>1</v>
      </c>
      <c r="AA972" s="37" t="str">
        <f>IF(India_Data[[#This Row],[Sales]]&gt;=India_Data[[#This Row],[Target]],"YES","NO")</f>
        <v>NO</v>
      </c>
      <c r="AB972" s="37">
        <f>(Data!O972:O2526-Data!T972:T2526)</f>
        <v>-66.09</v>
      </c>
      <c r="AC972" s="35">
        <f>India_Data[[#This Row],[Ship Date]]-India_Data[[#This Row],[Order Date]]</f>
        <v>94</v>
      </c>
      <c r="AD972" s="35" t="str">
        <f>IF(India_Data[[#This Row],[Ship Date]]-India_Data[[#This Row],[Order Date]]&gt;5,"flag","no")</f>
        <v>flag</v>
      </c>
      <c r="AE972" s="35">
        <f>India_Data[[#This Row],[Profit]]/India_Data[[#This Row],[Sales]]</f>
        <v>0.28911138923654567</v>
      </c>
      <c r="AF972" s="41">
        <f>India_Data[[#This Row],[Sales]]/India_Data[[#This Row],[Target]]</f>
        <v>0.52108695652173909</v>
      </c>
      <c r="AG972" s="41">
        <f>India_Data[[#This Row],[Shipping Cost]]/India_Data[[#This Row],[Sales]]</f>
        <v>0.24641913502989848</v>
      </c>
      <c r="AH972" s="40" t="str">
        <f>IF(India_Data[[#This Row],[Shipping Cost]]/India_Data[[#This Row],[Sales]]&gt;0.1,"HIGH","")</f>
        <v>HIGH</v>
      </c>
    </row>
    <row r="973" spans="1:34">
      <c r="A973" s="19">
        <v>972</v>
      </c>
      <c r="B973" s="20" t="s">
        <v>3289</v>
      </c>
      <c r="C973" s="20" t="s">
        <v>2928</v>
      </c>
      <c r="D973" s="20" t="s">
        <v>2676</v>
      </c>
      <c r="E973" s="20" t="s">
        <v>2677</v>
      </c>
      <c r="F973" s="20" t="s">
        <v>171</v>
      </c>
      <c r="G973" s="20" t="s">
        <v>702</v>
      </c>
      <c r="H973" s="20" t="s">
        <v>252</v>
      </c>
      <c r="I973" s="20" t="s">
        <v>32</v>
      </c>
      <c r="J973" s="20" t="s">
        <v>47</v>
      </c>
      <c r="K973" s="20" t="s">
        <v>3290</v>
      </c>
      <c r="L973" s="20" t="s">
        <v>35</v>
      </c>
      <c r="M973" s="20" t="s">
        <v>105</v>
      </c>
      <c r="N973" s="20" t="s">
        <v>3291</v>
      </c>
      <c r="O973" s="20">
        <v>79.38</v>
      </c>
      <c r="P973" s="20">
        <v>3</v>
      </c>
      <c r="Q973" s="20">
        <v>25.38</v>
      </c>
      <c r="R973" s="20">
        <v>13.82</v>
      </c>
      <c r="S973" s="20" t="s">
        <v>2337</v>
      </c>
      <c r="T973" s="20">
        <v>628</v>
      </c>
      <c r="U973" s="20" t="s">
        <v>350</v>
      </c>
      <c r="V973" s="20" t="s">
        <v>351</v>
      </c>
      <c r="W973" s="21" t="s">
        <v>58</v>
      </c>
      <c r="X973" s="22">
        <v>44895</v>
      </c>
      <c r="Y973" s="23">
        <v>44663</v>
      </c>
      <c r="Z973" s="37" t="str">
        <f>IF(India_Data[[#This Row],[Order Date]]=India_Data[[#This Row],[Ship Date]],"0","1")</f>
        <v>1</v>
      </c>
      <c r="AA973" s="37" t="str">
        <f>IF(India_Data[[#This Row],[Sales]]&gt;=India_Data[[#This Row],[Target]],"YES","NO")</f>
        <v>NO</v>
      </c>
      <c r="AB973" s="37">
        <f>(Data!O973:O2527-Data!T973:T2527)</f>
        <v>-548.62</v>
      </c>
      <c r="AC973" s="35">
        <f>India_Data[[#This Row],[Ship Date]]-India_Data[[#This Row],[Order Date]]</f>
        <v>-232</v>
      </c>
      <c r="AD973" s="35" t="str">
        <f>IF(India_Data[[#This Row],[Ship Date]]-India_Data[[#This Row],[Order Date]]&gt;5,"flag","no")</f>
        <v>no</v>
      </c>
      <c r="AE973" s="35">
        <f>India_Data[[#This Row],[Profit]]/India_Data[[#This Row],[Sales]]</f>
        <v>0.31972789115646261</v>
      </c>
      <c r="AF973" s="41">
        <f>India_Data[[#This Row],[Sales]]/India_Data[[#This Row],[Target]]</f>
        <v>0.1264012738853503</v>
      </c>
      <c r="AG973" s="41">
        <f>India_Data[[#This Row],[Shipping Cost]]/India_Data[[#This Row],[Sales]]</f>
        <v>0.17409926933736458</v>
      </c>
      <c r="AH973" s="40" t="str">
        <f>IF(India_Data[[#This Row],[Shipping Cost]]/India_Data[[#This Row],[Sales]]&gt;0.1,"HIGH","")</f>
        <v>HIGH</v>
      </c>
    </row>
    <row r="974" spans="1:34">
      <c r="A974" s="19">
        <v>973</v>
      </c>
      <c r="B974" s="20" t="s">
        <v>3016</v>
      </c>
      <c r="C974" s="20" t="s">
        <v>2928</v>
      </c>
      <c r="D974" s="20" t="s">
        <v>934</v>
      </c>
      <c r="E974" s="20" t="s">
        <v>935</v>
      </c>
      <c r="F974" s="20" t="s">
        <v>171</v>
      </c>
      <c r="G974" s="20" t="s">
        <v>1571</v>
      </c>
      <c r="H974" s="20" t="s">
        <v>46</v>
      </c>
      <c r="I974" s="20" t="s">
        <v>32</v>
      </c>
      <c r="J974" s="20" t="s">
        <v>47</v>
      </c>
      <c r="K974" s="20" t="s">
        <v>3292</v>
      </c>
      <c r="L974" s="20" t="s">
        <v>35</v>
      </c>
      <c r="M974" s="20" t="s">
        <v>98</v>
      </c>
      <c r="N974" s="20" t="s">
        <v>3293</v>
      </c>
      <c r="O974" s="20">
        <v>85.14</v>
      </c>
      <c r="P974" s="20">
        <v>3</v>
      </c>
      <c r="Q974" s="20">
        <v>13.59</v>
      </c>
      <c r="R974" s="20">
        <v>10.86</v>
      </c>
      <c r="S974" s="20" t="s">
        <v>38</v>
      </c>
      <c r="T974" s="20">
        <v>116</v>
      </c>
      <c r="U974" s="20" t="s">
        <v>350</v>
      </c>
      <c r="V974" s="20" t="s">
        <v>356</v>
      </c>
      <c r="W974" s="21" t="s">
        <v>58</v>
      </c>
      <c r="X974" s="22">
        <v>44879</v>
      </c>
      <c r="Y974" s="23">
        <v>44883</v>
      </c>
      <c r="Z974" s="37" t="str">
        <f>IF(India_Data[[#This Row],[Order Date]]=India_Data[[#This Row],[Ship Date]],"0","1")</f>
        <v>1</v>
      </c>
      <c r="AA974" s="37" t="str">
        <f>IF(India_Data[[#This Row],[Sales]]&gt;=India_Data[[#This Row],[Target]],"YES","NO")</f>
        <v>NO</v>
      </c>
      <c r="AB974" s="37">
        <f>(Data!O974:O2528-Data!T974:T2528)</f>
        <v>-30.86</v>
      </c>
      <c r="AC974" s="35">
        <f>India_Data[[#This Row],[Ship Date]]-India_Data[[#This Row],[Order Date]]</f>
        <v>4</v>
      </c>
      <c r="AD974" s="35" t="str">
        <f>IF(India_Data[[#This Row],[Ship Date]]-India_Data[[#This Row],[Order Date]]&gt;5,"flag","no")</f>
        <v>no</v>
      </c>
      <c r="AE974" s="35">
        <f>India_Data[[#This Row],[Profit]]/India_Data[[#This Row],[Sales]]</f>
        <v>0.15961945031712474</v>
      </c>
      <c r="AF974" s="41">
        <f>India_Data[[#This Row],[Sales]]/India_Data[[#This Row],[Target]]</f>
        <v>0.73396551724137926</v>
      </c>
      <c r="AG974" s="41">
        <f>India_Data[[#This Row],[Shipping Cost]]/India_Data[[#This Row],[Sales]]</f>
        <v>0.12755461592670894</v>
      </c>
      <c r="AH974" s="40" t="str">
        <f>IF(India_Data[[#This Row],[Shipping Cost]]/India_Data[[#This Row],[Sales]]&gt;0.1,"HIGH","")</f>
        <v>HIGH</v>
      </c>
    </row>
    <row r="975" spans="1:34">
      <c r="A975" s="19">
        <v>974</v>
      </c>
      <c r="B975" s="20" t="s">
        <v>4080</v>
      </c>
      <c r="C975" s="20" t="s">
        <v>3998</v>
      </c>
      <c r="D975" s="20" t="s">
        <v>4081</v>
      </c>
      <c r="E975" s="20" t="s">
        <v>4082</v>
      </c>
      <c r="F975" s="20" t="s">
        <v>171</v>
      </c>
      <c r="G975" s="20" t="s">
        <v>172</v>
      </c>
      <c r="H975" s="20" t="s">
        <v>53</v>
      </c>
      <c r="I975" s="20" t="s">
        <v>32</v>
      </c>
      <c r="J975" s="20" t="s">
        <v>54</v>
      </c>
      <c r="K975" s="20" t="s">
        <v>1349</v>
      </c>
      <c r="L975" s="20" t="s">
        <v>35</v>
      </c>
      <c r="M975" s="20" t="s">
        <v>84</v>
      </c>
      <c r="N975" s="20" t="s">
        <v>1350</v>
      </c>
      <c r="O975" s="20">
        <v>6.54</v>
      </c>
      <c r="P975" s="20">
        <v>1</v>
      </c>
      <c r="Q975" s="20">
        <v>1.83</v>
      </c>
      <c r="R975" s="20">
        <v>1.5</v>
      </c>
      <c r="S975" s="20" t="s">
        <v>2972</v>
      </c>
      <c r="T975" s="20">
        <v>617</v>
      </c>
      <c r="U975" s="20" t="s">
        <v>350</v>
      </c>
      <c r="V975" s="20" t="s">
        <v>362</v>
      </c>
      <c r="W975" s="21" t="s">
        <v>41</v>
      </c>
      <c r="X975" s="22">
        <v>45614</v>
      </c>
      <c r="Y975" s="23">
        <v>45618</v>
      </c>
      <c r="Z975" s="37" t="str">
        <f>IF(India_Data[[#This Row],[Order Date]]=India_Data[[#This Row],[Ship Date]],"0","1")</f>
        <v>1</v>
      </c>
      <c r="AA975" s="37" t="str">
        <f>IF(India_Data[[#This Row],[Sales]]&gt;=India_Data[[#This Row],[Target]],"YES","NO")</f>
        <v>NO</v>
      </c>
      <c r="AB975" s="37">
        <f>(Data!O975:O2529-Data!T975:T2529)</f>
        <v>-610.46</v>
      </c>
      <c r="AC975" s="35">
        <f>India_Data[[#This Row],[Ship Date]]-India_Data[[#This Row],[Order Date]]</f>
        <v>4</v>
      </c>
      <c r="AD975" s="35" t="str">
        <f>IF(India_Data[[#This Row],[Ship Date]]-India_Data[[#This Row],[Order Date]]&gt;5,"flag","no")</f>
        <v>no</v>
      </c>
      <c r="AE975" s="35">
        <f>India_Data[[#This Row],[Profit]]/India_Data[[#This Row],[Sales]]</f>
        <v>0.27981651376146788</v>
      </c>
      <c r="AF975" s="41">
        <f>India_Data[[#This Row],[Sales]]/India_Data[[#This Row],[Target]]</f>
        <v>1.0599675850891411E-2</v>
      </c>
      <c r="AG975" s="41">
        <f>India_Data[[#This Row],[Shipping Cost]]/India_Data[[#This Row],[Sales]]</f>
        <v>0.2293577981651376</v>
      </c>
      <c r="AH975" s="40" t="str">
        <f>IF(India_Data[[#This Row],[Shipping Cost]]/India_Data[[#This Row],[Sales]]&gt;0.1,"HIGH","")</f>
        <v>HIGH</v>
      </c>
    </row>
    <row r="976" spans="1:34">
      <c r="A976" s="19">
        <v>975</v>
      </c>
      <c r="B976" s="20" t="s">
        <v>3953</v>
      </c>
      <c r="C976" s="20" t="s">
        <v>3631</v>
      </c>
      <c r="D976" s="20" t="s">
        <v>483</v>
      </c>
      <c r="E976" s="20" t="s">
        <v>484</v>
      </c>
      <c r="F976" s="20" t="s">
        <v>171</v>
      </c>
      <c r="G976" s="20" t="s">
        <v>164</v>
      </c>
      <c r="H976" s="20" t="s">
        <v>165</v>
      </c>
      <c r="I976" s="20" t="s">
        <v>32</v>
      </c>
      <c r="J976" s="20" t="s">
        <v>47</v>
      </c>
      <c r="K976" s="20" t="s">
        <v>3954</v>
      </c>
      <c r="L976" s="20" t="s">
        <v>35</v>
      </c>
      <c r="M976" s="20" t="s">
        <v>145</v>
      </c>
      <c r="N976" s="20" t="s">
        <v>3955</v>
      </c>
      <c r="O976" s="20">
        <v>34.020000000000003</v>
      </c>
      <c r="P976" s="20">
        <v>2</v>
      </c>
      <c r="Q976" s="20">
        <v>3.36</v>
      </c>
      <c r="R976" s="20">
        <v>13.61</v>
      </c>
      <c r="S976" s="20" t="s">
        <v>2972</v>
      </c>
      <c r="T976" s="20">
        <v>211</v>
      </c>
      <c r="U976" s="20" t="s">
        <v>350</v>
      </c>
      <c r="V976" s="20" t="s">
        <v>351</v>
      </c>
      <c r="W976" s="21" t="s">
        <v>41</v>
      </c>
      <c r="X976" s="22">
        <v>44891</v>
      </c>
      <c r="Y976" s="23">
        <v>44632</v>
      </c>
      <c r="Z976" s="37" t="str">
        <f>IF(India_Data[[#This Row],[Order Date]]=India_Data[[#This Row],[Ship Date]],"0","1")</f>
        <v>1</v>
      </c>
      <c r="AA976" s="37" t="str">
        <f>IF(India_Data[[#This Row],[Sales]]&gt;=India_Data[[#This Row],[Target]],"YES","NO")</f>
        <v>NO</v>
      </c>
      <c r="AB976" s="37">
        <f>(Data!O976:O2530-Data!T976:T2530)</f>
        <v>-176.98</v>
      </c>
      <c r="AC976" s="35">
        <f>India_Data[[#This Row],[Ship Date]]-India_Data[[#This Row],[Order Date]]</f>
        <v>-259</v>
      </c>
      <c r="AD976" s="35" t="str">
        <f>IF(India_Data[[#This Row],[Ship Date]]-India_Data[[#This Row],[Order Date]]&gt;5,"flag","no")</f>
        <v>no</v>
      </c>
      <c r="AE976" s="35">
        <f>India_Data[[#This Row],[Profit]]/India_Data[[#This Row],[Sales]]</f>
        <v>9.8765432098765413E-2</v>
      </c>
      <c r="AF976" s="41">
        <f>India_Data[[#This Row],[Sales]]/India_Data[[#This Row],[Target]]</f>
        <v>0.16123222748815166</v>
      </c>
      <c r="AG976" s="41">
        <f>India_Data[[#This Row],[Shipping Cost]]/India_Data[[#This Row],[Sales]]</f>
        <v>0.40005878894767777</v>
      </c>
      <c r="AH976" s="40" t="str">
        <f>IF(India_Data[[#This Row],[Shipping Cost]]/India_Data[[#This Row],[Sales]]&gt;0.1,"HIGH","")</f>
        <v>HIGH</v>
      </c>
    </row>
    <row r="977" spans="1:34">
      <c r="A977" s="19">
        <v>976</v>
      </c>
      <c r="B977" s="20" t="s">
        <v>3835</v>
      </c>
      <c r="C977" s="20" t="s">
        <v>3631</v>
      </c>
      <c r="D977" s="20" t="s">
        <v>2754</v>
      </c>
      <c r="E977" s="20" t="s">
        <v>2755</v>
      </c>
      <c r="F977" s="20" t="s">
        <v>171</v>
      </c>
      <c r="G977" s="20" t="s">
        <v>459</v>
      </c>
      <c r="H977" s="20" t="s">
        <v>165</v>
      </c>
      <c r="I977" s="20" t="s">
        <v>32</v>
      </c>
      <c r="J977" s="20" t="s">
        <v>47</v>
      </c>
      <c r="K977" s="20" t="s">
        <v>3956</v>
      </c>
      <c r="L977" s="20" t="s">
        <v>35</v>
      </c>
      <c r="M977" s="20" t="s">
        <v>105</v>
      </c>
      <c r="N977" s="20" t="s">
        <v>3957</v>
      </c>
      <c r="O977" s="20">
        <v>40.56</v>
      </c>
      <c r="P977" s="20">
        <v>2</v>
      </c>
      <c r="Q977" s="20">
        <v>2.82</v>
      </c>
      <c r="R977" s="20">
        <v>1.22</v>
      </c>
      <c r="S977" s="20" t="s">
        <v>2337</v>
      </c>
      <c r="T977" s="20">
        <v>149</v>
      </c>
      <c r="U977" s="20" t="s">
        <v>350</v>
      </c>
      <c r="V977" s="20" t="s">
        <v>356</v>
      </c>
      <c r="W977" s="21" t="s">
        <v>58</v>
      </c>
      <c r="X977" s="22">
        <v>44238</v>
      </c>
      <c r="Y977" s="23">
        <v>44388</v>
      </c>
      <c r="Z977" s="37" t="str">
        <f>IF(India_Data[[#This Row],[Order Date]]=India_Data[[#This Row],[Ship Date]],"0","1")</f>
        <v>1</v>
      </c>
      <c r="AA977" s="37" t="str">
        <f>IF(India_Data[[#This Row],[Sales]]&gt;=India_Data[[#This Row],[Target]],"YES","NO")</f>
        <v>NO</v>
      </c>
      <c r="AB977" s="37">
        <f>(Data!O977:O2531-Data!T977:T2531)</f>
        <v>-108.44</v>
      </c>
      <c r="AC977" s="35">
        <f>India_Data[[#This Row],[Ship Date]]-India_Data[[#This Row],[Order Date]]</f>
        <v>150</v>
      </c>
      <c r="AD977" s="35" t="str">
        <f>IF(India_Data[[#This Row],[Ship Date]]-India_Data[[#This Row],[Order Date]]&gt;5,"flag","no")</f>
        <v>flag</v>
      </c>
      <c r="AE977" s="35">
        <f>India_Data[[#This Row],[Profit]]/India_Data[[#This Row],[Sales]]</f>
        <v>6.9526627218934905E-2</v>
      </c>
      <c r="AF977" s="41">
        <f>India_Data[[#This Row],[Sales]]/India_Data[[#This Row],[Target]]</f>
        <v>0.27221476510067116</v>
      </c>
      <c r="AG977" s="41">
        <f>India_Data[[#This Row],[Shipping Cost]]/India_Data[[#This Row],[Sales]]</f>
        <v>3.0078895463510846E-2</v>
      </c>
      <c r="AH977" s="40" t="str">
        <f>IF(India_Data[[#This Row],[Shipping Cost]]/India_Data[[#This Row],[Sales]]&gt;0.1,"HIGH","")</f>
        <v/>
      </c>
    </row>
    <row r="978" spans="1:34">
      <c r="A978" s="19">
        <v>977</v>
      </c>
      <c r="B978" s="20" t="s">
        <v>3294</v>
      </c>
      <c r="C978" s="20" t="s">
        <v>2928</v>
      </c>
      <c r="D978" s="20" t="s">
        <v>3295</v>
      </c>
      <c r="E978" s="20" t="s">
        <v>3296</v>
      </c>
      <c r="F978" s="20" t="s">
        <v>171</v>
      </c>
      <c r="G978" s="20" t="s">
        <v>901</v>
      </c>
      <c r="H978" s="20" t="s">
        <v>46</v>
      </c>
      <c r="I978" s="20" t="s">
        <v>32</v>
      </c>
      <c r="J978" s="20" t="s">
        <v>47</v>
      </c>
      <c r="K978" s="20" t="s">
        <v>3297</v>
      </c>
      <c r="L978" s="20" t="s">
        <v>35</v>
      </c>
      <c r="M978" s="20" t="s">
        <v>145</v>
      </c>
      <c r="N978" s="20" t="s">
        <v>3298</v>
      </c>
      <c r="O978" s="20">
        <v>94.98</v>
      </c>
      <c r="P978" s="20">
        <v>2</v>
      </c>
      <c r="Q978" s="20">
        <v>0</v>
      </c>
      <c r="R978" s="20">
        <v>10.86</v>
      </c>
      <c r="S978" s="20" t="s">
        <v>38</v>
      </c>
      <c r="T978" s="20">
        <v>445</v>
      </c>
      <c r="U978" s="20" t="s">
        <v>350</v>
      </c>
      <c r="V978" s="20" t="s">
        <v>362</v>
      </c>
      <c r="W978" s="21" t="s">
        <v>58</v>
      </c>
      <c r="X978" s="22">
        <v>44787</v>
      </c>
      <c r="Y978" s="23">
        <v>44792</v>
      </c>
      <c r="Z978" s="37" t="str">
        <f>IF(India_Data[[#This Row],[Order Date]]=India_Data[[#This Row],[Ship Date]],"0","1")</f>
        <v>1</v>
      </c>
      <c r="AA978" s="37" t="str">
        <f>IF(India_Data[[#This Row],[Sales]]&gt;=India_Data[[#This Row],[Target]],"YES","NO")</f>
        <v>NO</v>
      </c>
      <c r="AB978" s="37">
        <f>(Data!O978:O2532-Data!T978:T2532)</f>
        <v>-350.02</v>
      </c>
      <c r="AC978" s="35">
        <f>India_Data[[#This Row],[Ship Date]]-India_Data[[#This Row],[Order Date]]</f>
        <v>5</v>
      </c>
      <c r="AD978" s="35" t="str">
        <f>IF(India_Data[[#This Row],[Ship Date]]-India_Data[[#This Row],[Order Date]]&gt;5,"flag","no")</f>
        <v>no</v>
      </c>
      <c r="AE978" s="35">
        <f>India_Data[[#This Row],[Profit]]/India_Data[[#This Row],[Sales]]</f>
        <v>0</v>
      </c>
      <c r="AF978" s="41">
        <f>India_Data[[#This Row],[Sales]]/India_Data[[#This Row],[Target]]</f>
        <v>0.21343820224719101</v>
      </c>
      <c r="AG978" s="41">
        <f>India_Data[[#This Row],[Shipping Cost]]/India_Data[[#This Row],[Sales]]</f>
        <v>0.11433986102337333</v>
      </c>
      <c r="AH978" s="40" t="str">
        <f>IF(India_Data[[#This Row],[Shipping Cost]]/India_Data[[#This Row],[Sales]]&gt;0.1,"HIGH","")</f>
        <v>HIGH</v>
      </c>
    </row>
    <row r="979" spans="1:34">
      <c r="A979" s="19">
        <v>978</v>
      </c>
      <c r="B979" s="20" t="s">
        <v>2985</v>
      </c>
      <c r="C979" s="20" t="s">
        <v>2928</v>
      </c>
      <c r="D979" s="20" t="s">
        <v>2986</v>
      </c>
      <c r="E979" s="20" t="s">
        <v>2987</v>
      </c>
      <c r="F979" s="20" t="s">
        <v>171</v>
      </c>
      <c r="G979" s="20" t="s">
        <v>1006</v>
      </c>
      <c r="H979" s="20" t="s">
        <v>31</v>
      </c>
      <c r="I979" s="20" t="s">
        <v>32</v>
      </c>
      <c r="J979" s="20" t="s">
        <v>33</v>
      </c>
      <c r="K979" s="20" t="s">
        <v>3299</v>
      </c>
      <c r="L979" s="20" t="s">
        <v>35</v>
      </c>
      <c r="M979" s="20" t="s">
        <v>105</v>
      </c>
      <c r="N979" s="20" t="s">
        <v>3300</v>
      </c>
      <c r="O979" s="20">
        <v>49.02</v>
      </c>
      <c r="P979" s="20">
        <v>2</v>
      </c>
      <c r="Q979" s="20">
        <v>1.44</v>
      </c>
      <c r="R979" s="20">
        <v>10.73</v>
      </c>
      <c r="S979" s="20" t="s">
        <v>2337</v>
      </c>
      <c r="T979" s="20">
        <v>361</v>
      </c>
      <c r="U979" s="20" t="s">
        <v>350</v>
      </c>
      <c r="V979" s="20" t="s">
        <v>351</v>
      </c>
      <c r="W979" s="21" t="s">
        <v>58</v>
      </c>
      <c r="X979" s="22">
        <v>44346</v>
      </c>
      <c r="Y979" s="23">
        <v>44292</v>
      </c>
      <c r="Z979" s="37" t="str">
        <f>IF(India_Data[[#This Row],[Order Date]]=India_Data[[#This Row],[Ship Date]],"0","1")</f>
        <v>1</v>
      </c>
      <c r="AA979" s="37" t="str">
        <f>IF(India_Data[[#This Row],[Sales]]&gt;=India_Data[[#This Row],[Target]],"YES","NO")</f>
        <v>NO</v>
      </c>
      <c r="AB979" s="37">
        <f>(Data!O979:O2533-Data!T979:T2533)</f>
        <v>-311.98</v>
      </c>
      <c r="AC979" s="35">
        <f>India_Data[[#This Row],[Ship Date]]-India_Data[[#This Row],[Order Date]]</f>
        <v>-54</v>
      </c>
      <c r="AD979" s="35" t="str">
        <f>IF(India_Data[[#This Row],[Ship Date]]-India_Data[[#This Row],[Order Date]]&gt;5,"flag","no")</f>
        <v>no</v>
      </c>
      <c r="AE979" s="35">
        <f>India_Data[[#This Row],[Profit]]/India_Data[[#This Row],[Sales]]</f>
        <v>2.9375764993880046E-2</v>
      </c>
      <c r="AF979" s="41">
        <f>India_Data[[#This Row],[Sales]]/India_Data[[#This Row],[Target]]</f>
        <v>0.13578947368421054</v>
      </c>
      <c r="AG979" s="41">
        <f>India_Data[[#This Row],[Shipping Cost]]/India_Data[[#This Row],[Sales]]</f>
        <v>0.21889024887800898</v>
      </c>
      <c r="AH979" s="40" t="str">
        <f>IF(India_Data[[#This Row],[Shipping Cost]]/India_Data[[#This Row],[Sales]]&gt;0.1,"HIGH","")</f>
        <v>HIGH</v>
      </c>
    </row>
    <row r="980" spans="1:34">
      <c r="A980" s="19">
        <v>979</v>
      </c>
      <c r="B980" s="20" t="s">
        <v>3003</v>
      </c>
      <c r="C980" s="20" t="s">
        <v>2928</v>
      </c>
      <c r="D980" s="20" t="s">
        <v>3004</v>
      </c>
      <c r="E980" s="20" t="s">
        <v>3005</v>
      </c>
      <c r="F980" s="20" t="s">
        <v>171</v>
      </c>
      <c r="G980" s="20" t="s">
        <v>178</v>
      </c>
      <c r="H980" s="20" t="s">
        <v>179</v>
      </c>
      <c r="I980" s="20" t="s">
        <v>32</v>
      </c>
      <c r="J980" s="20" t="s">
        <v>180</v>
      </c>
      <c r="K980" s="20" t="s">
        <v>3301</v>
      </c>
      <c r="L980" s="20" t="s">
        <v>35</v>
      </c>
      <c r="M980" s="20" t="s">
        <v>76</v>
      </c>
      <c r="N980" s="20" t="s">
        <v>3302</v>
      </c>
      <c r="O980" s="20">
        <v>50.58</v>
      </c>
      <c r="P980" s="20">
        <v>2</v>
      </c>
      <c r="Q980" s="20">
        <v>15.66</v>
      </c>
      <c r="R980" s="20">
        <v>6.68</v>
      </c>
      <c r="S980" s="20" t="s">
        <v>2337</v>
      </c>
      <c r="T980" s="20">
        <v>45</v>
      </c>
      <c r="U980" s="20" t="s">
        <v>350</v>
      </c>
      <c r="V980" s="20" t="s">
        <v>356</v>
      </c>
      <c r="W980" s="21" t="s">
        <v>58</v>
      </c>
      <c r="X980" s="22">
        <v>44859</v>
      </c>
      <c r="Y980" s="23">
        <v>44863</v>
      </c>
      <c r="Z980" s="37" t="str">
        <f>IF(India_Data[[#This Row],[Order Date]]=India_Data[[#This Row],[Ship Date]],"0","1")</f>
        <v>1</v>
      </c>
      <c r="AA980" s="37" t="str">
        <f>IF(India_Data[[#This Row],[Sales]]&gt;=India_Data[[#This Row],[Target]],"YES","NO")</f>
        <v>YES</v>
      </c>
      <c r="AB980" s="37">
        <f>(Data!O980:O2534-Data!T980:T2534)</f>
        <v>5.5799999999999983</v>
      </c>
      <c r="AC980" s="35">
        <f>India_Data[[#This Row],[Ship Date]]-India_Data[[#This Row],[Order Date]]</f>
        <v>4</v>
      </c>
      <c r="AD980" s="35" t="str">
        <f>IF(India_Data[[#This Row],[Ship Date]]-India_Data[[#This Row],[Order Date]]&gt;5,"flag","no")</f>
        <v>no</v>
      </c>
      <c r="AE980" s="35">
        <f>India_Data[[#This Row],[Profit]]/India_Data[[#This Row],[Sales]]</f>
        <v>0.30960854092526691</v>
      </c>
      <c r="AF980" s="41">
        <f>India_Data[[#This Row],[Sales]]/India_Data[[#This Row],[Target]]</f>
        <v>1.1239999999999999</v>
      </c>
      <c r="AG980" s="41">
        <f>India_Data[[#This Row],[Shipping Cost]]/India_Data[[#This Row],[Sales]]</f>
        <v>0.13206801107156979</v>
      </c>
      <c r="AH980" s="40" t="str">
        <f>IF(India_Data[[#This Row],[Shipping Cost]]/India_Data[[#This Row],[Sales]]&gt;0.1,"HIGH","")</f>
        <v>HIGH</v>
      </c>
    </row>
    <row r="981" spans="1:34">
      <c r="A981" s="19">
        <v>980</v>
      </c>
      <c r="B981" s="20" t="s">
        <v>2985</v>
      </c>
      <c r="C981" s="20" t="s">
        <v>2928</v>
      </c>
      <c r="D981" s="20" t="s">
        <v>2986</v>
      </c>
      <c r="E981" s="20" t="s">
        <v>2987</v>
      </c>
      <c r="F981" s="20" t="s">
        <v>171</v>
      </c>
      <c r="G981" s="20" t="s">
        <v>1006</v>
      </c>
      <c r="H981" s="20" t="s">
        <v>31</v>
      </c>
      <c r="I981" s="20" t="s">
        <v>32</v>
      </c>
      <c r="J981" s="20" t="s">
        <v>33</v>
      </c>
      <c r="K981" s="20" t="s">
        <v>3303</v>
      </c>
      <c r="L981" s="20" t="s">
        <v>35</v>
      </c>
      <c r="M981" s="20" t="s">
        <v>98</v>
      </c>
      <c r="N981" s="20" t="s">
        <v>3304</v>
      </c>
      <c r="O981" s="20">
        <v>69</v>
      </c>
      <c r="P981" s="20">
        <v>2</v>
      </c>
      <c r="Q981" s="20">
        <v>19.32</v>
      </c>
      <c r="R981" s="20">
        <v>6.56</v>
      </c>
      <c r="S981" s="20" t="s">
        <v>2337</v>
      </c>
      <c r="T981" s="20">
        <v>771</v>
      </c>
      <c r="U981" s="20" t="s">
        <v>350</v>
      </c>
      <c r="V981" s="20" t="s">
        <v>375</v>
      </c>
      <c r="W981" s="21" t="s">
        <v>58</v>
      </c>
      <c r="X981" s="22">
        <v>44801</v>
      </c>
      <c r="Y981" s="23">
        <v>44601</v>
      </c>
      <c r="Z981" s="37" t="str">
        <f>IF(India_Data[[#This Row],[Order Date]]=India_Data[[#This Row],[Ship Date]],"0","1")</f>
        <v>1</v>
      </c>
      <c r="AA981" s="37" t="str">
        <f>IF(India_Data[[#This Row],[Sales]]&gt;=India_Data[[#This Row],[Target]],"YES","NO")</f>
        <v>NO</v>
      </c>
      <c r="AB981" s="37">
        <f>(Data!O981:O2535-Data!T981:T2535)</f>
        <v>-702</v>
      </c>
      <c r="AC981" s="35">
        <f>India_Data[[#This Row],[Ship Date]]-India_Data[[#This Row],[Order Date]]</f>
        <v>-200</v>
      </c>
      <c r="AD981" s="35" t="str">
        <f>IF(India_Data[[#This Row],[Ship Date]]-India_Data[[#This Row],[Order Date]]&gt;5,"flag","no")</f>
        <v>no</v>
      </c>
      <c r="AE981" s="35">
        <f>India_Data[[#This Row],[Profit]]/India_Data[[#This Row],[Sales]]</f>
        <v>0.28000000000000003</v>
      </c>
      <c r="AF981" s="41">
        <f>India_Data[[#This Row],[Sales]]/India_Data[[#This Row],[Target]]</f>
        <v>8.9494163424124515E-2</v>
      </c>
      <c r="AG981" s="41">
        <f>India_Data[[#This Row],[Shipping Cost]]/India_Data[[#This Row],[Sales]]</f>
        <v>9.5072463768115942E-2</v>
      </c>
      <c r="AH981" s="40" t="str">
        <f>IF(India_Data[[#This Row],[Shipping Cost]]/India_Data[[#This Row],[Sales]]&gt;0.1,"HIGH","")</f>
        <v/>
      </c>
    </row>
    <row r="982" spans="1:34">
      <c r="A982" s="19">
        <v>981</v>
      </c>
      <c r="B982" s="20" t="s">
        <v>3058</v>
      </c>
      <c r="C982" s="20" t="s">
        <v>2928</v>
      </c>
      <c r="D982" s="20" t="s">
        <v>784</v>
      </c>
      <c r="E982" s="20" t="s">
        <v>785</v>
      </c>
      <c r="F982" s="20" t="s">
        <v>171</v>
      </c>
      <c r="G982" s="20" t="s">
        <v>324</v>
      </c>
      <c r="H982" s="20" t="s">
        <v>31</v>
      </c>
      <c r="I982" s="20" t="s">
        <v>32</v>
      </c>
      <c r="J982" s="20" t="s">
        <v>33</v>
      </c>
      <c r="K982" s="20" t="s">
        <v>3305</v>
      </c>
      <c r="L982" s="20" t="s">
        <v>35</v>
      </c>
      <c r="M982" s="20" t="s">
        <v>105</v>
      </c>
      <c r="N982" s="20" t="s">
        <v>3306</v>
      </c>
      <c r="O982" s="20">
        <v>44.82</v>
      </c>
      <c r="P982" s="20">
        <v>2</v>
      </c>
      <c r="Q982" s="20">
        <v>2.64</v>
      </c>
      <c r="R982" s="20">
        <v>6.24</v>
      </c>
      <c r="S982" s="20" t="s">
        <v>2337</v>
      </c>
      <c r="T982" s="20">
        <v>301</v>
      </c>
      <c r="U982" s="20" t="s">
        <v>350</v>
      </c>
      <c r="V982" s="20" t="s">
        <v>362</v>
      </c>
      <c r="W982" s="21" t="s">
        <v>41</v>
      </c>
      <c r="X982" s="22">
        <v>44466</v>
      </c>
      <c r="Y982" s="23">
        <v>44206</v>
      </c>
      <c r="Z982" s="37" t="str">
        <f>IF(India_Data[[#This Row],[Order Date]]=India_Data[[#This Row],[Ship Date]],"0","1")</f>
        <v>1</v>
      </c>
      <c r="AA982" s="37" t="str">
        <f>IF(India_Data[[#This Row],[Sales]]&gt;=India_Data[[#This Row],[Target]],"YES","NO")</f>
        <v>NO</v>
      </c>
      <c r="AB982" s="37">
        <f>(Data!O982:O2536-Data!T982:T2536)</f>
        <v>-256.18</v>
      </c>
      <c r="AC982" s="35">
        <f>India_Data[[#This Row],[Ship Date]]-India_Data[[#This Row],[Order Date]]</f>
        <v>-260</v>
      </c>
      <c r="AD982" s="35" t="str">
        <f>IF(India_Data[[#This Row],[Ship Date]]-India_Data[[#This Row],[Order Date]]&gt;5,"flag","no")</f>
        <v>no</v>
      </c>
      <c r="AE982" s="35">
        <f>India_Data[[#This Row],[Profit]]/India_Data[[#This Row],[Sales]]</f>
        <v>5.8902275769745653E-2</v>
      </c>
      <c r="AF982" s="41">
        <f>India_Data[[#This Row],[Sales]]/India_Data[[#This Row],[Target]]</f>
        <v>0.14890365448504983</v>
      </c>
      <c r="AG982" s="41">
        <f>India_Data[[#This Row],[Shipping Cost]]/India_Data[[#This Row],[Sales]]</f>
        <v>0.13922356091030791</v>
      </c>
      <c r="AH982" s="40" t="str">
        <f>IF(India_Data[[#This Row],[Shipping Cost]]/India_Data[[#This Row],[Sales]]&gt;0.1,"HIGH","")</f>
        <v>HIGH</v>
      </c>
    </row>
    <row r="983" spans="1:34">
      <c r="A983" s="19">
        <v>982</v>
      </c>
      <c r="B983" s="20" t="s">
        <v>3474</v>
      </c>
      <c r="C983" s="20" t="s">
        <v>2928</v>
      </c>
      <c r="D983" s="20" t="s">
        <v>3475</v>
      </c>
      <c r="E983" s="20" t="s">
        <v>3476</v>
      </c>
      <c r="F983" s="20" t="s">
        <v>171</v>
      </c>
      <c r="G983" s="20" t="s">
        <v>191</v>
      </c>
      <c r="H983" s="20" t="s">
        <v>63</v>
      </c>
      <c r="I983" s="20" t="s">
        <v>32</v>
      </c>
      <c r="J983" s="20" t="s">
        <v>54</v>
      </c>
      <c r="K983" s="20" t="s">
        <v>3563</v>
      </c>
      <c r="L983" s="20" t="s">
        <v>35</v>
      </c>
      <c r="M983" s="20" t="s">
        <v>145</v>
      </c>
      <c r="N983" s="20" t="s">
        <v>3564</v>
      </c>
      <c r="O983" s="20">
        <v>37.5</v>
      </c>
      <c r="P983" s="20">
        <v>2</v>
      </c>
      <c r="Q983" s="20">
        <v>6</v>
      </c>
      <c r="R983" s="20">
        <v>3.62</v>
      </c>
      <c r="S983" s="20" t="s">
        <v>38</v>
      </c>
      <c r="T983" s="20">
        <v>160</v>
      </c>
      <c r="U983" s="20" t="s">
        <v>350</v>
      </c>
      <c r="V983" s="20" t="s">
        <v>351</v>
      </c>
      <c r="W983" s="21" t="s">
        <v>58</v>
      </c>
      <c r="X983" s="22">
        <v>45399</v>
      </c>
      <c r="Y983" s="23">
        <v>45404</v>
      </c>
      <c r="Z983" s="37" t="str">
        <f>IF(India_Data[[#This Row],[Order Date]]=India_Data[[#This Row],[Ship Date]],"0","1")</f>
        <v>1</v>
      </c>
      <c r="AA983" s="37" t="str">
        <f>IF(India_Data[[#This Row],[Sales]]&gt;=India_Data[[#This Row],[Target]],"YES","NO")</f>
        <v>NO</v>
      </c>
      <c r="AB983" s="37">
        <f>(Data!O983:O2537-Data!T983:T2537)</f>
        <v>-122.5</v>
      </c>
      <c r="AC983" s="35">
        <f>India_Data[[#This Row],[Ship Date]]-India_Data[[#This Row],[Order Date]]</f>
        <v>5</v>
      </c>
      <c r="AD983" s="35" t="str">
        <f>IF(India_Data[[#This Row],[Ship Date]]-India_Data[[#This Row],[Order Date]]&gt;5,"flag","no")</f>
        <v>no</v>
      </c>
      <c r="AE983" s="35">
        <f>India_Data[[#This Row],[Profit]]/India_Data[[#This Row],[Sales]]</f>
        <v>0.16</v>
      </c>
      <c r="AF983" s="41">
        <f>India_Data[[#This Row],[Sales]]/India_Data[[#This Row],[Target]]</f>
        <v>0.234375</v>
      </c>
      <c r="AG983" s="41">
        <f>India_Data[[#This Row],[Shipping Cost]]/India_Data[[#This Row],[Sales]]</f>
        <v>9.6533333333333332E-2</v>
      </c>
      <c r="AH983" s="40" t="str">
        <f>IF(India_Data[[#This Row],[Shipping Cost]]/India_Data[[#This Row],[Sales]]&gt;0.1,"HIGH","")</f>
        <v/>
      </c>
    </row>
    <row r="984" spans="1:34">
      <c r="A984" s="19">
        <v>983</v>
      </c>
      <c r="B984" s="20" t="s">
        <v>4097</v>
      </c>
      <c r="C984" s="20" t="s">
        <v>3998</v>
      </c>
      <c r="D984" s="20" t="s">
        <v>3653</v>
      </c>
      <c r="E984" s="20" t="s">
        <v>3654</v>
      </c>
      <c r="F984" s="20" t="s">
        <v>110</v>
      </c>
      <c r="G984" s="20" t="s">
        <v>242</v>
      </c>
      <c r="H984" s="20" t="s">
        <v>243</v>
      </c>
      <c r="I984" s="20" t="s">
        <v>32</v>
      </c>
      <c r="J984" s="20" t="s">
        <v>180</v>
      </c>
      <c r="K984" s="20" t="s">
        <v>4098</v>
      </c>
      <c r="L984" s="20" t="s">
        <v>35</v>
      </c>
      <c r="M984" s="20" t="s">
        <v>145</v>
      </c>
      <c r="N984" s="20" t="s">
        <v>4099</v>
      </c>
      <c r="O984" s="20">
        <v>53.91</v>
      </c>
      <c r="P984" s="20">
        <v>3</v>
      </c>
      <c r="Q984" s="20">
        <v>24.75</v>
      </c>
      <c r="R984" s="20">
        <v>12.35</v>
      </c>
      <c r="S984" s="20" t="s">
        <v>2337</v>
      </c>
      <c r="T984" s="20">
        <v>764</v>
      </c>
      <c r="U984" s="20" t="s">
        <v>350</v>
      </c>
      <c r="V984" s="20" t="s">
        <v>375</v>
      </c>
      <c r="W984" s="21" t="s">
        <v>58</v>
      </c>
      <c r="X984" s="22">
        <v>44854</v>
      </c>
      <c r="Y984" s="23">
        <v>44858</v>
      </c>
      <c r="Z984" s="37" t="str">
        <f>IF(India_Data[[#This Row],[Order Date]]=India_Data[[#This Row],[Ship Date]],"0","1")</f>
        <v>1</v>
      </c>
      <c r="AA984" s="37" t="str">
        <f>IF(India_Data[[#This Row],[Sales]]&gt;=India_Data[[#This Row],[Target]],"YES","NO")</f>
        <v>NO</v>
      </c>
      <c r="AB984" s="37">
        <f>(Data!O984:O2538-Data!T984:T2538)</f>
        <v>-710.09</v>
      </c>
      <c r="AC984" s="35">
        <f>India_Data[[#This Row],[Ship Date]]-India_Data[[#This Row],[Order Date]]</f>
        <v>4</v>
      </c>
      <c r="AD984" s="35" t="str">
        <f>IF(India_Data[[#This Row],[Ship Date]]-India_Data[[#This Row],[Order Date]]&gt;5,"flag","no")</f>
        <v>no</v>
      </c>
      <c r="AE984" s="35">
        <f>India_Data[[#This Row],[Profit]]/India_Data[[#This Row],[Sales]]</f>
        <v>0.45909849749582643</v>
      </c>
      <c r="AF984" s="41">
        <f>India_Data[[#This Row],[Sales]]/India_Data[[#This Row],[Target]]</f>
        <v>7.0562827225130881E-2</v>
      </c>
      <c r="AG984" s="41">
        <f>India_Data[[#This Row],[Shipping Cost]]/India_Data[[#This Row],[Sales]]</f>
        <v>0.2290855128918568</v>
      </c>
      <c r="AH984" s="40" t="str">
        <f>IF(India_Data[[#This Row],[Shipping Cost]]/India_Data[[#This Row],[Sales]]&gt;0.1,"HIGH","")</f>
        <v>HIGH</v>
      </c>
    </row>
    <row r="985" spans="1:34">
      <c r="A985" s="19">
        <v>984</v>
      </c>
      <c r="B985" s="20" t="s">
        <v>3630</v>
      </c>
      <c r="C985" s="20" t="s">
        <v>3631</v>
      </c>
      <c r="D985" s="20" t="s">
        <v>3632</v>
      </c>
      <c r="E985" s="20" t="s">
        <v>3633</v>
      </c>
      <c r="F985" s="20" t="s">
        <v>110</v>
      </c>
      <c r="G985" s="20" t="s">
        <v>473</v>
      </c>
      <c r="H985" s="20" t="s">
        <v>31</v>
      </c>
      <c r="I985" s="20" t="s">
        <v>32</v>
      </c>
      <c r="J985" s="20" t="s">
        <v>33</v>
      </c>
      <c r="K985" s="20" t="s">
        <v>3958</v>
      </c>
      <c r="L985" s="20" t="s">
        <v>35</v>
      </c>
      <c r="M985" s="20" t="s">
        <v>76</v>
      </c>
      <c r="N985" s="20" t="s">
        <v>3959</v>
      </c>
      <c r="O985" s="20">
        <v>179.82</v>
      </c>
      <c r="P985" s="20">
        <v>9</v>
      </c>
      <c r="Q985" s="20">
        <v>68.31</v>
      </c>
      <c r="R985" s="20">
        <v>32.15</v>
      </c>
      <c r="S985" s="20" t="s">
        <v>2337</v>
      </c>
      <c r="T985" s="20">
        <v>106</v>
      </c>
      <c r="U985" s="20" t="s">
        <v>350</v>
      </c>
      <c r="V985" s="20" t="s">
        <v>362</v>
      </c>
      <c r="W985" s="21" t="s">
        <v>58</v>
      </c>
      <c r="X985" s="22">
        <v>45291</v>
      </c>
      <c r="Y985" s="23">
        <v>45444</v>
      </c>
      <c r="Z985" s="37" t="str">
        <f>IF(India_Data[[#This Row],[Order Date]]=India_Data[[#This Row],[Ship Date]],"0","1")</f>
        <v>1</v>
      </c>
      <c r="AA985" s="37" t="str">
        <f>IF(India_Data[[#This Row],[Sales]]&gt;=India_Data[[#This Row],[Target]],"YES","NO")</f>
        <v>YES</v>
      </c>
      <c r="AB985" s="37">
        <f>(Data!O985:O2539-Data!T985:T2539)</f>
        <v>73.819999999999993</v>
      </c>
      <c r="AC985" s="35">
        <f>India_Data[[#This Row],[Ship Date]]-India_Data[[#This Row],[Order Date]]</f>
        <v>153</v>
      </c>
      <c r="AD985" s="35" t="str">
        <f>IF(India_Data[[#This Row],[Ship Date]]-India_Data[[#This Row],[Order Date]]&gt;5,"flag","no")</f>
        <v>flag</v>
      </c>
      <c r="AE985" s="35">
        <f>India_Data[[#This Row],[Profit]]/India_Data[[#This Row],[Sales]]</f>
        <v>0.37987987987987992</v>
      </c>
      <c r="AF985" s="41">
        <f>India_Data[[#This Row],[Sales]]/India_Data[[#This Row],[Target]]</f>
        <v>1.6964150943396226</v>
      </c>
      <c r="AG985" s="41">
        <f>India_Data[[#This Row],[Shipping Cost]]/India_Data[[#This Row],[Sales]]</f>
        <v>0.17878990101212322</v>
      </c>
      <c r="AH985" s="40" t="str">
        <f>IF(India_Data[[#This Row],[Shipping Cost]]/India_Data[[#This Row],[Sales]]&gt;0.1,"HIGH","")</f>
        <v>HIGH</v>
      </c>
    </row>
    <row r="986" spans="1:34">
      <c r="A986" s="19">
        <v>985</v>
      </c>
      <c r="B986" s="20" t="s">
        <v>3914</v>
      </c>
      <c r="C986" s="20" t="s">
        <v>3631</v>
      </c>
      <c r="D986" s="20" t="s">
        <v>309</v>
      </c>
      <c r="E986" s="20" t="s">
        <v>310</v>
      </c>
      <c r="F986" s="20" t="s">
        <v>110</v>
      </c>
      <c r="G986" s="20" t="s">
        <v>588</v>
      </c>
      <c r="H986" s="20" t="s">
        <v>136</v>
      </c>
      <c r="I986" s="20" t="s">
        <v>32</v>
      </c>
      <c r="J986" s="20" t="s">
        <v>54</v>
      </c>
      <c r="K986" s="20" t="s">
        <v>2906</v>
      </c>
      <c r="L986" s="20" t="s">
        <v>35</v>
      </c>
      <c r="M986" s="20" t="s">
        <v>36</v>
      </c>
      <c r="N986" s="20" t="s">
        <v>2907</v>
      </c>
      <c r="O986" s="20">
        <v>52.65</v>
      </c>
      <c r="P986" s="20">
        <v>5</v>
      </c>
      <c r="Q986" s="20">
        <v>8.85</v>
      </c>
      <c r="R986" s="20">
        <v>13.73</v>
      </c>
      <c r="S986" s="20" t="s">
        <v>2337</v>
      </c>
      <c r="T986" s="20">
        <v>657</v>
      </c>
      <c r="U986" s="20" t="s">
        <v>350</v>
      </c>
      <c r="V986" s="20" t="s">
        <v>351</v>
      </c>
      <c r="W986" s="21" t="s">
        <v>41</v>
      </c>
      <c r="X986" s="22">
        <v>45481</v>
      </c>
      <c r="Y986" s="23">
        <v>45634</v>
      </c>
      <c r="Z986" s="37" t="str">
        <f>IF(India_Data[[#This Row],[Order Date]]=India_Data[[#This Row],[Ship Date]],"0","1")</f>
        <v>1</v>
      </c>
      <c r="AA986" s="37" t="str">
        <f>IF(India_Data[[#This Row],[Sales]]&gt;=India_Data[[#This Row],[Target]],"YES","NO")</f>
        <v>NO</v>
      </c>
      <c r="AB986" s="37">
        <f>(Data!O986:O2540-Data!T986:T2540)</f>
        <v>-604.35</v>
      </c>
      <c r="AC986" s="35">
        <f>India_Data[[#This Row],[Ship Date]]-India_Data[[#This Row],[Order Date]]</f>
        <v>153</v>
      </c>
      <c r="AD986" s="35" t="str">
        <f>IF(India_Data[[#This Row],[Ship Date]]-India_Data[[#This Row],[Order Date]]&gt;5,"flag","no")</f>
        <v>flag</v>
      </c>
      <c r="AE986" s="35">
        <f>India_Data[[#This Row],[Profit]]/India_Data[[#This Row],[Sales]]</f>
        <v>0.16809116809116809</v>
      </c>
      <c r="AF986" s="41">
        <f>India_Data[[#This Row],[Sales]]/India_Data[[#This Row],[Target]]</f>
        <v>8.0136986301369867E-2</v>
      </c>
      <c r="AG986" s="41">
        <f>India_Data[[#This Row],[Shipping Cost]]/India_Data[[#This Row],[Sales]]</f>
        <v>0.26077872744539415</v>
      </c>
      <c r="AH986" s="40" t="str">
        <f>IF(India_Data[[#This Row],[Shipping Cost]]/India_Data[[#This Row],[Sales]]&gt;0.1,"HIGH","")</f>
        <v>HIGH</v>
      </c>
    </row>
    <row r="987" spans="1:34">
      <c r="A987" s="19">
        <v>986</v>
      </c>
      <c r="B987" s="20" t="s">
        <v>3682</v>
      </c>
      <c r="C987" s="20" t="s">
        <v>3631</v>
      </c>
      <c r="D987" s="20" t="s">
        <v>3683</v>
      </c>
      <c r="E987" s="20" t="s">
        <v>3684</v>
      </c>
      <c r="F987" s="20" t="s">
        <v>110</v>
      </c>
      <c r="G987" s="20" t="s">
        <v>1537</v>
      </c>
      <c r="H987" s="20" t="s">
        <v>63</v>
      </c>
      <c r="I987" s="20" t="s">
        <v>32</v>
      </c>
      <c r="J987" s="20" t="s">
        <v>54</v>
      </c>
      <c r="K987" s="20" t="s">
        <v>3960</v>
      </c>
      <c r="L987" s="20" t="s">
        <v>35</v>
      </c>
      <c r="M987" s="20" t="s">
        <v>159</v>
      </c>
      <c r="N987" s="20" t="s">
        <v>3961</v>
      </c>
      <c r="O987" s="20">
        <v>190.44</v>
      </c>
      <c r="P987" s="20">
        <v>4</v>
      </c>
      <c r="Q987" s="20">
        <v>32.28</v>
      </c>
      <c r="R987" s="20">
        <v>26.14</v>
      </c>
      <c r="S987" s="20" t="s">
        <v>38</v>
      </c>
      <c r="T987" s="20">
        <v>407</v>
      </c>
      <c r="U987" s="20" t="s">
        <v>350</v>
      </c>
      <c r="V987" s="20" t="s">
        <v>356</v>
      </c>
      <c r="W987" s="21" t="s">
        <v>58</v>
      </c>
      <c r="X987" s="22">
        <v>45403</v>
      </c>
      <c r="Y987" s="23">
        <v>45407</v>
      </c>
      <c r="Z987" s="37" t="str">
        <f>IF(India_Data[[#This Row],[Order Date]]=India_Data[[#This Row],[Ship Date]],"0","1")</f>
        <v>1</v>
      </c>
      <c r="AA987" s="37" t="str">
        <f>IF(India_Data[[#This Row],[Sales]]&gt;=India_Data[[#This Row],[Target]],"YES","NO")</f>
        <v>NO</v>
      </c>
      <c r="AB987" s="37">
        <f>(Data!O987:O2541-Data!T987:T2541)</f>
        <v>-216.56</v>
      </c>
      <c r="AC987" s="35">
        <f>India_Data[[#This Row],[Ship Date]]-India_Data[[#This Row],[Order Date]]</f>
        <v>4</v>
      </c>
      <c r="AD987" s="35" t="str">
        <f>IF(India_Data[[#This Row],[Ship Date]]-India_Data[[#This Row],[Order Date]]&gt;5,"flag","no")</f>
        <v>no</v>
      </c>
      <c r="AE987" s="35">
        <f>India_Data[[#This Row],[Profit]]/India_Data[[#This Row],[Sales]]</f>
        <v>0.16950220541902963</v>
      </c>
      <c r="AF987" s="41">
        <f>India_Data[[#This Row],[Sales]]/India_Data[[#This Row],[Target]]</f>
        <v>0.46791154791154793</v>
      </c>
      <c r="AG987" s="41">
        <f>India_Data[[#This Row],[Shipping Cost]]/India_Data[[#This Row],[Sales]]</f>
        <v>0.13726107960512499</v>
      </c>
      <c r="AH987" s="40" t="str">
        <f>IF(India_Data[[#This Row],[Shipping Cost]]/India_Data[[#This Row],[Sales]]&gt;0.1,"HIGH","")</f>
        <v>HIGH</v>
      </c>
    </row>
    <row r="988" spans="1:34">
      <c r="A988" s="19">
        <v>987</v>
      </c>
      <c r="B988" s="20" t="s">
        <v>3810</v>
      </c>
      <c r="C988" s="20" t="s">
        <v>3631</v>
      </c>
      <c r="D988" s="20" t="s">
        <v>3811</v>
      </c>
      <c r="E988" s="20" t="s">
        <v>3812</v>
      </c>
      <c r="F988" s="20" t="s">
        <v>110</v>
      </c>
      <c r="G988" s="20" t="s">
        <v>62</v>
      </c>
      <c r="H988" s="20" t="s">
        <v>63</v>
      </c>
      <c r="I988" s="20" t="s">
        <v>32</v>
      </c>
      <c r="J988" s="20" t="s">
        <v>54</v>
      </c>
      <c r="K988" s="20" t="s">
        <v>3366</v>
      </c>
      <c r="L988" s="20" t="s">
        <v>35</v>
      </c>
      <c r="M988" s="20" t="s">
        <v>105</v>
      </c>
      <c r="N988" s="20" t="s">
        <v>3367</v>
      </c>
      <c r="O988" s="20">
        <v>41.22</v>
      </c>
      <c r="P988" s="20">
        <v>3</v>
      </c>
      <c r="Q988" s="20">
        <v>18.54</v>
      </c>
      <c r="R988" s="20">
        <v>12.3</v>
      </c>
      <c r="S988" s="20" t="s">
        <v>2972</v>
      </c>
      <c r="T988" s="20">
        <v>448</v>
      </c>
      <c r="U988" s="20" t="s">
        <v>350</v>
      </c>
      <c r="V988" s="20" t="s">
        <v>375</v>
      </c>
      <c r="W988" s="21" t="s">
        <v>58</v>
      </c>
      <c r="X988" s="22">
        <v>45085</v>
      </c>
      <c r="Y988" s="23">
        <v>45207</v>
      </c>
      <c r="Z988" s="37" t="str">
        <f>IF(India_Data[[#This Row],[Order Date]]=India_Data[[#This Row],[Ship Date]],"0","1")</f>
        <v>1</v>
      </c>
      <c r="AA988" s="37" t="str">
        <f>IF(India_Data[[#This Row],[Sales]]&gt;=India_Data[[#This Row],[Target]],"YES","NO")</f>
        <v>NO</v>
      </c>
      <c r="AB988" s="37">
        <f>(Data!O988:O2542-Data!T988:T2542)</f>
        <v>-406.78</v>
      </c>
      <c r="AC988" s="35">
        <f>India_Data[[#This Row],[Ship Date]]-India_Data[[#This Row],[Order Date]]</f>
        <v>122</v>
      </c>
      <c r="AD988" s="35" t="str">
        <f>IF(India_Data[[#This Row],[Ship Date]]-India_Data[[#This Row],[Order Date]]&gt;5,"flag","no")</f>
        <v>flag</v>
      </c>
      <c r="AE988" s="35">
        <f>India_Data[[#This Row],[Profit]]/India_Data[[#This Row],[Sales]]</f>
        <v>0.44978165938864628</v>
      </c>
      <c r="AF988" s="41">
        <f>India_Data[[#This Row],[Sales]]/India_Data[[#This Row],[Target]]</f>
        <v>9.2008928571428575E-2</v>
      </c>
      <c r="AG988" s="41">
        <f>India_Data[[#This Row],[Shipping Cost]]/India_Data[[#This Row],[Sales]]</f>
        <v>0.29839883551673946</v>
      </c>
      <c r="AH988" s="40" t="str">
        <f>IF(India_Data[[#This Row],[Shipping Cost]]/India_Data[[#This Row],[Sales]]&gt;0.1,"HIGH","")</f>
        <v>HIGH</v>
      </c>
    </row>
    <row r="989" spans="1:34">
      <c r="A989" s="19">
        <v>988</v>
      </c>
      <c r="B989" s="20" t="s">
        <v>3962</v>
      </c>
      <c r="C989" s="20" t="s">
        <v>3631</v>
      </c>
      <c r="D989" s="20" t="s">
        <v>3963</v>
      </c>
      <c r="E989" s="20" t="s">
        <v>3964</v>
      </c>
      <c r="F989" s="20" t="s">
        <v>110</v>
      </c>
      <c r="G989" s="20" t="s">
        <v>211</v>
      </c>
      <c r="H989" s="20" t="s">
        <v>31</v>
      </c>
      <c r="I989" s="20" t="s">
        <v>32</v>
      </c>
      <c r="J989" s="20" t="s">
        <v>33</v>
      </c>
      <c r="K989" s="20" t="s">
        <v>3965</v>
      </c>
      <c r="L989" s="20" t="s">
        <v>35</v>
      </c>
      <c r="M989" s="20" t="s">
        <v>159</v>
      </c>
      <c r="N989" s="20" t="s">
        <v>3966</v>
      </c>
      <c r="O989" s="20">
        <v>66.599999999999994</v>
      </c>
      <c r="P989" s="20">
        <v>3</v>
      </c>
      <c r="Q989" s="20">
        <v>31.95</v>
      </c>
      <c r="R989" s="20">
        <v>12.25</v>
      </c>
      <c r="S989" s="20" t="s">
        <v>38</v>
      </c>
      <c r="T989" s="20">
        <v>744</v>
      </c>
      <c r="U989" s="20" t="s">
        <v>350</v>
      </c>
      <c r="V989" s="20" t="s">
        <v>362</v>
      </c>
      <c r="W989" s="21" t="s">
        <v>41</v>
      </c>
      <c r="X989" s="22">
        <v>45371</v>
      </c>
      <c r="Y989" s="23">
        <v>45375</v>
      </c>
      <c r="Z989" s="37" t="str">
        <f>IF(India_Data[[#This Row],[Order Date]]=India_Data[[#This Row],[Ship Date]],"0","1")</f>
        <v>1</v>
      </c>
      <c r="AA989" s="37" t="str">
        <f>IF(India_Data[[#This Row],[Sales]]&gt;=India_Data[[#This Row],[Target]],"YES","NO")</f>
        <v>NO</v>
      </c>
      <c r="AB989" s="37">
        <f>(Data!O989:O2543-Data!T989:T2543)</f>
        <v>-677.4</v>
      </c>
      <c r="AC989" s="35">
        <f>India_Data[[#This Row],[Ship Date]]-India_Data[[#This Row],[Order Date]]</f>
        <v>4</v>
      </c>
      <c r="AD989" s="35" t="str">
        <f>IF(India_Data[[#This Row],[Ship Date]]-India_Data[[#This Row],[Order Date]]&gt;5,"flag","no")</f>
        <v>no</v>
      </c>
      <c r="AE989" s="35">
        <f>India_Data[[#This Row],[Profit]]/India_Data[[#This Row],[Sales]]</f>
        <v>0.47972972972972977</v>
      </c>
      <c r="AF989" s="41">
        <f>India_Data[[#This Row],[Sales]]/India_Data[[#This Row],[Target]]</f>
        <v>8.9516129032258057E-2</v>
      </c>
      <c r="AG989" s="41">
        <f>India_Data[[#This Row],[Shipping Cost]]/India_Data[[#This Row],[Sales]]</f>
        <v>0.18393393393393395</v>
      </c>
      <c r="AH989" s="40" t="str">
        <f>IF(India_Data[[#This Row],[Shipping Cost]]/India_Data[[#This Row],[Sales]]&gt;0.1,"HIGH","")</f>
        <v>HIGH</v>
      </c>
    </row>
    <row r="990" spans="1:34">
      <c r="A990" s="19">
        <v>989</v>
      </c>
      <c r="B990" s="20" t="s">
        <v>3907</v>
      </c>
      <c r="C990" s="20" t="s">
        <v>3631</v>
      </c>
      <c r="D990" s="20" t="s">
        <v>2492</v>
      </c>
      <c r="E990" s="20" t="s">
        <v>2493</v>
      </c>
      <c r="F990" s="20" t="s">
        <v>110</v>
      </c>
      <c r="G990" s="20" t="s">
        <v>671</v>
      </c>
      <c r="H990" s="20" t="s">
        <v>672</v>
      </c>
      <c r="I990" s="20" t="s">
        <v>32</v>
      </c>
      <c r="J990" s="20" t="s">
        <v>33</v>
      </c>
      <c r="K990" s="20" t="s">
        <v>3615</v>
      </c>
      <c r="L990" s="20" t="s">
        <v>35</v>
      </c>
      <c r="M990" s="20" t="s">
        <v>159</v>
      </c>
      <c r="N990" s="20" t="s">
        <v>3616</v>
      </c>
      <c r="O990" s="20">
        <v>52.65</v>
      </c>
      <c r="P990" s="20">
        <v>1</v>
      </c>
      <c r="Q990" s="20">
        <v>17.88</v>
      </c>
      <c r="R990" s="20">
        <v>24.3</v>
      </c>
      <c r="S990" s="20" t="s">
        <v>2972</v>
      </c>
      <c r="T990" s="20">
        <v>583</v>
      </c>
      <c r="U990" s="20" t="s">
        <v>350</v>
      </c>
      <c r="V990" s="20" t="s">
        <v>351</v>
      </c>
      <c r="W990" s="21" t="s">
        <v>58</v>
      </c>
      <c r="X990" s="22">
        <v>44294</v>
      </c>
      <c r="Y990" s="23">
        <v>44416</v>
      </c>
      <c r="Z990" s="37" t="str">
        <f>IF(India_Data[[#This Row],[Order Date]]=India_Data[[#This Row],[Ship Date]],"0","1")</f>
        <v>1</v>
      </c>
      <c r="AA990" s="37" t="str">
        <f>IF(India_Data[[#This Row],[Sales]]&gt;=India_Data[[#This Row],[Target]],"YES","NO")</f>
        <v>NO</v>
      </c>
      <c r="AB990" s="37">
        <f>(Data!O990:O2544-Data!T990:T2544)</f>
        <v>-530.35</v>
      </c>
      <c r="AC990" s="35">
        <f>India_Data[[#This Row],[Ship Date]]-India_Data[[#This Row],[Order Date]]</f>
        <v>122</v>
      </c>
      <c r="AD990" s="35" t="str">
        <f>IF(India_Data[[#This Row],[Ship Date]]-India_Data[[#This Row],[Order Date]]&gt;5,"flag","no")</f>
        <v>flag</v>
      </c>
      <c r="AE990" s="35">
        <f>India_Data[[#This Row],[Profit]]/India_Data[[#This Row],[Sales]]</f>
        <v>0.33960113960113958</v>
      </c>
      <c r="AF990" s="41">
        <f>India_Data[[#This Row],[Sales]]/India_Data[[#This Row],[Target]]</f>
        <v>9.0308747855917665E-2</v>
      </c>
      <c r="AG990" s="41">
        <f>India_Data[[#This Row],[Shipping Cost]]/India_Data[[#This Row],[Sales]]</f>
        <v>0.46153846153846156</v>
      </c>
      <c r="AH990" s="40" t="str">
        <f>IF(India_Data[[#This Row],[Shipping Cost]]/India_Data[[#This Row],[Sales]]&gt;0.1,"HIGH","")</f>
        <v>HIGH</v>
      </c>
    </row>
    <row r="991" spans="1:34">
      <c r="A991" s="19">
        <v>990</v>
      </c>
      <c r="B991" s="20" t="s">
        <v>3810</v>
      </c>
      <c r="C991" s="20" t="s">
        <v>3631</v>
      </c>
      <c r="D991" s="20" t="s">
        <v>3811</v>
      </c>
      <c r="E991" s="20" t="s">
        <v>3812</v>
      </c>
      <c r="F991" s="20" t="s">
        <v>110</v>
      </c>
      <c r="G991" s="20" t="s">
        <v>62</v>
      </c>
      <c r="H991" s="20" t="s">
        <v>63</v>
      </c>
      <c r="I991" s="20" t="s">
        <v>32</v>
      </c>
      <c r="J991" s="20" t="s">
        <v>54</v>
      </c>
      <c r="K991" s="20" t="s">
        <v>3967</v>
      </c>
      <c r="L991" s="20" t="s">
        <v>35</v>
      </c>
      <c r="M991" s="20" t="s">
        <v>98</v>
      </c>
      <c r="N991" s="20" t="s">
        <v>3968</v>
      </c>
      <c r="O991" s="20">
        <v>25.08</v>
      </c>
      <c r="P991" s="20">
        <v>1</v>
      </c>
      <c r="Q991" s="20">
        <v>8.25</v>
      </c>
      <c r="R991" s="20">
        <v>7.09</v>
      </c>
      <c r="S991" s="20" t="s">
        <v>2972</v>
      </c>
      <c r="T991" s="20">
        <v>151</v>
      </c>
      <c r="U991" s="20" t="s">
        <v>350</v>
      </c>
      <c r="V991" s="20" t="s">
        <v>356</v>
      </c>
      <c r="W991" s="21" t="s">
        <v>58</v>
      </c>
      <c r="X991" s="22">
        <v>44866</v>
      </c>
      <c r="Y991" s="23">
        <v>44576</v>
      </c>
      <c r="Z991" s="37" t="str">
        <f>IF(India_Data[[#This Row],[Order Date]]=India_Data[[#This Row],[Ship Date]],"0","1")</f>
        <v>1</v>
      </c>
      <c r="AA991" s="37" t="str">
        <f>IF(India_Data[[#This Row],[Sales]]&gt;=India_Data[[#This Row],[Target]],"YES","NO")</f>
        <v>NO</v>
      </c>
      <c r="AB991" s="37">
        <f>(Data!O991:O2545-Data!T991:T2545)</f>
        <v>-125.92</v>
      </c>
      <c r="AC991" s="35">
        <f>India_Data[[#This Row],[Ship Date]]-India_Data[[#This Row],[Order Date]]</f>
        <v>-290</v>
      </c>
      <c r="AD991" s="35" t="str">
        <f>IF(India_Data[[#This Row],[Ship Date]]-India_Data[[#This Row],[Order Date]]&gt;5,"flag","no")</f>
        <v>no</v>
      </c>
      <c r="AE991" s="35">
        <f>India_Data[[#This Row],[Profit]]/India_Data[[#This Row],[Sales]]</f>
        <v>0.32894736842105265</v>
      </c>
      <c r="AF991" s="41">
        <f>India_Data[[#This Row],[Sales]]/India_Data[[#This Row],[Target]]</f>
        <v>0.16609271523178806</v>
      </c>
      <c r="AG991" s="41">
        <f>India_Data[[#This Row],[Shipping Cost]]/India_Data[[#This Row],[Sales]]</f>
        <v>0.282695374800638</v>
      </c>
      <c r="AH991" s="40" t="str">
        <f>IF(India_Data[[#This Row],[Shipping Cost]]/India_Data[[#This Row],[Sales]]&gt;0.1,"HIGH","")</f>
        <v>HIGH</v>
      </c>
    </row>
    <row r="992" spans="1:34">
      <c r="A992" s="19">
        <v>991</v>
      </c>
      <c r="B992" s="20" t="s">
        <v>3969</v>
      </c>
      <c r="C992" s="20" t="s">
        <v>3631</v>
      </c>
      <c r="D992" s="20" t="s">
        <v>3281</v>
      </c>
      <c r="E992" s="20" t="s">
        <v>3282</v>
      </c>
      <c r="F992" s="20" t="s">
        <v>110</v>
      </c>
      <c r="G992" s="20" t="s">
        <v>74</v>
      </c>
      <c r="H992" s="20" t="s">
        <v>179</v>
      </c>
      <c r="I992" s="20" t="s">
        <v>32</v>
      </c>
      <c r="J992" s="20" t="s">
        <v>180</v>
      </c>
      <c r="K992" s="20" t="s">
        <v>1334</v>
      </c>
      <c r="L992" s="20" t="s">
        <v>35</v>
      </c>
      <c r="M992" s="20" t="s">
        <v>105</v>
      </c>
      <c r="N992" s="20" t="s">
        <v>1335</v>
      </c>
      <c r="O992" s="20">
        <v>33.93</v>
      </c>
      <c r="P992" s="20">
        <v>1</v>
      </c>
      <c r="Q992" s="20">
        <v>7.8</v>
      </c>
      <c r="R992" s="20">
        <v>4.47</v>
      </c>
      <c r="S992" s="20" t="s">
        <v>38</v>
      </c>
      <c r="T992" s="20">
        <v>662</v>
      </c>
      <c r="U992" s="20" t="s">
        <v>350</v>
      </c>
      <c r="V992" s="20" t="s">
        <v>375</v>
      </c>
      <c r="W992" s="21" t="s">
        <v>41</v>
      </c>
      <c r="X992" s="22">
        <v>45152</v>
      </c>
      <c r="Y992" s="23">
        <v>45156</v>
      </c>
      <c r="Z992" s="37" t="str">
        <f>IF(India_Data[[#This Row],[Order Date]]=India_Data[[#This Row],[Ship Date]],"0","1")</f>
        <v>1</v>
      </c>
      <c r="AA992" s="37" t="str">
        <f>IF(India_Data[[#This Row],[Sales]]&gt;=India_Data[[#This Row],[Target]],"YES","NO")</f>
        <v>NO</v>
      </c>
      <c r="AB992" s="37">
        <f>(Data!O992:O2546-Data!T992:T2546)</f>
        <v>-628.07000000000005</v>
      </c>
      <c r="AC992" s="35">
        <f>India_Data[[#This Row],[Ship Date]]-India_Data[[#This Row],[Order Date]]</f>
        <v>4</v>
      </c>
      <c r="AD992" s="35" t="str">
        <f>IF(India_Data[[#This Row],[Ship Date]]-India_Data[[#This Row],[Order Date]]&gt;5,"flag","no")</f>
        <v>no</v>
      </c>
      <c r="AE992" s="35">
        <f>India_Data[[#This Row],[Profit]]/India_Data[[#This Row],[Sales]]</f>
        <v>0.22988505747126436</v>
      </c>
      <c r="AF992" s="41">
        <f>India_Data[[#This Row],[Sales]]/India_Data[[#This Row],[Target]]</f>
        <v>5.125377643504532E-2</v>
      </c>
      <c r="AG992" s="41">
        <f>India_Data[[#This Row],[Shipping Cost]]/India_Data[[#This Row],[Sales]]</f>
        <v>0.13174182139699381</v>
      </c>
      <c r="AH992" s="40" t="str">
        <f>IF(India_Data[[#This Row],[Shipping Cost]]/India_Data[[#This Row],[Sales]]&gt;0.1,"HIGH","")</f>
        <v>HIGH</v>
      </c>
    </row>
    <row r="993" spans="1:34">
      <c r="A993" s="19">
        <v>992</v>
      </c>
      <c r="B993" s="20" t="s">
        <v>3962</v>
      </c>
      <c r="C993" s="20" t="s">
        <v>3631</v>
      </c>
      <c r="D993" s="20" t="s">
        <v>3963</v>
      </c>
      <c r="E993" s="20" t="s">
        <v>3964</v>
      </c>
      <c r="F993" s="20" t="s">
        <v>110</v>
      </c>
      <c r="G993" s="20" t="s">
        <v>211</v>
      </c>
      <c r="H993" s="20" t="s">
        <v>31</v>
      </c>
      <c r="I993" s="20" t="s">
        <v>32</v>
      </c>
      <c r="J993" s="20" t="s">
        <v>33</v>
      </c>
      <c r="K993" s="20" t="s">
        <v>261</v>
      </c>
      <c r="L993" s="20" t="s">
        <v>35</v>
      </c>
      <c r="M993" s="20" t="s">
        <v>91</v>
      </c>
      <c r="N993" s="20" t="s">
        <v>262</v>
      </c>
      <c r="O993" s="20">
        <v>22.8</v>
      </c>
      <c r="P993" s="20">
        <v>2</v>
      </c>
      <c r="Q993" s="20">
        <v>0.18</v>
      </c>
      <c r="R993" s="20">
        <v>2.56</v>
      </c>
      <c r="S993" s="20" t="s">
        <v>38</v>
      </c>
      <c r="T993" s="20">
        <v>607</v>
      </c>
      <c r="U993" s="20" t="s">
        <v>350</v>
      </c>
      <c r="V993" s="20" t="s">
        <v>362</v>
      </c>
      <c r="W993" s="21" t="s">
        <v>41</v>
      </c>
      <c r="X993" s="22">
        <v>45187</v>
      </c>
      <c r="Y993" s="23">
        <v>45193</v>
      </c>
      <c r="Z993" s="37" t="str">
        <f>IF(India_Data[[#This Row],[Order Date]]=India_Data[[#This Row],[Ship Date]],"0","1")</f>
        <v>1</v>
      </c>
      <c r="AA993" s="37" t="str">
        <f>IF(India_Data[[#This Row],[Sales]]&gt;=India_Data[[#This Row],[Target]],"YES","NO")</f>
        <v>NO</v>
      </c>
      <c r="AB993" s="37">
        <f>(Data!O993:O2547-Data!T993:T2547)</f>
        <v>-584.20000000000005</v>
      </c>
      <c r="AC993" s="35">
        <f>India_Data[[#This Row],[Ship Date]]-India_Data[[#This Row],[Order Date]]</f>
        <v>6</v>
      </c>
      <c r="AD993" s="35" t="str">
        <f>IF(India_Data[[#This Row],[Ship Date]]-India_Data[[#This Row],[Order Date]]&gt;5,"flag","no")</f>
        <v>flag</v>
      </c>
      <c r="AE993" s="35">
        <f>India_Data[[#This Row],[Profit]]/India_Data[[#This Row],[Sales]]</f>
        <v>7.8947368421052634E-3</v>
      </c>
      <c r="AF993" s="41">
        <f>India_Data[[#This Row],[Sales]]/India_Data[[#This Row],[Target]]</f>
        <v>3.7561779242174631E-2</v>
      </c>
      <c r="AG993" s="41">
        <f>India_Data[[#This Row],[Shipping Cost]]/India_Data[[#This Row],[Sales]]</f>
        <v>0.11228070175438597</v>
      </c>
      <c r="AH993" s="40" t="str">
        <f>IF(India_Data[[#This Row],[Shipping Cost]]/India_Data[[#This Row],[Sales]]&gt;0.1,"HIGH","")</f>
        <v>HIGH</v>
      </c>
    </row>
    <row r="994" spans="1:34">
      <c r="A994" s="19">
        <v>993</v>
      </c>
      <c r="B994" s="20" t="s">
        <v>3970</v>
      </c>
      <c r="C994" s="20" t="s">
        <v>3631</v>
      </c>
      <c r="D994" s="20" t="s">
        <v>1990</v>
      </c>
      <c r="E994" s="20" t="s">
        <v>1991</v>
      </c>
      <c r="F994" s="20" t="s">
        <v>110</v>
      </c>
      <c r="G994" s="20" t="s">
        <v>1408</v>
      </c>
      <c r="H994" s="20" t="s">
        <v>672</v>
      </c>
      <c r="I994" s="20" t="s">
        <v>32</v>
      </c>
      <c r="J994" s="20" t="s">
        <v>33</v>
      </c>
      <c r="K994" s="20" t="s">
        <v>3481</v>
      </c>
      <c r="L994" s="20" t="s">
        <v>35</v>
      </c>
      <c r="M994" s="20" t="s">
        <v>159</v>
      </c>
      <c r="N994" s="20" t="s">
        <v>3482</v>
      </c>
      <c r="O994" s="20">
        <v>50.7</v>
      </c>
      <c r="P994" s="20">
        <v>2</v>
      </c>
      <c r="Q994" s="20">
        <v>10.14</v>
      </c>
      <c r="R994" s="20">
        <v>15.16</v>
      </c>
      <c r="S994" s="20" t="s">
        <v>2337</v>
      </c>
      <c r="T994" s="20">
        <v>319</v>
      </c>
      <c r="U994" s="20" t="s">
        <v>350</v>
      </c>
      <c r="V994" s="20" t="s">
        <v>351</v>
      </c>
      <c r="W994" s="21" t="s">
        <v>41</v>
      </c>
      <c r="X994" s="22">
        <v>45187</v>
      </c>
      <c r="Y994" s="23">
        <v>45193</v>
      </c>
      <c r="Z994" s="37" t="str">
        <f>IF(India_Data[[#This Row],[Order Date]]=India_Data[[#This Row],[Ship Date]],"0","1")</f>
        <v>1</v>
      </c>
      <c r="AA994" s="37" t="str">
        <f>IF(India_Data[[#This Row],[Sales]]&gt;=India_Data[[#This Row],[Target]],"YES","NO")</f>
        <v>NO</v>
      </c>
      <c r="AB994" s="37">
        <f>(Data!O994:O2548-Data!T994:T2548)</f>
        <v>-268.3</v>
      </c>
      <c r="AC994" s="35">
        <f>India_Data[[#This Row],[Ship Date]]-India_Data[[#This Row],[Order Date]]</f>
        <v>6</v>
      </c>
      <c r="AD994" s="35" t="str">
        <f>IF(India_Data[[#This Row],[Ship Date]]-India_Data[[#This Row],[Order Date]]&gt;5,"flag","no")</f>
        <v>flag</v>
      </c>
      <c r="AE994" s="35">
        <f>India_Data[[#This Row],[Profit]]/India_Data[[#This Row],[Sales]]</f>
        <v>0.2</v>
      </c>
      <c r="AF994" s="41">
        <f>India_Data[[#This Row],[Sales]]/India_Data[[#This Row],[Target]]</f>
        <v>0.15893416927899687</v>
      </c>
      <c r="AG994" s="41">
        <f>India_Data[[#This Row],[Shipping Cost]]/India_Data[[#This Row],[Sales]]</f>
        <v>0.29901380670611438</v>
      </c>
      <c r="AH994" s="40" t="str">
        <f>IF(India_Data[[#This Row],[Shipping Cost]]/India_Data[[#This Row],[Sales]]&gt;0.1,"HIGH","")</f>
        <v>HIGH</v>
      </c>
    </row>
    <row r="995" spans="1:34">
      <c r="A995" s="19">
        <v>994</v>
      </c>
      <c r="B995" s="20" t="s">
        <v>3695</v>
      </c>
      <c r="C995" s="20" t="s">
        <v>3631</v>
      </c>
      <c r="D995" s="20" t="s">
        <v>2036</v>
      </c>
      <c r="E995" s="20" t="s">
        <v>2037</v>
      </c>
      <c r="F995" s="20" t="s">
        <v>110</v>
      </c>
      <c r="G995" s="20" t="s">
        <v>280</v>
      </c>
      <c r="H995" s="20" t="s">
        <v>63</v>
      </c>
      <c r="I995" s="20" t="s">
        <v>32</v>
      </c>
      <c r="J995" s="20" t="s">
        <v>54</v>
      </c>
      <c r="K995" s="20" t="s">
        <v>1267</v>
      </c>
      <c r="L995" s="20" t="s">
        <v>35</v>
      </c>
      <c r="M995" s="20" t="s">
        <v>76</v>
      </c>
      <c r="N995" s="20" t="s">
        <v>1268</v>
      </c>
      <c r="O995" s="20">
        <v>16.62</v>
      </c>
      <c r="P995" s="20">
        <v>2</v>
      </c>
      <c r="Q995" s="20">
        <v>3.3</v>
      </c>
      <c r="R995" s="20">
        <v>3.97</v>
      </c>
      <c r="S995" s="20" t="s">
        <v>2337</v>
      </c>
      <c r="T995" s="20">
        <v>630</v>
      </c>
      <c r="U995" s="20" t="s">
        <v>350</v>
      </c>
      <c r="V995" s="20" t="s">
        <v>375</v>
      </c>
      <c r="W995" s="21" t="s">
        <v>41</v>
      </c>
      <c r="X995" s="22">
        <v>44790</v>
      </c>
      <c r="Y995" s="23">
        <v>44795</v>
      </c>
      <c r="Z995" s="37" t="str">
        <f>IF(India_Data[[#This Row],[Order Date]]=India_Data[[#This Row],[Ship Date]],"0","1")</f>
        <v>1</v>
      </c>
      <c r="AA995" s="37" t="str">
        <f>IF(India_Data[[#This Row],[Sales]]&gt;=India_Data[[#This Row],[Target]],"YES","NO")</f>
        <v>NO</v>
      </c>
      <c r="AB995" s="37">
        <f>(Data!O995:O2549-Data!T995:T2549)</f>
        <v>-613.38</v>
      </c>
      <c r="AC995" s="35">
        <f>India_Data[[#This Row],[Ship Date]]-India_Data[[#This Row],[Order Date]]</f>
        <v>5</v>
      </c>
      <c r="AD995" s="35" t="str">
        <f>IF(India_Data[[#This Row],[Ship Date]]-India_Data[[#This Row],[Order Date]]&gt;5,"flag","no")</f>
        <v>no</v>
      </c>
      <c r="AE995" s="35">
        <f>India_Data[[#This Row],[Profit]]/India_Data[[#This Row],[Sales]]</f>
        <v>0.19855595667870035</v>
      </c>
      <c r="AF995" s="41">
        <f>India_Data[[#This Row],[Sales]]/India_Data[[#This Row],[Target]]</f>
        <v>2.6380952380952383E-2</v>
      </c>
      <c r="AG995" s="41">
        <f>India_Data[[#This Row],[Shipping Cost]]/India_Data[[#This Row],[Sales]]</f>
        <v>0.23886883273164861</v>
      </c>
      <c r="AH995" s="40" t="str">
        <f>IF(India_Data[[#This Row],[Shipping Cost]]/India_Data[[#This Row],[Sales]]&gt;0.1,"HIGH","")</f>
        <v>HIGH</v>
      </c>
    </row>
    <row r="996" spans="1:34">
      <c r="A996" s="19">
        <v>995</v>
      </c>
      <c r="B996" s="20" t="s">
        <v>3307</v>
      </c>
      <c r="C996" s="20" t="s">
        <v>2928</v>
      </c>
      <c r="D996" s="20" t="s">
        <v>2780</v>
      </c>
      <c r="E996" s="20" t="s">
        <v>2781</v>
      </c>
      <c r="F996" s="20" t="s">
        <v>110</v>
      </c>
      <c r="G996" s="20" t="s">
        <v>702</v>
      </c>
      <c r="H996" s="20" t="s">
        <v>252</v>
      </c>
      <c r="I996" s="20" t="s">
        <v>32</v>
      </c>
      <c r="J996" s="20" t="s">
        <v>47</v>
      </c>
      <c r="K996" s="20" t="s">
        <v>454</v>
      </c>
      <c r="L996" s="20" t="s">
        <v>35</v>
      </c>
      <c r="M996" s="20" t="s">
        <v>36</v>
      </c>
      <c r="N996" s="20" t="s">
        <v>455</v>
      </c>
      <c r="O996" s="20">
        <v>95.85</v>
      </c>
      <c r="P996" s="20">
        <v>3</v>
      </c>
      <c r="Q996" s="20">
        <v>22.95</v>
      </c>
      <c r="R996" s="20">
        <v>11.06</v>
      </c>
      <c r="S996" s="20" t="s">
        <v>38</v>
      </c>
      <c r="T996" s="20">
        <v>116</v>
      </c>
      <c r="U996" s="20" t="s">
        <v>350</v>
      </c>
      <c r="V996" s="20" t="s">
        <v>351</v>
      </c>
      <c r="W996" s="21" t="s">
        <v>58</v>
      </c>
      <c r="X996" s="22">
        <v>45327</v>
      </c>
      <c r="Y996" s="23">
        <v>45448</v>
      </c>
      <c r="Z996" s="37" t="str">
        <f>IF(India_Data[[#This Row],[Order Date]]=India_Data[[#This Row],[Ship Date]],"0","1")</f>
        <v>1</v>
      </c>
      <c r="AA996" s="37" t="str">
        <f>IF(India_Data[[#This Row],[Sales]]&gt;=India_Data[[#This Row],[Target]],"YES","NO")</f>
        <v>NO</v>
      </c>
      <c r="AB996" s="37">
        <f>(Data!O996:O2550-Data!T996:T2550)</f>
        <v>-20.150000000000006</v>
      </c>
      <c r="AC996" s="35">
        <f>India_Data[[#This Row],[Ship Date]]-India_Data[[#This Row],[Order Date]]</f>
        <v>121</v>
      </c>
      <c r="AD996" s="35" t="str">
        <f>IF(India_Data[[#This Row],[Ship Date]]-India_Data[[#This Row],[Order Date]]&gt;5,"flag","no")</f>
        <v>flag</v>
      </c>
      <c r="AE996" s="35">
        <f>India_Data[[#This Row],[Profit]]/India_Data[[#This Row],[Sales]]</f>
        <v>0.23943661971830987</v>
      </c>
      <c r="AF996" s="41">
        <f>India_Data[[#This Row],[Sales]]/India_Data[[#This Row],[Target]]</f>
        <v>0.82629310344827578</v>
      </c>
      <c r="AG996" s="41">
        <f>India_Data[[#This Row],[Shipping Cost]]/India_Data[[#This Row],[Sales]]</f>
        <v>0.11538862806468442</v>
      </c>
      <c r="AH996" s="40" t="str">
        <f>IF(India_Data[[#This Row],[Shipping Cost]]/India_Data[[#This Row],[Sales]]&gt;0.1,"HIGH","")</f>
        <v>HIGH</v>
      </c>
    </row>
    <row r="997" spans="1:34">
      <c r="A997" s="19">
        <v>996</v>
      </c>
      <c r="B997" s="20" t="s">
        <v>3080</v>
      </c>
      <c r="C997" s="20" t="s">
        <v>2928</v>
      </c>
      <c r="D997" s="20" t="s">
        <v>1793</v>
      </c>
      <c r="E997" s="20" t="s">
        <v>1794</v>
      </c>
      <c r="F997" s="20" t="s">
        <v>110</v>
      </c>
      <c r="G997" s="20" t="s">
        <v>1830</v>
      </c>
      <c r="H997" s="20" t="s">
        <v>312</v>
      </c>
      <c r="I997" s="20" t="s">
        <v>32</v>
      </c>
      <c r="J997" s="20" t="s">
        <v>180</v>
      </c>
      <c r="K997" s="20" t="s">
        <v>3308</v>
      </c>
      <c r="L997" s="20" t="s">
        <v>35</v>
      </c>
      <c r="M997" s="20" t="s">
        <v>91</v>
      </c>
      <c r="N997" s="20" t="s">
        <v>262</v>
      </c>
      <c r="O997" s="20">
        <v>41.85</v>
      </c>
      <c r="P997" s="20">
        <v>3</v>
      </c>
      <c r="Q997" s="20">
        <v>14.22</v>
      </c>
      <c r="R997" s="20">
        <v>8.74</v>
      </c>
      <c r="S997" s="20" t="s">
        <v>2972</v>
      </c>
      <c r="T997" s="20">
        <v>76</v>
      </c>
      <c r="U997" s="20" t="s">
        <v>350</v>
      </c>
      <c r="V997" s="20" t="s">
        <v>356</v>
      </c>
      <c r="W997" s="21" t="s">
        <v>58</v>
      </c>
      <c r="X997" s="22">
        <v>45294</v>
      </c>
      <c r="Y997" s="23">
        <v>45507</v>
      </c>
      <c r="Z997" s="37" t="str">
        <f>IF(India_Data[[#This Row],[Order Date]]=India_Data[[#This Row],[Ship Date]],"0","1")</f>
        <v>1</v>
      </c>
      <c r="AA997" s="37" t="str">
        <f>IF(India_Data[[#This Row],[Sales]]&gt;=India_Data[[#This Row],[Target]],"YES","NO")</f>
        <v>NO</v>
      </c>
      <c r="AB997" s="37">
        <f>(Data!O997:O2551-Data!T997:T2551)</f>
        <v>-34.15</v>
      </c>
      <c r="AC997" s="35">
        <f>India_Data[[#This Row],[Ship Date]]-India_Data[[#This Row],[Order Date]]</f>
        <v>213</v>
      </c>
      <c r="AD997" s="35" t="str">
        <f>IF(India_Data[[#This Row],[Ship Date]]-India_Data[[#This Row],[Order Date]]&gt;5,"flag","no")</f>
        <v>flag</v>
      </c>
      <c r="AE997" s="35">
        <f>India_Data[[#This Row],[Profit]]/India_Data[[#This Row],[Sales]]</f>
        <v>0.33978494623655914</v>
      </c>
      <c r="AF997" s="41">
        <f>India_Data[[#This Row],[Sales]]/India_Data[[#This Row],[Target]]</f>
        <v>0.55065789473684212</v>
      </c>
      <c r="AG997" s="41">
        <f>India_Data[[#This Row],[Shipping Cost]]/India_Data[[#This Row],[Sales]]</f>
        <v>0.20884109916367979</v>
      </c>
      <c r="AH997" s="40" t="str">
        <f>IF(India_Data[[#This Row],[Shipping Cost]]/India_Data[[#This Row],[Sales]]&gt;0.1,"HIGH","")</f>
        <v>HIGH</v>
      </c>
    </row>
    <row r="998" spans="1:34">
      <c r="A998" s="19">
        <v>997</v>
      </c>
      <c r="B998" s="20" t="s">
        <v>3080</v>
      </c>
      <c r="C998" s="20" t="s">
        <v>2928</v>
      </c>
      <c r="D998" s="20" t="s">
        <v>1793</v>
      </c>
      <c r="E998" s="20" t="s">
        <v>1794</v>
      </c>
      <c r="F998" s="20" t="s">
        <v>110</v>
      </c>
      <c r="G998" s="20" t="s">
        <v>1830</v>
      </c>
      <c r="H998" s="20" t="s">
        <v>312</v>
      </c>
      <c r="I998" s="20" t="s">
        <v>32</v>
      </c>
      <c r="J998" s="20" t="s">
        <v>180</v>
      </c>
      <c r="K998" s="20" t="s">
        <v>3309</v>
      </c>
      <c r="L998" s="20" t="s">
        <v>35</v>
      </c>
      <c r="M998" s="20" t="s">
        <v>76</v>
      </c>
      <c r="N998" s="20" t="s">
        <v>3310</v>
      </c>
      <c r="O998" s="20">
        <v>50.85</v>
      </c>
      <c r="P998" s="20">
        <v>3</v>
      </c>
      <c r="Q998" s="20">
        <v>4.05</v>
      </c>
      <c r="R998" s="20">
        <v>6.3</v>
      </c>
      <c r="S998" s="20" t="s">
        <v>2972</v>
      </c>
      <c r="T998" s="20">
        <v>526</v>
      </c>
      <c r="U998" s="20" t="s">
        <v>350</v>
      </c>
      <c r="V998" s="20" t="s">
        <v>375</v>
      </c>
      <c r="W998" s="21" t="s">
        <v>41</v>
      </c>
      <c r="X998" s="22">
        <v>45251</v>
      </c>
      <c r="Y998" s="23">
        <v>45256</v>
      </c>
      <c r="Z998" s="37" t="str">
        <f>IF(India_Data[[#This Row],[Order Date]]=India_Data[[#This Row],[Ship Date]],"0","1")</f>
        <v>1</v>
      </c>
      <c r="AA998" s="37" t="str">
        <f>IF(India_Data[[#This Row],[Sales]]&gt;=India_Data[[#This Row],[Target]],"YES","NO")</f>
        <v>NO</v>
      </c>
      <c r="AB998" s="37">
        <f>(Data!O998:O2552-Data!T998:T2552)</f>
        <v>-475.15</v>
      </c>
      <c r="AC998" s="35">
        <f>India_Data[[#This Row],[Ship Date]]-India_Data[[#This Row],[Order Date]]</f>
        <v>5</v>
      </c>
      <c r="AD998" s="35" t="str">
        <f>IF(India_Data[[#This Row],[Ship Date]]-India_Data[[#This Row],[Order Date]]&gt;5,"flag","no")</f>
        <v>no</v>
      </c>
      <c r="AE998" s="35">
        <f>India_Data[[#This Row],[Profit]]/India_Data[[#This Row],[Sales]]</f>
        <v>7.9646017699115043E-2</v>
      </c>
      <c r="AF998" s="41">
        <f>India_Data[[#This Row],[Sales]]/India_Data[[#This Row],[Target]]</f>
        <v>9.6673003802281374E-2</v>
      </c>
      <c r="AG998" s="41">
        <f>India_Data[[#This Row],[Shipping Cost]]/India_Data[[#This Row],[Sales]]</f>
        <v>0.12389380530973451</v>
      </c>
      <c r="AH998" s="40" t="str">
        <f>IF(India_Data[[#This Row],[Shipping Cost]]/India_Data[[#This Row],[Sales]]&gt;0.1,"HIGH","")</f>
        <v>HIGH</v>
      </c>
    </row>
    <row r="999" spans="1:34">
      <c r="A999" s="19">
        <v>998</v>
      </c>
      <c r="B999" s="20" t="s">
        <v>3246</v>
      </c>
      <c r="C999" s="20" t="s">
        <v>2928</v>
      </c>
      <c r="D999" s="20" t="s">
        <v>3100</v>
      </c>
      <c r="E999" s="20" t="s">
        <v>3101</v>
      </c>
      <c r="F999" s="20" t="s">
        <v>110</v>
      </c>
      <c r="G999" s="20" t="s">
        <v>341</v>
      </c>
      <c r="H999" s="20" t="s">
        <v>342</v>
      </c>
      <c r="I999" s="20" t="s">
        <v>32</v>
      </c>
      <c r="J999" s="20" t="s">
        <v>180</v>
      </c>
      <c r="K999" s="20" t="s">
        <v>2729</v>
      </c>
      <c r="L999" s="20" t="s">
        <v>35</v>
      </c>
      <c r="M999" s="20" t="s">
        <v>159</v>
      </c>
      <c r="N999" s="20" t="s">
        <v>2730</v>
      </c>
      <c r="O999" s="20">
        <v>33.299999999999997</v>
      </c>
      <c r="P999" s="20">
        <v>3</v>
      </c>
      <c r="Q999" s="20">
        <v>5.94</v>
      </c>
      <c r="R999" s="20">
        <v>2.81</v>
      </c>
      <c r="S999" s="20" t="s">
        <v>2337</v>
      </c>
      <c r="T999" s="20">
        <v>172</v>
      </c>
      <c r="U999" s="20" t="s">
        <v>350</v>
      </c>
      <c r="V999" s="20" t="s">
        <v>351</v>
      </c>
      <c r="W999" s="21" t="s">
        <v>41</v>
      </c>
      <c r="X999" s="22">
        <v>45129</v>
      </c>
      <c r="Y999" s="23">
        <v>45133</v>
      </c>
      <c r="Z999" s="37" t="str">
        <f>IF(India_Data[[#This Row],[Order Date]]=India_Data[[#This Row],[Ship Date]],"0","1")</f>
        <v>1</v>
      </c>
      <c r="AA999" s="37" t="str">
        <f>IF(India_Data[[#This Row],[Sales]]&gt;=India_Data[[#This Row],[Target]],"YES","NO")</f>
        <v>NO</v>
      </c>
      <c r="AB999" s="37">
        <f>(Data!O999:O2553-Data!T999:T2553)</f>
        <v>-138.69999999999999</v>
      </c>
      <c r="AC999" s="35">
        <f>India_Data[[#This Row],[Ship Date]]-India_Data[[#This Row],[Order Date]]</f>
        <v>4</v>
      </c>
      <c r="AD999" s="35" t="str">
        <f>IF(India_Data[[#This Row],[Ship Date]]-India_Data[[#This Row],[Order Date]]&gt;5,"flag","no")</f>
        <v>no</v>
      </c>
      <c r="AE999" s="35">
        <f>India_Data[[#This Row],[Profit]]/India_Data[[#This Row],[Sales]]</f>
        <v>0.17837837837837842</v>
      </c>
      <c r="AF999" s="41">
        <f>India_Data[[#This Row],[Sales]]/India_Data[[#This Row],[Target]]</f>
        <v>0.19360465116279069</v>
      </c>
      <c r="AG999" s="41">
        <f>India_Data[[#This Row],[Shipping Cost]]/India_Data[[#This Row],[Sales]]</f>
        <v>8.4384384384384392E-2</v>
      </c>
      <c r="AH999" s="40" t="str">
        <f>IF(India_Data[[#This Row],[Shipping Cost]]/India_Data[[#This Row],[Sales]]&gt;0.1,"HIGH","")</f>
        <v/>
      </c>
    </row>
    <row r="1000" spans="1:34">
      <c r="A1000" s="19">
        <v>999</v>
      </c>
      <c r="B1000" s="20" t="s">
        <v>3565</v>
      </c>
      <c r="C1000" s="20" t="s">
        <v>2928</v>
      </c>
      <c r="D1000" s="20" t="s">
        <v>3566</v>
      </c>
      <c r="E1000" s="20" t="s">
        <v>3567</v>
      </c>
      <c r="F1000" s="20" t="s">
        <v>110</v>
      </c>
      <c r="G1000" s="20" t="s">
        <v>291</v>
      </c>
      <c r="H1000" s="20" t="s">
        <v>63</v>
      </c>
      <c r="I1000" s="20" t="s">
        <v>32</v>
      </c>
      <c r="J1000" s="20" t="s">
        <v>54</v>
      </c>
      <c r="K1000" s="20" t="s">
        <v>1384</v>
      </c>
      <c r="L1000" s="20" t="s">
        <v>35</v>
      </c>
      <c r="M1000" s="20" t="s">
        <v>145</v>
      </c>
      <c r="N1000" s="20" t="s">
        <v>1385</v>
      </c>
      <c r="O1000" s="20">
        <v>86.76</v>
      </c>
      <c r="P1000" s="20">
        <v>3</v>
      </c>
      <c r="Q1000" s="20">
        <v>-38.25</v>
      </c>
      <c r="R1000" s="20">
        <v>10.16</v>
      </c>
      <c r="S1000" s="20" t="s">
        <v>38</v>
      </c>
      <c r="T1000" s="20">
        <v>749</v>
      </c>
      <c r="U1000" s="20" t="s">
        <v>350</v>
      </c>
      <c r="V1000" s="20" t="s">
        <v>356</v>
      </c>
      <c r="W1000" s="21" t="s">
        <v>58</v>
      </c>
      <c r="X1000" s="22">
        <v>45129</v>
      </c>
      <c r="Y1000" s="23">
        <v>45133</v>
      </c>
      <c r="Z1000" s="37" t="str">
        <f>IF(India_Data[[#This Row],[Order Date]]=India_Data[[#This Row],[Ship Date]],"0","1")</f>
        <v>1</v>
      </c>
      <c r="AA1000" s="37" t="str">
        <f>IF(India_Data[[#This Row],[Sales]]&gt;=India_Data[[#This Row],[Target]],"YES","NO")</f>
        <v>NO</v>
      </c>
      <c r="AB1000" s="37">
        <f>(Data!O1000:O2554-Data!T1000:T2554)</f>
        <v>-662.24</v>
      </c>
      <c r="AC1000" s="35">
        <f>India_Data[[#This Row],[Ship Date]]-India_Data[[#This Row],[Order Date]]</f>
        <v>4</v>
      </c>
      <c r="AD1000" s="35" t="str">
        <f>IF(India_Data[[#This Row],[Ship Date]]-India_Data[[#This Row],[Order Date]]&gt;5,"flag","no")</f>
        <v>no</v>
      </c>
      <c r="AE1000" s="35">
        <f>India_Data[[#This Row],[Profit]]/India_Data[[#This Row],[Sales]]</f>
        <v>-0.4408713692946058</v>
      </c>
      <c r="AF1000" s="41">
        <f>India_Data[[#This Row],[Sales]]/India_Data[[#This Row],[Target]]</f>
        <v>0.11583444592790387</v>
      </c>
      <c r="AG1000" s="41">
        <f>India_Data[[#This Row],[Shipping Cost]]/India_Data[[#This Row],[Sales]]</f>
        <v>0.11710465652374366</v>
      </c>
      <c r="AH1000" s="40" t="str">
        <f>IF(India_Data[[#This Row],[Shipping Cost]]/India_Data[[#This Row],[Sales]]&gt;0.1,"HIGH","")</f>
        <v>HIGH</v>
      </c>
    </row>
    <row r="1001" spans="1:34">
      <c r="A1001" s="19">
        <v>1000</v>
      </c>
      <c r="B1001" s="20" t="s">
        <v>3115</v>
      </c>
      <c r="C1001" s="20" t="s">
        <v>2928</v>
      </c>
      <c r="D1001" s="20" t="s">
        <v>3116</v>
      </c>
      <c r="E1001" s="20" t="s">
        <v>3117</v>
      </c>
      <c r="F1001" s="20" t="s">
        <v>110</v>
      </c>
      <c r="G1001" s="20" t="s">
        <v>907</v>
      </c>
      <c r="H1001" s="20" t="s">
        <v>757</v>
      </c>
      <c r="I1001" s="20" t="s">
        <v>32</v>
      </c>
      <c r="J1001" s="20" t="s">
        <v>180</v>
      </c>
      <c r="K1001" s="20" t="s">
        <v>2630</v>
      </c>
      <c r="L1001" s="20" t="s">
        <v>35</v>
      </c>
      <c r="M1001" s="20" t="s">
        <v>36</v>
      </c>
      <c r="N1001" s="20" t="s">
        <v>2631</v>
      </c>
      <c r="O1001" s="20">
        <v>205.68</v>
      </c>
      <c r="P1001" s="20">
        <v>4</v>
      </c>
      <c r="Q1001" s="20">
        <v>80.16</v>
      </c>
      <c r="R1001" s="20">
        <v>62.34</v>
      </c>
      <c r="S1001" s="20" t="s">
        <v>2972</v>
      </c>
      <c r="T1001" s="20">
        <v>604</v>
      </c>
      <c r="U1001" s="20" t="s">
        <v>350</v>
      </c>
      <c r="V1001" s="20" t="s">
        <v>375</v>
      </c>
      <c r="W1001" s="21" t="s">
        <v>58</v>
      </c>
      <c r="X1001" s="22">
        <v>45316</v>
      </c>
      <c r="Y1001" s="23">
        <v>45320</v>
      </c>
      <c r="Z1001" s="37" t="str">
        <f>IF(India_Data[[#This Row],[Order Date]]=India_Data[[#This Row],[Ship Date]],"0","1")</f>
        <v>1</v>
      </c>
      <c r="AA1001" s="37" t="str">
        <f>IF(India_Data[[#This Row],[Sales]]&gt;=India_Data[[#This Row],[Target]],"YES","NO")</f>
        <v>NO</v>
      </c>
      <c r="AB1001" s="37">
        <f>(Data!O1001:O2555-Data!T1001:T2555)</f>
        <v>-398.32</v>
      </c>
      <c r="AC1001" s="35">
        <f>India_Data[[#This Row],[Ship Date]]-India_Data[[#This Row],[Order Date]]</f>
        <v>4</v>
      </c>
      <c r="AD1001" s="35" t="str">
        <f>IF(India_Data[[#This Row],[Ship Date]]-India_Data[[#This Row],[Order Date]]&gt;5,"flag","no")</f>
        <v>no</v>
      </c>
      <c r="AE1001" s="35">
        <f>India_Data[[#This Row],[Profit]]/India_Data[[#This Row],[Sales]]</f>
        <v>0.38973162193698946</v>
      </c>
      <c r="AF1001" s="41">
        <f>India_Data[[#This Row],[Sales]]/India_Data[[#This Row],[Target]]</f>
        <v>0.34052980132450333</v>
      </c>
      <c r="AG1001" s="41">
        <f>India_Data[[#This Row],[Shipping Cost]]/India_Data[[#This Row],[Sales]]</f>
        <v>0.30309218203033839</v>
      </c>
      <c r="AH1001" s="40" t="str">
        <f>IF(India_Data[[#This Row],[Shipping Cost]]/India_Data[[#This Row],[Sales]]&gt;0.1,"HIGH","")</f>
        <v>HIGH</v>
      </c>
    </row>
    <row r="1002" spans="1:34">
      <c r="A1002" s="19">
        <v>1001</v>
      </c>
      <c r="B1002" s="20" t="s">
        <v>2969</v>
      </c>
      <c r="C1002" s="20" t="s">
        <v>2928</v>
      </c>
      <c r="D1002" s="20" t="s">
        <v>2970</v>
      </c>
      <c r="E1002" s="20" t="s">
        <v>2971</v>
      </c>
      <c r="F1002" s="20" t="s">
        <v>110</v>
      </c>
      <c r="G1002" s="20" t="s">
        <v>260</v>
      </c>
      <c r="H1002" s="20" t="s">
        <v>260</v>
      </c>
      <c r="I1002" s="20" t="s">
        <v>32</v>
      </c>
      <c r="J1002" s="20" t="s">
        <v>33</v>
      </c>
      <c r="K1002" s="20" t="s">
        <v>3311</v>
      </c>
      <c r="L1002" s="20" t="s">
        <v>35</v>
      </c>
      <c r="M1002" s="20" t="s">
        <v>84</v>
      </c>
      <c r="N1002" s="20" t="s">
        <v>3312</v>
      </c>
      <c r="O1002" s="20">
        <v>30.12</v>
      </c>
      <c r="P1002" s="20">
        <v>4</v>
      </c>
      <c r="Q1002" s="20">
        <v>3.84</v>
      </c>
      <c r="R1002" s="20">
        <v>5.44</v>
      </c>
      <c r="S1002" s="20" t="s">
        <v>2972</v>
      </c>
      <c r="T1002" s="20">
        <v>426</v>
      </c>
      <c r="U1002" s="20" t="s">
        <v>350</v>
      </c>
      <c r="V1002" s="20" t="s">
        <v>362</v>
      </c>
      <c r="W1002" s="21" t="s">
        <v>41</v>
      </c>
      <c r="X1002" s="22">
        <v>45266</v>
      </c>
      <c r="Y1002" s="23">
        <v>45094</v>
      </c>
      <c r="Z1002" s="37" t="str">
        <f>IF(India_Data[[#This Row],[Order Date]]=India_Data[[#This Row],[Ship Date]],"0","1")</f>
        <v>1</v>
      </c>
      <c r="AA1002" s="37" t="str">
        <f>IF(India_Data[[#This Row],[Sales]]&gt;=India_Data[[#This Row],[Target]],"YES","NO")</f>
        <v>NO</v>
      </c>
      <c r="AB1002" s="37">
        <f>(Data!O1002:O2556-Data!T1002:T2556)</f>
        <v>-395.88</v>
      </c>
      <c r="AC1002" s="35">
        <f>India_Data[[#This Row],[Ship Date]]-India_Data[[#This Row],[Order Date]]</f>
        <v>-172</v>
      </c>
      <c r="AD1002" s="35" t="str">
        <f>IF(India_Data[[#This Row],[Ship Date]]-India_Data[[#This Row],[Order Date]]&gt;5,"flag","no")</f>
        <v>no</v>
      </c>
      <c r="AE1002" s="35">
        <f>India_Data[[#This Row],[Profit]]/India_Data[[#This Row],[Sales]]</f>
        <v>0.12749003984063745</v>
      </c>
      <c r="AF1002" s="41">
        <f>India_Data[[#This Row],[Sales]]/India_Data[[#This Row],[Target]]</f>
        <v>7.0704225352112682E-2</v>
      </c>
      <c r="AG1002" s="41">
        <f>India_Data[[#This Row],[Shipping Cost]]/India_Data[[#This Row],[Sales]]</f>
        <v>0.18061088977423639</v>
      </c>
      <c r="AH1002" s="40" t="str">
        <f>IF(India_Data[[#This Row],[Shipping Cost]]/India_Data[[#This Row],[Sales]]&gt;0.1,"HIGH","")</f>
        <v>HIGH</v>
      </c>
    </row>
    <row r="1003" spans="1:34">
      <c r="A1003" s="19">
        <v>1002</v>
      </c>
      <c r="B1003" s="20" t="s">
        <v>2969</v>
      </c>
      <c r="C1003" s="20" t="s">
        <v>2928</v>
      </c>
      <c r="D1003" s="20" t="s">
        <v>2970</v>
      </c>
      <c r="E1003" s="20" t="s">
        <v>2971</v>
      </c>
      <c r="F1003" s="20" t="s">
        <v>110</v>
      </c>
      <c r="G1003" s="20" t="s">
        <v>260</v>
      </c>
      <c r="H1003" s="20" t="s">
        <v>260</v>
      </c>
      <c r="I1003" s="20" t="s">
        <v>32</v>
      </c>
      <c r="J1003" s="20" t="s">
        <v>33</v>
      </c>
      <c r="K1003" s="20" t="s">
        <v>1454</v>
      </c>
      <c r="L1003" s="20" t="s">
        <v>35</v>
      </c>
      <c r="M1003" s="20" t="s">
        <v>76</v>
      </c>
      <c r="N1003" s="20" t="s">
        <v>1455</v>
      </c>
      <c r="O1003" s="20">
        <v>68.16</v>
      </c>
      <c r="P1003" s="20">
        <v>4</v>
      </c>
      <c r="Q1003" s="20">
        <v>29.28</v>
      </c>
      <c r="R1003" s="20">
        <v>5.16</v>
      </c>
      <c r="S1003" s="20" t="s">
        <v>2972</v>
      </c>
      <c r="T1003" s="20">
        <v>699</v>
      </c>
      <c r="U1003" s="20" t="s">
        <v>350</v>
      </c>
      <c r="V1003" s="20" t="s">
        <v>351</v>
      </c>
      <c r="W1003" s="21" t="s">
        <v>58</v>
      </c>
      <c r="X1003" s="22">
        <v>44573</v>
      </c>
      <c r="Y1003" s="23">
        <v>44754</v>
      </c>
      <c r="Z1003" s="37" t="str">
        <f>IF(India_Data[[#This Row],[Order Date]]=India_Data[[#This Row],[Ship Date]],"0","1")</f>
        <v>1</v>
      </c>
      <c r="AA1003" s="37" t="str">
        <f>IF(India_Data[[#This Row],[Sales]]&gt;=India_Data[[#This Row],[Target]],"YES","NO")</f>
        <v>NO</v>
      </c>
      <c r="AB1003" s="37">
        <f>(Data!O1003:O2557-Data!T1003:T2557)</f>
        <v>-630.84</v>
      </c>
      <c r="AC1003" s="35">
        <f>India_Data[[#This Row],[Ship Date]]-India_Data[[#This Row],[Order Date]]</f>
        <v>181</v>
      </c>
      <c r="AD1003" s="35" t="str">
        <f>IF(India_Data[[#This Row],[Ship Date]]-India_Data[[#This Row],[Order Date]]&gt;5,"flag","no")</f>
        <v>flag</v>
      </c>
      <c r="AE1003" s="35">
        <f>India_Data[[#This Row],[Profit]]/India_Data[[#This Row],[Sales]]</f>
        <v>0.42957746478873243</v>
      </c>
      <c r="AF1003" s="41">
        <f>India_Data[[#This Row],[Sales]]/India_Data[[#This Row],[Target]]</f>
        <v>9.7510729613733901E-2</v>
      </c>
      <c r="AG1003" s="41">
        <f>India_Data[[#This Row],[Shipping Cost]]/India_Data[[#This Row],[Sales]]</f>
        <v>7.5704225352112686E-2</v>
      </c>
      <c r="AH1003" s="40" t="str">
        <f>IF(India_Data[[#This Row],[Shipping Cost]]/India_Data[[#This Row],[Sales]]&gt;0.1,"HIGH","")</f>
        <v/>
      </c>
    </row>
    <row r="1004" spans="1:34">
      <c r="A1004" s="19">
        <v>1003</v>
      </c>
      <c r="B1004" s="20" t="s">
        <v>3263</v>
      </c>
      <c r="C1004" s="20" t="s">
        <v>2928</v>
      </c>
      <c r="D1004" s="20" t="s">
        <v>572</v>
      </c>
      <c r="E1004" s="20" t="s">
        <v>573</v>
      </c>
      <c r="F1004" s="20" t="s">
        <v>110</v>
      </c>
      <c r="G1004" s="20" t="s">
        <v>2950</v>
      </c>
      <c r="H1004" s="20" t="s">
        <v>157</v>
      </c>
      <c r="I1004" s="20" t="s">
        <v>32</v>
      </c>
      <c r="J1004" s="20" t="s">
        <v>47</v>
      </c>
      <c r="K1004" s="20" t="s">
        <v>1125</v>
      </c>
      <c r="L1004" s="20" t="s">
        <v>35</v>
      </c>
      <c r="M1004" s="20" t="s">
        <v>76</v>
      </c>
      <c r="N1004" s="20" t="s">
        <v>1126</v>
      </c>
      <c r="O1004" s="20">
        <v>74.760000000000005</v>
      </c>
      <c r="P1004" s="20">
        <v>4</v>
      </c>
      <c r="Q1004" s="20">
        <v>2.16</v>
      </c>
      <c r="R1004" s="20">
        <v>11.97</v>
      </c>
      <c r="S1004" s="20" t="s">
        <v>2337</v>
      </c>
      <c r="T1004" s="20">
        <v>687</v>
      </c>
      <c r="U1004" s="20" t="s">
        <v>350</v>
      </c>
      <c r="V1004" s="20" t="s">
        <v>356</v>
      </c>
      <c r="W1004" s="21" t="s">
        <v>41</v>
      </c>
      <c r="X1004" s="22">
        <v>45168</v>
      </c>
      <c r="Y1004" s="23">
        <v>45055</v>
      </c>
      <c r="Z1004" s="37" t="str">
        <f>IF(India_Data[[#This Row],[Order Date]]=India_Data[[#This Row],[Ship Date]],"0","1")</f>
        <v>1</v>
      </c>
      <c r="AA1004" s="37" t="str">
        <f>IF(India_Data[[#This Row],[Sales]]&gt;=India_Data[[#This Row],[Target]],"YES","NO")</f>
        <v>NO</v>
      </c>
      <c r="AB1004" s="37">
        <f>(Data!O1004:O2558-Data!T1004:T2558)</f>
        <v>-612.24</v>
      </c>
      <c r="AC1004" s="35">
        <f>India_Data[[#This Row],[Ship Date]]-India_Data[[#This Row],[Order Date]]</f>
        <v>-113</v>
      </c>
      <c r="AD1004" s="35" t="str">
        <f>IF(India_Data[[#This Row],[Ship Date]]-India_Data[[#This Row],[Order Date]]&gt;5,"flag","no")</f>
        <v>no</v>
      </c>
      <c r="AE1004" s="35">
        <f>India_Data[[#This Row],[Profit]]/India_Data[[#This Row],[Sales]]</f>
        <v>2.8892455858747994E-2</v>
      </c>
      <c r="AF1004" s="41">
        <f>India_Data[[#This Row],[Sales]]/India_Data[[#This Row],[Target]]</f>
        <v>0.10882096069868996</v>
      </c>
      <c r="AG1004" s="41">
        <f>India_Data[[#This Row],[Shipping Cost]]/India_Data[[#This Row],[Sales]]</f>
        <v>0.1601123595505618</v>
      </c>
      <c r="AH1004" s="40" t="str">
        <f>IF(India_Data[[#This Row],[Shipping Cost]]/India_Data[[#This Row],[Sales]]&gt;0.1,"HIGH","")</f>
        <v>HIGH</v>
      </c>
    </row>
    <row r="1005" spans="1:34">
      <c r="A1005" s="19">
        <v>1004</v>
      </c>
      <c r="B1005" s="20" t="s">
        <v>3568</v>
      </c>
      <c r="C1005" s="20" t="s">
        <v>2928</v>
      </c>
      <c r="D1005" s="20" t="s">
        <v>661</v>
      </c>
      <c r="E1005" s="20" t="s">
        <v>662</v>
      </c>
      <c r="F1005" s="20" t="s">
        <v>110</v>
      </c>
      <c r="G1005" s="20" t="s">
        <v>786</v>
      </c>
      <c r="H1005" s="20" t="s">
        <v>63</v>
      </c>
      <c r="I1005" s="20" t="s">
        <v>32</v>
      </c>
      <c r="J1005" s="20" t="s">
        <v>54</v>
      </c>
      <c r="K1005" s="20" t="s">
        <v>606</v>
      </c>
      <c r="L1005" s="20" t="s">
        <v>35</v>
      </c>
      <c r="M1005" s="20" t="s">
        <v>36</v>
      </c>
      <c r="N1005" s="20" t="s">
        <v>607</v>
      </c>
      <c r="O1005" s="20">
        <v>28.08</v>
      </c>
      <c r="P1005" s="20">
        <v>4</v>
      </c>
      <c r="Q1005" s="20">
        <v>0.48</v>
      </c>
      <c r="R1005" s="20">
        <v>3.39</v>
      </c>
      <c r="S1005" s="20" t="s">
        <v>38</v>
      </c>
      <c r="T1005" s="20">
        <v>397</v>
      </c>
      <c r="U1005" s="20" t="s">
        <v>350</v>
      </c>
      <c r="V1005" s="20" t="s">
        <v>375</v>
      </c>
      <c r="W1005" s="21" t="s">
        <v>41</v>
      </c>
      <c r="X1005" s="22">
        <v>45279</v>
      </c>
      <c r="Y1005" s="23">
        <v>45284</v>
      </c>
      <c r="Z1005" s="37" t="str">
        <f>IF(India_Data[[#This Row],[Order Date]]=India_Data[[#This Row],[Ship Date]],"0","1")</f>
        <v>1</v>
      </c>
      <c r="AA1005" s="37" t="str">
        <f>IF(India_Data[[#This Row],[Sales]]&gt;=India_Data[[#This Row],[Target]],"YES","NO")</f>
        <v>NO</v>
      </c>
      <c r="AB1005" s="37">
        <f>(Data!O1005:O2559-Data!T1005:T2559)</f>
        <v>-368.92</v>
      </c>
      <c r="AC1005" s="35">
        <f>India_Data[[#This Row],[Ship Date]]-India_Data[[#This Row],[Order Date]]</f>
        <v>5</v>
      </c>
      <c r="AD1005" s="35" t="str">
        <f>IF(India_Data[[#This Row],[Ship Date]]-India_Data[[#This Row],[Order Date]]&gt;5,"flag","no")</f>
        <v>no</v>
      </c>
      <c r="AE1005" s="35">
        <f>India_Data[[#This Row],[Profit]]/India_Data[[#This Row],[Sales]]</f>
        <v>1.7094017094017096E-2</v>
      </c>
      <c r="AF1005" s="41">
        <f>India_Data[[#This Row],[Sales]]/India_Data[[#This Row],[Target]]</f>
        <v>7.0730478589420651E-2</v>
      </c>
      <c r="AG1005" s="41">
        <f>India_Data[[#This Row],[Shipping Cost]]/India_Data[[#This Row],[Sales]]</f>
        <v>0.12072649572649574</v>
      </c>
      <c r="AH1005" s="40" t="str">
        <f>IF(India_Data[[#This Row],[Shipping Cost]]/India_Data[[#This Row],[Sales]]&gt;0.1,"HIGH","")</f>
        <v>HIGH</v>
      </c>
    </row>
    <row r="1006" spans="1:34">
      <c r="A1006" s="19">
        <v>1005</v>
      </c>
      <c r="B1006" s="20" t="s">
        <v>3313</v>
      </c>
      <c r="C1006" s="20" t="s">
        <v>2928</v>
      </c>
      <c r="D1006" s="20" t="s">
        <v>3314</v>
      </c>
      <c r="E1006" s="20" t="s">
        <v>3315</v>
      </c>
      <c r="F1006" s="20" t="s">
        <v>110</v>
      </c>
      <c r="G1006" s="20" t="s">
        <v>45</v>
      </c>
      <c r="H1006" s="20" t="s">
        <v>46</v>
      </c>
      <c r="I1006" s="20" t="s">
        <v>32</v>
      </c>
      <c r="J1006" s="20" t="s">
        <v>47</v>
      </c>
      <c r="K1006" s="20" t="s">
        <v>3316</v>
      </c>
      <c r="L1006" s="20" t="s">
        <v>35</v>
      </c>
      <c r="M1006" s="20" t="s">
        <v>84</v>
      </c>
      <c r="N1006" s="20" t="s">
        <v>3317</v>
      </c>
      <c r="O1006" s="20">
        <v>61.2</v>
      </c>
      <c r="P1006" s="20">
        <v>5</v>
      </c>
      <c r="Q1006" s="20">
        <v>21.9</v>
      </c>
      <c r="R1006" s="20">
        <v>7.39</v>
      </c>
      <c r="S1006" s="20" t="s">
        <v>2337</v>
      </c>
      <c r="T1006" s="20">
        <v>390</v>
      </c>
      <c r="U1006" s="20" t="s">
        <v>350</v>
      </c>
      <c r="V1006" s="20" t="s">
        <v>362</v>
      </c>
      <c r="W1006" s="21" t="s">
        <v>41</v>
      </c>
      <c r="X1006" s="22">
        <v>45291</v>
      </c>
      <c r="Y1006" s="23">
        <v>45383</v>
      </c>
      <c r="Z1006" s="37" t="str">
        <f>IF(India_Data[[#This Row],[Order Date]]=India_Data[[#This Row],[Ship Date]],"0","1")</f>
        <v>1</v>
      </c>
      <c r="AA1006" s="37" t="str">
        <f>IF(India_Data[[#This Row],[Sales]]&gt;=India_Data[[#This Row],[Target]],"YES","NO")</f>
        <v>NO</v>
      </c>
      <c r="AB1006" s="37">
        <f>(Data!O1006:O2560-Data!T1006:T2560)</f>
        <v>-328.8</v>
      </c>
      <c r="AC1006" s="35">
        <f>India_Data[[#This Row],[Ship Date]]-India_Data[[#This Row],[Order Date]]</f>
        <v>92</v>
      </c>
      <c r="AD1006" s="35" t="str">
        <f>IF(India_Data[[#This Row],[Ship Date]]-India_Data[[#This Row],[Order Date]]&gt;5,"flag","no")</f>
        <v>flag</v>
      </c>
      <c r="AE1006" s="35">
        <f>India_Data[[#This Row],[Profit]]/India_Data[[#This Row],[Sales]]</f>
        <v>0.35784313725490191</v>
      </c>
      <c r="AF1006" s="41">
        <f>India_Data[[#This Row],[Sales]]/India_Data[[#This Row],[Target]]</f>
        <v>0.15692307692307694</v>
      </c>
      <c r="AG1006" s="41">
        <f>India_Data[[#This Row],[Shipping Cost]]/India_Data[[#This Row],[Sales]]</f>
        <v>0.12075163398692809</v>
      </c>
      <c r="AH1006" s="40" t="str">
        <f>IF(India_Data[[#This Row],[Shipping Cost]]/India_Data[[#This Row],[Sales]]&gt;0.1,"HIGH","")</f>
        <v>HIGH</v>
      </c>
    </row>
    <row r="1007" spans="1:34">
      <c r="A1007" s="19">
        <v>1006</v>
      </c>
      <c r="B1007" s="20" t="s">
        <v>3081</v>
      </c>
      <c r="C1007" s="20" t="s">
        <v>2928</v>
      </c>
      <c r="D1007" s="20" t="s">
        <v>3082</v>
      </c>
      <c r="E1007" s="20" t="s">
        <v>3083</v>
      </c>
      <c r="F1007" s="20" t="s">
        <v>110</v>
      </c>
      <c r="G1007" s="20" t="s">
        <v>1339</v>
      </c>
      <c r="H1007" s="20" t="s">
        <v>312</v>
      </c>
      <c r="I1007" s="20" t="s">
        <v>32</v>
      </c>
      <c r="J1007" s="20" t="s">
        <v>180</v>
      </c>
      <c r="K1007" s="20" t="s">
        <v>3318</v>
      </c>
      <c r="L1007" s="20" t="s">
        <v>35</v>
      </c>
      <c r="M1007" s="20" t="s">
        <v>36</v>
      </c>
      <c r="N1007" s="20" t="s">
        <v>3319</v>
      </c>
      <c r="O1007" s="20">
        <v>44.31</v>
      </c>
      <c r="P1007" s="20">
        <v>7</v>
      </c>
      <c r="Q1007" s="20">
        <v>21.21</v>
      </c>
      <c r="R1007" s="20">
        <v>3.98</v>
      </c>
      <c r="S1007" s="20" t="s">
        <v>38</v>
      </c>
      <c r="T1007" s="20">
        <v>476</v>
      </c>
      <c r="U1007" s="20" t="s">
        <v>350</v>
      </c>
      <c r="V1007" s="20" t="s">
        <v>375</v>
      </c>
      <c r="W1007" s="21" t="s">
        <v>58</v>
      </c>
      <c r="X1007" s="22">
        <v>45399</v>
      </c>
      <c r="Y1007" s="23">
        <v>45404</v>
      </c>
      <c r="Z1007" s="37" t="str">
        <f>IF(India_Data[[#This Row],[Order Date]]=India_Data[[#This Row],[Ship Date]],"0","1")</f>
        <v>1</v>
      </c>
      <c r="AA1007" s="37" t="str">
        <f>IF(India_Data[[#This Row],[Sales]]&gt;=India_Data[[#This Row],[Target]],"YES","NO")</f>
        <v>NO</v>
      </c>
      <c r="AB1007" s="37">
        <f>(Data!O1007:O2561-Data!T1007:T2561)</f>
        <v>-431.69</v>
      </c>
      <c r="AC1007" s="35">
        <f>India_Data[[#This Row],[Ship Date]]-India_Data[[#This Row],[Order Date]]</f>
        <v>5</v>
      </c>
      <c r="AD1007" s="35" t="str">
        <f>IF(India_Data[[#This Row],[Ship Date]]-India_Data[[#This Row],[Order Date]]&gt;5,"flag","no")</f>
        <v>no</v>
      </c>
      <c r="AE1007" s="35">
        <f>India_Data[[#This Row],[Profit]]/India_Data[[#This Row],[Sales]]</f>
        <v>0.47867298578199052</v>
      </c>
      <c r="AF1007" s="41">
        <f>India_Data[[#This Row],[Sales]]/India_Data[[#This Row],[Target]]</f>
        <v>9.3088235294117652E-2</v>
      </c>
      <c r="AG1007" s="41">
        <f>India_Data[[#This Row],[Shipping Cost]]/India_Data[[#This Row],[Sales]]</f>
        <v>8.9821710674791236E-2</v>
      </c>
      <c r="AH1007" s="40" t="str">
        <f>IF(India_Data[[#This Row],[Shipping Cost]]/India_Data[[#This Row],[Sales]]&gt;0.1,"HIGH","")</f>
        <v/>
      </c>
    </row>
    <row r="1008" spans="1:34">
      <c r="A1008" s="19">
        <v>1007</v>
      </c>
      <c r="B1008" s="20" t="s">
        <v>2953</v>
      </c>
      <c r="C1008" s="20" t="s">
        <v>2928</v>
      </c>
      <c r="D1008" s="20" t="s">
        <v>2954</v>
      </c>
      <c r="E1008" s="20" t="s">
        <v>2955</v>
      </c>
      <c r="F1008" s="20" t="s">
        <v>110</v>
      </c>
      <c r="G1008" s="20" t="s">
        <v>318</v>
      </c>
      <c r="H1008" s="20" t="s">
        <v>124</v>
      </c>
      <c r="I1008" s="20" t="s">
        <v>32</v>
      </c>
      <c r="J1008" s="20" t="s">
        <v>47</v>
      </c>
      <c r="K1008" s="20" t="s">
        <v>3257</v>
      </c>
      <c r="L1008" s="20" t="s">
        <v>35</v>
      </c>
      <c r="M1008" s="20" t="s">
        <v>98</v>
      </c>
      <c r="N1008" s="20" t="s">
        <v>3258</v>
      </c>
      <c r="O1008" s="20">
        <v>258.12</v>
      </c>
      <c r="P1008" s="20">
        <v>9</v>
      </c>
      <c r="Q1008" s="20">
        <v>92.88</v>
      </c>
      <c r="R1008" s="20">
        <v>46.11</v>
      </c>
      <c r="S1008" s="20" t="s">
        <v>38</v>
      </c>
      <c r="T1008" s="20">
        <v>124</v>
      </c>
      <c r="U1008" s="20" t="s">
        <v>350</v>
      </c>
      <c r="V1008" s="20" t="s">
        <v>362</v>
      </c>
      <c r="W1008" s="21" t="s">
        <v>58</v>
      </c>
      <c r="X1008" s="22">
        <v>45582</v>
      </c>
      <c r="Y1008" s="23">
        <v>45588</v>
      </c>
      <c r="Z1008" s="37" t="str">
        <f>IF(India_Data[[#This Row],[Order Date]]=India_Data[[#This Row],[Ship Date]],"0","1")</f>
        <v>1</v>
      </c>
      <c r="AA1008" s="37" t="str">
        <f>IF(India_Data[[#This Row],[Sales]]&gt;=India_Data[[#This Row],[Target]],"YES","NO")</f>
        <v>YES</v>
      </c>
      <c r="AB1008" s="37">
        <f>(Data!O1008:O2562-Data!T1008:T2562)</f>
        <v>134.12</v>
      </c>
      <c r="AC1008" s="35">
        <f>India_Data[[#This Row],[Ship Date]]-India_Data[[#This Row],[Order Date]]</f>
        <v>6</v>
      </c>
      <c r="AD1008" s="35" t="str">
        <f>IF(India_Data[[#This Row],[Ship Date]]-India_Data[[#This Row],[Order Date]]&gt;5,"flag","no")</f>
        <v>flag</v>
      </c>
      <c r="AE1008" s="35">
        <f>India_Data[[#This Row],[Profit]]/India_Data[[#This Row],[Sales]]</f>
        <v>0.35983263598326359</v>
      </c>
      <c r="AF1008" s="41">
        <f>India_Data[[#This Row],[Sales]]/India_Data[[#This Row],[Target]]</f>
        <v>2.0816129032258064</v>
      </c>
      <c r="AG1008" s="41">
        <f>India_Data[[#This Row],[Shipping Cost]]/India_Data[[#This Row],[Sales]]</f>
        <v>0.17863784286378429</v>
      </c>
      <c r="AH1008" s="40" t="str">
        <f>IF(India_Data[[#This Row],[Shipping Cost]]/India_Data[[#This Row],[Sales]]&gt;0.1,"HIGH","")</f>
        <v>HIGH</v>
      </c>
    </row>
    <row r="1009" spans="1:34">
      <c r="A1009" s="19">
        <v>1008</v>
      </c>
      <c r="B1009" s="20" t="s">
        <v>3568</v>
      </c>
      <c r="C1009" s="20" t="s">
        <v>2928</v>
      </c>
      <c r="D1009" s="20" t="s">
        <v>661</v>
      </c>
      <c r="E1009" s="20" t="s">
        <v>662</v>
      </c>
      <c r="F1009" s="20" t="s">
        <v>110</v>
      </c>
      <c r="G1009" s="20" t="s">
        <v>786</v>
      </c>
      <c r="H1009" s="20" t="s">
        <v>63</v>
      </c>
      <c r="I1009" s="20" t="s">
        <v>32</v>
      </c>
      <c r="J1009" s="20" t="s">
        <v>54</v>
      </c>
      <c r="K1009" s="20" t="s">
        <v>596</v>
      </c>
      <c r="L1009" s="20" t="s">
        <v>35</v>
      </c>
      <c r="M1009" s="20" t="s">
        <v>36</v>
      </c>
      <c r="N1009" s="20" t="s">
        <v>597</v>
      </c>
      <c r="O1009" s="20">
        <v>254.34</v>
      </c>
      <c r="P1009" s="20">
        <v>9</v>
      </c>
      <c r="Q1009" s="20">
        <v>106.65</v>
      </c>
      <c r="R1009" s="20">
        <v>18.649999999999999</v>
      </c>
      <c r="S1009" s="20" t="s">
        <v>38</v>
      </c>
      <c r="T1009" s="20">
        <v>15</v>
      </c>
      <c r="U1009" s="20" t="s">
        <v>350</v>
      </c>
      <c r="V1009" s="20" t="s">
        <v>351</v>
      </c>
      <c r="W1009" s="21" t="s">
        <v>58</v>
      </c>
      <c r="X1009" s="22">
        <v>44919</v>
      </c>
      <c r="Y1009" s="23">
        <v>44923</v>
      </c>
      <c r="Z1009" s="37" t="str">
        <f>IF(India_Data[[#This Row],[Order Date]]=India_Data[[#This Row],[Ship Date]],"0","1")</f>
        <v>1</v>
      </c>
      <c r="AA1009" s="37" t="str">
        <f>IF(India_Data[[#This Row],[Sales]]&gt;=India_Data[[#This Row],[Target]],"YES","NO")</f>
        <v>YES</v>
      </c>
      <c r="AB1009" s="37">
        <f>(Data!O1009:O2563-Data!T1009:T2563)</f>
        <v>239.34</v>
      </c>
      <c r="AC1009" s="35">
        <f>India_Data[[#This Row],[Ship Date]]-India_Data[[#This Row],[Order Date]]</f>
        <v>4</v>
      </c>
      <c r="AD1009" s="35" t="str">
        <f>IF(India_Data[[#This Row],[Ship Date]]-India_Data[[#This Row],[Order Date]]&gt;5,"flag","no")</f>
        <v>no</v>
      </c>
      <c r="AE1009" s="35">
        <f>India_Data[[#This Row],[Profit]]/India_Data[[#This Row],[Sales]]</f>
        <v>0.41932059447983017</v>
      </c>
      <c r="AF1009" s="41">
        <f>India_Data[[#This Row],[Sales]]/India_Data[[#This Row],[Target]]</f>
        <v>16.956</v>
      </c>
      <c r="AG1009" s="41">
        <f>India_Data[[#This Row],[Shipping Cost]]/India_Data[[#This Row],[Sales]]</f>
        <v>7.3327042541479898E-2</v>
      </c>
      <c r="AH1009" s="40" t="str">
        <f>IF(India_Data[[#This Row],[Shipping Cost]]/India_Data[[#This Row],[Sales]]&gt;0.1,"HIGH","")</f>
        <v/>
      </c>
    </row>
    <row r="1010" spans="1:34">
      <c r="A1010" s="19">
        <v>1009</v>
      </c>
      <c r="B1010" s="20" t="s">
        <v>3568</v>
      </c>
      <c r="C1010" s="20" t="s">
        <v>2928</v>
      </c>
      <c r="D1010" s="20" t="s">
        <v>661</v>
      </c>
      <c r="E1010" s="20" t="s">
        <v>662</v>
      </c>
      <c r="F1010" s="20" t="s">
        <v>110</v>
      </c>
      <c r="G1010" s="20" t="s">
        <v>786</v>
      </c>
      <c r="H1010" s="20" t="s">
        <v>63</v>
      </c>
      <c r="I1010" s="20" t="s">
        <v>32</v>
      </c>
      <c r="J1010" s="20" t="s">
        <v>54</v>
      </c>
      <c r="K1010" s="20" t="s">
        <v>1319</v>
      </c>
      <c r="L1010" s="20" t="s">
        <v>35</v>
      </c>
      <c r="M1010" s="20" t="s">
        <v>36</v>
      </c>
      <c r="N1010" s="20" t="s">
        <v>213</v>
      </c>
      <c r="O1010" s="20">
        <v>65.34</v>
      </c>
      <c r="P1010" s="20">
        <v>9</v>
      </c>
      <c r="Q1010" s="20">
        <v>11.61</v>
      </c>
      <c r="R1010" s="20">
        <v>8.16</v>
      </c>
      <c r="S1010" s="20" t="s">
        <v>38</v>
      </c>
      <c r="T1010" s="20">
        <v>570</v>
      </c>
      <c r="U1010" s="20" t="s">
        <v>350</v>
      </c>
      <c r="V1010" s="20" t="s">
        <v>356</v>
      </c>
      <c r="W1010" s="21" t="s">
        <v>41</v>
      </c>
      <c r="X1010" s="22">
        <v>45099</v>
      </c>
      <c r="Y1010" s="23">
        <v>45104</v>
      </c>
      <c r="Z1010" s="37" t="str">
        <f>IF(India_Data[[#This Row],[Order Date]]=India_Data[[#This Row],[Ship Date]],"0","1")</f>
        <v>1</v>
      </c>
      <c r="AA1010" s="37" t="str">
        <f>IF(India_Data[[#This Row],[Sales]]&gt;=India_Data[[#This Row],[Target]],"YES","NO")</f>
        <v>NO</v>
      </c>
      <c r="AB1010" s="37">
        <f>(Data!O1010:O2564-Data!T1010:T2564)</f>
        <v>-504.65999999999997</v>
      </c>
      <c r="AC1010" s="35">
        <f>India_Data[[#This Row],[Ship Date]]-India_Data[[#This Row],[Order Date]]</f>
        <v>5</v>
      </c>
      <c r="AD1010" s="35" t="str">
        <f>IF(India_Data[[#This Row],[Ship Date]]-India_Data[[#This Row],[Order Date]]&gt;5,"flag","no")</f>
        <v>no</v>
      </c>
      <c r="AE1010" s="35">
        <f>India_Data[[#This Row],[Profit]]/India_Data[[#This Row],[Sales]]</f>
        <v>0.17768595041322313</v>
      </c>
      <c r="AF1010" s="41">
        <f>India_Data[[#This Row],[Sales]]/India_Data[[#This Row],[Target]]</f>
        <v>0.11463157894736843</v>
      </c>
      <c r="AG1010" s="41">
        <f>India_Data[[#This Row],[Shipping Cost]]/India_Data[[#This Row],[Sales]]</f>
        <v>0.1248852157943067</v>
      </c>
      <c r="AH1010" s="40" t="str">
        <f>IF(India_Data[[#This Row],[Shipping Cost]]/India_Data[[#This Row],[Sales]]&gt;0.1,"HIGH","")</f>
        <v>HIGH</v>
      </c>
    </row>
    <row r="1011" spans="1:34">
      <c r="A1011" s="19">
        <v>1010</v>
      </c>
      <c r="B1011" s="20" t="s">
        <v>2949</v>
      </c>
      <c r="C1011" s="20" t="s">
        <v>2928</v>
      </c>
      <c r="D1011" s="20" t="s">
        <v>133</v>
      </c>
      <c r="E1011" s="20" t="s">
        <v>134</v>
      </c>
      <c r="F1011" s="20" t="s">
        <v>110</v>
      </c>
      <c r="G1011" s="20" t="s">
        <v>2950</v>
      </c>
      <c r="H1011" s="20" t="s">
        <v>157</v>
      </c>
      <c r="I1011" s="20" t="s">
        <v>32</v>
      </c>
      <c r="J1011" s="20" t="s">
        <v>47</v>
      </c>
      <c r="K1011" s="20" t="s">
        <v>3320</v>
      </c>
      <c r="L1011" s="20" t="s">
        <v>35</v>
      </c>
      <c r="M1011" s="20" t="s">
        <v>76</v>
      </c>
      <c r="N1011" s="20" t="s">
        <v>3321</v>
      </c>
      <c r="O1011" s="20">
        <v>23.49</v>
      </c>
      <c r="P1011" s="20">
        <v>1</v>
      </c>
      <c r="Q1011" s="20">
        <v>1.62</v>
      </c>
      <c r="R1011" s="20">
        <v>2.36</v>
      </c>
      <c r="S1011" s="20" t="s">
        <v>38</v>
      </c>
      <c r="T1011" s="20">
        <v>88</v>
      </c>
      <c r="U1011" s="20" t="s">
        <v>350</v>
      </c>
      <c r="V1011" s="20" t="s">
        <v>375</v>
      </c>
      <c r="W1011" s="21" t="s">
        <v>41</v>
      </c>
      <c r="X1011" s="22">
        <v>44424</v>
      </c>
      <c r="Y1011" s="23">
        <v>44428</v>
      </c>
      <c r="Z1011" s="37" t="str">
        <f>IF(India_Data[[#This Row],[Order Date]]=India_Data[[#This Row],[Ship Date]],"0","1")</f>
        <v>1</v>
      </c>
      <c r="AA1011" s="37" t="str">
        <f>IF(India_Data[[#This Row],[Sales]]&gt;=India_Data[[#This Row],[Target]],"YES","NO")</f>
        <v>NO</v>
      </c>
      <c r="AB1011" s="37">
        <f>(Data!O1011:O2565-Data!T1011:T2565)</f>
        <v>-64.510000000000005</v>
      </c>
      <c r="AC1011" s="35">
        <f>India_Data[[#This Row],[Ship Date]]-India_Data[[#This Row],[Order Date]]</f>
        <v>4</v>
      </c>
      <c r="AD1011" s="35" t="str">
        <f>IF(India_Data[[#This Row],[Ship Date]]-India_Data[[#This Row],[Order Date]]&gt;5,"flag","no")</f>
        <v>no</v>
      </c>
      <c r="AE1011" s="35">
        <f>India_Data[[#This Row],[Profit]]/India_Data[[#This Row],[Sales]]</f>
        <v>6.8965517241379323E-2</v>
      </c>
      <c r="AF1011" s="41">
        <f>India_Data[[#This Row],[Sales]]/India_Data[[#This Row],[Target]]</f>
        <v>0.26693181818181816</v>
      </c>
      <c r="AG1011" s="41">
        <f>India_Data[[#This Row],[Shipping Cost]]/India_Data[[#This Row],[Sales]]</f>
        <v>0.10046828437633036</v>
      </c>
      <c r="AH1011" s="40" t="str">
        <f>IF(India_Data[[#This Row],[Shipping Cost]]/India_Data[[#This Row],[Sales]]&gt;0.1,"HIGH","")</f>
        <v>HIGH</v>
      </c>
    </row>
    <row r="1012" spans="1:34">
      <c r="A1012" s="19">
        <v>1011</v>
      </c>
      <c r="B1012" s="20" t="s">
        <v>3507</v>
      </c>
      <c r="C1012" s="20" t="s">
        <v>2928</v>
      </c>
      <c r="D1012" s="20" t="s">
        <v>3508</v>
      </c>
      <c r="E1012" s="20" t="s">
        <v>3509</v>
      </c>
      <c r="F1012" s="20" t="s">
        <v>110</v>
      </c>
      <c r="G1012" s="20" t="s">
        <v>74</v>
      </c>
      <c r="H1012" s="20" t="s">
        <v>63</v>
      </c>
      <c r="I1012" s="20" t="s">
        <v>32</v>
      </c>
      <c r="J1012" s="20" t="s">
        <v>54</v>
      </c>
      <c r="K1012" s="20" t="s">
        <v>3569</v>
      </c>
      <c r="L1012" s="20" t="s">
        <v>35</v>
      </c>
      <c r="M1012" s="20" t="s">
        <v>159</v>
      </c>
      <c r="N1012" s="20" t="s">
        <v>3570</v>
      </c>
      <c r="O1012" s="20">
        <v>26.37</v>
      </c>
      <c r="P1012" s="20">
        <v>1</v>
      </c>
      <c r="Q1012" s="20">
        <v>1.29</v>
      </c>
      <c r="R1012" s="20">
        <v>2.02</v>
      </c>
      <c r="S1012" s="20" t="s">
        <v>38</v>
      </c>
      <c r="T1012" s="20">
        <v>685</v>
      </c>
      <c r="U1012" s="20" t="s">
        <v>350</v>
      </c>
      <c r="V1012" s="20" t="s">
        <v>362</v>
      </c>
      <c r="W1012" s="21" t="s">
        <v>58</v>
      </c>
      <c r="X1012" s="22">
        <v>45014</v>
      </c>
      <c r="Y1012" s="23">
        <v>44961</v>
      </c>
      <c r="Z1012" s="37" t="str">
        <f>IF(India_Data[[#This Row],[Order Date]]=India_Data[[#This Row],[Ship Date]],"0","1")</f>
        <v>1</v>
      </c>
      <c r="AA1012" s="37" t="str">
        <f>IF(India_Data[[#This Row],[Sales]]&gt;=India_Data[[#This Row],[Target]],"YES","NO")</f>
        <v>NO</v>
      </c>
      <c r="AB1012" s="37">
        <f>(Data!O1012:O2566-Data!T1012:T2566)</f>
        <v>-658.63</v>
      </c>
      <c r="AC1012" s="35">
        <f>India_Data[[#This Row],[Ship Date]]-India_Data[[#This Row],[Order Date]]</f>
        <v>-53</v>
      </c>
      <c r="AD1012" s="35" t="str">
        <f>IF(India_Data[[#This Row],[Ship Date]]-India_Data[[#This Row],[Order Date]]&gt;5,"flag","no")</f>
        <v>no</v>
      </c>
      <c r="AE1012" s="35">
        <f>India_Data[[#This Row],[Profit]]/India_Data[[#This Row],[Sales]]</f>
        <v>4.8919226393629126E-2</v>
      </c>
      <c r="AF1012" s="41">
        <f>India_Data[[#This Row],[Sales]]/India_Data[[#This Row],[Target]]</f>
        <v>3.8496350364963502E-2</v>
      </c>
      <c r="AG1012" s="41">
        <f>India_Data[[#This Row],[Shipping Cost]]/India_Data[[#This Row],[Sales]]</f>
        <v>7.6602199469093663E-2</v>
      </c>
      <c r="AH1012" s="40" t="str">
        <f>IF(India_Data[[#This Row],[Shipping Cost]]/India_Data[[#This Row],[Sales]]&gt;0.1,"HIGH","")</f>
        <v/>
      </c>
    </row>
    <row r="1013" spans="1:34">
      <c r="A1013" s="19">
        <v>1012</v>
      </c>
      <c r="B1013" s="20" t="s">
        <v>3568</v>
      </c>
      <c r="C1013" s="20" t="s">
        <v>2928</v>
      </c>
      <c r="D1013" s="20" t="s">
        <v>661</v>
      </c>
      <c r="E1013" s="20" t="s">
        <v>662</v>
      </c>
      <c r="F1013" s="20" t="s">
        <v>110</v>
      </c>
      <c r="G1013" s="20" t="s">
        <v>786</v>
      </c>
      <c r="H1013" s="20" t="s">
        <v>63</v>
      </c>
      <c r="I1013" s="20" t="s">
        <v>32</v>
      </c>
      <c r="J1013" s="20" t="s">
        <v>54</v>
      </c>
      <c r="K1013" s="20" t="s">
        <v>3571</v>
      </c>
      <c r="L1013" s="20" t="s">
        <v>35</v>
      </c>
      <c r="M1013" s="20" t="s">
        <v>159</v>
      </c>
      <c r="N1013" s="20" t="s">
        <v>3572</v>
      </c>
      <c r="O1013" s="20">
        <v>58.44</v>
      </c>
      <c r="P1013" s="20">
        <v>2</v>
      </c>
      <c r="Q1013" s="20">
        <v>19.260000000000002</v>
      </c>
      <c r="R1013" s="20">
        <v>0.09</v>
      </c>
      <c r="S1013" s="20" t="s">
        <v>38</v>
      </c>
      <c r="T1013" s="20">
        <v>286</v>
      </c>
      <c r="U1013" s="20" t="s">
        <v>350</v>
      </c>
      <c r="V1013" s="20" t="s">
        <v>356</v>
      </c>
      <c r="W1013" s="21" t="s">
        <v>58</v>
      </c>
      <c r="X1013" s="22">
        <v>44585</v>
      </c>
      <c r="Y1013" s="23">
        <v>44591</v>
      </c>
      <c r="Z1013" s="37" t="str">
        <f>IF(India_Data[[#This Row],[Order Date]]=India_Data[[#This Row],[Ship Date]],"0","1")</f>
        <v>1</v>
      </c>
      <c r="AA1013" s="37" t="str">
        <f>IF(India_Data[[#This Row],[Sales]]&gt;=India_Data[[#This Row],[Target]],"YES","NO")</f>
        <v>NO</v>
      </c>
      <c r="AB1013" s="37">
        <f>(Data!O1013:O2567-Data!T1013:T2567)</f>
        <v>-227.56</v>
      </c>
      <c r="AC1013" s="35">
        <f>India_Data[[#This Row],[Ship Date]]-India_Data[[#This Row],[Order Date]]</f>
        <v>6</v>
      </c>
      <c r="AD1013" s="35" t="str">
        <f>IF(India_Data[[#This Row],[Ship Date]]-India_Data[[#This Row],[Order Date]]&gt;5,"flag","no")</f>
        <v>flag</v>
      </c>
      <c r="AE1013" s="35">
        <f>India_Data[[#This Row],[Profit]]/India_Data[[#This Row],[Sales]]</f>
        <v>0.32956878850102672</v>
      </c>
      <c r="AF1013" s="41">
        <f>India_Data[[#This Row],[Sales]]/India_Data[[#This Row],[Target]]</f>
        <v>0.20433566433566433</v>
      </c>
      <c r="AG1013" s="41">
        <f>India_Data[[#This Row],[Shipping Cost]]/India_Data[[#This Row],[Sales]]</f>
        <v>1.540041067761807E-3</v>
      </c>
      <c r="AH1013" s="40" t="str">
        <f>IF(India_Data[[#This Row],[Shipping Cost]]/India_Data[[#This Row],[Sales]]&gt;0.1,"HIGH","")</f>
        <v/>
      </c>
    </row>
    <row r="1014" spans="1:34">
      <c r="A1014" s="19">
        <v>1013</v>
      </c>
      <c r="B1014" s="20" t="s">
        <v>3565</v>
      </c>
      <c r="C1014" s="20" t="s">
        <v>2928</v>
      </c>
      <c r="D1014" s="20" t="s">
        <v>3566</v>
      </c>
      <c r="E1014" s="20" t="s">
        <v>3567</v>
      </c>
      <c r="F1014" s="20" t="s">
        <v>110</v>
      </c>
      <c r="G1014" s="20" t="s">
        <v>291</v>
      </c>
      <c r="H1014" s="20" t="s">
        <v>63</v>
      </c>
      <c r="I1014" s="20" t="s">
        <v>32</v>
      </c>
      <c r="J1014" s="20" t="s">
        <v>54</v>
      </c>
      <c r="K1014" s="20" t="s">
        <v>3573</v>
      </c>
      <c r="L1014" s="20" t="s">
        <v>35</v>
      </c>
      <c r="M1014" s="20" t="s">
        <v>76</v>
      </c>
      <c r="N1014" s="20" t="s">
        <v>3574</v>
      </c>
      <c r="O1014" s="20">
        <v>9.6</v>
      </c>
      <c r="P1014" s="20">
        <v>2</v>
      </c>
      <c r="Q1014" s="20">
        <v>-7.32</v>
      </c>
      <c r="R1014" s="20">
        <v>0.94</v>
      </c>
      <c r="S1014" s="20" t="s">
        <v>38</v>
      </c>
      <c r="T1014" s="20">
        <v>632</v>
      </c>
      <c r="U1014" s="20" t="s">
        <v>350</v>
      </c>
      <c r="V1014" s="20" t="s">
        <v>375</v>
      </c>
      <c r="W1014" s="21" t="s">
        <v>58</v>
      </c>
      <c r="X1014" s="22">
        <v>45477</v>
      </c>
      <c r="Y1014" s="23">
        <v>45600</v>
      </c>
      <c r="Z1014" s="37" t="str">
        <f>IF(India_Data[[#This Row],[Order Date]]=India_Data[[#This Row],[Ship Date]],"0","1")</f>
        <v>1</v>
      </c>
      <c r="AA1014" s="37" t="str">
        <f>IF(India_Data[[#This Row],[Sales]]&gt;=India_Data[[#This Row],[Target]],"YES","NO")</f>
        <v>NO</v>
      </c>
      <c r="AB1014" s="37">
        <f>(Data!O1014:O2568-Data!T1014:T2568)</f>
        <v>-622.4</v>
      </c>
      <c r="AC1014" s="35">
        <f>India_Data[[#This Row],[Ship Date]]-India_Data[[#This Row],[Order Date]]</f>
        <v>123</v>
      </c>
      <c r="AD1014" s="35" t="str">
        <f>IF(India_Data[[#This Row],[Ship Date]]-India_Data[[#This Row],[Order Date]]&gt;5,"flag","no")</f>
        <v>flag</v>
      </c>
      <c r="AE1014" s="35">
        <f>India_Data[[#This Row],[Profit]]/India_Data[[#This Row],[Sales]]</f>
        <v>-0.76250000000000007</v>
      </c>
      <c r="AF1014" s="41">
        <f>India_Data[[#This Row],[Sales]]/India_Data[[#This Row],[Target]]</f>
        <v>1.5189873417721518E-2</v>
      </c>
      <c r="AG1014" s="41">
        <f>India_Data[[#This Row],[Shipping Cost]]/India_Data[[#This Row],[Sales]]</f>
        <v>9.7916666666666666E-2</v>
      </c>
      <c r="AH1014" s="40" t="str">
        <f>IF(India_Data[[#This Row],[Shipping Cost]]/India_Data[[#This Row],[Sales]]&gt;0.1,"HIGH","")</f>
        <v/>
      </c>
    </row>
    <row r="1015" spans="1:34">
      <c r="A1015" s="19">
        <v>1014</v>
      </c>
      <c r="B1015" s="20" t="s">
        <v>4034</v>
      </c>
      <c r="C1015" s="20" t="s">
        <v>3998</v>
      </c>
      <c r="D1015" s="20" t="s">
        <v>4035</v>
      </c>
      <c r="E1015" s="20" t="s">
        <v>4036</v>
      </c>
      <c r="F1015" s="20" t="s">
        <v>29</v>
      </c>
      <c r="G1015" s="20" t="s">
        <v>135</v>
      </c>
      <c r="H1015" s="20" t="s">
        <v>136</v>
      </c>
      <c r="I1015" s="20" t="s">
        <v>32</v>
      </c>
      <c r="J1015" s="20" t="s">
        <v>54</v>
      </c>
      <c r="K1015" s="20" t="s">
        <v>4100</v>
      </c>
      <c r="L1015" s="20" t="s">
        <v>35</v>
      </c>
      <c r="M1015" s="20" t="s">
        <v>76</v>
      </c>
      <c r="N1015" s="20" t="s">
        <v>4101</v>
      </c>
      <c r="O1015" s="20">
        <v>117.75</v>
      </c>
      <c r="P1015" s="20">
        <v>5</v>
      </c>
      <c r="Q1015" s="20">
        <v>38.85</v>
      </c>
      <c r="R1015" s="20">
        <v>29.42</v>
      </c>
      <c r="S1015" s="20" t="s">
        <v>2972</v>
      </c>
      <c r="T1015" s="20">
        <v>21</v>
      </c>
      <c r="U1015" s="20" t="s">
        <v>350</v>
      </c>
      <c r="V1015" s="20" t="s">
        <v>362</v>
      </c>
      <c r="W1015" s="21" t="s">
        <v>58</v>
      </c>
      <c r="X1015" s="22">
        <v>45008</v>
      </c>
      <c r="Y1015" s="23">
        <v>45012</v>
      </c>
      <c r="Z1015" s="37" t="str">
        <f>IF(India_Data[[#This Row],[Order Date]]=India_Data[[#This Row],[Ship Date]],"0","1")</f>
        <v>1</v>
      </c>
      <c r="AA1015" s="37" t="str">
        <f>IF(India_Data[[#This Row],[Sales]]&gt;=India_Data[[#This Row],[Target]],"YES","NO")</f>
        <v>YES</v>
      </c>
      <c r="AB1015" s="37">
        <f>(Data!O1015:O2569-Data!T1015:T2569)</f>
        <v>96.75</v>
      </c>
      <c r="AC1015" s="35">
        <f>India_Data[[#This Row],[Ship Date]]-India_Data[[#This Row],[Order Date]]</f>
        <v>4</v>
      </c>
      <c r="AD1015" s="35" t="str">
        <f>IF(India_Data[[#This Row],[Ship Date]]-India_Data[[#This Row],[Order Date]]&gt;5,"flag","no")</f>
        <v>no</v>
      </c>
      <c r="AE1015" s="35">
        <f>India_Data[[#This Row],[Profit]]/India_Data[[#This Row],[Sales]]</f>
        <v>0.32993630573248411</v>
      </c>
      <c r="AF1015" s="41">
        <f>India_Data[[#This Row],[Sales]]/India_Data[[#This Row],[Target]]</f>
        <v>5.6071428571428568</v>
      </c>
      <c r="AG1015" s="41">
        <f>India_Data[[#This Row],[Shipping Cost]]/India_Data[[#This Row],[Sales]]</f>
        <v>0.24985138004246285</v>
      </c>
      <c r="AH1015" s="40" t="str">
        <f>IF(India_Data[[#This Row],[Shipping Cost]]/India_Data[[#This Row],[Sales]]&gt;0.1,"HIGH","")</f>
        <v>HIGH</v>
      </c>
    </row>
    <row r="1016" spans="1:34">
      <c r="A1016" s="19">
        <v>1015</v>
      </c>
      <c r="B1016" s="20" t="s">
        <v>3935</v>
      </c>
      <c r="C1016" s="20" t="s">
        <v>3631</v>
      </c>
      <c r="D1016" s="20" t="s">
        <v>3089</v>
      </c>
      <c r="E1016" s="20" t="s">
        <v>3090</v>
      </c>
      <c r="F1016" s="20" t="s">
        <v>29</v>
      </c>
      <c r="G1016" s="20" t="s">
        <v>1537</v>
      </c>
      <c r="H1016" s="20" t="s">
        <v>63</v>
      </c>
      <c r="I1016" s="20" t="s">
        <v>32</v>
      </c>
      <c r="J1016" s="20" t="s">
        <v>54</v>
      </c>
      <c r="K1016" s="20" t="s">
        <v>3418</v>
      </c>
      <c r="L1016" s="20" t="s">
        <v>35</v>
      </c>
      <c r="M1016" s="20" t="s">
        <v>91</v>
      </c>
      <c r="N1016" s="20" t="s">
        <v>3419</v>
      </c>
      <c r="O1016" s="20">
        <v>69.3</v>
      </c>
      <c r="P1016" s="20">
        <v>5</v>
      </c>
      <c r="Q1016" s="20">
        <v>11.7</v>
      </c>
      <c r="R1016" s="20">
        <v>26.79</v>
      </c>
      <c r="S1016" s="20" t="s">
        <v>2972</v>
      </c>
      <c r="T1016" s="20">
        <v>316</v>
      </c>
      <c r="U1016" s="20" t="s">
        <v>350</v>
      </c>
      <c r="V1016" s="20" t="s">
        <v>351</v>
      </c>
      <c r="W1016" s="21" t="s">
        <v>41</v>
      </c>
      <c r="X1016" s="22">
        <v>45511</v>
      </c>
      <c r="Y1016" s="23">
        <v>45486</v>
      </c>
      <c r="Z1016" s="37" t="str">
        <f>IF(India_Data[[#This Row],[Order Date]]=India_Data[[#This Row],[Ship Date]],"0","1")</f>
        <v>1</v>
      </c>
      <c r="AA1016" s="37" t="str">
        <f>IF(India_Data[[#This Row],[Sales]]&gt;=India_Data[[#This Row],[Target]],"YES","NO")</f>
        <v>NO</v>
      </c>
      <c r="AB1016" s="37">
        <f>(Data!O1016:O2570-Data!T1016:T2570)</f>
        <v>-246.7</v>
      </c>
      <c r="AC1016" s="35">
        <f>India_Data[[#This Row],[Ship Date]]-India_Data[[#This Row],[Order Date]]</f>
        <v>-25</v>
      </c>
      <c r="AD1016" s="35" t="str">
        <f>IF(India_Data[[#This Row],[Ship Date]]-India_Data[[#This Row],[Order Date]]&gt;5,"flag","no")</f>
        <v>no</v>
      </c>
      <c r="AE1016" s="35">
        <f>India_Data[[#This Row],[Profit]]/India_Data[[#This Row],[Sales]]</f>
        <v>0.16883116883116883</v>
      </c>
      <c r="AF1016" s="41">
        <f>India_Data[[#This Row],[Sales]]/India_Data[[#This Row],[Target]]</f>
        <v>0.21930379746835443</v>
      </c>
      <c r="AG1016" s="41">
        <f>India_Data[[#This Row],[Shipping Cost]]/India_Data[[#This Row],[Sales]]</f>
        <v>0.38658008658008658</v>
      </c>
      <c r="AH1016" s="40" t="str">
        <f>IF(India_Data[[#This Row],[Shipping Cost]]/India_Data[[#This Row],[Sales]]&gt;0.1,"HIGH","")</f>
        <v>HIGH</v>
      </c>
    </row>
    <row r="1017" spans="1:34">
      <c r="A1017" s="19">
        <v>1016</v>
      </c>
      <c r="B1017" s="20" t="s">
        <v>3668</v>
      </c>
      <c r="C1017" s="20" t="s">
        <v>3631</v>
      </c>
      <c r="D1017" s="20" t="s">
        <v>3669</v>
      </c>
      <c r="E1017" s="20" t="s">
        <v>3670</v>
      </c>
      <c r="F1017" s="20" t="s">
        <v>29</v>
      </c>
      <c r="G1017" s="20" t="s">
        <v>324</v>
      </c>
      <c r="H1017" s="20" t="s">
        <v>31</v>
      </c>
      <c r="I1017" s="20" t="s">
        <v>32</v>
      </c>
      <c r="J1017" s="20" t="s">
        <v>33</v>
      </c>
      <c r="K1017" s="20" t="s">
        <v>1241</v>
      </c>
      <c r="L1017" s="20" t="s">
        <v>35</v>
      </c>
      <c r="M1017" s="20" t="s">
        <v>76</v>
      </c>
      <c r="N1017" s="20" t="s">
        <v>1242</v>
      </c>
      <c r="O1017" s="20">
        <v>200.25</v>
      </c>
      <c r="P1017" s="20">
        <v>5</v>
      </c>
      <c r="Q1017" s="20">
        <v>94.05</v>
      </c>
      <c r="R1017" s="20">
        <v>6.21</v>
      </c>
      <c r="S1017" s="20" t="s">
        <v>2337</v>
      </c>
      <c r="T1017" s="20">
        <v>115</v>
      </c>
      <c r="U1017" s="20" t="s">
        <v>350</v>
      </c>
      <c r="V1017" s="20" t="s">
        <v>356</v>
      </c>
      <c r="W1017" s="21" t="s">
        <v>58</v>
      </c>
      <c r="X1017" s="22">
        <v>44849</v>
      </c>
      <c r="Y1017" s="23">
        <v>44854</v>
      </c>
      <c r="Z1017" s="37" t="str">
        <f>IF(India_Data[[#This Row],[Order Date]]=India_Data[[#This Row],[Ship Date]],"0","1")</f>
        <v>1</v>
      </c>
      <c r="AA1017" s="37" t="str">
        <f>IF(India_Data[[#This Row],[Sales]]&gt;=India_Data[[#This Row],[Target]],"YES","NO")</f>
        <v>YES</v>
      </c>
      <c r="AB1017" s="37">
        <f>(Data!O1017:O2571-Data!T1017:T2571)</f>
        <v>85.25</v>
      </c>
      <c r="AC1017" s="35">
        <f>India_Data[[#This Row],[Ship Date]]-India_Data[[#This Row],[Order Date]]</f>
        <v>5</v>
      </c>
      <c r="AD1017" s="35" t="str">
        <f>IF(India_Data[[#This Row],[Ship Date]]-India_Data[[#This Row],[Order Date]]&gt;5,"flag","no")</f>
        <v>no</v>
      </c>
      <c r="AE1017" s="35">
        <f>India_Data[[#This Row],[Profit]]/India_Data[[#This Row],[Sales]]</f>
        <v>0.46966292134831461</v>
      </c>
      <c r="AF1017" s="41">
        <f>India_Data[[#This Row],[Sales]]/India_Data[[#This Row],[Target]]</f>
        <v>1.741304347826087</v>
      </c>
      <c r="AG1017" s="41">
        <f>India_Data[[#This Row],[Shipping Cost]]/India_Data[[#This Row],[Sales]]</f>
        <v>3.1011235955056178E-2</v>
      </c>
      <c r="AH1017" s="40" t="str">
        <f>IF(India_Data[[#This Row],[Shipping Cost]]/India_Data[[#This Row],[Sales]]&gt;0.1,"HIGH","")</f>
        <v/>
      </c>
    </row>
    <row r="1018" spans="1:34">
      <c r="A1018" s="19">
        <v>1017</v>
      </c>
      <c r="B1018" s="20" t="s">
        <v>3696</v>
      </c>
      <c r="C1018" s="20" t="s">
        <v>3631</v>
      </c>
      <c r="D1018" s="20" t="s">
        <v>3597</v>
      </c>
      <c r="E1018" s="20" t="s">
        <v>3598</v>
      </c>
      <c r="F1018" s="20" t="s">
        <v>29</v>
      </c>
      <c r="G1018" s="20" t="s">
        <v>702</v>
      </c>
      <c r="H1018" s="20" t="s">
        <v>252</v>
      </c>
      <c r="I1018" s="20" t="s">
        <v>32</v>
      </c>
      <c r="J1018" s="20" t="s">
        <v>47</v>
      </c>
      <c r="K1018" s="20" t="s">
        <v>1345</v>
      </c>
      <c r="L1018" s="20" t="s">
        <v>35</v>
      </c>
      <c r="M1018" s="20" t="s">
        <v>98</v>
      </c>
      <c r="N1018" s="20" t="s">
        <v>1346</v>
      </c>
      <c r="O1018" s="20">
        <v>174.45</v>
      </c>
      <c r="P1018" s="20">
        <v>5</v>
      </c>
      <c r="Q1018" s="20">
        <v>27.9</v>
      </c>
      <c r="R1018" s="20">
        <v>27.08</v>
      </c>
      <c r="S1018" s="20" t="s">
        <v>2337</v>
      </c>
      <c r="T1018" s="20">
        <v>595</v>
      </c>
      <c r="U1018" s="20" t="s">
        <v>350</v>
      </c>
      <c r="V1018" s="20" t="s">
        <v>375</v>
      </c>
      <c r="W1018" s="21" t="s">
        <v>41</v>
      </c>
      <c r="X1018" s="22">
        <v>45526</v>
      </c>
      <c r="Y1018" s="23">
        <v>45530</v>
      </c>
      <c r="Z1018" s="37" t="str">
        <f>IF(India_Data[[#This Row],[Order Date]]=India_Data[[#This Row],[Ship Date]],"0","1")</f>
        <v>1</v>
      </c>
      <c r="AA1018" s="37" t="str">
        <f>IF(India_Data[[#This Row],[Sales]]&gt;=India_Data[[#This Row],[Target]],"YES","NO")</f>
        <v>NO</v>
      </c>
      <c r="AB1018" s="37">
        <f>(Data!O1018:O2572-Data!T1018:T2572)</f>
        <v>-420.55</v>
      </c>
      <c r="AC1018" s="35">
        <f>India_Data[[#This Row],[Ship Date]]-India_Data[[#This Row],[Order Date]]</f>
        <v>4</v>
      </c>
      <c r="AD1018" s="35" t="str">
        <f>IF(India_Data[[#This Row],[Ship Date]]-India_Data[[#This Row],[Order Date]]&gt;5,"flag","no")</f>
        <v>no</v>
      </c>
      <c r="AE1018" s="35">
        <f>India_Data[[#This Row],[Profit]]/India_Data[[#This Row],[Sales]]</f>
        <v>0.15993121238177127</v>
      </c>
      <c r="AF1018" s="41">
        <f>India_Data[[#This Row],[Sales]]/India_Data[[#This Row],[Target]]</f>
        <v>0.29319327731092437</v>
      </c>
      <c r="AG1018" s="41">
        <f>India_Data[[#This Row],[Shipping Cost]]/India_Data[[#This Row],[Sales]]</f>
        <v>0.15523072513614217</v>
      </c>
      <c r="AH1018" s="40" t="str">
        <f>IF(India_Data[[#This Row],[Shipping Cost]]/India_Data[[#This Row],[Sales]]&gt;0.1,"HIGH","")</f>
        <v>HIGH</v>
      </c>
    </row>
    <row r="1019" spans="1:34">
      <c r="A1019" s="19">
        <v>1018</v>
      </c>
      <c r="B1019" s="20" t="s">
        <v>3386</v>
      </c>
      <c r="C1019" s="20" t="s">
        <v>2928</v>
      </c>
      <c r="D1019" s="20" t="s">
        <v>3387</v>
      </c>
      <c r="E1019" s="20" t="s">
        <v>3388</v>
      </c>
      <c r="F1019" s="20" t="s">
        <v>29</v>
      </c>
      <c r="G1019" s="20" t="s">
        <v>1270</v>
      </c>
      <c r="H1019" s="20" t="s">
        <v>563</v>
      </c>
      <c r="I1019" s="20" t="s">
        <v>32</v>
      </c>
      <c r="J1019" s="20" t="s">
        <v>54</v>
      </c>
      <c r="K1019" s="20" t="s">
        <v>3409</v>
      </c>
      <c r="L1019" s="20" t="s">
        <v>35</v>
      </c>
      <c r="M1019" s="20" t="s">
        <v>84</v>
      </c>
      <c r="N1019" s="20" t="s">
        <v>3410</v>
      </c>
      <c r="O1019" s="20">
        <v>42.3</v>
      </c>
      <c r="P1019" s="20">
        <v>5</v>
      </c>
      <c r="Q1019" s="20">
        <v>19.350000000000001</v>
      </c>
      <c r="R1019" s="20">
        <v>6.95</v>
      </c>
      <c r="S1019" s="20" t="s">
        <v>2337</v>
      </c>
      <c r="T1019" s="20">
        <v>422</v>
      </c>
      <c r="U1019" s="20" t="s">
        <v>350</v>
      </c>
      <c r="V1019" s="20" t="s">
        <v>351</v>
      </c>
      <c r="W1019" s="21" t="s">
        <v>58</v>
      </c>
      <c r="X1019" s="22">
        <v>45316</v>
      </c>
      <c r="Y1019" s="23">
        <v>45320</v>
      </c>
      <c r="Z1019" s="37" t="str">
        <f>IF(India_Data[[#This Row],[Order Date]]=India_Data[[#This Row],[Ship Date]],"0","1")</f>
        <v>1</v>
      </c>
      <c r="AA1019" s="37" t="str">
        <f>IF(India_Data[[#This Row],[Sales]]&gt;=India_Data[[#This Row],[Target]],"YES","NO")</f>
        <v>NO</v>
      </c>
      <c r="AB1019" s="37">
        <f>(Data!O1019:O2573-Data!T1019:T2573)</f>
        <v>-379.7</v>
      </c>
      <c r="AC1019" s="35">
        <f>India_Data[[#This Row],[Ship Date]]-India_Data[[#This Row],[Order Date]]</f>
        <v>4</v>
      </c>
      <c r="AD1019" s="35" t="str">
        <f>IF(India_Data[[#This Row],[Ship Date]]-India_Data[[#This Row],[Order Date]]&gt;5,"flag","no")</f>
        <v>no</v>
      </c>
      <c r="AE1019" s="35">
        <f>India_Data[[#This Row],[Profit]]/India_Data[[#This Row],[Sales]]</f>
        <v>0.45744680851063835</v>
      </c>
      <c r="AF1019" s="41">
        <f>India_Data[[#This Row],[Sales]]/India_Data[[#This Row],[Target]]</f>
        <v>0.10023696682464454</v>
      </c>
      <c r="AG1019" s="41">
        <f>India_Data[[#This Row],[Shipping Cost]]/India_Data[[#This Row],[Sales]]</f>
        <v>0.16430260047281325</v>
      </c>
      <c r="AH1019" s="40" t="str">
        <f>IF(India_Data[[#This Row],[Shipping Cost]]/India_Data[[#This Row],[Sales]]&gt;0.1,"HIGH","")</f>
        <v>HIGH</v>
      </c>
    </row>
    <row r="1020" spans="1:34">
      <c r="A1020" s="19">
        <v>1019</v>
      </c>
      <c r="B1020" s="20" t="s">
        <v>2957</v>
      </c>
      <c r="C1020" s="20" t="s">
        <v>2928</v>
      </c>
      <c r="D1020" s="20" t="s">
        <v>719</v>
      </c>
      <c r="E1020" s="20" t="s">
        <v>720</v>
      </c>
      <c r="F1020" s="20" t="s">
        <v>29</v>
      </c>
      <c r="G1020" s="20" t="s">
        <v>311</v>
      </c>
      <c r="H1020" s="20" t="s">
        <v>312</v>
      </c>
      <c r="I1020" s="20" t="s">
        <v>32</v>
      </c>
      <c r="J1020" s="20" t="s">
        <v>180</v>
      </c>
      <c r="K1020" s="20" t="s">
        <v>3411</v>
      </c>
      <c r="L1020" s="20" t="s">
        <v>35</v>
      </c>
      <c r="M1020" s="20" t="s">
        <v>84</v>
      </c>
      <c r="N1020" s="20" t="s">
        <v>3412</v>
      </c>
      <c r="O1020" s="20">
        <v>58.35</v>
      </c>
      <c r="P1020" s="20">
        <v>5</v>
      </c>
      <c r="Q1020" s="20">
        <v>23.25</v>
      </c>
      <c r="R1020" s="20">
        <v>6.92</v>
      </c>
      <c r="S1020" s="20" t="s">
        <v>38</v>
      </c>
      <c r="T1020" s="20">
        <v>760</v>
      </c>
      <c r="U1020" s="20" t="s">
        <v>350</v>
      </c>
      <c r="V1020" s="20" t="s">
        <v>356</v>
      </c>
      <c r="W1020" s="21" t="s">
        <v>58</v>
      </c>
      <c r="X1020" s="22">
        <v>44238</v>
      </c>
      <c r="Y1020" s="23">
        <v>44388</v>
      </c>
      <c r="Z1020" s="37" t="str">
        <f>IF(India_Data[[#This Row],[Order Date]]=India_Data[[#This Row],[Ship Date]],"0","1")</f>
        <v>1</v>
      </c>
      <c r="AA1020" s="37" t="str">
        <f>IF(India_Data[[#This Row],[Sales]]&gt;=India_Data[[#This Row],[Target]],"YES","NO")</f>
        <v>NO</v>
      </c>
      <c r="AB1020" s="37">
        <f>(Data!O1020:O2574-Data!T1020:T2574)</f>
        <v>-701.65</v>
      </c>
      <c r="AC1020" s="35">
        <f>India_Data[[#This Row],[Ship Date]]-India_Data[[#This Row],[Order Date]]</f>
        <v>150</v>
      </c>
      <c r="AD1020" s="35" t="str">
        <f>IF(India_Data[[#This Row],[Ship Date]]-India_Data[[#This Row],[Order Date]]&gt;5,"flag","no")</f>
        <v>flag</v>
      </c>
      <c r="AE1020" s="35">
        <f>India_Data[[#This Row],[Profit]]/India_Data[[#This Row],[Sales]]</f>
        <v>0.39845758354755784</v>
      </c>
      <c r="AF1020" s="41">
        <f>India_Data[[#This Row],[Sales]]/India_Data[[#This Row],[Target]]</f>
        <v>7.6776315789473693E-2</v>
      </c>
      <c r="AG1020" s="41">
        <f>India_Data[[#This Row],[Shipping Cost]]/India_Data[[#This Row],[Sales]]</f>
        <v>0.11859468723221936</v>
      </c>
      <c r="AH1020" s="40" t="str">
        <f>IF(India_Data[[#This Row],[Shipping Cost]]/India_Data[[#This Row],[Sales]]&gt;0.1,"HIGH","")</f>
        <v>HIGH</v>
      </c>
    </row>
    <row r="1021" spans="1:34">
      <c r="A1021" s="19">
        <v>1020</v>
      </c>
      <c r="B1021" s="20" t="s">
        <v>4102</v>
      </c>
      <c r="C1021" s="20" t="s">
        <v>3998</v>
      </c>
      <c r="D1021" s="20" t="s">
        <v>4073</v>
      </c>
      <c r="E1021" s="20" t="s">
        <v>4074</v>
      </c>
      <c r="F1021" s="20" t="s">
        <v>29</v>
      </c>
      <c r="G1021" s="20" t="s">
        <v>1014</v>
      </c>
      <c r="H1021" s="20" t="s">
        <v>179</v>
      </c>
      <c r="I1021" s="20" t="s">
        <v>32</v>
      </c>
      <c r="J1021" s="20" t="s">
        <v>180</v>
      </c>
      <c r="K1021" s="20" t="s">
        <v>204</v>
      </c>
      <c r="L1021" s="20" t="s">
        <v>35</v>
      </c>
      <c r="M1021" s="20" t="s">
        <v>36</v>
      </c>
      <c r="N1021" s="20" t="s">
        <v>205</v>
      </c>
      <c r="O1021" s="20">
        <v>66.900000000000006</v>
      </c>
      <c r="P1021" s="20">
        <v>5</v>
      </c>
      <c r="Q1021" s="20">
        <v>29.4</v>
      </c>
      <c r="R1021" s="20">
        <v>10.24</v>
      </c>
      <c r="S1021" s="20" t="s">
        <v>2337</v>
      </c>
      <c r="T1021" s="20">
        <v>437</v>
      </c>
      <c r="U1021" s="20" t="s">
        <v>350</v>
      </c>
      <c r="V1021" s="20" t="s">
        <v>375</v>
      </c>
      <c r="W1021" s="21" t="s">
        <v>58</v>
      </c>
      <c r="X1021" s="22">
        <v>45330</v>
      </c>
      <c r="Y1021" s="23">
        <v>45481</v>
      </c>
      <c r="Z1021" s="37" t="str">
        <f>IF(India_Data[[#This Row],[Order Date]]=India_Data[[#This Row],[Ship Date]],"0","1")</f>
        <v>1</v>
      </c>
      <c r="AA1021" s="37" t="str">
        <f>IF(India_Data[[#This Row],[Sales]]&gt;=India_Data[[#This Row],[Target]],"YES","NO")</f>
        <v>NO</v>
      </c>
      <c r="AB1021" s="37">
        <f>(Data!O1021:O2575-Data!T1021:T2575)</f>
        <v>-370.1</v>
      </c>
      <c r="AC1021" s="35">
        <f>India_Data[[#This Row],[Ship Date]]-India_Data[[#This Row],[Order Date]]</f>
        <v>151</v>
      </c>
      <c r="AD1021" s="35" t="str">
        <f>IF(India_Data[[#This Row],[Ship Date]]-India_Data[[#This Row],[Order Date]]&gt;5,"flag","no")</f>
        <v>flag</v>
      </c>
      <c r="AE1021" s="35">
        <f>India_Data[[#This Row],[Profit]]/India_Data[[#This Row],[Sales]]</f>
        <v>0.43946188340807169</v>
      </c>
      <c r="AF1021" s="41">
        <f>India_Data[[#This Row],[Sales]]/India_Data[[#This Row],[Target]]</f>
        <v>0.1530892448512586</v>
      </c>
      <c r="AG1021" s="41">
        <f>India_Data[[#This Row],[Shipping Cost]]/India_Data[[#This Row],[Sales]]</f>
        <v>0.15306427503736919</v>
      </c>
      <c r="AH1021" s="40" t="str">
        <f>IF(India_Data[[#This Row],[Shipping Cost]]/India_Data[[#This Row],[Sales]]&gt;0.1,"HIGH","")</f>
        <v>HIGH</v>
      </c>
    </row>
    <row r="1022" spans="1:34">
      <c r="A1022" s="19">
        <v>1021</v>
      </c>
      <c r="B1022" s="20" t="s">
        <v>3575</v>
      </c>
      <c r="C1022" s="20" t="s">
        <v>2928</v>
      </c>
      <c r="D1022" s="20" t="s">
        <v>3576</v>
      </c>
      <c r="E1022" s="20" t="s">
        <v>3577</v>
      </c>
      <c r="F1022" s="20" t="s">
        <v>29</v>
      </c>
      <c r="G1022" s="20" t="s">
        <v>291</v>
      </c>
      <c r="H1022" s="20" t="s">
        <v>63</v>
      </c>
      <c r="I1022" s="20" t="s">
        <v>32</v>
      </c>
      <c r="J1022" s="20" t="s">
        <v>54</v>
      </c>
      <c r="K1022" s="20" t="s">
        <v>3578</v>
      </c>
      <c r="L1022" s="20" t="s">
        <v>35</v>
      </c>
      <c r="M1022" s="20" t="s">
        <v>84</v>
      </c>
      <c r="N1022" s="20" t="s">
        <v>3579</v>
      </c>
      <c r="O1022" s="20">
        <v>23.774999999999999</v>
      </c>
      <c r="P1022" s="20">
        <v>5</v>
      </c>
      <c r="Q1022" s="20">
        <v>-21.524999999999999</v>
      </c>
      <c r="R1022" s="20">
        <v>1.45</v>
      </c>
      <c r="S1022" s="20" t="s">
        <v>38</v>
      </c>
      <c r="T1022" s="20">
        <v>108</v>
      </c>
      <c r="U1022" s="20" t="s">
        <v>350</v>
      </c>
      <c r="V1022" s="20" t="s">
        <v>362</v>
      </c>
      <c r="W1022" s="21" t="s">
        <v>41</v>
      </c>
      <c r="X1022" s="22">
        <v>45096</v>
      </c>
      <c r="Y1022" s="23">
        <v>45100</v>
      </c>
      <c r="Z1022" s="37" t="str">
        <f>IF(India_Data[[#This Row],[Order Date]]=India_Data[[#This Row],[Ship Date]],"0","1")</f>
        <v>1</v>
      </c>
      <c r="AA1022" s="37" t="str">
        <f>IF(India_Data[[#This Row],[Sales]]&gt;=India_Data[[#This Row],[Target]],"YES","NO")</f>
        <v>NO</v>
      </c>
      <c r="AB1022" s="37">
        <f>(Data!O1022:O2576-Data!T1022:T2576)</f>
        <v>-84.224999999999994</v>
      </c>
      <c r="AC1022" s="35">
        <f>India_Data[[#This Row],[Ship Date]]-India_Data[[#This Row],[Order Date]]</f>
        <v>4</v>
      </c>
      <c r="AD1022" s="35" t="str">
        <f>IF(India_Data[[#This Row],[Ship Date]]-India_Data[[#This Row],[Order Date]]&gt;5,"flag","no")</f>
        <v>no</v>
      </c>
      <c r="AE1022" s="35">
        <f>India_Data[[#This Row],[Profit]]/India_Data[[#This Row],[Sales]]</f>
        <v>-0.90536277602523663</v>
      </c>
      <c r="AF1022" s="41">
        <f>India_Data[[#This Row],[Sales]]/India_Data[[#This Row],[Target]]</f>
        <v>0.22013888888888888</v>
      </c>
      <c r="AG1022" s="41">
        <f>India_Data[[#This Row],[Shipping Cost]]/India_Data[[#This Row],[Sales]]</f>
        <v>6.0988433228180865E-2</v>
      </c>
      <c r="AH1022" s="40" t="str">
        <f>IF(India_Data[[#This Row],[Shipping Cost]]/India_Data[[#This Row],[Sales]]&gt;0.1,"HIGH","")</f>
        <v/>
      </c>
    </row>
    <row r="1023" spans="1:34">
      <c r="A1023" s="19">
        <v>1022</v>
      </c>
      <c r="B1023" s="20" t="s">
        <v>4103</v>
      </c>
      <c r="C1023" s="20" t="s">
        <v>3998</v>
      </c>
      <c r="D1023" s="20" t="s">
        <v>3163</v>
      </c>
      <c r="E1023" s="20" t="s">
        <v>3164</v>
      </c>
      <c r="F1023" s="20" t="s">
        <v>29</v>
      </c>
      <c r="G1023" s="20" t="s">
        <v>420</v>
      </c>
      <c r="H1023" s="20" t="s">
        <v>63</v>
      </c>
      <c r="I1023" s="20" t="s">
        <v>32</v>
      </c>
      <c r="J1023" s="20" t="s">
        <v>54</v>
      </c>
      <c r="K1023" s="20" t="s">
        <v>3311</v>
      </c>
      <c r="L1023" s="20" t="s">
        <v>35</v>
      </c>
      <c r="M1023" s="20" t="s">
        <v>84</v>
      </c>
      <c r="N1023" s="20" t="s">
        <v>3312</v>
      </c>
      <c r="O1023" s="20">
        <v>45.18</v>
      </c>
      <c r="P1023" s="20">
        <v>6</v>
      </c>
      <c r="Q1023" s="20">
        <v>5.76</v>
      </c>
      <c r="R1023" s="20">
        <v>4.8899999999999997</v>
      </c>
      <c r="S1023" s="20" t="s">
        <v>38</v>
      </c>
      <c r="T1023" s="20">
        <v>128</v>
      </c>
      <c r="U1023" s="20" t="s">
        <v>350</v>
      </c>
      <c r="V1023" s="20" t="s">
        <v>351</v>
      </c>
      <c r="W1023" s="21" t="s">
        <v>58</v>
      </c>
      <c r="X1023" s="22">
        <v>45639</v>
      </c>
      <c r="Y1023" s="23">
        <v>45644</v>
      </c>
      <c r="Z1023" s="37" t="str">
        <f>IF(India_Data[[#This Row],[Order Date]]=India_Data[[#This Row],[Ship Date]],"0","1")</f>
        <v>1</v>
      </c>
      <c r="AA1023" s="37" t="str">
        <f>IF(India_Data[[#This Row],[Sales]]&gt;=India_Data[[#This Row],[Target]],"YES","NO")</f>
        <v>NO</v>
      </c>
      <c r="AB1023" s="37">
        <f>(Data!O1023:O2577-Data!T1023:T2577)</f>
        <v>-82.82</v>
      </c>
      <c r="AC1023" s="35">
        <f>India_Data[[#This Row],[Ship Date]]-India_Data[[#This Row],[Order Date]]</f>
        <v>5</v>
      </c>
      <c r="AD1023" s="35" t="str">
        <f>IF(India_Data[[#This Row],[Ship Date]]-India_Data[[#This Row],[Order Date]]&gt;5,"flag","no")</f>
        <v>no</v>
      </c>
      <c r="AE1023" s="35">
        <f>India_Data[[#This Row],[Profit]]/India_Data[[#This Row],[Sales]]</f>
        <v>0.12749003984063745</v>
      </c>
      <c r="AF1023" s="41">
        <f>India_Data[[#This Row],[Sales]]/India_Data[[#This Row],[Target]]</f>
        <v>0.35296875</v>
      </c>
      <c r="AG1023" s="41">
        <f>India_Data[[#This Row],[Shipping Cost]]/India_Data[[#This Row],[Sales]]</f>
        <v>0.10823373173970782</v>
      </c>
      <c r="AH1023" s="40" t="str">
        <f>IF(India_Data[[#This Row],[Shipping Cost]]/India_Data[[#This Row],[Sales]]&gt;0.1,"HIGH","")</f>
        <v>HIGH</v>
      </c>
    </row>
    <row r="1024" spans="1:34">
      <c r="A1024" s="19">
        <v>1023</v>
      </c>
      <c r="B1024" s="20" t="s">
        <v>3413</v>
      </c>
      <c r="C1024" s="20" t="s">
        <v>2928</v>
      </c>
      <c r="D1024" s="20" t="s">
        <v>3344</v>
      </c>
      <c r="E1024" s="20" t="s">
        <v>3345</v>
      </c>
      <c r="F1024" s="20" t="s">
        <v>29</v>
      </c>
      <c r="G1024" s="20" t="s">
        <v>1006</v>
      </c>
      <c r="H1024" s="20" t="s">
        <v>31</v>
      </c>
      <c r="I1024" s="20" t="s">
        <v>32</v>
      </c>
      <c r="J1024" s="20" t="s">
        <v>33</v>
      </c>
      <c r="K1024" s="20" t="s">
        <v>2678</v>
      </c>
      <c r="L1024" s="20" t="s">
        <v>35</v>
      </c>
      <c r="M1024" s="20" t="s">
        <v>98</v>
      </c>
      <c r="N1024" s="20" t="s">
        <v>2679</v>
      </c>
      <c r="O1024" s="20">
        <v>284.94</v>
      </c>
      <c r="P1024" s="20">
        <v>6</v>
      </c>
      <c r="Q1024" s="20">
        <v>28.44</v>
      </c>
      <c r="R1024" s="20">
        <v>28.36</v>
      </c>
      <c r="S1024" s="20" t="s">
        <v>38</v>
      </c>
      <c r="T1024" s="20">
        <v>697</v>
      </c>
      <c r="U1024" s="20" t="s">
        <v>350</v>
      </c>
      <c r="V1024" s="20" t="s">
        <v>356</v>
      </c>
      <c r="W1024" s="21" t="s">
        <v>41</v>
      </c>
      <c r="X1024" s="22">
        <v>45578</v>
      </c>
      <c r="Y1024" s="23">
        <v>45582</v>
      </c>
      <c r="Z1024" s="37" t="str">
        <f>IF(India_Data[[#This Row],[Order Date]]=India_Data[[#This Row],[Ship Date]],"0","1")</f>
        <v>1</v>
      </c>
      <c r="AA1024" s="37" t="str">
        <f>IF(India_Data[[#This Row],[Sales]]&gt;=India_Data[[#This Row],[Target]],"YES","NO")</f>
        <v>NO</v>
      </c>
      <c r="AB1024" s="37">
        <f>(Data!O1024:O2578-Data!T1024:T2578)</f>
        <v>-412.06</v>
      </c>
      <c r="AC1024" s="35">
        <f>India_Data[[#This Row],[Ship Date]]-India_Data[[#This Row],[Order Date]]</f>
        <v>4</v>
      </c>
      <c r="AD1024" s="35" t="str">
        <f>IF(India_Data[[#This Row],[Ship Date]]-India_Data[[#This Row],[Order Date]]&gt;5,"flag","no")</f>
        <v>no</v>
      </c>
      <c r="AE1024" s="35">
        <f>India_Data[[#This Row],[Profit]]/India_Data[[#This Row],[Sales]]</f>
        <v>9.9810486418193303E-2</v>
      </c>
      <c r="AF1024" s="41">
        <f>India_Data[[#This Row],[Sales]]/India_Data[[#This Row],[Target]]</f>
        <v>0.40880918220946916</v>
      </c>
      <c r="AG1024" s="41">
        <f>India_Data[[#This Row],[Shipping Cost]]/India_Data[[#This Row],[Sales]]</f>
        <v>9.9529725556257456E-2</v>
      </c>
      <c r="AH1024" s="40" t="str">
        <f>IF(India_Data[[#This Row],[Shipping Cost]]/India_Data[[#This Row],[Sales]]&gt;0.1,"HIGH","")</f>
        <v/>
      </c>
    </row>
    <row r="1025" spans="1:34">
      <c r="A1025" s="19">
        <v>1024</v>
      </c>
      <c r="B1025" s="20" t="s">
        <v>3492</v>
      </c>
      <c r="C1025" s="20" t="s">
        <v>2928</v>
      </c>
      <c r="D1025" s="20" t="s">
        <v>825</v>
      </c>
      <c r="E1025" s="20" t="s">
        <v>826</v>
      </c>
      <c r="F1025" s="20" t="s">
        <v>29</v>
      </c>
      <c r="G1025" s="20" t="s">
        <v>191</v>
      </c>
      <c r="H1025" s="20" t="s">
        <v>63</v>
      </c>
      <c r="I1025" s="20" t="s">
        <v>32</v>
      </c>
      <c r="J1025" s="20" t="s">
        <v>54</v>
      </c>
      <c r="K1025" s="20" t="s">
        <v>3580</v>
      </c>
      <c r="L1025" s="20" t="s">
        <v>35</v>
      </c>
      <c r="M1025" s="20" t="s">
        <v>98</v>
      </c>
      <c r="N1025" s="20" t="s">
        <v>3581</v>
      </c>
      <c r="O1025" s="20">
        <v>99</v>
      </c>
      <c r="P1025" s="20">
        <v>6</v>
      </c>
      <c r="Q1025" s="20">
        <v>7.92</v>
      </c>
      <c r="R1025" s="20">
        <v>19.579999999999998</v>
      </c>
      <c r="S1025" s="20" t="s">
        <v>2337</v>
      </c>
      <c r="T1025" s="20">
        <v>234</v>
      </c>
      <c r="U1025" s="20" t="s">
        <v>350</v>
      </c>
      <c r="V1025" s="20" t="s">
        <v>375</v>
      </c>
      <c r="W1025" s="21" t="s">
        <v>41</v>
      </c>
      <c r="X1025" s="22">
        <v>44884</v>
      </c>
      <c r="Y1025" s="23">
        <v>44890</v>
      </c>
      <c r="Z1025" s="37" t="str">
        <f>IF(India_Data[[#This Row],[Order Date]]=India_Data[[#This Row],[Ship Date]],"0","1")</f>
        <v>1</v>
      </c>
      <c r="AA1025" s="37" t="str">
        <f>IF(India_Data[[#This Row],[Sales]]&gt;=India_Data[[#This Row],[Target]],"YES","NO")</f>
        <v>NO</v>
      </c>
      <c r="AB1025" s="37">
        <f>(Data!O1025:O2579-Data!T1025:T2579)</f>
        <v>-135</v>
      </c>
      <c r="AC1025" s="35">
        <f>India_Data[[#This Row],[Ship Date]]-India_Data[[#This Row],[Order Date]]</f>
        <v>6</v>
      </c>
      <c r="AD1025" s="35" t="str">
        <f>IF(India_Data[[#This Row],[Ship Date]]-India_Data[[#This Row],[Order Date]]&gt;5,"flag","no")</f>
        <v>flag</v>
      </c>
      <c r="AE1025" s="35">
        <f>India_Data[[#This Row],[Profit]]/India_Data[[#This Row],[Sales]]</f>
        <v>0.08</v>
      </c>
      <c r="AF1025" s="41">
        <f>India_Data[[#This Row],[Sales]]/India_Data[[#This Row],[Target]]</f>
        <v>0.42307692307692307</v>
      </c>
      <c r="AG1025" s="41">
        <f>India_Data[[#This Row],[Shipping Cost]]/India_Data[[#This Row],[Sales]]</f>
        <v>0.19777777777777775</v>
      </c>
      <c r="AH1025" s="40" t="str">
        <f>IF(India_Data[[#This Row],[Shipping Cost]]/India_Data[[#This Row],[Sales]]&gt;0.1,"HIGH","")</f>
        <v>HIGH</v>
      </c>
    </row>
    <row r="1026" spans="1:34">
      <c r="A1026" s="19">
        <v>1025</v>
      </c>
      <c r="B1026" s="20" t="s">
        <v>3379</v>
      </c>
      <c r="C1026" s="20" t="s">
        <v>2928</v>
      </c>
      <c r="D1026" s="20" t="s">
        <v>2394</v>
      </c>
      <c r="E1026" s="20" t="s">
        <v>2395</v>
      </c>
      <c r="F1026" s="20" t="s">
        <v>29</v>
      </c>
      <c r="G1026" s="20" t="s">
        <v>260</v>
      </c>
      <c r="H1026" s="20" t="s">
        <v>260</v>
      </c>
      <c r="I1026" s="20" t="s">
        <v>32</v>
      </c>
      <c r="J1026" s="20" t="s">
        <v>33</v>
      </c>
      <c r="K1026" s="20" t="s">
        <v>792</v>
      </c>
      <c r="L1026" s="20" t="s">
        <v>35</v>
      </c>
      <c r="M1026" s="20" t="s">
        <v>275</v>
      </c>
      <c r="N1026" s="20" t="s">
        <v>793</v>
      </c>
      <c r="O1026" s="20">
        <v>3410.82</v>
      </c>
      <c r="P1026" s="20">
        <v>6</v>
      </c>
      <c r="Q1026" s="20">
        <v>136.26</v>
      </c>
      <c r="R1026" s="20">
        <v>12.64</v>
      </c>
      <c r="S1026" s="20" t="s">
        <v>38</v>
      </c>
      <c r="T1026" s="20">
        <v>748</v>
      </c>
      <c r="U1026" s="20" t="s">
        <v>350</v>
      </c>
      <c r="V1026" s="20" t="s">
        <v>362</v>
      </c>
      <c r="W1026" s="21" t="s">
        <v>41</v>
      </c>
      <c r="X1026" s="22">
        <v>45560</v>
      </c>
      <c r="Y1026" s="23">
        <v>45564</v>
      </c>
      <c r="Z1026" s="37" t="str">
        <f>IF(India_Data[[#This Row],[Order Date]]=India_Data[[#This Row],[Ship Date]],"0","1")</f>
        <v>1</v>
      </c>
      <c r="AA1026" s="37" t="str">
        <f>IF(India_Data[[#This Row],[Sales]]&gt;=India_Data[[#This Row],[Target]],"YES","NO")</f>
        <v>YES</v>
      </c>
      <c r="AB1026" s="37">
        <f>(Data!O1026:O2580-Data!T1026:T2580)</f>
        <v>2662.82</v>
      </c>
      <c r="AC1026" s="35">
        <f>India_Data[[#This Row],[Ship Date]]-India_Data[[#This Row],[Order Date]]</f>
        <v>4</v>
      </c>
      <c r="AD1026" s="35" t="str">
        <f>IF(India_Data[[#This Row],[Ship Date]]-India_Data[[#This Row],[Order Date]]&gt;5,"flag","no")</f>
        <v>no</v>
      </c>
      <c r="AE1026" s="35">
        <f>India_Data[[#This Row],[Profit]]/India_Data[[#This Row],[Sales]]</f>
        <v>3.9949337695920621E-2</v>
      </c>
      <c r="AF1026" s="41">
        <f>India_Data[[#This Row],[Sales]]/India_Data[[#This Row],[Target]]</f>
        <v>4.5599197860962573</v>
      </c>
      <c r="AG1026" s="41">
        <f>India_Data[[#This Row],[Shipping Cost]]/India_Data[[#This Row],[Sales]]</f>
        <v>3.705853724324356E-3</v>
      </c>
      <c r="AH1026" s="40" t="str">
        <f>IF(India_Data[[#This Row],[Shipping Cost]]/India_Data[[#This Row],[Sales]]&gt;0.1,"HIGH","")</f>
        <v/>
      </c>
    </row>
    <row r="1027" spans="1:34">
      <c r="A1027" s="19">
        <v>1026</v>
      </c>
      <c r="B1027" s="20" t="s">
        <v>3971</v>
      </c>
      <c r="C1027" s="20" t="s">
        <v>3631</v>
      </c>
      <c r="D1027" s="20" t="s">
        <v>2686</v>
      </c>
      <c r="E1027" s="20" t="s">
        <v>2687</v>
      </c>
      <c r="F1027" s="20" t="s">
        <v>29</v>
      </c>
      <c r="G1027" s="20" t="s">
        <v>2038</v>
      </c>
      <c r="H1027" s="20" t="s">
        <v>179</v>
      </c>
      <c r="I1027" s="20" t="s">
        <v>32</v>
      </c>
      <c r="J1027" s="20" t="s">
        <v>180</v>
      </c>
      <c r="K1027" s="20" t="s">
        <v>3972</v>
      </c>
      <c r="L1027" s="20" t="s">
        <v>35</v>
      </c>
      <c r="M1027" s="20" t="s">
        <v>84</v>
      </c>
      <c r="N1027" s="20" t="s">
        <v>3973</v>
      </c>
      <c r="O1027" s="20">
        <v>88.41</v>
      </c>
      <c r="P1027" s="20">
        <v>7</v>
      </c>
      <c r="Q1027" s="20">
        <v>0</v>
      </c>
      <c r="R1027" s="20">
        <v>26.93</v>
      </c>
      <c r="S1027" s="20" t="s">
        <v>2972</v>
      </c>
      <c r="T1027" s="20">
        <v>564</v>
      </c>
      <c r="U1027" s="20" t="s">
        <v>350</v>
      </c>
      <c r="V1027" s="20" t="s">
        <v>356</v>
      </c>
      <c r="W1027" s="21" t="s">
        <v>58</v>
      </c>
      <c r="X1027" s="22">
        <v>44368</v>
      </c>
      <c r="Y1027" s="23">
        <v>44372</v>
      </c>
      <c r="Z1027" s="37" t="str">
        <f>IF(India_Data[[#This Row],[Order Date]]=India_Data[[#This Row],[Ship Date]],"0","1")</f>
        <v>1</v>
      </c>
      <c r="AA1027" s="37" t="str">
        <f>IF(India_Data[[#This Row],[Sales]]&gt;=India_Data[[#This Row],[Target]],"YES","NO")</f>
        <v>NO</v>
      </c>
      <c r="AB1027" s="37">
        <f>(Data!O1027:O2581-Data!T1027:T2581)</f>
        <v>-475.59000000000003</v>
      </c>
      <c r="AC1027" s="35">
        <f>India_Data[[#This Row],[Ship Date]]-India_Data[[#This Row],[Order Date]]</f>
        <v>4</v>
      </c>
      <c r="AD1027" s="35" t="str">
        <f>IF(India_Data[[#This Row],[Ship Date]]-India_Data[[#This Row],[Order Date]]&gt;5,"flag","no")</f>
        <v>no</v>
      </c>
      <c r="AE1027" s="35">
        <f>India_Data[[#This Row],[Profit]]/India_Data[[#This Row],[Sales]]</f>
        <v>0</v>
      </c>
      <c r="AF1027" s="41">
        <f>India_Data[[#This Row],[Sales]]/India_Data[[#This Row],[Target]]</f>
        <v>0.15675531914893617</v>
      </c>
      <c r="AG1027" s="41">
        <f>India_Data[[#This Row],[Shipping Cost]]/India_Data[[#This Row],[Sales]]</f>
        <v>0.30460355163443048</v>
      </c>
      <c r="AH1027" s="40" t="str">
        <f>IF(India_Data[[#This Row],[Shipping Cost]]/India_Data[[#This Row],[Sales]]&gt;0.1,"HIGH","")</f>
        <v>HIGH</v>
      </c>
    </row>
    <row r="1028" spans="1:34">
      <c r="A1028" s="19">
        <v>1027</v>
      </c>
      <c r="B1028" s="20" t="s">
        <v>3162</v>
      </c>
      <c r="C1028" s="20" t="s">
        <v>2928</v>
      </c>
      <c r="D1028" s="20" t="s">
        <v>3163</v>
      </c>
      <c r="E1028" s="20" t="s">
        <v>3164</v>
      </c>
      <c r="F1028" s="20" t="s">
        <v>29</v>
      </c>
      <c r="G1028" s="20" t="s">
        <v>411</v>
      </c>
      <c r="H1028" s="20" t="s">
        <v>31</v>
      </c>
      <c r="I1028" s="20" t="s">
        <v>32</v>
      </c>
      <c r="J1028" s="20" t="s">
        <v>33</v>
      </c>
      <c r="K1028" s="20" t="s">
        <v>891</v>
      </c>
      <c r="L1028" s="20" t="s">
        <v>35</v>
      </c>
      <c r="M1028" s="20" t="s">
        <v>105</v>
      </c>
      <c r="N1028" s="20" t="s">
        <v>892</v>
      </c>
      <c r="O1028" s="20">
        <v>343.77</v>
      </c>
      <c r="P1028" s="20">
        <v>7</v>
      </c>
      <c r="Q1028" s="20">
        <v>120.12</v>
      </c>
      <c r="R1028" s="20">
        <v>9.9</v>
      </c>
      <c r="S1028" s="20" t="s">
        <v>38</v>
      </c>
      <c r="T1028" s="20">
        <v>392</v>
      </c>
      <c r="U1028" s="20" t="s">
        <v>350</v>
      </c>
      <c r="V1028" s="20" t="s">
        <v>375</v>
      </c>
      <c r="W1028" s="21" t="s">
        <v>41</v>
      </c>
      <c r="X1028" s="22">
        <v>44854</v>
      </c>
      <c r="Y1028" s="23">
        <v>44858</v>
      </c>
      <c r="Z1028" s="37" t="str">
        <f>IF(India_Data[[#This Row],[Order Date]]=India_Data[[#This Row],[Ship Date]],"0","1")</f>
        <v>1</v>
      </c>
      <c r="AA1028" s="37" t="str">
        <f>IF(India_Data[[#This Row],[Sales]]&gt;=India_Data[[#This Row],[Target]],"YES","NO")</f>
        <v>NO</v>
      </c>
      <c r="AB1028" s="37">
        <f>(Data!O1028:O2582-Data!T1028:T2582)</f>
        <v>-48.230000000000018</v>
      </c>
      <c r="AC1028" s="35">
        <f>India_Data[[#This Row],[Ship Date]]-India_Data[[#This Row],[Order Date]]</f>
        <v>4</v>
      </c>
      <c r="AD1028" s="35" t="str">
        <f>IF(India_Data[[#This Row],[Ship Date]]-India_Data[[#This Row],[Order Date]]&gt;5,"flag","no")</f>
        <v>no</v>
      </c>
      <c r="AE1028" s="35">
        <f>India_Data[[#This Row],[Profit]]/India_Data[[#This Row],[Sales]]</f>
        <v>0.34941967012828345</v>
      </c>
      <c r="AF1028" s="41">
        <f>India_Data[[#This Row],[Sales]]/India_Data[[#This Row],[Target]]</f>
        <v>0.87696428571428564</v>
      </c>
      <c r="AG1028" s="41">
        <f>India_Data[[#This Row],[Shipping Cost]]/India_Data[[#This Row],[Sales]]</f>
        <v>2.8798324461122266E-2</v>
      </c>
      <c r="AH1028" s="40" t="str">
        <f>IF(India_Data[[#This Row],[Shipping Cost]]/India_Data[[#This Row],[Sales]]&gt;0.1,"HIGH","")</f>
        <v/>
      </c>
    </row>
    <row r="1029" spans="1:34">
      <c r="A1029" s="19">
        <v>1028</v>
      </c>
      <c r="B1029" s="20" t="s">
        <v>3678</v>
      </c>
      <c r="C1029" s="20" t="s">
        <v>3631</v>
      </c>
      <c r="D1029" s="20" t="s">
        <v>289</v>
      </c>
      <c r="E1029" s="20" t="s">
        <v>290</v>
      </c>
      <c r="F1029" s="20" t="s">
        <v>29</v>
      </c>
      <c r="G1029" s="20" t="s">
        <v>420</v>
      </c>
      <c r="H1029" s="20" t="s">
        <v>63</v>
      </c>
      <c r="I1029" s="20" t="s">
        <v>32</v>
      </c>
      <c r="J1029" s="20" t="s">
        <v>54</v>
      </c>
      <c r="K1029" s="20" t="s">
        <v>69</v>
      </c>
      <c r="L1029" s="20" t="s">
        <v>35</v>
      </c>
      <c r="M1029" s="20" t="s">
        <v>36</v>
      </c>
      <c r="N1029" s="20" t="s">
        <v>70</v>
      </c>
      <c r="O1029" s="20">
        <v>39.9</v>
      </c>
      <c r="P1029" s="20">
        <v>7</v>
      </c>
      <c r="Q1029" s="20">
        <v>9.8699999999999992</v>
      </c>
      <c r="R1029" s="20">
        <v>5.95</v>
      </c>
      <c r="S1029" s="20" t="s">
        <v>2337</v>
      </c>
      <c r="T1029" s="20">
        <v>557</v>
      </c>
      <c r="U1029" s="20" t="s">
        <v>350</v>
      </c>
      <c r="V1029" s="20" t="s">
        <v>362</v>
      </c>
      <c r="W1029" s="21" t="s">
        <v>41</v>
      </c>
      <c r="X1029" s="22">
        <v>45177</v>
      </c>
      <c r="Y1029" s="23">
        <v>45153</v>
      </c>
      <c r="Z1029" s="37" t="str">
        <f>IF(India_Data[[#This Row],[Order Date]]=India_Data[[#This Row],[Ship Date]],"0","1")</f>
        <v>1</v>
      </c>
      <c r="AA1029" s="37" t="str">
        <f>IF(India_Data[[#This Row],[Sales]]&gt;=India_Data[[#This Row],[Target]],"YES","NO")</f>
        <v>NO</v>
      </c>
      <c r="AB1029" s="37">
        <f>(Data!O1029:O2583-Data!T1029:T2583)</f>
        <v>-517.1</v>
      </c>
      <c r="AC1029" s="35">
        <f>India_Data[[#This Row],[Ship Date]]-India_Data[[#This Row],[Order Date]]</f>
        <v>-24</v>
      </c>
      <c r="AD1029" s="35" t="str">
        <f>IF(India_Data[[#This Row],[Ship Date]]-India_Data[[#This Row],[Order Date]]&gt;5,"flag","no")</f>
        <v>no</v>
      </c>
      <c r="AE1029" s="35">
        <f>India_Data[[#This Row],[Profit]]/India_Data[[#This Row],[Sales]]</f>
        <v>0.24736842105263157</v>
      </c>
      <c r="AF1029" s="41">
        <f>India_Data[[#This Row],[Sales]]/India_Data[[#This Row],[Target]]</f>
        <v>7.1633752244165169E-2</v>
      </c>
      <c r="AG1029" s="41">
        <f>India_Data[[#This Row],[Shipping Cost]]/India_Data[[#This Row],[Sales]]</f>
        <v>0.14912280701754388</v>
      </c>
      <c r="AH1029" s="40" t="str">
        <f>IF(India_Data[[#This Row],[Shipping Cost]]/India_Data[[#This Row],[Sales]]&gt;0.1,"HIGH","")</f>
        <v>HIGH</v>
      </c>
    </row>
    <row r="1030" spans="1:34">
      <c r="A1030" s="19">
        <v>1029</v>
      </c>
      <c r="B1030" s="20" t="s">
        <v>3413</v>
      </c>
      <c r="C1030" s="20" t="s">
        <v>2928</v>
      </c>
      <c r="D1030" s="20" t="s">
        <v>3344</v>
      </c>
      <c r="E1030" s="20" t="s">
        <v>3345</v>
      </c>
      <c r="F1030" s="20" t="s">
        <v>29</v>
      </c>
      <c r="G1030" s="20" t="s">
        <v>1006</v>
      </c>
      <c r="H1030" s="20" t="s">
        <v>31</v>
      </c>
      <c r="I1030" s="20" t="s">
        <v>32</v>
      </c>
      <c r="J1030" s="20" t="s">
        <v>33</v>
      </c>
      <c r="K1030" s="20" t="s">
        <v>3414</v>
      </c>
      <c r="L1030" s="20" t="s">
        <v>35</v>
      </c>
      <c r="M1030" s="20" t="s">
        <v>98</v>
      </c>
      <c r="N1030" s="20" t="s">
        <v>3415</v>
      </c>
      <c r="O1030" s="20">
        <v>338.4</v>
      </c>
      <c r="P1030" s="20">
        <v>8</v>
      </c>
      <c r="Q1030" s="20">
        <v>97.92</v>
      </c>
      <c r="R1030" s="20">
        <v>11.72</v>
      </c>
      <c r="S1030" s="20" t="s">
        <v>38</v>
      </c>
      <c r="T1030" s="20">
        <v>443</v>
      </c>
      <c r="U1030" s="20" t="s">
        <v>350</v>
      </c>
      <c r="V1030" s="20" t="s">
        <v>351</v>
      </c>
      <c r="W1030" s="21" t="s">
        <v>41</v>
      </c>
      <c r="X1030" s="22">
        <v>45460</v>
      </c>
      <c r="Y1030" s="23">
        <v>45466</v>
      </c>
      <c r="Z1030" s="37" t="str">
        <f>IF(India_Data[[#This Row],[Order Date]]=India_Data[[#This Row],[Ship Date]],"0","1")</f>
        <v>1</v>
      </c>
      <c r="AA1030" s="37" t="str">
        <f>IF(India_Data[[#This Row],[Sales]]&gt;=India_Data[[#This Row],[Target]],"YES","NO")</f>
        <v>NO</v>
      </c>
      <c r="AB1030" s="37">
        <f>(Data!O1030:O2584-Data!T1030:T2584)</f>
        <v>-104.60000000000002</v>
      </c>
      <c r="AC1030" s="35">
        <f>India_Data[[#This Row],[Ship Date]]-India_Data[[#This Row],[Order Date]]</f>
        <v>6</v>
      </c>
      <c r="AD1030" s="35" t="str">
        <f>IF(India_Data[[#This Row],[Ship Date]]-India_Data[[#This Row],[Order Date]]&gt;5,"flag","no")</f>
        <v>flag</v>
      </c>
      <c r="AE1030" s="35">
        <f>India_Data[[#This Row],[Profit]]/India_Data[[#This Row],[Sales]]</f>
        <v>0.2893617021276596</v>
      </c>
      <c r="AF1030" s="41">
        <f>India_Data[[#This Row],[Sales]]/India_Data[[#This Row],[Target]]</f>
        <v>0.76388261851015793</v>
      </c>
      <c r="AG1030" s="41">
        <f>India_Data[[#This Row],[Shipping Cost]]/India_Data[[#This Row],[Sales]]</f>
        <v>3.463356973995272E-2</v>
      </c>
      <c r="AH1030" s="40" t="str">
        <f>IF(India_Data[[#This Row],[Shipping Cost]]/India_Data[[#This Row],[Sales]]&gt;0.1,"HIGH","")</f>
        <v/>
      </c>
    </row>
    <row r="1031" spans="1:34">
      <c r="A1031" s="19">
        <v>1030</v>
      </c>
      <c r="B1031" s="20" t="s">
        <v>4029</v>
      </c>
      <c r="C1031" s="20" t="s">
        <v>3998</v>
      </c>
      <c r="D1031" s="20" t="s">
        <v>4030</v>
      </c>
      <c r="E1031" s="20" t="s">
        <v>4031</v>
      </c>
      <c r="F1031" s="20" t="s">
        <v>29</v>
      </c>
      <c r="G1031" s="20" t="s">
        <v>225</v>
      </c>
      <c r="H1031" s="20" t="s">
        <v>53</v>
      </c>
      <c r="I1031" s="20" t="s">
        <v>32</v>
      </c>
      <c r="J1031" s="20" t="s">
        <v>54</v>
      </c>
      <c r="K1031" s="20" t="s">
        <v>3318</v>
      </c>
      <c r="L1031" s="20" t="s">
        <v>35</v>
      </c>
      <c r="M1031" s="20" t="s">
        <v>36</v>
      </c>
      <c r="N1031" s="20" t="s">
        <v>3319</v>
      </c>
      <c r="O1031" s="20">
        <v>50.64</v>
      </c>
      <c r="P1031" s="20">
        <v>8</v>
      </c>
      <c r="Q1031" s="20">
        <v>24.24</v>
      </c>
      <c r="R1031" s="20">
        <v>11.68</v>
      </c>
      <c r="S1031" s="20" t="s">
        <v>2337</v>
      </c>
      <c r="T1031" s="20">
        <v>693</v>
      </c>
      <c r="U1031" s="20" t="s">
        <v>350</v>
      </c>
      <c r="V1031" s="20" t="s">
        <v>356</v>
      </c>
      <c r="W1031" s="21" t="s">
        <v>58</v>
      </c>
      <c r="X1031" s="22">
        <v>45477</v>
      </c>
      <c r="Y1031" s="23">
        <v>45600</v>
      </c>
      <c r="Z1031" s="37" t="str">
        <f>IF(India_Data[[#This Row],[Order Date]]=India_Data[[#This Row],[Ship Date]],"0","1")</f>
        <v>1</v>
      </c>
      <c r="AA1031" s="37" t="str">
        <f>IF(India_Data[[#This Row],[Sales]]&gt;=India_Data[[#This Row],[Target]],"YES","NO")</f>
        <v>NO</v>
      </c>
      <c r="AB1031" s="37">
        <f>(Data!O1031:O2585-Data!T1031:T2585)</f>
        <v>-642.36</v>
      </c>
      <c r="AC1031" s="35">
        <f>India_Data[[#This Row],[Ship Date]]-India_Data[[#This Row],[Order Date]]</f>
        <v>123</v>
      </c>
      <c r="AD1031" s="35" t="str">
        <f>IF(India_Data[[#This Row],[Ship Date]]-India_Data[[#This Row],[Order Date]]&gt;5,"flag","no")</f>
        <v>flag</v>
      </c>
      <c r="AE1031" s="35">
        <f>India_Data[[#This Row],[Profit]]/India_Data[[#This Row],[Sales]]</f>
        <v>0.47867298578199047</v>
      </c>
      <c r="AF1031" s="41">
        <f>India_Data[[#This Row],[Sales]]/India_Data[[#This Row],[Target]]</f>
        <v>7.3073593073593068E-2</v>
      </c>
      <c r="AG1031" s="41">
        <f>India_Data[[#This Row],[Shipping Cost]]/India_Data[[#This Row],[Sales]]</f>
        <v>0.23064770932069509</v>
      </c>
      <c r="AH1031" s="40" t="str">
        <f>IF(India_Data[[#This Row],[Shipping Cost]]/India_Data[[#This Row],[Sales]]&gt;0.1,"HIGH","")</f>
        <v>HIGH</v>
      </c>
    </row>
    <row r="1032" spans="1:34">
      <c r="A1032" s="19">
        <v>1031</v>
      </c>
      <c r="B1032" s="20" t="s">
        <v>3010</v>
      </c>
      <c r="C1032" s="20" t="s">
        <v>2928</v>
      </c>
      <c r="D1032" s="20" t="s">
        <v>3011</v>
      </c>
      <c r="E1032" s="20" t="s">
        <v>3012</v>
      </c>
      <c r="F1032" s="20" t="s">
        <v>29</v>
      </c>
      <c r="G1032" s="20" t="s">
        <v>96</v>
      </c>
      <c r="H1032" s="20" t="s">
        <v>31</v>
      </c>
      <c r="I1032" s="20" t="s">
        <v>32</v>
      </c>
      <c r="J1032" s="20" t="s">
        <v>33</v>
      </c>
      <c r="K1032" s="20" t="s">
        <v>3416</v>
      </c>
      <c r="L1032" s="20" t="s">
        <v>35</v>
      </c>
      <c r="M1032" s="20" t="s">
        <v>105</v>
      </c>
      <c r="N1032" s="20" t="s">
        <v>3417</v>
      </c>
      <c r="O1032" s="20">
        <v>358.92</v>
      </c>
      <c r="P1032" s="20">
        <v>12</v>
      </c>
      <c r="Q1032" s="20">
        <v>143.28</v>
      </c>
      <c r="R1032" s="20">
        <v>24.92</v>
      </c>
      <c r="S1032" s="20" t="s">
        <v>38</v>
      </c>
      <c r="T1032" s="20">
        <v>692</v>
      </c>
      <c r="U1032" s="20" t="s">
        <v>350</v>
      </c>
      <c r="V1032" s="20" t="s">
        <v>375</v>
      </c>
      <c r="W1032" s="21" t="s">
        <v>41</v>
      </c>
      <c r="X1032" s="22">
        <v>44482</v>
      </c>
      <c r="Y1032" s="23">
        <v>44488</v>
      </c>
      <c r="Z1032" s="37" t="str">
        <f>IF(India_Data[[#This Row],[Order Date]]=India_Data[[#This Row],[Ship Date]],"0","1")</f>
        <v>1</v>
      </c>
      <c r="AA1032" s="37" t="str">
        <f>IF(India_Data[[#This Row],[Sales]]&gt;=India_Data[[#This Row],[Target]],"YES","NO")</f>
        <v>NO</v>
      </c>
      <c r="AB1032" s="37">
        <f>(Data!O1032:O2586-Data!T1032:T2586)</f>
        <v>-333.08</v>
      </c>
      <c r="AC1032" s="35">
        <f>India_Data[[#This Row],[Ship Date]]-India_Data[[#This Row],[Order Date]]</f>
        <v>6</v>
      </c>
      <c r="AD1032" s="35" t="str">
        <f>IF(India_Data[[#This Row],[Ship Date]]-India_Data[[#This Row],[Order Date]]&gt;5,"flag","no")</f>
        <v>flag</v>
      </c>
      <c r="AE1032" s="35">
        <f>India_Data[[#This Row],[Profit]]/India_Data[[#This Row],[Sales]]</f>
        <v>0.399197592778335</v>
      </c>
      <c r="AF1032" s="41">
        <f>India_Data[[#This Row],[Sales]]/India_Data[[#This Row],[Target]]</f>
        <v>0.51867052023121385</v>
      </c>
      <c r="AG1032" s="41">
        <f>India_Data[[#This Row],[Shipping Cost]]/India_Data[[#This Row],[Sales]]</f>
        <v>6.9430513763512766E-2</v>
      </c>
      <c r="AH1032" s="40" t="str">
        <f>IF(India_Data[[#This Row],[Shipping Cost]]/India_Data[[#This Row],[Sales]]&gt;0.1,"HIGH","")</f>
        <v/>
      </c>
    </row>
    <row r="1033" spans="1:34">
      <c r="A1033" s="19">
        <v>1032</v>
      </c>
      <c r="B1033" s="20" t="s">
        <v>3971</v>
      </c>
      <c r="C1033" s="20" t="s">
        <v>3631</v>
      </c>
      <c r="D1033" s="20" t="s">
        <v>2686</v>
      </c>
      <c r="E1033" s="20" t="s">
        <v>2687</v>
      </c>
      <c r="F1033" s="20" t="s">
        <v>29</v>
      </c>
      <c r="G1033" s="20" t="s">
        <v>2038</v>
      </c>
      <c r="H1033" s="20" t="s">
        <v>179</v>
      </c>
      <c r="I1033" s="20" t="s">
        <v>32</v>
      </c>
      <c r="J1033" s="20" t="s">
        <v>180</v>
      </c>
      <c r="K1033" s="20" t="s">
        <v>268</v>
      </c>
      <c r="L1033" s="20" t="s">
        <v>35</v>
      </c>
      <c r="M1033" s="20" t="s">
        <v>98</v>
      </c>
      <c r="N1033" s="20" t="s">
        <v>269</v>
      </c>
      <c r="O1033" s="20">
        <v>94.44</v>
      </c>
      <c r="P1033" s="20">
        <v>4</v>
      </c>
      <c r="Q1033" s="20">
        <v>1.8</v>
      </c>
      <c r="R1033" s="20">
        <v>34.799999999999997</v>
      </c>
      <c r="S1033" s="20" t="s">
        <v>2972</v>
      </c>
      <c r="T1033" s="20">
        <v>325</v>
      </c>
      <c r="U1033" s="20" t="s">
        <v>350</v>
      </c>
      <c r="V1033" s="20" t="s">
        <v>362</v>
      </c>
      <c r="W1033" s="21" t="s">
        <v>41</v>
      </c>
      <c r="X1033" s="22">
        <v>44891</v>
      </c>
      <c r="Y1033" s="23">
        <v>44632</v>
      </c>
      <c r="Z1033" s="37" t="str">
        <f>IF(India_Data[[#This Row],[Order Date]]=India_Data[[#This Row],[Ship Date]],"0","1")</f>
        <v>1</v>
      </c>
      <c r="AA1033" s="37" t="str">
        <f>IF(India_Data[[#This Row],[Sales]]&gt;=India_Data[[#This Row],[Target]],"YES","NO")</f>
        <v>NO</v>
      </c>
      <c r="AB1033" s="37">
        <f>(Data!O1033:O2587-Data!T1033:T2587)</f>
        <v>-230.56</v>
      </c>
      <c r="AC1033" s="35">
        <f>India_Data[[#This Row],[Ship Date]]-India_Data[[#This Row],[Order Date]]</f>
        <v>-259</v>
      </c>
      <c r="AD1033" s="35" t="str">
        <f>IF(India_Data[[#This Row],[Ship Date]]-India_Data[[#This Row],[Order Date]]&gt;5,"flag","no")</f>
        <v>no</v>
      </c>
      <c r="AE1033" s="35">
        <f>India_Data[[#This Row],[Profit]]/India_Data[[#This Row],[Sales]]</f>
        <v>1.9059720457433291E-2</v>
      </c>
      <c r="AF1033" s="41">
        <f>India_Data[[#This Row],[Sales]]/India_Data[[#This Row],[Target]]</f>
        <v>0.29058461538461539</v>
      </c>
      <c r="AG1033" s="41">
        <f>India_Data[[#This Row],[Shipping Cost]]/India_Data[[#This Row],[Sales]]</f>
        <v>0.36848792884371029</v>
      </c>
      <c r="AH1033" s="40" t="str">
        <f>IF(India_Data[[#This Row],[Shipping Cost]]/India_Data[[#This Row],[Sales]]&gt;0.1,"HIGH","")</f>
        <v>HIGH</v>
      </c>
    </row>
    <row r="1034" spans="1:34">
      <c r="A1034" s="19">
        <v>1033</v>
      </c>
      <c r="B1034" s="20" t="s">
        <v>3492</v>
      </c>
      <c r="C1034" s="20" t="s">
        <v>2928</v>
      </c>
      <c r="D1034" s="20" t="s">
        <v>825</v>
      </c>
      <c r="E1034" s="20" t="s">
        <v>826</v>
      </c>
      <c r="F1034" s="20" t="s">
        <v>29</v>
      </c>
      <c r="G1034" s="20" t="s">
        <v>191</v>
      </c>
      <c r="H1034" s="20" t="s">
        <v>63</v>
      </c>
      <c r="I1034" s="20" t="s">
        <v>32</v>
      </c>
      <c r="J1034" s="20" t="s">
        <v>54</v>
      </c>
      <c r="K1034" s="20" t="s">
        <v>3582</v>
      </c>
      <c r="L1034" s="20" t="s">
        <v>35</v>
      </c>
      <c r="M1034" s="20" t="s">
        <v>145</v>
      </c>
      <c r="N1034" s="20" t="s">
        <v>3583</v>
      </c>
      <c r="O1034" s="20">
        <v>568.32000000000005</v>
      </c>
      <c r="P1034" s="20">
        <v>4</v>
      </c>
      <c r="Q1034" s="20">
        <v>45.36</v>
      </c>
      <c r="R1034" s="20">
        <v>83.03</v>
      </c>
      <c r="S1034" s="20" t="s">
        <v>2337</v>
      </c>
      <c r="T1034" s="20">
        <v>791</v>
      </c>
      <c r="U1034" s="20" t="s">
        <v>350</v>
      </c>
      <c r="V1034" s="20" t="s">
        <v>351</v>
      </c>
      <c r="W1034" s="21" t="s">
        <v>41</v>
      </c>
      <c r="X1034" s="22">
        <v>45316</v>
      </c>
      <c r="Y1034" s="23">
        <v>45320</v>
      </c>
      <c r="Z1034" s="37" t="str">
        <f>IF(India_Data[[#This Row],[Order Date]]=India_Data[[#This Row],[Ship Date]],"0","1")</f>
        <v>1</v>
      </c>
      <c r="AA1034" s="37" t="str">
        <f>IF(India_Data[[#This Row],[Sales]]&gt;=India_Data[[#This Row],[Target]],"YES","NO")</f>
        <v>NO</v>
      </c>
      <c r="AB1034" s="37">
        <f>(Data!O1034:O2588-Data!T1034:T2588)</f>
        <v>-222.67999999999995</v>
      </c>
      <c r="AC1034" s="35">
        <f>India_Data[[#This Row],[Ship Date]]-India_Data[[#This Row],[Order Date]]</f>
        <v>4</v>
      </c>
      <c r="AD1034" s="35" t="str">
        <f>IF(India_Data[[#This Row],[Ship Date]]-India_Data[[#This Row],[Order Date]]&gt;5,"flag","no")</f>
        <v>no</v>
      </c>
      <c r="AE1034" s="35">
        <f>India_Data[[#This Row],[Profit]]/India_Data[[#This Row],[Sales]]</f>
        <v>7.9814189189189186E-2</v>
      </c>
      <c r="AF1034" s="41">
        <f>India_Data[[#This Row],[Sales]]/India_Data[[#This Row],[Target]]</f>
        <v>0.71848293299620736</v>
      </c>
      <c r="AG1034" s="41">
        <f>India_Data[[#This Row],[Shipping Cost]]/India_Data[[#This Row],[Sales]]</f>
        <v>0.14609726914414414</v>
      </c>
      <c r="AH1034" s="40" t="str">
        <f>IF(India_Data[[#This Row],[Shipping Cost]]/India_Data[[#This Row],[Sales]]&gt;0.1,"HIGH","")</f>
        <v>HIGH</v>
      </c>
    </row>
    <row r="1035" spans="1:34">
      <c r="A1035" s="19">
        <v>1034</v>
      </c>
      <c r="B1035" s="20" t="s">
        <v>3492</v>
      </c>
      <c r="C1035" s="20" t="s">
        <v>2928</v>
      </c>
      <c r="D1035" s="20" t="s">
        <v>825</v>
      </c>
      <c r="E1035" s="20" t="s">
        <v>826</v>
      </c>
      <c r="F1035" s="20" t="s">
        <v>29</v>
      </c>
      <c r="G1035" s="20" t="s">
        <v>191</v>
      </c>
      <c r="H1035" s="20" t="s">
        <v>63</v>
      </c>
      <c r="I1035" s="20" t="s">
        <v>32</v>
      </c>
      <c r="J1035" s="20" t="s">
        <v>54</v>
      </c>
      <c r="K1035" s="20" t="s">
        <v>1070</v>
      </c>
      <c r="L1035" s="20" t="s">
        <v>35</v>
      </c>
      <c r="M1035" s="20" t="s">
        <v>145</v>
      </c>
      <c r="N1035" s="20" t="s">
        <v>1071</v>
      </c>
      <c r="O1035" s="20">
        <v>193.68</v>
      </c>
      <c r="P1035" s="20">
        <v>4</v>
      </c>
      <c r="Q1035" s="20">
        <v>90.96</v>
      </c>
      <c r="R1035" s="20">
        <v>33.42</v>
      </c>
      <c r="S1035" s="20" t="s">
        <v>2337</v>
      </c>
      <c r="T1035" s="20">
        <v>330</v>
      </c>
      <c r="U1035" s="20" t="s">
        <v>350</v>
      </c>
      <c r="V1035" s="20" t="s">
        <v>356</v>
      </c>
      <c r="W1035" s="21" t="s">
        <v>58</v>
      </c>
      <c r="X1035" s="22">
        <v>44547</v>
      </c>
      <c r="Y1035" s="23">
        <v>44551</v>
      </c>
      <c r="Z1035" s="37" t="str">
        <f>IF(India_Data[[#This Row],[Order Date]]=India_Data[[#This Row],[Ship Date]],"0","1")</f>
        <v>1</v>
      </c>
      <c r="AA1035" s="37" t="str">
        <f>IF(India_Data[[#This Row],[Sales]]&gt;=India_Data[[#This Row],[Target]],"YES","NO")</f>
        <v>NO</v>
      </c>
      <c r="AB1035" s="37">
        <f>(Data!O1035:O2589-Data!T1035:T2589)</f>
        <v>-136.32</v>
      </c>
      <c r="AC1035" s="35">
        <f>India_Data[[#This Row],[Ship Date]]-India_Data[[#This Row],[Order Date]]</f>
        <v>4</v>
      </c>
      <c r="AD1035" s="35" t="str">
        <f>IF(India_Data[[#This Row],[Ship Date]]-India_Data[[#This Row],[Order Date]]&gt;5,"flag","no")</f>
        <v>no</v>
      </c>
      <c r="AE1035" s="35">
        <f>India_Data[[#This Row],[Profit]]/India_Data[[#This Row],[Sales]]</f>
        <v>0.46964064436183389</v>
      </c>
      <c r="AF1035" s="41">
        <f>India_Data[[#This Row],[Sales]]/India_Data[[#This Row],[Target]]</f>
        <v>0.58690909090909094</v>
      </c>
      <c r="AG1035" s="41">
        <f>India_Data[[#This Row],[Shipping Cost]]/India_Data[[#This Row],[Sales]]</f>
        <v>0.17255266418835191</v>
      </c>
      <c r="AH1035" s="40" t="str">
        <f>IF(India_Data[[#This Row],[Shipping Cost]]/India_Data[[#This Row],[Sales]]&gt;0.1,"HIGH","")</f>
        <v>HIGH</v>
      </c>
    </row>
    <row r="1036" spans="1:34">
      <c r="A1036" s="19">
        <v>1035</v>
      </c>
      <c r="B1036" s="20" t="s">
        <v>3146</v>
      </c>
      <c r="C1036" s="20" t="s">
        <v>2928</v>
      </c>
      <c r="D1036" s="20" t="s">
        <v>2372</v>
      </c>
      <c r="E1036" s="20" t="s">
        <v>2373</v>
      </c>
      <c r="F1036" s="20" t="s">
        <v>29</v>
      </c>
      <c r="G1036" s="20" t="s">
        <v>901</v>
      </c>
      <c r="H1036" s="20" t="s">
        <v>46</v>
      </c>
      <c r="I1036" s="20" t="s">
        <v>32</v>
      </c>
      <c r="J1036" s="20" t="s">
        <v>47</v>
      </c>
      <c r="K1036" s="20" t="s">
        <v>3373</v>
      </c>
      <c r="L1036" s="20" t="s">
        <v>35</v>
      </c>
      <c r="M1036" s="20" t="s">
        <v>145</v>
      </c>
      <c r="N1036" s="20" t="s">
        <v>3374</v>
      </c>
      <c r="O1036" s="20">
        <v>220.56</v>
      </c>
      <c r="P1036" s="20">
        <v>4</v>
      </c>
      <c r="Q1036" s="20">
        <v>68.28</v>
      </c>
      <c r="R1036" s="20">
        <v>26.61</v>
      </c>
      <c r="S1036" s="20" t="s">
        <v>2337</v>
      </c>
      <c r="T1036" s="20">
        <v>364</v>
      </c>
      <c r="U1036" s="20" t="s">
        <v>350</v>
      </c>
      <c r="V1036" s="20" t="s">
        <v>375</v>
      </c>
      <c r="W1036" s="21" t="s">
        <v>41</v>
      </c>
      <c r="X1036" s="22">
        <v>44325</v>
      </c>
      <c r="Y1036" s="23">
        <v>44509</v>
      </c>
      <c r="Z1036" s="37" t="str">
        <f>IF(India_Data[[#This Row],[Order Date]]=India_Data[[#This Row],[Ship Date]],"0","1")</f>
        <v>1</v>
      </c>
      <c r="AA1036" s="37" t="str">
        <f>IF(India_Data[[#This Row],[Sales]]&gt;=India_Data[[#This Row],[Target]],"YES","NO")</f>
        <v>NO</v>
      </c>
      <c r="AB1036" s="37">
        <f>(Data!O1036:O2590-Data!T1036:T2590)</f>
        <v>-143.44</v>
      </c>
      <c r="AC1036" s="35">
        <f>India_Data[[#This Row],[Ship Date]]-India_Data[[#This Row],[Order Date]]</f>
        <v>184</v>
      </c>
      <c r="AD1036" s="35" t="str">
        <f>IF(India_Data[[#This Row],[Ship Date]]-India_Data[[#This Row],[Order Date]]&gt;5,"flag","no")</f>
        <v>flag</v>
      </c>
      <c r="AE1036" s="35">
        <f>India_Data[[#This Row],[Profit]]/India_Data[[#This Row],[Sales]]</f>
        <v>0.30957562568008706</v>
      </c>
      <c r="AF1036" s="41">
        <f>India_Data[[#This Row],[Sales]]/India_Data[[#This Row],[Target]]</f>
        <v>0.60593406593406596</v>
      </c>
      <c r="AG1036" s="41">
        <f>India_Data[[#This Row],[Shipping Cost]]/India_Data[[#This Row],[Sales]]</f>
        <v>0.12064744287268769</v>
      </c>
      <c r="AH1036" s="40" t="str">
        <f>IF(India_Data[[#This Row],[Shipping Cost]]/India_Data[[#This Row],[Sales]]&gt;0.1,"HIGH","")</f>
        <v>HIGH</v>
      </c>
    </row>
    <row r="1037" spans="1:34">
      <c r="A1037" s="19">
        <v>1036</v>
      </c>
      <c r="B1037" s="20" t="s">
        <v>3555</v>
      </c>
      <c r="C1037" s="20" t="s">
        <v>2928</v>
      </c>
      <c r="D1037" s="20" t="s">
        <v>1523</v>
      </c>
      <c r="E1037" s="20" t="s">
        <v>1524</v>
      </c>
      <c r="F1037" s="20" t="s">
        <v>29</v>
      </c>
      <c r="G1037" s="20" t="s">
        <v>74</v>
      </c>
      <c r="H1037" s="20" t="s">
        <v>63</v>
      </c>
      <c r="I1037" s="20" t="s">
        <v>32</v>
      </c>
      <c r="J1037" s="20" t="s">
        <v>54</v>
      </c>
      <c r="K1037" s="20" t="s">
        <v>1319</v>
      </c>
      <c r="L1037" s="20" t="s">
        <v>35</v>
      </c>
      <c r="M1037" s="20" t="s">
        <v>36</v>
      </c>
      <c r="N1037" s="20" t="s">
        <v>213</v>
      </c>
      <c r="O1037" s="20">
        <v>29.04</v>
      </c>
      <c r="P1037" s="20">
        <v>4</v>
      </c>
      <c r="Q1037" s="20">
        <v>5.16</v>
      </c>
      <c r="R1037" s="20">
        <v>3.34</v>
      </c>
      <c r="S1037" s="20" t="s">
        <v>38</v>
      </c>
      <c r="T1037" s="20">
        <v>189</v>
      </c>
      <c r="U1037" s="20" t="s">
        <v>350</v>
      </c>
      <c r="V1037" s="20" t="s">
        <v>362</v>
      </c>
      <c r="W1037" s="21" t="s">
        <v>41</v>
      </c>
      <c r="X1037" s="22">
        <v>45362</v>
      </c>
      <c r="Y1037" s="23">
        <v>45484</v>
      </c>
      <c r="Z1037" s="37" t="str">
        <f>IF(India_Data[[#This Row],[Order Date]]=India_Data[[#This Row],[Ship Date]],"0","1")</f>
        <v>1</v>
      </c>
      <c r="AA1037" s="37" t="str">
        <f>IF(India_Data[[#This Row],[Sales]]&gt;=India_Data[[#This Row],[Target]],"YES","NO")</f>
        <v>NO</v>
      </c>
      <c r="AB1037" s="37">
        <f>(Data!O1037:O2591-Data!T1037:T2591)</f>
        <v>-159.96</v>
      </c>
      <c r="AC1037" s="35">
        <f>India_Data[[#This Row],[Ship Date]]-India_Data[[#This Row],[Order Date]]</f>
        <v>122</v>
      </c>
      <c r="AD1037" s="35" t="str">
        <f>IF(India_Data[[#This Row],[Ship Date]]-India_Data[[#This Row],[Order Date]]&gt;5,"flag","no")</f>
        <v>flag</v>
      </c>
      <c r="AE1037" s="35">
        <f>India_Data[[#This Row],[Profit]]/India_Data[[#This Row],[Sales]]</f>
        <v>0.17768595041322316</v>
      </c>
      <c r="AF1037" s="41">
        <f>India_Data[[#This Row],[Sales]]/India_Data[[#This Row],[Target]]</f>
        <v>0.15365079365079365</v>
      </c>
      <c r="AG1037" s="41">
        <f>India_Data[[#This Row],[Shipping Cost]]/India_Data[[#This Row],[Sales]]</f>
        <v>0.11501377410468319</v>
      </c>
      <c r="AH1037" s="40" t="str">
        <f>IF(India_Data[[#This Row],[Shipping Cost]]/India_Data[[#This Row],[Sales]]&gt;0.1,"HIGH","")</f>
        <v>HIGH</v>
      </c>
    </row>
    <row r="1038" spans="1:34">
      <c r="A1038" s="19">
        <v>1037</v>
      </c>
      <c r="B1038" s="20" t="s">
        <v>3863</v>
      </c>
      <c r="C1038" s="20" t="s">
        <v>3631</v>
      </c>
      <c r="D1038" s="20" t="s">
        <v>3864</v>
      </c>
      <c r="E1038" s="20" t="s">
        <v>3865</v>
      </c>
      <c r="F1038" s="20" t="s">
        <v>29</v>
      </c>
      <c r="G1038" s="20" t="s">
        <v>3866</v>
      </c>
      <c r="H1038" s="20" t="s">
        <v>252</v>
      </c>
      <c r="I1038" s="20" t="s">
        <v>32</v>
      </c>
      <c r="J1038" s="20" t="s">
        <v>47</v>
      </c>
      <c r="K1038" s="20" t="s">
        <v>3974</v>
      </c>
      <c r="L1038" s="20" t="s">
        <v>35</v>
      </c>
      <c r="M1038" s="20" t="s">
        <v>98</v>
      </c>
      <c r="N1038" s="20" t="s">
        <v>3975</v>
      </c>
      <c r="O1038" s="20">
        <v>102.15</v>
      </c>
      <c r="P1038" s="20">
        <v>3</v>
      </c>
      <c r="Q1038" s="20">
        <v>17.28</v>
      </c>
      <c r="R1038" s="20">
        <v>7.62</v>
      </c>
      <c r="S1038" s="20" t="s">
        <v>2337</v>
      </c>
      <c r="T1038" s="20">
        <v>334</v>
      </c>
      <c r="U1038" s="20" t="s">
        <v>350</v>
      </c>
      <c r="V1038" s="20" t="s">
        <v>351</v>
      </c>
      <c r="W1038" s="21" t="s">
        <v>41</v>
      </c>
      <c r="X1038" s="22">
        <v>45060</v>
      </c>
      <c r="Y1038" s="23">
        <v>45066</v>
      </c>
      <c r="Z1038" s="37" t="str">
        <f>IF(India_Data[[#This Row],[Order Date]]=India_Data[[#This Row],[Ship Date]],"0","1")</f>
        <v>1</v>
      </c>
      <c r="AA1038" s="37" t="str">
        <f>IF(India_Data[[#This Row],[Sales]]&gt;=India_Data[[#This Row],[Target]],"YES","NO")</f>
        <v>NO</v>
      </c>
      <c r="AB1038" s="37">
        <f>(Data!O1038:O2592-Data!T1038:T2592)</f>
        <v>-231.85</v>
      </c>
      <c r="AC1038" s="35">
        <f>India_Data[[#This Row],[Ship Date]]-India_Data[[#This Row],[Order Date]]</f>
        <v>6</v>
      </c>
      <c r="AD1038" s="35" t="str">
        <f>IF(India_Data[[#This Row],[Ship Date]]-India_Data[[#This Row],[Order Date]]&gt;5,"flag","no")</f>
        <v>flag</v>
      </c>
      <c r="AE1038" s="35">
        <f>India_Data[[#This Row],[Profit]]/India_Data[[#This Row],[Sales]]</f>
        <v>0.16916299559471365</v>
      </c>
      <c r="AF1038" s="41">
        <f>India_Data[[#This Row],[Sales]]/India_Data[[#This Row],[Target]]</f>
        <v>0.30583832335329342</v>
      </c>
      <c r="AG1038" s="41">
        <f>India_Data[[#This Row],[Shipping Cost]]/India_Data[[#This Row],[Sales]]</f>
        <v>7.4596182085168869E-2</v>
      </c>
      <c r="AH1038" s="40" t="str">
        <f>IF(India_Data[[#This Row],[Shipping Cost]]/India_Data[[#This Row],[Sales]]&gt;0.1,"HIGH","")</f>
        <v/>
      </c>
    </row>
    <row r="1039" spans="1:34">
      <c r="A1039" s="19">
        <v>1038</v>
      </c>
      <c r="B1039" s="20" t="s">
        <v>3584</v>
      </c>
      <c r="C1039" s="20" t="s">
        <v>2928</v>
      </c>
      <c r="D1039" s="20" t="s">
        <v>2981</v>
      </c>
      <c r="E1039" s="20" t="s">
        <v>2982</v>
      </c>
      <c r="F1039" s="20" t="s">
        <v>29</v>
      </c>
      <c r="G1039" s="20" t="s">
        <v>1537</v>
      </c>
      <c r="H1039" s="20" t="s">
        <v>63</v>
      </c>
      <c r="I1039" s="20" t="s">
        <v>32</v>
      </c>
      <c r="J1039" s="20" t="s">
        <v>54</v>
      </c>
      <c r="K1039" s="20" t="s">
        <v>1194</v>
      </c>
      <c r="L1039" s="20" t="s">
        <v>35</v>
      </c>
      <c r="M1039" s="20" t="s">
        <v>105</v>
      </c>
      <c r="N1039" s="20" t="s">
        <v>1195</v>
      </c>
      <c r="O1039" s="20">
        <v>63.36</v>
      </c>
      <c r="P1039" s="20">
        <v>3</v>
      </c>
      <c r="Q1039" s="20">
        <v>31.68</v>
      </c>
      <c r="R1039" s="20">
        <v>6.96</v>
      </c>
      <c r="S1039" s="20" t="s">
        <v>38</v>
      </c>
      <c r="T1039" s="20">
        <v>494</v>
      </c>
      <c r="U1039" s="20" t="s">
        <v>350</v>
      </c>
      <c r="V1039" s="20" t="s">
        <v>356</v>
      </c>
      <c r="W1039" s="21" t="s">
        <v>41</v>
      </c>
      <c r="X1039" s="22">
        <v>44560</v>
      </c>
      <c r="Y1039" s="23">
        <v>44621</v>
      </c>
      <c r="Z1039" s="37" t="str">
        <f>IF(India_Data[[#This Row],[Order Date]]=India_Data[[#This Row],[Ship Date]],"0","1")</f>
        <v>1</v>
      </c>
      <c r="AA1039" s="37" t="str">
        <f>IF(India_Data[[#This Row],[Sales]]&gt;=India_Data[[#This Row],[Target]],"YES","NO")</f>
        <v>NO</v>
      </c>
      <c r="AB1039" s="37">
        <f>(Data!O1039:O2593-Data!T1039:T2593)</f>
        <v>-430.64</v>
      </c>
      <c r="AC1039" s="35">
        <f>India_Data[[#This Row],[Ship Date]]-India_Data[[#This Row],[Order Date]]</f>
        <v>61</v>
      </c>
      <c r="AD1039" s="35" t="str">
        <f>IF(India_Data[[#This Row],[Ship Date]]-India_Data[[#This Row],[Order Date]]&gt;5,"flag","no")</f>
        <v>flag</v>
      </c>
      <c r="AE1039" s="35">
        <f>India_Data[[#This Row],[Profit]]/India_Data[[#This Row],[Sales]]</f>
        <v>0.5</v>
      </c>
      <c r="AF1039" s="41">
        <f>India_Data[[#This Row],[Sales]]/India_Data[[#This Row],[Target]]</f>
        <v>0.12825910931174089</v>
      </c>
      <c r="AG1039" s="41">
        <f>India_Data[[#This Row],[Shipping Cost]]/India_Data[[#This Row],[Sales]]</f>
        <v>0.10984848484848485</v>
      </c>
      <c r="AH1039" s="40" t="str">
        <f>IF(India_Data[[#This Row],[Shipping Cost]]/India_Data[[#This Row],[Sales]]&gt;0.1,"HIGH","")</f>
        <v>HIGH</v>
      </c>
    </row>
    <row r="1040" spans="1:34">
      <c r="A1040" s="19">
        <v>1039</v>
      </c>
      <c r="B1040" s="20" t="s">
        <v>3528</v>
      </c>
      <c r="C1040" s="20" t="s">
        <v>2928</v>
      </c>
      <c r="D1040" s="20" t="s">
        <v>3529</v>
      </c>
      <c r="E1040" s="20" t="s">
        <v>3530</v>
      </c>
      <c r="F1040" s="20" t="s">
        <v>29</v>
      </c>
      <c r="G1040" s="20" t="s">
        <v>297</v>
      </c>
      <c r="H1040" s="20" t="s">
        <v>63</v>
      </c>
      <c r="I1040" s="20" t="s">
        <v>32</v>
      </c>
      <c r="J1040" s="20" t="s">
        <v>54</v>
      </c>
      <c r="K1040" s="20" t="s">
        <v>3585</v>
      </c>
      <c r="L1040" s="20" t="s">
        <v>35</v>
      </c>
      <c r="M1040" s="20" t="s">
        <v>91</v>
      </c>
      <c r="N1040" s="20" t="s">
        <v>337</v>
      </c>
      <c r="O1040" s="20">
        <v>32.85</v>
      </c>
      <c r="P1040" s="20">
        <v>3</v>
      </c>
      <c r="Q1040" s="20">
        <v>13.41</v>
      </c>
      <c r="R1040" s="20">
        <v>11.11</v>
      </c>
      <c r="S1040" s="20" t="s">
        <v>2972</v>
      </c>
      <c r="T1040" s="20">
        <v>42</v>
      </c>
      <c r="U1040" s="20" t="s">
        <v>350</v>
      </c>
      <c r="V1040" s="20" t="s">
        <v>375</v>
      </c>
      <c r="W1040" s="21" t="s">
        <v>58</v>
      </c>
      <c r="X1040" s="22">
        <v>45423</v>
      </c>
      <c r="Y1040" s="23">
        <v>45607</v>
      </c>
      <c r="Z1040" s="37" t="str">
        <f>IF(India_Data[[#This Row],[Order Date]]=India_Data[[#This Row],[Ship Date]],"0","1")</f>
        <v>1</v>
      </c>
      <c r="AA1040" s="37" t="str">
        <f>IF(India_Data[[#This Row],[Sales]]&gt;=India_Data[[#This Row],[Target]],"YES","NO")</f>
        <v>NO</v>
      </c>
      <c r="AB1040" s="37">
        <f>(Data!O1040:O2594-Data!T1040:T2594)</f>
        <v>-9.1499999999999986</v>
      </c>
      <c r="AC1040" s="35">
        <f>India_Data[[#This Row],[Ship Date]]-India_Data[[#This Row],[Order Date]]</f>
        <v>184</v>
      </c>
      <c r="AD1040" s="35" t="str">
        <f>IF(India_Data[[#This Row],[Ship Date]]-India_Data[[#This Row],[Order Date]]&gt;5,"flag","no")</f>
        <v>flag</v>
      </c>
      <c r="AE1040" s="35">
        <f>India_Data[[#This Row],[Profit]]/India_Data[[#This Row],[Sales]]</f>
        <v>0.40821917808219177</v>
      </c>
      <c r="AF1040" s="41">
        <f>India_Data[[#This Row],[Sales]]/India_Data[[#This Row],[Target]]</f>
        <v>0.78214285714285714</v>
      </c>
      <c r="AG1040" s="41">
        <f>India_Data[[#This Row],[Shipping Cost]]/India_Data[[#This Row],[Sales]]</f>
        <v>0.33820395738203957</v>
      </c>
      <c r="AH1040" s="40" t="str">
        <f>IF(India_Data[[#This Row],[Shipping Cost]]/India_Data[[#This Row],[Sales]]&gt;0.1,"HIGH","")</f>
        <v>HIGH</v>
      </c>
    </row>
    <row r="1041" spans="1:34">
      <c r="A1041" s="19">
        <v>1040</v>
      </c>
      <c r="B1041" s="20" t="s">
        <v>3406</v>
      </c>
      <c r="C1041" s="20" t="s">
        <v>2928</v>
      </c>
      <c r="D1041" s="20" t="s">
        <v>1398</v>
      </c>
      <c r="E1041" s="20" t="s">
        <v>1399</v>
      </c>
      <c r="F1041" s="20" t="s">
        <v>29</v>
      </c>
      <c r="G1041" s="20" t="s">
        <v>203</v>
      </c>
      <c r="H1041" s="20" t="s">
        <v>53</v>
      </c>
      <c r="I1041" s="20" t="s">
        <v>32</v>
      </c>
      <c r="J1041" s="20" t="s">
        <v>54</v>
      </c>
      <c r="K1041" s="20" t="s">
        <v>3418</v>
      </c>
      <c r="L1041" s="20" t="s">
        <v>35</v>
      </c>
      <c r="M1041" s="20" t="s">
        <v>91</v>
      </c>
      <c r="N1041" s="20" t="s">
        <v>3419</v>
      </c>
      <c r="O1041" s="20">
        <v>41.58</v>
      </c>
      <c r="P1041" s="20">
        <v>3</v>
      </c>
      <c r="Q1041" s="20">
        <v>7.02</v>
      </c>
      <c r="R1041" s="20">
        <v>5.63</v>
      </c>
      <c r="S1041" s="20" t="s">
        <v>2972</v>
      </c>
      <c r="T1041" s="20">
        <v>500</v>
      </c>
      <c r="U1041" s="20" t="s">
        <v>350</v>
      </c>
      <c r="V1041" s="20" t="s">
        <v>362</v>
      </c>
      <c r="W1041" s="21" t="s">
        <v>41</v>
      </c>
      <c r="X1041" s="22">
        <v>44466</v>
      </c>
      <c r="Y1041" s="23">
        <v>44206</v>
      </c>
      <c r="Z1041" s="37" t="str">
        <f>IF(India_Data[[#This Row],[Order Date]]=India_Data[[#This Row],[Ship Date]],"0","1")</f>
        <v>1</v>
      </c>
      <c r="AA1041" s="37" t="str">
        <f>IF(India_Data[[#This Row],[Sales]]&gt;=India_Data[[#This Row],[Target]],"YES","NO")</f>
        <v>NO</v>
      </c>
      <c r="AB1041" s="37">
        <f>(Data!O1041:O2595-Data!T1041:T2595)</f>
        <v>-458.42</v>
      </c>
      <c r="AC1041" s="35">
        <f>India_Data[[#This Row],[Ship Date]]-India_Data[[#This Row],[Order Date]]</f>
        <v>-260</v>
      </c>
      <c r="AD1041" s="35" t="str">
        <f>IF(India_Data[[#This Row],[Ship Date]]-India_Data[[#This Row],[Order Date]]&gt;5,"flag","no")</f>
        <v>no</v>
      </c>
      <c r="AE1041" s="35">
        <f>India_Data[[#This Row],[Profit]]/India_Data[[#This Row],[Sales]]</f>
        <v>0.16883116883116883</v>
      </c>
      <c r="AF1041" s="41">
        <f>India_Data[[#This Row],[Sales]]/India_Data[[#This Row],[Target]]</f>
        <v>8.3159999999999998E-2</v>
      </c>
      <c r="AG1041" s="41">
        <f>India_Data[[#This Row],[Shipping Cost]]/India_Data[[#This Row],[Sales]]</f>
        <v>0.13540163540163541</v>
      </c>
      <c r="AH1041" s="40" t="str">
        <f>IF(India_Data[[#This Row],[Shipping Cost]]/India_Data[[#This Row],[Sales]]&gt;0.1,"HIGH","")</f>
        <v>HIGH</v>
      </c>
    </row>
    <row r="1042" spans="1:34">
      <c r="A1042" s="19">
        <v>1041</v>
      </c>
      <c r="B1042" s="20" t="s">
        <v>3487</v>
      </c>
      <c r="C1042" s="20" t="s">
        <v>2928</v>
      </c>
      <c r="D1042" s="20" t="s">
        <v>3488</v>
      </c>
      <c r="E1042" s="20" t="s">
        <v>3489</v>
      </c>
      <c r="F1042" s="20" t="s">
        <v>29</v>
      </c>
      <c r="G1042" s="20" t="s">
        <v>681</v>
      </c>
      <c r="H1042" s="20" t="s">
        <v>63</v>
      </c>
      <c r="I1042" s="20" t="s">
        <v>32</v>
      </c>
      <c r="J1042" s="20" t="s">
        <v>54</v>
      </c>
      <c r="K1042" s="20" t="s">
        <v>1368</v>
      </c>
      <c r="L1042" s="20" t="s">
        <v>35</v>
      </c>
      <c r="M1042" s="20" t="s">
        <v>91</v>
      </c>
      <c r="N1042" s="20" t="s">
        <v>1369</v>
      </c>
      <c r="O1042" s="20">
        <v>24.93</v>
      </c>
      <c r="P1042" s="20">
        <v>3</v>
      </c>
      <c r="Q1042" s="20">
        <v>1.71</v>
      </c>
      <c r="R1042" s="20">
        <v>3.12</v>
      </c>
      <c r="S1042" s="20" t="s">
        <v>2337</v>
      </c>
      <c r="T1042" s="20">
        <v>78</v>
      </c>
      <c r="U1042" s="20" t="s">
        <v>350</v>
      </c>
      <c r="V1042" s="20" t="s">
        <v>351</v>
      </c>
      <c r="W1042" s="21" t="s">
        <v>58</v>
      </c>
      <c r="X1042" s="22">
        <v>45316</v>
      </c>
      <c r="Y1042" s="23">
        <v>45320</v>
      </c>
      <c r="Z1042" s="37" t="str">
        <f>IF(India_Data[[#This Row],[Order Date]]=India_Data[[#This Row],[Ship Date]],"0","1")</f>
        <v>1</v>
      </c>
      <c r="AA1042" s="37" t="str">
        <f>IF(India_Data[[#This Row],[Sales]]&gt;=India_Data[[#This Row],[Target]],"YES","NO")</f>
        <v>NO</v>
      </c>
      <c r="AB1042" s="37">
        <f>(Data!O1042:O2596-Data!T1042:T2596)</f>
        <v>-53.07</v>
      </c>
      <c r="AC1042" s="35">
        <f>India_Data[[#This Row],[Ship Date]]-India_Data[[#This Row],[Order Date]]</f>
        <v>4</v>
      </c>
      <c r="AD1042" s="35" t="str">
        <f>IF(India_Data[[#This Row],[Ship Date]]-India_Data[[#This Row],[Order Date]]&gt;5,"flag","no")</f>
        <v>no</v>
      </c>
      <c r="AE1042" s="35">
        <f>India_Data[[#This Row],[Profit]]/India_Data[[#This Row],[Sales]]</f>
        <v>6.8592057761732855E-2</v>
      </c>
      <c r="AF1042" s="41">
        <f>India_Data[[#This Row],[Sales]]/India_Data[[#This Row],[Target]]</f>
        <v>0.31961538461538463</v>
      </c>
      <c r="AG1042" s="41">
        <f>India_Data[[#This Row],[Shipping Cost]]/India_Data[[#This Row],[Sales]]</f>
        <v>0.12515042117930206</v>
      </c>
      <c r="AH1042" s="40" t="str">
        <f>IF(India_Data[[#This Row],[Shipping Cost]]/India_Data[[#This Row],[Sales]]&gt;0.1,"HIGH","")</f>
        <v>HIGH</v>
      </c>
    </row>
    <row r="1043" spans="1:34">
      <c r="A1043" s="19">
        <v>1042</v>
      </c>
      <c r="B1043" s="20" t="s">
        <v>3413</v>
      </c>
      <c r="C1043" s="20" t="s">
        <v>2928</v>
      </c>
      <c r="D1043" s="20" t="s">
        <v>3344</v>
      </c>
      <c r="E1043" s="20" t="s">
        <v>3345</v>
      </c>
      <c r="F1043" s="20" t="s">
        <v>29</v>
      </c>
      <c r="G1043" s="20" t="s">
        <v>1006</v>
      </c>
      <c r="H1043" s="20" t="s">
        <v>31</v>
      </c>
      <c r="I1043" s="20" t="s">
        <v>32</v>
      </c>
      <c r="J1043" s="20" t="s">
        <v>33</v>
      </c>
      <c r="K1043" s="20" t="s">
        <v>3420</v>
      </c>
      <c r="L1043" s="20" t="s">
        <v>35</v>
      </c>
      <c r="M1043" s="20" t="s">
        <v>275</v>
      </c>
      <c r="N1043" s="20" t="s">
        <v>3421</v>
      </c>
      <c r="O1043" s="20">
        <v>118.08</v>
      </c>
      <c r="P1043" s="20">
        <v>3</v>
      </c>
      <c r="Q1043" s="20">
        <v>25.92</v>
      </c>
      <c r="R1043" s="20">
        <v>12.11</v>
      </c>
      <c r="S1043" s="20" t="s">
        <v>38</v>
      </c>
      <c r="T1043" s="20">
        <v>441</v>
      </c>
      <c r="U1043" s="20" t="s">
        <v>350</v>
      </c>
      <c r="V1043" s="20" t="s">
        <v>356</v>
      </c>
      <c r="W1043" s="21" t="s">
        <v>58</v>
      </c>
      <c r="X1043" s="22">
        <v>45291</v>
      </c>
      <c r="Y1043" s="23">
        <v>45383</v>
      </c>
      <c r="Z1043" s="37" t="str">
        <f>IF(India_Data[[#This Row],[Order Date]]=India_Data[[#This Row],[Ship Date]],"0","1")</f>
        <v>1</v>
      </c>
      <c r="AA1043" s="37" t="str">
        <f>IF(India_Data[[#This Row],[Sales]]&gt;=India_Data[[#This Row],[Target]],"YES","NO")</f>
        <v>NO</v>
      </c>
      <c r="AB1043" s="37">
        <f>(Data!O1043:O2597-Data!T1043:T2597)</f>
        <v>-322.92</v>
      </c>
      <c r="AC1043" s="35">
        <f>India_Data[[#This Row],[Ship Date]]-India_Data[[#This Row],[Order Date]]</f>
        <v>92</v>
      </c>
      <c r="AD1043" s="35" t="str">
        <f>IF(India_Data[[#This Row],[Ship Date]]-India_Data[[#This Row],[Order Date]]&gt;5,"flag","no")</f>
        <v>flag</v>
      </c>
      <c r="AE1043" s="35">
        <f>India_Data[[#This Row],[Profit]]/India_Data[[#This Row],[Sales]]</f>
        <v>0.21951219512195125</v>
      </c>
      <c r="AF1043" s="41">
        <f>India_Data[[#This Row],[Sales]]/India_Data[[#This Row],[Target]]</f>
        <v>0.26775510204081632</v>
      </c>
      <c r="AG1043" s="41">
        <f>India_Data[[#This Row],[Shipping Cost]]/India_Data[[#This Row],[Sales]]</f>
        <v>0.10255758807588075</v>
      </c>
      <c r="AH1043" s="40" t="str">
        <f>IF(India_Data[[#This Row],[Shipping Cost]]/India_Data[[#This Row],[Sales]]&gt;0.1,"HIGH","")</f>
        <v>HIGH</v>
      </c>
    </row>
    <row r="1044" spans="1:34">
      <c r="A1044" s="19">
        <v>1043</v>
      </c>
      <c r="B1044" s="20" t="s">
        <v>3422</v>
      </c>
      <c r="C1044" s="20" t="s">
        <v>2928</v>
      </c>
      <c r="D1044" s="20" t="s">
        <v>3423</v>
      </c>
      <c r="E1044" s="20" t="s">
        <v>3424</v>
      </c>
      <c r="F1044" s="20" t="s">
        <v>29</v>
      </c>
      <c r="G1044" s="20" t="s">
        <v>507</v>
      </c>
      <c r="H1044" s="20" t="s">
        <v>312</v>
      </c>
      <c r="I1044" s="20" t="s">
        <v>32</v>
      </c>
      <c r="J1044" s="20" t="s">
        <v>180</v>
      </c>
      <c r="K1044" s="20" t="s">
        <v>3425</v>
      </c>
      <c r="L1044" s="20" t="s">
        <v>35</v>
      </c>
      <c r="M1044" s="20" t="s">
        <v>159</v>
      </c>
      <c r="N1044" s="20" t="s">
        <v>3426</v>
      </c>
      <c r="O1044" s="20">
        <v>149.76</v>
      </c>
      <c r="P1044" s="20">
        <v>3</v>
      </c>
      <c r="Q1044" s="20">
        <v>53.91</v>
      </c>
      <c r="R1044" s="20">
        <v>35.979999999999997</v>
      </c>
      <c r="S1044" s="20" t="s">
        <v>2972</v>
      </c>
      <c r="T1044" s="20">
        <v>619</v>
      </c>
      <c r="U1044" s="20" t="s">
        <v>350</v>
      </c>
      <c r="V1044" s="20" t="s">
        <v>351</v>
      </c>
      <c r="W1044" s="21" t="s">
        <v>58</v>
      </c>
      <c r="X1044" s="22">
        <v>45624</v>
      </c>
      <c r="Y1044" s="23">
        <v>45334</v>
      </c>
      <c r="Z1044" s="37" t="str">
        <f>IF(India_Data[[#This Row],[Order Date]]=India_Data[[#This Row],[Ship Date]],"0","1")</f>
        <v>1</v>
      </c>
      <c r="AA1044" s="37" t="str">
        <f>IF(India_Data[[#This Row],[Sales]]&gt;=India_Data[[#This Row],[Target]],"YES","NO")</f>
        <v>NO</v>
      </c>
      <c r="AB1044" s="37">
        <f>(Data!O1044:O2598-Data!T1044:T2598)</f>
        <v>-469.24</v>
      </c>
      <c r="AC1044" s="35">
        <f>India_Data[[#This Row],[Ship Date]]-India_Data[[#This Row],[Order Date]]</f>
        <v>-290</v>
      </c>
      <c r="AD1044" s="35" t="str">
        <f>IF(India_Data[[#This Row],[Ship Date]]-India_Data[[#This Row],[Order Date]]&gt;5,"flag","no")</f>
        <v>no</v>
      </c>
      <c r="AE1044" s="35">
        <f>India_Data[[#This Row],[Profit]]/India_Data[[#This Row],[Sales]]</f>
        <v>0.35997596153846156</v>
      </c>
      <c r="AF1044" s="41">
        <f>India_Data[[#This Row],[Sales]]/India_Data[[#This Row],[Target]]</f>
        <v>0.24193861066235864</v>
      </c>
      <c r="AG1044" s="41">
        <f>India_Data[[#This Row],[Shipping Cost]]/India_Data[[#This Row],[Sales]]</f>
        <v>0.24025106837606838</v>
      </c>
      <c r="AH1044" s="40" t="str">
        <f>IF(India_Data[[#This Row],[Shipping Cost]]/India_Data[[#This Row],[Sales]]&gt;0.1,"HIGH","")</f>
        <v>HIGH</v>
      </c>
    </row>
    <row r="1045" spans="1:34">
      <c r="A1045" s="19">
        <v>1044</v>
      </c>
      <c r="B1045" s="20" t="s">
        <v>3146</v>
      </c>
      <c r="C1045" s="20" t="s">
        <v>2928</v>
      </c>
      <c r="D1045" s="20" t="s">
        <v>2372</v>
      </c>
      <c r="E1045" s="20" t="s">
        <v>2373</v>
      </c>
      <c r="F1045" s="20" t="s">
        <v>29</v>
      </c>
      <c r="G1045" s="20" t="s">
        <v>901</v>
      </c>
      <c r="H1045" s="20" t="s">
        <v>46</v>
      </c>
      <c r="I1045" s="20" t="s">
        <v>32</v>
      </c>
      <c r="J1045" s="20" t="s">
        <v>47</v>
      </c>
      <c r="K1045" s="20" t="s">
        <v>3427</v>
      </c>
      <c r="L1045" s="20" t="s">
        <v>35</v>
      </c>
      <c r="M1045" s="20" t="s">
        <v>159</v>
      </c>
      <c r="N1045" s="20" t="s">
        <v>3428</v>
      </c>
      <c r="O1045" s="20">
        <v>30.15</v>
      </c>
      <c r="P1045" s="20">
        <v>3</v>
      </c>
      <c r="Q1045" s="20">
        <v>13.5</v>
      </c>
      <c r="R1045" s="20">
        <v>0.87</v>
      </c>
      <c r="S1045" s="20" t="s">
        <v>2337</v>
      </c>
      <c r="T1045" s="20">
        <v>101</v>
      </c>
      <c r="U1045" s="20" t="s">
        <v>350</v>
      </c>
      <c r="V1045" s="20" t="s">
        <v>356</v>
      </c>
      <c r="W1045" s="21" t="s">
        <v>58</v>
      </c>
      <c r="X1045" s="22">
        <v>44667</v>
      </c>
      <c r="Y1045" s="23">
        <v>44673</v>
      </c>
      <c r="Z1045" s="37" t="str">
        <f>IF(India_Data[[#This Row],[Order Date]]=India_Data[[#This Row],[Ship Date]],"0","1")</f>
        <v>1</v>
      </c>
      <c r="AA1045" s="37" t="str">
        <f>IF(India_Data[[#This Row],[Sales]]&gt;=India_Data[[#This Row],[Target]],"YES","NO")</f>
        <v>NO</v>
      </c>
      <c r="AB1045" s="37">
        <f>(Data!O1045:O2599-Data!T1045:T2599)</f>
        <v>-70.849999999999994</v>
      </c>
      <c r="AC1045" s="35">
        <f>India_Data[[#This Row],[Ship Date]]-India_Data[[#This Row],[Order Date]]</f>
        <v>6</v>
      </c>
      <c r="AD1045" s="35" t="str">
        <f>IF(India_Data[[#This Row],[Ship Date]]-India_Data[[#This Row],[Order Date]]&gt;5,"flag","no")</f>
        <v>flag</v>
      </c>
      <c r="AE1045" s="35">
        <f>India_Data[[#This Row],[Profit]]/India_Data[[#This Row],[Sales]]</f>
        <v>0.44776119402985076</v>
      </c>
      <c r="AF1045" s="41">
        <f>India_Data[[#This Row],[Sales]]/India_Data[[#This Row],[Target]]</f>
        <v>0.2985148514851485</v>
      </c>
      <c r="AG1045" s="41">
        <f>India_Data[[#This Row],[Shipping Cost]]/India_Data[[#This Row],[Sales]]</f>
        <v>2.8855721393034828E-2</v>
      </c>
      <c r="AH1045" s="40" t="str">
        <f>IF(India_Data[[#This Row],[Shipping Cost]]/India_Data[[#This Row],[Sales]]&gt;0.1,"HIGH","")</f>
        <v/>
      </c>
    </row>
    <row r="1046" spans="1:34">
      <c r="A1046" s="19">
        <v>1045</v>
      </c>
      <c r="B1046" s="20" t="s">
        <v>3383</v>
      </c>
      <c r="C1046" s="20" t="s">
        <v>2928</v>
      </c>
      <c r="D1046" s="20" t="s">
        <v>2811</v>
      </c>
      <c r="E1046" s="20" t="s">
        <v>2812</v>
      </c>
      <c r="F1046" s="20" t="s">
        <v>29</v>
      </c>
      <c r="G1046" s="20" t="s">
        <v>335</v>
      </c>
      <c r="H1046" s="20" t="s">
        <v>335</v>
      </c>
      <c r="I1046" s="20" t="s">
        <v>32</v>
      </c>
      <c r="J1046" s="20" t="s">
        <v>33</v>
      </c>
      <c r="K1046" s="20" t="s">
        <v>3334</v>
      </c>
      <c r="L1046" s="20" t="s">
        <v>35</v>
      </c>
      <c r="M1046" s="20" t="s">
        <v>36</v>
      </c>
      <c r="N1046" s="20" t="s">
        <v>3335</v>
      </c>
      <c r="O1046" s="20">
        <v>158.76</v>
      </c>
      <c r="P1046" s="20">
        <v>3</v>
      </c>
      <c r="Q1046" s="20">
        <v>65.069999999999993</v>
      </c>
      <c r="R1046" s="20">
        <v>34.51</v>
      </c>
      <c r="S1046" s="20" t="s">
        <v>2972</v>
      </c>
      <c r="T1046" s="20">
        <v>451</v>
      </c>
      <c r="U1046" s="20" t="s">
        <v>350</v>
      </c>
      <c r="V1046" s="20" t="s">
        <v>375</v>
      </c>
      <c r="W1046" s="21" t="s">
        <v>58</v>
      </c>
      <c r="X1046" s="22">
        <v>44891</v>
      </c>
      <c r="Y1046" s="23">
        <v>44632</v>
      </c>
      <c r="Z1046" s="37" t="str">
        <f>IF(India_Data[[#This Row],[Order Date]]=India_Data[[#This Row],[Ship Date]],"0","1")</f>
        <v>1</v>
      </c>
      <c r="AA1046" s="37" t="str">
        <f>IF(India_Data[[#This Row],[Sales]]&gt;=India_Data[[#This Row],[Target]],"YES","NO")</f>
        <v>NO</v>
      </c>
      <c r="AB1046" s="37">
        <f>(Data!O1046:O2600-Data!T1046:T2600)</f>
        <v>-292.24</v>
      </c>
      <c r="AC1046" s="35">
        <f>India_Data[[#This Row],[Ship Date]]-India_Data[[#This Row],[Order Date]]</f>
        <v>-259</v>
      </c>
      <c r="AD1046" s="35" t="str">
        <f>IF(India_Data[[#This Row],[Ship Date]]-India_Data[[#This Row],[Order Date]]&gt;5,"flag","no")</f>
        <v>no</v>
      </c>
      <c r="AE1046" s="35">
        <f>India_Data[[#This Row],[Profit]]/India_Data[[#This Row],[Sales]]</f>
        <v>0.40986394557823125</v>
      </c>
      <c r="AF1046" s="41">
        <f>India_Data[[#This Row],[Sales]]/India_Data[[#This Row],[Target]]</f>
        <v>0.35201773835920175</v>
      </c>
      <c r="AG1046" s="41">
        <f>India_Data[[#This Row],[Shipping Cost]]/India_Data[[#This Row],[Sales]]</f>
        <v>0.21737213403880071</v>
      </c>
      <c r="AH1046" s="40" t="str">
        <f>IF(India_Data[[#This Row],[Shipping Cost]]/India_Data[[#This Row],[Sales]]&gt;0.1,"HIGH","")</f>
        <v>HIGH</v>
      </c>
    </row>
    <row r="1047" spans="1:34">
      <c r="A1047" s="19">
        <v>1046</v>
      </c>
      <c r="B1047" s="20" t="s">
        <v>3930</v>
      </c>
      <c r="C1047" s="20" t="s">
        <v>3631</v>
      </c>
      <c r="D1047" s="20" t="s">
        <v>3931</v>
      </c>
      <c r="E1047" s="20" t="s">
        <v>3932</v>
      </c>
      <c r="F1047" s="20" t="s">
        <v>29</v>
      </c>
      <c r="G1047" s="20" t="s">
        <v>712</v>
      </c>
      <c r="H1047" s="20" t="s">
        <v>512</v>
      </c>
      <c r="I1047" s="20" t="s">
        <v>32</v>
      </c>
      <c r="J1047" s="20" t="s">
        <v>180</v>
      </c>
      <c r="K1047" s="20" t="s">
        <v>557</v>
      </c>
      <c r="L1047" s="20" t="s">
        <v>35</v>
      </c>
      <c r="M1047" s="20" t="s">
        <v>36</v>
      </c>
      <c r="N1047" s="20" t="s">
        <v>558</v>
      </c>
      <c r="O1047" s="20">
        <v>37.08</v>
      </c>
      <c r="P1047" s="20">
        <v>3</v>
      </c>
      <c r="Q1047" s="20">
        <v>17.73</v>
      </c>
      <c r="R1047" s="20">
        <v>7.46</v>
      </c>
      <c r="S1047" s="20" t="s">
        <v>2337</v>
      </c>
      <c r="T1047" s="20">
        <v>192</v>
      </c>
      <c r="U1047" s="20" t="s">
        <v>350</v>
      </c>
      <c r="V1047" s="20" t="s">
        <v>362</v>
      </c>
      <c r="W1047" s="21" t="s">
        <v>41</v>
      </c>
      <c r="X1047" s="22">
        <v>45453</v>
      </c>
      <c r="Y1047" s="23">
        <v>45575</v>
      </c>
      <c r="Z1047" s="37" t="str">
        <f>IF(India_Data[[#This Row],[Order Date]]=India_Data[[#This Row],[Ship Date]],"0","1")</f>
        <v>1</v>
      </c>
      <c r="AA1047" s="37" t="str">
        <f>IF(India_Data[[#This Row],[Sales]]&gt;=India_Data[[#This Row],[Target]],"YES","NO")</f>
        <v>NO</v>
      </c>
      <c r="AB1047" s="37">
        <f>(Data!O1047:O2601-Data!T1047:T2601)</f>
        <v>-154.92000000000002</v>
      </c>
      <c r="AC1047" s="35">
        <f>India_Data[[#This Row],[Ship Date]]-India_Data[[#This Row],[Order Date]]</f>
        <v>122</v>
      </c>
      <c r="AD1047" s="35" t="str">
        <f>IF(India_Data[[#This Row],[Ship Date]]-India_Data[[#This Row],[Order Date]]&gt;5,"flag","no")</f>
        <v>flag</v>
      </c>
      <c r="AE1047" s="35">
        <f>India_Data[[#This Row],[Profit]]/India_Data[[#This Row],[Sales]]</f>
        <v>0.47815533980582525</v>
      </c>
      <c r="AF1047" s="41">
        <f>India_Data[[#This Row],[Sales]]/India_Data[[#This Row],[Target]]</f>
        <v>0.19312499999999999</v>
      </c>
      <c r="AG1047" s="41">
        <f>India_Data[[#This Row],[Shipping Cost]]/India_Data[[#This Row],[Sales]]</f>
        <v>0.20118662351672062</v>
      </c>
      <c r="AH1047" s="40" t="str">
        <f>IF(India_Data[[#This Row],[Shipping Cost]]/India_Data[[#This Row],[Sales]]&gt;0.1,"HIGH","")</f>
        <v>HIGH</v>
      </c>
    </row>
    <row r="1048" spans="1:34">
      <c r="A1048" s="19">
        <v>1047</v>
      </c>
      <c r="B1048" s="20" t="s">
        <v>4016</v>
      </c>
      <c r="C1048" s="20" t="s">
        <v>3998</v>
      </c>
      <c r="D1048" s="20" t="s">
        <v>2304</v>
      </c>
      <c r="E1048" s="20" t="s">
        <v>2305</v>
      </c>
      <c r="F1048" s="20" t="s">
        <v>29</v>
      </c>
      <c r="G1048" s="20" t="s">
        <v>459</v>
      </c>
      <c r="H1048" s="20" t="s">
        <v>165</v>
      </c>
      <c r="I1048" s="20" t="s">
        <v>32</v>
      </c>
      <c r="J1048" s="20" t="s">
        <v>47</v>
      </c>
      <c r="K1048" s="20" t="s">
        <v>3284</v>
      </c>
      <c r="L1048" s="20" t="s">
        <v>35</v>
      </c>
      <c r="M1048" s="20" t="s">
        <v>36</v>
      </c>
      <c r="N1048" s="20" t="s">
        <v>3285</v>
      </c>
      <c r="O1048" s="20">
        <v>50.46</v>
      </c>
      <c r="P1048" s="20">
        <v>1</v>
      </c>
      <c r="Q1048" s="20">
        <v>22.68</v>
      </c>
      <c r="R1048" s="20">
        <v>10.54</v>
      </c>
      <c r="S1048" s="20" t="s">
        <v>2972</v>
      </c>
      <c r="T1048" s="20">
        <v>626</v>
      </c>
      <c r="U1048" s="20" t="s">
        <v>350</v>
      </c>
      <c r="V1048" s="20" t="s">
        <v>351</v>
      </c>
      <c r="W1048" s="21" t="s">
        <v>58</v>
      </c>
      <c r="X1048" s="22">
        <v>45587</v>
      </c>
      <c r="Y1048" s="23">
        <v>45593</v>
      </c>
      <c r="Z1048" s="37" t="str">
        <f>IF(India_Data[[#This Row],[Order Date]]=India_Data[[#This Row],[Ship Date]],"0","1")</f>
        <v>1</v>
      </c>
      <c r="AA1048" s="37" t="str">
        <f>IF(India_Data[[#This Row],[Sales]]&gt;=India_Data[[#This Row],[Target]],"YES","NO")</f>
        <v>NO</v>
      </c>
      <c r="AB1048" s="37">
        <f>(Data!O1048:O2602-Data!T1048:T2602)</f>
        <v>-575.54</v>
      </c>
      <c r="AC1048" s="35">
        <f>India_Data[[#This Row],[Ship Date]]-India_Data[[#This Row],[Order Date]]</f>
        <v>6</v>
      </c>
      <c r="AD1048" s="35" t="str">
        <f>IF(India_Data[[#This Row],[Ship Date]]-India_Data[[#This Row],[Order Date]]&gt;5,"flag","no")</f>
        <v>flag</v>
      </c>
      <c r="AE1048" s="35">
        <f>India_Data[[#This Row],[Profit]]/India_Data[[#This Row],[Sales]]</f>
        <v>0.44946492271105826</v>
      </c>
      <c r="AF1048" s="41">
        <f>India_Data[[#This Row],[Sales]]/India_Data[[#This Row],[Target]]</f>
        <v>8.0607028753993615E-2</v>
      </c>
      <c r="AG1048" s="41">
        <f>India_Data[[#This Row],[Shipping Cost]]/India_Data[[#This Row],[Sales]]</f>
        <v>0.20887831946095917</v>
      </c>
      <c r="AH1048" s="40" t="str">
        <f>IF(India_Data[[#This Row],[Shipping Cost]]/India_Data[[#This Row],[Sales]]&gt;0.1,"HIGH","")</f>
        <v>HIGH</v>
      </c>
    </row>
    <row r="1049" spans="1:34">
      <c r="A1049" s="19">
        <v>1048</v>
      </c>
      <c r="B1049" s="20" t="s">
        <v>3646</v>
      </c>
      <c r="C1049" s="20" t="s">
        <v>3631</v>
      </c>
      <c r="D1049" s="20" t="s">
        <v>358</v>
      </c>
      <c r="E1049" s="20" t="s">
        <v>359</v>
      </c>
      <c r="F1049" s="20" t="s">
        <v>29</v>
      </c>
      <c r="G1049" s="20" t="s">
        <v>877</v>
      </c>
      <c r="H1049" s="20" t="s">
        <v>563</v>
      </c>
      <c r="I1049" s="20" t="s">
        <v>32</v>
      </c>
      <c r="J1049" s="20" t="s">
        <v>54</v>
      </c>
      <c r="K1049" s="20" t="s">
        <v>1447</v>
      </c>
      <c r="L1049" s="20" t="s">
        <v>35</v>
      </c>
      <c r="M1049" s="20" t="s">
        <v>91</v>
      </c>
      <c r="N1049" s="20" t="s">
        <v>1448</v>
      </c>
      <c r="O1049" s="20">
        <v>16.8</v>
      </c>
      <c r="P1049" s="20">
        <v>1</v>
      </c>
      <c r="Q1049" s="20">
        <v>5.37</v>
      </c>
      <c r="R1049" s="20">
        <v>5.25</v>
      </c>
      <c r="S1049" s="20" t="s">
        <v>2972</v>
      </c>
      <c r="T1049" s="20">
        <v>510</v>
      </c>
      <c r="U1049" s="20" t="s">
        <v>350</v>
      </c>
      <c r="V1049" s="20" t="s">
        <v>356</v>
      </c>
      <c r="W1049" s="21" t="s">
        <v>58</v>
      </c>
      <c r="X1049" s="22">
        <v>45307</v>
      </c>
      <c r="Y1049" s="23">
        <v>45314</v>
      </c>
      <c r="Z1049" s="37" t="str">
        <f>IF(India_Data[[#This Row],[Order Date]]=India_Data[[#This Row],[Ship Date]],"0","1")</f>
        <v>1</v>
      </c>
      <c r="AA1049" s="37" t="str">
        <f>IF(India_Data[[#This Row],[Sales]]&gt;=India_Data[[#This Row],[Target]],"YES","NO")</f>
        <v>NO</v>
      </c>
      <c r="AB1049" s="37">
        <f>(Data!O1049:O2603-Data!T1049:T2603)</f>
        <v>-493.2</v>
      </c>
      <c r="AC1049" s="35">
        <f>India_Data[[#This Row],[Ship Date]]-India_Data[[#This Row],[Order Date]]</f>
        <v>7</v>
      </c>
      <c r="AD1049" s="35" t="str">
        <f>IF(India_Data[[#This Row],[Ship Date]]-India_Data[[#This Row],[Order Date]]&gt;5,"flag","no")</f>
        <v>flag</v>
      </c>
      <c r="AE1049" s="35">
        <f>India_Data[[#This Row],[Profit]]/India_Data[[#This Row],[Sales]]</f>
        <v>0.31964285714285712</v>
      </c>
      <c r="AF1049" s="41">
        <f>India_Data[[#This Row],[Sales]]/India_Data[[#This Row],[Target]]</f>
        <v>3.2941176470588238E-2</v>
      </c>
      <c r="AG1049" s="41">
        <f>India_Data[[#This Row],[Shipping Cost]]/India_Data[[#This Row],[Sales]]</f>
        <v>0.3125</v>
      </c>
      <c r="AH1049" s="40" t="str">
        <f>IF(India_Data[[#This Row],[Shipping Cost]]/India_Data[[#This Row],[Sales]]&gt;0.1,"HIGH","")</f>
        <v>HIGH</v>
      </c>
    </row>
    <row r="1050" spans="1:34">
      <c r="A1050" s="19">
        <v>1049</v>
      </c>
      <c r="B1050" s="20" t="s">
        <v>3976</v>
      </c>
      <c r="C1050" s="20" t="s">
        <v>3631</v>
      </c>
      <c r="D1050" s="20" t="s">
        <v>1480</v>
      </c>
      <c r="E1050" s="20" t="s">
        <v>1481</v>
      </c>
      <c r="F1050" s="20" t="s">
        <v>29</v>
      </c>
      <c r="G1050" s="20" t="s">
        <v>907</v>
      </c>
      <c r="H1050" s="20" t="s">
        <v>757</v>
      </c>
      <c r="I1050" s="20" t="s">
        <v>32</v>
      </c>
      <c r="J1050" s="20" t="s">
        <v>180</v>
      </c>
      <c r="K1050" s="20" t="s">
        <v>490</v>
      </c>
      <c r="L1050" s="20" t="s">
        <v>35</v>
      </c>
      <c r="M1050" s="20" t="s">
        <v>91</v>
      </c>
      <c r="N1050" s="20" t="s">
        <v>491</v>
      </c>
      <c r="O1050" s="20">
        <v>11.49</v>
      </c>
      <c r="P1050" s="20">
        <v>1</v>
      </c>
      <c r="Q1050" s="20">
        <v>3.33</v>
      </c>
      <c r="R1050" s="20">
        <v>0.18</v>
      </c>
      <c r="S1050" s="20" t="s">
        <v>38</v>
      </c>
      <c r="T1050" s="20">
        <v>774</v>
      </c>
      <c r="U1050" s="20" t="s">
        <v>350</v>
      </c>
      <c r="V1050" s="20" t="s">
        <v>375</v>
      </c>
      <c r="W1050" s="21" t="s">
        <v>58</v>
      </c>
      <c r="X1050" s="22">
        <v>45109</v>
      </c>
      <c r="Y1050" s="23">
        <v>45232</v>
      </c>
      <c r="Z1050" s="37" t="str">
        <f>IF(India_Data[[#This Row],[Order Date]]=India_Data[[#This Row],[Ship Date]],"0","1")</f>
        <v>1</v>
      </c>
      <c r="AA1050" s="37" t="str">
        <f>IF(India_Data[[#This Row],[Sales]]&gt;=India_Data[[#This Row],[Target]],"YES","NO")</f>
        <v>NO</v>
      </c>
      <c r="AB1050" s="37">
        <f>(Data!O1050:O2604-Data!T1050:T2604)</f>
        <v>-762.51</v>
      </c>
      <c r="AC1050" s="35">
        <f>India_Data[[#This Row],[Ship Date]]-India_Data[[#This Row],[Order Date]]</f>
        <v>123</v>
      </c>
      <c r="AD1050" s="35" t="str">
        <f>IF(India_Data[[#This Row],[Ship Date]]-India_Data[[#This Row],[Order Date]]&gt;5,"flag","no")</f>
        <v>flag</v>
      </c>
      <c r="AE1050" s="35">
        <f>India_Data[[#This Row],[Profit]]/India_Data[[#This Row],[Sales]]</f>
        <v>0.28981723237597912</v>
      </c>
      <c r="AF1050" s="41">
        <f>India_Data[[#This Row],[Sales]]/India_Data[[#This Row],[Target]]</f>
        <v>1.4844961240310078E-2</v>
      </c>
      <c r="AG1050" s="41">
        <f>India_Data[[#This Row],[Shipping Cost]]/India_Data[[#This Row],[Sales]]</f>
        <v>1.5665796344647518E-2</v>
      </c>
      <c r="AH1050" s="40" t="str">
        <f>IF(India_Data[[#This Row],[Shipping Cost]]/India_Data[[#This Row],[Sales]]&gt;0.1,"HIGH","")</f>
        <v/>
      </c>
    </row>
    <row r="1051" spans="1:34">
      <c r="A1051" s="19">
        <v>1050</v>
      </c>
      <c r="B1051" s="20" t="s">
        <v>3483</v>
      </c>
      <c r="C1051" s="20" t="s">
        <v>2928</v>
      </c>
      <c r="D1051" s="20" t="s">
        <v>391</v>
      </c>
      <c r="E1051" s="20" t="s">
        <v>392</v>
      </c>
      <c r="F1051" s="20" t="s">
        <v>29</v>
      </c>
      <c r="G1051" s="20" t="s">
        <v>1537</v>
      </c>
      <c r="H1051" s="20" t="s">
        <v>63</v>
      </c>
      <c r="I1051" s="20" t="s">
        <v>32</v>
      </c>
      <c r="J1051" s="20" t="s">
        <v>54</v>
      </c>
      <c r="K1051" s="20" t="s">
        <v>3586</v>
      </c>
      <c r="L1051" s="20" t="s">
        <v>35</v>
      </c>
      <c r="M1051" s="20" t="s">
        <v>91</v>
      </c>
      <c r="N1051" s="20" t="s">
        <v>3587</v>
      </c>
      <c r="O1051" s="20">
        <v>11.52</v>
      </c>
      <c r="P1051" s="20">
        <v>1</v>
      </c>
      <c r="Q1051" s="20">
        <v>3.78</v>
      </c>
      <c r="R1051" s="20">
        <v>0.94</v>
      </c>
      <c r="S1051" s="20" t="s">
        <v>38</v>
      </c>
      <c r="T1051" s="20">
        <v>580</v>
      </c>
      <c r="U1051" s="20" t="s">
        <v>350</v>
      </c>
      <c r="V1051" s="20" t="s">
        <v>362</v>
      </c>
      <c r="W1051" s="21" t="s">
        <v>41</v>
      </c>
      <c r="X1051" s="22">
        <v>44273</v>
      </c>
      <c r="Y1051" s="23">
        <v>44278</v>
      </c>
      <c r="Z1051" s="37" t="str">
        <f>IF(India_Data[[#This Row],[Order Date]]=India_Data[[#This Row],[Ship Date]],"0","1")</f>
        <v>1</v>
      </c>
      <c r="AA1051" s="37" t="str">
        <f>IF(India_Data[[#This Row],[Sales]]&gt;=India_Data[[#This Row],[Target]],"YES","NO")</f>
        <v>NO</v>
      </c>
      <c r="AB1051" s="37">
        <f>(Data!O1051:O2605-Data!T1051:T2605)</f>
        <v>-568.48</v>
      </c>
      <c r="AC1051" s="35">
        <f>India_Data[[#This Row],[Ship Date]]-India_Data[[#This Row],[Order Date]]</f>
        <v>5</v>
      </c>
      <c r="AD1051" s="35" t="str">
        <f>IF(India_Data[[#This Row],[Ship Date]]-India_Data[[#This Row],[Order Date]]&gt;5,"flag","no")</f>
        <v>no</v>
      </c>
      <c r="AE1051" s="35">
        <f>India_Data[[#This Row],[Profit]]/India_Data[[#This Row],[Sales]]</f>
        <v>0.328125</v>
      </c>
      <c r="AF1051" s="41">
        <f>India_Data[[#This Row],[Sales]]/India_Data[[#This Row],[Target]]</f>
        <v>1.9862068965517239E-2</v>
      </c>
      <c r="AG1051" s="41">
        <f>India_Data[[#This Row],[Shipping Cost]]/India_Data[[#This Row],[Sales]]</f>
        <v>8.1597222222222224E-2</v>
      </c>
      <c r="AH1051" s="40" t="str">
        <f>IF(India_Data[[#This Row],[Shipping Cost]]/India_Data[[#This Row],[Sales]]&gt;0.1,"HIGH","")</f>
        <v/>
      </c>
    </row>
    <row r="1052" spans="1:34">
      <c r="A1052" s="19">
        <v>1051</v>
      </c>
      <c r="B1052" s="20" t="s">
        <v>4066</v>
      </c>
      <c r="C1052" s="20" t="s">
        <v>3998</v>
      </c>
      <c r="D1052" s="20" t="s">
        <v>379</v>
      </c>
      <c r="E1052" s="20" t="s">
        <v>380</v>
      </c>
      <c r="F1052" s="20" t="s">
        <v>29</v>
      </c>
      <c r="G1052" s="20" t="s">
        <v>191</v>
      </c>
      <c r="H1052" s="20" t="s">
        <v>63</v>
      </c>
      <c r="I1052" s="20" t="s">
        <v>32</v>
      </c>
      <c r="J1052" s="20" t="s">
        <v>54</v>
      </c>
      <c r="K1052" s="20" t="s">
        <v>4104</v>
      </c>
      <c r="L1052" s="20" t="s">
        <v>35</v>
      </c>
      <c r="M1052" s="20" t="s">
        <v>105</v>
      </c>
      <c r="N1052" s="20" t="s">
        <v>4105</v>
      </c>
      <c r="O1052" s="20">
        <v>55.92</v>
      </c>
      <c r="P1052" s="20">
        <v>2</v>
      </c>
      <c r="Q1052" s="20">
        <v>20.64</v>
      </c>
      <c r="R1052" s="20">
        <v>7.86</v>
      </c>
      <c r="S1052" s="20" t="s">
        <v>38</v>
      </c>
      <c r="T1052" s="20">
        <v>636</v>
      </c>
      <c r="U1052" s="20" t="s">
        <v>350</v>
      </c>
      <c r="V1052" s="20" t="s">
        <v>351</v>
      </c>
      <c r="W1052" s="21" t="s">
        <v>41</v>
      </c>
      <c r="X1052" s="22">
        <v>45477</v>
      </c>
      <c r="Y1052" s="23">
        <v>45600</v>
      </c>
      <c r="Z1052" s="37" t="str">
        <f>IF(India_Data[[#This Row],[Order Date]]=India_Data[[#This Row],[Ship Date]],"0","1")</f>
        <v>1</v>
      </c>
      <c r="AA1052" s="37" t="str">
        <f>IF(India_Data[[#This Row],[Sales]]&gt;=India_Data[[#This Row],[Target]],"YES","NO")</f>
        <v>NO</v>
      </c>
      <c r="AB1052" s="37">
        <f>(Data!O1052:O2606-Data!T1052:T2606)</f>
        <v>-580.08000000000004</v>
      </c>
      <c r="AC1052" s="35">
        <f>India_Data[[#This Row],[Ship Date]]-India_Data[[#This Row],[Order Date]]</f>
        <v>123</v>
      </c>
      <c r="AD1052" s="35" t="str">
        <f>IF(India_Data[[#This Row],[Ship Date]]-India_Data[[#This Row],[Order Date]]&gt;5,"flag","no")</f>
        <v>flag</v>
      </c>
      <c r="AE1052" s="35">
        <f>India_Data[[#This Row],[Profit]]/India_Data[[#This Row],[Sales]]</f>
        <v>0.36909871244635195</v>
      </c>
      <c r="AF1052" s="41">
        <f>India_Data[[#This Row],[Sales]]/India_Data[[#This Row],[Target]]</f>
        <v>8.7924528301886795E-2</v>
      </c>
      <c r="AG1052" s="41">
        <f>India_Data[[#This Row],[Shipping Cost]]/India_Data[[#This Row],[Sales]]</f>
        <v>0.1405579399141631</v>
      </c>
      <c r="AH1052" s="40" t="str">
        <f>IF(India_Data[[#This Row],[Shipping Cost]]/India_Data[[#This Row],[Sales]]&gt;0.1,"HIGH","")</f>
        <v>HIGH</v>
      </c>
    </row>
    <row r="1053" spans="1:34">
      <c r="A1053" s="19">
        <v>1052</v>
      </c>
      <c r="B1053" s="20" t="s">
        <v>4034</v>
      </c>
      <c r="C1053" s="20" t="s">
        <v>3998</v>
      </c>
      <c r="D1053" s="20" t="s">
        <v>4035</v>
      </c>
      <c r="E1053" s="20" t="s">
        <v>4036</v>
      </c>
      <c r="F1053" s="20" t="s">
        <v>29</v>
      </c>
      <c r="G1053" s="20" t="s">
        <v>135</v>
      </c>
      <c r="H1053" s="20" t="s">
        <v>136</v>
      </c>
      <c r="I1053" s="20" t="s">
        <v>32</v>
      </c>
      <c r="J1053" s="20" t="s">
        <v>54</v>
      </c>
      <c r="K1053" s="20" t="s">
        <v>4106</v>
      </c>
      <c r="L1053" s="20" t="s">
        <v>35</v>
      </c>
      <c r="M1053" s="20" t="s">
        <v>76</v>
      </c>
      <c r="N1053" s="20" t="s">
        <v>4107</v>
      </c>
      <c r="O1053" s="20">
        <v>23.82</v>
      </c>
      <c r="P1053" s="20">
        <v>2</v>
      </c>
      <c r="Q1053" s="20">
        <v>8.52</v>
      </c>
      <c r="R1053" s="20">
        <v>5.93</v>
      </c>
      <c r="S1053" s="20" t="s">
        <v>2972</v>
      </c>
      <c r="T1053" s="20">
        <v>311</v>
      </c>
      <c r="U1053" s="20" t="s">
        <v>350</v>
      </c>
      <c r="V1053" s="20" t="s">
        <v>356</v>
      </c>
      <c r="W1053" s="21" t="s">
        <v>58</v>
      </c>
      <c r="X1053" s="22">
        <v>45149</v>
      </c>
      <c r="Y1053" s="23">
        <v>45243</v>
      </c>
      <c r="Z1053" s="37" t="str">
        <f>IF(India_Data[[#This Row],[Order Date]]=India_Data[[#This Row],[Ship Date]],"0","1")</f>
        <v>1</v>
      </c>
      <c r="AA1053" s="37" t="str">
        <f>IF(India_Data[[#This Row],[Sales]]&gt;=India_Data[[#This Row],[Target]],"YES","NO")</f>
        <v>NO</v>
      </c>
      <c r="AB1053" s="37">
        <f>(Data!O1053:O2607-Data!T1053:T2607)</f>
        <v>-287.18</v>
      </c>
      <c r="AC1053" s="35">
        <f>India_Data[[#This Row],[Ship Date]]-India_Data[[#This Row],[Order Date]]</f>
        <v>94</v>
      </c>
      <c r="AD1053" s="35" t="str">
        <f>IF(India_Data[[#This Row],[Ship Date]]-India_Data[[#This Row],[Order Date]]&gt;5,"flag","no")</f>
        <v>flag</v>
      </c>
      <c r="AE1053" s="35">
        <f>India_Data[[#This Row],[Profit]]/India_Data[[#This Row],[Sales]]</f>
        <v>0.35768261964735515</v>
      </c>
      <c r="AF1053" s="41">
        <f>India_Data[[#This Row],[Sales]]/India_Data[[#This Row],[Target]]</f>
        <v>7.6591639871382636E-2</v>
      </c>
      <c r="AG1053" s="41">
        <f>India_Data[[#This Row],[Shipping Cost]]/India_Data[[#This Row],[Sales]]</f>
        <v>0.24895046179680938</v>
      </c>
      <c r="AH1053" s="40" t="str">
        <f>IF(India_Data[[#This Row],[Shipping Cost]]/India_Data[[#This Row],[Sales]]&gt;0.1,"HIGH","")</f>
        <v>HIGH</v>
      </c>
    </row>
    <row r="1054" spans="1:34">
      <c r="A1054" s="19">
        <v>1053</v>
      </c>
      <c r="B1054" s="20" t="s">
        <v>3646</v>
      </c>
      <c r="C1054" s="20" t="s">
        <v>3631</v>
      </c>
      <c r="D1054" s="20" t="s">
        <v>358</v>
      </c>
      <c r="E1054" s="20" t="s">
        <v>359</v>
      </c>
      <c r="F1054" s="20" t="s">
        <v>29</v>
      </c>
      <c r="G1054" s="20" t="s">
        <v>877</v>
      </c>
      <c r="H1054" s="20" t="s">
        <v>563</v>
      </c>
      <c r="I1054" s="20" t="s">
        <v>32</v>
      </c>
      <c r="J1054" s="20" t="s">
        <v>54</v>
      </c>
      <c r="K1054" s="20" t="s">
        <v>3977</v>
      </c>
      <c r="L1054" s="20" t="s">
        <v>35</v>
      </c>
      <c r="M1054" s="20" t="s">
        <v>105</v>
      </c>
      <c r="N1054" s="20" t="s">
        <v>3978</v>
      </c>
      <c r="O1054" s="20">
        <v>50.4</v>
      </c>
      <c r="P1054" s="20">
        <v>2</v>
      </c>
      <c r="Q1054" s="20">
        <v>3</v>
      </c>
      <c r="R1054" s="20">
        <v>13.89</v>
      </c>
      <c r="S1054" s="20" t="s">
        <v>2972</v>
      </c>
      <c r="T1054" s="20">
        <v>364</v>
      </c>
      <c r="U1054" s="20" t="s">
        <v>350</v>
      </c>
      <c r="V1054" s="20" t="s">
        <v>375</v>
      </c>
      <c r="W1054" s="21" t="s">
        <v>41</v>
      </c>
      <c r="X1054" s="22">
        <v>45526</v>
      </c>
      <c r="Y1054" s="23">
        <v>45530</v>
      </c>
      <c r="Z1054" s="37" t="str">
        <f>IF(India_Data[[#This Row],[Order Date]]=India_Data[[#This Row],[Ship Date]],"0","1")</f>
        <v>1</v>
      </c>
      <c r="AA1054" s="37" t="str">
        <f>IF(India_Data[[#This Row],[Sales]]&gt;=India_Data[[#This Row],[Target]],"YES","NO")</f>
        <v>NO</v>
      </c>
      <c r="AB1054" s="37">
        <f>(Data!O1054:O2608-Data!T1054:T2608)</f>
        <v>-313.60000000000002</v>
      </c>
      <c r="AC1054" s="35">
        <f>India_Data[[#This Row],[Ship Date]]-India_Data[[#This Row],[Order Date]]</f>
        <v>4</v>
      </c>
      <c r="AD1054" s="35" t="str">
        <f>IF(India_Data[[#This Row],[Ship Date]]-India_Data[[#This Row],[Order Date]]&gt;5,"flag","no")</f>
        <v>no</v>
      </c>
      <c r="AE1054" s="35">
        <f>India_Data[[#This Row],[Profit]]/India_Data[[#This Row],[Sales]]</f>
        <v>5.9523809523809527E-2</v>
      </c>
      <c r="AF1054" s="41">
        <f>India_Data[[#This Row],[Sales]]/India_Data[[#This Row],[Target]]</f>
        <v>0.13846153846153847</v>
      </c>
      <c r="AG1054" s="41">
        <f>India_Data[[#This Row],[Shipping Cost]]/India_Data[[#This Row],[Sales]]</f>
        <v>0.27559523809523812</v>
      </c>
      <c r="AH1054" s="40" t="str">
        <f>IF(India_Data[[#This Row],[Shipping Cost]]/India_Data[[#This Row],[Sales]]&gt;0.1,"HIGH","")</f>
        <v>HIGH</v>
      </c>
    </row>
    <row r="1055" spans="1:34">
      <c r="A1055" s="19">
        <v>1054</v>
      </c>
      <c r="B1055" s="20" t="s">
        <v>3979</v>
      </c>
      <c r="C1055" s="20" t="s">
        <v>3631</v>
      </c>
      <c r="D1055" s="20" t="s">
        <v>2818</v>
      </c>
      <c r="E1055" s="20" t="s">
        <v>2819</v>
      </c>
      <c r="F1055" s="20" t="s">
        <v>29</v>
      </c>
      <c r="G1055" s="20" t="s">
        <v>291</v>
      </c>
      <c r="H1055" s="20" t="s">
        <v>63</v>
      </c>
      <c r="I1055" s="20" t="s">
        <v>32</v>
      </c>
      <c r="J1055" s="20" t="s">
        <v>54</v>
      </c>
      <c r="K1055" s="20" t="s">
        <v>450</v>
      </c>
      <c r="L1055" s="20" t="s">
        <v>35</v>
      </c>
      <c r="M1055" s="20" t="s">
        <v>98</v>
      </c>
      <c r="N1055" s="20" t="s">
        <v>525</v>
      </c>
      <c r="O1055" s="20">
        <v>26.91</v>
      </c>
      <c r="P1055" s="20">
        <v>2</v>
      </c>
      <c r="Q1055" s="20">
        <v>-6.51</v>
      </c>
      <c r="R1055" s="20">
        <v>5.5</v>
      </c>
      <c r="S1055" s="20" t="s">
        <v>2337</v>
      </c>
      <c r="T1055" s="20">
        <v>344</v>
      </c>
      <c r="U1055" s="20" t="s">
        <v>350</v>
      </c>
      <c r="V1055" s="20" t="s">
        <v>362</v>
      </c>
      <c r="W1055" s="21" t="s">
        <v>58</v>
      </c>
      <c r="X1055" s="22">
        <v>45428</v>
      </c>
      <c r="Y1055" s="23">
        <v>45434</v>
      </c>
      <c r="Z1055" s="37" t="str">
        <f>IF(India_Data[[#This Row],[Order Date]]=India_Data[[#This Row],[Ship Date]],"0","1")</f>
        <v>1</v>
      </c>
      <c r="AA1055" s="37" t="str">
        <f>IF(India_Data[[#This Row],[Sales]]&gt;=India_Data[[#This Row],[Target]],"YES","NO")</f>
        <v>NO</v>
      </c>
      <c r="AB1055" s="37">
        <f>(Data!O1055:O2609-Data!T1055:T2609)</f>
        <v>-317.08999999999997</v>
      </c>
      <c r="AC1055" s="35">
        <f>India_Data[[#This Row],[Ship Date]]-India_Data[[#This Row],[Order Date]]</f>
        <v>6</v>
      </c>
      <c r="AD1055" s="35" t="str">
        <f>IF(India_Data[[#This Row],[Ship Date]]-India_Data[[#This Row],[Order Date]]&gt;5,"flag","no")</f>
        <v>flag</v>
      </c>
      <c r="AE1055" s="35">
        <f>India_Data[[#This Row],[Profit]]/India_Data[[#This Row],[Sales]]</f>
        <v>-0.241917502787068</v>
      </c>
      <c r="AF1055" s="41">
        <f>India_Data[[#This Row],[Sales]]/India_Data[[#This Row],[Target]]</f>
        <v>7.8226744186046512E-2</v>
      </c>
      <c r="AG1055" s="41">
        <f>India_Data[[#This Row],[Shipping Cost]]/India_Data[[#This Row],[Sales]]</f>
        <v>0.20438498699368265</v>
      </c>
      <c r="AH1055" s="40" t="str">
        <f>IF(India_Data[[#This Row],[Shipping Cost]]/India_Data[[#This Row],[Sales]]&gt;0.1,"HIGH","")</f>
        <v>HIGH</v>
      </c>
    </row>
    <row r="1056" spans="1:34">
      <c r="A1056" s="19">
        <v>1055</v>
      </c>
      <c r="B1056" s="20" t="s">
        <v>3429</v>
      </c>
      <c r="C1056" s="20" t="s">
        <v>2928</v>
      </c>
      <c r="D1056" s="20" t="s">
        <v>1303</v>
      </c>
      <c r="E1056" s="20" t="s">
        <v>1304</v>
      </c>
      <c r="F1056" s="20" t="s">
        <v>29</v>
      </c>
      <c r="G1056" s="20" t="s">
        <v>2773</v>
      </c>
      <c r="H1056" s="20" t="s">
        <v>1231</v>
      </c>
      <c r="I1056" s="20" t="s">
        <v>32</v>
      </c>
      <c r="J1056" s="20" t="s">
        <v>33</v>
      </c>
      <c r="K1056" s="20" t="s">
        <v>151</v>
      </c>
      <c r="L1056" s="20" t="s">
        <v>35</v>
      </c>
      <c r="M1056" s="20" t="s">
        <v>145</v>
      </c>
      <c r="N1056" s="20" t="s">
        <v>152</v>
      </c>
      <c r="O1056" s="20">
        <v>21.54</v>
      </c>
      <c r="P1056" s="20">
        <v>2</v>
      </c>
      <c r="Q1056" s="20">
        <v>6</v>
      </c>
      <c r="R1056" s="20">
        <v>1.83</v>
      </c>
      <c r="S1056" s="20" t="s">
        <v>38</v>
      </c>
      <c r="T1056" s="20">
        <v>455</v>
      </c>
      <c r="U1056" s="20" t="s">
        <v>350</v>
      </c>
      <c r="V1056" s="20" t="s">
        <v>351</v>
      </c>
      <c r="W1056" s="21" t="s">
        <v>41</v>
      </c>
      <c r="X1056" s="22">
        <v>44573</v>
      </c>
      <c r="Y1056" s="23">
        <v>44754</v>
      </c>
      <c r="Z1056" s="37" t="str">
        <f>IF(India_Data[[#This Row],[Order Date]]=India_Data[[#This Row],[Ship Date]],"0","1")</f>
        <v>1</v>
      </c>
      <c r="AA1056" s="37" t="str">
        <f>IF(India_Data[[#This Row],[Sales]]&gt;=India_Data[[#This Row],[Target]],"YES","NO")</f>
        <v>NO</v>
      </c>
      <c r="AB1056" s="37">
        <f>(Data!O1056:O2610-Data!T1056:T2610)</f>
        <v>-433.46</v>
      </c>
      <c r="AC1056" s="35">
        <f>India_Data[[#This Row],[Ship Date]]-India_Data[[#This Row],[Order Date]]</f>
        <v>181</v>
      </c>
      <c r="AD1056" s="35" t="str">
        <f>IF(India_Data[[#This Row],[Ship Date]]-India_Data[[#This Row],[Order Date]]&gt;5,"flag","no")</f>
        <v>flag</v>
      </c>
      <c r="AE1056" s="35">
        <f>India_Data[[#This Row],[Profit]]/India_Data[[#This Row],[Sales]]</f>
        <v>0.2785515320334262</v>
      </c>
      <c r="AF1056" s="41">
        <f>India_Data[[#This Row],[Sales]]/India_Data[[#This Row],[Target]]</f>
        <v>4.7340659340659341E-2</v>
      </c>
      <c r="AG1056" s="41">
        <f>India_Data[[#This Row],[Shipping Cost]]/India_Data[[#This Row],[Sales]]</f>
        <v>8.4958217270194994E-2</v>
      </c>
      <c r="AH1056" s="40" t="str">
        <f>IF(India_Data[[#This Row],[Shipping Cost]]/India_Data[[#This Row],[Sales]]&gt;0.1,"HIGH","")</f>
        <v/>
      </c>
    </row>
    <row r="1057" spans="1:34">
      <c r="A1057" s="19">
        <v>1056</v>
      </c>
      <c r="B1057" s="20" t="s">
        <v>3430</v>
      </c>
      <c r="C1057" s="20" t="s">
        <v>2928</v>
      </c>
      <c r="D1057" s="20" t="s">
        <v>2369</v>
      </c>
      <c r="E1057" s="20" t="s">
        <v>2370</v>
      </c>
      <c r="F1057" s="20" t="s">
        <v>29</v>
      </c>
      <c r="G1057" s="20" t="s">
        <v>74</v>
      </c>
      <c r="H1057" s="20" t="s">
        <v>179</v>
      </c>
      <c r="I1057" s="20" t="s">
        <v>32</v>
      </c>
      <c r="J1057" s="20" t="s">
        <v>180</v>
      </c>
      <c r="K1057" s="20" t="s">
        <v>3431</v>
      </c>
      <c r="L1057" s="20" t="s">
        <v>35</v>
      </c>
      <c r="M1057" s="20" t="s">
        <v>91</v>
      </c>
      <c r="N1057" s="20" t="s">
        <v>3432</v>
      </c>
      <c r="O1057" s="20">
        <v>20.46</v>
      </c>
      <c r="P1057" s="20">
        <v>2</v>
      </c>
      <c r="Q1057" s="20">
        <v>1.02</v>
      </c>
      <c r="R1057" s="20">
        <v>7.03</v>
      </c>
      <c r="S1057" s="20" t="s">
        <v>2972</v>
      </c>
      <c r="T1057" s="20">
        <v>498</v>
      </c>
      <c r="U1057" s="20" t="s">
        <v>350</v>
      </c>
      <c r="V1057" s="20" t="s">
        <v>356</v>
      </c>
      <c r="W1057" s="21" t="s">
        <v>41</v>
      </c>
      <c r="X1057" s="22">
        <v>44790</v>
      </c>
      <c r="Y1057" s="23">
        <v>44795</v>
      </c>
      <c r="Z1057" s="37" t="str">
        <f>IF(India_Data[[#This Row],[Order Date]]=India_Data[[#This Row],[Ship Date]],"0","1")</f>
        <v>1</v>
      </c>
      <c r="AA1057" s="37" t="str">
        <f>IF(India_Data[[#This Row],[Sales]]&gt;=India_Data[[#This Row],[Target]],"YES","NO")</f>
        <v>NO</v>
      </c>
      <c r="AB1057" s="37">
        <f>(Data!O1057:O2611-Data!T1057:T2611)</f>
        <v>-477.54</v>
      </c>
      <c r="AC1057" s="35">
        <f>India_Data[[#This Row],[Ship Date]]-India_Data[[#This Row],[Order Date]]</f>
        <v>5</v>
      </c>
      <c r="AD1057" s="35" t="str">
        <f>IF(India_Data[[#This Row],[Ship Date]]-India_Data[[#This Row],[Order Date]]&gt;5,"flag","no")</f>
        <v>no</v>
      </c>
      <c r="AE1057" s="35">
        <f>India_Data[[#This Row],[Profit]]/India_Data[[#This Row],[Sales]]</f>
        <v>4.9853372434017593E-2</v>
      </c>
      <c r="AF1057" s="41">
        <f>India_Data[[#This Row],[Sales]]/India_Data[[#This Row],[Target]]</f>
        <v>4.1084337349397593E-2</v>
      </c>
      <c r="AG1057" s="41">
        <f>India_Data[[#This Row],[Shipping Cost]]/India_Data[[#This Row],[Sales]]</f>
        <v>0.34359726295210163</v>
      </c>
      <c r="AH1057" s="40" t="str">
        <f>IF(India_Data[[#This Row],[Shipping Cost]]/India_Data[[#This Row],[Sales]]&gt;0.1,"HIGH","")</f>
        <v>HIGH</v>
      </c>
    </row>
    <row r="1058" spans="1:34">
      <c r="A1058" s="19">
        <v>1057</v>
      </c>
      <c r="B1058" s="20" t="s">
        <v>3010</v>
      </c>
      <c r="C1058" s="20" t="s">
        <v>2928</v>
      </c>
      <c r="D1058" s="20" t="s">
        <v>3011</v>
      </c>
      <c r="E1058" s="20" t="s">
        <v>3012</v>
      </c>
      <c r="F1058" s="20" t="s">
        <v>29</v>
      </c>
      <c r="G1058" s="20" t="s">
        <v>96</v>
      </c>
      <c r="H1058" s="20" t="s">
        <v>31</v>
      </c>
      <c r="I1058" s="20" t="s">
        <v>32</v>
      </c>
      <c r="J1058" s="20" t="s">
        <v>33</v>
      </c>
      <c r="K1058" s="20" t="s">
        <v>3433</v>
      </c>
      <c r="L1058" s="20" t="s">
        <v>35</v>
      </c>
      <c r="M1058" s="20" t="s">
        <v>91</v>
      </c>
      <c r="N1058" s="20" t="s">
        <v>337</v>
      </c>
      <c r="O1058" s="20">
        <v>22.68</v>
      </c>
      <c r="P1058" s="20">
        <v>2</v>
      </c>
      <c r="Q1058" s="20">
        <v>3.12</v>
      </c>
      <c r="R1058" s="20">
        <v>1.51</v>
      </c>
      <c r="S1058" s="20" t="s">
        <v>38</v>
      </c>
      <c r="T1058" s="20">
        <v>655</v>
      </c>
      <c r="U1058" s="20" t="s">
        <v>350</v>
      </c>
      <c r="V1058" s="20" t="s">
        <v>375</v>
      </c>
      <c r="W1058" s="21" t="s">
        <v>58</v>
      </c>
      <c r="X1058" s="22">
        <v>45613</v>
      </c>
      <c r="Y1058" s="23">
        <v>45618</v>
      </c>
      <c r="Z1058" s="37" t="str">
        <f>IF(India_Data[[#This Row],[Order Date]]=India_Data[[#This Row],[Ship Date]],"0","1")</f>
        <v>1</v>
      </c>
      <c r="AA1058" s="37" t="str">
        <f>IF(India_Data[[#This Row],[Sales]]&gt;=India_Data[[#This Row],[Target]],"YES","NO")</f>
        <v>NO</v>
      </c>
      <c r="AB1058" s="37">
        <f>(Data!O1058:O2612-Data!T1058:T2612)</f>
        <v>-632.32000000000005</v>
      </c>
      <c r="AC1058" s="35">
        <f>India_Data[[#This Row],[Ship Date]]-India_Data[[#This Row],[Order Date]]</f>
        <v>5</v>
      </c>
      <c r="AD1058" s="35" t="str">
        <f>IF(India_Data[[#This Row],[Ship Date]]-India_Data[[#This Row],[Order Date]]&gt;5,"flag","no")</f>
        <v>no</v>
      </c>
      <c r="AE1058" s="35">
        <f>India_Data[[#This Row],[Profit]]/India_Data[[#This Row],[Sales]]</f>
        <v>0.13756613756613759</v>
      </c>
      <c r="AF1058" s="41">
        <f>India_Data[[#This Row],[Sales]]/India_Data[[#This Row],[Target]]</f>
        <v>3.462595419847328E-2</v>
      </c>
      <c r="AG1058" s="41">
        <f>India_Data[[#This Row],[Shipping Cost]]/India_Data[[#This Row],[Sales]]</f>
        <v>6.6578483245149908E-2</v>
      </c>
      <c r="AH1058" s="40" t="str">
        <f>IF(India_Data[[#This Row],[Shipping Cost]]/India_Data[[#This Row],[Sales]]&gt;0.1,"HIGH","")</f>
        <v/>
      </c>
    </row>
    <row r="1059" spans="1:34">
      <c r="A1059" s="19">
        <v>1058</v>
      </c>
      <c r="B1059" s="20" t="s">
        <v>2957</v>
      </c>
      <c r="C1059" s="20" t="s">
        <v>2928</v>
      </c>
      <c r="D1059" s="20" t="s">
        <v>719</v>
      </c>
      <c r="E1059" s="20" t="s">
        <v>720</v>
      </c>
      <c r="F1059" s="20" t="s">
        <v>29</v>
      </c>
      <c r="G1059" s="20" t="s">
        <v>311</v>
      </c>
      <c r="H1059" s="20" t="s">
        <v>312</v>
      </c>
      <c r="I1059" s="20" t="s">
        <v>32</v>
      </c>
      <c r="J1059" s="20" t="s">
        <v>180</v>
      </c>
      <c r="K1059" s="20" t="s">
        <v>3434</v>
      </c>
      <c r="L1059" s="20" t="s">
        <v>35</v>
      </c>
      <c r="M1059" s="20" t="s">
        <v>76</v>
      </c>
      <c r="N1059" s="20" t="s">
        <v>3435</v>
      </c>
      <c r="O1059" s="20">
        <v>81.900000000000006</v>
      </c>
      <c r="P1059" s="20">
        <v>2</v>
      </c>
      <c r="Q1059" s="20">
        <v>33.54</v>
      </c>
      <c r="R1059" s="20">
        <v>7.41</v>
      </c>
      <c r="S1059" s="20" t="s">
        <v>38</v>
      </c>
      <c r="T1059" s="20">
        <v>799</v>
      </c>
      <c r="U1059" s="20" t="s">
        <v>350</v>
      </c>
      <c r="V1059" s="20" t="s">
        <v>362</v>
      </c>
      <c r="W1059" s="21" t="s">
        <v>41</v>
      </c>
      <c r="X1059" s="22">
        <v>44360</v>
      </c>
      <c r="Y1059" s="23">
        <v>44366</v>
      </c>
      <c r="Z1059" s="37" t="str">
        <f>IF(India_Data[[#This Row],[Order Date]]=India_Data[[#This Row],[Ship Date]],"0","1")</f>
        <v>1</v>
      </c>
      <c r="AA1059" s="37" t="str">
        <f>IF(India_Data[[#This Row],[Sales]]&gt;=India_Data[[#This Row],[Target]],"YES","NO")</f>
        <v>NO</v>
      </c>
      <c r="AB1059" s="37">
        <f>(Data!O1059:O2613-Data!T1059:T2613)</f>
        <v>-717.1</v>
      </c>
      <c r="AC1059" s="35">
        <f>India_Data[[#This Row],[Ship Date]]-India_Data[[#This Row],[Order Date]]</f>
        <v>6</v>
      </c>
      <c r="AD1059" s="35" t="str">
        <f>IF(India_Data[[#This Row],[Ship Date]]-India_Data[[#This Row],[Order Date]]&gt;5,"flag","no")</f>
        <v>flag</v>
      </c>
      <c r="AE1059" s="35">
        <f>India_Data[[#This Row],[Profit]]/India_Data[[#This Row],[Sales]]</f>
        <v>0.40952380952380951</v>
      </c>
      <c r="AF1059" s="41">
        <f>India_Data[[#This Row],[Sales]]/India_Data[[#This Row],[Target]]</f>
        <v>0.10250312891113893</v>
      </c>
      <c r="AG1059" s="41">
        <f>India_Data[[#This Row],[Shipping Cost]]/India_Data[[#This Row],[Sales]]</f>
        <v>9.0476190476190474E-2</v>
      </c>
      <c r="AH1059" s="40" t="str">
        <f>IF(India_Data[[#This Row],[Shipping Cost]]/India_Data[[#This Row],[Sales]]&gt;0.1,"HIGH","")</f>
        <v/>
      </c>
    </row>
    <row r="1060" spans="1:34">
      <c r="A1060" s="19">
        <v>1059</v>
      </c>
      <c r="B1060" s="20" t="s">
        <v>3588</v>
      </c>
      <c r="C1060" s="20" t="s">
        <v>2928</v>
      </c>
      <c r="D1060" s="20" t="s">
        <v>2230</v>
      </c>
      <c r="E1060" s="20" t="s">
        <v>2231</v>
      </c>
      <c r="F1060" s="20" t="s">
        <v>29</v>
      </c>
      <c r="G1060" s="20" t="s">
        <v>291</v>
      </c>
      <c r="H1060" s="20" t="s">
        <v>63</v>
      </c>
      <c r="I1060" s="20" t="s">
        <v>32</v>
      </c>
      <c r="J1060" s="20" t="s">
        <v>54</v>
      </c>
      <c r="K1060" s="20" t="s">
        <v>3589</v>
      </c>
      <c r="L1060" s="20" t="s">
        <v>35</v>
      </c>
      <c r="M1060" s="20" t="s">
        <v>98</v>
      </c>
      <c r="N1060" s="20" t="s">
        <v>3590</v>
      </c>
      <c r="O1060" s="20">
        <v>22.53</v>
      </c>
      <c r="P1060" s="20">
        <v>2</v>
      </c>
      <c r="Q1060" s="20">
        <v>-17.13</v>
      </c>
      <c r="R1060" s="20">
        <v>4.66</v>
      </c>
      <c r="S1060" s="20" t="s">
        <v>2972</v>
      </c>
      <c r="T1060" s="20">
        <v>191</v>
      </c>
      <c r="U1060" s="20" t="s">
        <v>350</v>
      </c>
      <c r="V1060" s="20" t="s">
        <v>351</v>
      </c>
      <c r="W1060" s="21" t="s">
        <v>58</v>
      </c>
      <c r="X1060" s="22">
        <v>44630</v>
      </c>
      <c r="Y1060" s="23">
        <v>44814</v>
      </c>
      <c r="Z1060" s="37" t="str">
        <f>IF(India_Data[[#This Row],[Order Date]]=India_Data[[#This Row],[Ship Date]],"0","1")</f>
        <v>1</v>
      </c>
      <c r="AA1060" s="37" t="str">
        <f>IF(India_Data[[#This Row],[Sales]]&gt;=India_Data[[#This Row],[Target]],"YES","NO")</f>
        <v>NO</v>
      </c>
      <c r="AB1060" s="37">
        <f>(Data!O1060:O2614-Data!T1060:T2614)</f>
        <v>-168.47</v>
      </c>
      <c r="AC1060" s="35">
        <f>India_Data[[#This Row],[Ship Date]]-India_Data[[#This Row],[Order Date]]</f>
        <v>184</v>
      </c>
      <c r="AD1060" s="35" t="str">
        <f>IF(India_Data[[#This Row],[Ship Date]]-India_Data[[#This Row],[Order Date]]&gt;5,"flag","no")</f>
        <v>flag</v>
      </c>
      <c r="AE1060" s="35">
        <f>India_Data[[#This Row],[Profit]]/India_Data[[#This Row],[Sales]]</f>
        <v>-0.76031957390146465</v>
      </c>
      <c r="AF1060" s="41">
        <f>India_Data[[#This Row],[Sales]]/India_Data[[#This Row],[Target]]</f>
        <v>0.11795811518324607</v>
      </c>
      <c r="AG1060" s="41">
        <f>India_Data[[#This Row],[Shipping Cost]]/India_Data[[#This Row],[Sales]]</f>
        <v>0.20683533067021748</v>
      </c>
      <c r="AH1060" s="40" t="str">
        <f>IF(India_Data[[#This Row],[Shipping Cost]]/India_Data[[#This Row],[Sales]]&gt;0.1,"HIGH","")</f>
        <v>HIGH</v>
      </c>
    </row>
    <row r="1061" spans="1:34">
      <c r="A1061" s="19">
        <v>1060</v>
      </c>
      <c r="B1061" s="20" t="s">
        <v>3523</v>
      </c>
      <c r="C1061" s="20" t="s">
        <v>2928</v>
      </c>
      <c r="D1061" s="20" t="s">
        <v>2695</v>
      </c>
      <c r="E1061" s="20" t="s">
        <v>2696</v>
      </c>
      <c r="F1061" s="20" t="s">
        <v>29</v>
      </c>
      <c r="G1061" s="20" t="s">
        <v>291</v>
      </c>
      <c r="H1061" s="20" t="s">
        <v>63</v>
      </c>
      <c r="I1061" s="20" t="s">
        <v>32</v>
      </c>
      <c r="J1061" s="20" t="s">
        <v>54</v>
      </c>
      <c r="K1061" s="20" t="s">
        <v>1275</v>
      </c>
      <c r="L1061" s="20" t="s">
        <v>35</v>
      </c>
      <c r="M1061" s="20" t="s">
        <v>91</v>
      </c>
      <c r="N1061" s="20" t="s">
        <v>1276</v>
      </c>
      <c r="O1061" s="20">
        <v>16.02</v>
      </c>
      <c r="P1061" s="20">
        <v>2</v>
      </c>
      <c r="Q1061" s="20">
        <v>-11.58</v>
      </c>
      <c r="R1061" s="20">
        <v>4.34</v>
      </c>
      <c r="S1061" s="20" t="s">
        <v>2972</v>
      </c>
      <c r="T1061" s="20">
        <v>140</v>
      </c>
      <c r="U1061" s="20" t="s">
        <v>350</v>
      </c>
      <c r="V1061" s="20" t="s">
        <v>356</v>
      </c>
      <c r="W1061" s="21" t="s">
        <v>41</v>
      </c>
      <c r="X1061" s="22">
        <v>44892</v>
      </c>
      <c r="Y1061" s="23">
        <v>44632</v>
      </c>
      <c r="Z1061" s="37" t="str">
        <f>IF(India_Data[[#This Row],[Order Date]]=India_Data[[#This Row],[Ship Date]],"0","1")</f>
        <v>1</v>
      </c>
      <c r="AA1061" s="37" t="str">
        <f>IF(India_Data[[#This Row],[Sales]]&gt;=India_Data[[#This Row],[Target]],"YES","NO")</f>
        <v>NO</v>
      </c>
      <c r="AB1061" s="37">
        <f>(Data!O1061:O2615-Data!T1061:T2615)</f>
        <v>-123.98</v>
      </c>
      <c r="AC1061" s="35">
        <f>India_Data[[#This Row],[Ship Date]]-India_Data[[#This Row],[Order Date]]</f>
        <v>-260</v>
      </c>
      <c r="AD1061" s="35" t="str">
        <f>IF(India_Data[[#This Row],[Ship Date]]-India_Data[[#This Row],[Order Date]]&gt;5,"flag","no")</f>
        <v>no</v>
      </c>
      <c r="AE1061" s="35">
        <f>India_Data[[#This Row],[Profit]]/India_Data[[#This Row],[Sales]]</f>
        <v>-0.72284644194756553</v>
      </c>
      <c r="AF1061" s="41">
        <f>India_Data[[#This Row],[Sales]]/India_Data[[#This Row],[Target]]</f>
        <v>0.11442857142857142</v>
      </c>
      <c r="AG1061" s="41">
        <f>India_Data[[#This Row],[Shipping Cost]]/India_Data[[#This Row],[Sales]]</f>
        <v>0.27091136079900124</v>
      </c>
      <c r="AH1061" s="40" t="str">
        <f>IF(India_Data[[#This Row],[Shipping Cost]]/India_Data[[#This Row],[Sales]]&gt;0.1,"HIGH","")</f>
        <v>HIGH</v>
      </c>
    </row>
    <row r="1062" spans="1:34">
      <c r="A1062" s="19">
        <v>1061</v>
      </c>
      <c r="B1062" s="20" t="s">
        <v>3038</v>
      </c>
      <c r="C1062" s="20" t="s">
        <v>2928</v>
      </c>
      <c r="D1062" s="20" t="s">
        <v>3039</v>
      </c>
      <c r="E1062" s="20" t="s">
        <v>3040</v>
      </c>
      <c r="F1062" s="20" t="s">
        <v>29</v>
      </c>
      <c r="G1062" s="20" t="s">
        <v>613</v>
      </c>
      <c r="H1062" s="20" t="s">
        <v>157</v>
      </c>
      <c r="I1062" s="20" t="s">
        <v>32</v>
      </c>
      <c r="J1062" s="20" t="s">
        <v>47</v>
      </c>
      <c r="K1062" s="20" t="s">
        <v>697</v>
      </c>
      <c r="L1062" s="20" t="s">
        <v>35</v>
      </c>
      <c r="M1062" s="20" t="s">
        <v>36</v>
      </c>
      <c r="N1062" s="20" t="s">
        <v>698</v>
      </c>
      <c r="O1062" s="20">
        <v>30.3</v>
      </c>
      <c r="P1062" s="20">
        <v>2</v>
      </c>
      <c r="Q1062" s="20">
        <v>10.56</v>
      </c>
      <c r="R1062" s="20">
        <v>1.25</v>
      </c>
      <c r="S1062" s="20" t="s">
        <v>38</v>
      </c>
      <c r="T1062" s="20">
        <v>557</v>
      </c>
      <c r="U1062" s="20" t="s">
        <v>350</v>
      </c>
      <c r="V1062" s="20" t="s">
        <v>375</v>
      </c>
      <c r="W1062" s="21" t="s">
        <v>41</v>
      </c>
      <c r="X1062" s="22">
        <v>45085</v>
      </c>
      <c r="Y1062" s="23">
        <v>45207</v>
      </c>
      <c r="Z1062" s="37" t="str">
        <f>IF(India_Data[[#This Row],[Order Date]]=India_Data[[#This Row],[Ship Date]],"0","1")</f>
        <v>1</v>
      </c>
      <c r="AA1062" s="37" t="str">
        <f>IF(India_Data[[#This Row],[Sales]]&gt;=India_Data[[#This Row],[Target]],"YES","NO")</f>
        <v>NO</v>
      </c>
      <c r="AB1062" s="37">
        <f>(Data!O1062:O2616-Data!T1062:T2616)</f>
        <v>-526.70000000000005</v>
      </c>
      <c r="AC1062" s="35">
        <f>India_Data[[#This Row],[Ship Date]]-India_Data[[#This Row],[Order Date]]</f>
        <v>122</v>
      </c>
      <c r="AD1062" s="35" t="str">
        <f>IF(India_Data[[#This Row],[Ship Date]]-India_Data[[#This Row],[Order Date]]&gt;5,"flag","no")</f>
        <v>flag</v>
      </c>
      <c r="AE1062" s="35">
        <f>India_Data[[#This Row],[Profit]]/India_Data[[#This Row],[Sales]]</f>
        <v>0.34851485148514855</v>
      </c>
      <c r="AF1062" s="41">
        <f>India_Data[[#This Row],[Sales]]/India_Data[[#This Row],[Target]]</f>
        <v>5.4398563734290847E-2</v>
      </c>
      <c r="AG1062" s="41">
        <f>India_Data[[#This Row],[Shipping Cost]]/India_Data[[#This Row],[Sales]]</f>
        <v>4.1254125412541254E-2</v>
      </c>
      <c r="AH1062" s="40" t="str">
        <f>IF(India_Data[[#This Row],[Shipping Cost]]/India_Data[[#This Row],[Sales]]&gt;0.1,"HIGH","")</f>
        <v/>
      </c>
    </row>
    <row r="1063" spans="1:34">
      <c r="A1063" s="19">
        <v>1062</v>
      </c>
      <c r="B1063" s="20" t="s">
        <v>3492</v>
      </c>
      <c r="C1063" s="20" t="s">
        <v>2928</v>
      </c>
      <c r="D1063" s="20" t="s">
        <v>825</v>
      </c>
      <c r="E1063" s="20" t="s">
        <v>826</v>
      </c>
      <c r="F1063" s="20" t="s">
        <v>29</v>
      </c>
      <c r="G1063" s="20" t="s">
        <v>191</v>
      </c>
      <c r="H1063" s="20" t="s">
        <v>63</v>
      </c>
      <c r="I1063" s="20" t="s">
        <v>32</v>
      </c>
      <c r="J1063" s="20" t="s">
        <v>54</v>
      </c>
      <c r="K1063" s="20" t="s">
        <v>2346</v>
      </c>
      <c r="L1063" s="20" t="s">
        <v>35</v>
      </c>
      <c r="M1063" s="20" t="s">
        <v>159</v>
      </c>
      <c r="N1063" s="20" t="s">
        <v>2347</v>
      </c>
      <c r="O1063" s="20">
        <v>34.020000000000003</v>
      </c>
      <c r="P1063" s="20">
        <v>2</v>
      </c>
      <c r="Q1063" s="20">
        <v>11.22</v>
      </c>
      <c r="R1063" s="20">
        <v>4.3899999999999997</v>
      </c>
      <c r="S1063" s="20" t="s">
        <v>2337</v>
      </c>
      <c r="T1063" s="20">
        <v>751</v>
      </c>
      <c r="U1063" s="20" t="s">
        <v>350</v>
      </c>
      <c r="V1063" s="20" t="s">
        <v>351</v>
      </c>
      <c r="W1063" s="21" t="s">
        <v>58</v>
      </c>
      <c r="X1063" s="22">
        <v>44325</v>
      </c>
      <c r="Y1063" s="23">
        <v>44509</v>
      </c>
      <c r="Z1063" s="37" t="str">
        <f>IF(India_Data[[#This Row],[Order Date]]=India_Data[[#This Row],[Ship Date]],"0","1")</f>
        <v>1</v>
      </c>
      <c r="AA1063" s="37" t="str">
        <f>IF(India_Data[[#This Row],[Sales]]&gt;=India_Data[[#This Row],[Target]],"YES","NO")</f>
        <v>NO</v>
      </c>
      <c r="AB1063" s="37">
        <f>(Data!O1063:O2617-Data!T1063:T2617)</f>
        <v>-716.98</v>
      </c>
      <c r="AC1063" s="35">
        <f>India_Data[[#This Row],[Ship Date]]-India_Data[[#This Row],[Order Date]]</f>
        <v>184</v>
      </c>
      <c r="AD1063" s="35" t="str">
        <f>IF(India_Data[[#This Row],[Ship Date]]-India_Data[[#This Row],[Order Date]]&gt;5,"flag","no")</f>
        <v>flag</v>
      </c>
      <c r="AE1063" s="35">
        <f>India_Data[[#This Row],[Profit]]/India_Data[[#This Row],[Sales]]</f>
        <v>0.32980599647266312</v>
      </c>
      <c r="AF1063" s="41">
        <f>India_Data[[#This Row],[Sales]]/India_Data[[#This Row],[Target]]</f>
        <v>4.529960053262317E-2</v>
      </c>
      <c r="AG1063" s="41">
        <f>India_Data[[#This Row],[Shipping Cost]]/India_Data[[#This Row],[Sales]]</f>
        <v>0.12904174015285125</v>
      </c>
      <c r="AH1063" s="40" t="str">
        <f>IF(India_Data[[#This Row],[Shipping Cost]]/India_Data[[#This Row],[Sales]]&gt;0.1,"HIGH","")</f>
        <v>HIGH</v>
      </c>
    </row>
    <row r="1064" spans="1:34">
      <c r="A1064" s="19">
        <v>1063</v>
      </c>
      <c r="B1064" s="20" t="s">
        <v>2960</v>
      </c>
      <c r="C1064" s="20" t="s">
        <v>2928</v>
      </c>
      <c r="D1064" s="20" t="s">
        <v>2961</v>
      </c>
      <c r="E1064" s="20" t="s">
        <v>2962</v>
      </c>
      <c r="F1064" s="20" t="s">
        <v>29</v>
      </c>
      <c r="G1064" s="20" t="s">
        <v>2963</v>
      </c>
      <c r="H1064" s="20" t="s">
        <v>53</v>
      </c>
      <c r="I1064" s="20" t="s">
        <v>32</v>
      </c>
      <c r="J1064" s="20" t="s">
        <v>54</v>
      </c>
      <c r="K1064" s="20" t="s">
        <v>818</v>
      </c>
      <c r="L1064" s="20" t="s">
        <v>35</v>
      </c>
      <c r="M1064" s="20" t="s">
        <v>159</v>
      </c>
      <c r="N1064" s="20" t="s">
        <v>819</v>
      </c>
      <c r="O1064" s="20">
        <v>95.16</v>
      </c>
      <c r="P1064" s="20">
        <v>2</v>
      </c>
      <c r="Q1064" s="20">
        <v>26.64</v>
      </c>
      <c r="R1064" s="20">
        <v>6.43</v>
      </c>
      <c r="S1064" s="20" t="s">
        <v>38</v>
      </c>
      <c r="T1064" s="20">
        <v>306</v>
      </c>
      <c r="U1064" s="20" t="s">
        <v>350</v>
      </c>
      <c r="V1064" s="20" t="s">
        <v>356</v>
      </c>
      <c r="W1064" s="21" t="s">
        <v>58</v>
      </c>
      <c r="X1064" s="22">
        <v>45403</v>
      </c>
      <c r="Y1064" s="23">
        <v>45407</v>
      </c>
      <c r="Z1064" s="37" t="str">
        <f>IF(India_Data[[#This Row],[Order Date]]=India_Data[[#This Row],[Ship Date]],"0","1")</f>
        <v>1</v>
      </c>
      <c r="AA1064" s="37" t="str">
        <f>IF(India_Data[[#This Row],[Sales]]&gt;=India_Data[[#This Row],[Target]],"YES","NO")</f>
        <v>NO</v>
      </c>
      <c r="AB1064" s="37">
        <f>(Data!O1064:O2618-Data!T1064:T2618)</f>
        <v>-210.84</v>
      </c>
      <c r="AC1064" s="35">
        <f>India_Data[[#This Row],[Ship Date]]-India_Data[[#This Row],[Order Date]]</f>
        <v>4</v>
      </c>
      <c r="AD1064" s="35" t="str">
        <f>IF(India_Data[[#This Row],[Ship Date]]-India_Data[[#This Row],[Order Date]]&gt;5,"flag","no")</f>
        <v>no</v>
      </c>
      <c r="AE1064" s="35">
        <f>India_Data[[#This Row],[Profit]]/India_Data[[#This Row],[Sales]]</f>
        <v>0.27994955863808324</v>
      </c>
      <c r="AF1064" s="41">
        <f>India_Data[[#This Row],[Sales]]/India_Data[[#This Row],[Target]]</f>
        <v>0.31098039215686274</v>
      </c>
      <c r="AG1064" s="41">
        <f>India_Data[[#This Row],[Shipping Cost]]/India_Data[[#This Row],[Sales]]</f>
        <v>6.7570407734342156E-2</v>
      </c>
      <c r="AH1064" s="40" t="str">
        <f>IF(India_Data[[#This Row],[Shipping Cost]]/India_Data[[#This Row],[Sales]]&gt;0.1,"HIGH","")</f>
        <v/>
      </c>
    </row>
    <row r="1065" spans="1:34">
      <c r="A1065" s="19">
        <v>1064</v>
      </c>
      <c r="B1065" s="20" t="s">
        <v>3773</v>
      </c>
      <c r="C1065" s="20" t="s">
        <v>3631</v>
      </c>
      <c r="D1065" s="20" t="s">
        <v>3774</v>
      </c>
      <c r="E1065" s="20" t="s">
        <v>3775</v>
      </c>
      <c r="F1065" s="20" t="s">
        <v>29</v>
      </c>
      <c r="G1065" s="20" t="s">
        <v>2097</v>
      </c>
      <c r="H1065" s="20" t="s">
        <v>252</v>
      </c>
      <c r="I1065" s="20" t="s">
        <v>32</v>
      </c>
      <c r="J1065" s="20" t="s">
        <v>47</v>
      </c>
      <c r="K1065" s="20" t="s">
        <v>3776</v>
      </c>
      <c r="L1065" s="20" t="s">
        <v>1942</v>
      </c>
      <c r="M1065" s="20" t="s">
        <v>1943</v>
      </c>
      <c r="N1065" s="20" t="s">
        <v>3777</v>
      </c>
      <c r="O1065" s="20">
        <v>87.12</v>
      </c>
      <c r="P1065" s="20">
        <v>2</v>
      </c>
      <c r="Q1065" s="20">
        <v>22.62</v>
      </c>
      <c r="R1065" s="20">
        <v>24.26</v>
      </c>
      <c r="S1065" s="20" t="s">
        <v>2337</v>
      </c>
      <c r="T1065" s="20">
        <v>743</v>
      </c>
      <c r="U1065" s="20" t="s">
        <v>350</v>
      </c>
      <c r="V1065" s="20" t="s">
        <v>375</v>
      </c>
      <c r="W1065" s="21" t="s">
        <v>58</v>
      </c>
      <c r="X1065" s="22">
        <v>45623</v>
      </c>
      <c r="Y1065" s="23">
        <v>45303</v>
      </c>
      <c r="Z1065" s="37" t="str">
        <f>IF(India_Data[[#This Row],[Order Date]]=India_Data[[#This Row],[Ship Date]],"0","1")</f>
        <v>1</v>
      </c>
      <c r="AA1065" s="37" t="str">
        <f>IF(India_Data[[#This Row],[Sales]]&gt;=India_Data[[#This Row],[Target]],"YES","NO")</f>
        <v>NO</v>
      </c>
      <c r="AB1065" s="37">
        <f>(Data!O1065:O2619-Data!T1065:T2619)</f>
        <v>-655.88</v>
      </c>
      <c r="AC1065" s="35">
        <f>India_Data[[#This Row],[Ship Date]]-India_Data[[#This Row],[Order Date]]</f>
        <v>-320</v>
      </c>
      <c r="AD1065" s="35" t="str">
        <f>IF(India_Data[[#This Row],[Ship Date]]-India_Data[[#This Row],[Order Date]]&gt;5,"flag","no")</f>
        <v>no</v>
      </c>
      <c r="AE1065" s="35">
        <f>India_Data[[#This Row],[Profit]]/India_Data[[#This Row],[Sales]]</f>
        <v>0.2596418732782369</v>
      </c>
      <c r="AF1065" s="41">
        <f>India_Data[[#This Row],[Sales]]/India_Data[[#This Row],[Target]]</f>
        <v>0.11725437415881562</v>
      </c>
      <c r="AG1065" s="41">
        <f>India_Data[[#This Row],[Shipping Cost]]/India_Data[[#This Row],[Sales]]</f>
        <v>0.27846648301193755</v>
      </c>
      <c r="AH1065" s="40" t="str">
        <f>IF(India_Data[[#This Row],[Shipping Cost]]/India_Data[[#This Row],[Sales]]&gt;0.1,"HIGH","")</f>
        <v>HIGH</v>
      </c>
    </row>
    <row r="1066" spans="1:34">
      <c r="A1066" s="19">
        <v>1065</v>
      </c>
      <c r="B1066" s="20" t="s">
        <v>4108</v>
      </c>
      <c r="C1066" s="20" t="s">
        <v>3998</v>
      </c>
      <c r="D1066" s="20" t="s">
        <v>2805</v>
      </c>
      <c r="E1066" s="20" t="s">
        <v>2806</v>
      </c>
      <c r="F1066" s="20" t="s">
        <v>29</v>
      </c>
      <c r="G1066" s="20" t="s">
        <v>765</v>
      </c>
      <c r="H1066" s="20" t="s">
        <v>342</v>
      </c>
      <c r="I1066" s="20" t="s">
        <v>32</v>
      </c>
      <c r="J1066" s="20" t="s">
        <v>180</v>
      </c>
      <c r="K1066" s="20" t="s">
        <v>2581</v>
      </c>
      <c r="L1066" s="20" t="s">
        <v>1942</v>
      </c>
      <c r="M1066" s="20" t="s">
        <v>1943</v>
      </c>
      <c r="N1066" s="20" t="s">
        <v>2582</v>
      </c>
      <c r="O1066" s="20">
        <v>676.8</v>
      </c>
      <c r="P1066" s="20">
        <v>8</v>
      </c>
      <c r="Q1066" s="20">
        <v>162.24</v>
      </c>
      <c r="R1066" s="20">
        <v>106.29</v>
      </c>
      <c r="S1066" s="20" t="s">
        <v>2337</v>
      </c>
      <c r="T1066" s="20">
        <v>386</v>
      </c>
      <c r="U1066" s="20" t="s">
        <v>350</v>
      </c>
      <c r="V1066" s="20" t="s">
        <v>362</v>
      </c>
      <c r="W1066" s="21" t="s">
        <v>41</v>
      </c>
      <c r="X1066" s="22">
        <v>44843</v>
      </c>
      <c r="Y1066" s="23">
        <v>44821</v>
      </c>
      <c r="Z1066" s="37" t="str">
        <f>IF(India_Data[[#This Row],[Order Date]]=India_Data[[#This Row],[Ship Date]],"0","1")</f>
        <v>1</v>
      </c>
      <c r="AA1066" s="37" t="str">
        <f>IF(India_Data[[#This Row],[Sales]]&gt;=India_Data[[#This Row],[Target]],"YES","NO")</f>
        <v>YES</v>
      </c>
      <c r="AB1066" s="37">
        <f>(Data!O1066:O2620-Data!T1066:T2620)</f>
        <v>290.79999999999995</v>
      </c>
      <c r="AC1066" s="35">
        <f>India_Data[[#This Row],[Ship Date]]-India_Data[[#This Row],[Order Date]]</f>
        <v>-22</v>
      </c>
      <c r="AD1066" s="35" t="str">
        <f>IF(India_Data[[#This Row],[Ship Date]]-India_Data[[#This Row],[Order Date]]&gt;5,"flag","no")</f>
        <v>no</v>
      </c>
      <c r="AE1066" s="35">
        <f>India_Data[[#This Row],[Profit]]/India_Data[[#This Row],[Sales]]</f>
        <v>0.23971631205673763</v>
      </c>
      <c r="AF1066" s="41">
        <f>India_Data[[#This Row],[Sales]]/India_Data[[#This Row],[Target]]</f>
        <v>1.7533678756476683</v>
      </c>
      <c r="AG1066" s="41">
        <f>India_Data[[#This Row],[Shipping Cost]]/India_Data[[#This Row],[Sales]]</f>
        <v>0.15704787234042555</v>
      </c>
      <c r="AH1066" s="40" t="str">
        <f>IF(India_Data[[#This Row],[Shipping Cost]]/India_Data[[#This Row],[Sales]]&gt;0.1,"HIGH","")</f>
        <v>HIGH</v>
      </c>
    </row>
    <row r="1067" spans="1:34">
      <c r="A1067" s="19">
        <v>1066</v>
      </c>
      <c r="B1067" s="20" t="s">
        <v>3778</v>
      </c>
      <c r="C1067" s="20" t="s">
        <v>3631</v>
      </c>
      <c r="D1067" s="20" t="s">
        <v>2074</v>
      </c>
      <c r="E1067" s="20" t="s">
        <v>2075</v>
      </c>
      <c r="F1067" s="20" t="s">
        <v>110</v>
      </c>
      <c r="G1067" s="20" t="s">
        <v>311</v>
      </c>
      <c r="H1067" s="20" t="s">
        <v>312</v>
      </c>
      <c r="I1067" s="20" t="s">
        <v>32</v>
      </c>
      <c r="J1067" s="20" t="s">
        <v>180</v>
      </c>
      <c r="K1067" s="20" t="s">
        <v>3779</v>
      </c>
      <c r="L1067" s="20" t="s">
        <v>1942</v>
      </c>
      <c r="M1067" s="20" t="s">
        <v>1943</v>
      </c>
      <c r="N1067" s="20" t="s">
        <v>3780</v>
      </c>
      <c r="O1067" s="20">
        <v>597</v>
      </c>
      <c r="P1067" s="20">
        <v>5</v>
      </c>
      <c r="Q1067" s="20">
        <v>77.55</v>
      </c>
      <c r="R1067" s="20">
        <v>40.880000000000003</v>
      </c>
      <c r="S1067" s="20" t="s">
        <v>38</v>
      </c>
      <c r="T1067" s="20">
        <v>599</v>
      </c>
      <c r="U1067" s="20" t="s">
        <v>350</v>
      </c>
      <c r="V1067" s="20" t="s">
        <v>351</v>
      </c>
      <c r="W1067" s="21" t="s">
        <v>41</v>
      </c>
      <c r="X1067" s="22">
        <v>44809</v>
      </c>
      <c r="Y1067" s="23">
        <v>44695</v>
      </c>
      <c r="Z1067" s="37" t="str">
        <f>IF(India_Data[[#This Row],[Order Date]]=India_Data[[#This Row],[Ship Date]],"0","1")</f>
        <v>1</v>
      </c>
      <c r="AA1067" s="37" t="str">
        <f>IF(India_Data[[#This Row],[Sales]]&gt;=India_Data[[#This Row],[Target]],"YES","NO")</f>
        <v>NO</v>
      </c>
      <c r="AB1067" s="37">
        <f>(Data!O1067:O2621-Data!T1067:T2621)</f>
        <v>-2</v>
      </c>
      <c r="AC1067" s="35">
        <f>India_Data[[#This Row],[Ship Date]]-India_Data[[#This Row],[Order Date]]</f>
        <v>-114</v>
      </c>
      <c r="AD1067" s="35" t="str">
        <f>IF(India_Data[[#This Row],[Ship Date]]-India_Data[[#This Row],[Order Date]]&gt;5,"flag","no")</f>
        <v>no</v>
      </c>
      <c r="AE1067" s="35">
        <f>India_Data[[#This Row],[Profit]]/India_Data[[#This Row],[Sales]]</f>
        <v>0.12989949748743718</v>
      </c>
      <c r="AF1067" s="41">
        <f>India_Data[[#This Row],[Sales]]/India_Data[[#This Row],[Target]]</f>
        <v>0.996661101836394</v>
      </c>
      <c r="AG1067" s="41">
        <f>India_Data[[#This Row],[Shipping Cost]]/India_Data[[#This Row],[Sales]]</f>
        <v>6.8475711892797331E-2</v>
      </c>
      <c r="AH1067" s="40" t="str">
        <f>IF(India_Data[[#This Row],[Shipping Cost]]/India_Data[[#This Row],[Sales]]&gt;0.1,"HIGH","")</f>
        <v/>
      </c>
    </row>
    <row r="1068" spans="1:34">
      <c r="A1068" s="19">
        <v>1067</v>
      </c>
      <c r="B1068" s="20" t="s">
        <v>3115</v>
      </c>
      <c r="C1068" s="20" t="s">
        <v>2928</v>
      </c>
      <c r="D1068" s="20" t="s">
        <v>3116</v>
      </c>
      <c r="E1068" s="20" t="s">
        <v>3117</v>
      </c>
      <c r="F1068" s="20" t="s">
        <v>110</v>
      </c>
      <c r="G1068" s="20" t="s">
        <v>907</v>
      </c>
      <c r="H1068" s="20" t="s">
        <v>757</v>
      </c>
      <c r="I1068" s="20" t="s">
        <v>32</v>
      </c>
      <c r="J1068" s="20" t="s">
        <v>180</v>
      </c>
      <c r="K1068" s="20" t="s">
        <v>3118</v>
      </c>
      <c r="L1068" s="20" t="s">
        <v>1942</v>
      </c>
      <c r="M1068" s="20" t="s">
        <v>1943</v>
      </c>
      <c r="N1068" s="20" t="s">
        <v>3119</v>
      </c>
      <c r="O1068" s="20">
        <v>149.04</v>
      </c>
      <c r="P1068" s="20">
        <v>2</v>
      </c>
      <c r="Q1068" s="20">
        <v>65.52</v>
      </c>
      <c r="R1068" s="20">
        <v>15.65</v>
      </c>
      <c r="S1068" s="20" t="s">
        <v>2972</v>
      </c>
      <c r="T1068" s="20">
        <v>407</v>
      </c>
      <c r="U1068" s="20" t="s">
        <v>350</v>
      </c>
      <c r="V1068" s="20" t="s">
        <v>356</v>
      </c>
      <c r="W1068" s="21" t="s">
        <v>41</v>
      </c>
      <c r="X1068" s="22">
        <v>44585</v>
      </c>
      <c r="Y1068" s="23">
        <v>44591</v>
      </c>
      <c r="Z1068" s="37" t="str">
        <f>IF(India_Data[[#This Row],[Order Date]]=India_Data[[#This Row],[Ship Date]],"0","1")</f>
        <v>1</v>
      </c>
      <c r="AA1068" s="37" t="str">
        <f>IF(India_Data[[#This Row],[Sales]]&gt;=India_Data[[#This Row],[Target]],"YES","NO")</f>
        <v>NO</v>
      </c>
      <c r="AB1068" s="37">
        <f>(Data!O1068:O2622-Data!T1068:T2622)</f>
        <v>-257.96000000000004</v>
      </c>
      <c r="AC1068" s="35">
        <f>India_Data[[#This Row],[Ship Date]]-India_Data[[#This Row],[Order Date]]</f>
        <v>6</v>
      </c>
      <c r="AD1068" s="35" t="str">
        <f>IF(India_Data[[#This Row],[Ship Date]]-India_Data[[#This Row],[Order Date]]&gt;5,"flag","no")</f>
        <v>flag</v>
      </c>
      <c r="AE1068" s="35">
        <f>India_Data[[#This Row],[Profit]]/India_Data[[#This Row],[Sales]]</f>
        <v>0.43961352657004832</v>
      </c>
      <c r="AF1068" s="41">
        <f>India_Data[[#This Row],[Sales]]/India_Data[[#This Row],[Target]]</f>
        <v>0.36619164619164618</v>
      </c>
      <c r="AG1068" s="41">
        <f>India_Data[[#This Row],[Shipping Cost]]/India_Data[[#This Row],[Sales]]</f>
        <v>0.10500536768652712</v>
      </c>
      <c r="AH1068" s="40" t="str">
        <f>IF(India_Data[[#This Row],[Shipping Cost]]/India_Data[[#This Row],[Sales]]&gt;0.1,"HIGH","")</f>
        <v>HIGH</v>
      </c>
    </row>
    <row r="1069" spans="1:34">
      <c r="A1069" s="19">
        <v>1068</v>
      </c>
      <c r="B1069" s="20" t="s">
        <v>3120</v>
      </c>
      <c r="C1069" s="20" t="s">
        <v>2928</v>
      </c>
      <c r="D1069" s="20" t="s">
        <v>3121</v>
      </c>
      <c r="E1069" s="20" t="s">
        <v>3122</v>
      </c>
      <c r="F1069" s="20" t="s">
        <v>171</v>
      </c>
      <c r="G1069" s="20" t="s">
        <v>657</v>
      </c>
      <c r="H1069" s="20" t="s">
        <v>143</v>
      </c>
      <c r="I1069" s="20" t="s">
        <v>32</v>
      </c>
      <c r="J1069" s="20" t="s">
        <v>33</v>
      </c>
      <c r="K1069" s="20" t="s">
        <v>3123</v>
      </c>
      <c r="L1069" s="20" t="s">
        <v>1942</v>
      </c>
      <c r="M1069" s="20" t="s">
        <v>1943</v>
      </c>
      <c r="N1069" s="20" t="s">
        <v>3124</v>
      </c>
      <c r="O1069" s="20">
        <v>363.06</v>
      </c>
      <c r="P1069" s="20">
        <v>3</v>
      </c>
      <c r="Q1069" s="20">
        <v>32.67</v>
      </c>
      <c r="R1069" s="20">
        <v>25.66</v>
      </c>
      <c r="S1069" s="20" t="s">
        <v>38</v>
      </c>
      <c r="T1069" s="20">
        <v>255</v>
      </c>
      <c r="U1069" s="20" t="s">
        <v>350</v>
      </c>
      <c r="V1069" s="20" t="s">
        <v>375</v>
      </c>
      <c r="W1069" s="21" t="s">
        <v>41</v>
      </c>
      <c r="X1069" s="22">
        <v>45239</v>
      </c>
      <c r="Y1069" s="23">
        <v>45185</v>
      </c>
      <c r="Z1069" s="37" t="str">
        <f>IF(India_Data[[#This Row],[Order Date]]=India_Data[[#This Row],[Ship Date]],"0","1")</f>
        <v>1</v>
      </c>
      <c r="AA1069" s="37" t="str">
        <f>IF(India_Data[[#This Row],[Sales]]&gt;=India_Data[[#This Row],[Target]],"YES","NO")</f>
        <v>YES</v>
      </c>
      <c r="AB1069" s="37">
        <f>(Data!O1069:O2623-Data!T1069:T2623)</f>
        <v>108.06</v>
      </c>
      <c r="AC1069" s="35">
        <f>India_Data[[#This Row],[Ship Date]]-India_Data[[#This Row],[Order Date]]</f>
        <v>-54</v>
      </c>
      <c r="AD1069" s="35" t="str">
        <f>IF(India_Data[[#This Row],[Ship Date]]-India_Data[[#This Row],[Order Date]]&gt;5,"flag","no")</f>
        <v>no</v>
      </c>
      <c r="AE1069" s="35">
        <f>India_Data[[#This Row],[Profit]]/India_Data[[#This Row],[Sales]]</f>
        <v>8.998512642538424E-2</v>
      </c>
      <c r="AF1069" s="41">
        <f>India_Data[[#This Row],[Sales]]/India_Data[[#This Row],[Target]]</f>
        <v>1.423764705882353</v>
      </c>
      <c r="AG1069" s="41">
        <f>India_Data[[#This Row],[Shipping Cost]]/India_Data[[#This Row],[Sales]]</f>
        <v>7.0677023081584314E-2</v>
      </c>
      <c r="AH1069" s="40" t="str">
        <f>IF(India_Data[[#This Row],[Shipping Cost]]/India_Data[[#This Row],[Sales]]&gt;0.1,"HIGH","")</f>
        <v/>
      </c>
    </row>
    <row r="1070" spans="1:34">
      <c r="A1070" s="19">
        <v>1069</v>
      </c>
      <c r="B1070" s="20" t="s">
        <v>4080</v>
      </c>
      <c r="C1070" s="20" t="s">
        <v>3998</v>
      </c>
      <c r="D1070" s="20" t="s">
        <v>4081</v>
      </c>
      <c r="E1070" s="20" t="s">
        <v>4082</v>
      </c>
      <c r="F1070" s="20" t="s">
        <v>171</v>
      </c>
      <c r="G1070" s="20" t="s">
        <v>172</v>
      </c>
      <c r="H1070" s="20" t="s">
        <v>53</v>
      </c>
      <c r="I1070" s="20" t="s">
        <v>32</v>
      </c>
      <c r="J1070" s="20" t="s">
        <v>54</v>
      </c>
      <c r="K1070" s="20" t="s">
        <v>4109</v>
      </c>
      <c r="L1070" s="20" t="s">
        <v>1942</v>
      </c>
      <c r="M1070" s="20" t="s">
        <v>1950</v>
      </c>
      <c r="N1070" s="20" t="s">
        <v>4110</v>
      </c>
      <c r="O1070" s="20">
        <v>763.92</v>
      </c>
      <c r="P1070" s="20">
        <v>4</v>
      </c>
      <c r="Q1070" s="20">
        <v>381.96</v>
      </c>
      <c r="R1070" s="20">
        <v>313.66000000000003</v>
      </c>
      <c r="S1070" s="20" t="s">
        <v>2972</v>
      </c>
      <c r="T1070" s="20">
        <v>425</v>
      </c>
      <c r="U1070" s="20" t="s">
        <v>350</v>
      </c>
      <c r="V1070" s="20" t="s">
        <v>362</v>
      </c>
      <c r="W1070" s="21" t="s">
        <v>41</v>
      </c>
      <c r="X1070" s="22">
        <v>44325</v>
      </c>
      <c r="Y1070" s="23">
        <v>44509</v>
      </c>
      <c r="Z1070" s="37" t="str">
        <f>IF(India_Data[[#This Row],[Order Date]]=India_Data[[#This Row],[Ship Date]],"0","1")</f>
        <v>1</v>
      </c>
      <c r="AA1070" s="37" t="str">
        <f>IF(India_Data[[#This Row],[Sales]]&gt;=India_Data[[#This Row],[Target]],"YES","NO")</f>
        <v>YES</v>
      </c>
      <c r="AB1070" s="37">
        <f>(Data!O1070:O2624-Data!T1070:T2624)</f>
        <v>338.91999999999996</v>
      </c>
      <c r="AC1070" s="35">
        <f>India_Data[[#This Row],[Ship Date]]-India_Data[[#This Row],[Order Date]]</f>
        <v>184</v>
      </c>
      <c r="AD1070" s="35" t="str">
        <f>IF(India_Data[[#This Row],[Ship Date]]-India_Data[[#This Row],[Order Date]]&gt;5,"flag","no")</f>
        <v>flag</v>
      </c>
      <c r="AE1070" s="35">
        <f>India_Data[[#This Row],[Profit]]/India_Data[[#This Row],[Sales]]</f>
        <v>0.5</v>
      </c>
      <c r="AF1070" s="41">
        <f>India_Data[[#This Row],[Sales]]/India_Data[[#This Row],[Target]]</f>
        <v>1.7974588235294118</v>
      </c>
      <c r="AG1070" s="41">
        <f>India_Data[[#This Row],[Shipping Cost]]/India_Data[[#This Row],[Sales]]</f>
        <v>0.41059273222326953</v>
      </c>
      <c r="AH1070" s="40" t="str">
        <f>IF(India_Data[[#This Row],[Shipping Cost]]/India_Data[[#This Row],[Sales]]&gt;0.1,"HIGH","")</f>
        <v>HIGH</v>
      </c>
    </row>
    <row r="1071" spans="1:34">
      <c r="A1071" s="19">
        <v>1070</v>
      </c>
      <c r="B1071" s="20" t="s">
        <v>3640</v>
      </c>
      <c r="C1071" s="20" t="s">
        <v>3631</v>
      </c>
      <c r="D1071" s="20" t="s">
        <v>3641</v>
      </c>
      <c r="E1071" s="20" t="s">
        <v>3642</v>
      </c>
      <c r="F1071" s="20" t="s">
        <v>171</v>
      </c>
      <c r="G1071" s="20" t="s">
        <v>30</v>
      </c>
      <c r="H1071" s="20" t="s">
        <v>31</v>
      </c>
      <c r="I1071" s="20" t="s">
        <v>32</v>
      </c>
      <c r="J1071" s="20" t="s">
        <v>33</v>
      </c>
      <c r="K1071" s="20" t="s">
        <v>3192</v>
      </c>
      <c r="L1071" s="20" t="s">
        <v>1942</v>
      </c>
      <c r="M1071" s="20" t="s">
        <v>1950</v>
      </c>
      <c r="N1071" s="20" t="s">
        <v>3193</v>
      </c>
      <c r="O1071" s="20">
        <v>386.1</v>
      </c>
      <c r="P1071" s="20">
        <v>3</v>
      </c>
      <c r="Q1071" s="20">
        <v>27</v>
      </c>
      <c r="R1071" s="20">
        <v>87.16</v>
      </c>
      <c r="S1071" s="20" t="s">
        <v>2337</v>
      </c>
      <c r="T1071" s="20">
        <v>647</v>
      </c>
      <c r="U1071" s="20" t="s">
        <v>350</v>
      </c>
      <c r="V1071" s="20" t="s">
        <v>351</v>
      </c>
      <c r="W1071" s="21" t="s">
        <v>58</v>
      </c>
      <c r="X1071" s="22">
        <v>44737</v>
      </c>
      <c r="Y1071" s="23">
        <v>44742</v>
      </c>
      <c r="Z1071" s="37" t="str">
        <f>IF(India_Data[[#This Row],[Order Date]]=India_Data[[#This Row],[Ship Date]],"0","1")</f>
        <v>1</v>
      </c>
      <c r="AA1071" s="37" t="str">
        <f>IF(India_Data[[#This Row],[Sales]]&gt;=India_Data[[#This Row],[Target]],"YES","NO")</f>
        <v>NO</v>
      </c>
      <c r="AB1071" s="37">
        <f>(Data!O1071:O2625-Data!T1071:T2625)</f>
        <v>-260.89999999999998</v>
      </c>
      <c r="AC1071" s="35">
        <f>India_Data[[#This Row],[Ship Date]]-India_Data[[#This Row],[Order Date]]</f>
        <v>5</v>
      </c>
      <c r="AD1071" s="35" t="str">
        <f>IF(India_Data[[#This Row],[Ship Date]]-India_Data[[#This Row],[Order Date]]&gt;5,"flag","no")</f>
        <v>no</v>
      </c>
      <c r="AE1071" s="35">
        <f>India_Data[[#This Row],[Profit]]/India_Data[[#This Row],[Sales]]</f>
        <v>6.9930069930069921E-2</v>
      </c>
      <c r="AF1071" s="41">
        <f>India_Data[[#This Row],[Sales]]/India_Data[[#This Row],[Target]]</f>
        <v>0.59675425038639884</v>
      </c>
      <c r="AG1071" s="41">
        <f>India_Data[[#This Row],[Shipping Cost]]/India_Data[[#This Row],[Sales]]</f>
        <v>0.22574462574462573</v>
      </c>
      <c r="AH1071" s="40" t="str">
        <f>IF(India_Data[[#This Row],[Shipping Cost]]/India_Data[[#This Row],[Sales]]&gt;0.1,"HIGH","")</f>
        <v>HIGH</v>
      </c>
    </row>
    <row r="1072" spans="1:34">
      <c r="A1072" s="19">
        <v>1071</v>
      </c>
      <c r="B1072" s="20" t="s">
        <v>4092</v>
      </c>
      <c r="C1072" s="20" t="s">
        <v>3998</v>
      </c>
      <c r="D1072" s="20" t="s">
        <v>4093</v>
      </c>
      <c r="E1072" s="20" t="s">
        <v>4094</v>
      </c>
      <c r="F1072" s="20" t="s">
        <v>171</v>
      </c>
      <c r="G1072" s="20" t="s">
        <v>1537</v>
      </c>
      <c r="H1072" s="20" t="s">
        <v>63</v>
      </c>
      <c r="I1072" s="20" t="s">
        <v>32</v>
      </c>
      <c r="J1072" s="20" t="s">
        <v>54</v>
      </c>
      <c r="K1072" s="20" t="s">
        <v>4111</v>
      </c>
      <c r="L1072" s="20" t="s">
        <v>1942</v>
      </c>
      <c r="M1072" s="20" t="s">
        <v>1950</v>
      </c>
      <c r="N1072" s="20" t="s">
        <v>4112</v>
      </c>
      <c r="O1072" s="20">
        <v>575.64</v>
      </c>
      <c r="P1072" s="20">
        <v>4</v>
      </c>
      <c r="Q1072" s="20">
        <v>270.48</v>
      </c>
      <c r="R1072" s="20">
        <v>86.47</v>
      </c>
      <c r="S1072" s="20" t="s">
        <v>2337</v>
      </c>
      <c r="T1072" s="20">
        <v>165</v>
      </c>
      <c r="U1072" s="20" t="s">
        <v>350</v>
      </c>
      <c r="V1072" s="20" t="s">
        <v>356</v>
      </c>
      <c r="W1072" s="21" t="s">
        <v>58</v>
      </c>
      <c r="X1072" s="22">
        <v>45152</v>
      </c>
      <c r="Y1072" s="23">
        <v>45156</v>
      </c>
      <c r="Z1072" s="37" t="str">
        <f>IF(India_Data[[#This Row],[Order Date]]=India_Data[[#This Row],[Ship Date]],"0","1")</f>
        <v>1</v>
      </c>
      <c r="AA1072" s="37" t="str">
        <f>IF(India_Data[[#This Row],[Sales]]&gt;=India_Data[[#This Row],[Target]],"YES","NO")</f>
        <v>YES</v>
      </c>
      <c r="AB1072" s="37">
        <f>(Data!O1072:O2626-Data!T1072:T2626)</f>
        <v>410.64</v>
      </c>
      <c r="AC1072" s="35">
        <f>India_Data[[#This Row],[Ship Date]]-India_Data[[#This Row],[Order Date]]</f>
        <v>4</v>
      </c>
      <c r="AD1072" s="35" t="str">
        <f>IF(India_Data[[#This Row],[Ship Date]]-India_Data[[#This Row],[Order Date]]&gt;5,"flag","no")</f>
        <v>no</v>
      </c>
      <c r="AE1072" s="35">
        <f>India_Data[[#This Row],[Profit]]/India_Data[[#This Row],[Sales]]</f>
        <v>0.46987700646237235</v>
      </c>
      <c r="AF1072" s="41">
        <f>India_Data[[#This Row],[Sales]]/India_Data[[#This Row],[Target]]</f>
        <v>3.4887272727272727</v>
      </c>
      <c r="AG1072" s="41">
        <f>India_Data[[#This Row],[Shipping Cost]]/India_Data[[#This Row],[Sales]]</f>
        <v>0.15021541241053438</v>
      </c>
      <c r="AH1072" s="40" t="str">
        <f>IF(India_Data[[#This Row],[Shipping Cost]]/India_Data[[#This Row],[Sales]]&gt;0.1,"HIGH","")</f>
        <v>HIGH</v>
      </c>
    </row>
    <row r="1073" spans="1:34">
      <c r="A1073" s="19">
        <v>1072</v>
      </c>
      <c r="B1073" s="20" t="s">
        <v>3058</v>
      </c>
      <c r="C1073" s="20" t="s">
        <v>2928</v>
      </c>
      <c r="D1073" s="20" t="s">
        <v>784</v>
      </c>
      <c r="E1073" s="20" t="s">
        <v>785</v>
      </c>
      <c r="F1073" s="20" t="s">
        <v>171</v>
      </c>
      <c r="G1073" s="20" t="s">
        <v>324</v>
      </c>
      <c r="H1073" s="20" t="s">
        <v>31</v>
      </c>
      <c r="I1073" s="20" t="s">
        <v>32</v>
      </c>
      <c r="J1073" s="20" t="s">
        <v>33</v>
      </c>
      <c r="K1073" s="20" t="s">
        <v>3125</v>
      </c>
      <c r="L1073" s="20" t="s">
        <v>1942</v>
      </c>
      <c r="M1073" s="20" t="s">
        <v>1950</v>
      </c>
      <c r="N1073" s="20" t="s">
        <v>3126</v>
      </c>
      <c r="O1073" s="20">
        <v>148.59</v>
      </c>
      <c r="P1073" s="20">
        <v>1</v>
      </c>
      <c r="Q1073" s="20">
        <v>28.23</v>
      </c>
      <c r="R1073" s="20">
        <v>15.09</v>
      </c>
      <c r="S1073" s="20" t="s">
        <v>2337</v>
      </c>
      <c r="T1073" s="20">
        <v>229</v>
      </c>
      <c r="U1073" s="20" t="s">
        <v>350</v>
      </c>
      <c r="V1073" s="20" t="s">
        <v>375</v>
      </c>
      <c r="W1073" s="21" t="s">
        <v>41</v>
      </c>
      <c r="X1073" s="22">
        <v>45182</v>
      </c>
      <c r="Y1073" s="23">
        <v>45188</v>
      </c>
      <c r="Z1073" s="37" t="str">
        <f>IF(India_Data[[#This Row],[Order Date]]=India_Data[[#This Row],[Ship Date]],"0","1")</f>
        <v>1</v>
      </c>
      <c r="AA1073" s="37" t="str">
        <f>IF(India_Data[[#This Row],[Sales]]&gt;=India_Data[[#This Row],[Target]],"YES","NO")</f>
        <v>NO</v>
      </c>
      <c r="AB1073" s="37">
        <f>(Data!O1073:O2627-Data!T1073:T2627)</f>
        <v>-80.41</v>
      </c>
      <c r="AC1073" s="35">
        <f>India_Data[[#This Row],[Ship Date]]-India_Data[[#This Row],[Order Date]]</f>
        <v>6</v>
      </c>
      <c r="AD1073" s="35" t="str">
        <f>IF(India_Data[[#This Row],[Ship Date]]-India_Data[[#This Row],[Order Date]]&gt;5,"flag","no")</f>
        <v>flag</v>
      </c>
      <c r="AE1073" s="35">
        <f>India_Data[[#This Row],[Profit]]/India_Data[[#This Row],[Sales]]</f>
        <v>0.18998586715122148</v>
      </c>
      <c r="AF1073" s="41">
        <f>India_Data[[#This Row],[Sales]]/India_Data[[#This Row],[Target]]</f>
        <v>0.64886462882096074</v>
      </c>
      <c r="AG1073" s="41">
        <f>India_Data[[#This Row],[Shipping Cost]]/India_Data[[#This Row],[Sales]]</f>
        <v>0.10155461336563698</v>
      </c>
      <c r="AH1073" s="40" t="str">
        <f>IF(India_Data[[#This Row],[Shipping Cost]]/India_Data[[#This Row],[Sales]]&gt;0.1,"HIGH","")</f>
        <v>HIGH</v>
      </c>
    </row>
    <row r="1074" spans="1:34">
      <c r="A1074" s="19">
        <v>1073</v>
      </c>
      <c r="B1074" s="20" t="s">
        <v>3695</v>
      </c>
      <c r="C1074" s="20" t="s">
        <v>3631</v>
      </c>
      <c r="D1074" s="20" t="s">
        <v>2036</v>
      </c>
      <c r="E1074" s="20" t="s">
        <v>2037</v>
      </c>
      <c r="F1074" s="20" t="s">
        <v>110</v>
      </c>
      <c r="G1074" s="20" t="s">
        <v>280</v>
      </c>
      <c r="H1074" s="20" t="s">
        <v>63</v>
      </c>
      <c r="I1074" s="20" t="s">
        <v>32</v>
      </c>
      <c r="J1074" s="20" t="s">
        <v>54</v>
      </c>
      <c r="K1074" s="20" t="s">
        <v>3727</v>
      </c>
      <c r="L1074" s="20" t="s">
        <v>1942</v>
      </c>
      <c r="M1074" s="20" t="s">
        <v>1950</v>
      </c>
      <c r="N1074" s="20" t="s">
        <v>3728</v>
      </c>
      <c r="O1074" s="20">
        <v>1526.52</v>
      </c>
      <c r="P1074" s="20">
        <v>4</v>
      </c>
      <c r="Q1074" s="20">
        <v>732.72</v>
      </c>
      <c r="R1074" s="20">
        <v>319.52999999999997</v>
      </c>
      <c r="S1074" s="20" t="s">
        <v>2337</v>
      </c>
      <c r="T1074" s="20">
        <v>715</v>
      </c>
      <c r="U1074" s="20" t="s">
        <v>350</v>
      </c>
      <c r="V1074" s="20" t="s">
        <v>362</v>
      </c>
      <c r="W1074" s="21" t="s">
        <v>58</v>
      </c>
      <c r="X1074" s="22">
        <v>44812</v>
      </c>
      <c r="Y1074" s="23">
        <v>44787</v>
      </c>
      <c r="Z1074" s="37" t="str">
        <f>IF(India_Data[[#This Row],[Order Date]]=India_Data[[#This Row],[Ship Date]],"0","1")</f>
        <v>1</v>
      </c>
      <c r="AA1074" s="37" t="str">
        <f>IF(India_Data[[#This Row],[Sales]]&gt;=India_Data[[#This Row],[Target]],"YES","NO")</f>
        <v>YES</v>
      </c>
      <c r="AB1074" s="37">
        <f>(Data!O1074:O2628-Data!T1074:T2628)</f>
        <v>811.52</v>
      </c>
      <c r="AC1074" s="35">
        <f>India_Data[[#This Row],[Ship Date]]-India_Data[[#This Row],[Order Date]]</f>
        <v>-25</v>
      </c>
      <c r="AD1074" s="35" t="str">
        <f>IF(India_Data[[#This Row],[Ship Date]]-India_Data[[#This Row],[Order Date]]&gt;5,"flag","no")</f>
        <v>no</v>
      </c>
      <c r="AE1074" s="35">
        <f>India_Data[[#This Row],[Profit]]/India_Data[[#This Row],[Sales]]</f>
        <v>0.47999371118622752</v>
      </c>
      <c r="AF1074" s="41">
        <f>India_Data[[#This Row],[Sales]]/India_Data[[#This Row],[Target]]</f>
        <v>2.1349930069930068</v>
      </c>
      <c r="AG1074" s="41">
        <f>India_Data[[#This Row],[Shipping Cost]]/India_Data[[#This Row],[Sales]]</f>
        <v>0.20931923590912663</v>
      </c>
      <c r="AH1074" s="40" t="str">
        <f>IF(India_Data[[#This Row],[Shipping Cost]]/India_Data[[#This Row],[Sales]]&gt;0.1,"HIGH","")</f>
        <v>HIGH</v>
      </c>
    </row>
    <row r="1075" spans="1:34">
      <c r="A1075" s="19">
        <v>1074</v>
      </c>
      <c r="B1075" s="20" t="s">
        <v>3524</v>
      </c>
      <c r="C1075" s="20" t="s">
        <v>2928</v>
      </c>
      <c r="D1075" s="20" t="s">
        <v>1255</v>
      </c>
      <c r="E1075" s="20" t="s">
        <v>1256</v>
      </c>
      <c r="F1075" s="20" t="s">
        <v>29</v>
      </c>
      <c r="G1075" s="20" t="s">
        <v>623</v>
      </c>
      <c r="H1075" s="20" t="s">
        <v>63</v>
      </c>
      <c r="I1075" s="20" t="s">
        <v>32</v>
      </c>
      <c r="J1075" s="20" t="s">
        <v>54</v>
      </c>
      <c r="K1075" s="20" t="s">
        <v>3591</v>
      </c>
      <c r="L1075" s="20" t="s">
        <v>1942</v>
      </c>
      <c r="M1075" s="20" t="s">
        <v>1950</v>
      </c>
      <c r="N1075" s="20" t="s">
        <v>3592</v>
      </c>
      <c r="O1075" s="20">
        <v>1320</v>
      </c>
      <c r="P1075" s="20">
        <v>11</v>
      </c>
      <c r="Q1075" s="20">
        <v>488.4</v>
      </c>
      <c r="R1075" s="20">
        <v>98.79</v>
      </c>
      <c r="S1075" s="20" t="s">
        <v>38</v>
      </c>
      <c r="T1075" s="20">
        <v>208</v>
      </c>
      <c r="U1075" s="20" t="s">
        <v>350</v>
      </c>
      <c r="V1075" s="20" t="s">
        <v>356</v>
      </c>
      <c r="W1075" s="21" t="s">
        <v>41</v>
      </c>
      <c r="X1075" s="22">
        <v>45161</v>
      </c>
      <c r="Y1075" s="23">
        <v>45167</v>
      </c>
      <c r="Z1075" s="37" t="str">
        <f>IF(India_Data[[#This Row],[Order Date]]=India_Data[[#This Row],[Ship Date]],"0","1")</f>
        <v>1</v>
      </c>
      <c r="AA1075" s="37" t="str">
        <f>IF(India_Data[[#This Row],[Sales]]&gt;=India_Data[[#This Row],[Target]],"YES","NO")</f>
        <v>YES</v>
      </c>
      <c r="AB1075" s="37">
        <f>(Data!O1075:O2629-Data!T1075:T2629)</f>
        <v>1112</v>
      </c>
      <c r="AC1075" s="35">
        <f>India_Data[[#This Row],[Ship Date]]-India_Data[[#This Row],[Order Date]]</f>
        <v>6</v>
      </c>
      <c r="AD1075" s="35" t="str">
        <f>IF(India_Data[[#This Row],[Ship Date]]-India_Data[[#This Row],[Order Date]]&gt;5,"flag","no")</f>
        <v>flag</v>
      </c>
      <c r="AE1075" s="35">
        <f>India_Data[[#This Row],[Profit]]/India_Data[[#This Row],[Sales]]</f>
        <v>0.37</v>
      </c>
      <c r="AF1075" s="41">
        <f>India_Data[[#This Row],[Sales]]/India_Data[[#This Row],[Target]]</f>
        <v>6.3461538461538458</v>
      </c>
      <c r="AG1075" s="41">
        <f>India_Data[[#This Row],[Shipping Cost]]/India_Data[[#This Row],[Sales]]</f>
        <v>7.4840909090909097E-2</v>
      </c>
      <c r="AH1075" s="40" t="str">
        <f>IF(India_Data[[#This Row],[Shipping Cost]]/India_Data[[#This Row],[Sales]]&gt;0.1,"HIGH","")</f>
        <v/>
      </c>
    </row>
    <row r="1076" spans="1:34">
      <c r="A1076" s="19">
        <v>1075</v>
      </c>
      <c r="B1076" s="20" t="s">
        <v>3781</v>
      </c>
      <c r="C1076" s="20" t="s">
        <v>3631</v>
      </c>
      <c r="D1076" s="20" t="s">
        <v>3782</v>
      </c>
      <c r="E1076" s="20" t="s">
        <v>3783</v>
      </c>
      <c r="F1076" s="20" t="s">
        <v>29</v>
      </c>
      <c r="G1076" s="20" t="s">
        <v>813</v>
      </c>
      <c r="H1076" s="20" t="s">
        <v>46</v>
      </c>
      <c r="I1076" s="20" t="s">
        <v>32</v>
      </c>
      <c r="J1076" s="20" t="s">
        <v>47</v>
      </c>
      <c r="K1076" s="20" t="s">
        <v>3784</v>
      </c>
      <c r="L1076" s="20" t="s">
        <v>1942</v>
      </c>
      <c r="M1076" s="20" t="s">
        <v>1950</v>
      </c>
      <c r="N1076" s="20" t="s">
        <v>3785</v>
      </c>
      <c r="O1076" s="20">
        <v>146.88</v>
      </c>
      <c r="P1076" s="20">
        <v>1</v>
      </c>
      <c r="Q1076" s="20">
        <v>2.91</v>
      </c>
      <c r="R1076" s="20">
        <v>27.59</v>
      </c>
      <c r="S1076" s="20" t="s">
        <v>38</v>
      </c>
      <c r="T1076" s="20">
        <v>49</v>
      </c>
      <c r="U1076" s="20" t="s">
        <v>350</v>
      </c>
      <c r="V1076" s="20" t="s">
        <v>375</v>
      </c>
      <c r="W1076" s="21" t="s">
        <v>41</v>
      </c>
      <c r="X1076" s="22">
        <v>44744</v>
      </c>
      <c r="Y1076" s="23">
        <v>44897</v>
      </c>
      <c r="Z1076" s="37" t="str">
        <f>IF(India_Data[[#This Row],[Order Date]]=India_Data[[#This Row],[Ship Date]],"0","1")</f>
        <v>1</v>
      </c>
      <c r="AA1076" s="37" t="str">
        <f>IF(India_Data[[#This Row],[Sales]]&gt;=India_Data[[#This Row],[Target]],"YES","NO")</f>
        <v>YES</v>
      </c>
      <c r="AB1076" s="37">
        <f>(Data!O1076:O2630-Data!T1076:T2630)</f>
        <v>97.88</v>
      </c>
      <c r="AC1076" s="35">
        <f>India_Data[[#This Row],[Ship Date]]-India_Data[[#This Row],[Order Date]]</f>
        <v>153</v>
      </c>
      <c r="AD1076" s="35" t="str">
        <f>IF(India_Data[[#This Row],[Ship Date]]-India_Data[[#This Row],[Order Date]]&gt;5,"flag","no")</f>
        <v>flag</v>
      </c>
      <c r="AE1076" s="35">
        <f>India_Data[[#This Row],[Profit]]/India_Data[[#This Row],[Sales]]</f>
        <v>1.9812091503267976E-2</v>
      </c>
      <c r="AF1076" s="41">
        <f>India_Data[[#This Row],[Sales]]/India_Data[[#This Row],[Target]]</f>
        <v>2.9975510204081632</v>
      </c>
      <c r="AG1076" s="41">
        <f>India_Data[[#This Row],[Shipping Cost]]/India_Data[[#This Row],[Sales]]</f>
        <v>0.18784041394335513</v>
      </c>
      <c r="AH1076" s="40" t="str">
        <f>IF(India_Data[[#This Row],[Shipping Cost]]/India_Data[[#This Row],[Sales]]&gt;0.1,"HIGH","")</f>
        <v>HIGH</v>
      </c>
    </row>
    <row r="1077" spans="1:34">
      <c r="A1077" s="19">
        <v>1076</v>
      </c>
      <c r="B1077" s="20" t="s">
        <v>3127</v>
      </c>
      <c r="C1077" s="20" t="s">
        <v>2928</v>
      </c>
      <c r="D1077" s="20" t="s">
        <v>2829</v>
      </c>
      <c r="E1077" s="20" t="s">
        <v>2830</v>
      </c>
      <c r="F1077" s="20" t="s">
        <v>29</v>
      </c>
      <c r="G1077" s="20" t="s">
        <v>1043</v>
      </c>
      <c r="H1077" s="20" t="s">
        <v>31</v>
      </c>
      <c r="I1077" s="20" t="s">
        <v>32</v>
      </c>
      <c r="J1077" s="20" t="s">
        <v>33</v>
      </c>
      <c r="K1077" s="20" t="s">
        <v>2191</v>
      </c>
      <c r="L1077" s="20" t="s">
        <v>1942</v>
      </c>
      <c r="M1077" s="20" t="s">
        <v>1950</v>
      </c>
      <c r="N1077" s="20" t="s">
        <v>2192</v>
      </c>
      <c r="O1077" s="20">
        <v>340.08</v>
      </c>
      <c r="P1077" s="20">
        <v>2</v>
      </c>
      <c r="Q1077" s="20">
        <v>33.96</v>
      </c>
      <c r="R1077" s="20">
        <v>20.49</v>
      </c>
      <c r="S1077" s="20" t="s">
        <v>2337</v>
      </c>
      <c r="T1077" s="20">
        <v>634</v>
      </c>
      <c r="U1077" s="20" t="s">
        <v>350</v>
      </c>
      <c r="V1077" s="20" t="s">
        <v>362</v>
      </c>
      <c r="W1077" s="21" t="s">
        <v>41</v>
      </c>
      <c r="X1077" s="22">
        <v>45614</v>
      </c>
      <c r="Y1077" s="23">
        <v>45618</v>
      </c>
      <c r="Z1077" s="37" t="str">
        <f>IF(India_Data[[#This Row],[Order Date]]=India_Data[[#This Row],[Ship Date]],"0","1")</f>
        <v>1</v>
      </c>
      <c r="AA1077" s="37" t="str">
        <f>IF(India_Data[[#This Row],[Sales]]&gt;=India_Data[[#This Row],[Target]],"YES","NO")</f>
        <v>NO</v>
      </c>
      <c r="AB1077" s="37">
        <f>(Data!O1077:O2631-Data!T1077:T2631)</f>
        <v>-293.92</v>
      </c>
      <c r="AC1077" s="35">
        <f>India_Data[[#This Row],[Ship Date]]-India_Data[[#This Row],[Order Date]]</f>
        <v>4</v>
      </c>
      <c r="AD1077" s="35" t="str">
        <f>IF(India_Data[[#This Row],[Ship Date]]-India_Data[[#This Row],[Order Date]]&gt;5,"flag","no")</f>
        <v>no</v>
      </c>
      <c r="AE1077" s="35">
        <f>India_Data[[#This Row],[Profit]]/India_Data[[#This Row],[Sales]]</f>
        <v>9.985885673959069E-2</v>
      </c>
      <c r="AF1077" s="41">
        <f>India_Data[[#This Row],[Sales]]/India_Data[[#This Row],[Target]]</f>
        <v>0.53640378548895895</v>
      </c>
      <c r="AG1077" s="41">
        <f>India_Data[[#This Row],[Shipping Cost]]/India_Data[[#This Row],[Sales]]</f>
        <v>6.0250529287226531E-2</v>
      </c>
      <c r="AH1077" s="40" t="str">
        <f>IF(India_Data[[#This Row],[Shipping Cost]]/India_Data[[#This Row],[Sales]]&gt;0.1,"HIGH","")</f>
        <v/>
      </c>
    </row>
    <row r="1078" spans="1:34">
      <c r="A1078" s="19">
        <v>1077</v>
      </c>
      <c r="B1078" s="20" t="s">
        <v>3593</v>
      </c>
      <c r="C1078" s="20" t="s">
        <v>2928</v>
      </c>
      <c r="D1078" s="20" t="s">
        <v>2036</v>
      </c>
      <c r="E1078" s="20" t="s">
        <v>2037</v>
      </c>
      <c r="F1078" s="20" t="s">
        <v>110</v>
      </c>
      <c r="G1078" s="20" t="s">
        <v>191</v>
      </c>
      <c r="H1078" s="20" t="s">
        <v>63</v>
      </c>
      <c r="I1078" s="20" t="s">
        <v>32</v>
      </c>
      <c r="J1078" s="20" t="s">
        <v>54</v>
      </c>
      <c r="K1078" s="20" t="s">
        <v>1975</v>
      </c>
      <c r="L1078" s="20" t="s">
        <v>1942</v>
      </c>
      <c r="M1078" s="20" t="s">
        <v>1958</v>
      </c>
      <c r="N1078" s="20" t="s">
        <v>1976</v>
      </c>
      <c r="O1078" s="20">
        <v>1282.8</v>
      </c>
      <c r="P1078" s="20">
        <v>5</v>
      </c>
      <c r="Q1078" s="20">
        <v>217.95</v>
      </c>
      <c r="R1078" s="20">
        <v>134.52000000000001</v>
      </c>
      <c r="S1078" s="20" t="s">
        <v>2337</v>
      </c>
      <c r="T1078" s="20">
        <v>127</v>
      </c>
      <c r="U1078" s="20" t="s">
        <v>350</v>
      </c>
      <c r="V1078" s="20" t="s">
        <v>356</v>
      </c>
      <c r="W1078" s="21" t="s">
        <v>41</v>
      </c>
      <c r="X1078" s="22">
        <v>45511</v>
      </c>
      <c r="Y1078" s="23">
        <v>45486</v>
      </c>
      <c r="Z1078" s="37" t="str">
        <f>IF(India_Data[[#This Row],[Order Date]]=India_Data[[#This Row],[Ship Date]],"0","1")</f>
        <v>1</v>
      </c>
      <c r="AA1078" s="37" t="str">
        <f>IF(India_Data[[#This Row],[Sales]]&gt;=India_Data[[#This Row],[Target]],"YES","NO")</f>
        <v>YES</v>
      </c>
      <c r="AB1078" s="37">
        <f>(Data!O1078:O2632-Data!T1078:T2632)</f>
        <v>1155.8</v>
      </c>
      <c r="AC1078" s="35">
        <f>India_Data[[#This Row],[Ship Date]]-India_Data[[#This Row],[Order Date]]</f>
        <v>-25</v>
      </c>
      <c r="AD1078" s="35" t="str">
        <f>IF(India_Data[[#This Row],[Ship Date]]-India_Data[[#This Row],[Order Date]]&gt;5,"flag","no")</f>
        <v>no</v>
      </c>
      <c r="AE1078" s="35">
        <f>India_Data[[#This Row],[Profit]]/India_Data[[#This Row],[Sales]]</f>
        <v>0.16990177736202058</v>
      </c>
      <c r="AF1078" s="41">
        <f>India_Data[[#This Row],[Sales]]/India_Data[[#This Row],[Target]]</f>
        <v>10.100787401574802</v>
      </c>
      <c r="AG1078" s="41">
        <f>India_Data[[#This Row],[Shipping Cost]]/India_Data[[#This Row],[Sales]]</f>
        <v>0.10486435921421891</v>
      </c>
      <c r="AH1078" s="40" t="str">
        <f>IF(India_Data[[#This Row],[Shipping Cost]]/India_Data[[#This Row],[Sales]]&gt;0.1,"HIGH","")</f>
        <v>HIGH</v>
      </c>
    </row>
    <row r="1079" spans="1:34">
      <c r="A1079" s="19">
        <v>1078</v>
      </c>
      <c r="B1079" s="20" t="s">
        <v>3593</v>
      </c>
      <c r="C1079" s="20" t="s">
        <v>2928</v>
      </c>
      <c r="D1079" s="20" t="s">
        <v>2036</v>
      </c>
      <c r="E1079" s="20" t="s">
        <v>2037</v>
      </c>
      <c r="F1079" s="20" t="s">
        <v>110</v>
      </c>
      <c r="G1079" s="20" t="s">
        <v>191</v>
      </c>
      <c r="H1079" s="20" t="s">
        <v>63</v>
      </c>
      <c r="I1079" s="20" t="s">
        <v>32</v>
      </c>
      <c r="J1079" s="20" t="s">
        <v>54</v>
      </c>
      <c r="K1079" s="20" t="s">
        <v>3594</v>
      </c>
      <c r="L1079" s="20" t="s">
        <v>1942</v>
      </c>
      <c r="M1079" s="20" t="s">
        <v>1958</v>
      </c>
      <c r="N1079" s="20" t="s">
        <v>3595</v>
      </c>
      <c r="O1079" s="20">
        <v>504.54</v>
      </c>
      <c r="P1079" s="20">
        <v>6</v>
      </c>
      <c r="Q1079" s="20">
        <v>186.66</v>
      </c>
      <c r="R1079" s="20">
        <v>56.05</v>
      </c>
      <c r="S1079" s="20" t="s">
        <v>2337</v>
      </c>
      <c r="T1079" s="20">
        <v>571</v>
      </c>
      <c r="U1079" s="20" t="s">
        <v>350</v>
      </c>
      <c r="V1079" s="20" t="s">
        <v>375</v>
      </c>
      <c r="W1079" s="21" t="s">
        <v>58</v>
      </c>
      <c r="X1079" s="22">
        <v>45587</v>
      </c>
      <c r="Y1079" s="23">
        <v>45592</v>
      </c>
      <c r="Z1079" s="37" t="str">
        <f>IF(India_Data[[#This Row],[Order Date]]=India_Data[[#This Row],[Ship Date]],"0","1")</f>
        <v>1</v>
      </c>
      <c r="AA1079" s="37" t="str">
        <f>IF(India_Data[[#This Row],[Sales]]&gt;=India_Data[[#This Row],[Target]],"YES","NO")</f>
        <v>NO</v>
      </c>
      <c r="AB1079" s="37">
        <f>(Data!O1079:O2633-Data!T1079:T2633)</f>
        <v>-66.45999999999998</v>
      </c>
      <c r="AC1079" s="35">
        <f>India_Data[[#This Row],[Ship Date]]-India_Data[[#This Row],[Order Date]]</f>
        <v>5</v>
      </c>
      <c r="AD1079" s="35" t="str">
        <f>IF(India_Data[[#This Row],[Ship Date]]-India_Data[[#This Row],[Order Date]]&gt;5,"flag","no")</f>
        <v>no</v>
      </c>
      <c r="AE1079" s="35">
        <f>India_Data[[#This Row],[Profit]]/India_Data[[#This Row],[Sales]]</f>
        <v>0.36996075633250086</v>
      </c>
      <c r="AF1079" s="41">
        <f>India_Data[[#This Row],[Sales]]/India_Data[[#This Row],[Target]]</f>
        <v>0.88360770577933456</v>
      </c>
      <c r="AG1079" s="41">
        <f>India_Data[[#This Row],[Shipping Cost]]/India_Data[[#This Row],[Sales]]</f>
        <v>0.11109129107702065</v>
      </c>
      <c r="AH1079" s="40" t="str">
        <f>IF(India_Data[[#This Row],[Shipping Cost]]/India_Data[[#This Row],[Sales]]&gt;0.1,"HIGH","")</f>
        <v>HIGH</v>
      </c>
    </row>
    <row r="1080" spans="1:34">
      <c r="A1080" s="19">
        <v>1079</v>
      </c>
      <c r="B1080" s="20" t="s">
        <v>3128</v>
      </c>
      <c r="C1080" s="20" t="s">
        <v>2928</v>
      </c>
      <c r="D1080" s="20" t="s">
        <v>3129</v>
      </c>
      <c r="E1080" s="20" t="s">
        <v>3130</v>
      </c>
      <c r="F1080" s="20" t="s">
        <v>110</v>
      </c>
      <c r="G1080" s="20" t="s">
        <v>211</v>
      </c>
      <c r="H1080" s="20" t="s">
        <v>31</v>
      </c>
      <c r="I1080" s="20" t="s">
        <v>32</v>
      </c>
      <c r="J1080" s="20" t="s">
        <v>33</v>
      </c>
      <c r="K1080" s="20" t="s">
        <v>3131</v>
      </c>
      <c r="L1080" s="20" t="s">
        <v>1942</v>
      </c>
      <c r="M1080" s="20" t="s">
        <v>1958</v>
      </c>
      <c r="N1080" s="20" t="s">
        <v>3132</v>
      </c>
      <c r="O1080" s="20">
        <v>40.92</v>
      </c>
      <c r="P1080" s="20">
        <v>1</v>
      </c>
      <c r="Q1080" s="20">
        <v>13.89</v>
      </c>
      <c r="R1080" s="20">
        <v>3.38</v>
      </c>
      <c r="S1080" s="20" t="s">
        <v>38</v>
      </c>
      <c r="T1080" s="20">
        <v>16</v>
      </c>
      <c r="U1080" s="20" t="s">
        <v>350</v>
      </c>
      <c r="V1080" s="20" t="s">
        <v>362</v>
      </c>
      <c r="W1080" s="21" t="s">
        <v>58</v>
      </c>
      <c r="X1080" s="22">
        <v>44352</v>
      </c>
      <c r="Y1080" s="23">
        <v>44474</v>
      </c>
      <c r="Z1080" s="37" t="str">
        <f>IF(India_Data[[#This Row],[Order Date]]=India_Data[[#This Row],[Ship Date]],"0","1")</f>
        <v>1</v>
      </c>
      <c r="AA1080" s="37" t="str">
        <f>IF(India_Data[[#This Row],[Sales]]&gt;=India_Data[[#This Row],[Target]],"YES","NO")</f>
        <v>YES</v>
      </c>
      <c r="AB1080" s="37">
        <f>(Data!O1080:O2634-Data!T1080:T2634)</f>
        <v>24.92</v>
      </c>
      <c r="AC1080" s="35">
        <f>India_Data[[#This Row],[Ship Date]]-India_Data[[#This Row],[Order Date]]</f>
        <v>122</v>
      </c>
      <c r="AD1080" s="35" t="str">
        <f>IF(India_Data[[#This Row],[Ship Date]]-India_Data[[#This Row],[Order Date]]&gt;5,"flag","no")</f>
        <v>flag</v>
      </c>
      <c r="AE1080" s="35">
        <f>India_Data[[#This Row],[Profit]]/India_Data[[#This Row],[Sales]]</f>
        <v>0.33944281524926684</v>
      </c>
      <c r="AF1080" s="41">
        <f>India_Data[[#This Row],[Sales]]/India_Data[[#This Row],[Target]]</f>
        <v>2.5575000000000001</v>
      </c>
      <c r="AG1080" s="41">
        <f>India_Data[[#This Row],[Shipping Cost]]/India_Data[[#This Row],[Sales]]</f>
        <v>8.2600195503421306E-2</v>
      </c>
      <c r="AH1080" s="40" t="str">
        <f>IF(India_Data[[#This Row],[Shipping Cost]]/India_Data[[#This Row],[Sales]]&gt;0.1,"HIGH","")</f>
        <v/>
      </c>
    </row>
    <row r="1081" spans="1:34">
      <c r="A1081" s="19">
        <v>1080</v>
      </c>
      <c r="B1081" s="20" t="s">
        <v>2985</v>
      </c>
      <c r="C1081" s="20" t="s">
        <v>2928</v>
      </c>
      <c r="D1081" s="20" t="s">
        <v>2986</v>
      </c>
      <c r="E1081" s="20" t="s">
        <v>2987</v>
      </c>
      <c r="F1081" s="20" t="s">
        <v>171</v>
      </c>
      <c r="G1081" s="20" t="s">
        <v>1006</v>
      </c>
      <c r="H1081" s="20" t="s">
        <v>31</v>
      </c>
      <c r="I1081" s="20" t="s">
        <v>32</v>
      </c>
      <c r="J1081" s="20" t="s">
        <v>33</v>
      </c>
      <c r="K1081" s="20" t="s">
        <v>3133</v>
      </c>
      <c r="L1081" s="20" t="s">
        <v>1942</v>
      </c>
      <c r="M1081" s="20" t="s">
        <v>1958</v>
      </c>
      <c r="N1081" s="20" t="s">
        <v>3134</v>
      </c>
      <c r="O1081" s="20">
        <v>235.92</v>
      </c>
      <c r="P1081" s="20">
        <v>8</v>
      </c>
      <c r="Q1081" s="20">
        <v>51.84</v>
      </c>
      <c r="R1081" s="20">
        <v>44.16</v>
      </c>
      <c r="S1081" s="20" t="s">
        <v>2337</v>
      </c>
      <c r="T1081" s="20">
        <v>165</v>
      </c>
      <c r="U1081" s="20" t="s">
        <v>350</v>
      </c>
      <c r="V1081" s="20" t="s">
        <v>351</v>
      </c>
      <c r="W1081" s="21" t="s">
        <v>58</v>
      </c>
      <c r="X1081" s="22">
        <v>45074</v>
      </c>
      <c r="Y1081" s="23">
        <v>44932</v>
      </c>
      <c r="Z1081" s="37" t="str">
        <f>IF(India_Data[[#This Row],[Order Date]]=India_Data[[#This Row],[Ship Date]],"0","1")</f>
        <v>1</v>
      </c>
      <c r="AA1081" s="37" t="str">
        <f>IF(India_Data[[#This Row],[Sales]]&gt;=India_Data[[#This Row],[Target]],"YES","NO")</f>
        <v>YES</v>
      </c>
      <c r="AB1081" s="37">
        <f>(Data!O1081:O2635-Data!T1081:T2635)</f>
        <v>70.919999999999987</v>
      </c>
      <c r="AC1081" s="35">
        <f>India_Data[[#This Row],[Ship Date]]-India_Data[[#This Row],[Order Date]]</f>
        <v>-142</v>
      </c>
      <c r="AD1081" s="35" t="str">
        <f>IF(India_Data[[#This Row],[Ship Date]]-India_Data[[#This Row],[Order Date]]&gt;5,"flag","no")</f>
        <v>no</v>
      </c>
      <c r="AE1081" s="35">
        <f>India_Data[[#This Row],[Profit]]/India_Data[[#This Row],[Sales]]</f>
        <v>0.21973550356052901</v>
      </c>
      <c r="AF1081" s="41">
        <f>India_Data[[#This Row],[Sales]]/India_Data[[#This Row],[Target]]</f>
        <v>1.4298181818181817</v>
      </c>
      <c r="AG1081" s="41">
        <f>India_Data[[#This Row],[Shipping Cost]]/India_Data[[#This Row],[Sales]]</f>
        <v>0.18718209562563581</v>
      </c>
      <c r="AH1081" s="40" t="str">
        <f>IF(India_Data[[#This Row],[Shipping Cost]]/India_Data[[#This Row],[Sales]]&gt;0.1,"HIGH","")</f>
        <v>HIGH</v>
      </c>
    </row>
    <row r="1082" spans="1:34">
      <c r="A1082" s="19">
        <v>1081</v>
      </c>
      <c r="B1082" s="20" t="s">
        <v>2966</v>
      </c>
      <c r="C1082" s="20" t="s">
        <v>2928</v>
      </c>
      <c r="D1082" s="20" t="s">
        <v>2967</v>
      </c>
      <c r="E1082" s="20" t="s">
        <v>2968</v>
      </c>
      <c r="F1082" s="20" t="s">
        <v>171</v>
      </c>
      <c r="G1082" s="20" t="s">
        <v>341</v>
      </c>
      <c r="H1082" s="20" t="s">
        <v>342</v>
      </c>
      <c r="I1082" s="20" t="s">
        <v>32</v>
      </c>
      <c r="J1082" s="20" t="s">
        <v>180</v>
      </c>
      <c r="K1082" s="20" t="s">
        <v>3135</v>
      </c>
      <c r="L1082" s="20" t="s">
        <v>1942</v>
      </c>
      <c r="M1082" s="20" t="s">
        <v>1958</v>
      </c>
      <c r="N1082" s="20" t="s">
        <v>3136</v>
      </c>
      <c r="O1082" s="20">
        <v>163.38</v>
      </c>
      <c r="P1082" s="20">
        <v>2</v>
      </c>
      <c r="Q1082" s="20">
        <v>45.72</v>
      </c>
      <c r="R1082" s="20">
        <v>21.21</v>
      </c>
      <c r="S1082" s="20" t="s">
        <v>2337</v>
      </c>
      <c r="T1082" s="20">
        <v>337</v>
      </c>
      <c r="U1082" s="20" t="s">
        <v>350</v>
      </c>
      <c r="V1082" s="20" t="s">
        <v>356</v>
      </c>
      <c r="W1082" s="21" t="s">
        <v>41</v>
      </c>
      <c r="X1082" s="22">
        <v>44454</v>
      </c>
      <c r="Y1082" s="23">
        <v>44459</v>
      </c>
      <c r="Z1082" s="37" t="str">
        <f>IF(India_Data[[#This Row],[Order Date]]=India_Data[[#This Row],[Ship Date]],"0","1")</f>
        <v>1</v>
      </c>
      <c r="AA1082" s="37" t="str">
        <f>IF(India_Data[[#This Row],[Sales]]&gt;=India_Data[[#This Row],[Target]],"YES","NO")</f>
        <v>NO</v>
      </c>
      <c r="AB1082" s="37">
        <f>(Data!O1082:O2636-Data!T1082:T2636)</f>
        <v>-173.62</v>
      </c>
      <c r="AC1082" s="35">
        <f>India_Data[[#This Row],[Ship Date]]-India_Data[[#This Row],[Order Date]]</f>
        <v>5</v>
      </c>
      <c r="AD1082" s="35" t="str">
        <f>IF(India_Data[[#This Row],[Ship Date]]-India_Data[[#This Row],[Order Date]]&gt;5,"flag","no")</f>
        <v>no</v>
      </c>
      <c r="AE1082" s="35">
        <f>India_Data[[#This Row],[Profit]]/India_Data[[#This Row],[Sales]]</f>
        <v>0.27983841351450606</v>
      </c>
      <c r="AF1082" s="41">
        <f>India_Data[[#This Row],[Sales]]/India_Data[[#This Row],[Target]]</f>
        <v>0.48480712166172107</v>
      </c>
      <c r="AG1082" s="41">
        <f>India_Data[[#This Row],[Shipping Cost]]/India_Data[[#This Row],[Sales]]</f>
        <v>0.12982005141388175</v>
      </c>
      <c r="AH1082" s="40" t="str">
        <f>IF(India_Data[[#This Row],[Shipping Cost]]/India_Data[[#This Row],[Sales]]&gt;0.1,"HIGH","")</f>
        <v>HIGH</v>
      </c>
    </row>
    <row r="1083" spans="1:34">
      <c r="A1083" s="19">
        <v>1082</v>
      </c>
      <c r="B1083" s="20" t="s">
        <v>4113</v>
      </c>
      <c r="C1083" s="20" t="s">
        <v>3998</v>
      </c>
      <c r="D1083" s="20" t="s">
        <v>2754</v>
      </c>
      <c r="E1083" s="20" t="s">
        <v>2755</v>
      </c>
      <c r="F1083" s="20" t="s">
        <v>171</v>
      </c>
      <c r="G1083" s="20" t="s">
        <v>1230</v>
      </c>
      <c r="H1083" s="20" t="s">
        <v>303</v>
      </c>
      <c r="I1083" s="20" t="s">
        <v>32</v>
      </c>
      <c r="J1083" s="20" t="s">
        <v>33</v>
      </c>
      <c r="K1083" s="20" t="s">
        <v>4114</v>
      </c>
      <c r="L1083" s="20" t="s">
        <v>1942</v>
      </c>
      <c r="M1083" s="20" t="s">
        <v>1958</v>
      </c>
      <c r="N1083" s="20" t="s">
        <v>2156</v>
      </c>
      <c r="O1083" s="20">
        <v>172.62</v>
      </c>
      <c r="P1083" s="20">
        <v>3</v>
      </c>
      <c r="Q1083" s="20">
        <v>58.68</v>
      </c>
      <c r="R1083" s="20">
        <v>45.18</v>
      </c>
      <c r="S1083" s="20" t="s">
        <v>2972</v>
      </c>
      <c r="T1083" s="20">
        <v>627</v>
      </c>
      <c r="U1083" s="20" t="s">
        <v>350</v>
      </c>
      <c r="V1083" s="20" t="s">
        <v>375</v>
      </c>
      <c r="W1083" s="21" t="s">
        <v>41</v>
      </c>
      <c r="X1083" s="22">
        <v>44630</v>
      </c>
      <c r="Y1083" s="23">
        <v>44752</v>
      </c>
      <c r="Z1083" s="37" t="str">
        <f>IF(India_Data[[#This Row],[Order Date]]=India_Data[[#This Row],[Ship Date]],"0","1")</f>
        <v>1</v>
      </c>
      <c r="AA1083" s="37" t="str">
        <f>IF(India_Data[[#This Row],[Sales]]&gt;=India_Data[[#This Row],[Target]],"YES","NO")</f>
        <v>NO</v>
      </c>
      <c r="AB1083" s="37">
        <f>(Data!O1083:O2637-Data!T1083:T2637)</f>
        <v>-454.38</v>
      </c>
      <c r="AC1083" s="35">
        <f>India_Data[[#This Row],[Ship Date]]-India_Data[[#This Row],[Order Date]]</f>
        <v>122</v>
      </c>
      <c r="AD1083" s="35" t="str">
        <f>IF(India_Data[[#This Row],[Ship Date]]-India_Data[[#This Row],[Order Date]]&gt;5,"flag","no")</f>
        <v>flag</v>
      </c>
      <c r="AE1083" s="35">
        <f>India_Data[[#This Row],[Profit]]/India_Data[[#This Row],[Sales]]</f>
        <v>0.33993743482794575</v>
      </c>
      <c r="AF1083" s="41">
        <f>India_Data[[#This Row],[Sales]]/India_Data[[#This Row],[Target]]</f>
        <v>0.27531100478468901</v>
      </c>
      <c r="AG1083" s="41">
        <f>India_Data[[#This Row],[Shipping Cost]]/India_Data[[#This Row],[Sales]]</f>
        <v>0.26173096976016685</v>
      </c>
      <c r="AH1083" s="40" t="str">
        <f>IF(India_Data[[#This Row],[Shipping Cost]]/India_Data[[#This Row],[Sales]]&gt;0.1,"HIGH","")</f>
        <v>HIGH</v>
      </c>
    </row>
    <row r="1084" spans="1:34">
      <c r="A1084" s="19">
        <v>1083</v>
      </c>
      <c r="B1084" s="20" t="s">
        <v>3640</v>
      </c>
      <c r="C1084" s="20" t="s">
        <v>3631</v>
      </c>
      <c r="D1084" s="20" t="s">
        <v>3641</v>
      </c>
      <c r="E1084" s="20" t="s">
        <v>3642</v>
      </c>
      <c r="F1084" s="20" t="s">
        <v>171</v>
      </c>
      <c r="G1084" s="20" t="s">
        <v>30</v>
      </c>
      <c r="H1084" s="20" t="s">
        <v>31</v>
      </c>
      <c r="I1084" s="20" t="s">
        <v>32</v>
      </c>
      <c r="J1084" s="20" t="s">
        <v>33</v>
      </c>
      <c r="K1084" s="20" t="s">
        <v>3786</v>
      </c>
      <c r="L1084" s="20" t="s">
        <v>1942</v>
      </c>
      <c r="M1084" s="20" t="s">
        <v>1958</v>
      </c>
      <c r="N1084" s="20" t="s">
        <v>3787</v>
      </c>
      <c r="O1084" s="20">
        <v>120.87</v>
      </c>
      <c r="P1084" s="20">
        <v>3</v>
      </c>
      <c r="Q1084" s="20">
        <v>53.1</v>
      </c>
      <c r="R1084" s="20">
        <v>17.84</v>
      </c>
      <c r="S1084" s="20" t="s">
        <v>2337</v>
      </c>
      <c r="T1084" s="20">
        <v>114</v>
      </c>
      <c r="U1084" s="20" t="s">
        <v>350</v>
      </c>
      <c r="V1084" s="20" t="s">
        <v>362</v>
      </c>
      <c r="W1084" s="21" t="s">
        <v>58</v>
      </c>
      <c r="X1084" s="22">
        <v>45149</v>
      </c>
      <c r="Y1084" s="23">
        <v>45243</v>
      </c>
      <c r="Z1084" s="37" t="str">
        <f>IF(India_Data[[#This Row],[Order Date]]=India_Data[[#This Row],[Ship Date]],"0","1")</f>
        <v>1</v>
      </c>
      <c r="AA1084" s="37" t="str">
        <f>IF(India_Data[[#This Row],[Sales]]&gt;=India_Data[[#This Row],[Target]],"YES","NO")</f>
        <v>YES</v>
      </c>
      <c r="AB1084" s="37">
        <f>(Data!O1084:O2638-Data!T1084:T2638)</f>
        <v>6.8700000000000045</v>
      </c>
      <c r="AC1084" s="35">
        <f>India_Data[[#This Row],[Ship Date]]-India_Data[[#This Row],[Order Date]]</f>
        <v>94</v>
      </c>
      <c r="AD1084" s="35" t="str">
        <f>IF(India_Data[[#This Row],[Ship Date]]-India_Data[[#This Row],[Order Date]]&gt;5,"flag","no")</f>
        <v>flag</v>
      </c>
      <c r="AE1084" s="35">
        <f>India_Data[[#This Row],[Profit]]/India_Data[[#This Row],[Sales]]</f>
        <v>0.43931496649292628</v>
      </c>
      <c r="AF1084" s="41">
        <f>India_Data[[#This Row],[Sales]]/India_Data[[#This Row],[Target]]</f>
        <v>1.0602631578947368</v>
      </c>
      <c r="AG1084" s="41">
        <f>India_Data[[#This Row],[Shipping Cost]]/India_Data[[#This Row],[Sales]]</f>
        <v>0.1475965913791677</v>
      </c>
      <c r="AH1084" s="40" t="str">
        <f>IF(India_Data[[#This Row],[Shipping Cost]]/India_Data[[#This Row],[Sales]]&gt;0.1,"HIGH","")</f>
        <v>HIGH</v>
      </c>
    </row>
    <row r="1085" spans="1:34">
      <c r="A1085" s="19">
        <v>1084</v>
      </c>
      <c r="B1085" s="20" t="s">
        <v>3596</v>
      </c>
      <c r="C1085" s="20" t="s">
        <v>2928</v>
      </c>
      <c r="D1085" s="20" t="s">
        <v>3597</v>
      </c>
      <c r="E1085" s="20" t="s">
        <v>3598</v>
      </c>
      <c r="F1085" s="20" t="s">
        <v>29</v>
      </c>
      <c r="G1085" s="20" t="s">
        <v>1537</v>
      </c>
      <c r="H1085" s="20" t="s">
        <v>63</v>
      </c>
      <c r="I1085" s="20" t="s">
        <v>32</v>
      </c>
      <c r="J1085" s="20" t="s">
        <v>54</v>
      </c>
      <c r="K1085" s="20" t="s">
        <v>3599</v>
      </c>
      <c r="L1085" s="20" t="s">
        <v>1942</v>
      </c>
      <c r="M1085" s="20" t="s">
        <v>1958</v>
      </c>
      <c r="N1085" s="20" t="s">
        <v>3600</v>
      </c>
      <c r="O1085" s="20">
        <v>607.14</v>
      </c>
      <c r="P1085" s="20">
        <v>6</v>
      </c>
      <c r="Q1085" s="20">
        <v>36.36</v>
      </c>
      <c r="R1085" s="20">
        <v>93.82</v>
      </c>
      <c r="S1085" s="20" t="s">
        <v>2337</v>
      </c>
      <c r="T1085" s="20">
        <v>107</v>
      </c>
      <c r="U1085" s="20" t="s">
        <v>350</v>
      </c>
      <c r="V1085" s="20" t="s">
        <v>351</v>
      </c>
      <c r="W1085" s="21" t="s">
        <v>58</v>
      </c>
      <c r="X1085" s="22">
        <v>45130</v>
      </c>
      <c r="Y1085" s="23">
        <v>45136</v>
      </c>
      <c r="Z1085" s="37" t="str">
        <f>IF(India_Data[[#This Row],[Order Date]]=India_Data[[#This Row],[Ship Date]],"0","1")</f>
        <v>1</v>
      </c>
      <c r="AA1085" s="37" t="str">
        <f>IF(India_Data[[#This Row],[Sales]]&gt;=India_Data[[#This Row],[Target]],"YES","NO")</f>
        <v>YES</v>
      </c>
      <c r="AB1085" s="37">
        <f>(Data!O1085:O2639-Data!T1085:T2639)</f>
        <v>500.14</v>
      </c>
      <c r="AC1085" s="35">
        <f>India_Data[[#This Row],[Ship Date]]-India_Data[[#This Row],[Order Date]]</f>
        <v>6</v>
      </c>
      <c r="AD1085" s="35" t="str">
        <f>IF(India_Data[[#This Row],[Ship Date]]-India_Data[[#This Row],[Order Date]]&gt;5,"flag","no")</f>
        <v>flag</v>
      </c>
      <c r="AE1085" s="35">
        <f>India_Data[[#This Row],[Profit]]/India_Data[[#This Row],[Sales]]</f>
        <v>5.9887340646308927E-2</v>
      </c>
      <c r="AF1085" s="41">
        <f>India_Data[[#This Row],[Sales]]/India_Data[[#This Row],[Target]]</f>
        <v>5.6742056074766358</v>
      </c>
      <c r="AG1085" s="41">
        <f>India_Data[[#This Row],[Shipping Cost]]/India_Data[[#This Row],[Sales]]</f>
        <v>0.15452778601311065</v>
      </c>
      <c r="AH1085" s="40" t="str">
        <f>IF(India_Data[[#This Row],[Shipping Cost]]/India_Data[[#This Row],[Sales]]&gt;0.1,"HIGH","")</f>
        <v>HIGH</v>
      </c>
    </row>
    <row r="1086" spans="1:34">
      <c r="A1086" s="19">
        <v>1085</v>
      </c>
      <c r="B1086" s="20" t="s">
        <v>3010</v>
      </c>
      <c r="C1086" s="20" t="s">
        <v>2928</v>
      </c>
      <c r="D1086" s="20" t="s">
        <v>3011</v>
      </c>
      <c r="E1086" s="20" t="s">
        <v>3012</v>
      </c>
      <c r="F1086" s="20" t="s">
        <v>29</v>
      </c>
      <c r="G1086" s="20" t="s">
        <v>96</v>
      </c>
      <c r="H1086" s="20" t="s">
        <v>31</v>
      </c>
      <c r="I1086" s="20" t="s">
        <v>32</v>
      </c>
      <c r="J1086" s="20" t="s">
        <v>33</v>
      </c>
      <c r="K1086" s="20" t="s">
        <v>3137</v>
      </c>
      <c r="L1086" s="20" t="s">
        <v>1942</v>
      </c>
      <c r="M1086" s="20" t="s">
        <v>1958</v>
      </c>
      <c r="N1086" s="20" t="s">
        <v>3138</v>
      </c>
      <c r="O1086" s="20">
        <v>775.62</v>
      </c>
      <c r="P1086" s="20">
        <v>3</v>
      </c>
      <c r="Q1086" s="20">
        <v>224.91</v>
      </c>
      <c r="R1086" s="20">
        <v>23.79</v>
      </c>
      <c r="S1086" s="20" t="s">
        <v>38</v>
      </c>
      <c r="T1086" s="20">
        <v>222</v>
      </c>
      <c r="U1086" s="20" t="s">
        <v>350</v>
      </c>
      <c r="V1086" s="20" t="s">
        <v>375</v>
      </c>
      <c r="W1086" s="21" t="s">
        <v>58</v>
      </c>
      <c r="X1086" s="22">
        <v>45195</v>
      </c>
      <c r="Y1086" s="23">
        <v>45199</v>
      </c>
      <c r="Z1086" s="37" t="str">
        <f>IF(India_Data[[#This Row],[Order Date]]=India_Data[[#This Row],[Ship Date]],"0","1")</f>
        <v>1</v>
      </c>
      <c r="AA1086" s="37" t="str">
        <f>IF(India_Data[[#This Row],[Sales]]&gt;=India_Data[[#This Row],[Target]],"YES","NO")</f>
        <v>YES</v>
      </c>
      <c r="AB1086" s="37">
        <f>(Data!O1086:O2640-Data!T1086:T2640)</f>
        <v>553.62</v>
      </c>
      <c r="AC1086" s="35">
        <f>India_Data[[#This Row],[Ship Date]]-India_Data[[#This Row],[Order Date]]</f>
        <v>4</v>
      </c>
      <c r="AD1086" s="35" t="str">
        <f>IF(India_Data[[#This Row],[Ship Date]]-India_Data[[#This Row],[Order Date]]&gt;5,"flag","no")</f>
        <v>no</v>
      </c>
      <c r="AE1086" s="35">
        <f>India_Data[[#This Row],[Profit]]/India_Data[[#This Row],[Sales]]</f>
        <v>0.28997447203527499</v>
      </c>
      <c r="AF1086" s="41">
        <f>India_Data[[#This Row],[Sales]]/India_Data[[#This Row],[Target]]</f>
        <v>3.4937837837837837</v>
      </c>
      <c r="AG1086" s="41">
        <f>India_Data[[#This Row],[Shipping Cost]]/India_Data[[#This Row],[Sales]]</f>
        <v>3.0672236404424846E-2</v>
      </c>
      <c r="AH1086" s="40" t="str">
        <f>IF(India_Data[[#This Row],[Shipping Cost]]/India_Data[[#This Row],[Sales]]&gt;0.1,"HIGH","")</f>
        <v/>
      </c>
    </row>
    <row r="1087" spans="1:34">
      <c r="A1087" s="19">
        <v>1086</v>
      </c>
      <c r="B1087" s="20" t="s">
        <v>3788</v>
      </c>
      <c r="C1087" s="20" t="s">
        <v>3631</v>
      </c>
      <c r="D1087" s="20" t="s">
        <v>3789</v>
      </c>
      <c r="E1087" s="20" t="s">
        <v>3790</v>
      </c>
      <c r="F1087" s="20" t="s">
        <v>110</v>
      </c>
      <c r="G1087" s="20" t="s">
        <v>324</v>
      </c>
      <c r="H1087" s="20" t="s">
        <v>31</v>
      </c>
      <c r="I1087" s="20" t="s">
        <v>32</v>
      </c>
      <c r="J1087" s="20" t="s">
        <v>33</v>
      </c>
      <c r="K1087" s="20" t="s">
        <v>3791</v>
      </c>
      <c r="L1087" s="20" t="s">
        <v>1942</v>
      </c>
      <c r="M1087" s="20" t="s">
        <v>1969</v>
      </c>
      <c r="N1087" s="20" t="s">
        <v>3792</v>
      </c>
      <c r="O1087" s="20">
        <v>278.7</v>
      </c>
      <c r="P1087" s="20">
        <v>2</v>
      </c>
      <c r="Q1087" s="20">
        <v>52.92</v>
      </c>
      <c r="R1087" s="20">
        <v>35.86</v>
      </c>
      <c r="S1087" s="20" t="s">
        <v>2337</v>
      </c>
      <c r="T1087" s="20">
        <v>573</v>
      </c>
      <c r="U1087" s="20" t="s">
        <v>350</v>
      </c>
      <c r="V1087" s="20" t="s">
        <v>375</v>
      </c>
      <c r="W1087" s="21" t="s">
        <v>58</v>
      </c>
      <c r="X1087" s="22">
        <v>45614</v>
      </c>
      <c r="Y1087" s="23">
        <v>45618</v>
      </c>
      <c r="Z1087" s="37" t="str">
        <f>IF(India_Data[[#This Row],[Order Date]]=India_Data[[#This Row],[Ship Date]],"0","1")</f>
        <v>1</v>
      </c>
      <c r="AA1087" s="37" t="str">
        <f>IF(India_Data[[#This Row],[Sales]]&gt;=India_Data[[#This Row],[Target]],"YES","NO")</f>
        <v>NO</v>
      </c>
      <c r="AB1087" s="37">
        <f>(Data!O1087:O2641-Data!T1087:T2641)</f>
        <v>-294.3</v>
      </c>
      <c r="AC1087" s="35">
        <f>India_Data[[#This Row],[Ship Date]]-India_Data[[#This Row],[Order Date]]</f>
        <v>4</v>
      </c>
      <c r="AD1087" s="35" t="str">
        <f>IF(India_Data[[#This Row],[Ship Date]]-India_Data[[#This Row],[Order Date]]&gt;5,"flag","no")</f>
        <v>no</v>
      </c>
      <c r="AE1087" s="35">
        <f>India_Data[[#This Row],[Profit]]/India_Data[[#This Row],[Sales]]</f>
        <v>0.18988159311087191</v>
      </c>
      <c r="AF1087" s="41">
        <f>India_Data[[#This Row],[Sales]]/India_Data[[#This Row],[Target]]</f>
        <v>0.4863874345549738</v>
      </c>
      <c r="AG1087" s="41">
        <f>India_Data[[#This Row],[Shipping Cost]]/India_Data[[#This Row],[Sales]]</f>
        <v>0.12866881951919626</v>
      </c>
      <c r="AH1087" s="40" t="str">
        <f>IF(India_Data[[#This Row],[Shipping Cost]]/India_Data[[#This Row],[Sales]]&gt;0.1,"HIGH","")</f>
        <v>HIGH</v>
      </c>
    </row>
    <row r="1088" spans="1:34">
      <c r="A1088" s="19">
        <v>1087</v>
      </c>
      <c r="B1088" s="20" t="s">
        <v>3793</v>
      </c>
      <c r="C1088" s="20" t="s">
        <v>3631</v>
      </c>
      <c r="D1088" s="20" t="s">
        <v>1480</v>
      </c>
      <c r="E1088" s="20" t="s">
        <v>1481</v>
      </c>
      <c r="F1088" s="20" t="s">
        <v>29</v>
      </c>
      <c r="G1088" s="20" t="s">
        <v>62</v>
      </c>
      <c r="H1088" s="20" t="s">
        <v>63</v>
      </c>
      <c r="I1088" s="20" t="s">
        <v>32</v>
      </c>
      <c r="J1088" s="20" t="s">
        <v>54</v>
      </c>
      <c r="K1088" s="20" t="s">
        <v>3679</v>
      </c>
      <c r="L1088" s="20" t="s">
        <v>1942</v>
      </c>
      <c r="M1088" s="20" t="s">
        <v>1969</v>
      </c>
      <c r="N1088" s="20" t="s">
        <v>3680</v>
      </c>
      <c r="O1088" s="20">
        <v>130.56</v>
      </c>
      <c r="P1088" s="20">
        <v>2</v>
      </c>
      <c r="Q1088" s="20">
        <v>50.88</v>
      </c>
      <c r="R1088" s="20">
        <v>29.83</v>
      </c>
      <c r="S1088" s="20" t="s">
        <v>2337</v>
      </c>
      <c r="T1088" s="20">
        <v>508</v>
      </c>
      <c r="U1088" s="20" t="s">
        <v>350</v>
      </c>
      <c r="V1088" s="20" t="s">
        <v>362</v>
      </c>
      <c r="W1088" s="21" t="s">
        <v>41</v>
      </c>
      <c r="X1088" s="22">
        <v>45582</v>
      </c>
      <c r="Y1088" s="23">
        <v>45588</v>
      </c>
      <c r="Z1088" s="37" t="str">
        <f>IF(India_Data[[#This Row],[Order Date]]=India_Data[[#This Row],[Ship Date]],"0","1")</f>
        <v>1</v>
      </c>
      <c r="AA1088" s="37" t="str">
        <f>IF(India_Data[[#This Row],[Sales]]&gt;=India_Data[[#This Row],[Target]],"YES","NO")</f>
        <v>NO</v>
      </c>
      <c r="AB1088" s="37">
        <f>(Data!O1088:O2642-Data!T1088:T2642)</f>
        <v>-377.44</v>
      </c>
      <c r="AC1088" s="35">
        <f>India_Data[[#This Row],[Ship Date]]-India_Data[[#This Row],[Order Date]]</f>
        <v>6</v>
      </c>
      <c r="AD1088" s="35" t="str">
        <f>IF(India_Data[[#This Row],[Ship Date]]-India_Data[[#This Row],[Order Date]]&gt;5,"flag","no")</f>
        <v>flag</v>
      </c>
      <c r="AE1088" s="35">
        <f>India_Data[[#This Row],[Profit]]/India_Data[[#This Row],[Sales]]</f>
        <v>0.38970588235294118</v>
      </c>
      <c r="AF1088" s="41">
        <f>India_Data[[#This Row],[Sales]]/India_Data[[#This Row],[Target]]</f>
        <v>0.25700787401574804</v>
      </c>
      <c r="AG1088" s="41">
        <f>India_Data[[#This Row],[Shipping Cost]]/India_Data[[#This Row],[Sales]]</f>
        <v>0.22847732843137253</v>
      </c>
      <c r="AH1088" s="40" t="str">
        <f>IF(India_Data[[#This Row],[Shipping Cost]]/India_Data[[#This Row],[Sales]]&gt;0.1,"HIGH","")</f>
        <v>HIGH</v>
      </c>
    </row>
    <row r="1089" spans="1:34">
      <c r="A1089" s="19">
        <v>1088</v>
      </c>
      <c r="B1089" s="20" t="s">
        <v>3139</v>
      </c>
      <c r="C1089" s="20" t="s">
        <v>2928</v>
      </c>
      <c r="D1089" s="20" t="s">
        <v>3140</v>
      </c>
      <c r="E1089" s="20" t="s">
        <v>3141</v>
      </c>
      <c r="F1089" s="20" t="s">
        <v>171</v>
      </c>
      <c r="G1089" s="20" t="s">
        <v>164</v>
      </c>
      <c r="H1089" s="20" t="s">
        <v>165</v>
      </c>
      <c r="I1089" s="20" t="s">
        <v>32</v>
      </c>
      <c r="J1089" s="20" t="s">
        <v>47</v>
      </c>
      <c r="K1089" s="20" t="s">
        <v>3142</v>
      </c>
      <c r="L1089" s="20" t="s">
        <v>1942</v>
      </c>
      <c r="M1089" s="20" t="s">
        <v>1969</v>
      </c>
      <c r="N1089" s="20" t="s">
        <v>3143</v>
      </c>
      <c r="O1089" s="20">
        <v>286.26</v>
      </c>
      <c r="P1089" s="20">
        <v>2</v>
      </c>
      <c r="Q1089" s="20">
        <v>19.98</v>
      </c>
      <c r="R1089" s="20">
        <v>62</v>
      </c>
      <c r="S1089" s="20" t="s">
        <v>2972</v>
      </c>
      <c r="T1089" s="20">
        <v>436</v>
      </c>
      <c r="U1089" s="20" t="s">
        <v>350</v>
      </c>
      <c r="V1089" s="20" t="s">
        <v>351</v>
      </c>
      <c r="W1089" s="21" t="s">
        <v>41</v>
      </c>
      <c r="X1089" s="22">
        <v>45417</v>
      </c>
      <c r="Y1089" s="23">
        <v>45601</v>
      </c>
      <c r="Z1089" s="37" t="str">
        <f>IF(India_Data[[#This Row],[Order Date]]=India_Data[[#This Row],[Ship Date]],"0","1")</f>
        <v>1</v>
      </c>
      <c r="AA1089" s="37" t="str">
        <f>IF(India_Data[[#This Row],[Sales]]&gt;=India_Data[[#This Row],[Target]],"YES","NO")</f>
        <v>NO</v>
      </c>
      <c r="AB1089" s="37">
        <f>(Data!O1089:O2643-Data!T1089:T2643)</f>
        <v>-149.74</v>
      </c>
      <c r="AC1089" s="35">
        <f>India_Data[[#This Row],[Ship Date]]-India_Data[[#This Row],[Order Date]]</f>
        <v>184</v>
      </c>
      <c r="AD1089" s="35" t="str">
        <f>IF(India_Data[[#This Row],[Ship Date]]-India_Data[[#This Row],[Order Date]]&gt;5,"flag","no")</f>
        <v>flag</v>
      </c>
      <c r="AE1089" s="35">
        <f>India_Data[[#This Row],[Profit]]/India_Data[[#This Row],[Sales]]</f>
        <v>6.9796688325298686E-2</v>
      </c>
      <c r="AF1089" s="41">
        <f>India_Data[[#This Row],[Sales]]/India_Data[[#This Row],[Target]]</f>
        <v>0.65655963302752296</v>
      </c>
      <c r="AG1089" s="41">
        <f>India_Data[[#This Row],[Shipping Cost]]/India_Data[[#This Row],[Sales]]</f>
        <v>0.21658632012855447</v>
      </c>
      <c r="AH1089" s="40" t="str">
        <f>IF(India_Data[[#This Row],[Shipping Cost]]/India_Data[[#This Row],[Sales]]&gt;0.1,"HIGH","")</f>
        <v>HIGH</v>
      </c>
    </row>
    <row r="1090" spans="1:34">
      <c r="A1090" s="19">
        <v>1089</v>
      </c>
      <c r="B1090" s="20" t="s">
        <v>3102</v>
      </c>
      <c r="C1090" s="20" t="s">
        <v>2928</v>
      </c>
      <c r="D1090" s="20" t="s">
        <v>3103</v>
      </c>
      <c r="E1090" s="20" t="s">
        <v>3104</v>
      </c>
      <c r="F1090" s="20" t="s">
        <v>171</v>
      </c>
      <c r="G1090" s="20" t="s">
        <v>645</v>
      </c>
      <c r="H1090" s="20" t="s">
        <v>563</v>
      </c>
      <c r="I1090" s="20" t="s">
        <v>32</v>
      </c>
      <c r="J1090" s="20" t="s">
        <v>54</v>
      </c>
      <c r="K1090" s="20" t="s">
        <v>3144</v>
      </c>
      <c r="L1090" s="20" t="s">
        <v>1942</v>
      </c>
      <c r="M1090" s="20" t="s">
        <v>1969</v>
      </c>
      <c r="N1090" s="20" t="s">
        <v>3145</v>
      </c>
      <c r="O1090" s="20">
        <v>1071.8399999999999</v>
      </c>
      <c r="P1090" s="20">
        <v>7</v>
      </c>
      <c r="Q1090" s="20">
        <v>107.1</v>
      </c>
      <c r="R1090" s="20">
        <v>61.15</v>
      </c>
      <c r="S1090" s="20" t="s">
        <v>38</v>
      </c>
      <c r="T1090" s="20">
        <v>35</v>
      </c>
      <c r="U1090" s="20" t="s">
        <v>350</v>
      </c>
      <c r="V1090" s="20" t="s">
        <v>356</v>
      </c>
      <c r="W1090" s="21" t="s">
        <v>41</v>
      </c>
      <c r="X1090" s="22">
        <v>45307</v>
      </c>
      <c r="Y1090" s="23">
        <v>45314</v>
      </c>
      <c r="Z1090" s="37" t="str">
        <f>IF(India_Data[[#This Row],[Order Date]]=India_Data[[#This Row],[Ship Date]],"0","1")</f>
        <v>1</v>
      </c>
      <c r="AA1090" s="37" t="str">
        <f>IF(India_Data[[#This Row],[Sales]]&gt;=India_Data[[#This Row],[Target]],"YES","NO")</f>
        <v>YES</v>
      </c>
      <c r="AB1090" s="37">
        <f>(Data!O1090:O2644-Data!T1090:T2644)</f>
        <v>1036.8399999999999</v>
      </c>
      <c r="AC1090" s="35">
        <f>India_Data[[#This Row],[Ship Date]]-India_Data[[#This Row],[Order Date]]</f>
        <v>7</v>
      </c>
      <c r="AD1090" s="35" t="str">
        <f>IF(India_Data[[#This Row],[Ship Date]]-India_Data[[#This Row],[Order Date]]&gt;5,"flag","no")</f>
        <v>flag</v>
      </c>
      <c r="AE1090" s="35">
        <f>India_Data[[#This Row],[Profit]]/India_Data[[#This Row],[Sales]]</f>
        <v>9.9921630094043895E-2</v>
      </c>
      <c r="AF1090" s="41">
        <f>India_Data[[#This Row],[Sales]]/India_Data[[#This Row],[Target]]</f>
        <v>30.623999999999999</v>
      </c>
      <c r="AG1090" s="41">
        <f>India_Data[[#This Row],[Shipping Cost]]/India_Data[[#This Row],[Sales]]</f>
        <v>5.7051425585908346E-2</v>
      </c>
      <c r="AH1090" s="40" t="str">
        <f>IF(India_Data[[#This Row],[Shipping Cost]]/India_Data[[#This Row],[Sales]]&gt;0.1,"HIGH","")</f>
        <v/>
      </c>
    </row>
    <row r="1091" spans="1:34">
      <c r="A1091" s="19">
        <v>1090</v>
      </c>
      <c r="B1091" s="20" t="s">
        <v>3146</v>
      </c>
      <c r="C1091" s="20" t="s">
        <v>2928</v>
      </c>
      <c r="D1091" s="20" t="s">
        <v>2372</v>
      </c>
      <c r="E1091" s="20" t="s">
        <v>2373</v>
      </c>
      <c r="F1091" s="20" t="s">
        <v>29</v>
      </c>
      <c r="G1091" s="20" t="s">
        <v>901</v>
      </c>
      <c r="H1091" s="20" t="s">
        <v>46</v>
      </c>
      <c r="I1091" s="20" t="s">
        <v>32</v>
      </c>
      <c r="J1091" s="20" t="s">
        <v>47</v>
      </c>
      <c r="K1091" s="20" t="s">
        <v>2118</v>
      </c>
      <c r="L1091" s="20" t="s">
        <v>1942</v>
      </c>
      <c r="M1091" s="20" t="s">
        <v>1969</v>
      </c>
      <c r="N1091" s="20" t="s">
        <v>2119</v>
      </c>
      <c r="O1091" s="20">
        <v>2550</v>
      </c>
      <c r="P1091" s="20">
        <v>4</v>
      </c>
      <c r="Q1091" s="20">
        <v>280.44</v>
      </c>
      <c r="R1091" s="20">
        <v>326.32</v>
      </c>
      <c r="S1091" s="20" t="s">
        <v>2337</v>
      </c>
      <c r="T1091" s="20">
        <v>152</v>
      </c>
      <c r="U1091" s="20" t="s">
        <v>350</v>
      </c>
      <c r="V1091" s="20" t="s">
        <v>375</v>
      </c>
      <c r="W1091" s="21" t="s">
        <v>58</v>
      </c>
      <c r="X1091" s="22">
        <v>44285</v>
      </c>
      <c r="Y1091" s="23">
        <v>44351</v>
      </c>
      <c r="Z1091" s="37" t="str">
        <f>IF(India_Data[[#This Row],[Order Date]]=India_Data[[#This Row],[Ship Date]],"0","1")</f>
        <v>1</v>
      </c>
      <c r="AA1091" s="37" t="str">
        <f>IF(India_Data[[#This Row],[Sales]]&gt;=India_Data[[#This Row],[Target]],"YES","NO")</f>
        <v>YES</v>
      </c>
      <c r="AB1091" s="37">
        <f>(Data!O1091:O2645-Data!T1091:T2645)</f>
        <v>2398</v>
      </c>
      <c r="AC1091" s="35">
        <f>India_Data[[#This Row],[Ship Date]]-India_Data[[#This Row],[Order Date]]</f>
        <v>66</v>
      </c>
      <c r="AD1091" s="35" t="str">
        <f>IF(India_Data[[#This Row],[Ship Date]]-India_Data[[#This Row],[Order Date]]&gt;5,"flag","no")</f>
        <v>flag</v>
      </c>
      <c r="AE1091" s="35">
        <f>India_Data[[#This Row],[Profit]]/India_Data[[#This Row],[Sales]]</f>
        <v>0.10997647058823529</v>
      </c>
      <c r="AF1091" s="41">
        <f>India_Data[[#This Row],[Sales]]/India_Data[[#This Row],[Target]]</f>
        <v>16.776315789473685</v>
      </c>
      <c r="AG1091" s="41">
        <f>India_Data[[#This Row],[Shipping Cost]]/India_Data[[#This Row],[Sales]]</f>
        <v>0.12796862745098039</v>
      </c>
      <c r="AH1091" s="40" t="str">
        <f>IF(India_Data[[#This Row],[Shipping Cost]]/India_Data[[#This Row],[Sales]]&gt;0.1,"HIGH","")</f>
        <v>HIGH</v>
      </c>
    </row>
    <row r="1092" spans="1:34">
      <c r="A1092" s="19">
        <v>1091</v>
      </c>
      <c r="B1092" s="20" t="s">
        <v>3147</v>
      </c>
      <c r="C1092" s="20" t="s">
        <v>2928</v>
      </c>
      <c r="D1092" s="20" t="s">
        <v>3148</v>
      </c>
      <c r="E1092" s="20" t="s">
        <v>3149</v>
      </c>
      <c r="F1092" s="20" t="s">
        <v>29</v>
      </c>
      <c r="G1092" s="20" t="s">
        <v>2756</v>
      </c>
      <c r="H1092" s="20" t="s">
        <v>46</v>
      </c>
      <c r="I1092" s="20" t="s">
        <v>32</v>
      </c>
      <c r="J1092" s="20" t="s">
        <v>47</v>
      </c>
      <c r="K1092" s="20" t="s">
        <v>2246</v>
      </c>
      <c r="L1092" s="20" t="s">
        <v>1942</v>
      </c>
      <c r="M1092" s="20" t="s">
        <v>1969</v>
      </c>
      <c r="N1092" s="20" t="s">
        <v>2247</v>
      </c>
      <c r="O1092" s="20">
        <v>448.65</v>
      </c>
      <c r="P1092" s="20">
        <v>5</v>
      </c>
      <c r="Q1092" s="20">
        <v>107.55</v>
      </c>
      <c r="R1092" s="20">
        <v>22.01</v>
      </c>
      <c r="S1092" s="20" t="s">
        <v>38</v>
      </c>
      <c r="T1092" s="20">
        <v>301</v>
      </c>
      <c r="U1092" s="20" t="s">
        <v>350</v>
      </c>
      <c r="V1092" s="20" t="s">
        <v>362</v>
      </c>
      <c r="W1092" s="21" t="s">
        <v>41</v>
      </c>
      <c r="X1092" s="22">
        <v>45316</v>
      </c>
      <c r="Y1092" s="23">
        <v>45320</v>
      </c>
      <c r="Z1092" s="37" t="str">
        <f>IF(India_Data[[#This Row],[Order Date]]=India_Data[[#This Row],[Ship Date]],"0","1")</f>
        <v>1</v>
      </c>
      <c r="AA1092" s="37" t="str">
        <f>IF(India_Data[[#This Row],[Sales]]&gt;=India_Data[[#This Row],[Target]],"YES","NO")</f>
        <v>YES</v>
      </c>
      <c r="AB1092" s="37">
        <f>(Data!O1092:O2646-Data!T1092:T2646)</f>
        <v>147.64999999999998</v>
      </c>
      <c r="AC1092" s="35">
        <f>India_Data[[#This Row],[Ship Date]]-India_Data[[#This Row],[Order Date]]</f>
        <v>4</v>
      </c>
      <c r="AD1092" s="35" t="str">
        <f>IF(India_Data[[#This Row],[Ship Date]]-India_Data[[#This Row],[Order Date]]&gt;5,"flag","no")</f>
        <v>no</v>
      </c>
      <c r="AE1092" s="35">
        <f>India_Data[[#This Row],[Profit]]/India_Data[[#This Row],[Sales]]</f>
        <v>0.23971915747241726</v>
      </c>
      <c r="AF1092" s="41">
        <f>India_Data[[#This Row],[Sales]]/India_Data[[#This Row],[Target]]</f>
        <v>1.490531561461794</v>
      </c>
      <c r="AG1092" s="41">
        <f>India_Data[[#This Row],[Shipping Cost]]/India_Data[[#This Row],[Sales]]</f>
        <v>4.9058285969018171E-2</v>
      </c>
      <c r="AH1092" s="40" t="str">
        <f>IF(India_Data[[#This Row],[Shipping Cost]]/India_Data[[#This Row],[Sales]]&gt;0.1,"HIGH","")</f>
        <v/>
      </c>
    </row>
    <row r="1093" spans="1:34">
      <c r="A1093" s="19">
        <v>1092</v>
      </c>
      <c r="B1093" s="20" t="s">
        <v>3150</v>
      </c>
      <c r="C1093" s="20" t="s">
        <v>2928</v>
      </c>
      <c r="D1093" s="20" t="s">
        <v>2876</v>
      </c>
      <c r="E1093" s="20" t="s">
        <v>2877</v>
      </c>
      <c r="F1093" s="20" t="s">
        <v>29</v>
      </c>
      <c r="G1093" s="20" t="s">
        <v>1861</v>
      </c>
      <c r="H1093" s="20" t="s">
        <v>53</v>
      </c>
      <c r="I1093" s="20" t="s">
        <v>32</v>
      </c>
      <c r="J1093" s="20" t="s">
        <v>54</v>
      </c>
      <c r="K1093" s="20" t="s">
        <v>1845</v>
      </c>
      <c r="L1093" s="20" t="s">
        <v>1508</v>
      </c>
      <c r="M1093" s="20" t="s">
        <v>1518</v>
      </c>
      <c r="N1093" s="20" t="s">
        <v>1846</v>
      </c>
      <c r="O1093" s="20">
        <v>961.8</v>
      </c>
      <c r="P1093" s="20">
        <v>7</v>
      </c>
      <c r="Q1093" s="20">
        <v>163.38</v>
      </c>
      <c r="R1093" s="20">
        <v>126.91</v>
      </c>
      <c r="S1093" s="20" t="s">
        <v>38</v>
      </c>
      <c r="T1093" s="20">
        <v>441</v>
      </c>
      <c r="U1093" s="20" t="s">
        <v>350</v>
      </c>
      <c r="V1093" s="20" t="s">
        <v>351</v>
      </c>
      <c r="W1093" s="21" t="s">
        <v>41</v>
      </c>
      <c r="X1093" s="22">
        <v>45281</v>
      </c>
      <c r="Y1093" s="23">
        <v>45286</v>
      </c>
      <c r="Z1093" s="37" t="str">
        <f>IF(India_Data[[#This Row],[Order Date]]=India_Data[[#This Row],[Ship Date]],"0","1")</f>
        <v>1</v>
      </c>
      <c r="AA1093" s="37" t="str">
        <f>IF(India_Data[[#This Row],[Sales]]&gt;=India_Data[[#This Row],[Target]],"YES","NO")</f>
        <v>YES</v>
      </c>
      <c r="AB1093" s="37">
        <f>(Data!O1093:O2647-Data!T1093:T2647)</f>
        <v>520.79999999999995</v>
      </c>
      <c r="AC1093" s="35">
        <f>India_Data[[#This Row],[Ship Date]]-India_Data[[#This Row],[Order Date]]</f>
        <v>5</v>
      </c>
      <c r="AD1093" s="35" t="str">
        <f>IF(India_Data[[#This Row],[Ship Date]]-India_Data[[#This Row],[Order Date]]&gt;5,"flag","no")</f>
        <v>no</v>
      </c>
      <c r="AE1093" s="35">
        <f>India_Data[[#This Row],[Profit]]/India_Data[[#This Row],[Sales]]</f>
        <v>0.16986899563318777</v>
      </c>
      <c r="AF1093" s="41">
        <f>India_Data[[#This Row],[Sales]]/India_Data[[#This Row],[Target]]</f>
        <v>2.1809523809523808</v>
      </c>
      <c r="AG1093" s="41">
        <f>India_Data[[#This Row],[Shipping Cost]]/India_Data[[#This Row],[Sales]]</f>
        <v>0.1319505094614265</v>
      </c>
      <c r="AH1093" s="40" t="str">
        <f>IF(India_Data[[#This Row],[Shipping Cost]]/India_Data[[#This Row],[Sales]]&gt;0.1,"HIGH","")</f>
        <v>HIGH</v>
      </c>
    </row>
    <row r="1094" spans="1:34">
      <c r="A1094" s="19">
        <v>1093</v>
      </c>
      <c r="B1094" s="20" t="s">
        <v>3794</v>
      </c>
      <c r="C1094" s="20" t="s">
        <v>3631</v>
      </c>
      <c r="D1094" s="20" t="s">
        <v>2992</v>
      </c>
      <c r="E1094" s="20" t="s">
        <v>2993</v>
      </c>
      <c r="F1094" s="20" t="s">
        <v>29</v>
      </c>
      <c r="G1094" s="20" t="s">
        <v>280</v>
      </c>
      <c r="H1094" s="20" t="s">
        <v>63</v>
      </c>
      <c r="I1094" s="20" t="s">
        <v>32</v>
      </c>
      <c r="J1094" s="20" t="s">
        <v>54</v>
      </c>
      <c r="K1094" s="20" t="s">
        <v>2757</v>
      </c>
      <c r="L1094" s="20" t="s">
        <v>1508</v>
      </c>
      <c r="M1094" s="20" t="s">
        <v>1518</v>
      </c>
      <c r="N1094" s="20" t="s">
        <v>1817</v>
      </c>
      <c r="O1094" s="20">
        <v>930</v>
      </c>
      <c r="P1094" s="20">
        <v>2</v>
      </c>
      <c r="Q1094" s="20">
        <v>158.1</v>
      </c>
      <c r="R1094" s="20">
        <v>112.76</v>
      </c>
      <c r="S1094" s="20" t="s">
        <v>38</v>
      </c>
      <c r="T1094" s="20">
        <v>698</v>
      </c>
      <c r="U1094" s="20" t="s">
        <v>350</v>
      </c>
      <c r="V1094" s="20" t="s">
        <v>356</v>
      </c>
      <c r="W1094" s="21" t="s">
        <v>41</v>
      </c>
      <c r="X1094" s="22">
        <v>45484</v>
      </c>
      <c r="Y1094" s="23">
        <v>45637</v>
      </c>
      <c r="Z1094" s="37" t="str">
        <f>IF(India_Data[[#This Row],[Order Date]]=India_Data[[#This Row],[Ship Date]],"0","1")</f>
        <v>1</v>
      </c>
      <c r="AA1094" s="37" t="str">
        <f>IF(India_Data[[#This Row],[Sales]]&gt;=India_Data[[#This Row],[Target]],"YES","NO")</f>
        <v>YES</v>
      </c>
      <c r="AB1094" s="37">
        <f>(Data!O1094:O2648-Data!T1094:T2648)</f>
        <v>232</v>
      </c>
      <c r="AC1094" s="35">
        <f>India_Data[[#This Row],[Ship Date]]-India_Data[[#This Row],[Order Date]]</f>
        <v>153</v>
      </c>
      <c r="AD1094" s="35" t="str">
        <f>IF(India_Data[[#This Row],[Ship Date]]-India_Data[[#This Row],[Order Date]]&gt;5,"flag","no")</f>
        <v>flag</v>
      </c>
      <c r="AE1094" s="35">
        <f>India_Data[[#This Row],[Profit]]/India_Data[[#This Row],[Sales]]</f>
        <v>0.16999999999999998</v>
      </c>
      <c r="AF1094" s="41">
        <f>India_Data[[#This Row],[Sales]]/India_Data[[#This Row],[Target]]</f>
        <v>1.332378223495702</v>
      </c>
      <c r="AG1094" s="41">
        <f>India_Data[[#This Row],[Shipping Cost]]/India_Data[[#This Row],[Sales]]</f>
        <v>0.12124731182795699</v>
      </c>
      <c r="AH1094" s="40" t="str">
        <f>IF(India_Data[[#This Row],[Shipping Cost]]/India_Data[[#This Row],[Sales]]&gt;0.1,"HIGH","")</f>
        <v>HIGH</v>
      </c>
    </row>
    <row r="1095" spans="1:34">
      <c r="A1095" s="19">
        <v>1094</v>
      </c>
      <c r="B1095" s="20" t="s">
        <v>3795</v>
      </c>
      <c r="C1095" s="20" t="s">
        <v>3631</v>
      </c>
      <c r="D1095" s="20" t="s">
        <v>3796</v>
      </c>
      <c r="E1095" s="20" t="s">
        <v>3797</v>
      </c>
      <c r="F1095" s="20" t="s">
        <v>110</v>
      </c>
      <c r="G1095" s="20" t="s">
        <v>2117</v>
      </c>
      <c r="H1095" s="20" t="s">
        <v>31</v>
      </c>
      <c r="I1095" s="20" t="s">
        <v>32</v>
      </c>
      <c r="J1095" s="20" t="s">
        <v>33</v>
      </c>
      <c r="K1095" s="20" t="s">
        <v>3798</v>
      </c>
      <c r="L1095" s="20" t="s">
        <v>1508</v>
      </c>
      <c r="M1095" s="20" t="s">
        <v>1518</v>
      </c>
      <c r="N1095" s="20" t="s">
        <v>3799</v>
      </c>
      <c r="O1095" s="20">
        <v>331.8</v>
      </c>
      <c r="P1095" s="20">
        <v>2</v>
      </c>
      <c r="Q1095" s="20">
        <v>69.66</v>
      </c>
      <c r="R1095" s="20">
        <v>74.98</v>
      </c>
      <c r="S1095" s="20" t="s">
        <v>2337</v>
      </c>
      <c r="T1095" s="20">
        <v>23</v>
      </c>
      <c r="U1095" s="20" t="s">
        <v>350</v>
      </c>
      <c r="V1095" s="20" t="s">
        <v>375</v>
      </c>
      <c r="W1095" s="21" t="s">
        <v>58</v>
      </c>
      <c r="X1095" s="22">
        <v>45070</v>
      </c>
      <c r="Y1095" s="23">
        <v>45076</v>
      </c>
      <c r="Z1095" s="37" t="str">
        <f>IF(India_Data[[#This Row],[Order Date]]=India_Data[[#This Row],[Ship Date]],"0","1")</f>
        <v>1</v>
      </c>
      <c r="AA1095" s="37" t="str">
        <f>IF(India_Data[[#This Row],[Sales]]&gt;=India_Data[[#This Row],[Target]],"YES","NO")</f>
        <v>YES</v>
      </c>
      <c r="AB1095" s="37">
        <f>(Data!O1095:O2649-Data!T1095:T2649)</f>
        <v>308.8</v>
      </c>
      <c r="AC1095" s="35">
        <f>India_Data[[#This Row],[Ship Date]]-India_Data[[#This Row],[Order Date]]</f>
        <v>6</v>
      </c>
      <c r="AD1095" s="35" t="str">
        <f>IF(India_Data[[#This Row],[Ship Date]]-India_Data[[#This Row],[Order Date]]&gt;5,"flag","no")</f>
        <v>flag</v>
      </c>
      <c r="AE1095" s="35">
        <f>India_Data[[#This Row],[Profit]]/India_Data[[#This Row],[Sales]]</f>
        <v>0.20994575045207955</v>
      </c>
      <c r="AF1095" s="41">
        <f>India_Data[[#This Row],[Sales]]/India_Data[[#This Row],[Target]]</f>
        <v>14.42608695652174</v>
      </c>
      <c r="AG1095" s="41">
        <f>India_Data[[#This Row],[Shipping Cost]]/India_Data[[#This Row],[Sales]]</f>
        <v>0.22597950572634118</v>
      </c>
      <c r="AH1095" s="40" t="str">
        <f>IF(India_Data[[#This Row],[Shipping Cost]]/India_Data[[#This Row],[Sales]]&gt;0.1,"HIGH","")</f>
        <v>HIGH</v>
      </c>
    </row>
    <row r="1096" spans="1:34">
      <c r="A1096" s="19">
        <v>1095</v>
      </c>
      <c r="B1096" s="20" t="s">
        <v>3151</v>
      </c>
      <c r="C1096" s="20" t="s">
        <v>2928</v>
      </c>
      <c r="D1096" s="20" t="s">
        <v>3152</v>
      </c>
      <c r="E1096" s="20" t="s">
        <v>3153</v>
      </c>
      <c r="F1096" s="20" t="s">
        <v>29</v>
      </c>
      <c r="G1096" s="20" t="s">
        <v>1043</v>
      </c>
      <c r="H1096" s="20" t="s">
        <v>31</v>
      </c>
      <c r="I1096" s="20" t="s">
        <v>32</v>
      </c>
      <c r="J1096" s="20" t="s">
        <v>33</v>
      </c>
      <c r="K1096" s="20" t="s">
        <v>3154</v>
      </c>
      <c r="L1096" s="20" t="s">
        <v>1508</v>
      </c>
      <c r="M1096" s="20" t="s">
        <v>1518</v>
      </c>
      <c r="N1096" s="20" t="s">
        <v>3155</v>
      </c>
      <c r="O1096" s="20">
        <v>553.91999999999996</v>
      </c>
      <c r="P1096" s="20">
        <v>4</v>
      </c>
      <c r="Q1096" s="20">
        <v>199.32</v>
      </c>
      <c r="R1096" s="20">
        <v>72.930000000000007</v>
      </c>
      <c r="S1096" s="20" t="s">
        <v>2337</v>
      </c>
      <c r="T1096" s="20">
        <v>306</v>
      </c>
      <c r="U1096" s="20" t="s">
        <v>350</v>
      </c>
      <c r="V1096" s="20" t="s">
        <v>362</v>
      </c>
      <c r="W1096" s="21" t="s">
        <v>41</v>
      </c>
      <c r="X1096" s="22">
        <v>44233</v>
      </c>
      <c r="Y1096" s="23">
        <v>44383</v>
      </c>
      <c r="Z1096" s="37" t="str">
        <f>IF(India_Data[[#This Row],[Order Date]]=India_Data[[#This Row],[Ship Date]],"0","1")</f>
        <v>1</v>
      </c>
      <c r="AA1096" s="37" t="str">
        <f>IF(India_Data[[#This Row],[Sales]]&gt;=India_Data[[#This Row],[Target]],"YES","NO")</f>
        <v>YES</v>
      </c>
      <c r="AB1096" s="37">
        <f>(Data!O1096:O2650-Data!T1096:T2650)</f>
        <v>247.91999999999996</v>
      </c>
      <c r="AC1096" s="35">
        <f>India_Data[[#This Row],[Ship Date]]-India_Data[[#This Row],[Order Date]]</f>
        <v>150</v>
      </c>
      <c r="AD1096" s="35" t="str">
        <f>IF(India_Data[[#This Row],[Ship Date]]-India_Data[[#This Row],[Order Date]]&gt;5,"flag","no")</f>
        <v>flag</v>
      </c>
      <c r="AE1096" s="35">
        <f>India_Data[[#This Row],[Profit]]/India_Data[[#This Row],[Sales]]</f>
        <v>0.35983535528596189</v>
      </c>
      <c r="AF1096" s="41">
        <f>India_Data[[#This Row],[Sales]]/India_Data[[#This Row],[Target]]</f>
        <v>1.8101960784313724</v>
      </c>
      <c r="AG1096" s="41">
        <f>India_Data[[#This Row],[Shipping Cost]]/India_Data[[#This Row],[Sales]]</f>
        <v>0.13166161178509533</v>
      </c>
      <c r="AH1096" s="40" t="str">
        <f>IF(India_Data[[#This Row],[Shipping Cost]]/India_Data[[#This Row],[Sales]]&gt;0.1,"HIGH","")</f>
        <v>HIGH</v>
      </c>
    </row>
    <row r="1097" spans="1:34">
      <c r="A1097" s="19">
        <v>1096</v>
      </c>
      <c r="B1097" s="20" t="s">
        <v>3139</v>
      </c>
      <c r="C1097" s="20" t="s">
        <v>2928</v>
      </c>
      <c r="D1097" s="20" t="s">
        <v>3140</v>
      </c>
      <c r="E1097" s="20" t="s">
        <v>3141</v>
      </c>
      <c r="F1097" s="20" t="s">
        <v>171</v>
      </c>
      <c r="G1097" s="20" t="s">
        <v>164</v>
      </c>
      <c r="H1097" s="20" t="s">
        <v>165</v>
      </c>
      <c r="I1097" s="20" t="s">
        <v>32</v>
      </c>
      <c r="J1097" s="20" t="s">
        <v>47</v>
      </c>
      <c r="K1097" s="20" t="s">
        <v>2453</v>
      </c>
      <c r="L1097" s="20" t="s">
        <v>1508</v>
      </c>
      <c r="M1097" s="20" t="s">
        <v>1518</v>
      </c>
      <c r="N1097" s="20" t="s">
        <v>2454</v>
      </c>
      <c r="O1097" s="20">
        <v>215.64</v>
      </c>
      <c r="P1097" s="20">
        <v>4</v>
      </c>
      <c r="Q1097" s="20">
        <v>92.64</v>
      </c>
      <c r="R1097" s="20">
        <v>45.63</v>
      </c>
      <c r="S1097" s="20" t="s">
        <v>2972</v>
      </c>
      <c r="T1097" s="20">
        <v>216</v>
      </c>
      <c r="U1097" s="20" t="s">
        <v>350</v>
      </c>
      <c r="V1097" s="20" t="s">
        <v>356</v>
      </c>
      <c r="W1097" s="21" t="s">
        <v>41</v>
      </c>
      <c r="X1097" s="22">
        <v>44342</v>
      </c>
      <c r="Y1097" s="23">
        <v>44347</v>
      </c>
      <c r="Z1097" s="37" t="str">
        <f>IF(India_Data[[#This Row],[Order Date]]=India_Data[[#This Row],[Ship Date]],"0","1")</f>
        <v>1</v>
      </c>
      <c r="AA1097" s="37" t="str">
        <f>IF(India_Data[[#This Row],[Sales]]&gt;=India_Data[[#This Row],[Target]],"YES","NO")</f>
        <v>NO</v>
      </c>
      <c r="AB1097" s="37">
        <f>(Data!O1097:O2651-Data!T1097:T2651)</f>
        <v>-0.36000000000001364</v>
      </c>
      <c r="AC1097" s="35">
        <f>India_Data[[#This Row],[Ship Date]]-India_Data[[#This Row],[Order Date]]</f>
        <v>5</v>
      </c>
      <c r="AD1097" s="35" t="str">
        <f>IF(India_Data[[#This Row],[Ship Date]]-India_Data[[#This Row],[Order Date]]&gt;5,"flag","no")</f>
        <v>no</v>
      </c>
      <c r="AE1097" s="35">
        <f>India_Data[[#This Row],[Profit]]/India_Data[[#This Row],[Sales]]</f>
        <v>0.42960489705063998</v>
      </c>
      <c r="AF1097" s="41">
        <f>India_Data[[#This Row],[Sales]]/India_Data[[#This Row],[Target]]</f>
        <v>0.99833333333333329</v>
      </c>
      <c r="AG1097" s="41">
        <f>India_Data[[#This Row],[Shipping Cost]]/India_Data[[#This Row],[Sales]]</f>
        <v>0.2116026711185309</v>
      </c>
      <c r="AH1097" s="40" t="str">
        <f>IF(India_Data[[#This Row],[Shipping Cost]]/India_Data[[#This Row],[Sales]]&gt;0.1,"HIGH","")</f>
        <v>HIGH</v>
      </c>
    </row>
    <row r="1098" spans="1:34">
      <c r="A1098" s="19">
        <v>1097</v>
      </c>
      <c r="B1098" s="20" t="s">
        <v>3788</v>
      </c>
      <c r="C1098" s="20" t="s">
        <v>3631</v>
      </c>
      <c r="D1098" s="20" t="s">
        <v>3789</v>
      </c>
      <c r="E1098" s="20" t="s">
        <v>3790</v>
      </c>
      <c r="F1098" s="20" t="s">
        <v>110</v>
      </c>
      <c r="G1098" s="20" t="s">
        <v>324</v>
      </c>
      <c r="H1098" s="20" t="s">
        <v>31</v>
      </c>
      <c r="I1098" s="20" t="s">
        <v>32</v>
      </c>
      <c r="J1098" s="20" t="s">
        <v>33</v>
      </c>
      <c r="K1098" s="20" t="s">
        <v>1809</v>
      </c>
      <c r="L1098" s="20" t="s">
        <v>1508</v>
      </c>
      <c r="M1098" s="20" t="s">
        <v>1518</v>
      </c>
      <c r="N1098" s="20" t="s">
        <v>1810</v>
      </c>
      <c r="O1098" s="20">
        <v>116.04</v>
      </c>
      <c r="P1098" s="20">
        <v>2</v>
      </c>
      <c r="Q1098" s="20">
        <v>58.02</v>
      </c>
      <c r="R1098" s="20">
        <v>30.39</v>
      </c>
      <c r="S1098" s="20" t="s">
        <v>2337</v>
      </c>
      <c r="T1098" s="20">
        <v>787</v>
      </c>
      <c r="U1098" s="20" t="s">
        <v>350</v>
      </c>
      <c r="V1098" s="20" t="s">
        <v>375</v>
      </c>
      <c r="W1098" s="21" t="s">
        <v>58</v>
      </c>
      <c r="X1098" s="22">
        <v>45062</v>
      </c>
      <c r="Y1098" s="23">
        <v>45068</v>
      </c>
      <c r="Z1098" s="37" t="str">
        <f>IF(India_Data[[#This Row],[Order Date]]=India_Data[[#This Row],[Ship Date]],"0","1")</f>
        <v>1</v>
      </c>
      <c r="AA1098" s="37" t="str">
        <f>IF(India_Data[[#This Row],[Sales]]&gt;=India_Data[[#This Row],[Target]],"YES","NO")</f>
        <v>NO</v>
      </c>
      <c r="AB1098" s="37">
        <f>(Data!O1098:O2652-Data!T1098:T2652)</f>
        <v>-670.96</v>
      </c>
      <c r="AC1098" s="35">
        <f>India_Data[[#This Row],[Ship Date]]-India_Data[[#This Row],[Order Date]]</f>
        <v>6</v>
      </c>
      <c r="AD1098" s="35" t="str">
        <f>IF(India_Data[[#This Row],[Ship Date]]-India_Data[[#This Row],[Order Date]]&gt;5,"flag","no")</f>
        <v>flag</v>
      </c>
      <c r="AE1098" s="35">
        <f>India_Data[[#This Row],[Profit]]/India_Data[[#This Row],[Sales]]</f>
        <v>0.5</v>
      </c>
      <c r="AF1098" s="41">
        <f>India_Data[[#This Row],[Sales]]/India_Data[[#This Row],[Target]]</f>
        <v>0.14744599745870396</v>
      </c>
      <c r="AG1098" s="41">
        <f>India_Data[[#This Row],[Shipping Cost]]/India_Data[[#This Row],[Sales]]</f>
        <v>0.26189245087900725</v>
      </c>
      <c r="AH1098" s="40" t="str">
        <f>IF(India_Data[[#This Row],[Shipping Cost]]/India_Data[[#This Row],[Sales]]&gt;0.1,"HIGH","")</f>
        <v>HIGH</v>
      </c>
    </row>
    <row r="1099" spans="1:34">
      <c r="A1099" s="19">
        <v>1098</v>
      </c>
      <c r="B1099" s="20" t="s">
        <v>3156</v>
      </c>
      <c r="C1099" s="20" t="s">
        <v>2928</v>
      </c>
      <c r="D1099" s="20" t="s">
        <v>1798</v>
      </c>
      <c r="E1099" s="20" t="s">
        <v>1799</v>
      </c>
      <c r="F1099" s="20" t="s">
        <v>110</v>
      </c>
      <c r="G1099" s="20" t="s">
        <v>135</v>
      </c>
      <c r="H1099" s="20" t="s">
        <v>136</v>
      </c>
      <c r="I1099" s="20" t="s">
        <v>32</v>
      </c>
      <c r="J1099" s="20" t="s">
        <v>54</v>
      </c>
      <c r="K1099" s="20" t="s">
        <v>1617</v>
      </c>
      <c r="L1099" s="20" t="s">
        <v>1508</v>
      </c>
      <c r="M1099" s="20" t="s">
        <v>1518</v>
      </c>
      <c r="N1099" s="20" t="s">
        <v>1618</v>
      </c>
      <c r="O1099" s="20">
        <v>171.42</v>
      </c>
      <c r="P1099" s="20">
        <v>2</v>
      </c>
      <c r="Q1099" s="20">
        <v>34.26</v>
      </c>
      <c r="R1099" s="20">
        <v>25.97</v>
      </c>
      <c r="S1099" s="20" t="s">
        <v>38</v>
      </c>
      <c r="T1099" s="20">
        <v>391</v>
      </c>
      <c r="U1099" s="20" t="s">
        <v>350</v>
      </c>
      <c r="V1099" s="20" t="s">
        <v>362</v>
      </c>
      <c r="W1099" s="21" t="s">
        <v>58</v>
      </c>
      <c r="X1099" s="22">
        <v>45385</v>
      </c>
      <c r="Y1099" s="23">
        <v>45538</v>
      </c>
      <c r="Z1099" s="37" t="str">
        <f>IF(India_Data[[#This Row],[Order Date]]=India_Data[[#This Row],[Ship Date]],"0","1")</f>
        <v>1</v>
      </c>
      <c r="AA1099" s="37" t="str">
        <f>IF(India_Data[[#This Row],[Sales]]&gt;=India_Data[[#This Row],[Target]],"YES","NO")</f>
        <v>NO</v>
      </c>
      <c r="AB1099" s="37">
        <f>(Data!O1099:O2653-Data!T1099:T2653)</f>
        <v>-219.58</v>
      </c>
      <c r="AC1099" s="35">
        <f>India_Data[[#This Row],[Ship Date]]-India_Data[[#This Row],[Order Date]]</f>
        <v>153</v>
      </c>
      <c r="AD1099" s="35" t="str">
        <f>IF(India_Data[[#This Row],[Ship Date]]-India_Data[[#This Row],[Order Date]]&gt;5,"flag","no")</f>
        <v>flag</v>
      </c>
      <c r="AE1099" s="35">
        <f>India_Data[[#This Row],[Profit]]/India_Data[[#This Row],[Sales]]</f>
        <v>0.19985999299964999</v>
      </c>
      <c r="AF1099" s="41">
        <f>India_Data[[#This Row],[Sales]]/India_Data[[#This Row],[Target]]</f>
        <v>0.43841432225063937</v>
      </c>
      <c r="AG1099" s="41">
        <f>India_Data[[#This Row],[Shipping Cost]]/India_Data[[#This Row],[Sales]]</f>
        <v>0.15149924162874812</v>
      </c>
      <c r="AH1099" s="40" t="str">
        <f>IF(India_Data[[#This Row],[Shipping Cost]]/India_Data[[#This Row],[Sales]]&gt;0.1,"HIGH","")</f>
        <v>HIGH</v>
      </c>
    </row>
    <row r="1100" spans="1:34">
      <c r="A1100" s="19">
        <v>1099</v>
      </c>
      <c r="B1100" s="20" t="s">
        <v>4092</v>
      </c>
      <c r="C1100" s="20" t="s">
        <v>3998</v>
      </c>
      <c r="D1100" s="20" t="s">
        <v>4093</v>
      </c>
      <c r="E1100" s="20" t="s">
        <v>4094</v>
      </c>
      <c r="F1100" s="20" t="s">
        <v>171</v>
      </c>
      <c r="G1100" s="20" t="s">
        <v>1537</v>
      </c>
      <c r="H1100" s="20" t="s">
        <v>63</v>
      </c>
      <c r="I1100" s="20" t="s">
        <v>32</v>
      </c>
      <c r="J1100" s="20" t="s">
        <v>54</v>
      </c>
      <c r="K1100" s="20" t="s">
        <v>2766</v>
      </c>
      <c r="L1100" s="20" t="s">
        <v>1508</v>
      </c>
      <c r="M1100" s="20" t="s">
        <v>1518</v>
      </c>
      <c r="N1100" s="20" t="s">
        <v>2767</v>
      </c>
      <c r="O1100" s="20">
        <v>119.64</v>
      </c>
      <c r="P1100" s="20">
        <v>2</v>
      </c>
      <c r="Q1100" s="20">
        <v>46.62</v>
      </c>
      <c r="R1100" s="20">
        <v>12.96</v>
      </c>
      <c r="S1100" s="20" t="s">
        <v>2337</v>
      </c>
      <c r="T1100" s="20">
        <v>328</v>
      </c>
      <c r="U1100" s="20" t="s">
        <v>350</v>
      </c>
      <c r="V1100" s="20" t="s">
        <v>351</v>
      </c>
      <c r="W1100" s="21" t="s">
        <v>58</v>
      </c>
      <c r="X1100" s="22">
        <v>45094</v>
      </c>
      <c r="Y1100" s="23">
        <v>45098</v>
      </c>
      <c r="Z1100" s="37" t="str">
        <f>IF(India_Data[[#This Row],[Order Date]]=India_Data[[#This Row],[Ship Date]],"0","1")</f>
        <v>1</v>
      </c>
      <c r="AA1100" s="37" t="str">
        <f>IF(India_Data[[#This Row],[Sales]]&gt;=India_Data[[#This Row],[Target]],"YES","NO")</f>
        <v>NO</v>
      </c>
      <c r="AB1100" s="37">
        <f>(Data!O1100:O2654-Data!T1100:T2654)</f>
        <v>-208.36</v>
      </c>
      <c r="AC1100" s="35">
        <f>India_Data[[#This Row],[Ship Date]]-India_Data[[#This Row],[Order Date]]</f>
        <v>4</v>
      </c>
      <c r="AD1100" s="35" t="str">
        <f>IF(India_Data[[#This Row],[Ship Date]]-India_Data[[#This Row],[Order Date]]&gt;5,"flag","no")</f>
        <v>no</v>
      </c>
      <c r="AE1100" s="35">
        <f>India_Data[[#This Row],[Profit]]/India_Data[[#This Row],[Sales]]</f>
        <v>0.38966900702106316</v>
      </c>
      <c r="AF1100" s="41">
        <f>India_Data[[#This Row],[Sales]]/India_Data[[#This Row],[Target]]</f>
        <v>0.3647560975609756</v>
      </c>
      <c r="AG1100" s="41">
        <f>India_Data[[#This Row],[Shipping Cost]]/India_Data[[#This Row],[Sales]]</f>
        <v>0.10832497492477433</v>
      </c>
      <c r="AH1100" s="40" t="str">
        <f>IF(India_Data[[#This Row],[Shipping Cost]]/India_Data[[#This Row],[Sales]]&gt;0.1,"HIGH","")</f>
        <v>HIGH</v>
      </c>
    </row>
    <row r="1101" spans="1:34">
      <c r="A1101" s="19">
        <v>1100</v>
      </c>
      <c r="B1101" s="20" t="s">
        <v>2949</v>
      </c>
      <c r="C1101" s="20" t="s">
        <v>2928</v>
      </c>
      <c r="D1101" s="20" t="s">
        <v>133</v>
      </c>
      <c r="E1101" s="20" t="s">
        <v>134</v>
      </c>
      <c r="F1101" s="20" t="s">
        <v>110</v>
      </c>
      <c r="G1101" s="20" t="s">
        <v>2950</v>
      </c>
      <c r="H1101" s="20" t="s">
        <v>157</v>
      </c>
      <c r="I1101" s="20" t="s">
        <v>32</v>
      </c>
      <c r="J1101" s="20" t="s">
        <v>47</v>
      </c>
      <c r="K1101" s="20" t="s">
        <v>1868</v>
      </c>
      <c r="L1101" s="20" t="s">
        <v>1508</v>
      </c>
      <c r="M1101" s="20" t="s">
        <v>1509</v>
      </c>
      <c r="N1101" s="20" t="s">
        <v>1869</v>
      </c>
      <c r="O1101" s="20">
        <v>5667.87</v>
      </c>
      <c r="P1101" s="20">
        <v>13</v>
      </c>
      <c r="Q1101" s="20">
        <v>2097.0300000000002</v>
      </c>
      <c r="R1101" s="20">
        <v>658.35</v>
      </c>
      <c r="S1101" s="20" t="s">
        <v>38</v>
      </c>
      <c r="T1101" s="20">
        <v>220</v>
      </c>
      <c r="U1101" s="20" t="s">
        <v>350</v>
      </c>
      <c r="V1101" s="20" t="s">
        <v>375</v>
      </c>
      <c r="W1101" s="21" t="s">
        <v>58</v>
      </c>
      <c r="X1101" s="22">
        <v>44739</v>
      </c>
      <c r="Y1101" s="23">
        <v>44599</v>
      </c>
      <c r="Z1101" s="37" t="str">
        <f>IF(India_Data[[#This Row],[Order Date]]=India_Data[[#This Row],[Ship Date]],"0","1")</f>
        <v>1</v>
      </c>
      <c r="AA1101" s="37" t="str">
        <f>IF(India_Data[[#This Row],[Sales]]&gt;=India_Data[[#This Row],[Target]],"YES","NO")</f>
        <v>YES</v>
      </c>
      <c r="AB1101" s="37">
        <f>(Data!O1101:O2655-Data!T1101:T2655)</f>
        <v>5447.87</v>
      </c>
      <c r="AC1101" s="35">
        <f>India_Data[[#This Row],[Ship Date]]-India_Data[[#This Row],[Order Date]]</f>
        <v>-140</v>
      </c>
      <c r="AD1101" s="35" t="str">
        <f>IF(India_Data[[#This Row],[Ship Date]]-India_Data[[#This Row],[Order Date]]&gt;5,"flag","no")</f>
        <v>no</v>
      </c>
      <c r="AE1101" s="35">
        <f>India_Data[[#This Row],[Profit]]/India_Data[[#This Row],[Sales]]</f>
        <v>0.36998555012729656</v>
      </c>
      <c r="AF1101" s="41">
        <f>India_Data[[#This Row],[Sales]]/India_Data[[#This Row],[Target]]</f>
        <v>25.763045454545455</v>
      </c>
      <c r="AG1101" s="41">
        <f>India_Data[[#This Row],[Shipping Cost]]/India_Data[[#This Row],[Sales]]</f>
        <v>0.11615474596276909</v>
      </c>
      <c r="AH1101" s="40" t="str">
        <f>IF(India_Data[[#This Row],[Shipping Cost]]/India_Data[[#This Row],[Sales]]&gt;0.1,"HIGH","")</f>
        <v>HIGH</v>
      </c>
    </row>
    <row r="1102" spans="1:34">
      <c r="A1102" s="19">
        <v>1101</v>
      </c>
      <c r="B1102" s="20" t="s">
        <v>3588</v>
      </c>
      <c r="C1102" s="20" t="s">
        <v>2928</v>
      </c>
      <c r="D1102" s="20" t="s">
        <v>2230</v>
      </c>
      <c r="E1102" s="20" t="s">
        <v>2231</v>
      </c>
      <c r="F1102" s="20" t="s">
        <v>29</v>
      </c>
      <c r="G1102" s="20" t="s">
        <v>291</v>
      </c>
      <c r="H1102" s="20" t="s">
        <v>63</v>
      </c>
      <c r="I1102" s="20" t="s">
        <v>32</v>
      </c>
      <c r="J1102" s="20" t="s">
        <v>54</v>
      </c>
      <c r="K1102" s="20" t="s">
        <v>1605</v>
      </c>
      <c r="L1102" s="20" t="s">
        <v>1508</v>
      </c>
      <c r="M1102" s="20" t="s">
        <v>1509</v>
      </c>
      <c r="N1102" s="20" t="s">
        <v>1606</v>
      </c>
      <c r="O1102" s="20">
        <v>312.14999999999998</v>
      </c>
      <c r="P1102" s="20">
        <v>5</v>
      </c>
      <c r="Q1102" s="20">
        <v>-87.45</v>
      </c>
      <c r="R1102" s="20">
        <v>30.24</v>
      </c>
      <c r="S1102" s="20" t="s">
        <v>2972</v>
      </c>
      <c r="T1102" s="20">
        <v>90</v>
      </c>
      <c r="U1102" s="20" t="s">
        <v>350</v>
      </c>
      <c r="V1102" s="20" t="s">
        <v>362</v>
      </c>
      <c r="W1102" s="21" t="s">
        <v>41</v>
      </c>
      <c r="X1102" s="22">
        <v>45532</v>
      </c>
      <c r="Y1102" s="23">
        <v>45300</v>
      </c>
      <c r="Z1102" s="37" t="str">
        <f>IF(India_Data[[#This Row],[Order Date]]=India_Data[[#This Row],[Ship Date]],"0","1")</f>
        <v>1</v>
      </c>
      <c r="AA1102" s="37" t="str">
        <f>IF(India_Data[[#This Row],[Sales]]&gt;=India_Data[[#This Row],[Target]],"YES","NO")</f>
        <v>YES</v>
      </c>
      <c r="AB1102" s="37">
        <f>(Data!O1102:O2656-Data!T1102:T2656)</f>
        <v>222.14999999999998</v>
      </c>
      <c r="AC1102" s="35">
        <f>India_Data[[#This Row],[Ship Date]]-India_Data[[#This Row],[Order Date]]</f>
        <v>-232</v>
      </c>
      <c r="AD1102" s="35" t="str">
        <f>IF(India_Data[[#This Row],[Ship Date]]-India_Data[[#This Row],[Order Date]]&gt;5,"flag","no")</f>
        <v>no</v>
      </c>
      <c r="AE1102" s="35">
        <f>India_Data[[#This Row],[Profit]]/India_Data[[#This Row],[Sales]]</f>
        <v>-0.28015377222489191</v>
      </c>
      <c r="AF1102" s="41">
        <f>India_Data[[#This Row],[Sales]]/India_Data[[#This Row],[Target]]</f>
        <v>3.4683333333333333</v>
      </c>
      <c r="AG1102" s="41">
        <f>India_Data[[#This Row],[Shipping Cost]]/India_Data[[#This Row],[Sales]]</f>
        <v>9.6876501681883706E-2</v>
      </c>
      <c r="AH1102" s="40" t="str">
        <f>IF(India_Data[[#This Row],[Shipping Cost]]/India_Data[[#This Row],[Sales]]&gt;0.1,"HIGH","")</f>
        <v/>
      </c>
    </row>
    <row r="1103" spans="1:34">
      <c r="A1103" s="19">
        <v>1102</v>
      </c>
      <c r="B1103" s="20" t="s">
        <v>3157</v>
      </c>
      <c r="C1103" s="20" t="s">
        <v>2928</v>
      </c>
      <c r="D1103" s="20" t="s">
        <v>2597</v>
      </c>
      <c r="E1103" s="20" t="s">
        <v>2598</v>
      </c>
      <c r="F1103" s="20" t="s">
        <v>171</v>
      </c>
      <c r="G1103" s="20" t="s">
        <v>135</v>
      </c>
      <c r="H1103" s="20" t="s">
        <v>136</v>
      </c>
      <c r="I1103" s="20" t="s">
        <v>32</v>
      </c>
      <c r="J1103" s="20" t="s">
        <v>54</v>
      </c>
      <c r="K1103" s="20" t="s">
        <v>2646</v>
      </c>
      <c r="L1103" s="20" t="s">
        <v>1508</v>
      </c>
      <c r="M1103" s="20" t="s">
        <v>1509</v>
      </c>
      <c r="N1103" s="20" t="s">
        <v>2647</v>
      </c>
      <c r="O1103" s="20">
        <v>1564.56</v>
      </c>
      <c r="P1103" s="20">
        <v>4</v>
      </c>
      <c r="Q1103" s="20">
        <v>172.08</v>
      </c>
      <c r="R1103" s="20">
        <v>160.28</v>
      </c>
      <c r="S1103" s="20" t="s">
        <v>2337</v>
      </c>
      <c r="T1103" s="20">
        <v>402</v>
      </c>
      <c r="U1103" s="20" t="s">
        <v>350</v>
      </c>
      <c r="V1103" s="20" t="s">
        <v>351</v>
      </c>
      <c r="W1103" s="21" t="s">
        <v>58</v>
      </c>
      <c r="X1103" s="22">
        <v>44479</v>
      </c>
      <c r="Y1103" s="23">
        <v>44485</v>
      </c>
      <c r="Z1103" s="37" t="str">
        <f>IF(India_Data[[#This Row],[Order Date]]=India_Data[[#This Row],[Ship Date]],"0","1")</f>
        <v>1</v>
      </c>
      <c r="AA1103" s="37" t="str">
        <f>IF(India_Data[[#This Row],[Sales]]&gt;=India_Data[[#This Row],[Target]],"YES","NO")</f>
        <v>YES</v>
      </c>
      <c r="AB1103" s="37">
        <f>(Data!O1103:O2657-Data!T1103:T2657)</f>
        <v>1162.56</v>
      </c>
      <c r="AC1103" s="35">
        <f>India_Data[[#This Row],[Ship Date]]-India_Data[[#This Row],[Order Date]]</f>
        <v>6</v>
      </c>
      <c r="AD1103" s="35" t="str">
        <f>IF(India_Data[[#This Row],[Ship Date]]-India_Data[[#This Row],[Order Date]]&gt;5,"flag","no")</f>
        <v>flag</v>
      </c>
      <c r="AE1103" s="35">
        <f>India_Data[[#This Row],[Profit]]/India_Data[[#This Row],[Sales]]</f>
        <v>0.10998619420156466</v>
      </c>
      <c r="AF1103" s="41">
        <f>India_Data[[#This Row],[Sales]]/India_Data[[#This Row],[Target]]</f>
        <v>3.8919402985074627</v>
      </c>
      <c r="AG1103" s="41">
        <f>India_Data[[#This Row],[Shipping Cost]]/India_Data[[#This Row],[Sales]]</f>
        <v>0.10244413764892367</v>
      </c>
      <c r="AH1103" s="40" t="str">
        <f>IF(India_Data[[#This Row],[Shipping Cost]]/India_Data[[#This Row],[Sales]]&gt;0.1,"HIGH","")</f>
        <v>HIGH</v>
      </c>
    </row>
    <row r="1104" spans="1:34">
      <c r="A1104" s="19">
        <v>1103</v>
      </c>
      <c r="B1104" s="20" t="s">
        <v>3495</v>
      </c>
      <c r="C1104" s="20" t="s">
        <v>2928</v>
      </c>
      <c r="D1104" s="20" t="s">
        <v>2944</v>
      </c>
      <c r="E1104" s="20" t="s">
        <v>2945</v>
      </c>
      <c r="F1104" s="20" t="s">
        <v>29</v>
      </c>
      <c r="G1104" s="20" t="s">
        <v>280</v>
      </c>
      <c r="H1104" s="20" t="s">
        <v>63</v>
      </c>
      <c r="I1104" s="20" t="s">
        <v>32</v>
      </c>
      <c r="J1104" s="20" t="s">
        <v>54</v>
      </c>
      <c r="K1104" s="20" t="s">
        <v>3601</v>
      </c>
      <c r="L1104" s="20" t="s">
        <v>1508</v>
      </c>
      <c r="M1104" s="20" t="s">
        <v>1509</v>
      </c>
      <c r="N1104" s="20" t="s">
        <v>3602</v>
      </c>
      <c r="O1104" s="20">
        <v>687.48</v>
      </c>
      <c r="P1104" s="20">
        <v>4</v>
      </c>
      <c r="Q1104" s="20">
        <v>254.28</v>
      </c>
      <c r="R1104" s="20">
        <v>88.59</v>
      </c>
      <c r="S1104" s="20" t="s">
        <v>2337</v>
      </c>
      <c r="T1104" s="20">
        <v>221</v>
      </c>
      <c r="U1104" s="20" t="s">
        <v>350</v>
      </c>
      <c r="V1104" s="20" t="s">
        <v>356</v>
      </c>
      <c r="W1104" s="21" t="s">
        <v>41</v>
      </c>
      <c r="X1104" s="22">
        <v>45626</v>
      </c>
      <c r="Y1104" s="23">
        <v>45394</v>
      </c>
      <c r="Z1104" s="37" t="str">
        <f>IF(India_Data[[#This Row],[Order Date]]=India_Data[[#This Row],[Ship Date]],"0","1")</f>
        <v>1</v>
      </c>
      <c r="AA1104" s="37" t="str">
        <f>IF(India_Data[[#This Row],[Sales]]&gt;=India_Data[[#This Row],[Target]],"YES","NO")</f>
        <v>YES</v>
      </c>
      <c r="AB1104" s="37">
        <f>(Data!O1104:O2658-Data!T1104:T2658)</f>
        <v>466.48</v>
      </c>
      <c r="AC1104" s="35">
        <f>India_Data[[#This Row],[Ship Date]]-India_Data[[#This Row],[Order Date]]</f>
        <v>-232</v>
      </c>
      <c r="AD1104" s="35" t="str">
        <f>IF(India_Data[[#This Row],[Ship Date]]-India_Data[[#This Row],[Order Date]]&gt;5,"flag","no")</f>
        <v>no</v>
      </c>
      <c r="AE1104" s="35">
        <f>India_Data[[#This Row],[Profit]]/India_Data[[#This Row],[Sales]]</f>
        <v>0.3698725781113632</v>
      </c>
      <c r="AF1104" s="41">
        <f>India_Data[[#This Row],[Sales]]/India_Data[[#This Row],[Target]]</f>
        <v>3.1107692307692307</v>
      </c>
      <c r="AG1104" s="41">
        <f>India_Data[[#This Row],[Shipping Cost]]/India_Data[[#This Row],[Sales]]</f>
        <v>0.12886193052888811</v>
      </c>
      <c r="AH1104" s="40" t="str">
        <f>IF(India_Data[[#This Row],[Shipping Cost]]/India_Data[[#This Row],[Sales]]&gt;0.1,"HIGH","")</f>
        <v>HIGH</v>
      </c>
    </row>
    <row r="1105" spans="1:34">
      <c r="A1105" s="19">
        <v>1104</v>
      </c>
      <c r="B1105" s="20" t="s">
        <v>3800</v>
      </c>
      <c r="C1105" s="20" t="s">
        <v>3631</v>
      </c>
      <c r="D1105" s="20" t="s">
        <v>899</v>
      </c>
      <c r="E1105" s="20" t="s">
        <v>900</v>
      </c>
      <c r="F1105" s="20" t="s">
        <v>171</v>
      </c>
      <c r="G1105" s="20" t="s">
        <v>681</v>
      </c>
      <c r="H1105" s="20" t="s">
        <v>63</v>
      </c>
      <c r="I1105" s="20" t="s">
        <v>32</v>
      </c>
      <c r="J1105" s="20" t="s">
        <v>54</v>
      </c>
      <c r="K1105" s="20" t="s">
        <v>1784</v>
      </c>
      <c r="L1105" s="20" t="s">
        <v>1508</v>
      </c>
      <c r="M1105" s="20" t="s">
        <v>1509</v>
      </c>
      <c r="N1105" s="20" t="s">
        <v>1785</v>
      </c>
      <c r="O1105" s="20">
        <v>434.16</v>
      </c>
      <c r="P1105" s="20">
        <v>3</v>
      </c>
      <c r="Q1105" s="20">
        <v>73.8</v>
      </c>
      <c r="R1105" s="20">
        <v>94.83</v>
      </c>
      <c r="S1105" s="20" t="s">
        <v>2337</v>
      </c>
      <c r="T1105" s="20">
        <v>218</v>
      </c>
      <c r="U1105" s="20" t="s">
        <v>350</v>
      </c>
      <c r="V1105" s="20" t="s">
        <v>375</v>
      </c>
      <c r="W1105" s="21" t="s">
        <v>58</v>
      </c>
      <c r="X1105" s="22">
        <v>45020</v>
      </c>
      <c r="Y1105" s="23">
        <v>45203</v>
      </c>
      <c r="Z1105" s="37" t="str">
        <f>IF(India_Data[[#This Row],[Order Date]]=India_Data[[#This Row],[Ship Date]],"0","1")</f>
        <v>1</v>
      </c>
      <c r="AA1105" s="37" t="str">
        <f>IF(India_Data[[#This Row],[Sales]]&gt;=India_Data[[#This Row],[Target]],"YES","NO")</f>
        <v>YES</v>
      </c>
      <c r="AB1105" s="37">
        <f>(Data!O1105:O2659-Data!T1105:T2659)</f>
        <v>216.16000000000003</v>
      </c>
      <c r="AC1105" s="35">
        <f>India_Data[[#This Row],[Ship Date]]-India_Data[[#This Row],[Order Date]]</f>
        <v>183</v>
      </c>
      <c r="AD1105" s="35" t="str">
        <f>IF(India_Data[[#This Row],[Ship Date]]-India_Data[[#This Row],[Order Date]]&gt;5,"flag","no")</f>
        <v>flag</v>
      </c>
      <c r="AE1105" s="35">
        <f>India_Data[[#This Row],[Profit]]/India_Data[[#This Row],[Sales]]</f>
        <v>0.16998341625207294</v>
      </c>
      <c r="AF1105" s="41">
        <f>India_Data[[#This Row],[Sales]]/India_Data[[#This Row],[Target]]</f>
        <v>1.9915596330275231</v>
      </c>
      <c r="AG1105" s="41">
        <f>India_Data[[#This Row],[Shipping Cost]]/India_Data[[#This Row],[Sales]]</f>
        <v>0.21842177998894416</v>
      </c>
      <c r="AH1105" s="40" t="str">
        <f>IF(India_Data[[#This Row],[Shipping Cost]]/India_Data[[#This Row],[Sales]]&gt;0.1,"HIGH","")</f>
        <v>HIGH</v>
      </c>
    </row>
    <row r="1106" spans="1:34">
      <c r="A1106" s="19">
        <v>1105</v>
      </c>
      <c r="B1106" s="20" t="s">
        <v>2953</v>
      </c>
      <c r="C1106" s="20" t="s">
        <v>2928</v>
      </c>
      <c r="D1106" s="20" t="s">
        <v>2954</v>
      </c>
      <c r="E1106" s="20" t="s">
        <v>2955</v>
      </c>
      <c r="F1106" s="20" t="s">
        <v>110</v>
      </c>
      <c r="G1106" s="20" t="s">
        <v>318</v>
      </c>
      <c r="H1106" s="20" t="s">
        <v>124</v>
      </c>
      <c r="I1106" s="20" t="s">
        <v>32</v>
      </c>
      <c r="J1106" s="20" t="s">
        <v>47</v>
      </c>
      <c r="K1106" s="20" t="s">
        <v>1556</v>
      </c>
      <c r="L1106" s="20" t="s">
        <v>1508</v>
      </c>
      <c r="M1106" s="20" t="s">
        <v>1509</v>
      </c>
      <c r="N1106" s="20" t="s">
        <v>1557</v>
      </c>
      <c r="O1106" s="20">
        <v>364.59</v>
      </c>
      <c r="P1106" s="20">
        <v>3</v>
      </c>
      <c r="Q1106" s="20">
        <v>153.09</v>
      </c>
      <c r="R1106" s="20">
        <v>4.12</v>
      </c>
      <c r="S1106" s="20" t="s">
        <v>38</v>
      </c>
      <c r="T1106" s="20">
        <v>243</v>
      </c>
      <c r="U1106" s="20" t="s">
        <v>350</v>
      </c>
      <c r="V1106" s="20" t="s">
        <v>362</v>
      </c>
      <c r="W1106" s="21" t="s">
        <v>58</v>
      </c>
      <c r="X1106" s="22">
        <v>45558</v>
      </c>
      <c r="Y1106" s="23">
        <v>45562</v>
      </c>
      <c r="Z1106" s="37" t="str">
        <f>IF(India_Data[[#This Row],[Order Date]]=India_Data[[#This Row],[Ship Date]],"0","1")</f>
        <v>1</v>
      </c>
      <c r="AA1106" s="37" t="str">
        <f>IF(India_Data[[#This Row],[Sales]]&gt;=India_Data[[#This Row],[Target]],"YES","NO")</f>
        <v>YES</v>
      </c>
      <c r="AB1106" s="37">
        <f>(Data!O1106:O2660-Data!T1106:T2660)</f>
        <v>121.58999999999997</v>
      </c>
      <c r="AC1106" s="35">
        <f>India_Data[[#This Row],[Ship Date]]-India_Data[[#This Row],[Order Date]]</f>
        <v>4</v>
      </c>
      <c r="AD1106" s="35" t="str">
        <f>IF(India_Data[[#This Row],[Ship Date]]-India_Data[[#This Row],[Order Date]]&gt;5,"flag","no")</f>
        <v>no</v>
      </c>
      <c r="AE1106" s="35">
        <f>India_Data[[#This Row],[Profit]]/India_Data[[#This Row],[Sales]]</f>
        <v>0.41989632189582821</v>
      </c>
      <c r="AF1106" s="41">
        <f>India_Data[[#This Row],[Sales]]/India_Data[[#This Row],[Target]]</f>
        <v>1.5003703703703704</v>
      </c>
      <c r="AG1106" s="41">
        <f>India_Data[[#This Row],[Shipping Cost]]/India_Data[[#This Row],[Sales]]</f>
        <v>1.1300364793329494E-2</v>
      </c>
      <c r="AH1106" s="40" t="str">
        <f>IF(India_Data[[#This Row],[Shipping Cost]]/India_Data[[#This Row],[Sales]]&gt;0.1,"HIGH","")</f>
        <v/>
      </c>
    </row>
    <row r="1107" spans="1:34">
      <c r="A1107" s="19">
        <v>1106</v>
      </c>
      <c r="B1107" s="20" t="s">
        <v>3115</v>
      </c>
      <c r="C1107" s="20" t="s">
        <v>2928</v>
      </c>
      <c r="D1107" s="20" t="s">
        <v>3116</v>
      </c>
      <c r="E1107" s="20" t="s">
        <v>3117</v>
      </c>
      <c r="F1107" s="20" t="s">
        <v>110</v>
      </c>
      <c r="G1107" s="20" t="s">
        <v>907</v>
      </c>
      <c r="H1107" s="20" t="s">
        <v>757</v>
      </c>
      <c r="I1107" s="20" t="s">
        <v>32</v>
      </c>
      <c r="J1107" s="20" t="s">
        <v>180</v>
      </c>
      <c r="K1107" s="20" t="s">
        <v>1840</v>
      </c>
      <c r="L1107" s="20" t="s">
        <v>1508</v>
      </c>
      <c r="M1107" s="20" t="s">
        <v>1509</v>
      </c>
      <c r="N1107" s="20" t="s">
        <v>1841</v>
      </c>
      <c r="O1107" s="20">
        <v>149.46</v>
      </c>
      <c r="P1107" s="20">
        <v>1</v>
      </c>
      <c r="Q1107" s="20">
        <v>56.79</v>
      </c>
      <c r="R1107" s="20">
        <v>39.29</v>
      </c>
      <c r="S1107" s="20" t="s">
        <v>2972</v>
      </c>
      <c r="T1107" s="20">
        <v>463</v>
      </c>
      <c r="U1107" s="20" t="s">
        <v>350</v>
      </c>
      <c r="V1107" s="20" t="s">
        <v>351</v>
      </c>
      <c r="W1107" s="21" t="s">
        <v>58</v>
      </c>
      <c r="X1107" s="22">
        <v>45137</v>
      </c>
      <c r="Y1107" s="23">
        <v>44993</v>
      </c>
      <c r="Z1107" s="37" t="str">
        <f>IF(India_Data[[#This Row],[Order Date]]=India_Data[[#This Row],[Ship Date]],"0","1")</f>
        <v>1</v>
      </c>
      <c r="AA1107" s="37" t="str">
        <f>IF(India_Data[[#This Row],[Sales]]&gt;=India_Data[[#This Row],[Target]],"YES","NO")</f>
        <v>NO</v>
      </c>
      <c r="AB1107" s="37">
        <f>(Data!O1107:O2661-Data!T1107:T2661)</f>
        <v>-313.53999999999996</v>
      </c>
      <c r="AC1107" s="35">
        <f>India_Data[[#This Row],[Ship Date]]-India_Data[[#This Row],[Order Date]]</f>
        <v>-144</v>
      </c>
      <c r="AD1107" s="35" t="str">
        <f>IF(India_Data[[#This Row],[Ship Date]]-India_Data[[#This Row],[Order Date]]&gt;5,"flag","no")</f>
        <v>no</v>
      </c>
      <c r="AE1107" s="35">
        <f>India_Data[[#This Row],[Profit]]/India_Data[[#This Row],[Sales]]</f>
        <v>0.3799678843837816</v>
      </c>
      <c r="AF1107" s="41">
        <f>India_Data[[#This Row],[Sales]]/India_Data[[#This Row],[Target]]</f>
        <v>0.32280777537796979</v>
      </c>
      <c r="AG1107" s="41">
        <f>India_Data[[#This Row],[Shipping Cost]]/India_Data[[#This Row],[Sales]]</f>
        <v>0.26287970025424862</v>
      </c>
      <c r="AH1107" s="40" t="str">
        <f>IF(India_Data[[#This Row],[Shipping Cost]]/India_Data[[#This Row],[Sales]]&gt;0.1,"HIGH","")</f>
        <v>HIGH</v>
      </c>
    </row>
    <row r="1108" spans="1:34">
      <c r="A1108" s="19">
        <v>1107</v>
      </c>
      <c r="B1108" s="20" t="s">
        <v>4115</v>
      </c>
      <c r="C1108" s="20" t="s">
        <v>3998</v>
      </c>
      <c r="D1108" s="20" t="s">
        <v>2759</v>
      </c>
      <c r="E1108" s="20" t="s">
        <v>2760</v>
      </c>
      <c r="F1108" s="20" t="s">
        <v>110</v>
      </c>
      <c r="G1108" s="20" t="s">
        <v>2869</v>
      </c>
      <c r="H1108" s="20" t="s">
        <v>124</v>
      </c>
      <c r="I1108" s="20" t="s">
        <v>32</v>
      </c>
      <c r="J1108" s="20" t="s">
        <v>47</v>
      </c>
      <c r="K1108" s="20" t="s">
        <v>1589</v>
      </c>
      <c r="L1108" s="20" t="s">
        <v>1508</v>
      </c>
      <c r="M1108" s="20" t="s">
        <v>1548</v>
      </c>
      <c r="N1108" s="20" t="s">
        <v>4116</v>
      </c>
      <c r="O1108" s="20">
        <v>47.64</v>
      </c>
      <c r="P1108" s="20">
        <v>2</v>
      </c>
      <c r="Q1108" s="20">
        <v>19.5</v>
      </c>
      <c r="R1108" s="20">
        <v>12.22</v>
      </c>
      <c r="S1108" s="20" t="s">
        <v>2337</v>
      </c>
      <c r="T1108" s="20">
        <v>507</v>
      </c>
      <c r="U1108" s="20" t="s">
        <v>350</v>
      </c>
      <c r="V1108" s="20" t="s">
        <v>356</v>
      </c>
      <c r="W1108" s="21" t="s">
        <v>58</v>
      </c>
      <c r="X1108" s="22">
        <v>44799</v>
      </c>
      <c r="Y1108" s="23">
        <v>44804</v>
      </c>
      <c r="Z1108" s="37" t="str">
        <f>IF(India_Data[[#This Row],[Order Date]]=India_Data[[#This Row],[Ship Date]],"0","1")</f>
        <v>1</v>
      </c>
      <c r="AA1108" s="37" t="str">
        <f>IF(India_Data[[#This Row],[Sales]]&gt;=India_Data[[#This Row],[Target]],"YES","NO")</f>
        <v>NO</v>
      </c>
      <c r="AB1108" s="37">
        <f>(Data!O1108:O2662-Data!T1108:T2662)</f>
        <v>-459.36</v>
      </c>
      <c r="AC1108" s="35">
        <f>India_Data[[#This Row],[Ship Date]]-India_Data[[#This Row],[Order Date]]</f>
        <v>5</v>
      </c>
      <c r="AD1108" s="35" t="str">
        <f>IF(India_Data[[#This Row],[Ship Date]]-India_Data[[#This Row],[Order Date]]&gt;5,"flag","no")</f>
        <v>no</v>
      </c>
      <c r="AE1108" s="35">
        <f>India_Data[[#This Row],[Profit]]/India_Data[[#This Row],[Sales]]</f>
        <v>0.40931989924433249</v>
      </c>
      <c r="AF1108" s="41">
        <f>India_Data[[#This Row],[Sales]]/India_Data[[#This Row],[Target]]</f>
        <v>9.3964497041420125E-2</v>
      </c>
      <c r="AG1108" s="41">
        <f>India_Data[[#This Row],[Shipping Cost]]/India_Data[[#This Row],[Sales]]</f>
        <v>0.25650713685978171</v>
      </c>
      <c r="AH1108" s="40" t="str">
        <f>IF(India_Data[[#This Row],[Shipping Cost]]/India_Data[[#This Row],[Sales]]&gt;0.1,"HIGH","")</f>
        <v>HIGH</v>
      </c>
    </row>
    <row r="1109" spans="1:34">
      <c r="A1109" s="19">
        <v>1108</v>
      </c>
      <c r="B1109" s="20" t="s">
        <v>4117</v>
      </c>
      <c r="C1109" s="20" t="s">
        <v>3998</v>
      </c>
      <c r="D1109" s="20" t="s">
        <v>3404</v>
      </c>
      <c r="E1109" s="20" t="s">
        <v>3405</v>
      </c>
      <c r="F1109" s="20" t="s">
        <v>29</v>
      </c>
      <c r="G1109" s="20" t="s">
        <v>2171</v>
      </c>
      <c r="H1109" s="20" t="s">
        <v>31</v>
      </c>
      <c r="I1109" s="20" t="s">
        <v>32</v>
      </c>
      <c r="J1109" s="20" t="s">
        <v>33</v>
      </c>
      <c r="K1109" s="20" t="s">
        <v>4118</v>
      </c>
      <c r="L1109" s="20" t="s">
        <v>1508</v>
      </c>
      <c r="M1109" s="20" t="s">
        <v>1548</v>
      </c>
      <c r="N1109" s="20" t="s">
        <v>2466</v>
      </c>
      <c r="O1109" s="20">
        <v>44.52</v>
      </c>
      <c r="P1109" s="20">
        <v>2</v>
      </c>
      <c r="Q1109" s="20">
        <v>7.56</v>
      </c>
      <c r="R1109" s="20">
        <v>8.18</v>
      </c>
      <c r="S1109" s="20" t="s">
        <v>2337</v>
      </c>
      <c r="T1109" s="20">
        <v>666</v>
      </c>
      <c r="U1109" s="20" t="s">
        <v>350</v>
      </c>
      <c r="V1109" s="20" t="s">
        <v>375</v>
      </c>
      <c r="W1109" s="21" t="s">
        <v>41</v>
      </c>
      <c r="X1109" s="22">
        <v>44465</v>
      </c>
      <c r="Y1109" s="23">
        <v>44469</v>
      </c>
      <c r="Z1109" s="37" t="str">
        <f>IF(India_Data[[#This Row],[Order Date]]=India_Data[[#This Row],[Ship Date]],"0","1")</f>
        <v>1</v>
      </c>
      <c r="AA1109" s="37" t="str">
        <f>IF(India_Data[[#This Row],[Sales]]&gt;=India_Data[[#This Row],[Target]],"YES","NO")</f>
        <v>NO</v>
      </c>
      <c r="AB1109" s="37">
        <f>(Data!O1109:O2663-Data!T1109:T2663)</f>
        <v>-621.48</v>
      </c>
      <c r="AC1109" s="35">
        <f>India_Data[[#This Row],[Ship Date]]-India_Data[[#This Row],[Order Date]]</f>
        <v>4</v>
      </c>
      <c r="AD1109" s="35" t="str">
        <f>IF(India_Data[[#This Row],[Ship Date]]-India_Data[[#This Row],[Order Date]]&gt;5,"flag","no")</f>
        <v>no</v>
      </c>
      <c r="AE1109" s="35">
        <f>India_Data[[#This Row],[Profit]]/India_Data[[#This Row],[Sales]]</f>
        <v>0.16981132075471697</v>
      </c>
      <c r="AF1109" s="41">
        <f>India_Data[[#This Row],[Sales]]/India_Data[[#This Row],[Target]]</f>
        <v>6.6846846846846858E-2</v>
      </c>
      <c r="AG1109" s="41">
        <f>India_Data[[#This Row],[Shipping Cost]]/India_Data[[#This Row],[Sales]]</f>
        <v>0.18373764600179693</v>
      </c>
      <c r="AH1109" s="40" t="str">
        <f>IF(India_Data[[#This Row],[Shipping Cost]]/India_Data[[#This Row],[Sales]]&gt;0.1,"HIGH","")</f>
        <v>HIGH</v>
      </c>
    </row>
    <row r="1110" spans="1:34">
      <c r="A1110" s="19">
        <v>1109</v>
      </c>
      <c r="B1110" s="20" t="s">
        <v>3778</v>
      </c>
      <c r="C1110" s="20" t="s">
        <v>3631</v>
      </c>
      <c r="D1110" s="20" t="s">
        <v>2074</v>
      </c>
      <c r="E1110" s="20" t="s">
        <v>2075</v>
      </c>
      <c r="F1110" s="20" t="s">
        <v>110</v>
      </c>
      <c r="G1110" s="20" t="s">
        <v>311</v>
      </c>
      <c r="H1110" s="20" t="s">
        <v>312</v>
      </c>
      <c r="I1110" s="20" t="s">
        <v>32</v>
      </c>
      <c r="J1110" s="20" t="s">
        <v>180</v>
      </c>
      <c r="K1110" s="20" t="s">
        <v>3801</v>
      </c>
      <c r="L1110" s="20" t="s">
        <v>1508</v>
      </c>
      <c r="M1110" s="20" t="s">
        <v>1548</v>
      </c>
      <c r="N1110" s="20" t="s">
        <v>3802</v>
      </c>
      <c r="O1110" s="20">
        <v>102.9</v>
      </c>
      <c r="P1110" s="20">
        <v>2</v>
      </c>
      <c r="Q1110" s="20">
        <v>15.42</v>
      </c>
      <c r="R1110" s="20">
        <v>24.57</v>
      </c>
      <c r="S1110" s="20" t="s">
        <v>38</v>
      </c>
      <c r="T1110" s="20">
        <v>342</v>
      </c>
      <c r="U1110" s="20" t="s">
        <v>350</v>
      </c>
      <c r="V1110" s="20" t="s">
        <v>362</v>
      </c>
      <c r="W1110" s="21" t="s">
        <v>41</v>
      </c>
      <c r="X1110" s="22">
        <v>45248</v>
      </c>
      <c r="Y1110" s="23">
        <v>45253</v>
      </c>
      <c r="Z1110" s="37" t="str">
        <f>IF(India_Data[[#This Row],[Order Date]]=India_Data[[#This Row],[Ship Date]],"0","1")</f>
        <v>1</v>
      </c>
      <c r="AA1110" s="37" t="str">
        <f>IF(India_Data[[#This Row],[Sales]]&gt;=India_Data[[#This Row],[Target]],"YES","NO")</f>
        <v>NO</v>
      </c>
      <c r="AB1110" s="37">
        <f>(Data!O1110:O2664-Data!T1110:T2664)</f>
        <v>-239.1</v>
      </c>
      <c r="AC1110" s="35">
        <f>India_Data[[#This Row],[Ship Date]]-India_Data[[#This Row],[Order Date]]</f>
        <v>5</v>
      </c>
      <c r="AD1110" s="35" t="str">
        <f>IF(India_Data[[#This Row],[Ship Date]]-India_Data[[#This Row],[Order Date]]&gt;5,"flag","no")</f>
        <v>no</v>
      </c>
      <c r="AE1110" s="35">
        <f>India_Data[[#This Row],[Profit]]/India_Data[[#This Row],[Sales]]</f>
        <v>0.14985422740524781</v>
      </c>
      <c r="AF1110" s="41">
        <f>India_Data[[#This Row],[Sales]]/India_Data[[#This Row],[Target]]</f>
        <v>0.30087719298245613</v>
      </c>
      <c r="AG1110" s="41">
        <f>India_Data[[#This Row],[Shipping Cost]]/India_Data[[#This Row],[Sales]]</f>
        <v>0.23877551020408161</v>
      </c>
      <c r="AH1110" s="40" t="str">
        <f>IF(India_Data[[#This Row],[Shipping Cost]]/India_Data[[#This Row],[Sales]]&gt;0.1,"HIGH","")</f>
        <v>HIGH</v>
      </c>
    </row>
    <row r="1111" spans="1:34">
      <c r="A1111" s="19">
        <v>1110</v>
      </c>
      <c r="B1111" s="20" t="s">
        <v>3637</v>
      </c>
      <c r="C1111" s="20" t="s">
        <v>3631</v>
      </c>
      <c r="D1111" s="20" t="s">
        <v>3638</v>
      </c>
      <c r="E1111" s="20" t="s">
        <v>3639</v>
      </c>
      <c r="F1111" s="20" t="s">
        <v>171</v>
      </c>
      <c r="G1111" s="20" t="s">
        <v>2216</v>
      </c>
      <c r="H1111" s="20" t="s">
        <v>179</v>
      </c>
      <c r="I1111" s="20" t="s">
        <v>32</v>
      </c>
      <c r="J1111" s="20" t="s">
        <v>180</v>
      </c>
      <c r="K1111" s="20" t="s">
        <v>3801</v>
      </c>
      <c r="L1111" s="20" t="s">
        <v>1508</v>
      </c>
      <c r="M1111" s="20" t="s">
        <v>1548</v>
      </c>
      <c r="N1111" s="20" t="s">
        <v>3802</v>
      </c>
      <c r="O1111" s="20">
        <v>205.8</v>
      </c>
      <c r="P1111" s="20">
        <v>4</v>
      </c>
      <c r="Q1111" s="20">
        <v>30.84</v>
      </c>
      <c r="R1111" s="20">
        <v>72.37</v>
      </c>
      <c r="S1111" s="20" t="s">
        <v>2972</v>
      </c>
      <c r="T1111" s="20">
        <v>667</v>
      </c>
      <c r="U1111" s="20" t="s">
        <v>350</v>
      </c>
      <c r="V1111" s="20" t="s">
        <v>351</v>
      </c>
      <c r="W1111" s="21" t="s">
        <v>58</v>
      </c>
      <c r="X1111" s="22">
        <v>44870</v>
      </c>
      <c r="Y1111" s="23">
        <v>44696</v>
      </c>
      <c r="Z1111" s="37" t="str">
        <f>IF(India_Data[[#This Row],[Order Date]]=India_Data[[#This Row],[Ship Date]],"0","1")</f>
        <v>1</v>
      </c>
      <c r="AA1111" s="37" t="str">
        <f>IF(India_Data[[#This Row],[Sales]]&gt;=India_Data[[#This Row],[Target]],"YES","NO")</f>
        <v>NO</v>
      </c>
      <c r="AB1111" s="37">
        <f>(Data!O1111:O2665-Data!T1111:T2665)</f>
        <v>-461.2</v>
      </c>
      <c r="AC1111" s="35">
        <f>India_Data[[#This Row],[Ship Date]]-India_Data[[#This Row],[Order Date]]</f>
        <v>-174</v>
      </c>
      <c r="AD1111" s="35" t="str">
        <f>IF(India_Data[[#This Row],[Ship Date]]-India_Data[[#This Row],[Order Date]]&gt;5,"flag","no")</f>
        <v>no</v>
      </c>
      <c r="AE1111" s="35">
        <f>India_Data[[#This Row],[Profit]]/India_Data[[#This Row],[Sales]]</f>
        <v>0.14985422740524781</v>
      </c>
      <c r="AF1111" s="41">
        <f>India_Data[[#This Row],[Sales]]/India_Data[[#This Row],[Target]]</f>
        <v>0.3085457271364318</v>
      </c>
      <c r="AG1111" s="41">
        <f>India_Data[[#This Row],[Shipping Cost]]/India_Data[[#This Row],[Sales]]</f>
        <v>0.35165208940719145</v>
      </c>
      <c r="AH1111" s="40" t="str">
        <f>IF(India_Data[[#This Row],[Shipping Cost]]/India_Data[[#This Row],[Sales]]&gt;0.1,"HIGH","")</f>
        <v>HIGH</v>
      </c>
    </row>
    <row r="1112" spans="1:34">
      <c r="A1112" s="19">
        <v>1111</v>
      </c>
      <c r="B1112" s="20" t="s">
        <v>3652</v>
      </c>
      <c r="C1112" s="20" t="s">
        <v>3631</v>
      </c>
      <c r="D1112" s="20" t="s">
        <v>3653</v>
      </c>
      <c r="E1112" s="20" t="s">
        <v>3654</v>
      </c>
      <c r="F1112" s="20" t="s">
        <v>110</v>
      </c>
      <c r="G1112" s="20" t="s">
        <v>260</v>
      </c>
      <c r="H1112" s="20" t="s">
        <v>260</v>
      </c>
      <c r="I1112" s="20" t="s">
        <v>32</v>
      </c>
      <c r="J1112" s="20" t="s">
        <v>33</v>
      </c>
      <c r="K1112" s="20" t="s">
        <v>1909</v>
      </c>
      <c r="L1112" s="20" t="s">
        <v>1508</v>
      </c>
      <c r="M1112" s="20" t="s">
        <v>1548</v>
      </c>
      <c r="N1112" s="20" t="s">
        <v>1910</v>
      </c>
      <c r="O1112" s="20">
        <v>220.56</v>
      </c>
      <c r="P1112" s="20">
        <v>4</v>
      </c>
      <c r="Q1112" s="20">
        <v>110.28</v>
      </c>
      <c r="R1112" s="20">
        <v>58.28</v>
      </c>
      <c r="S1112" s="20" t="s">
        <v>2972</v>
      </c>
      <c r="T1112" s="20">
        <v>179</v>
      </c>
      <c r="U1112" s="20" t="s">
        <v>350</v>
      </c>
      <c r="V1112" s="20" t="s">
        <v>356</v>
      </c>
      <c r="W1112" s="21" t="s">
        <v>58</v>
      </c>
      <c r="X1112" s="22">
        <v>44796</v>
      </c>
      <c r="Y1112" s="23">
        <v>44800</v>
      </c>
      <c r="Z1112" s="37" t="str">
        <f>IF(India_Data[[#This Row],[Order Date]]=India_Data[[#This Row],[Ship Date]],"0","1")</f>
        <v>1</v>
      </c>
      <c r="AA1112" s="37" t="str">
        <f>IF(India_Data[[#This Row],[Sales]]&gt;=India_Data[[#This Row],[Target]],"YES","NO")</f>
        <v>YES</v>
      </c>
      <c r="AB1112" s="37">
        <f>(Data!O1112:O2666-Data!T1112:T2666)</f>
        <v>41.56</v>
      </c>
      <c r="AC1112" s="35">
        <f>India_Data[[#This Row],[Ship Date]]-India_Data[[#This Row],[Order Date]]</f>
        <v>4</v>
      </c>
      <c r="AD1112" s="35" t="str">
        <f>IF(India_Data[[#This Row],[Ship Date]]-India_Data[[#This Row],[Order Date]]&gt;5,"flag","no")</f>
        <v>no</v>
      </c>
      <c r="AE1112" s="35">
        <f>India_Data[[#This Row],[Profit]]/India_Data[[#This Row],[Sales]]</f>
        <v>0.5</v>
      </c>
      <c r="AF1112" s="41">
        <f>India_Data[[#This Row],[Sales]]/India_Data[[#This Row],[Target]]</f>
        <v>1.2321787709497207</v>
      </c>
      <c r="AG1112" s="41">
        <f>India_Data[[#This Row],[Shipping Cost]]/India_Data[[#This Row],[Sales]]</f>
        <v>0.26423648893725066</v>
      </c>
      <c r="AH1112" s="40" t="str">
        <f>IF(India_Data[[#This Row],[Shipping Cost]]/India_Data[[#This Row],[Sales]]&gt;0.1,"HIGH","")</f>
        <v>HIGH</v>
      </c>
    </row>
    <row r="1113" spans="1:34">
      <c r="A1113" s="19">
        <v>1112</v>
      </c>
      <c r="B1113" s="20" t="s">
        <v>3655</v>
      </c>
      <c r="C1113" s="20" t="s">
        <v>3631</v>
      </c>
      <c r="D1113" s="20" t="s">
        <v>3656</v>
      </c>
      <c r="E1113" s="20" t="s">
        <v>3657</v>
      </c>
      <c r="F1113" s="20" t="s">
        <v>29</v>
      </c>
      <c r="G1113" s="20" t="s">
        <v>3658</v>
      </c>
      <c r="H1113" s="20" t="s">
        <v>157</v>
      </c>
      <c r="I1113" s="20" t="s">
        <v>32</v>
      </c>
      <c r="J1113" s="20" t="s">
        <v>47</v>
      </c>
      <c r="K1113" s="20" t="s">
        <v>3803</v>
      </c>
      <c r="L1113" s="20" t="s">
        <v>1508</v>
      </c>
      <c r="M1113" s="20" t="s">
        <v>1548</v>
      </c>
      <c r="N1113" s="20" t="s">
        <v>3804</v>
      </c>
      <c r="O1113" s="20">
        <v>195.72</v>
      </c>
      <c r="P1113" s="20">
        <v>4</v>
      </c>
      <c r="Q1113" s="20">
        <v>74.28</v>
      </c>
      <c r="R1113" s="20">
        <v>57.65</v>
      </c>
      <c r="S1113" s="20" t="s">
        <v>2972</v>
      </c>
      <c r="T1113" s="20">
        <v>38</v>
      </c>
      <c r="U1113" s="20" t="s">
        <v>350</v>
      </c>
      <c r="V1113" s="20" t="s">
        <v>375</v>
      </c>
      <c r="W1113" s="21" t="s">
        <v>58</v>
      </c>
      <c r="X1113" s="22">
        <v>44479</v>
      </c>
      <c r="Y1113" s="23">
        <v>44485</v>
      </c>
      <c r="Z1113" s="37" t="str">
        <f>IF(India_Data[[#This Row],[Order Date]]=India_Data[[#This Row],[Ship Date]],"0","1")</f>
        <v>1</v>
      </c>
      <c r="AA1113" s="37" t="str">
        <f>IF(India_Data[[#This Row],[Sales]]&gt;=India_Data[[#This Row],[Target]],"YES","NO")</f>
        <v>YES</v>
      </c>
      <c r="AB1113" s="37">
        <f>(Data!O1113:O2667-Data!T1113:T2667)</f>
        <v>157.72</v>
      </c>
      <c r="AC1113" s="35">
        <f>India_Data[[#This Row],[Ship Date]]-India_Data[[#This Row],[Order Date]]</f>
        <v>6</v>
      </c>
      <c r="AD1113" s="35" t="str">
        <f>IF(India_Data[[#This Row],[Ship Date]]-India_Data[[#This Row],[Order Date]]&gt;5,"flag","no")</f>
        <v>flag</v>
      </c>
      <c r="AE1113" s="35">
        <f>India_Data[[#This Row],[Profit]]/India_Data[[#This Row],[Sales]]</f>
        <v>0.37952176578786023</v>
      </c>
      <c r="AF1113" s="41">
        <f>India_Data[[#This Row],[Sales]]/India_Data[[#This Row],[Target]]</f>
        <v>5.1505263157894738</v>
      </c>
      <c r="AG1113" s="41">
        <f>India_Data[[#This Row],[Shipping Cost]]/India_Data[[#This Row],[Sales]]</f>
        <v>0.29455344369507458</v>
      </c>
      <c r="AH1113" s="40" t="str">
        <f>IF(India_Data[[#This Row],[Shipping Cost]]/India_Data[[#This Row],[Sales]]&gt;0.1,"HIGH","")</f>
        <v>HIGH</v>
      </c>
    </row>
    <row r="1114" spans="1:34">
      <c r="A1114" s="19">
        <v>1113</v>
      </c>
      <c r="B1114" s="20" t="s">
        <v>3709</v>
      </c>
      <c r="C1114" s="20" t="s">
        <v>3631</v>
      </c>
      <c r="D1114" s="20" t="s">
        <v>3710</v>
      </c>
      <c r="E1114" s="20" t="s">
        <v>3711</v>
      </c>
      <c r="F1114" s="20" t="s">
        <v>29</v>
      </c>
      <c r="G1114" s="20" t="s">
        <v>236</v>
      </c>
      <c r="H1114" s="20" t="s">
        <v>165</v>
      </c>
      <c r="I1114" s="20" t="s">
        <v>32</v>
      </c>
      <c r="J1114" s="20" t="s">
        <v>47</v>
      </c>
      <c r="K1114" s="20" t="s">
        <v>3805</v>
      </c>
      <c r="L1114" s="20" t="s">
        <v>1508</v>
      </c>
      <c r="M1114" s="20" t="s">
        <v>1548</v>
      </c>
      <c r="N1114" s="20" t="s">
        <v>3806</v>
      </c>
      <c r="O1114" s="20">
        <v>251.55</v>
      </c>
      <c r="P1114" s="20">
        <v>5</v>
      </c>
      <c r="Q1114" s="20">
        <v>98.1</v>
      </c>
      <c r="R1114" s="20">
        <v>41.55</v>
      </c>
      <c r="S1114" s="20" t="s">
        <v>2337</v>
      </c>
      <c r="T1114" s="20">
        <v>736</v>
      </c>
      <c r="U1114" s="20" t="s">
        <v>350</v>
      </c>
      <c r="V1114" s="20" t="s">
        <v>362</v>
      </c>
      <c r="W1114" s="21" t="s">
        <v>58</v>
      </c>
      <c r="X1114" s="22">
        <v>45583</v>
      </c>
      <c r="Y1114" s="23">
        <v>45588</v>
      </c>
      <c r="Z1114" s="37" t="str">
        <f>IF(India_Data[[#This Row],[Order Date]]=India_Data[[#This Row],[Ship Date]],"0","1")</f>
        <v>1</v>
      </c>
      <c r="AA1114" s="37" t="str">
        <f>IF(India_Data[[#This Row],[Sales]]&gt;=India_Data[[#This Row],[Target]],"YES","NO")</f>
        <v>NO</v>
      </c>
      <c r="AB1114" s="37">
        <f>(Data!O1114:O2668-Data!T1114:T2668)</f>
        <v>-484.45</v>
      </c>
      <c r="AC1114" s="35">
        <f>India_Data[[#This Row],[Ship Date]]-India_Data[[#This Row],[Order Date]]</f>
        <v>5</v>
      </c>
      <c r="AD1114" s="35" t="str">
        <f>IF(India_Data[[#This Row],[Ship Date]]-India_Data[[#This Row],[Order Date]]&gt;5,"flag","no")</f>
        <v>no</v>
      </c>
      <c r="AE1114" s="35">
        <f>India_Data[[#This Row],[Profit]]/India_Data[[#This Row],[Sales]]</f>
        <v>0.38998211091234342</v>
      </c>
      <c r="AF1114" s="41">
        <f>India_Data[[#This Row],[Sales]]/India_Data[[#This Row],[Target]]</f>
        <v>0.34177989130434783</v>
      </c>
      <c r="AG1114" s="41">
        <f>India_Data[[#This Row],[Shipping Cost]]/India_Data[[#This Row],[Sales]]</f>
        <v>0.16517590936195586</v>
      </c>
      <c r="AH1114" s="40" t="str">
        <f>IF(India_Data[[#This Row],[Shipping Cost]]/India_Data[[#This Row],[Sales]]&gt;0.1,"HIGH","")</f>
        <v>HIGH</v>
      </c>
    </row>
    <row r="1115" spans="1:34">
      <c r="A1115" s="19">
        <v>1114</v>
      </c>
      <c r="B1115" s="20" t="s">
        <v>3807</v>
      </c>
      <c r="C1115" s="20" t="s">
        <v>3631</v>
      </c>
      <c r="D1115" s="20" t="s">
        <v>1961</v>
      </c>
      <c r="E1115" s="20" t="s">
        <v>1962</v>
      </c>
      <c r="F1115" s="20" t="s">
        <v>171</v>
      </c>
      <c r="G1115" s="20" t="s">
        <v>813</v>
      </c>
      <c r="H1115" s="20" t="s">
        <v>46</v>
      </c>
      <c r="I1115" s="20" t="s">
        <v>32</v>
      </c>
      <c r="J1115" s="20" t="s">
        <v>47</v>
      </c>
      <c r="K1115" s="20" t="s">
        <v>3808</v>
      </c>
      <c r="L1115" s="20" t="s">
        <v>1508</v>
      </c>
      <c r="M1115" s="20" t="s">
        <v>1548</v>
      </c>
      <c r="N1115" s="20" t="s">
        <v>3809</v>
      </c>
      <c r="O1115" s="20">
        <v>251.55</v>
      </c>
      <c r="P1115" s="20">
        <v>5</v>
      </c>
      <c r="Q1115" s="20">
        <v>17.55</v>
      </c>
      <c r="R1115" s="20">
        <v>30.56</v>
      </c>
      <c r="S1115" s="20" t="s">
        <v>2337</v>
      </c>
      <c r="T1115" s="20">
        <v>302</v>
      </c>
      <c r="U1115" s="20" t="s">
        <v>350</v>
      </c>
      <c r="V1115" s="20" t="s">
        <v>351</v>
      </c>
      <c r="W1115" s="21" t="s">
        <v>41</v>
      </c>
      <c r="X1115" s="22">
        <v>45589</v>
      </c>
      <c r="Y1115" s="23">
        <v>45593</v>
      </c>
      <c r="Z1115" s="37" t="str">
        <f>IF(India_Data[[#This Row],[Order Date]]=India_Data[[#This Row],[Ship Date]],"0","1")</f>
        <v>1</v>
      </c>
      <c r="AA1115" s="37" t="str">
        <f>IF(India_Data[[#This Row],[Sales]]&gt;=India_Data[[#This Row],[Target]],"YES","NO")</f>
        <v>NO</v>
      </c>
      <c r="AB1115" s="37">
        <f>(Data!O1115:O2669-Data!T1115:T2669)</f>
        <v>-50.449999999999989</v>
      </c>
      <c r="AC1115" s="35">
        <f>India_Data[[#This Row],[Ship Date]]-India_Data[[#This Row],[Order Date]]</f>
        <v>4</v>
      </c>
      <c r="AD1115" s="35" t="str">
        <f>IF(India_Data[[#This Row],[Ship Date]]-India_Data[[#This Row],[Order Date]]&gt;5,"flag","no")</f>
        <v>no</v>
      </c>
      <c r="AE1115" s="35">
        <f>India_Data[[#This Row],[Profit]]/India_Data[[#This Row],[Sales]]</f>
        <v>6.9767441860465115E-2</v>
      </c>
      <c r="AF1115" s="41">
        <f>India_Data[[#This Row],[Sales]]/India_Data[[#This Row],[Target]]</f>
        <v>0.83294701986754971</v>
      </c>
      <c r="AG1115" s="41">
        <f>India_Data[[#This Row],[Shipping Cost]]/India_Data[[#This Row],[Sales]]</f>
        <v>0.12148678195189822</v>
      </c>
      <c r="AH1115" s="40" t="str">
        <f>IF(India_Data[[#This Row],[Shipping Cost]]/India_Data[[#This Row],[Sales]]&gt;0.1,"HIGH","")</f>
        <v>HIGH</v>
      </c>
    </row>
    <row r="1116" spans="1:34">
      <c r="A1116" s="19">
        <v>1115</v>
      </c>
      <c r="B1116" s="20" t="s">
        <v>3810</v>
      </c>
      <c r="C1116" s="20" t="s">
        <v>3631</v>
      </c>
      <c r="D1116" s="20" t="s">
        <v>3811</v>
      </c>
      <c r="E1116" s="20" t="s">
        <v>3812</v>
      </c>
      <c r="F1116" s="20" t="s">
        <v>110</v>
      </c>
      <c r="G1116" s="20" t="s">
        <v>62</v>
      </c>
      <c r="H1116" s="20" t="s">
        <v>63</v>
      </c>
      <c r="I1116" s="20" t="s">
        <v>32</v>
      </c>
      <c r="J1116" s="20" t="s">
        <v>54</v>
      </c>
      <c r="K1116" s="20" t="s">
        <v>3556</v>
      </c>
      <c r="L1116" s="20" t="s">
        <v>1508</v>
      </c>
      <c r="M1116" s="20" t="s">
        <v>1548</v>
      </c>
      <c r="N1116" s="20" t="s">
        <v>3557</v>
      </c>
      <c r="O1116" s="20">
        <v>132.03</v>
      </c>
      <c r="P1116" s="20">
        <v>3</v>
      </c>
      <c r="Q1116" s="20">
        <v>54.09</v>
      </c>
      <c r="R1116" s="20">
        <v>25.39</v>
      </c>
      <c r="S1116" s="20" t="s">
        <v>2972</v>
      </c>
      <c r="T1116" s="20">
        <v>65</v>
      </c>
      <c r="U1116" s="20" t="s">
        <v>350</v>
      </c>
      <c r="V1116" s="20" t="s">
        <v>356</v>
      </c>
      <c r="W1116" s="21" t="s">
        <v>41</v>
      </c>
      <c r="X1116" s="22">
        <v>45583</v>
      </c>
      <c r="Y1116" s="23">
        <v>45588</v>
      </c>
      <c r="Z1116" s="37" t="str">
        <f>IF(India_Data[[#This Row],[Order Date]]=India_Data[[#This Row],[Ship Date]],"0","1")</f>
        <v>1</v>
      </c>
      <c r="AA1116" s="37" t="str">
        <f>IF(India_Data[[#This Row],[Sales]]&gt;=India_Data[[#This Row],[Target]],"YES","NO")</f>
        <v>YES</v>
      </c>
      <c r="AB1116" s="37">
        <f>(Data!O1116:O2670-Data!T1116:T2670)</f>
        <v>67.03</v>
      </c>
      <c r="AC1116" s="35">
        <f>India_Data[[#This Row],[Ship Date]]-India_Data[[#This Row],[Order Date]]</f>
        <v>5</v>
      </c>
      <c r="AD1116" s="35" t="str">
        <f>IF(India_Data[[#This Row],[Ship Date]]-India_Data[[#This Row],[Order Date]]&gt;5,"flag","no")</f>
        <v>no</v>
      </c>
      <c r="AE1116" s="35">
        <f>India_Data[[#This Row],[Profit]]/India_Data[[#This Row],[Sales]]</f>
        <v>0.40967961826857535</v>
      </c>
      <c r="AF1116" s="41">
        <f>India_Data[[#This Row],[Sales]]/India_Data[[#This Row],[Target]]</f>
        <v>2.0312307692307692</v>
      </c>
      <c r="AG1116" s="41">
        <f>India_Data[[#This Row],[Shipping Cost]]/India_Data[[#This Row],[Sales]]</f>
        <v>0.19230477921684466</v>
      </c>
      <c r="AH1116" s="40" t="str">
        <f>IF(India_Data[[#This Row],[Shipping Cost]]/India_Data[[#This Row],[Sales]]&gt;0.1,"HIGH","")</f>
        <v>HIGH</v>
      </c>
    </row>
    <row r="1117" spans="1:34">
      <c r="A1117" s="19">
        <v>1116</v>
      </c>
      <c r="B1117" s="20" t="s">
        <v>3158</v>
      </c>
      <c r="C1117" s="20" t="s">
        <v>2928</v>
      </c>
      <c r="D1117" s="20" t="s">
        <v>339</v>
      </c>
      <c r="E1117" s="20" t="s">
        <v>340</v>
      </c>
      <c r="F1117" s="20" t="s">
        <v>171</v>
      </c>
      <c r="G1117" s="20" t="s">
        <v>813</v>
      </c>
      <c r="H1117" s="20" t="s">
        <v>46</v>
      </c>
      <c r="I1117" s="20" t="s">
        <v>32</v>
      </c>
      <c r="J1117" s="20" t="s">
        <v>47</v>
      </c>
      <c r="K1117" s="20" t="s">
        <v>3159</v>
      </c>
      <c r="L1117" s="20" t="s">
        <v>1508</v>
      </c>
      <c r="M1117" s="20" t="s">
        <v>1548</v>
      </c>
      <c r="N1117" s="20" t="s">
        <v>3160</v>
      </c>
      <c r="O1117" s="20">
        <v>439.02</v>
      </c>
      <c r="P1117" s="20">
        <v>9</v>
      </c>
      <c r="Q1117" s="20">
        <v>105.3</v>
      </c>
      <c r="R1117" s="20">
        <v>56.01</v>
      </c>
      <c r="S1117" s="20" t="s">
        <v>2972</v>
      </c>
      <c r="T1117" s="20">
        <v>41</v>
      </c>
      <c r="U1117" s="20" t="s">
        <v>350</v>
      </c>
      <c r="V1117" s="20" t="s">
        <v>375</v>
      </c>
      <c r="W1117" s="21" t="s">
        <v>41</v>
      </c>
      <c r="X1117" s="22">
        <v>44430</v>
      </c>
      <c r="Y1117" s="23">
        <v>44436</v>
      </c>
      <c r="Z1117" s="37" t="str">
        <f>IF(India_Data[[#This Row],[Order Date]]=India_Data[[#This Row],[Ship Date]],"0","1")</f>
        <v>1</v>
      </c>
      <c r="AA1117" s="37" t="str">
        <f>IF(India_Data[[#This Row],[Sales]]&gt;=India_Data[[#This Row],[Target]],"YES","NO")</f>
        <v>YES</v>
      </c>
      <c r="AB1117" s="37">
        <f>(Data!O1117:O2671-Data!T1117:T2671)</f>
        <v>398.02</v>
      </c>
      <c r="AC1117" s="35">
        <f>India_Data[[#This Row],[Ship Date]]-India_Data[[#This Row],[Order Date]]</f>
        <v>6</v>
      </c>
      <c r="AD1117" s="35" t="str">
        <f>IF(India_Data[[#This Row],[Ship Date]]-India_Data[[#This Row],[Order Date]]&gt;5,"flag","no")</f>
        <v>flag</v>
      </c>
      <c r="AE1117" s="35">
        <f>India_Data[[#This Row],[Profit]]/India_Data[[#This Row],[Sales]]</f>
        <v>0.23985239852398524</v>
      </c>
      <c r="AF1117" s="41">
        <f>India_Data[[#This Row],[Sales]]/India_Data[[#This Row],[Target]]</f>
        <v>10.70780487804878</v>
      </c>
      <c r="AG1117" s="41">
        <f>India_Data[[#This Row],[Shipping Cost]]/India_Data[[#This Row],[Sales]]</f>
        <v>0.12757960912942462</v>
      </c>
      <c r="AH1117" s="40" t="str">
        <f>IF(India_Data[[#This Row],[Shipping Cost]]/India_Data[[#This Row],[Sales]]&gt;0.1,"HIGH","")</f>
        <v>HIGH</v>
      </c>
    </row>
    <row r="1118" spans="1:34">
      <c r="A1118" s="19">
        <v>1117</v>
      </c>
      <c r="B1118" s="20" t="s">
        <v>3161</v>
      </c>
      <c r="C1118" s="20" t="s">
        <v>2928</v>
      </c>
      <c r="D1118" s="20" t="s">
        <v>1848</v>
      </c>
      <c r="E1118" s="20" t="s">
        <v>1849</v>
      </c>
      <c r="F1118" s="20" t="s">
        <v>110</v>
      </c>
      <c r="G1118" s="20" t="s">
        <v>260</v>
      </c>
      <c r="H1118" s="20" t="s">
        <v>260</v>
      </c>
      <c r="I1118" s="20" t="s">
        <v>32</v>
      </c>
      <c r="J1118" s="20" t="s">
        <v>33</v>
      </c>
      <c r="K1118" s="20" t="s">
        <v>1878</v>
      </c>
      <c r="L1118" s="20" t="s">
        <v>1508</v>
      </c>
      <c r="M1118" s="20" t="s">
        <v>1548</v>
      </c>
      <c r="N1118" s="20" t="s">
        <v>1879</v>
      </c>
      <c r="O1118" s="20">
        <v>109.89</v>
      </c>
      <c r="P1118" s="20">
        <v>1</v>
      </c>
      <c r="Q1118" s="20">
        <v>29.67</v>
      </c>
      <c r="R1118" s="20">
        <v>14.39</v>
      </c>
      <c r="S1118" s="20" t="s">
        <v>38</v>
      </c>
      <c r="T1118" s="20">
        <v>379</v>
      </c>
      <c r="U1118" s="20" t="s">
        <v>350</v>
      </c>
      <c r="V1118" s="20" t="s">
        <v>362</v>
      </c>
      <c r="W1118" s="21" t="s">
        <v>41</v>
      </c>
      <c r="X1118" s="22">
        <v>44233</v>
      </c>
      <c r="Y1118" s="23">
        <v>44383</v>
      </c>
      <c r="Z1118" s="37" t="str">
        <f>IF(India_Data[[#This Row],[Order Date]]=India_Data[[#This Row],[Ship Date]],"0","1")</f>
        <v>1</v>
      </c>
      <c r="AA1118" s="37" t="str">
        <f>IF(India_Data[[#This Row],[Sales]]&gt;=India_Data[[#This Row],[Target]],"YES","NO")</f>
        <v>NO</v>
      </c>
      <c r="AB1118" s="37">
        <f>(Data!O1118:O2672-Data!T1118:T2672)</f>
        <v>-269.11</v>
      </c>
      <c r="AC1118" s="35">
        <f>India_Data[[#This Row],[Ship Date]]-India_Data[[#This Row],[Order Date]]</f>
        <v>150</v>
      </c>
      <c r="AD1118" s="35" t="str">
        <f>IF(India_Data[[#This Row],[Ship Date]]-India_Data[[#This Row],[Order Date]]&gt;5,"flag","no")</f>
        <v>flag</v>
      </c>
      <c r="AE1118" s="35">
        <f>India_Data[[#This Row],[Profit]]/India_Data[[#This Row],[Sales]]</f>
        <v>0.26999726999727003</v>
      </c>
      <c r="AF1118" s="41">
        <f>India_Data[[#This Row],[Sales]]/India_Data[[#This Row],[Target]]</f>
        <v>0.28994722955145119</v>
      </c>
      <c r="AG1118" s="41">
        <f>India_Data[[#This Row],[Shipping Cost]]/India_Data[[#This Row],[Sales]]</f>
        <v>0.13094913094913097</v>
      </c>
      <c r="AH1118" s="40" t="str">
        <f>IF(India_Data[[#This Row],[Shipping Cost]]/India_Data[[#This Row],[Sales]]&gt;0.1,"HIGH","")</f>
        <v>HIGH</v>
      </c>
    </row>
    <row r="1119" spans="1:34">
      <c r="A1119" s="19">
        <v>1118</v>
      </c>
      <c r="B1119" s="20" t="s">
        <v>3492</v>
      </c>
      <c r="C1119" s="20" t="s">
        <v>2928</v>
      </c>
      <c r="D1119" s="20" t="s">
        <v>825</v>
      </c>
      <c r="E1119" s="20" t="s">
        <v>826</v>
      </c>
      <c r="F1119" s="20" t="s">
        <v>29</v>
      </c>
      <c r="G1119" s="20" t="s">
        <v>191</v>
      </c>
      <c r="H1119" s="20" t="s">
        <v>63</v>
      </c>
      <c r="I1119" s="20" t="s">
        <v>32</v>
      </c>
      <c r="J1119" s="20" t="s">
        <v>54</v>
      </c>
      <c r="K1119" s="20" t="s">
        <v>1578</v>
      </c>
      <c r="L1119" s="20" t="s">
        <v>1508</v>
      </c>
      <c r="M1119" s="20" t="s">
        <v>1548</v>
      </c>
      <c r="N1119" s="20" t="s">
        <v>1579</v>
      </c>
      <c r="O1119" s="20">
        <v>43.86</v>
      </c>
      <c r="P1119" s="20">
        <v>1</v>
      </c>
      <c r="Q1119" s="20">
        <v>5.25</v>
      </c>
      <c r="R1119" s="20">
        <v>4.82</v>
      </c>
      <c r="S1119" s="20" t="s">
        <v>2337</v>
      </c>
      <c r="T1119" s="20">
        <v>150</v>
      </c>
      <c r="U1119" s="20" t="s">
        <v>350</v>
      </c>
      <c r="V1119" s="20" t="s">
        <v>356</v>
      </c>
      <c r="W1119" s="21" t="s">
        <v>41</v>
      </c>
      <c r="X1119" s="22">
        <v>45635</v>
      </c>
      <c r="Y1119" s="23">
        <v>45551</v>
      </c>
      <c r="Z1119" s="37" t="str">
        <f>IF(India_Data[[#This Row],[Order Date]]=India_Data[[#This Row],[Ship Date]],"0","1")</f>
        <v>1</v>
      </c>
      <c r="AA1119" s="37" t="str">
        <f>IF(India_Data[[#This Row],[Sales]]&gt;=India_Data[[#This Row],[Target]],"YES","NO")</f>
        <v>NO</v>
      </c>
      <c r="AB1119" s="37">
        <f>(Data!O1119:O2673-Data!T1119:T2673)</f>
        <v>-106.14</v>
      </c>
      <c r="AC1119" s="35">
        <f>India_Data[[#This Row],[Ship Date]]-India_Data[[#This Row],[Order Date]]</f>
        <v>-84</v>
      </c>
      <c r="AD1119" s="35" t="str">
        <f>IF(India_Data[[#This Row],[Ship Date]]-India_Data[[#This Row],[Order Date]]&gt;5,"flag","no")</f>
        <v>no</v>
      </c>
      <c r="AE1119" s="35">
        <f>India_Data[[#This Row],[Profit]]/India_Data[[#This Row],[Sales]]</f>
        <v>0.11969904240766074</v>
      </c>
      <c r="AF1119" s="41">
        <f>India_Data[[#This Row],[Sales]]/India_Data[[#This Row],[Target]]</f>
        <v>0.29239999999999999</v>
      </c>
      <c r="AG1119" s="41">
        <f>India_Data[[#This Row],[Shipping Cost]]/India_Data[[#This Row],[Sales]]</f>
        <v>0.1098951208390333</v>
      </c>
      <c r="AH1119" s="40" t="str">
        <f>IF(India_Data[[#This Row],[Shipping Cost]]/India_Data[[#This Row],[Sales]]&gt;0.1,"HIGH","")</f>
        <v>HIGH</v>
      </c>
    </row>
    <row r="1120" spans="1:34">
      <c r="A1120" s="19">
        <v>1119</v>
      </c>
      <c r="B1120" s="20" t="s">
        <v>3162</v>
      </c>
      <c r="C1120" s="20" t="s">
        <v>2928</v>
      </c>
      <c r="D1120" s="20" t="s">
        <v>3163</v>
      </c>
      <c r="E1120" s="20" t="s">
        <v>3164</v>
      </c>
      <c r="F1120" s="20" t="s">
        <v>29</v>
      </c>
      <c r="G1120" s="20" t="s">
        <v>411</v>
      </c>
      <c r="H1120" s="20" t="s">
        <v>31</v>
      </c>
      <c r="I1120" s="20" t="s">
        <v>32</v>
      </c>
      <c r="J1120" s="20" t="s">
        <v>33</v>
      </c>
      <c r="K1120" s="20" t="s">
        <v>1778</v>
      </c>
      <c r="L1120" s="20" t="s">
        <v>1508</v>
      </c>
      <c r="M1120" s="20" t="s">
        <v>1548</v>
      </c>
      <c r="N1120" s="20" t="s">
        <v>1779</v>
      </c>
      <c r="O1120" s="20">
        <v>94.65</v>
      </c>
      <c r="P1120" s="20">
        <v>5</v>
      </c>
      <c r="Q1120" s="20">
        <v>14.1</v>
      </c>
      <c r="R1120" s="20">
        <v>7.06</v>
      </c>
      <c r="S1120" s="20" t="s">
        <v>38</v>
      </c>
      <c r="T1120" s="20">
        <v>545</v>
      </c>
      <c r="U1120" s="20" t="s">
        <v>350</v>
      </c>
      <c r="V1120" s="20" t="s">
        <v>375</v>
      </c>
      <c r="W1120" s="21" t="s">
        <v>41</v>
      </c>
      <c r="X1120" s="22">
        <v>44796</v>
      </c>
      <c r="Y1120" s="23">
        <v>44800</v>
      </c>
      <c r="Z1120" s="37" t="str">
        <f>IF(India_Data[[#This Row],[Order Date]]=India_Data[[#This Row],[Ship Date]],"0","1")</f>
        <v>1</v>
      </c>
      <c r="AA1120" s="37" t="str">
        <f>IF(India_Data[[#This Row],[Sales]]&gt;=India_Data[[#This Row],[Target]],"YES","NO")</f>
        <v>NO</v>
      </c>
      <c r="AB1120" s="37">
        <f>(Data!O1120:O2674-Data!T1120:T2674)</f>
        <v>-450.35</v>
      </c>
      <c r="AC1120" s="35">
        <f>India_Data[[#This Row],[Ship Date]]-India_Data[[#This Row],[Order Date]]</f>
        <v>4</v>
      </c>
      <c r="AD1120" s="35" t="str">
        <f>IF(India_Data[[#This Row],[Ship Date]]-India_Data[[#This Row],[Order Date]]&gt;5,"flag","no")</f>
        <v>no</v>
      </c>
      <c r="AE1120" s="35">
        <f>India_Data[[#This Row],[Profit]]/India_Data[[#This Row],[Sales]]</f>
        <v>0.14896988906497621</v>
      </c>
      <c r="AF1120" s="41">
        <f>India_Data[[#This Row],[Sales]]/India_Data[[#This Row],[Target]]</f>
        <v>0.17366972477064221</v>
      </c>
      <c r="AG1120" s="41">
        <f>India_Data[[#This Row],[Shipping Cost]]/India_Data[[#This Row],[Sales]]</f>
        <v>7.4590596936080292E-2</v>
      </c>
      <c r="AH1120" s="40" t="str">
        <f>IF(India_Data[[#This Row],[Shipping Cost]]/India_Data[[#This Row],[Sales]]&gt;0.1,"HIGH","")</f>
        <v/>
      </c>
    </row>
    <row r="1121" spans="1:34">
      <c r="A1121" s="19">
        <v>1120</v>
      </c>
      <c r="B1121" s="20" t="s">
        <v>2969</v>
      </c>
      <c r="C1121" s="20" t="s">
        <v>2928</v>
      </c>
      <c r="D1121" s="20" t="s">
        <v>2970</v>
      </c>
      <c r="E1121" s="20" t="s">
        <v>2971</v>
      </c>
      <c r="F1121" s="20" t="s">
        <v>110</v>
      </c>
      <c r="G1121" s="20" t="s">
        <v>260</v>
      </c>
      <c r="H1121" s="20" t="s">
        <v>260</v>
      </c>
      <c r="I1121" s="20" t="s">
        <v>32</v>
      </c>
      <c r="J1121" s="20" t="s">
        <v>33</v>
      </c>
      <c r="K1121" s="20" t="s">
        <v>3165</v>
      </c>
      <c r="L1121" s="20" t="s">
        <v>1508</v>
      </c>
      <c r="M1121" s="20" t="s">
        <v>1513</v>
      </c>
      <c r="N1121" s="20" t="s">
        <v>3166</v>
      </c>
      <c r="O1121" s="20">
        <v>1745.34</v>
      </c>
      <c r="P1121" s="20">
        <v>2</v>
      </c>
      <c r="Q1121" s="20">
        <v>226.86</v>
      </c>
      <c r="R1121" s="20">
        <v>616.27</v>
      </c>
      <c r="S1121" s="20" t="s">
        <v>2972</v>
      </c>
      <c r="T1121" s="20">
        <v>127</v>
      </c>
      <c r="U1121" s="20" t="s">
        <v>350</v>
      </c>
      <c r="V1121" s="20" t="s">
        <v>362</v>
      </c>
      <c r="W1121" s="21" t="s">
        <v>58</v>
      </c>
      <c r="X1121" s="22">
        <v>45204</v>
      </c>
      <c r="Y1121" s="23">
        <v>45062</v>
      </c>
      <c r="Z1121" s="37" t="str">
        <f>IF(India_Data[[#This Row],[Order Date]]=India_Data[[#This Row],[Ship Date]],"0","1")</f>
        <v>1</v>
      </c>
      <c r="AA1121" s="37" t="str">
        <f>IF(India_Data[[#This Row],[Sales]]&gt;=India_Data[[#This Row],[Target]],"YES","NO")</f>
        <v>YES</v>
      </c>
      <c r="AB1121" s="37">
        <f>(Data!O1121:O2675-Data!T1121:T2675)</f>
        <v>1618.34</v>
      </c>
      <c r="AC1121" s="35">
        <f>India_Data[[#This Row],[Ship Date]]-India_Data[[#This Row],[Order Date]]</f>
        <v>-142</v>
      </c>
      <c r="AD1121" s="35" t="str">
        <f>IF(India_Data[[#This Row],[Ship Date]]-India_Data[[#This Row],[Order Date]]&gt;5,"flag","no")</f>
        <v>no</v>
      </c>
      <c r="AE1121" s="35">
        <f>India_Data[[#This Row],[Profit]]/India_Data[[#This Row],[Sales]]</f>
        <v>0.12998040496407579</v>
      </c>
      <c r="AF1121" s="41">
        <f>India_Data[[#This Row],[Sales]]/India_Data[[#This Row],[Target]]</f>
        <v>13.742834645669291</v>
      </c>
      <c r="AG1121" s="41">
        <f>India_Data[[#This Row],[Shipping Cost]]/India_Data[[#This Row],[Sales]]</f>
        <v>0.35309452599493507</v>
      </c>
      <c r="AH1121" s="40" t="str">
        <f>IF(India_Data[[#This Row],[Shipping Cost]]/India_Data[[#This Row],[Sales]]&gt;0.1,"HIGH","")</f>
        <v>HIGH</v>
      </c>
    </row>
    <row r="1122" spans="1:34">
      <c r="A1122" s="19">
        <v>1121</v>
      </c>
      <c r="B1122" s="20" t="s">
        <v>2822</v>
      </c>
      <c r="C1122" s="20" t="s">
        <v>26</v>
      </c>
      <c r="D1122" s="20" t="s">
        <v>2823</v>
      </c>
      <c r="E1122" s="20" t="s">
        <v>2824</v>
      </c>
      <c r="F1122" s="20" t="s">
        <v>110</v>
      </c>
      <c r="G1122" s="20" t="s">
        <v>529</v>
      </c>
      <c r="H1122" s="20" t="s">
        <v>31</v>
      </c>
      <c r="I1122" s="20" t="s">
        <v>32</v>
      </c>
      <c r="J1122" s="20" t="s">
        <v>33</v>
      </c>
      <c r="K1122" s="20" t="s">
        <v>1689</v>
      </c>
      <c r="L1122" s="20" t="s">
        <v>1508</v>
      </c>
      <c r="M1122" s="20" t="s">
        <v>1509</v>
      </c>
      <c r="N1122" s="20" t="s">
        <v>1690</v>
      </c>
      <c r="O1122" s="20">
        <v>840.15</v>
      </c>
      <c r="P1122" s="20">
        <v>5</v>
      </c>
      <c r="Q1122" s="20">
        <v>100.8</v>
      </c>
      <c r="R1122" s="20">
        <v>172.19</v>
      </c>
      <c r="S1122" s="20" t="s">
        <v>2809</v>
      </c>
      <c r="T1122" s="20">
        <v>104</v>
      </c>
      <c r="U1122" s="20" t="s">
        <v>350</v>
      </c>
      <c r="V1122" s="20" t="s">
        <v>351</v>
      </c>
      <c r="W1122" s="21" t="s">
        <v>58</v>
      </c>
      <c r="X1122" s="22">
        <v>44802</v>
      </c>
      <c r="Y1122" s="23">
        <v>44601</v>
      </c>
      <c r="Z1122" s="37" t="str">
        <f>IF(India_Data[[#This Row],[Order Date]]=India_Data[[#This Row],[Ship Date]],"0","1")</f>
        <v>1</v>
      </c>
      <c r="AA1122" s="37" t="str">
        <f>IF(India_Data[[#This Row],[Sales]]&gt;=India_Data[[#This Row],[Target]],"YES","NO")</f>
        <v>YES</v>
      </c>
      <c r="AB1122" s="37">
        <f>(Data!O1122:O2676-Data!T1122:T2676)</f>
        <v>736.15</v>
      </c>
      <c r="AC1122" s="35">
        <f>India_Data[[#This Row],[Ship Date]]-India_Data[[#This Row],[Order Date]]</f>
        <v>-201</v>
      </c>
      <c r="AD1122" s="35" t="str">
        <f>IF(India_Data[[#This Row],[Ship Date]]-India_Data[[#This Row],[Order Date]]&gt;5,"flag","no")</f>
        <v>no</v>
      </c>
      <c r="AE1122" s="35">
        <f>India_Data[[#This Row],[Profit]]/India_Data[[#This Row],[Sales]]</f>
        <v>0.11997857525441885</v>
      </c>
      <c r="AF1122" s="41">
        <f>India_Data[[#This Row],[Sales]]/India_Data[[#This Row],[Target]]</f>
        <v>8.0783653846153847</v>
      </c>
      <c r="AG1122" s="41">
        <f>India_Data[[#This Row],[Shipping Cost]]/India_Data[[#This Row],[Sales]]</f>
        <v>0.20495149675653157</v>
      </c>
      <c r="AH1122" s="40" t="str">
        <f>IF(India_Data[[#This Row],[Shipping Cost]]/India_Data[[#This Row],[Sales]]&gt;0.1,"HIGH","")</f>
        <v>HIGH</v>
      </c>
    </row>
    <row r="1123" spans="1:34">
      <c r="A1123" s="19">
        <v>1122</v>
      </c>
      <c r="B1123" s="20" t="s">
        <v>2864</v>
      </c>
      <c r="C1123" s="20" t="s">
        <v>26</v>
      </c>
      <c r="D1123" s="20" t="s">
        <v>2771</v>
      </c>
      <c r="E1123" s="20" t="s">
        <v>2772</v>
      </c>
      <c r="F1123" s="20" t="s">
        <v>29</v>
      </c>
      <c r="G1123" s="20" t="s">
        <v>702</v>
      </c>
      <c r="H1123" s="20" t="s">
        <v>252</v>
      </c>
      <c r="I1123" s="20" t="s">
        <v>32</v>
      </c>
      <c r="J1123" s="20" t="s">
        <v>47</v>
      </c>
      <c r="K1123" s="20" t="s">
        <v>2865</v>
      </c>
      <c r="L1123" s="20" t="s">
        <v>1508</v>
      </c>
      <c r="M1123" s="20" t="s">
        <v>1509</v>
      </c>
      <c r="N1123" s="20" t="s">
        <v>2866</v>
      </c>
      <c r="O1123" s="20">
        <v>1094.22</v>
      </c>
      <c r="P1123" s="20">
        <v>3</v>
      </c>
      <c r="Q1123" s="20">
        <v>328.23</v>
      </c>
      <c r="R1123" s="20">
        <v>111.17</v>
      </c>
      <c r="S1123" s="20" t="s">
        <v>2809</v>
      </c>
      <c r="T1123" s="20">
        <v>760</v>
      </c>
      <c r="U1123" s="20" t="s">
        <v>350</v>
      </c>
      <c r="V1123" s="20" t="s">
        <v>356</v>
      </c>
      <c r="W1123" s="21" t="s">
        <v>41</v>
      </c>
      <c r="X1123" s="22">
        <v>45397</v>
      </c>
      <c r="Y1123" s="23">
        <v>45401</v>
      </c>
      <c r="Z1123" s="37" t="str">
        <f>IF(India_Data[[#This Row],[Order Date]]=India_Data[[#This Row],[Ship Date]],"0","1")</f>
        <v>1</v>
      </c>
      <c r="AA1123" s="37" t="str">
        <f>IF(India_Data[[#This Row],[Sales]]&gt;=India_Data[[#This Row],[Target]],"YES","NO")</f>
        <v>YES</v>
      </c>
      <c r="AB1123" s="37">
        <f>(Data!O1123:O2677-Data!T1123:T2677)</f>
        <v>334.22</v>
      </c>
      <c r="AC1123" s="35">
        <f>India_Data[[#This Row],[Ship Date]]-India_Data[[#This Row],[Order Date]]</f>
        <v>4</v>
      </c>
      <c r="AD1123" s="35" t="str">
        <f>IF(India_Data[[#This Row],[Ship Date]]-India_Data[[#This Row],[Order Date]]&gt;5,"flag","no")</f>
        <v>no</v>
      </c>
      <c r="AE1123" s="35">
        <f>India_Data[[#This Row],[Profit]]/India_Data[[#This Row],[Sales]]</f>
        <v>0.29996709985194936</v>
      </c>
      <c r="AF1123" s="41">
        <f>India_Data[[#This Row],[Sales]]/India_Data[[#This Row],[Target]]</f>
        <v>1.439763157894737</v>
      </c>
      <c r="AG1123" s="41">
        <f>India_Data[[#This Row],[Shipping Cost]]/India_Data[[#This Row],[Sales]]</f>
        <v>0.10159748496646012</v>
      </c>
      <c r="AH1123" s="40" t="str">
        <f>IF(India_Data[[#This Row],[Shipping Cost]]/India_Data[[#This Row],[Sales]]&gt;0.1,"HIGH","")</f>
        <v>HIGH</v>
      </c>
    </row>
    <row r="1124" spans="1:34">
      <c r="A1124" s="19">
        <v>1123</v>
      </c>
      <c r="B1124" s="20" t="s">
        <v>2867</v>
      </c>
      <c r="C1124" s="20" t="s">
        <v>26</v>
      </c>
      <c r="D1124" s="20" t="s">
        <v>1128</v>
      </c>
      <c r="E1124" s="20" t="s">
        <v>1129</v>
      </c>
      <c r="F1124" s="20" t="s">
        <v>171</v>
      </c>
      <c r="G1124" s="20" t="s">
        <v>172</v>
      </c>
      <c r="H1124" s="20" t="s">
        <v>53</v>
      </c>
      <c r="I1124" s="20" t="s">
        <v>32</v>
      </c>
      <c r="J1124" s="20" t="s">
        <v>54</v>
      </c>
      <c r="K1124" s="20" t="s">
        <v>1800</v>
      </c>
      <c r="L1124" s="20" t="s">
        <v>1508</v>
      </c>
      <c r="M1124" s="20" t="s">
        <v>1518</v>
      </c>
      <c r="N1124" s="20" t="s">
        <v>1801</v>
      </c>
      <c r="O1124" s="20">
        <v>180.12</v>
      </c>
      <c r="P1124" s="20">
        <v>1</v>
      </c>
      <c r="Q1124" s="20">
        <v>5.4</v>
      </c>
      <c r="R1124" s="20">
        <v>30.91</v>
      </c>
      <c r="S1124" s="20" t="s">
        <v>2809</v>
      </c>
      <c r="T1124" s="20">
        <v>225</v>
      </c>
      <c r="U1124" s="20" t="s">
        <v>350</v>
      </c>
      <c r="V1124" s="20" t="s">
        <v>375</v>
      </c>
      <c r="W1124" s="21" t="s">
        <v>58</v>
      </c>
      <c r="X1124" s="22">
        <v>45397</v>
      </c>
      <c r="Y1124" s="23">
        <v>45401</v>
      </c>
      <c r="Z1124" s="37" t="str">
        <f>IF(India_Data[[#This Row],[Order Date]]=India_Data[[#This Row],[Ship Date]],"0","1")</f>
        <v>1</v>
      </c>
      <c r="AA1124" s="37" t="str">
        <f>IF(India_Data[[#This Row],[Sales]]&gt;=India_Data[[#This Row],[Target]],"YES","NO")</f>
        <v>NO</v>
      </c>
      <c r="AB1124" s="37">
        <f>(Data!O1124:O2678-Data!T1124:T2678)</f>
        <v>-44.879999999999995</v>
      </c>
      <c r="AC1124" s="35">
        <f>India_Data[[#This Row],[Ship Date]]-India_Data[[#This Row],[Order Date]]</f>
        <v>4</v>
      </c>
      <c r="AD1124" s="35" t="str">
        <f>IF(India_Data[[#This Row],[Ship Date]]-India_Data[[#This Row],[Order Date]]&gt;5,"flag","no")</f>
        <v>no</v>
      </c>
      <c r="AE1124" s="35">
        <f>India_Data[[#This Row],[Profit]]/India_Data[[#This Row],[Sales]]</f>
        <v>2.9980013324450369E-2</v>
      </c>
      <c r="AF1124" s="41">
        <f>India_Data[[#This Row],[Sales]]/India_Data[[#This Row],[Target]]</f>
        <v>0.80053333333333332</v>
      </c>
      <c r="AG1124" s="41">
        <f>India_Data[[#This Row],[Shipping Cost]]/India_Data[[#This Row],[Sales]]</f>
        <v>0.17160781701088162</v>
      </c>
      <c r="AH1124" s="40" t="str">
        <f>IF(India_Data[[#This Row],[Shipping Cost]]/India_Data[[#This Row],[Sales]]&gt;0.1,"HIGH","")</f>
        <v>HIGH</v>
      </c>
    </row>
    <row r="1125" spans="1:34">
      <c r="A1125" s="19">
        <v>1124</v>
      </c>
      <c r="B1125" s="20" t="s">
        <v>2844</v>
      </c>
      <c r="C1125" s="20" t="s">
        <v>26</v>
      </c>
      <c r="D1125" s="20" t="s">
        <v>2845</v>
      </c>
      <c r="E1125" s="20" t="s">
        <v>2846</v>
      </c>
      <c r="F1125" s="20" t="s">
        <v>171</v>
      </c>
      <c r="G1125" s="20" t="s">
        <v>671</v>
      </c>
      <c r="H1125" s="20" t="s">
        <v>672</v>
      </c>
      <c r="I1125" s="20" t="s">
        <v>32</v>
      </c>
      <c r="J1125" s="20" t="s">
        <v>33</v>
      </c>
      <c r="K1125" s="20" t="s">
        <v>2482</v>
      </c>
      <c r="L1125" s="20" t="s">
        <v>1942</v>
      </c>
      <c r="M1125" s="20" t="s">
        <v>1950</v>
      </c>
      <c r="N1125" s="20" t="s">
        <v>2483</v>
      </c>
      <c r="O1125" s="20">
        <v>422.82</v>
      </c>
      <c r="P1125" s="20">
        <v>3</v>
      </c>
      <c r="Q1125" s="20">
        <v>12.6</v>
      </c>
      <c r="R1125" s="20">
        <v>48.5</v>
      </c>
      <c r="S1125" s="20" t="s">
        <v>2809</v>
      </c>
      <c r="T1125" s="20">
        <v>439</v>
      </c>
      <c r="U1125" s="20" t="s">
        <v>350</v>
      </c>
      <c r="V1125" s="20" t="s">
        <v>351</v>
      </c>
      <c r="W1125" s="21" t="s">
        <v>58</v>
      </c>
      <c r="X1125" s="22">
        <v>45583</v>
      </c>
      <c r="Y1125" s="23">
        <v>45588</v>
      </c>
      <c r="Z1125" s="37" t="str">
        <f>IF(India_Data[[#This Row],[Order Date]]=India_Data[[#This Row],[Ship Date]],"0","1")</f>
        <v>1</v>
      </c>
      <c r="AA1125" s="37" t="str">
        <f>IF(India_Data[[#This Row],[Sales]]&gt;=India_Data[[#This Row],[Target]],"YES","NO")</f>
        <v>NO</v>
      </c>
      <c r="AB1125" s="37">
        <f>(Data!O1125:O2679-Data!T1125:T2679)</f>
        <v>-16.180000000000007</v>
      </c>
      <c r="AC1125" s="35">
        <f>India_Data[[#This Row],[Ship Date]]-India_Data[[#This Row],[Order Date]]</f>
        <v>5</v>
      </c>
      <c r="AD1125" s="35" t="str">
        <f>IF(India_Data[[#This Row],[Ship Date]]-India_Data[[#This Row],[Order Date]]&gt;5,"flag","no")</f>
        <v>no</v>
      </c>
      <c r="AE1125" s="35">
        <f>India_Data[[#This Row],[Profit]]/India_Data[[#This Row],[Sales]]</f>
        <v>2.9799914857386121E-2</v>
      </c>
      <c r="AF1125" s="41">
        <f>India_Data[[#This Row],[Sales]]/India_Data[[#This Row],[Target]]</f>
        <v>0.96314350797266512</v>
      </c>
      <c r="AG1125" s="41">
        <f>India_Data[[#This Row],[Shipping Cost]]/India_Data[[#This Row],[Sales]]</f>
        <v>0.11470602147485928</v>
      </c>
      <c r="AH1125" s="40" t="str">
        <f>IF(India_Data[[#This Row],[Shipping Cost]]/India_Data[[#This Row],[Sales]]&gt;0.1,"HIGH","")</f>
        <v>HIGH</v>
      </c>
    </row>
    <row r="1126" spans="1:34">
      <c r="A1126" s="19">
        <v>1125</v>
      </c>
      <c r="B1126" s="20" t="s">
        <v>2868</v>
      </c>
      <c r="C1126" s="20" t="s">
        <v>26</v>
      </c>
      <c r="D1126" s="20" t="s">
        <v>2852</v>
      </c>
      <c r="E1126" s="20" t="s">
        <v>2853</v>
      </c>
      <c r="F1126" s="20" t="s">
        <v>110</v>
      </c>
      <c r="G1126" s="20" t="s">
        <v>2869</v>
      </c>
      <c r="H1126" s="20" t="s">
        <v>124</v>
      </c>
      <c r="I1126" s="20" t="s">
        <v>32</v>
      </c>
      <c r="J1126" s="20" t="s">
        <v>47</v>
      </c>
      <c r="K1126" s="20" t="s">
        <v>2870</v>
      </c>
      <c r="L1126" s="20" t="s">
        <v>1508</v>
      </c>
      <c r="M1126" s="20" t="s">
        <v>1518</v>
      </c>
      <c r="N1126" s="20" t="s">
        <v>2871</v>
      </c>
      <c r="O1126" s="20">
        <v>286.32</v>
      </c>
      <c r="P1126" s="20">
        <v>2</v>
      </c>
      <c r="Q1126" s="20">
        <v>57.24</v>
      </c>
      <c r="R1126" s="20">
        <v>16.29</v>
      </c>
      <c r="S1126" s="20" t="s">
        <v>2809</v>
      </c>
      <c r="T1126" s="20">
        <v>727</v>
      </c>
      <c r="U1126" s="20" t="s">
        <v>350</v>
      </c>
      <c r="V1126" s="20" t="s">
        <v>375</v>
      </c>
      <c r="W1126" s="21" t="s">
        <v>41</v>
      </c>
      <c r="X1126" s="22">
        <v>44465</v>
      </c>
      <c r="Y1126" s="23">
        <v>44469</v>
      </c>
      <c r="Z1126" s="37" t="str">
        <f>IF(India_Data[[#This Row],[Order Date]]=India_Data[[#This Row],[Ship Date]],"0","1")</f>
        <v>1</v>
      </c>
      <c r="AA1126" s="37" t="str">
        <f>IF(India_Data[[#This Row],[Sales]]&gt;=India_Data[[#This Row],[Target]],"YES","NO")</f>
        <v>NO</v>
      </c>
      <c r="AB1126" s="37">
        <f>(Data!O1126:O2680-Data!T1126:T2680)</f>
        <v>-440.68</v>
      </c>
      <c r="AC1126" s="35">
        <f>India_Data[[#This Row],[Ship Date]]-India_Data[[#This Row],[Order Date]]</f>
        <v>4</v>
      </c>
      <c r="AD1126" s="35" t="str">
        <f>IF(India_Data[[#This Row],[Ship Date]]-India_Data[[#This Row],[Order Date]]&gt;5,"flag","no")</f>
        <v>no</v>
      </c>
      <c r="AE1126" s="35">
        <f>India_Data[[#This Row],[Profit]]/India_Data[[#This Row],[Sales]]</f>
        <v>0.19991617770326908</v>
      </c>
      <c r="AF1126" s="41">
        <f>India_Data[[#This Row],[Sales]]/India_Data[[#This Row],[Target]]</f>
        <v>0.39383768913342504</v>
      </c>
      <c r="AG1126" s="41">
        <f>India_Data[[#This Row],[Shipping Cost]]/India_Data[[#This Row],[Sales]]</f>
        <v>5.6894383906119027E-2</v>
      </c>
      <c r="AH1126" s="40" t="str">
        <f>IF(India_Data[[#This Row],[Shipping Cost]]/India_Data[[#This Row],[Sales]]&gt;0.1,"HIGH","")</f>
        <v/>
      </c>
    </row>
    <row r="1127" spans="1:34">
      <c r="A1127" s="19">
        <v>1126</v>
      </c>
      <c r="B1127" s="20" t="s">
        <v>2421</v>
      </c>
      <c r="C1127" s="20" t="s">
        <v>26</v>
      </c>
      <c r="D1127" s="20" t="s">
        <v>2422</v>
      </c>
      <c r="E1127" s="20" t="s">
        <v>2423</v>
      </c>
      <c r="F1127" s="20" t="s">
        <v>171</v>
      </c>
      <c r="G1127" s="20" t="s">
        <v>645</v>
      </c>
      <c r="H1127" s="20" t="s">
        <v>563</v>
      </c>
      <c r="I1127" s="20" t="s">
        <v>32</v>
      </c>
      <c r="J1127" s="20" t="s">
        <v>54</v>
      </c>
      <c r="K1127" s="20" t="s">
        <v>1784</v>
      </c>
      <c r="L1127" s="20" t="s">
        <v>1508</v>
      </c>
      <c r="M1127" s="20" t="s">
        <v>1509</v>
      </c>
      <c r="N1127" s="20" t="s">
        <v>1785</v>
      </c>
      <c r="O1127" s="20">
        <v>434.16</v>
      </c>
      <c r="P1127" s="20">
        <v>3</v>
      </c>
      <c r="Q1127" s="20">
        <v>73.8</v>
      </c>
      <c r="R1127" s="20">
        <v>56.04</v>
      </c>
      <c r="S1127" s="20" t="s">
        <v>2337</v>
      </c>
      <c r="T1127" s="20">
        <v>385</v>
      </c>
      <c r="U1127" s="20" t="s">
        <v>350</v>
      </c>
      <c r="V1127" s="20" t="s">
        <v>356</v>
      </c>
      <c r="W1127" s="21" t="s">
        <v>41</v>
      </c>
      <c r="X1127" s="22">
        <v>44369</v>
      </c>
      <c r="Y1127" s="23">
        <v>44373</v>
      </c>
      <c r="Z1127" s="37" t="str">
        <f>IF(India_Data[[#This Row],[Order Date]]=India_Data[[#This Row],[Ship Date]],"0","1")</f>
        <v>1</v>
      </c>
      <c r="AA1127" s="37" t="str">
        <f>IF(India_Data[[#This Row],[Sales]]&gt;=India_Data[[#This Row],[Target]],"YES","NO")</f>
        <v>YES</v>
      </c>
      <c r="AB1127" s="37">
        <f>(Data!O1127:O2681-Data!T1127:T2681)</f>
        <v>49.160000000000025</v>
      </c>
      <c r="AC1127" s="35">
        <f>India_Data[[#This Row],[Ship Date]]-India_Data[[#This Row],[Order Date]]</f>
        <v>4</v>
      </c>
      <c r="AD1127" s="35" t="str">
        <f>IF(India_Data[[#This Row],[Ship Date]]-India_Data[[#This Row],[Order Date]]&gt;5,"flag","no")</f>
        <v>no</v>
      </c>
      <c r="AE1127" s="35">
        <f>India_Data[[#This Row],[Profit]]/India_Data[[#This Row],[Sales]]</f>
        <v>0.16998341625207294</v>
      </c>
      <c r="AF1127" s="41">
        <f>India_Data[[#This Row],[Sales]]/India_Data[[#This Row],[Target]]</f>
        <v>1.1276883116883119</v>
      </c>
      <c r="AG1127" s="41">
        <f>India_Data[[#This Row],[Shipping Cost]]/India_Data[[#This Row],[Sales]]</f>
        <v>0.12907683803206191</v>
      </c>
      <c r="AH1127" s="40" t="str">
        <f>IF(India_Data[[#This Row],[Shipping Cost]]/India_Data[[#This Row],[Sales]]&gt;0.1,"HIGH","")</f>
        <v>HIGH</v>
      </c>
    </row>
    <row r="1128" spans="1:34">
      <c r="A1128" s="19">
        <v>1127</v>
      </c>
      <c r="B1128" s="20" t="s">
        <v>2415</v>
      </c>
      <c r="C1128" s="20" t="s">
        <v>26</v>
      </c>
      <c r="D1128" s="20" t="s">
        <v>1212</v>
      </c>
      <c r="E1128" s="20" t="s">
        <v>1213</v>
      </c>
      <c r="F1128" s="20" t="s">
        <v>171</v>
      </c>
      <c r="G1128" s="20" t="s">
        <v>562</v>
      </c>
      <c r="H1128" s="20" t="s">
        <v>563</v>
      </c>
      <c r="I1128" s="20" t="s">
        <v>32</v>
      </c>
      <c r="J1128" s="20" t="s">
        <v>54</v>
      </c>
      <c r="K1128" s="20" t="s">
        <v>2632</v>
      </c>
      <c r="L1128" s="20" t="s">
        <v>1508</v>
      </c>
      <c r="M1128" s="20" t="s">
        <v>1509</v>
      </c>
      <c r="N1128" s="20" t="s">
        <v>2633</v>
      </c>
      <c r="O1128" s="20">
        <v>341.46</v>
      </c>
      <c r="P1128" s="20">
        <v>2</v>
      </c>
      <c r="Q1128" s="20">
        <v>88.74</v>
      </c>
      <c r="R1128" s="20">
        <v>27.28</v>
      </c>
      <c r="S1128" s="20" t="s">
        <v>2337</v>
      </c>
      <c r="T1128" s="20">
        <v>455</v>
      </c>
      <c r="U1128" s="20" t="s">
        <v>350</v>
      </c>
      <c r="V1128" s="20" t="s">
        <v>375</v>
      </c>
      <c r="W1128" s="21" t="s">
        <v>41</v>
      </c>
      <c r="X1128" s="22">
        <v>45281</v>
      </c>
      <c r="Y1128" s="23">
        <v>45286</v>
      </c>
      <c r="Z1128" s="37" t="str">
        <f>IF(India_Data[[#This Row],[Order Date]]=India_Data[[#This Row],[Ship Date]],"0","1")</f>
        <v>1</v>
      </c>
      <c r="AA1128" s="37" t="str">
        <f>IF(India_Data[[#This Row],[Sales]]&gt;=India_Data[[#This Row],[Target]],"YES","NO")</f>
        <v>NO</v>
      </c>
      <c r="AB1128" s="37">
        <f>(Data!O1128:O2682-Data!T1128:T2682)</f>
        <v>-113.54000000000002</v>
      </c>
      <c r="AC1128" s="35">
        <f>India_Data[[#This Row],[Ship Date]]-India_Data[[#This Row],[Order Date]]</f>
        <v>5</v>
      </c>
      <c r="AD1128" s="35" t="str">
        <f>IF(India_Data[[#This Row],[Ship Date]]-India_Data[[#This Row],[Order Date]]&gt;5,"flag","no")</f>
        <v>no</v>
      </c>
      <c r="AE1128" s="35">
        <f>India_Data[[#This Row],[Profit]]/India_Data[[#This Row],[Sales]]</f>
        <v>0.25988402741170269</v>
      </c>
      <c r="AF1128" s="41">
        <f>India_Data[[#This Row],[Sales]]/India_Data[[#This Row],[Target]]</f>
        <v>0.7504615384615384</v>
      </c>
      <c r="AG1128" s="41">
        <f>India_Data[[#This Row],[Shipping Cost]]/India_Data[[#This Row],[Sales]]</f>
        <v>7.9892227493703519E-2</v>
      </c>
      <c r="AH1128" s="40" t="str">
        <f>IF(India_Data[[#This Row],[Shipping Cost]]/India_Data[[#This Row],[Sales]]&gt;0.1,"HIGH","")</f>
        <v/>
      </c>
    </row>
    <row r="1129" spans="1:34">
      <c r="A1129" s="19">
        <v>1128</v>
      </c>
      <c r="B1129" s="20" t="s">
        <v>2596</v>
      </c>
      <c r="C1129" s="20" t="s">
        <v>26</v>
      </c>
      <c r="D1129" s="20" t="s">
        <v>2597</v>
      </c>
      <c r="E1129" s="20" t="s">
        <v>2598</v>
      </c>
      <c r="F1129" s="20" t="s">
        <v>171</v>
      </c>
      <c r="G1129" s="20" t="s">
        <v>191</v>
      </c>
      <c r="H1129" s="20" t="s">
        <v>63</v>
      </c>
      <c r="I1129" s="20" t="s">
        <v>32</v>
      </c>
      <c r="J1129" s="20" t="s">
        <v>54</v>
      </c>
      <c r="K1129" s="20" t="s">
        <v>2634</v>
      </c>
      <c r="L1129" s="20" t="s">
        <v>1508</v>
      </c>
      <c r="M1129" s="20" t="s">
        <v>1509</v>
      </c>
      <c r="N1129" s="20" t="s">
        <v>2635</v>
      </c>
      <c r="O1129" s="20">
        <v>168.3</v>
      </c>
      <c r="P1129" s="20">
        <v>1</v>
      </c>
      <c r="Q1129" s="20">
        <v>79.08</v>
      </c>
      <c r="R1129" s="20">
        <v>14.76</v>
      </c>
      <c r="S1129" s="20" t="s">
        <v>2337</v>
      </c>
      <c r="T1129" s="20">
        <v>384</v>
      </c>
      <c r="U1129" s="20" t="s">
        <v>350</v>
      </c>
      <c r="V1129" s="20" t="s">
        <v>362</v>
      </c>
      <c r="W1129" s="21" t="s">
        <v>58</v>
      </c>
      <c r="X1129" s="22">
        <v>45102</v>
      </c>
      <c r="Y1129" s="23">
        <v>44933</v>
      </c>
      <c r="Z1129" s="37" t="str">
        <f>IF(India_Data[[#This Row],[Order Date]]=India_Data[[#This Row],[Ship Date]],"0","1")</f>
        <v>1</v>
      </c>
      <c r="AA1129" s="37" t="str">
        <f>IF(India_Data[[#This Row],[Sales]]&gt;=India_Data[[#This Row],[Target]],"YES","NO")</f>
        <v>NO</v>
      </c>
      <c r="AB1129" s="37">
        <f>(Data!O1129:O2683-Data!T1129:T2683)</f>
        <v>-215.7</v>
      </c>
      <c r="AC1129" s="35">
        <f>India_Data[[#This Row],[Ship Date]]-India_Data[[#This Row],[Order Date]]</f>
        <v>-169</v>
      </c>
      <c r="AD1129" s="35" t="str">
        <f>IF(India_Data[[#This Row],[Ship Date]]-India_Data[[#This Row],[Order Date]]&gt;5,"flag","no")</f>
        <v>no</v>
      </c>
      <c r="AE1129" s="35">
        <f>India_Data[[#This Row],[Profit]]/India_Data[[#This Row],[Sales]]</f>
        <v>0.46987522281639926</v>
      </c>
      <c r="AF1129" s="41">
        <f>India_Data[[#This Row],[Sales]]/India_Data[[#This Row],[Target]]</f>
        <v>0.43828125000000001</v>
      </c>
      <c r="AG1129" s="41">
        <f>India_Data[[#This Row],[Shipping Cost]]/India_Data[[#This Row],[Sales]]</f>
        <v>8.7700534759358281E-2</v>
      </c>
      <c r="AH1129" s="40" t="str">
        <f>IF(India_Data[[#This Row],[Shipping Cost]]/India_Data[[#This Row],[Sales]]&gt;0.1,"HIGH","")</f>
        <v/>
      </c>
    </row>
    <row r="1130" spans="1:34">
      <c r="A1130" s="19">
        <v>1129</v>
      </c>
      <c r="B1130" s="20" t="s">
        <v>2424</v>
      </c>
      <c r="C1130" s="20" t="s">
        <v>26</v>
      </c>
      <c r="D1130" s="20" t="s">
        <v>2425</v>
      </c>
      <c r="E1130" s="20" t="s">
        <v>2426</v>
      </c>
      <c r="F1130" s="20" t="s">
        <v>171</v>
      </c>
      <c r="G1130" s="20" t="s">
        <v>657</v>
      </c>
      <c r="H1130" s="20" t="s">
        <v>143</v>
      </c>
      <c r="I1130" s="20" t="s">
        <v>32</v>
      </c>
      <c r="J1130" s="20" t="s">
        <v>33</v>
      </c>
      <c r="K1130" s="20" t="s">
        <v>2636</v>
      </c>
      <c r="L1130" s="20" t="s">
        <v>1508</v>
      </c>
      <c r="M1130" s="20" t="s">
        <v>1548</v>
      </c>
      <c r="N1130" s="20" t="s">
        <v>2637</v>
      </c>
      <c r="O1130" s="20">
        <v>100.5</v>
      </c>
      <c r="P1130" s="20">
        <v>2</v>
      </c>
      <c r="Q1130" s="20">
        <v>17.04</v>
      </c>
      <c r="R1130" s="20">
        <v>5.9</v>
      </c>
      <c r="S1130" s="20" t="s">
        <v>2337</v>
      </c>
      <c r="T1130" s="20">
        <v>696</v>
      </c>
      <c r="U1130" s="20" t="s">
        <v>350</v>
      </c>
      <c r="V1130" s="20" t="s">
        <v>351</v>
      </c>
      <c r="W1130" s="21" t="s">
        <v>41</v>
      </c>
      <c r="X1130" s="22">
        <v>44600</v>
      </c>
      <c r="Y1130" s="23">
        <v>44781</v>
      </c>
      <c r="Z1130" s="37" t="str">
        <f>IF(India_Data[[#This Row],[Order Date]]=India_Data[[#This Row],[Ship Date]],"0","1")</f>
        <v>1</v>
      </c>
      <c r="AA1130" s="37" t="str">
        <f>IF(India_Data[[#This Row],[Sales]]&gt;=India_Data[[#This Row],[Target]],"YES","NO")</f>
        <v>NO</v>
      </c>
      <c r="AB1130" s="37">
        <f>(Data!O1130:O2684-Data!T1130:T2684)</f>
        <v>-595.5</v>
      </c>
      <c r="AC1130" s="35">
        <f>India_Data[[#This Row],[Ship Date]]-India_Data[[#This Row],[Order Date]]</f>
        <v>181</v>
      </c>
      <c r="AD1130" s="35" t="str">
        <f>IF(India_Data[[#This Row],[Ship Date]]-India_Data[[#This Row],[Order Date]]&gt;5,"flag","no")</f>
        <v>flag</v>
      </c>
      <c r="AE1130" s="35">
        <f>India_Data[[#This Row],[Profit]]/India_Data[[#This Row],[Sales]]</f>
        <v>0.16955223880597015</v>
      </c>
      <c r="AF1130" s="41">
        <f>India_Data[[#This Row],[Sales]]/India_Data[[#This Row],[Target]]</f>
        <v>0.14439655172413793</v>
      </c>
      <c r="AG1130" s="41">
        <f>India_Data[[#This Row],[Shipping Cost]]/India_Data[[#This Row],[Sales]]</f>
        <v>5.8706467661691547E-2</v>
      </c>
      <c r="AH1130" s="40" t="str">
        <f>IF(India_Data[[#This Row],[Shipping Cost]]/India_Data[[#This Row],[Sales]]&gt;0.1,"HIGH","")</f>
        <v/>
      </c>
    </row>
    <row r="1131" spans="1:34">
      <c r="A1131" s="19">
        <v>1130</v>
      </c>
      <c r="B1131" s="20" t="s">
        <v>2596</v>
      </c>
      <c r="C1131" s="20" t="s">
        <v>26</v>
      </c>
      <c r="D1131" s="20" t="s">
        <v>2597</v>
      </c>
      <c r="E1131" s="20" t="s">
        <v>2598</v>
      </c>
      <c r="F1131" s="20" t="s">
        <v>171</v>
      </c>
      <c r="G1131" s="20" t="s">
        <v>191</v>
      </c>
      <c r="H1131" s="20" t="s">
        <v>63</v>
      </c>
      <c r="I1131" s="20" t="s">
        <v>32</v>
      </c>
      <c r="J1131" s="20" t="s">
        <v>54</v>
      </c>
      <c r="K1131" s="20" t="s">
        <v>1583</v>
      </c>
      <c r="L1131" s="20" t="s">
        <v>1508</v>
      </c>
      <c r="M1131" s="20" t="s">
        <v>1518</v>
      </c>
      <c r="N1131" s="20" t="s">
        <v>1584</v>
      </c>
      <c r="O1131" s="20">
        <v>1869.72</v>
      </c>
      <c r="P1131" s="20">
        <v>4</v>
      </c>
      <c r="Q1131" s="20">
        <v>878.76</v>
      </c>
      <c r="R1131" s="20">
        <v>169.79</v>
      </c>
      <c r="S1131" s="20" t="s">
        <v>2337</v>
      </c>
      <c r="T1131" s="20">
        <v>143</v>
      </c>
      <c r="U1131" s="20" t="s">
        <v>350</v>
      </c>
      <c r="V1131" s="20" t="s">
        <v>356</v>
      </c>
      <c r="W1131" s="21" t="s">
        <v>58</v>
      </c>
      <c r="X1131" s="22">
        <v>45095</v>
      </c>
      <c r="Y1131" s="23">
        <v>45099</v>
      </c>
      <c r="Z1131" s="37" t="str">
        <f>IF(India_Data[[#This Row],[Order Date]]=India_Data[[#This Row],[Ship Date]],"0","1")</f>
        <v>1</v>
      </c>
      <c r="AA1131" s="37" t="str">
        <f>IF(India_Data[[#This Row],[Sales]]&gt;=India_Data[[#This Row],[Target]],"YES","NO")</f>
        <v>YES</v>
      </c>
      <c r="AB1131" s="37">
        <f>(Data!O1131:O2685-Data!T1131:T2685)</f>
        <v>1726.72</v>
      </c>
      <c r="AC1131" s="35">
        <f>India_Data[[#This Row],[Ship Date]]-India_Data[[#This Row],[Order Date]]</f>
        <v>4</v>
      </c>
      <c r="AD1131" s="35" t="str">
        <f>IF(India_Data[[#This Row],[Ship Date]]-India_Data[[#This Row],[Order Date]]&gt;5,"flag","no")</f>
        <v>no</v>
      </c>
      <c r="AE1131" s="35">
        <f>India_Data[[#This Row],[Profit]]/India_Data[[#This Row],[Sales]]</f>
        <v>0.46999550734869389</v>
      </c>
      <c r="AF1131" s="41">
        <f>India_Data[[#This Row],[Sales]]/India_Data[[#This Row],[Target]]</f>
        <v>13.074965034965036</v>
      </c>
      <c r="AG1131" s="41">
        <f>India_Data[[#This Row],[Shipping Cost]]/India_Data[[#This Row],[Sales]]</f>
        <v>9.0810388721305854E-2</v>
      </c>
      <c r="AH1131" s="40" t="str">
        <f>IF(India_Data[[#This Row],[Shipping Cost]]/India_Data[[#This Row],[Sales]]&gt;0.1,"HIGH","")</f>
        <v/>
      </c>
    </row>
    <row r="1132" spans="1:34">
      <c r="A1132" s="19">
        <v>1131</v>
      </c>
      <c r="B1132" s="20" t="s">
        <v>2353</v>
      </c>
      <c r="C1132" s="20" t="s">
        <v>26</v>
      </c>
      <c r="D1132" s="20" t="s">
        <v>2354</v>
      </c>
      <c r="E1132" s="20" t="s">
        <v>2355</v>
      </c>
      <c r="F1132" s="20" t="s">
        <v>171</v>
      </c>
      <c r="G1132" s="20" t="s">
        <v>507</v>
      </c>
      <c r="H1132" s="20" t="s">
        <v>312</v>
      </c>
      <c r="I1132" s="20" t="s">
        <v>32</v>
      </c>
      <c r="J1132" s="20" t="s">
        <v>180</v>
      </c>
      <c r="K1132" s="20" t="s">
        <v>1615</v>
      </c>
      <c r="L1132" s="20" t="s">
        <v>1508</v>
      </c>
      <c r="M1132" s="20" t="s">
        <v>1518</v>
      </c>
      <c r="N1132" s="20" t="s">
        <v>1616</v>
      </c>
      <c r="O1132" s="20">
        <v>176.4</v>
      </c>
      <c r="P1132" s="20">
        <v>2</v>
      </c>
      <c r="Q1132" s="20">
        <v>82.86</v>
      </c>
      <c r="R1132" s="20">
        <v>9.44</v>
      </c>
      <c r="S1132" s="20" t="s">
        <v>2337</v>
      </c>
      <c r="T1132" s="20">
        <v>431</v>
      </c>
      <c r="U1132" s="20" t="s">
        <v>350</v>
      </c>
      <c r="V1132" s="20" t="s">
        <v>375</v>
      </c>
      <c r="W1132" s="21" t="s">
        <v>41</v>
      </c>
      <c r="X1132" s="22">
        <v>45290</v>
      </c>
      <c r="Y1132" s="23">
        <v>45383</v>
      </c>
      <c r="Z1132" s="37" t="str">
        <f>IF(India_Data[[#This Row],[Order Date]]=India_Data[[#This Row],[Ship Date]],"0","1")</f>
        <v>1</v>
      </c>
      <c r="AA1132" s="37" t="str">
        <f>IF(India_Data[[#This Row],[Sales]]&gt;=India_Data[[#This Row],[Target]],"YES","NO")</f>
        <v>NO</v>
      </c>
      <c r="AB1132" s="37">
        <f>(Data!O1132:O2686-Data!T1132:T2686)</f>
        <v>-254.6</v>
      </c>
      <c r="AC1132" s="35">
        <f>India_Data[[#This Row],[Ship Date]]-India_Data[[#This Row],[Order Date]]</f>
        <v>93</v>
      </c>
      <c r="AD1132" s="35" t="str">
        <f>IF(India_Data[[#This Row],[Ship Date]]-India_Data[[#This Row],[Order Date]]&gt;5,"flag","no")</f>
        <v>flag</v>
      </c>
      <c r="AE1132" s="35">
        <f>India_Data[[#This Row],[Profit]]/India_Data[[#This Row],[Sales]]</f>
        <v>0.46972789115646257</v>
      </c>
      <c r="AF1132" s="41">
        <f>India_Data[[#This Row],[Sales]]/India_Data[[#This Row],[Target]]</f>
        <v>0.40928074245939677</v>
      </c>
      <c r="AG1132" s="41">
        <f>India_Data[[#This Row],[Shipping Cost]]/India_Data[[#This Row],[Sales]]</f>
        <v>5.3514739229024937E-2</v>
      </c>
      <c r="AH1132" s="40" t="str">
        <f>IF(India_Data[[#This Row],[Shipping Cost]]/India_Data[[#This Row],[Sales]]&gt;0.1,"HIGH","")</f>
        <v/>
      </c>
    </row>
    <row r="1133" spans="1:34">
      <c r="A1133" s="19">
        <v>1132</v>
      </c>
      <c r="B1133" s="20" t="s">
        <v>2507</v>
      </c>
      <c r="C1133" s="20" t="s">
        <v>26</v>
      </c>
      <c r="D1133" s="20" t="s">
        <v>2508</v>
      </c>
      <c r="E1133" s="20" t="s">
        <v>2509</v>
      </c>
      <c r="F1133" s="20" t="s">
        <v>171</v>
      </c>
      <c r="G1133" s="20" t="s">
        <v>117</v>
      </c>
      <c r="H1133" s="20" t="s">
        <v>143</v>
      </c>
      <c r="I1133" s="20" t="s">
        <v>32</v>
      </c>
      <c r="J1133" s="20" t="s">
        <v>33</v>
      </c>
      <c r="K1133" s="20" t="s">
        <v>2112</v>
      </c>
      <c r="L1133" s="20" t="s">
        <v>1942</v>
      </c>
      <c r="M1133" s="20" t="s">
        <v>1969</v>
      </c>
      <c r="N1133" s="20" t="s">
        <v>2113</v>
      </c>
      <c r="O1133" s="20">
        <v>4518.78</v>
      </c>
      <c r="P1133" s="20">
        <v>7</v>
      </c>
      <c r="Q1133" s="20">
        <v>632.52</v>
      </c>
      <c r="R1133" s="20">
        <v>658.69</v>
      </c>
      <c r="S1133" s="20" t="s">
        <v>2337</v>
      </c>
      <c r="T1133" s="20">
        <v>30</v>
      </c>
      <c r="U1133" s="20" t="s">
        <v>350</v>
      </c>
      <c r="V1133" s="20" t="s">
        <v>362</v>
      </c>
      <c r="W1133" s="21" t="s">
        <v>41</v>
      </c>
      <c r="X1133" s="22">
        <v>45425</v>
      </c>
      <c r="Y1133" s="23">
        <v>45429</v>
      </c>
      <c r="Z1133" s="37" t="str">
        <f>IF(India_Data[[#This Row],[Order Date]]=India_Data[[#This Row],[Ship Date]],"0","1")</f>
        <v>1</v>
      </c>
      <c r="AA1133" s="37" t="str">
        <f>IF(India_Data[[#This Row],[Sales]]&gt;=India_Data[[#This Row],[Target]],"YES","NO")</f>
        <v>YES</v>
      </c>
      <c r="AB1133" s="37">
        <f>(Data!O1133:O2687-Data!T1133:T2687)</f>
        <v>4488.78</v>
      </c>
      <c r="AC1133" s="35">
        <f>India_Data[[#This Row],[Ship Date]]-India_Data[[#This Row],[Order Date]]</f>
        <v>4</v>
      </c>
      <c r="AD1133" s="35" t="str">
        <f>IF(India_Data[[#This Row],[Ship Date]]-India_Data[[#This Row],[Order Date]]&gt;5,"flag","no")</f>
        <v>no</v>
      </c>
      <c r="AE1133" s="35">
        <f>India_Data[[#This Row],[Profit]]/India_Data[[#This Row],[Sales]]</f>
        <v>0.13997583418533321</v>
      </c>
      <c r="AF1133" s="41">
        <f>India_Data[[#This Row],[Sales]]/India_Data[[#This Row],[Target]]</f>
        <v>150.626</v>
      </c>
      <c r="AG1133" s="41">
        <f>India_Data[[#This Row],[Shipping Cost]]/India_Data[[#This Row],[Sales]]</f>
        <v>0.14576722035593681</v>
      </c>
      <c r="AH1133" s="40" t="str">
        <f>IF(India_Data[[#This Row],[Shipping Cost]]/India_Data[[#This Row],[Sales]]&gt;0.1,"HIGH","")</f>
        <v>HIGH</v>
      </c>
    </row>
    <row r="1134" spans="1:34">
      <c r="A1134" s="19">
        <v>1133</v>
      </c>
      <c r="B1134" s="20" t="s">
        <v>2507</v>
      </c>
      <c r="C1134" s="20" t="s">
        <v>26</v>
      </c>
      <c r="D1134" s="20" t="s">
        <v>2508</v>
      </c>
      <c r="E1134" s="20" t="s">
        <v>2509</v>
      </c>
      <c r="F1134" s="20" t="s">
        <v>171</v>
      </c>
      <c r="G1134" s="20" t="s">
        <v>117</v>
      </c>
      <c r="H1134" s="20" t="s">
        <v>143</v>
      </c>
      <c r="I1134" s="20" t="s">
        <v>32</v>
      </c>
      <c r="J1134" s="20" t="s">
        <v>33</v>
      </c>
      <c r="K1134" s="20" t="s">
        <v>2033</v>
      </c>
      <c r="L1134" s="20" t="s">
        <v>1942</v>
      </c>
      <c r="M1134" s="20" t="s">
        <v>1969</v>
      </c>
      <c r="N1134" s="20" t="s">
        <v>2034</v>
      </c>
      <c r="O1134" s="20">
        <v>683.4</v>
      </c>
      <c r="P1134" s="20">
        <v>5</v>
      </c>
      <c r="Q1134" s="20">
        <v>34.049999999999997</v>
      </c>
      <c r="R1134" s="20">
        <v>68.42</v>
      </c>
      <c r="S1134" s="20" t="s">
        <v>2337</v>
      </c>
      <c r="T1134" s="20">
        <v>779</v>
      </c>
      <c r="U1134" s="20" t="s">
        <v>350</v>
      </c>
      <c r="V1134" s="20" t="s">
        <v>351</v>
      </c>
      <c r="W1134" s="21" t="s">
        <v>58</v>
      </c>
      <c r="X1134" s="22">
        <v>45544</v>
      </c>
      <c r="Y1134" s="23">
        <v>45549</v>
      </c>
      <c r="Z1134" s="37" t="str">
        <f>IF(India_Data[[#This Row],[Order Date]]=India_Data[[#This Row],[Ship Date]],"0","1")</f>
        <v>1</v>
      </c>
      <c r="AA1134" s="37" t="str">
        <f>IF(India_Data[[#This Row],[Sales]]&gt;=India_Data[[#This Row],[Target]],"YES","NO")</f>
        <v>NO</v>
      </c>
      <c r="AB1134" s="37">
        <f>(Data!O1134:O2688-Data!T1134:T2688)</f>
        <v>-95.600000000000023</v>
      </c>
      <c r="AC1134" s="35">
        <f>India_Data[[#This Row],[Ship Date]]-India_Data[[#This Row],[Order Date]]</f>
        <v>5</v>
      </c>
      <c r="AD1134" s="35" t="str">
        <f>IF(India_Data[[#This Row],[Ship Date]]-India_Data[[#This Row],[Order Date]]&gt;5,"flag","no")</f>
        <v>no</v>
      </c>
      <c r="AE1134" s="35">
        <f>India_Data[[#This Row],[Profit]]/India_Data[[#This Row],[Sales]]</f>
        <v>4.9824407374890252E-2</v>
      </c>
      <c r="AF1134" s="41">
        <f>India_Data[[#This Row],[Sales]]/India_Data[[#This Row],[Target]]</f>
        <v>0.87727856225930678</v>
      </c>
      <c r="AG1134" s="41">
        <f>India_Data[[#This Row],[Shipping Cost]]/India_Data[[#This Row],[Sales]]</f>
        <v>0.10011706175007316</v>
      </c>
      <c r="AH1134" s="40" t="str">
        <f>IF(India_Data[[#This Row],[Shipping Cost]]/India_Data[[#This Row],[Sales]]&gt;0.1,"HIGH","")</f>
        <v>HIGH</v>
      </c>
    </row>
    <row r="1135" spans="1:34">
      <c r="A1135" s="19">
        <v>1134</v>
      </c>
      <c r="B1135" s="20" t="s">
        <v>2638</v>
      </c>
      <c r="C1135" s="20" t="s">
        <v>26</v>
      </c>
      <c r="D1135" s="20" t="s">
        <v>2639</v>
      </c>
      <c r="E1135" s="20" t="s">
        <v>2640</v>
      </c>
      <c r="F1135" s="20" t="s">
        <v>171</v>
      </c>
      <c r="G1135" s="20" t="s">
        <v>191</v>
      </c>
      <c r="H1135" s="20" t="s">
        <v>63</v>
      </c>
      <c r="I1135" s="20" t="s">
        <v>32</v>
      </c>
      <c r="J1135" s="20" t="s">
        <v>54</v>
      </c>
      <c r="K1135" s="20" t="s">
        <v>2641</v>
      </c>
      <c r="L1135" s="20" t="s">
        <v>1942</v>
      </c>
      <c r="M1135" s="20" t="s">
        <v>1969</v>
      </c>
      <c r="N1135" s="20" t="s">
        <v>2642</v>
      </c>
      <c r="O1135" s="20">
        <v>369.45</v>
      </c>
      <c r="P1135" s="20">
        <v>3</v>
      </c>
      <c r="Q1135" s="20">
        <v>84.96</v>
      </c>
      <c r="R1135" s="20">
        <v>58.13</v>
      </c>
      <c r="S1135" s="20" t="s">
        <v>2337</v>
      </c>
      <c r="T1135" s="20">
        <v>494</v>
      </c>
      <c r="U1135" s="20" t="s">
        <v>350</v>
      </c>
      <c r="V1135" s="20" t="s">
        <v>356</v>
      </c>
      <c r="W1135" s="21" t="s">
        <v>58</v>
      </c>
      <c r="X1135" s="22">
        <v>45454</v>
      </c>
      <c r="Y1135" s="23">
        <v>45607</v>
      </c>
      <c r="Z1135" s="37" t="str">
        <f>IF(India_Data[[#This Row],[Order Date]]=India_Data[[#This Row],[Ship Date]],"0","1")</f>
        <v>1</v>
      </c>
      <c r="AA1135" s="37" t="str">
        <f>IF(India_Data[[#This Row],[Sales]]&gt;=India_Data[[#This Row],[Target]],"YES","NO")</f>
        <v>NO</v>
      </c>
      <c r="AB1135" s="37">
        <f>(Data!O1135:O2689-Data!T1135:T2689)</f>
        <v>-124.55000000000001</v>
      </c>
      <c r="AC1135" s="35">
        <f>India_Data[[#This Row],[Ship Date]]-India_Data[[#This Row],[Order Date]]</f>
        <v>153</v>
      </c>
      <c r="AD1135" s="35" t="str">
        <f>IF(India_Data[[#This Row],[Ship Date]]-India_Data[[#This Row],[Order Date]]&gt;5,"flag","no")</f>
        <v>flag</v>
      </c>
      <c r="AE1135" s="35">
        <f>India_Data[[#This Row],[Profit]]/India_Data[[#This Row],[Sales]]</f>
        <v>0.22996345919610231</v>
      </c>
      <c r="AF1135" s="41">
        <f>India_Data[[#This Row],[Sales]]/India_Data[[#This Row],[Target]]</f>
        <v>0.74787449392712546</v>
      </c>
      <c r="AG1135" s="41">
        <f>India_Data[[#This Row],[Shipping Cost]]/India_Data[[#This Row],[Sales]]</f>
        <v>0.1573419948572202</v>
      </c>
      <c r="AH1135" s="40" t="str">
        <f>IF(India_Data[[#This Row],[Shipping Cost]]/India_Data[[#This Row],[Sales]]&gt;0.1,"HIGH","")</f>
        <v>HIGH</v>
      </c>
    </row>
    <row r="1136" spans="1:34">
      <c r="A1136" s="19">
        <v>1135</v>
      </c>
      <c r="B1136" s="20" t="s">
        <v>2418</v>
      </c>
      <c r="C1136" s="20" t="s">
        <v>26</v>
      </c>
      <c r="D1136" s="20" t="s">
        <v>2010</v>
      </c>
      <c r="E1136" s="20" t="s">
        <v>2011</v>
      </c>
      <c r="F1136" s="20" t="s">
        <v>171</v>
      </c>
      <c r="G1136" s="20" t="s">
        <v>1154</v>
      </c>
      <c r="H1136" s="20" t="s">
        <v>563</v>
      </c>
      <c r="I1136" s="20" t="s">
        <v>32</v>
      </c>
      <c r="J1136" s="20" t="s">
        <v>54</v>
      </c>
      <c r="K1136" s="20" t="s">
        <v>2553</v>
      </c>
      <c r="L1136" s="20" t="s">
        <v>1942</v>
      </c>
      <c r="M1136" s="20" t="s">
        <v>1969</v>
      </c>
      <c r="N1136" s="20" t="s">
        <v>2554</v>
      </c>
      <c r="O1136" s="20">
        <v>340.35</v>
      </c>
      <c r="P1136" s="20">
        <v>5</v>
      </c>
      <c r="Q1136" s="20">
        <v>33.9</v>
      </c>
      <c r="R1136" s="20">
        <v>56.5</v>
      </c>
      <c r="S1136" s="20" t="s">
        <v>2337</v>
      </c>
      <c r="T1136" s="20">
        <v>460</v>
      </c>
      <c r="U1136" s="20" t="s">
        <v>350</v>
      </c>
      <c r="V1136" s="20" t="s">
        <v>362</v>
      </c>
      <c r="W1136" s="21" t="s">
        <v>41</v>
      </c>
      <c r="X1136" s="22">
        <v>45454</v>
      </c>
      <c r="Y1136" s="23">
        <v>45607</v>
      </c>
      <c r="Z1136" s="37" t="str">
        <f>IF(India_Data[[#This Row],[Order Date]]=India_Data[[#This Row],[Ship Date]],"0","1")</f>
        <v>1</v>
      </c>
      <c r="AA1136" s="37" t="str">
        <f>IF(India_Data[[#This Row],[Sales]]&gt;=India_Data[[#This Row],[Target]],"YES","NO")</f>
        <v>NO</v>
      </c>
      <c r="AB1136" s="37">
        <f>(Data!O1136:O2690-Data!T1136:T2690)</f>
        <v>-119.64999999999998</v>
      </c>
      <c r="AC1136" s="35">
        <f>India_Data[[#This Row],[Ship Date]]-India_Data[[#This Row],[Order Date]]</f>
        <v>153</v>
      </c>
      <c r="AD1136" s="35" t="str">
        <f>IF(India_Data[[#This Row],[Ship Date]]-India_Data[[#This Row],[Order Date]]&gt;5,"flag","no")</f>
        <v>flag</v>
      </c>
      <c r="AE1136" s="35">
        <f>India_Data[[#This Row],[Profit]]/India_Data[[#This Row],[Sales]]</f>
        <v>9.9603349493168791E-2</v>
      </c>
      <c r="AF1136" s="41">
        <f>India_Data[[#This Row],[Sales]]/India_Data[[#This Row],[Target]]</f>
        <v>0.73989130434782613</v>
      </c>
      <c r="AG1136" s="41">
        <f>India_Data[[#This Row],[Shipping Cost]]/India_Data[[#This Row],[Sales]]</f>
        <v>0.16600558248861466</v>
      </c>
      <c r="AH1136" s="40" t="str">
        <f>IF(India_Data[[#This Row],[Shipping Cost]]/India_Data[[#This Row],[Sales]]&gt;0.1,"HIGH","")</f>
        <v>HIGH</v>
      </c>
    </row>
    <row r="1137" spans="1:34">
      <c r="A1137" s="19">
        <v>1136</v>
      </c>
      <c r="B1137" s="20" t="s">
        <v>2643</v>
      </c>
      <c r="C1137" s="20" t="s">
        <v>26</v>
      </c>
      <c r="D1137" s="20" t="s">
        <v>857</v>
      </c>
      <c r="E1137" s="20" t="s">
        <v>858</v>
      </c>
      <c r="F1137" s="20" t="s">
        <v>171</v>
      </c>
      <c r="G1137" s="20" t="s">
        <v>913</v>
      </c>
      <c r="H1137" s="20" t="s">
        <v>136</v>
      </c>
      <c r="I1137" s="20" t="s">
        <v>32</v>
      </c>
      <c r="J1137" s="20" t="s">
        <v>54</v>
      </c>
      <c r="K1137" s="20" t="s">
        <v>2644</v>
      </c>
      <c r="L1137" s="20" t="s">
        <v>1942</v>
      </c>
      <c r="M1137" s="20" t="s">
        <v>1969</v>
      </c>
      <c r="N1137" s="20" t="s">
        <v>2645</v>
      </c>
      <c r="O1137" s="20">
        <v>219.33</v>
      </c>
      <c r="P1137" s="20">
        <v>3</v>
      </c>
      <c r="Q1137" s="20">
        <v>78.930000000000007</v>
      </c>
      <c r="R1137" s="20">
        <v>11.59</v>
      </c>
      <c r="S1137" s="20" t="s">
        <v>2337</v>
      </c>
      <c r="T1137" s="20">
        <v>245</v>
      </c>
      <c r="U1137" s="20" t="s">
        <v>350</v>
      </c>
      <c r="V1137" s="20" t="s">
        <v>351</v>
      </c>
      <c r="W1137" s="21" t="s">
        <v>58</v>
      </c>
      <c r="X1137" s="22">
        <v>44926</v>
      </c>
      <c r="Y1137" s="23">
        <v>45047</v>
      </c>
      <c r="Z1137" s="37" t="str">
        <f>IF(India_Data[[#This Row],[Order Date]]=India_Data[[#This Row],[Ship Date]],"0","1")</f>
        <v>1</v>
      </c>
      <c r="AA1137" s="37" t="str">
        <f>IF(India_Data[[#This Row],[Sales]]&gt;=India_Data[[#This Row],[Target]],"YES","NO")</f>
        <v>NO</v>
      </c>
      <c r="AB1137" s="37">
        <f>(Data!O1137:O2691-Data!T1137:T2691)</f>
        <v>-25.669999999999987</v>
      </c>
      <c r="AC1137" s="35">
        <f>India_Data[[#This Row],[Ship Date]]-India_Data[[#This Row],[Order Date]]</f>
        <v>121</v>
      </c>
      <c r="AD1137" s="35" t="str">
        <f>IF(India_Data[[#This Row],[Ship Date]]-India_Data[[#This Row],[Order Date]]&gt;5,"flag","no")</f>
        <v>flag</v>
      </c>
      <c r="AE1137" s="35">
        <f>India_Data[[#This Row],[Profit]]/India_Data[[#This Row],[Sales]]</f>
        <v>0.35986869101354124</v>
      </c>
      <c r="AF1137" s="41">
        <f>India_Data[[#This Row],[Sales]]/India_Data[[#This Row],[Target]]</f>
        <v>0.8952244897959184</v>
      </c>
      <c r="AG1137" s="41">
        <f>India_Data[[#This Row],[Shipping Cost]]/India_Data[[#This Row],[Sales]]</f>
        <v>5.2842748370036018E-2</v>
      </c>
      <c r="AH1137" s="40" t="str">
        <f>IF(India_Data[[#This Row],[Shipping Cost]]/India_Data[[#This Row],[Sales]]&gt;0.1,"HIGH","")</f>
        <v/>
      </c>
    </row>
    <row r="1138" spans="1:34">
      <c r="A1138" s="19">
        <v>1137</v>
      </c>
      <c r="B1138" s="20" t="s">
        <v>2566</v>
      </c>
      <c r="C1138" s="20" t="s">
        <v>26</v>
      </c>
      <c r="D1138" s="20" t="s">
        <v>1012</v>
      </c>
      <c r="E1138" s="20" t="s">
        <v>1013</v>
      </c>
      <c r="F1138" s="20" t="s">
        <v>110</v>
      </c>
      <c r="G1138" s="20" t="s">
        <v>218</v>
      </c>
      <c r="H1138" s="20" t="s">
        <v>165</v>
      </c>
      <c r="I1138" s="20" t="s">
        <v>32</v>
      </c>
      <c r="J1138" s="20" t="s">
        <v>47</v>
      </c>
      <c r="K1138" s="20" t="s">
        <v>2183</v>
      </c>
      <c r="L1138" s="20" t="s">
        <v>1942</v>
      </c>
      <c r="M1138" s="20" t="s">
        <v>1969</v>
      </c>
      <c r="N1138" s="20" t="s">
        <v>2184</v>
      </c>
      <c r="O1138" s="20">
        <v>3271.2</v>
      </c>
      <c r="P1138" s="20">
        <v>5</v>
      </c>
      <c r="Q1138" s="20">
        <v>1341.15</v>
      </c>
      <c r="R1138" s="20">
        <v>232.45</v>
      </c>
      <c r="S1138" s="20" t="s">
        <v>2337</v>
      </c>
      <c r="T1138" s="20">
        <v>458</v>
      </c>
      <c r="U1138" s="20" t="s">
        <v>350</v>
      </c>
      <c r="V1138" s="20" t="s">
        <v>356</v>
      </c>
      <c r="W1138" s="21" t="s">
        <v>58</v>
      </c>
      <c r="X1138" s="22">
        <v>45399</v>
      </c>
      <c r="Y1138" s="23">
        <v>45403</v>
      </c>
      <c r="Z1138" s="37" t="str">
        <f>IF(India_Data[[#This Row],[Order Date]]=India_Data[[#This Row],[Ship Date]],"0","1")</f>
        <v>1</v>
      </c>
      <c r="AA1138" s="37" t="str">
        <f>IF(India_Data[[#This Row],[Sales]]&gt;=India_Data[[#This Row],[Target]],"YES","NO")</f>
        <v>YES</v>
      </c>
      <c r="AB1138" s="37">
        <f>(Data!O1138:O2692-Data!T1138:T2692)</f>
        <v>2813.2</v>
      </c>
      <c r="AC1138" s="35">
        <f>India_Data[[#This Row],[Ship Date]]-India_Data[[#This Row],[Order Date]]</f>
        <v>4</v>
      </c>
      <c r="AD1138" s="35" t="str">
        <f>IF(India_Data[[#This Row],[Ship Date]]-India_Data[[#This Row],[Order Date]]&gt;5,"flag","no")</f>
        <v>no</v>
      </c>
      <c r="AE1138" s="35">
        <f>India_Data[[#This Row],[Profit]]/India_Data[[#This Row],[Sales]]</f>
        <v>0.4099871606749817</v>
      </c>
      <c r="AF1138" s="41">
        <f>India_Data[[#This Row],[Sales]]/India_Data[[#This Row],[Target]]</f>
        <v>7.1423580786026193</v>
      </c>
      <c r="AG1138" s="41">
        <f>India_Data[[#This Row],[Shipping Cost]]/India_Data[[#This Row],[Sales]]</f>
        <v>7.1059550012227926E-2</v>
      </c>
      <c r="AH1138" s="40" t="str">
        <f>IF(India_Data[[#This Row],[Shipping Cost]]/India_Data[[#This Row],[Sales]]&gt;0.1,"HIGH","")</f>
        <v/>
      </c>
    </row>
    <row r="1139" spans="1:34">
      <c r="A1139" s="19">
        <v>1138</v>
      </c>
      <c r="B1139" s="20" t="s">
        <v>2573</v>
      </c>
      <c r="C1139" s="20" t="s">
        <v>26</v>
      </c>
      <c r="D1139" s="20" t="s">
        <v>2574</v>
      </c>
      <c r="E1139" s="20" t="s">
        <v>2575</v>
      </c>
      <c r="F1139" s="20" t="s">
        <v>110</v>
      </c>
      <c r="G1139" s="20" t="s">
        <v>150</v>
      </c>
      <c r="H1139" s="20" t="s">
        <v>46</v>
      </c>
      <c r="I1139" s="20" t="s">
        <v>32</v>
      </c>
      <c r="J1139" s="20" t="s">
        <v>47</v>
      </c>
      <c r="K1139" s="20" t="s">
        <v>2118</v>
      </c>
      <c r="L1139" s="20" t="s">
        <v>1942</v>
      </c>
      <c r="M1139" s="20" t="s">
        <v>1969</v>
      </c>
      <c r="N1139" s="20" t="s">
        <v>2119</v>
      </c>
      <c r="O1139" s="20">
        <v>1912.5</v>
      </c>
      <c r="P1139" s="20">
        <v>3</v>
      </c>
      <c r="Q1139" s="20">
        <v>210.33</v>
      </c>
      <c r="R1139" s="20">
        <v>161.94999999999999</v>
      </c>
      <c r="S1139" s="20" t="s">
        <v>2337</v>
      </c>
      <c r="T1139" s="20">
        <v>315</v>
      </c>
      <c r="U1139" s="20" t="s">
        <v>350</v>
      </c>
      <c r="V1139" s="20" t="s">
        <v>375</v>
      </c>
      <c r="W1139" s="21" t="s">
        <v>41</v>
      </c>
      <c r="X1139" s="22">
        <v>45467</v>
      </c>
      <c r="Y1139" s="23">
        <v>45473</v>
      </c>
      <c r="Z1139" s="37" t="str">
        <f>IF(India_Data[[#This Row],[Order Date]]=India_Data[[#This Row],[Ship Date]],"0","1")</f>
        <v>1</v>
      </c>
      <c r="AA1139" s="37" t="str">
        <f>IF(India_Data[[#This Row],[Sales]]&gt;=India_Data[[#This Row],[Target]],"YES","NO")</f>
        <v>YES</v>
      </c>
      <c r="AB1139" s="37">
        <f>(Data!O1139:O2693-Data!T1139:T2693)</f>
        <v>1597.5</v>
      </c>
      <c r="AC1139" s="35">
        <f>India_Data[[#This Row],[Ship Date]]-India_Data[[#This Row],[Order Date]]</f>
        <v>6</v>
      </c>
      <c r="AD1139" s="35" t="str">
        <f>IF(India_Data[[#This Row],[Ship Date]]-India_Data[[#This Row],[Order Date]]&gt;5,"flag","no")</f>
        <v>flag</v>
      </c>
      <c r="AE1139" s="35">
        <f>India_Data[[#This Row],[Profit]]/India_Data[[#This Row],[Sales]]</f>
        <v>0.1099764705882353</v>
      </c>
      <c r="AF1139" s="41">
        <f>India_Data[[#This Row],[Sales]]/India_Data[[#This Row],[Target]]</f>
        <v>6.0714285714285712</v>
      </c>
      <c r="AG1139" s="41">
        <f>India_Data[[#This Row],[Shipping Cost]]/India_Data[[#This Row],[Sales]]</f>
        <v>8.4679738562091503E-2</v>
      </c>
      <c r="AH1139" s="40" t="str">
        <f>IF(India_Data[[#This Row],[Shipping Cost]]/India_Data[[#This Row],[Sales]]&gt;0.1,"HIGH","")</f>
        <v/>
      </c>
    </row>
    <row r="1140" spans="1:34">
      <c r="A1140" s="19">
        <v>1139</v>
      </c>
      <c r="B1140" s="20" t="s">
        <v>2439</v>
      </c>
      <c r="C1140" s="20" t="s">
        <v>26</v>
      </c>
      <c r="D1140" s="20" t="s">
        <v>2440</v>
      </c>
      <c r="E1140" s="20" t="s">
        <v>2441</v>
      </c>
      <c r="F1140" s="20" t="s">
        <v>29</v>
      </c>
      <c r="G1140" s="20" t="s">
        <v>712</v>
      </c>
      <c r="H1140" s="20" t="s">
        <v>512</v>
      </c>
      <c r="I1140" s="20" t="s">
        <v>32</v>
      </c>
      <c r="J1140" s="20" t="s">
        <v>180</v>
      </c>
      <c r="K1140" s="20" t="s">
        <v>2646</v>
      </c>
      <c r="L1140" s="20" t="s">
        <v>1508</v>
      </c>
      <c r="M1140" s="20" t="s">
        <v>1509</v>
      </c>
      <c r="N1140" s="20" t="s">
        <v>2647</v>
      </c>
      <c r="O1140" s="20">
        <v>2737.98</v>
      </c>
      <c r="P1140" s="20">
        <v>7</v>
      </c>
      <c r="Q1140" s="20">
        <v>301.14</v>
      </c>
      <c r="R1140" s="20">
        <v>136.46</v>
      </c>
      <c r="S1140" s="20" t="s">
        <v>2337</v>
      </c>
      <c r="T1140" s="20">
        <v>355</v>
      </c>
      <c r="U1140" s="20" t="s">
        <v>350</v>
      </c>
      <c r="V1140" s="20" t="s">
        <v>362</v>
      </c>
      <c r="W1140" s="21" t="s">
        <v>58</v>
      </c>
      <c r="X1140" s="22">
        <v>44296</v>
      </c>
      <c r="Y1140" s="23">
        <v>44449</v>
      </c>
      <c r="Z1140" s="37" t="str">
        <f>IF(India_Data[[#This Row],[Order Date]]=India_Data[[#This Row],[Ship Date]],"0","1")</f>
        <v>1</v>
      </c>
      <c r="AA1140" s="37" t="str">
        <f>IF(India_Data[[#This Row],[Sales]]&gt;=India_Data[[#This Row],[Target]],"YES","NO")</f>
        <v>YES</v>
      </c>
      <c r="AB1140" s="37">
        <f>(Data!O1140:O2694-Data!T1140:T2694)</f>
        <v>2382.98</v>
      </c>
      <c r="AC1140" s="35">
        <f>India_Data[[#This Row],[Ship Date]]-India_Data[[#This Row],[Order Date]]</f>
        <v>153</v>
      </c>
      <c r="AD1140" s="35" t="str">
        <f>IF(India_Data[[#This Row],[Ship Date]]-India_Data[[#This Row],[Order Date]]&gt;5,"flag","no")</f>
        <v>flag</v>
      </c>
      <c r="AE1140" s="35">
        <f>India_Data[[#This Row],[Profit]]/India_Data[[#This Row],[Sales]]</f>
        <v>0.10998619420156465</v>
      </c>
      <c r="AF1140" s="41">
        <f>India_Data[[#This Row],[Sales]]/India_Data[[#This Row],[Target]]</f>
        <v>7.7126197183098588</v>
      </c>
      <c r="AG1140" s="41">
        <f>India_Data[[#This Row],[Shipping Cost]]/India_Data[[#This Row],[Sales]]</f>
        <v>4.9839662817113349E-2</v>
      </c>
      <c r="AH1140" s="40" t="str">
        <f>IF(India_Data[[#This Row],[Shipping Cost]]/India_Data[[#This Row],[Sales]]&gt;0.1,"HIGH","")</f>
        <v/>
      </c>
    </row>
    <row r="1141" spans="1:34">
      <c r="A1141" s="19">
        <v>1140</v>
      </c>
      <c r="B1141" s="20" t="s">
        <v>2648</v>
      </c>
      <c r="C1141" s="20" t="s">
        <v>26</v>
      </c>
      <c r="D1141" s="20" t="s">
        <v>87</v>
      </c>
      <c r="E1141" s="20" t="s">
        <v>88</v>
      </c>
      <c r="F1141" s="20" t="s">
        <v>29</v>
      </c>
      <c r="G1141" s="20" t="s">
        <v>1877</v>
      </c>
      <c r="H1141" s="20" t="s">
        <v>312</v>
      </c>
      <c r="I1141" s="20" t="s">
        <v>32</v>
      </c>
      <c r="J1141" s="20" t="s">
        <v>180</v>
      </c>
      <c r="K1141" s="20" t="s">
        <v>2649</v>
      </c>
      <c r="L1141" s="20" t="s">
        <v>1508</v>
      </c>
      <c r="M1141" s="20" t="s">
        <v>1509</v>
      </c>
      <c r="N1141" s="20" t="s">
        <v>2650</v>
      </c>
      <c r="O1141" s="20">
        <v>364.92</v>
      </c>
      <c r="P1141" s="20">
        <v>1</v>
      </c>
      <c r="Q1141" s="20">
        <v>62.01</v>
      </c>
      <c r="R1141" s="20">
        <v>63.15</v>
      </c>
      <c r="S1141" s="20" t="s">
        <v>2337</v>
      </c>
      <c r="T1141" s="20">
        <v>748</v>
      </c>
      <c r="U1141" s="20" t="s">
        <v>350</v>
      </c>
      <c r="V1141" s="20" t="s">
        <v>356</v>
      </c>
      <c r="W1141" s="21" t="s">
        <v>58</v>
      </c>
      <c r="X1141" s="22">
        <v>45439</v>
      </c>
      <c r="Y1141" s="23">
        <v>45443</v>
      </c>
      <c r="Z1141" s="37" t="str">
        <f>IF(India_Data[[#This Row],[Order Date]]=India_Data[[#This Row],[Ship Date]],"0","1")</f>
        <v>1</v>
      </c>
      <c r="AA1141" s="37" t="str">
        <f>IF(India_Data[[#This Row],[Sales]]&gt;=India_Data[[#This Row],[Target]],"YES","NO")</f>
        <v>NO</v>
      </c>
      <c r="AB1141" s="37">
        <f>(Data!O1141:O2695-Data!T1141:T2695)</f>
        <v>-383.08</v>
      </c>
      <c r="AC1141" s="35">
        <f>India_Data[[#This Row],[Ship Date]]-India_Data[[#This Row],[Order Date]]</f>
        <v>4</v>
      </c>
      <c r="AD1141" s="35" t="str">
        <f>IF(India_Data[[#This Row],[Ship Date]]-India_Data[[#This Row],[Order Date]]&gt;5,"flag","no")</f>
        <v>no</v>
      </c>
      <c r="AE1141" s="35">
        <f>India_Data[[#This Row],[Profit]]/India_Data[[#This Row],[Sales]]</f>
        <v>0.16992765537652088</v>
      </c>
      <c r="AF1141" s="41">
        <f>India_Data[[#This Row],[Sales]]/India_Data[[#This Row],[Target]]</f>
        <v>0.48786096256684491</v>
      </c>
      <c r="AG1141" s="41">
        <f>India_Data[[#This Row],[Shipping Cost]]/India_Data[[#This Row],[Sales]]</f>
        <v>0.17305162775402827</v>
      </c>
      <c r="AH1141" s="40" t="str">
        <f>IF(India_Data[[#This Row],[Shipping Cost]]/India_Data[[#This Row],[Sales]]&gt;0.1,"HIGH","")</f>
        <v>HIGH</v>
      </c>
    </row>
    <row r="1142" spans="1:34">
      <c r="A1142" s="19">
        <v>1141</v>
      </c>
      <c r="B1142" s="20" t="s">
        <v>2651</v>
      </c>
      <c r="C1142" s="20" t="s">
        <v>26</v>
      </c>
      <c r="D1142" s="20" t="s">
        <v>353</v>
      </c>
      <c r="E1142" s="20" t="s">
        <v>354</v>
      </c>
      <c r="F1142" s="20" t="s">
        <v>29</v>
      </c>
      <c r="G1142" s="20" t="s">
        <v>756</v>
      </c>
      <c r="H1142" s="20" t="s">
        <v>757</v>
      </c>
      <c r="I1142" s="20" t="s">
        <v>32</v>
      </c>
      <c r="J1142" s="20" t="s">
        <v>180</v>
      </c>
      <c r="K1142" s="20" t="s">
        <v>2652</v>
      </c>
      <c r="L1142" s="20" t="s">
        <v>1508</v>
      </c>
      <c r="M1142" s="20" t="s">
        <v>1518</v>
      </c>
      <c r="N1142" s="20" t="s">
        <v>2653</v>
      </c>
      <c r="O1142" s="20">
        <v>175.92</v>
      </c>
      <c r="P1142" s="20">
        <v>2</v>
      </c>
      <c r="Q1142" s="20">
        <v>73.86</v>
      </c>
      <c r="R1142" s="20">
        <v>20.149999999999999</v>
      </c>
      <c r="S1142" s="20" t="s">
        <v>2337</v>
      </c>
      <c r="T1142" s="20">
        <v>439</v>
      </c>
      <c r="U1142" s="20" t="s">
        <v>350</v>
      </c>
      <c r="V1142" s="20" t="s">
        <v>362</v>
      </c>
      <c r="W1142" s="21" t="s">
        <v>41</v>
      </c>
      <c r="X1142" s="22">
        <v>44796</v>
      </c>
      <c r="Y1142" s="23">
        <v>44801</v>
      </c>
      <c r="Z1142" s="37" t="str">
        <f>IF(India_Data[[#This Row],[Order Date]]=India_Data[[#This Row],[Ship Date]],"0","1")</f>
        <v>1</v>
      </c>
      <c r="AA1142" s="37" t="str">
        <f>IF(India_Data[[#This Row],[Sales]]&gt;=India_Data[[#This Row],[Target]],"YES","NO")</f>
        <v>NO</v>
      </c>
      <c r="AB1142" s="37">
        <f>(Data!O1142:O2696-Data!T1142:T2696)</f>
        <v>-263.08000000000004</v>
      </c>
      <c r="AC1142" s="35">
        <f>India_Data[[#This Row],[Ship Date]]-India_Data[[#This Row],[Order Date]]</f>
        <v>5</v>
      </c>
      <c r="AD1142" s="35" t="str">
        <f>IF(India_Data[[#This Row],[Ship Date]]-India_Data[[#This Row],[Order Date]]&gt;5,"flag","no")</f>
        <v>no</v>
      </c>
      <c r="AE1142" s="35">
        <f>India_Data[[#This Row],[Profit]]/India_Data[[#This Row],[Sales]]</f>
        <v>0.419849931787176</v>
      </c>
      <c r="AF1142" s="41">
        <f>India_Data[[#This Row],[Sales]]/India_Data[[#This Row],[Target]]</f>
        <v>0.40072892938496579</v>
      </c>
      <c r="AG1142" s="41">
        <f>India_Data[[#This Row],[Shipping Cost]]/India_Data[[#This Row],[Sales]]</f>
        <v>0.11454070031832651</v>
      </c>
      <c r="AH1142" s="40" t="str">
        <f>IF(India_Data[[#This Row],[Shipping Cost]]/India_Data[[#This Row],[Sales]]&gt;0.1,"HIGH","")</f>
        <v>HIGH</v>
      </c>
    </row>
    <row r="1143" spans="1:34">
      <c r="A1143" s="19">
        <v>1142</v>
      </c>
      <c r="B1143" s="20" t="s">
        <v>2462</v>
      </c>
      <c r="C1143" s="20" t="s">
        <v>26</v>
      </c>
      <c r="D1143" s="20" t="s">
        <v>2463</v>
      </c>
      <c r="E1143" s="20" t="s">
        <v>2464</v>
      </c>
      <c r="F1143" s="20" t="s">
        <v>29</v>
      </c>
      <c r="G1143" s="20" t="s">
        <v>203</v>
      </c>
      <c r="H1143" s="20" t="s">
        <v>53</v>
      </c>
      <c r="I1143" s="20" t="s">
        <v>32</v>
      </c>
      <c r="J1143" s="20" t="s">
        <v>54</v>
      </c>
      <c r="K1143" s="20" t="s">
        <v>2654</v>
      </c>
      <c r="L1143" s="20" t="s">
        <v>1508</v>
      </c>
      <c r="M1143" s="20" t="s">
        <v>1548</v>
      </c>
      <c r="N1143" s="20" t="s">
        <v>2655</v>
      </c>
      <c r="O1143" s="20">
        <v>50.46</v>
      </c>
      <c r="P1143" s="20">
        <v>2</v>
      </c>
      <c r="Q1143" s="20">
        <v>18.66</v>
      </c>
      <c r="R1143" s="20">
        <v>3.78</v>
      </c>
      <c r="S1143" s="20" t="s">
        <v>2337</v>
      </c>
      <c r="T1143" s="20">
        <v>775</v>
      </c>
      <c r="U1143" s="20" t="s">
        <v>350</v>
      </c>
      <c r="V1143" s="20" t="s">
        <v>375</v>
      </c>
      <c r="W1143" s="21" t="s">
        <v>41</v>
      </c>
      <c r="X1143" s="22">
        <v>44731</v>
      </c>
      <c r="Y1143" s="23">
        <v>44735</v>
      </c>
      <c r="Z1143" s="37" t="str">
        <f>IF(India_Data[[#This Row],[Order Date]]=India_Data[[#This Row],[Ship Date]],"0","1")</f>
        <v>1</v>
      </c>
      <c r="AA1143" s="37" t="str">
        <f>IF(India_Data[[#This Row],[Sales]]&gt;=India_Data[[#This Row],[Target]],"YES","NO")</f>
        <v>NO</v>
      </c>
      <c r="AB1143" s="37">
        <f>(Data!O1143:O2697-Data!T1143:T2697)</f>
        <v>-724.54</v>
      </c>
      <c r="AC1143" s="35">
        <f>India_Data[[#This Row],[Ship Date]]-India_Data[[#This Row],[Order Date]]</f>
        <v>4</v>
      </c>
      <c r="AD1143" s="35" t="str">
        <f>IF(India_Data[[#This Row],[Ship Date]]-India_Data[[#This Row],[Order Date]]&gt;5,"flag","no")</f>
        <v>no</v>
      </c>
      <c r="AE1143" s="35">
        <f>India_Data[[#This Row],[Profit]]/India_Data[[#This Row],[Sales]]</f>
        <v>0.36979785969084422</v>
      </c>
      <c r="AF1143" s="41">
        <f>India_Data[[#This Row],[Sales]]/India_Data[[#This Row],[Target]]</f>
        <v>6.5109677419354833E-2</v>
      </c>
      <c r="AG1143" s="41">
        <f>India_Data[[#This Row],[Shipping Cost]]/India_Data[[#This Row],[Sales]]</f>
        <v>7.4910820451843038E-2</v>
      </c>
      <c r="AH1143" s="40" t="str">
        <f>IF(India_Data[[#This Row],[Shipping Cost]]/India_Data[[#This Row],[Sales]]&gt;0.1,"HIGH","")</f>
        <v/>
      </c>
    </row>
    <row r="1144" spans="1:34">
      <c r="A1144" s="19">
        <v>1143</v>
      </c>
      <c r="B1144" s="20" t="s">
        <v>2462</v>
      </c>
      <c r="C1144" s="20" t="s">
        <v>26</v>
      </c>
      <c r="D1144" s="20" t="s">
        <v>2463</v>
      </c>
      <c r="E1144" s="20" t="s">
        <v>2464</v>
      </c>
      <c r="F1144" s="20" t="s">
        <v>29</v>
      </c>
      <c r="G1144" s="20" t="s">
        <v>203</v>
      </c>
      <c r="H1144" s="20" t="s">
        <v>53</v>
      </c>
      <c r="I1144" s="20" t="s">
        <v>32</v>
      </c>
      <c r="J1144" s="20" t="s">
        <v>54</v>
      </c>
      <c r="K1144" s="20" t="s">
        <v>2579</v>
      </c>
      <c r="L1144" s="20" t="s">
        <v>1942</v>
      </c>
      <c r="M1144" s="20" t="s">
        <v>1958</v>
      </c>
      <c r="N1144" s="20" t="s">
        <v>2580</v>
      </c>
      <c r="O1144" s="20">
        <v>110.7</v>
      </c>
      <c r="P1144" s="20">
        <v>2</v>
      </c>
      <c r="Q1144" s="20">
        <v>12.12</v>
      </c>
      <c r="R1144" s="20">
        <v>11.76</v>
      </c>
      <c r="S1144" s="20" t="s">
        <v>2337</v>
      </c>
      <c r="T1144" s="20">
        <v>563</v>
      </c>
      <c r="U1144" s="20" t="s">
        <v>350</v>
      </c>
      <c r="V1144" s="20" t="s">
        <v>362</v>
      </c>
      <c r="W1144" s="21" t="s">
        <v>41</v>
      </c>
      <c r="X1144" s="22">
        <v>45167</v>
      </c>
      <c r="Y1144" s="23">
        <v>44966</v>
      </c>
      <c r="Z1144" s="37" t="str">
        <f>IF(India_Data[[#This Row],[Order Date]]=India_Data[[#This Row],[Ship Date]],"0","1")</f>
        <v>1</v>
      </c>
      <c r="AA1144" s="37" t="str">
        <f>IF(India_Data[[#This Row],[Sales]]&gt;=India_Data[[#This Row],[Target]],"YES","NO")</f>
        <v>NO</v>
      </c>
      <c r="AB1144" s="37">
        <f>(Data!O1144:O2698-Data!T1144:T2698)</f>
        <v>-452.3</v>
      </c>
      <c r="AC1144" s="35">
        <f>India_Data[[#This Row],[Ship Date]]-India_Data[[#This Row],[Order Date]]</f>
        <v>-201</v>
      </c>
      <c r="AD1144" s="35" t="str">
        <f>IF(India_Data[[#This Row],[Ship Date]]-India_Data[[#This Row],[Order Date]]&gt;5,"flag","no")</f>
        <v>no</v>
      </c>
      <c r="AE1144" s="35">
        <f>India_Data[[#This Row],[Profit]]/India_Data[[#This Row],[Sales]]</f>
        <v>0.1094850948509485</v>
      </c>
      <c r="AF1144" s="41">
        <f>India_Data[[#This Row],[Sales]]/India_Data[[#This Row],[Target]]</f>
        <v>0.19662522202486679</v>
      </c>
      <c r="AG1144" s="41">
        <f>India_Data[[#This Row],[Shipping Cost]]/India_Data[[#This Row],[Sales]]</f>
        <v>0.1062330623306233</v>
      </c>
      <c r="AH1144" s="40" t="str">
        <f>IF(India_Data[[#This Row],[Shipping Cost]]/India_Data[[#This Row],[Sales]]&gt;0.1,"HIGH","")</f>
        <v>HIGH</v>
      </c>
    </row>
    <row r="1145" spans="1:34">
      <c r="A1145" s="19">
        <v>1144</v>
      </c>
      <c r="B1145" s="20" t="s">
        <v>2389</v>
      </c>
      <c r="C1145" s="20" t="s">
        <v>26</v>
      </c>
      <c r="D1145" s="20" t="s">
        <v>2390</v>
      </c>
      <c r="E1145" s="20" t="s">
        <v>2391</v>
      </c>
      <c r="F1145" s="20" t="s">
        <v>29</v>
      </c>
      <c r="G1145" s="20" t="s">
        <v>1571</v>
      </c>
      <c r="H1145" s="20" t="s">
        <v>46</v>
      </c>
      <c r="I1145" s="20" t="s">
        <v>32</v>
      </c>
      <c r="J1145" s="20" t="s">
        <v>47</v>
      </c>
      <c r="K1145" s="20" t="s">
        <v>2656</v>
      </c>
      <c r="L1145" s="20" t="s">
        <v>1942</v>
      </c>
      <c r="M1145" s="20" t="s">
        <v>1958</v>
      </c>
      <c r="N1145" s="20" t="s">
        <v>2657</v>
      </c>
      <c r="O1145" s="20">
        <v>103.92</v>
      </c>
      <c r="P1145" s="20">
        <v>4</v>
      </c>
      <c r="Q1145" s="20">
        <v>14.52</v>
      </c>
      <c r="R1145" s="20">
        <v>9.15</v>
      </c>
      <c r="S1145" s="20" t="s">
        <v>2337</v>
      </c>
      <c r="T1145" s="20">
        <v>712</v>
      </c>
      <c r="U1145" s="20" t="s">
        <v>350</v>
      </c>
      <c r="V1145" s="20" t="s">
        <v>351</v>
      </c>
      <c r="W1145" s="21" t="s">
        <v>41</v>
      </c>
      <c r="X1145" s="22">
        <v>45222</v>
      </c>
      <c r="Y1145" s="23">
        <v>45227</v>
      </c>
      <c r="Z1145" s="37" t="str">
        <f>IF(India_Data[[#This Row],[Order Date]]=India_Data[[#This Row],[Ship Date]],"0","1")</f>
        <v>1</v>
      </c>
      <c r="AA1145" s="37" t="str">
        <f>IF(India_Data[[#This Row],[Sales]]&gt;=India_Data[[#This Row],[Target]],"YES","NO")</f>
        <v>NO</v>
      </c>
      <c r="AB1145" s="37">
        <f>(Data!O1145:O2699-Data!T1145:T2699)</f>
        <v>-608.08000000000004</v>
      </c>
      <c r="AC1145" s="35">
        <f>India_Data[[#This Row],[Ship Date]]-India_Data[[#This Row],[Order Date]]</f>
        <v>5</v>
      </c>
      <c r="AD1145" s="35" t="str">
        <f>IF(India_Data[[#This Row],[Ship Date]]-India_Data[[#This Row],[Order Date]]&gt;5,"flag","no")</f>
        <v>no</v>
      </c>
      <c r="AE1145" s="35">
        <f>India_Data[[#This Row],[Profit]]/India_Data[[#This Row],[Sales]]</f>
        <v>0.13972286374133949</v>
      </c>
      <c r="AF1145" s="41">
        <f>India_Data[[#This Row],[Sales]]/India_Data[[#This Row],[Target]]</f>
        <v>0.14595505617977528</v>
      </c>
      <c r="AG1145" s="41">
        <f>India_Data[[#This Row],[Shipping Cost]]/India_Data[[#This Row],[Sales]]</f>
        <v>8.8048498845265596E-2</v>
      </c>
      <c r="AH1145" s="40" t="str">
        <f>IF(India_Data[[#This Row],[Shipping Cost]]/India_Data[[#This Row],[Sales]]&gt;0.1,"HIGH","")</f>
        <v/>
      </c>
    </row>
    <row r="1146" spans="1:34">
      <c r="A1146" s="19">
        <v>1145</v>
      </c>
      <c r="B1146" s="20" t="s">
        <v>2543</v>
      </c>
      <c r="C1146" s="20" t="s">
        <v>26</v>
      </c>
      <c r="D1146" s="20" t="s">
        <v>2544</v>
      </c>
      <c r="E1146" s="20" t="s">
        <v>2545</v>
      </c>
      <c r="F1146" s="20" t="s">
        <v>29</v>
      </c>
      <c r="G1146" s="20" t="s">
        <v>449</v>
      </c>
      <c r="H1146" s="20" t="s">
        <v>136</v>
      </c>
      <c r="I1146" s="20" t="s">
        <v>32</v>
      </c>
      <c r="J1146" s="20" t="s">
        <v>54</v>
      </c>
      <c r="K1146" s="20" t="s">
        <v>2012</v>
      </c>
      <c r="L1146" s="20" t="s">
        <v>1942</v>
      </c>
      <c r="M1146" s="20" t="s">
        <v>1958</v>
      </c>
      <c r="N1146" s="20" t="s">
        <v>2013</v>
      </c>
      <c r="O1146" s="20">
        <v>72.84</v>
      </c>
      <c r="P1146" s="20">
        <v>1</v>
      </c>
      <c r="Q1146" s="20">
        <v>10.17</v>
      </c>
      <c r="R1146" s="20">
        <v>4.45</v>
      </c>
      <c r="S1146" s="20" t="s">
        <v>2337</v>
      </c>
      <c r="T1146" s="20">
        <v>800</v>
      </c>
      <c r="U1146" s="20" t="s">
        <v>350</v>
      </c>
      <c r="V1146" s="20" t="s">
        <v>356</v>
      </c>
      <c r="W1146" s="21" t="s">
        <v>41</v>
      </c>
      <c r="X1146" s="22">
        <v>45229</v>
      </c>
      <c r="Y1146" s="23">
        <v>44996</v>
      </c>
      <c r="Z1146" s="37" t="str">
        <f>IF(India_Data[[#This Row],[Order Date]]=India_Data[[#This Row],[Ship Date]],"0","1")</f>
        <v>1</v>
      </c>
      <c r="AA1146" s="37" t="str">
        <f>IF(India_Data[[#This Row],[Sales]]&gt;=India_Data[[#This Row],[Target]],"YES","NO")</f>
        <v>NO</v>
      </c>
      <c r="AB1146" s="37">
        <f>(Data!O1146:O2700-Data!T1146:T2700)</f>
        <v>-727.16</v>
      </c>
      <c r="AC1146" s="35">
        <f>India_Data[[#This Row],[Ship Date]]-India_Data[[#This Row],[Order Date]]</f>
        <v>-233</v>
      </c>
      <c r="AD1146" s="35" t="str">
        <f>IF(India_Data[[#This Row],[Ship Date]]-India_Data[[#This Row],[Order Date]]&gt;5,"flag","no")</f>
        <v>no</v>
      </c>
      <c r="AE1146" s="35">
        <f>India_Data[[#This Row],[Profit]]/India_Data[[#This Row],[Sales]]</f>
        <v>0.13962108731466227</v>
      </c>
      <c r="AF1146" s="41">
        <f>India_Data[[#This Row],[Sales]]/India_Data[[#This Row],[Target]]</f>
        <v>9.1050000000000006E-2</v>
      </c>
      <c r="AG1146" s="41">
        <f>India_Data[[#This Row],[Shipping Cost]]/India_Data[[#This Row],[Sales]]</f>
        <v>6.1092806150466777E-2</v>
      </c>
      <c r="AH1146" s="40" t="str">
        <f>IF(India_Data[[#This Row],[Shipping Cost]]/India_Data[[#This Row],[Sales]]&gt;0.1,"HIGH","")</f>
        <v/>
      </c>
    </row>
    <row r="1147" spans="1:34">
      <c r="A1147" s="19">
        <v>1146</v>
      </c>
      <c r="B1147" s="20" t="s">
        <v>2393</v>
      </c>
      <c r="C1147" s="20" t="s">
        <v>26</v>
      </c>
      <c r="D1147" s="20" t="s">
        <v>2394</v>
      </c>
      <c r="E1147" s="20" t="s">
        <v>2395</v>
      </c>
      <c r="F1147" s="20" t="s">
        <v>29</v>
      </c>
      <c r="G1147" s="20" t="s">
        <v>2396</v>
      </c>
      <c r="H1147" s="20" t="s">
        <v>124</v>
      </c>
      <c r="I1147" s="20" t="s">
        <v>32</v>
      </c>
      <c r="J1147" s="20" t="s">
        <v>47</v>
      </c>
      <c r="K1147" s="20" t="s">
        <v>2658</v>
      </c>
      <c r="L1147" s="20" t="s">
        <v>1942</v>
      </c>
      <c r="M1147" s="20" t="s">
        <v>1950</v>
      </c>
      <c r="N1147" s="20" t="s">
        <v>2659</v>
      </c>
      <c r="O1147" s="20">
        <v>780.84</v>
      </c>
      <c r="P1147" s="20">
        <v>6</v>
      </c>
      <c r="Q1147" s="20">
        <v>54.54</v>
      </c>
      <c r="R1147" s="20">
        <v>87.05</v>
      </c>
      <c r="S1147" s="20" t="s">
        <v>2337</v>
      </c>
      <c r="T1147" s="20">
        <v>536</v>
      </c>
      <c r="U1147" s="20" t="s">
        <v>350</v>
      </c>
      <c r="V1147" s="20" t="s">
        <v>375</v>
      </c>
      <c r="W1147" s="21" t="s">
        <v>41</v>
      </c>
      <c r="X1147" s="22">
        <v>45442</v>
      </c>
      <c r="Y1147" s="23">
        <v>45388</v>
      </c>
      <c r="Z1147" s="37" t="str">
        <f>IF(India_Data[[#This Row],[Order Date]]=India_Data[[#This Row],[Ship Date]],"0","1")</f>
        <v>1</v>
      </c>
      <c r="AA1147" s="37" t="str">
        <f>IF(India_Data[[#This Row],[Sales]]&gt;=India_Data[[#This Row],[Target]],"YES","NO")</f>
        <v>YES</v>
      </c>
      <c r="AB1147" s="37">
        <f>(Data!O1147:O2701-Data!T1147:T2701)</f>
        <v>244.84000000000003</v>
      </c>
      <c r="AC1147" s="35">
        <f>India_Data[[#This Row],[Ship Date]]-India_Data[[#This Row],[Order Date]]</f>
        <v>-54</v>
      </c>
      <c r="AD1147" s="35" t="str">
        <f>IF(India_Data[[#This Row],[Ship Date]]-India_Data[[#This Row],[Order Date]]&gt;5,"flag","no")</f>
        <v>no</v>
      </c>
      <c r="AE1147" s="35">
        <f>India_Data[[#This Row],[Profit]]/India_Data[[#This Row],[Sales]]</f>
        <v>6.9847856154910098E-2</v>
      </c>
      <c r="AF1147" s="41">
        <f>India_Data[[#This Row],[Sales]]/India_Data[[#This Row],[Target]]</f>
        <v>1.4567910447761194</v>
      </c>
      <c r="AG1147" s="41">
        <f>India_Data[[#This Row],[Shipping Cost]]/India_Data[[#This Row],[Sales]]</f>
        <v>0.11148250601915885</v>
      </c>
      <c r="AH1147" s="40" t="str">
        <f>IF(India_Data[[#This Row],[Shipping Cost]]/India_Data[[#This Row],[Sales]]&gt;0.1,"HIGH","")</f>
        <v>HIGH</v>
      </c>
    </row>
    <row r="1148" spans="1:34">
      <c r="A1148" s="19">
        <v>1147</v>
      </c>
      <c r="B1148" s="20" t="s">
        <v>2457</v>
      </c>
      <c r="C1148" s="20" t="s">
        <v>26</v>
      </c>
      <c r="D1148" s="20" t="s">
        <v>2458</v>
      </c>
      <c r="E1148" s="20" t="s">
        <v>2459</v>
      </c>
      <c r="F1148" s="20" t="s">
        <v>29</v>
      </c>
      <c r="G1148" s="20" t="s">
        <v>191</v>
      </c>
      <c r="H1148" s="20" t="s">
        <v>63</v>
      </c>
      <c r="I1148" s="20" t="s">
        <v>32</v>
      </c>
      <c r="J1148" s="20" t="s">
        <v>54</v>
      </c>
      <c r="K1148" s="20" t="s">
        <v>2660</v>
      </c>
      <c r="L1148" s="20" t="s">
        <v>1942</v>
      </c>
      <c r="M1148" s="20" t="s">
        <v>1969</v>
      </c>
      <c r="N1148" s="20" t="s">
        <v>2661</v>
      </c>
      <c r="O1148" s="20">
        <v>415.44</v>
      </c>
      <c r="P1148" s="20">
        <v>3</v>
      </c>
      <c r="Q1148" s="20">
        <v>170.28</v>
      </c>
      <c r="R1148" s="20">
        <v>76.709999999999994</v>
      </c>
      <c r="S1148" s="20" t="s">
        <v>2337</v>
      </c>
      <c r="T1148" s="20">
        <v>630</v>
      </c>
      <c r="U1148" s="20" t="s">
        <v>350</v>
      </c>
      <c r="V1148" s="20" t="s">
        <v>375</v>
      </c>
      <c r="W1148" s="21" t="s">
        <v>41</v>
      </c>
      <c r="X1148" s="22">
        <v>44586</v>
      </c>
      <c r="Y1148" s="23">
        <v>44592</v>
      </c>
      <c r="Z1148" s="37" t="str">
        <f>IF(India_Data[[#This Row],[Order Date]]=India_Data[[#This Row],[Ship Date]],"0","1")</f>
        <v>1</v>
      </c>
      <c r="AA1148" s="37" t="str">
        <f>IF(India_Data[[#This Row],[Sales]]&gt;=India_Data[[#This Row],[Target]],"YES","NO")</f>
        <v>NO</v>
      </c>
      <c r="AB1148" s="37">
        <f>(Data!O1148:O2702-Data!T1148:T2702)</f>
        <v>-214.56</v>
      </c>
      <c r="AC1148" s="35">
        <f>India_Data[[#This Row],[Ship Date]]-India_Data[[#This Row],[Order Date]]</f>
        <v>6</v>
      </c>
      <c r="AD1148" s="35" t="str">
        <f>IF(India_Data[[#This Row],[Ship Date]]-India_Data[[#This Row],[Order Date]]&gt;5,"flag","no")</f>
        <v>flag</v>
      </c>
      <c r="AE1148" s="35">
        <f>India_Data[[#This Row],[Profit]]/India_Data[[#This Row],[Sales]]</f>
        <v>0.40987868284228768</v>
      </c>
      <c r="AF1148" s="41">
        <f>India_Data[[#This Row],[Sales]]/India_Data[[#This Row],[Target]]</f>
        <v>0.65942857142857148</v>
      </c>
      <c r="AG1148" s="41">
        <f>India_Data[[#This Row],[Shipping Cost]]/India_Data[[#This Row],[Sales]]</f>
        <v>0.18464760254188328</v>
      </c>
      <c r="AH1148" s="40" t="str">
        <f>IF(India_Data[[#This Row],[Shipping Cost]]/India_Data[[#This Row],[Sales]]&gt;0.1,"HIGH","")</f>
        <v>HIGH</v>
      </c>
    </row>
    <row r="1149" spans="1:34">
      <c r="A1149" s="19">
        <v>1148</v>
      </c>
      <c r="B1149" s="20" t="s">
        <v>2618</v>
      </c>
      <c r="C1149" s="20" t="s">
        <v>26</v>
      </c>
      <c r="D1149" s="20" t="s">
        <v>2619</v>
      </c>
      <c r="E1149" s="20" t="s">
        <v>2620</v>
      </c>
      <c r="F1149" s="20" t="s">
        <v>29</v>
      </c>
      <c r="G1149" s="20" t="s">
        <v>172</v>
      </c>
      <c r="H1149" s="20" t="s">
        <v>53</v>
      </c>
      <c r="I1149" s="20" t="s">
        <v>32</v>
      </c>
      <c r="J1149" s="20" t="s">
        <v>54</v>
      </c>
      <c r="K1149" s="20" t="s">
        <v>2087</v>
      </c>
      <c r="L1149" s="20" t="s">
        <v>1942</v>
      </c>
      <c r="M1149" s="20" t="s">
        <v>1969</v>
      </c>
      <c r="N1149" s="20" t="s">
        <v>2088</v>
      </c>
      <c r="O1149" s="20">
        <v>413.37</v>
      </c>
      <c r="P1149" s="20">
        <v>3</v>
      </c>
      <c r="Q1149" s="20">
        <v>115.74</v>
      </c>
      <c r="R1149" s="20">
        <v>74.73</v>
      </c>
      <c r="S1149" s="20" t="s">
        <v>2337</v>
      </c>
      <c r="T1149" s="20">
        <v>263</v>
      </c>
      <c r="U1149" s="20" t="s">
        <v>350</v>
      </c>
      <c r="V1149" s="20" t="s">
        <v>362</v>
      </c>
      <c r="W1149" s="21" t="s">
        <v>58</v>
      </c>
      <c r="X1149" s="22">
        <v>44521</v>
      </c>
      <c r="Y1149" s="23">
        <v>44526</v>
      </c>
      <c r="Z1149" s="37" t="str">
        <f>IF(India_Data[[#This Row],[Order Date]]=India_Data[[#This Row],[Ship Date]],"0","1")</f>
        <v>1</v>
      </c>
      <c r="AA1149" s="37" t="str">
        <f>IF(India_Data[[#This Row],[Sales]]&gt;=India_Data[[#This Row],[Target]],"YES","NO")</f>
        <v>YES</v>
      </c>
      <c r="AB1149" s="37">
        <f>(Data!O1149:O2703-Data!T1149:T2703)</f>
        <v>150.37</v>
      </c>
      <c r="AC1149" s="35">
        <f>India_Data[[#This Row],[Ship Date]]-India_Data[[#This Row],[Order Date]]</f>
        <v>5</v>
      </c>
      <c r="AD1149" s="35" t="str">
        <f>IF(India_Data[[#This Row],[Ship Date]]-India_Data[[#This Row],[Order Date]]&gt;5,"flag","no")</f>
        <v>no</v>
      </c>
      <c r="AE1149" s="35">
        <f>India_Data[[#This Row],[Profit]]/India_Data[[#This Row],[Sales]]</f>
        <v>0.27999129109514476</v>
      </c>
      <c r="AF1149" s="41">
        <f>India_Data[[#This Row],[Sales]]/India_Data[[#This Row],[Target]]</f>
        <v>1.5717490494296578</v>
      </c>
      <c r="AG1149" s="41">
        <f>India_Data[[#This Row],[Shipping Cost]]/India_Data[[#This Row],[Sales]]</f>
        <v>0.18078234995282677</v>
      </c>
      <c r="AH1149" s="40" t="str">
        <f>IF(India_Data[[#This Row],[Shipping Cost]]/India_Data[[#This Row],[Sales]]&gt;0.1,"HIGH","")</f>
        <v>HIGH</v>
      </c>
    </row>
    <row r="1150" spans="1:34">
      <c r="A1150" s="19">
        <v>1149</v>
      </c>
      <c r="B1150" s="20" t="s">
        <v>2389</v>
      </c>
      <c r="C1150" s="20" t="s">
        <v>26</v>
      </c>
      <c r="D1150" s="20" t="s">
        <v>2390</v>
      </c>
      <c r="E1150" s="20" t="s">
        <v>2391</v>
      </c>
      <c r="F1150" s="20" t="s">
        <v>29</v>
      </c>
      <c r="G1150" s="20" t="s">
        <v>1571</v>
      </c>
      <c r="H1150" s="20" t="s">
        <v>46</v>
      </c>
      <c r="I1150" s="20" t="s">
        <v>32</v>
      </c>
      <c r="J1150" s="20" t="s">
        <v>47</v>
      </c>
      <c r="K1150" s="20" t="s">
        <v>2662</v>
      </c>
      <c r="L1150" s="20" t="s">
        <v>1942</v>
      </c>
      <c r="M1150" s="20" t="s">
        <v>1969</v>
      </c>
      <c r="N1150" s="20" t="s">
        <v>2663</v>
      </c>
      <c r="O1150" s="20">
        <v>364.32</v>
      </c>
      <c r="P1150" s="20">
        <v>2</v>
      </c>
      <c r="Q1150" s="20">
        <v>112.92</v>
      </c>
      <c r="R1150" s="20">
        <v>50.45</v>
      </c>
      <c r="S1150" s="20" t="s">
        <v>2337</v>
      </c>
      <c r="T1150" s="20">
        <v>582</v>
      </c>
      <c r="U1150" s="20" t="s">
        <v>350</v>
      </c>
      <c r="V1150" s="20" t="s">
        <v>351</v>
      </c>
      <c r="W1150" s="21" t="s">
        <v>41</v>
      </c>
      <c r="X1150" s="22">
        <v>44904</v>
      </c>
      <c r="Y1150" s="23">
        <v>44820</v>
      </c>
      <c r="Z1150" s="37" t="str">
        <f>IF(India_Data[[#This Row],[Order Date]]=India_Data[[#This Row],[Ship Date]],"0","1")</f>
        <v>1</v>
      </c>
      <c r="AA1150" s="37" t="str">
        <f>IF(India_Data[[#This Row],[Sales]]&gt;=India_Data[[#This Row],[Target]],"YES","NO")</f>
        <v>NO</v>
      </c>
      <c r="AB1150" s="37">
        <f>(Data!O1150:O2704-Data!T1150:T2704)</f>
        <v>-217.68</v>
      </c>
      <c r="AC1150" s="35">
        <f>India_Data[[#This Row],[Ship Date]]-India_Data[[#This Row],[Order Date]]</f>
        <v>-84</v>
      </c>
      <c r="AD1150" s="35" t="str">
        <f>IF(India_Data[[#This Row],[Ship Date]]-India_Data[[#This Row],[Order Date]]&gt;5,"flag","no")</f>
        <v>no</v>
      </c>
      <c r="AE1150" s="35">
        <f>India_Data[[#This Row],[Profit]]/India_Data[[#This Row],[Sales]]</f>
        <v>0.30994729907773388</v>
      </c>
      <c r="AF1150" s="41">
        <f>India_Data[[#This Row],[Sales]]/India_Data[[#This Row],[Target]]</f>
        <v>0.62597938144329901</v>
      </c>
      <c r="AG1150" s="41">
        <f>India_Data[[#This Row],[Shipping Cost]]/India_Data[[#This Row],[Sales]]</f>
        <v>0.13847716293368467</v>
      </c>
      <c r="AH1150" s="40" t="str">
        <f>IF(India_Data[[#This Row],[Shipping Cost]]/India_Data[[#This Row],[Sales]]&gt;0.1,"HIGH","")</f>
        <v>HIGH</v>
      </c>
    </row>
    <row r="1151" spans="1:34">
      <c r="A1151" s="19">
        <v>1150</v>
      </c>
      <c r="B1151" s="20" t="s">
        <v>2402</v>
      </c>
      <c r="C1151" s="20" t="s">
        <v>26</v>
      </c>
      <c r="D1151" s="20" t="s">
        <v>2249</v>
      </c>
      <c r="E1151" s="20" t="s">
        <v>2250</v>
      </c>
      <c r="F1151" s="20" t="s">
        <v>29</v>
      </c>
      <c r="G1151" s="20" t="s">
        <v>45</v>
      </c>
      <c r="H1151" s="20" t="s">
        <v>46</v>
      </c>
      <c r="I1151" s="20" t="s">
        <v>32</v>
      </c>
      <c r="J1151" s="20" t="s">
        <v>47</v>
      </c>
      <c r="K1151" s="20" t="s">
        <v>1968</v>
      </c>
      <c r="L1151" s="20" t="s">
        <v>1942</v>
      </c>
      <c r="M1151" s="20" t="s">
        <v>1969</v>
      </c>
      <c r="N1151" s="20" t="s">
        <v>1970</v>
      </c>
      <c r="O1151" s="20">
        <v>418.5</v>
      </c>
      <c r="P1151" s="20">
        <v>3</v>
      </c>
      <c r="Q1151" s="20">
        <v>33.479999999999997</v>
      </c>
      <c r="R1151" s="20">
        <v>35.79</v>
      </c>
      <c r="S1151" s="20" t="s">
        <v>2337</v>
      </c>
      <c r="T1151" s="20">
        <v>775</v>
      </c>
      <c r="U1151" s="20" t="s">
        <v>350</v>
      </c>
      <c r="V1151" s="20" t="s">
        <v>356</v>
      </c>
      <c r="W1151" s="21" t="s">
        <v>58</v>
      </c>
      <c r="X1151" s="22">
        <v>45454</v>
      </c>
      <c r="Y1151" s="23">
        <v>45607</v>
      </c>
      <c r="Z1151" s="37" t="str">
        <f>IF(India_Data[[#This Row],[Order Date]]=India_Data[[#This Row],[Ship Date]],"0","1")</f>
        <v>1</v>
      </c>
      <c r="AA1151" s="37" t="str">
        <f>IF(India_Data[[#This Row],[Sales]]&gt;=India_Data[[#This Row],[Target]],"YES","NO")</f>
        <v>NO</v>
      </c>
      <c r="AB1151" s="37">
        <f>(Data!O1151:O2705-Data!T1151:T2705)</f>
        <v>-356.5</v>
      </c>
      <c r="AC1151" s="35">
        <f>India_Data[[#This Row],[Ship Date]]-India_Data[[#This Row],[Order Date]]</f>
        <v>153</v>
      </c>
      <c r="AD1151" s="35" t="str">
        <f>IF(India_Data[[#This Row],[Ship Date]]-India_Data[[#This Row],[Order Date]]&gt;5,"flag","no")</f>
        <v>flag</v>
      </c>
      <c r="AE1151" s="35">
        <f>India_Data[[#This Row],[Profit]]/India_Data[[#This Row],[Sales]]</f>
        <v>7.9999999999999988E-2</v>
      </c>
      <c r="AF1151" s="41">
        <f>India_Data[[#This Row],[Sales]]/India_Data[[#This Row],[Target]]</f>
        <v>0.54</v>
      </c>
      <c r="AG1151" s="41">
        <f>India_Data[[#This Row],[Shipping Cost]]/India_Data[[#This Row],[Sales]]</f>
        <v>8.5519713261648742E-2</v>
      </c>
      <c r="AH1151" s="40" t="str">
        <f>IF(India_Data[[#This Row],[Shipping Cost]]/India_Data[[#This Row],[Sales]]&gt;0.1,"HIGH","")</f>
        <v/>
      </c>
    </row>
    <row r="1152" spans="1:34">
      <c r="A1152" s="19">
        <v>1151</v>
      </c>
      <c r="B1152" s="20" t="s">
        <v>2664</v>
      </c>
      <c r="C1152" s="20" t="s">
        <v>26</v>
      </c>
      <c r="D1152" s="20" t="s">
        <v>289</v>
      </c>
      <c r="E1152" s="20" t="s">
        <v>290</v>
      </c>
      <c r="F1152" s="20" t="s">
        <v>29</v>
      </c>
      <c r="G1152" s="20" t="s">
        <v>529</v>
      </c>
      <c r="H1152" s="20" t="s">
        <v>31</v>
      </c>
      <c r="I1152" s="20" t="s">
        <v>32</v>
      </c>
      <c r="J1152" s="20" t="s">
        <v>33</v>
      </c>
      <c r="K1152" s="20" t="s">
        <v>2665</v>
      </c>
      <c r="L1152" s="20" t="s">
        <v>1942</v>
      </c>
      <c r="M1152" s="20" t="s">
        <v>1969</v>
      </c>
      <c r="N1152" s="20" t="s">
        <v>2666</v>
      </c>
      <c r="O1152" s="20">
        <v>249.18</v>
      </c>
      <c r="P1152" s="20">
        <v>2</v>
      </c>
      <c r="Q1152" s="20">
        <v>59.76</v>
      </c>
      <c r="R1152" s="20">
        <v>28.98</v>
      </c>
      <c r="S1152" s="20" t="s">
        <v>2337</v>
      </c>
      <c r="T1152" s="20">
        <v>780</v>
      </c>
      <c r="U1152" s="20" t="s">
        <v>350</v>
      </c>
      <c r="V1152" s="20" t="s">
        <v>375</v>
      </c>
      <c r="W1152" s="21" t="s">
        <v>41</v>
      </c>
      <c r="X1152" s="22">
        <v>45167</v>
      </c>
      <c r="Y1152" s="23">
        <v>44966</v>
      </c>
      <c r="Z1152" s="37" t="str">
        <f>IF(India_Data[[#This Row],[Order Date]]=India_Data[[#This Row],[Ship Date]],"0","1")</f>
        <v>1</v>
      </c>
      <c r="AA1152" s="37" t="str">
        <f>IF(India_Data[[#This Row],[Sales]]&gt;=India_Data[[#This Row],[Target]],"YES","NO")</f>
        <v>NO</v>
      </c>
      <c r="AB1152" s="37">
        <f>(Data!O1152:O2706-Data!T1152:T2706)</f>
        <v>-530.81999999999994</v>
      </c>
      <c r="AC1152" s="35">
        <f>India_Data[[#This Row],[Ship Date]]-India_Data[[#This Row],[Order Date]]</f>
        <v>-201</v>
      </c>
      <c r="AD1152" s="35" t="str">
        <f>IF(India_Data[[#This Row],[Ship Date]]-India_Data[[#This Row],[Order Date]]&gt;5,"flag","no")</f>
        <v>no</v>
      </c>
      <c r="AE1152" s="35">
        <f>India_Data[[#This Row],[Profit]]/India_Data[[#This Row],[Sales]]</f>
        <v>0.23982663135083071</v>
      </c>
      <c r="AF1152" s="41">
        <f>India_Data[[#This Row],[Sales]]/India_Data[[#This Row],[Target]]</f>
        <v>0.31946153846153846</v>
      </c>
      <c r="AG1152" s="41">
        <f>India_Data[[#This Row],[Shipping Cost]]/India_Data[[#This Row],[Sales]]</f>
        <v>0.11630146881772213</v>
      </c>
      <c r="AH1152" s="40" t="str">
        <f>IF(India_Data[[#This Row],[Shipping Cost]]/India_Data[[#This Row],[Sales]]&gt;0.1,"HIGH","")</f>
        <v>HIGH</v>
      </c>
    </row>
    <row r="1153" spans="1:34">
      <c r="A1153" s="19">
        <v>1152</v>
      </c>
      <c r="B1153" s="20" t="s">
        <v>1858</v>
      </c>
      <c r="C1153" s="20" t="s">
        <v>26</v>
      </c>
      <c r="D1153" s="20" t="s">
        <v>1859</v>
      </c>
      <c r="E1153" s="20" t="s">
        <v>1860</v>
      </c>
      <c r="F1153" s="20" t="s">
        <v>171</v>
      </c>
      <c r="G1153" s="20" t="s">
        <v>1861</v>
      </c>
      <c r="H1153" s="20" t="s">
        <v>53</v>
      </c>
      <c r="I1153" s="20" t="s">
        <v>32</v>
      </c>
      <c r="J1153" s="20" t="s">
        <v>54</v>
      </c>
      <c r="K1153" s="20" t="s">
        <v>1856</v>
      </c>
      <c r="L1153" s="20" t="s">
        <v>1508</v>
      </c>
      <c r="M1153" s="20" t="s">
        <v>1518</v>
      </c>
      <c r="N1153" s="20" t="s">
        <v>1857</v>
      </c>
      <c r="O1153" s="20">
        <v>144.66</v>
      </c>
      <c r="P1153" s="20">
        <v>1</v>
      </c>
      <c r="Q1153" s="20">
        <v>24.57</v>
      </c>
      <c r="R1153" s="20">
        <v>11.81</v>
      </c>
      <c r="S1153" s="20" t="s">
        <v>38</v>
      </c>
      <c r="T1153" s="20">
        <v>255</v>
      </c>
      <c r="U1153" s="20" t="s">
        <v>350</v>
      </c>
      <c r="V1153" s="20" t="s">
        <v>362</v>
      </c>
      <c r="W1153" s="21" t="s">
        <v>58</v>
      </c>
      <c r="X1153" s="22">
        <v>45619</v>
      </c>
      <c r="Y1153" s="23">
        <v>45623</v>
      </c>
      <c r="Z1153" s="37" t="str">
        <f>IF(India_Data[[#This Row],[Order Date]]=India_Data[[#This Row],[Ship Date]],"0","1")</f>
        <v>1</v>
      </c>
      <c r="AA1153" s="37" t="str">
        <f>IF(India_Data[[#This Row],[Sales]]&gt;=India_Data[[#This Row],[Target]],"YES","NO")</f>
        <v>NO</v>
      </c>
      <c r="AB1153" s="37">
        <f>(Data!O1153:O2707-Data!T1153:T2707)</f>
        <v>-110.34</v>
      </c>
      <c r="AC1153" s="35">
        <f>India_Data[[#This Row],[Ship Date]]-India_Data[[#This Row],[Order Date]]</f>
        <v>4</v>
      </c>
      <c r="AD1153" s="35" t="str">
        <f>IF(India_Data[[#This Row],[Ship Date]]-India_Data[[#This Row],[Order Date]]&gt;5,"flag","no")</f>
        <v>no</v>
      </c>
      <c r="AE1153" s="35">
        <f>India_Data[[#This Row],[Profit]]/India_Data[[#This Row],[Sales]]</f>
        <v>0.1698465367067607</v>
      </c>
      <c r="AF1153" s="41">
        <f>India_Data[[#This Row],[Sales]]/India_Data[[#This Row],[Target]]</f>
        <v>0.56729411764705884</v>
      </c>
      <c r="AG1153" s="41">
        <f>India_Data[[#This Row],[Shipping Cost]]/India_Data[[#This Row],[Sales]]</f>
        <v>8.1639706898935446E-2</v>
      </c>
      <c r="AH1153" s="40" t="str">
        <f>IF(India_Data[[#This Row],[Shipping Cost]]/India_Data[[#This Row],[Sales]]&gt;0.1,"HIGH","")</f>
        <v/>
      </c>
    </row>
    <row r="1154" spans="1:34">
      <c r="A1154" s="19">
        <v>1153</v>
      </c>
      <c r="B1154" s="20" t="s">
        <v>783</v>
      </c>
      <c r="C1154" s="20" t="s">
        <v>26</v>
      </c>
      <c r="D1154" s="20" t="s">
        <v>784</v>
      </c>
      <c r="E1154" s="20" t="s">
        <v>785</v>
      </c>
      <c r="F1154" s="20" t="s">
        <v>171</v>
      </c>
      <c r="G1154" s="20" t="s">
        <v>786</v>
      </c>
      <c r="H1154" s="20" t="s">
        <v>63</v>
      </c>
      <c r="I1154" s="20" t="s">
        <v>32</v>
      </c>
      <c r="J1154" s="20" t="s">
        <v>54</v>
      </c>
      <c r="K1154" s="20" t="s">
        <v>1862</v>
      </c>
      <c r="L1154" s="20" t="s">
        <v>1508</v>
      </c>
      <c r="M1154" s="20" t="s">
        <v>1548</v>
      </c>
      <c r="N1154" s="20" t="s">
        <v>1863</v>
      </c>
      <c r="O1154" s="20">
        <v>104.76</v>
      </c>
      <c r="P1154" s="20">
        <v>6</v>
      </c>
      <c r="Q1154" s="20">
        <v>3.06</v>
      </c>
      <c r="R1154" s="20">
        <v>6.99</v>
      </c>
      <c r="S1154" s="20" t="s">
        <v>38</v>
      </c>
      <c r="T1154" s="20">
        <v>177</v>
      </c>
      <c r="U1154" s="20" t="s">
        <v>350</v>
      </c>
      <c r="V1154" s="20" t="s">
        <v>375</v>
      </c>
      <c r="W1154" s="21" t="s">
        <v>58</v>
      </c>
      <c r="X1154" s="22">
        <v>44357</v>
      </c>
      <c r="Y1154" s="23">
        <v>44510</v>
      </c>
      <c r="Z1154" s="37" t="str">
        <f>IF(India_Data[[#This Row],[Order Date]]=India_Data[[#This Row],[Ship Date]],"0","1")</f>
        <v>1</v>
      </c>
      <c r="AA1154" s="37" t="str">
        <f>IF(India_Data[[#This Row],[Sales]]&gt;=India_Data[[#This Row],[Target]],"YES","NO")</f>
        <v>NO</v>
      </c>
      <c r="AB1154" s="37">
        <f>(Data!O1154:O2708-Data!T1154:T2708)</f>
        <v>-72.239999999999995</v>
      </c>
      <c r="AC1154" s="35">
        <f>India_Data[[#This Row],[Ship Date]]-India_Data[[#This Row],[Order Date]]</f>
        <v>153</v>
      </c>
      <c r="AD1154" s="35" t="str">
        <f>IF(India_Data[[#This Row],[Ship Date]]-India_Data[[#This Row],[Order Date]]&gt;5,"flag","no")</f>
        <v>flag</v>
      </c>
      <c r="AE1154" s="35">
        <f>India_Data[[#This Row],[Profit]]/India_Data[[#This Row],[Sales]]</f>
        <v>2.9209621993127148E-2</v>
      </c>
      <c r="AF1154" s="41">
        <f>India_Data[[#This Row],[Sales]]/India_Data[[#This Row],[Target]]</f>
        <v>0.59186440677966101</v>
      </c>
      <c r="AG1154" s="41">
        <f>India_Data[[#This Row],[Shipping Cost]]/India_Data[[#This Row],[Sales]]</f>
        <v>6.672394043528064E-2</v>
      </c>
      <c r="AH1154" s="40" t="str">
        <f>IF(India_Data[[#This Row],[Shipping Cost]]/India_Data[[#This Row],[Sales]]&gt;0.1,"HIGH","")</f>
        <v/>
      </c>
    </row>
    <row r="1155" spans="1:34">
      <c r="A1155" s="19">
        <v>1154</v>
      </c>
      <c r="B1155" s="20" t="s">
        <v>789</v>
      </c>
      <c r="C1155" s="20" t="s">
        <v>26</v>
      </c>
      <c r="D1155" s="20" t="s">
        <v>790</v>
      </c>
      <c r="E1155" s="20" t="s">
        <v>791</v>
      </c>
      <c r="F1155" s="20" t="s">
        <v>171</v>
      </c>
      <c r="G1155" s="20" t="s">
        <v>242</v>
      </c>
      <c r="H1155" s="20" t="s">
        <v>243</v>
      </c>
      <c r="I1155" s="20" t="s">
        <v>32</v>
      </c>
      <c r="J1155" s="20" t="s">
        <v>180</v>
      </c>
      <c r="K1155" s="20" t="s">
        <v>1724</v>
      </c>
      <c r="L1155" s="20" t="s">
        <v>1508</v>
      </c>
      <c r="M1155" s="20" t="s">
        <v>1548</v>
      </c>
      <c r="N1155" s="20" t="s">
        <v>1725</v>
      </c>
      <c r="O1155" s="20">
        <v>40.26</v>
      </c>
      <c r="P1155" s="20">
        <v>2</v>
      </c>
      <c r="Q1155" s="20">
        <v>4.0199999999999996</v>
      </c>
      <c r="R1155" s="20">
        <v>1.24</v>
      </c>
      <c r="S1155" s="20" t="s">
        <v>38</v>
      </c>
      <c r="T1155" s="20">
        <v>573</v>
      </c>
      <c r="U1155" s="20" t="s">
        <v>350</v>
      </c>
      <c r="V1155" s="20" t="s">
        <v>362</v>
      </c>
      <c r="W1155" s="21" t="s">
        <v>41</v>
      </c>
      <c r="X1155" s="22">
        <v>45034</v>
      </c>
      <c r="Y1155" s="23">
        <v>45039</v>
      </c>
      <c r="Z1155" s="37" t="str">
        <f>IF(India_Data[[#This Row],[Order Date]]=India_Data[[#This Row],[Ship Date]],"0","1")</f>
        <v>1</v>
      </c>
      <c r="AA1155" s="37" t="str">
        <f>IF(India_Data[[#This Row],[Sales]]&gt;=India_Data[[#This Row],[Target]],"YES","NO")</f>
        <v>NO</v>
      </c>
      <c r="AB1155" s="37">
        <f>(Data!O1155:O2709-Data!T1155:T2709)</f>
        <v>-532.74</v>
      </c>
      <c r="AC1155" s="35">
        <f>India_Data[[#This Row],[Ship Date]]-India_Data[[#This Row],[Order Date]]</f>
        <v>5</v>
      </c>
      <c r="AD1155" s="35" t="str">
        <f>IF(India_Data[[#This Row],[Ship Date]]-India_Data[[#This Row],[Order Date]]&gt;5,"flag","no")</f>
        <v>no</v>
      </c>
      <c r="AE1155" s="35">
        <f>India_Data[[#This Row],[Profit]]/India_Data[[#This Row],[Sales]]</f>
        <v>9.9850968703427717E-2</v>
      </c>
      <c r="AF1155" s="41">
        <f>India_Data[[#This Row],[Sales]]/India_Data[[#This Row],[Target]]</f>
        <v>7.026178010471204E-2</v>
      </c>
      <c r="AG1155" s="41">
        <f>India_Data[[#This Row],[Shipping Cost]]/India_Data[[#This Row],[Sales]]</f>
        <v>3.0799801291604572E-2</v>
      </c>
      <c r="AH1155" s="40" t="str">
        <f>IF(India_Data[[#This Row],[Shipping Cost]]/India_Data[[#This Row],[Sales]]&gt;0.1,"HIGH","")</f>
        <v/>
      </c>
    </row>
    <row r="1156" spans="1:34">
      <c r="A1156" s="19">
        <v>1155</v>
      </c>
      <c r="B1156" s="20" t="s">
        <v>992</v>
      </c>
      <c r="C1156" s="20" t="s">
        <v>26</v>
      </c>
      <c r="D1156" s="20" t="s">
        <v>993</v>
      </c>
      <c r="E1156" s="20" t="s">
        <v>994</v>
      </c>
      <c r="F1156" s="20" t="s">
        <v>171</v>
      </c>
      <c r="G1156" s="20" t="s">
        <v>52</v>
      </c>
      <c r="H1156" s="20" t="s">
        <v>53</v>
      </c>
      <c r="I1156" s="20" t="s">
        <v>32</v>
      </c>
      <c r="J1156" s="20" t="s">
        <v>54</v>
      </c>
      <c r="K1156" s="20" t="s">
        <v>1864</v>
      </c>
      <c r="L1156" s="20" t="s">
        <v>1508</v>
      </c>
      <c r="M1156" s="20" t="s">
        <v>1509</v>
      </c>
      <c r="N1156" s="20" t="s">
        <v>1865</v>
      </c>
      <c r="O1156" s="20">
        <v>1322.01</v>
      </c>
      <c r="P1156" s="20">
        <v>3</v>
      </c>
      <c r="Q1156" s="20">
        <v>145.35</v>
      </c>
      <c r="R1156" s="20">
        <v>83.03</v>
      </c>
      <c r="S1156" s="20" t="s">
        <v>38</v>
      </c>
      <c r="T1156" s="20">
        <v>40</v>
      </c>
      <c r="U1156" s="20" t="s">
        <v>350</v>
      </c>
      <c r="V1156" s="20" t="s">
        <v>351</v>
      </c>
      <c r="W1156" s="21" t="s">
        <v>58</v>
      </c>
      <c r="X1156" s="22">
        <v>45653</v>
      </c>
      <c r="Y1156" s="23">
        <v>45657</v>
      </c>
      <c r="Z1156" s="37" t="str">
        <f>IF(India_Data[[#This Row],[Order Date]]=India_Data[[#This Row],[Ship Date]],"0","1")</f>
        <v>1</v>
      </c>
      <c r="AA1156" s="37" t="str">
        <f>IF(India_Data[[#This Row],[Sales]]&gt;=India_Data[[#This Row],[Target]],"YES","NO")</f>
        <v>YES</v>
      </c>
      <c r="AB1156" s="37">
        <f>(Data!O1156:O2710-Data!T1156:T2710)</f>
        <v>1282.01</v>
      </c>
      <c r="AC1156" s="35">
        <f>India_Data[[#This Row],[Ship Date]]-India_Data[[#This Row],[Order Date]]</f>
        <v>4</v>
      </c>
      <c r="AD1156" s="35" t="str">
        <f>IF(India_Data[[#This Row],[Ship Date]]-India_Data[[#This Row],[Order Date]]&gt;5,"flag","no")</f>
        <v>no</v>
      </c>
      <c r="AE1156" s="35">
        <f>India_Data[[#This Row],[Profit]]/India_Data[[#This Row],[Sales]]</f>
        <v>0.10994621825856082</v>
      </c>
      <c r="AF1156" s="41">
        <f>India_Data[[#This Row],[Sales]]/India_Data[[#This Row],[Target]]</f>
        <v>33.050249999999998</v>
      </c>
      <c r="AG1156" s="41">
        <f>India_Data[[#This Row],[Shipping Cost]]/India_Data[[#This Row],[Sales]]</f>
        <v>6.2805878926785727E-2</v>
      </c>
      <c r="AH1156" s="40" t="str">
        <f>IF(India_Data[[#This Row],[Shipping Cost]]/India_Data[[#This Row],[Sales]]&gt;0.1,"HIGH","")</f>
        <v/>
      </c>
    </row>
    <row r="1157" spans="1:34">
      <c r="A1157" s="19">
        <v>1156</v>
      </c>
      <c r="B1157" s="20" t="s">
        <v>1144</v>
      </c>
      <c r="C1157" s="20" t="s">
        <v>26</v>
      </c>
      <c r="D1157" s="20" t="s">
        <v>779</v>
      </c>
      <c r="E1157" s="20" t="s">
        <v>780</v>
      </c>
      <c r="F1157" s="20" t="s">
        <v>171</v>
      </c>
      <c r="G1157" s="20" t="s">
        <v>117</v>
      </c>
      <c r="H1157" s="20" t="s">
        <v>143</v>
      </c>
      <c r="I1157" s="20" t="s">
        <v>32</v>
      </c>
      <c r="J1157" s="20" t="s">
        <v>33</v>
      </c>
      <c r="K1157" s="20" t="s">
        <v>1866</v>
      </c>
      <c r="L1157" s="20" t="s">
        <v>1508</v>
      </c>
      <c r="M1157" s="20" t="s">
        <v>1509</v>
      </c>
      <c r="N1157" s="20" t="s">
        <v>1867</v>
      </c>
      <c r="O1157" s="20">
        <v>830.7</v>
      </c>
      <c r="P1157" s="20">
        <v>5</v>
      </c>
      <c r="Q1157" s="20">
        <v>373.8</v>
      </c>
      <c r="R1157" s="20">
        <v>64</v>
      </c>
      <c r="S1157" s="20" t="s">
        <v>38</v>
      </c>
      <c r="T1157" s="20">
        <v>304</v>
      </c>
      <c r="U1157" s="20" t="s">
        <v>350</v>
      </c>
      <c r="V1157" s="20" t="s">
        <v>356</v>
      </c>
      <c r="W1157" s="21" t="s">
        <v>41</v>
      </c>
      <c r="X1157" s="22">
        <v>45454</v>
      </c>
      <c r="Y1157" s="23">
        <v>45607</v>
      </c>
      <c r="Z1157" s="37" t="str">
        <f>IF(India_Data[[#This Row],[Order Date]]=India_Data[[#This Row],[Ship Date]],"0","1")</f>
        <v>1</v>
      </c>
      <c r="AA1157" s="37" t="str">
        <f>IF(India_Data[[#This Row],[Sales]]&gt;=India_Data[[#This Row],[Target]],"YES","NO")</f>
        <v>YES</v>
      </c>
      <c r="AB1157" s="37">
        <f>(Data!O1157:O2711-Data!T1157:T2711)</f>
        <v>526.70000000000005</v>
      </c>
      <c r="AC1157" s="35">
        <f>India_Data[[#This Row],[Ship Date]]-India_Data[[#This Row],[Order Date]]</f>
        <v>153</v>
      </c>
      <c r="AD1157" s="35" t="str">
        <f>IF(India_Data[[#This Row],[Ship Date]]-India_Data[[#This Row],[Order Date]]&gt;5,"flag","no")</f>
        <v>flag</v>
      </c>
      <c r="AE1157" s="35">
        <f>India_Data[[#This Row],[Profit]]/India_Data[[#This Row],[Sales]]</f>
        <v>0.44998194293968941</v>
      </c>
      <c r="AF1157" s="41">
        <f>India_Data[[#This Row],[Sales]]/India_Data[[#This Row],[Target]]</f>
        <v>2.7325657894736843</v>
      </c>
      <c r="AG1157" s="41">
        <f>India_Data[[#This Row],[Shipping Cost]]/India_Data[[#This Row],[Sales]]</f>
        <v>7.704345732514746E-2</v>
      </c>
      <c r="AH1157" s="40" t="str">
        <f>IF(India_Data[[#This Row],[Shipping Cost]]/India_Data[[#This Row],[Sales]]&gt;0.1,"HIGH","")</f>
        <v/>
      </c>
    </row>
    <row r="1158" spans="1:34">
      <c r="A1158" s="19">
        <v>1157</v>
      </c>
      <c r="B1158" s="20" t="s">
        <v>175</v>
      </c>
      <c r="C1158" s="20" t="s">
        <v>26</v>
      </c>
      <c r="D1158" s="20" t="s">
        <v>176</v>
      </c>
      <c r="E1158" s="20" t="s">
        <v>177</v>
      </c>
      <c r="F1158" s="20" t="s">
        <v>171</v>
      </c>
      <c r="G1158" s="20" t="s">
        <v>178</v>
      </c>
      <c r="H1158" s="20" t="s">
        <v>179</v>
      </c>
      <c r="I1158" s="20" t="s">
        <v>32</v>
      </c>
      <c r="J1158" s="20" t="s">
        <v>180</v>
      </c>
      <c r="K1158" s="20" t="s">
        <v>1868</v>
      </c>
      <c r="L1158" s="20" t="s">
        <v>1508</v>
      </c>
      <c r="M1158" s="20" t="s">
        <v>1509</v>
      </c>
      <c r="N1158" s="20" t="s">
        <v>1869</v>
      </c>
      <c r="O1158" s="20">
        <v>1307.97</v>
      </c>
      <c r="P1158" s="20">
        <v>3</v>
      </c>
      <c r="Q1158" s="20">
        <v>483.93</v>
      </c>
      <c r="R1158" s="20">
        <v>53.2</v>
      </c>
      <c r="S1158" s="20" t="s">
        <v>38</v>
      </c>
      <c r="T1158" s="20">
        <v>197</v>
      </c>
      <c r="U1158" s="20" t="s">
        <v>350</v>
      </c>
      <c r="V1158" s="20" t="s">
        <v>375</v>
      </c>
      <c r="W1158" s="21" t="s">
        <v>58</v>
      </c>
      <c r="X1158" s="22">
        <v>44480</v>
      </c>
      <c r="Y1158" s="23">
        <v>44515</v>
      </c>
      <c r="Z1158" s="37" t="str">
        <f>IF(India_Data[[#This Row],[Order Date]]=India_Data[[#This Row],[Ship Date]],"0","1")</f>
        <v>1</v>
      </c>
      <c r="AA1158" s="37" t="str">
        <f>IF(India_Data[[#This Row],[Sales]]&gt;=India_Data[[#This Row],[Target]],"YES","NO")</f>
        <v>YES</v>
      </c>
      <c r="AB1158" s="37">
        <f>(Data!O1158:O2712-Data!T1158:T2712)</f>
        <v>1110.97</v>
      </c>
      <c r="AC1158" s="35">
        <f>India_Data[[#This Row],[Ship Date]]-India_Data[[#This Row],[Order Date]]</f>
        <v>35</v>
      </c>
      <c r="AD1158" s="35" t="str">
        <f>IF(India_Data[[#This Row],[Ship Date]]-India_Data[[#This Row],[Order Date]]&gt;5,"flag","no")</f>
        <v>flag</v>
      </c>
      <c r="AE1158" s="35">
        <f>India_Data[[#This Row],[Profit]]/India_Data[[#This Row],[Sales]]</f>
        <v>0.3699855501272965</v>
      </c>
      <c r="AF1158" s="41">
        <f>India_Data[[#This Row],[Sales]]/India_Data[[#This Row],[Target]]</f>
        <v>6.6394416243654826</v>
      </c>
      <c r="AG1158" s="41">
        <f>India_Data[[#This Row],[Shipping Cost]]/India_Data[[#This Row],[Sales]]</f>
        <v>4.0673715758006684E-2</v>
      </c>
      <c r="AH1158" s="40" t="str">
        <f>IF(India_Data[[#This Row],[Shipping Cost]]/India_Data[[#This Row],[Sales]]&gt;0.1,"HIGH","")</f>
        <v/>
      </c>
    </row>
    <row r="1159" spans="1:34">
      <c r="A1159" s="19">
        <v>1158</v>
      </c>
      <c r="B1159" s="20" t="s">
        <v>482</v>
      </c>
      <c r="C1159" s="20" t="s">
        <v>26</v>
      </c>
      <c r="D1159" s="20" t="s">
        <v>483</v>
      </c>
      <c r="E1159" s="20" t="s">
        <v>484</v>
      </c>
      <c r="F1159" s="20" t="s">
        <v>171</v>
      </c>
      <c r="G1159" s="20" t="s">
        <v>260</v>
      </c>
      <c r="H1159" s="20" t="s">
        <v>260</v>
      </c>
      <c r="I1159" s="20" t="s">
        <v>32</v>
      </c>
      <c r="J1159" s="20" t="s">
        <v>33</v>
      </c>
      <c r="K1159" s="20" t="s">
        <v>1870</v>
      </c>
      <c r="L1159" s="20" t="s">
        <v>1508</v>
      </c>
      <c r="M1159" s="20" t="s">
        <v>1509</v>
      </c>
      <c r="N1159" s="20" t="s">
        <v>1871</v>
      </c>
      <c r="O1159" s="20">
        <v>575.88</v>
      </c>
      <c r="P1159" s="20">
        <v>4</v>
      </c>
      <c r="Q1159" s="20">
        <v>0</v>
      </c>
      <c r="R1159" s="20">
        <v>25.47</v>
      </c>
      <c r="S1159" s="20" t="s">
        <v>38</v>
      </c>
      <c r="T1159" s="20">
        <v>444</v>
      </c>
      <c r="U1159" s="20" t="s">
        <v>350</v>
      </c>
      <c r="V1159" s="20" t="s">
        <v>362</v>
      </c>
      <c r="W1159" s="21" t="s">
        <v>58</v>
      </c>
      <c r="X1159" s="22">
        <v>44388</v>
      </c>
      <c r="Y1159" s="23">
        <v>44541</v>
      </c>
      <c r="Z1159" s="37" t="str">
        <f>IF(India_Data[[#This Row],[Order Date]]=India_Data[[#This Row],[Ship Date]],"0","1")</f>
        <v>1</v>
      </c>
      <c r="AA1159" s="37" t="str">
        <f>IF(India_Data[[#This Row],[Sales]]&gt;=India_Data[[#This Row],[Target]],"YES","NO")</f>
        <v>YES</v>
      </c>
      <c r="AB1159" s="37">
        <f>(Data!O1159:O2713-Data!T1159:T2713)</f>
        <v>131.88</v>
      </c>
      <c r="AC1159" s="35">
        <f>India_Data[[#This Row],[Ship Date]]-India_Data[[#This Row],[Order Date]]</f>
        <v>153</v>
      </c>
      <c r="AD1159" s="35" t="str">
        <f>IF(India_Data[[#This Row],[Ship Date]]-India_Data[[#This Row],[Order Date]]&gt;5,"flag","no")</f>
        <v>flag</v>
      </c>
      <c r="AE1159" s="35">
        <f>India_Data[[#This Row],[Profit]]/India_Data[[#This Row],[Sales]]</f>
        <v>0</v>
      </c>
      <c r="AF1159" s="41">
        <f>India_Data[[#This Row],[Sales]]/India_Data[[#This Row],[Target]]</f>
        <v>1.297027027027027</v>
      </c>
      <c r="AG1159" s="41">
        <f>India_Data[[#This Row],[Shipping Cost]]/India_Data[[#This Row],[Sales]]</f>
        <v>4.4227964159199828E-2</v>
      </c>
      <c r="AH1159" s="40" t="str">
        <f>IF(India_Data[[#This Row],[Shipping Cost]]/India_Data[[#This Row],[Sales]]&gt;0.1,"HIGH","")</f>
        <v/>
      </c>
    </row>
    <row r="1160" spans="1:34">
      <c r="A1160" s="19">
        <v>1159</v>
      </c>
      <c r="B1160" s="20" t="s">
        <v>1829</v>
      </c>
      <c r="C1160" s="20" t="s">
        <v>26</v>
      </c>
      <c r="D1160" s="20" t="s">
        <v>189</v>
      </c>
      <c r="E1160" s="20" t="s">
        <v>190</v>
      </c>
      <c r="F1160" s="20" t="s">
        <v>171</v>
      </c>
      <c r="G1160" s="20" t="s">
        <v>1830</v>
      </c>
      <c r="H1160" s="20" t="s">
        <v>312</v>
      </c>
      <c r="I1160" s="20" t="s">
        <v>32</v>
      </c>
      <c r="J1160" s="20" t="s">
        <v>180</v>
      </c>
      <c r="K1160" s="20" t="s">
        <v>1872</v>
      </c>
      <c r="L1160" s="20" t="s">
        <v>1508</v>
      </c>
      <c r="M1160" s="20" t="s">
        <v>1513</v>
      </c>
      <c r="N1160" s="20" t="s">
        <v>1873</v>
      </c>
      <c r="O1160" s="20">
        <v>5451.3</v>
      </c>
      <c r="P1160" s="20">
        <v>6</v>
      </c>
      <c r="Q1160" s="20">
        <v>327.06</v>
      </c>
      <c r="R1160" s="20">
        <v>320.27</v>
      </c>
      <c r="S1160" s="20" t="s">
        <v>38</v>
      </c>
      <c r="T1160" s="20">
        <v>718</v>
      </c>
      <c r="U1160" s="20" t="s">
        <v>350</v>
      </c>
      <c r="V1160" s="20" t="s">
        <v>351</v>
      </c>
      <c r="W1160" s="21" t="s">
        <v>58</v>
      </c>
      <c r="X1160" s="22">
        <v>45327</v>
      </c>
      <c r="Y1160" s="23">
        <v>45540</v>
      </c>
      <c r="Z1160" s="37" t="str">
        <f>IF(India_Data[[#This Row],[Order Date]]=India_Data[[#This Row],[Ship Date]],"0","1")</f>
        <v>1</v>
      </c>
      <c r="AA1160" s="37" t="str">
        <f>IF(India_Data[[#This Row],[Sales]]&gt;=India_Data[[#This Row],[Target]],"YES","NO")</f>
        <v>YES</v>
      </c>
      <c r="AB1160" s="37">
        <f>(Data!O1160:O2714-Data!T1160:T2714)</f>
        <v>4733.3</v>
      </c>
      <c r="AC1160" s="35">
        <f>India_Data[[#This Row],[Ship Date]]-India_Data[[#This Row],[Order Date]]</f>
        <v>213</v>
      </c>
      <c r="AD1160" s="35" t="str">
        <f>IF(India_Data[[#This Row],[Ship Date]]-India_Data[[#This Row],[Order Date]]&gt;5,"flag","no")</f>
        <v>flag</v>
      </c>
      <c r="AE1160" s="35">
        <f>India_Data[[#This Row],[Profit]]/India_Data[[#This Row],[Sales]]</f>
        <v>5.9996698035331017E-2</v>
      </c>
      <c r="AF1160" s="41">
        <f>India_Data[[#This Row],[Sales]]/India_Data[[#This Row],[Target]]</f>
        <v>7.5923398328690812</v>
      </c>
      <c r="AG1160" s="41">
        <f>India_Data[[#This Row],[Shipping Cost]]/India_Data[[#This Row],[Sales]]</f>
        <v>5.8751123585199856E-2</v>
      </c>
      <c r="AH1160" s="40" t="str">
        <f>IF(India_Data[[#This Row],[Shipping Cost]]/India_Data[[#This Row],[Sales]]&gt;0.1,"HIGH","")</f>
        <v/>
      </c>
    </row>
    <row r="1161" spans="1:34">
      <c r="A1161" s="19">
        <v>1160</v>
      </c>
      <c r="B1161" s="20" t="s">
        <v>778</v>
      </c>
      <c r="C1161" s="20" t="s">
        <v>26</v>
      </c>
      <c r="D1161" s="20" t="s">
        <v>779</v>
      </c>
      <c r="E1161" s="20" t="s">
        <v>780</v>
      </c>
      <c r="F1161" s="20" t="s">
        <v>171</v>
      </c>
      <c r="G1161" s="20" t="s">
        <v>619</v>
      </c>
      <c r="H1161" s="20" t="s">
        <v>563</v>
      </c>
      <c r="I1161" s="20" t="s">
        <v>32</v>
      </c>
      <c r="J1161" s="20" t="s">
        <v>54</v>
      </c>
      <c r="K1161" s="20" t="s">
        <v>2043</v>
      </c>
      <c r="L1161" s="20" t="s">
        <v>1942</v>
      </c>
      <c r="M1161" s="20" t="s">
        <v>1943</v>
      </c>
      <c r="N1161" s="20" t="s">
        <v>2044</v>
      </c>
      <c r="O1161" s="20">
        <v>185.64</v>
      </c>
      <c r="P1161" s="20">
        <v>4</v>
      </c>
      <c r="Q1161" s="20">
        <v>90.96</v>
      </c>
      <c r="R1161" s="20">
        <v>13.12</v>
      </c>
      <c r="S1161" s="20" t="s">
        <v>38</v>
      </c>
      <c r="T1161" s="20">
        <v>102</v>
      </c>
      <c r="U1161" s="20" t="s">
        <v>350</v>
      </c>
      <c r="V1161" s="20" t="s">
        <v>356</v>
      </c>
      <c r="W1161" s="21" t="s">
        <v>41</v>
      </c>
      <c r="X1161" s="22">
        <v>44220</v>
      </c>
      <c r="Y1161" s="23">
        <v>44226</v>
      </c>
      <c r="Z1161" s="37" t="str">
        <f>IF(India_Data[[#This Row],[Order Date]]=India_Data[[#This Row],[Ship Date]],"0","1")</f>
        <v>1</v>
      </c>
      <c r="AA1161" s="37" t="str">
        <f>IF(India_Data[[#This Row],[Sales]]&gt;=India_Data[[#This Row],[Target]],"YES","NO")</f>
        <v>YES</v>
      </c>
      <c r="AB1161" s="37">
        <f>(Data!O1161:O2715-Data!T1161:T2715)</f>
        <v>83.639999999999986</v>
      </c>
      <c r="AC1161" s="35">
        <f>India_Data[[#This Row],[Ship Date]]-India_Data[[#This Row],[Order Date]]</f>
        <v>6</v>
      </c>
      <c r="AD1161" s="35" t="str">
        <f>IF(India_Data[[#This Row],[Ship Date]]-India_Data[[#This Row],[Order Date]]&gt;5,"flag","no")</f>
        <v>flag</v>
      </c>
      <c r="AE1161" s="35">
        <f>India_Data[[#This Row],[Profit]]/India_Data[[#This Row],[Sales]]</f>
        <v>0.48998060762766643</v>
      </c>
      <c r="AF1161" s="41">
        <f>India_Data[[#This Row],[Sales]]/India_Data[[#This Row],[Target]]</f>
        <v>1.8199999999999998</v>
      </c>
      <c r="AG1161" s="41">
        <f>India_Data[[#This Row],[Shipping Cost]]/India_Data[[#This Row],[Sales]]</f>
        <v>7.0674423615600085E-2</v>
      </c>
      <c r="AH1161" s="40" t="str">
        <f>IF(India_Data[[#This Row],[Shipping Cost]]/India_Data[[#This Row],[Sales]]&gt;0.1,"HIGH","")</f>
        <v/>
      </c>
    </row>
    <row r="1162" spans="1:34">
      <c r="A1162" s="19">
        <v>1161</v>
      </c>
      <c r="B1162" s="20" t="s">
        <v>789</v>
      </c>
      <c r="C1162" s="20" t="s">
        <v>26</v>
      </c>
      <c r="D1162" s="20" t="s">
        <v>790</v>
      </c>
      <c r="E1162" s="20" t="s">
        <v>791</v>
      </c>
      <c r="F1162" s="20" t="s">
        <v>171</v>
      </c>
      <c r="G1162" s="20" t="s">
        <v>242</v>
      </c>
      <c r="H1162" s="20" t="s">
        <v>243</v>
      </c>
      <c r="I1162" s="20" t="s">
        <v>32</v>
      </c>
      <c r="J1162" s="20" t="s">
        <v>180</v>
      </c>
      <c r="K1162" s="20" t="s">
        <v>2045</v>
      </c>
      <c r="L1162" s="20" t="s">
        <v>1942</v>
      </c>
      <c r="M1162" s="20" t="s">
        <v>1958</v>
      </c>
      <c r="N1162" s="20" t="s">
        <v>2046</v>
      </c>
      <c r="O1162" s="20">
        <v>1031.4000000000001</v>
      </c>
      <c r="P1162" s="20">
        <v>9</v>
      </c>
      <c r="Q1162" s="20">
        <v>164.97</v>
      </c>
      <c r="R1162" s="20">
        <v>69.37</v>
      </c>
      <c r="S1162" s="20" t="s">
        <v>38</v>
      </c>
      <c r="T1162" s="20">
        <v>56</v>
      </c>
      <c r="U1162" s="20" t="s">
        <v>350</v>
      </c>
      <c r="V1162" s="20" t="s">
        <v>351</v>
      </c>
      <c r="W1162" s="21" t="s">
        <v>41</v>
      </c>
      <c r="X1162" s="22">
        <v>45517</v>
      </c>
      <c r="Y1162" s="23">
        <v>45522</v>
      </c>
      <c r="Z1162" s="37" t="str">
        <f>IF(India_Data[[#This Row],[Order Date]]=India_Data[[#This Row],[Ship Date]],"0","1")</f>
        <v>1</v>
      </c>
      <c r="AA1162" s="37" t="str">
        <f>IF(India_Data[[#This Row],[Sales]]&gt;=India_Data[[#This Row],[Target]],"YES","NO")</f>
        <v>YES</v>
      </c>
      <c r="AB1162" s="37">
        <f>(Data!O1162:O2716-Data!T1162:T2716)</f>
        <v>975.40000000000009</v>
      </c>
      <c r="AC1162" s="35">
        <f>India_Data[[#This Row],[Ship Date]]-India_Data[[#This Row],[Order Date]]</f>
        <v>5</v>
      </c>
      <c r="AD1162" s="35" t="str">
        <f>IF(India_Data[[#This Row],[Ship Date]]-India_Data[[#This Row],[Order Date]]&gt;5,"flag","no")</f>
        <v>no</v>
      </c>
      <c r="AE1162" s="35">
        <f>India_Data[[#This Row],[Profit]]/India_Data[[#This Row],[Sales]]</f>
        <v>0.15994764397905759</v>
      </c>
      <c r="AF1162" s="41">
        <f>India_Data[[#This Row],[Sales]]/India_Data[[#This Row],[Target]]</f>
        <v>18.417857142857144</v>
      </c>
      <c r="AG1162" s="41">
        <f>India_Data[[#This Row],[Shipping Cost]]/India_Data[[#This Row],[Sales]]</f>
        <v>6.7258095792127201E-2</v>
      </c>
      <c r="AH1162" s="40" t="str">
        <f>IF(India_Data[[#This Row],[Shipping Cost]]/India_Data[[#This Row],[Sales]]&gt;0.1,"HIGH","")</f>
        <v/>
      </c>
    </row>
    <row r="1163" spans="1:34">
      <c r="A1163" s="19">
        <v>1162</v>
      </c>
      <c r="B1163" s="20" t="s">
        <v>467</v>
      </c>
      <c r="C1163" s="20" t="s">
        <v>26</v>
      </c>
      <c r="D1163" s="20" t="s">
        <v>468</v>
      </c>
      <c r="E1163" s="20" t="s">
        <v>469</v>
      </c>
      <c r="F1163" s="20" t="s">
        <v>171</v>
      </c>
      <c r="G1163" s="20" t="s">
        <v>117</v>
      </c>
      <c r="H1163" s="20" t="s">
        <v>31</v>
      </c>
      <c r="I1163" s="20" t="s">
        <v>32</v>
      </c>
      <c r="J1163" s="20" t="s">
        <v>33</v>
      </c>
      <c r="K1163" s="20" t="s">
        <v>2047</v>
      </c>
      <c r="L1163" s="20" t="s">
        <v>1942</v>
      </c>
      <c r="M1163" s="20" t="s">
        <v>1958</v>
      </c>
      <c r="N1163" s="20" t="s">
        <v>2048</v>
      </c>
      <c r="O1163" s="20">
        <v>336.15</v>
      </c>
      <c r="P1163" s="20">
        <v>9</v>
      </c>
      <c r="Q1163" s="20">
        <v>100.71</v>
      </c>
      <c r="R1163" s="20">
        <v>23.51</v>
      </c>
      <c r="S1163" s="20" t="s">
        <v>38</v>
      </c>
      <c r="T1163" s="20">
        <v>320</v>
      </c>
      <c r="U1163" s="20" t="s">
        <v>350</v>
      </c>
      <c r="V1163" s="20" t="s">
        <v>356</v>
      </c>
      <c r="W1163" s="21" t="s">
        <v>58</v>
      </c>
      <c r="X1163" s="22">
        <v>44796</v>
      </c>
      <c r="Y1163" s="23">
        <v>44801</v>
      </c>
      <c r="Z1163" s="37" t="str">
        <f>IF(India_Data[[#This Row],[Order Date]]=India_Data[[#This Row],[Ship Date]],"0","1")</f>
        <v>1</v>
      </c>
      <c r="AA1163" s="37" t="str">
        <f>IF(India_Data[[#This Row],[Sales]]&gt;=India_Data[[#This Row],[Target]],"YES","NO")</f>
        <v>YES</v>
      </c>
      <c r="AB1163" s="37">
        <f>(Data!O1163:O2717-Data!T1163:T2717)</f>
        <v>16.149999999999977</v>
      </c>
      <c r="AC1163" s="35">
        <f>India_Data[[#This Row],[Ship Date]]-India_Data[[#This Row],[Order Date]]</f>
        <v>5</v>
      </c>
      <c r="AD1163" s="35" t="str">
        <f>IF(India_Data[[#This Row],[Ship Date]]-India_Data[[#This Row],[Order Date]]&gt;5,"flag","no")</f>
        <v>no</v>
      </c>
      <c r="AE1163" s="35">
        <f>India_Data[[#This Row],[Profit]]/India_Data[[#This Row],[Sales]]</f>
        <v>0.29959839357429718</v>
      </c>
      <c r="AF1163" s="41">
        <f>India_Data[[#This Row],[Sales]]/India_Data[[#This Row],[Target]]</f>
        <v>1.0504687499999998</v>
      </c>
      <c r="AG1163" s="41">
        <f>India_Data[[#This Row],[Shipping Cost]]/India_Data[[#This Row],[Sales]]</f>
        <v>6.9939015320541434E-2</v>
      </c>
      <c r="AH1163" s="40" t="str">
        <f>IF(India_Data[[#This Row],[Shipping Cost]]/India_Data[[#This Row],[Sales]]&gt;0.1,"HIGH","")</f>
        <v/>
      </c>
    </row>
    <row r="1164" spans="1:34">
      <c r="A1164" s="19">
        <v>1163</v>
      </c>
      <c r="B1164" s="20" t="s">
        <v>1059</v>
      </c>
      <c r="C1164" s="20" t="s">
        <v>26</v>
      </c>
      <c r="D1164" s="20" t="s">
        <v>1060</v>
      </c>
      <c r="E1164" s="20" t="s">
        <v>1061</v>
      </c>
      <c r="F1164" s="20" t="s">
        <v>171</v>
      </c>
      <c r="G1164" s="20" t="s">
        <v>30</v>
      </c>
      <c r="H1164" s="20" t="s">
        <v>31</v>
      </c>
      <c r="I1164" s="20" t="s">
        <v>32</v>
      </c>
      <c r="J1164" s="20" t="s">
        <v>33</v>
      </c>
      <c r="K1164" s="20" t="s">
        <v>2049</v>
      </c>
      <c r="L1164" s="20" t="s">
        <v>1942</v>
      </c>
      <c r="M1164" s="20" t="s">
        <v>1958</v>
      </c>
      <c r="N1164" s="20" t="s">
        <v>2050</v>
      </c>
      <c r="O1164" s="20">
        <v>579.45000000000005</v>
      </c>
      <c r="P1164" s="20">
        <v>5</v>
      </c>
      <c r="Q1164" s="20">
        <v>225.9</v>
      </c>
      <c r="R1164" s="20">
        <v>32.9</v>
      </c>
      <c r="S1164" s="20" t="s">
        <v>38</v>
      </c>
      <c r="T1164" s="20">
        <v>160</v>
      </c>
      <c r="U1164" s="20" t="s">
        <v>350</v>
      </c>
      <c r="V1164" s="20" t="s">
        <v>375</v>
      </c>
      <c r="W1164" s="21" t="s">
        <v>58</v>
      </c>
      <c r="X1164" s="22">
        <v>45229</v>
      </c>
      <c r="Y1164" s="23">
        <v>44996</v>
      </c>
      <c r="Z1164" s="37" t="str">
        <f>IF(India_Data[[#This Row],[Order Date]]=India_Data[[#This Row],[Ship Date]],"0","1")</f>
        <v>1</v>
      </c>
      <c r="AA1164" s="37" t="str">
        <f>IF(India_Data[[#This Row],[Sales]]&gt;=India_Data[[#This Row],[Target]],"YES","NO")</f>
        <v>YES</v>
      </c>
      <c r="AB1164" s="37">
        <f>(Data!O1164:O2718-Data!T1164:T2718)</f>
        <v>419.45000000000005</v>
      </c>
      <c r="AC1164" s="35">
        <f>India_Data[[#This Row],[Ship Date]]-India_Data[[#This Row],[Order Date]]</f>
        <v>-233</v>
      </c>
      <c r="AD1164" s="35" t="str">
        <f>IF(India_Data[[#This Row],[Ship Date]]-India_Data[[#This Row],[Order Date]]&gt;5,"flag","no")</f>
        <v>no</v>
      </c>
      <c r="AE1164" s="35">
        <f>India_Data[[#This Row],[Profit]]/India_Data[[#This Row],[Sales]]</f>
        <v>0.38985244628527049</v>
      </c>
      <c r="AF1164" s="41">
        <f>India_Data[[#This Row],[Sales]]/India_Data[[#This Row],[Target]]</f>
        <v>3.6215625000000005</v>
      </c>
      <c r="AG1164" s="41">
        <f>India_Data[[#This Row],[Shipping Cost]]/India_Data[[#This Row],[Sales]]</f>
        <v>5.6777979118129256E-2</v>
      </c>
      <c r="AH1164" s="40" t="str">
        <f>IF(India_Data[[#This Row],[Shipping Cost]]/India_Data[[#This Row],[Sales]]&gt;0.1,"HIGH","")</f>
        <v/>
      </c>
    </row>
    <row r="1165" spans="1:34">
      <c r="A1165" s="19">
        <v>1164</v>
      </c>
      <c r="B1165" s="20" t="s">
        <v>175</v>
      </c>
      <c r="C1165" s="20" t="s">
        <v>26</v>
      </c>
      <c r="D1165" s="20" t="s">
        <v>176</v>
      </c>
      <c r="E1165" s="20" t="s">
        <v>177</v>
      </c>
      <c r="F1165" s="20" t="s">
        <v>171</v>
      </c>
      <c r="G1165" s="20" t="s">
        <v>178</v>
      </c>
      <c r="H1165" s="20" t="s">
        <v>179</v>
      </c>
      <c r="I1165" s="20" t="s">
        <v>32</v>
      </c>
      <c r="J1165" s="20" t="s">
        <v>180</v>
      </c>
      <c r="K1165" s="20" t="s">
        <v>2051</v>
      </c>
      <c r="L1165" s="20" t="s">
        <v>1942</v>
      </c>
      <c r="M1165" s="20" t="s">
        <v>1958</v>
      </c>
      <c r="N1165" s="20" t="s">
        <v>2052</v>
      </c>
      <c r="O1165" s="20">
        <v>165.42</v>
      </c>
      <c r="P1165" s="20">
        <v>3</v>
      </c>
      <c r="Q1165" s="20">
        <v>19.8</v>
      </c>
      <c r="R1165" s="20">
        <v>8.65</v>
      </c>
      <c r="S1165" s="20" t="s">
        <v>38</v>
      </c>
      <c r="T1165" s="20">
        <v>274</v>
      </c>
      <c r="U1165" s="20" t="s">
        <v>350</v>
      </c>
      <c r="V1165" s="20" t="s">
        <v>362</v>
      </c>
      <c r="W1165" s="21" t="s">
        <v>58</v>
      </c>
      <c r="X1165" s="22">
        <v>44437</v>
      </c>
      <c r="Y1165" s="23">
        <v>44236</v>
      </c>
      <c r="Z1165" s="37" t="str">
        <f>IF(India_Data[[#This Row],[Order Date]]=India_Data[[#This Row],[Ship Date]],"0","1")</f>
        <v>1</v>
      </c>
      <c r="AA1165" s="37" t="str">
        <f>IF(India_Data[[#This Row],[Sales]]&gt;=India_Data[[#This Row],[Target]],"YES","NO")</f>
        <v>NO</v>
      </c>
      <c r="AB1165" s="37">
        <f>(Data!O1165:O2719-Data!T1165:T2719)</f>
        <v>-108.58000000000001</v>
      </c>
      <c r="AC1165" s="35">
        <f>India_Data[[#This Row],[Ship Date]]-India_Data[[#This Row],[Order Date]]</f>
        <v>-201</v>
      </c>
      <c r="AD1165" s="35" t="str">
        <f>IF(India_Data[[#This Row],[Ship Date]]-India_Data[[#This Row],[Order Date]]&gt;5,"flag","no")</f>
        <v>no</v>
      </c>
      <c r="AE1165" s="35">
        <f>India_Data[[#This Row],[Profit]]/India_Data[[#This Row],[Sales]]</f>
        <v>0.11969532100108815</v>
      </c>
      <c r="AF1165" s="41">
        <f>India_Data[[#This Row],[Sales]]/India_Data[[#This Row],[Target]]</f>
        <v>0.60372262773722618</v>
      </c>
      <c r="AG1165" s="41">
        <f>India_Data[[#This Row],[Shipping Cost]]/India_Data[[#This Row],[Sales]]</f>
        <v>5.2291137710071336E-2</v>
      </c>
      <c r="AH1165" s="40" t="str">
        <f>IF(India_Data[[#This Row],[Shipping Cost]]/India_Data[[#This Row],[Sales]]&gt;0.1,"HIGH","")</f>
        <v/>
      </c>
    </row>
    <row r="1166" spans="1:34">
      <c r="A1166" s="19">
        <v>1165</v>
      </c>
      <c r="B1166" s="20" t="s">
        <v>1069</v>
      </c>
      <c r="C1166" s="20" t="s">
        <v>26</v>
      </c>
      <c r="D1166" s="20" t="s">
        <v>579</v>
      </c>
      <c r="E1166" s="20" t="s">
        <v>580</v>
      </c>
      <c r="F1166" s="20" t="s">
        <v>171</v>
      </c>
      <c r="G1166" s="20" t="s">
        <v>1043</v>
      </c>
      <c r="H1166" s="20" t="s">
        <v>31</v>
      </c>
      <c r="I1166" s="20" t="s">
        <v>32</v>
      </c>
      <c r="J1166" s="20" t="s">
        <v>33</v>
      </c>
      <c r="K1166" s="20" t="s">
        <v>2053</v>
      </c>
      <c r="L1166" s="20" t="s">
        <v>1942</v>
      </c>
      <c r="M1166" s="20" t="s">
        <v>1969</v>
      </c>
      <c r="N1166" s="20" t="s">
        <v>2054</v>
      </c>
      <c r="O1166" s="20">
        <v>2544.6</v>
      </c>
      <c r="P1166" s="20">
        <v>4</v>
      </c>
      <c r="Q1166" s="20">
        <v>865.08</v>
      </c>
      <c r="R1166" s="20">
        <v>226.81</v>
      </c>
      <c r="S1166" s="20" t="s">
        <v>38</v>
      </c>
      <c r="T1166" s="20">
        <v>276</v>
      </c>
      <c r="U1166" s="20" t="s">
        <v>350</v>
      </c>
      <c r="V1166" s="20" t="s">
        <v>351</v>
      </c>
      <c r="W1166" s="21" t="s">
        <v>41</v>
      </c>
      <c r="X1166" s="22">
        <v>45306</v>
      </c>
      <c r="Y1166" s="23">
        <v>45310</v>
      </c>
      <c r="Z1166" s="37" t="str">
        <f>IF(India_Data[[#This Row],[Order Date]]=India_Data[[#This Row],[Ship Date]],"0","1")</f>
        <v>1</v>
      </c>
      <c r="AA1166" s="37" t="str">
        <f>IF(India_Data[[#This Row],[Sales]]&gt;=India_Data[[#This Row],[Target]],"YES","NO")</f>
        <v>YES</v>
      </c>
      <c r="AB1166" s="37">
        <f>(Data!O1166:O2720-Data!T1166:T2720)</f>
        <v>2268.6</v>
      </c>
      <c r="AC1166" s="35">
        <f>India_Data[[#This Row],[Ship Date]]-India_Data[[#This Row],[Order Date]]</f>
        <v>4</v>
      </c>
      <c r="AD1166" s="35" t="str">
        <f>IF(India_Data[[#This Row],[Ship Date]]-India_Data[[#This Row],[Order Date]]&gt;5,"flag","no")</f>
        <v>no</v>
      </c>
      <c r="AE1166" s="35">
        <f>India_Data[[#This Row],[Profit]]/India_Data[[#This Row],[Sales]]</f>
        <v>0.3399669889177081</v>
      </c>
      <c r="AF1166" s="41">
        <f>India_Data[[#This Row],[Sales]]/India_Data[[#This Row],[Target]]</f>
        <v>9.2195652173913043</v>
      </c>
      <c r="AG1166" s="41">
        <f>India_Data[[#This Row],[Shipping Cost]]/India_Data[[#This Row],[Sales]]</f>
        <v>8.913385207891221E-2</v>
      </c>
      <c r="AH1166" s="40" t="str">
        <f>IF(India_Data[[#This Row],[Shipping Cost]]/India_Data[[#This Row],[Sales]]&gt;0.1,"HIGH","")</f>
        <v/>
      </c>
    </row>
    <row r="1167" spans="1:34">
      <c r="A1167" s="19">
        <v>1166</v>
      </c>
      <c r="B1167" s="20" t="s">
        <v>2055</v>
      </c>
      <c r="C1167" s="20" t="s">
        <v>26</v>
      </c>
      <c r="D1167" s="20" t="s">
        <v>1212</v>
      </c>
      <c r="E1167" s="20" t="s">
        <v>1213</v>
      </c>
      <c r="F1167" s="20" t="s">
        <v>171</v>
      </c>
      <c r="G1167" s="20" t="s">
        <v>280</v>
      </c>
      <c r="H1167" s="20" t="s">
        <v>63</v>
      </c>
      <c r="I1167" s="20" t="s">
        <v>32</v>
      </c>
      <c r="J1167" s="20" t="s">
        <v>54</v>
      </c>
      <c r="K1167" s="20" t="s">
        <v>2056</v>
      </c>
      <c r="L1167" s="20" t="s">
        <v>1942</v>
      </c>
      <c r="M1167" s="20" t="s">
        <v>1969</v>
      </c>
      <c r="N1167" s="20" t="s">
        <v>2057</v>
      </c>
      <c r="O1167" s="20">
        <v>297.60000000000002</v>
      </c>
      <c r="P1167" s="20">
        <v>4</v>
      </c>
      <c r="Q1167" s="20">
        <v>92.16</v>
      </c>
      <c r="R1167" s="20">
        <v>19.62</v>
      </c>
      <c r="S1167" s="20" t="s">
        <v>38</v>
      </c>
      <c r="T1167" s="20">
        <v>365</v>
      </c>
      <c r="U1167" s="20" t="s">
        <v>350</v>
      </c>
      <c r="V1167" s="20" t="s">
        <v>356</v>
      </c>
      <c r="W1167" s="21" t="s">
        <v>41</v>
      </c>
      <c r="X1167" s="22">
        <v>44445</v>
      </c>
      <c r="Y1167" s="23">
        <v>44361</v>
      </c>
      <c r="Z1167" s="37" t="str">
        <f>IF(India_Data[[#This Row],[Order Date]]=India_Data[[#This Row],[Ship Date]],"0","1")</f>
        <v>1</v>
      </c>
      <c r="AA1167" s="37" t="str">
        <f>IF(India_Data[[#This Row],[Sales]]&gt;=India_Data[[#This Row],[Target]],"YES","NO")</f>
        <v>NO</v>
      </c>
      <c r="AB1167" s="37">
        <f>(Data!O1167:O2721-Data!T1167:T2721)</f>
        <v>-67.399999999999977</v>
      </c>
      <c r="AC1167" s="35">
        <f>India_Data[[#This Row],[Ship Date]]-India_Data[[#This Row],[Order Date]]</f>
        <v>-84</v>
      </c>
      <c r="AD1167" s="35" t="str">
        <f>IF(India_Data[[#This Row],[Ship Date]]-India_Data[[#This Row],[Order Date]]&gt;5,"flag","no")</f>
        <v>no</v>
      </c>
      <c r="AE1167" s="35">
        <f>India_Data[[#This Row],[Profit]]/India_Data[[#This Row],[Sales]]</f>
        <v>0.30967741935483867</v>
      </c>
      <c r="AF1167" s="41">
        <f>India_Data[[#This Row],[Sales]]/India_Data[[#This Row],[Target]]</f>
        <v>0.81534246575342473</v>
      </c>
      <c r="AG1167" s="41">
        <f>India_Data[[#This Row],[Shipping Cost]]/India_Data[[#This Row],[Sales]]</f>
        <v>6.5927419354838701E-2</v>
      </c>
      <c r="AH1167" s="40" t="str">
        <f>IF(India_Data[[#This Row],[Shipping Cost]]/India_Data[[#This Row],[Sales]]&gt;0.1,"HIGH","")</f>
        <v/>
      </c>
    </row>
    <row r="1168" spans="1:34">
      <c r="A1168" s="19">
        <v>1167</v>
      </c>
      <c r="B1168" s="20" t="s">
        <v>1874</v>
      </c>
      <c r="C1168" s="20" t="s">
        <v>26</v>
      </c>
      <c r="D1168" s="20" t="s">
        <v>1875</v>
      </c>
      <c r="E1168" s="20" t="s">
        <v>1876</v>
      </c>
      <c r="F1168" s="20" t="s">
        <v>110</v>
      </c>
      <c r="G1168" s="20" t="s">
        <v>1877</v>
      </c>
      <c r="H1168" s="20" t="s">
        <v>312</v>
      </c>
      <c r="I1168" s="20" t="s">
        <v>32</v>
      </c>
      <c r="J1168" s="20" t="s">
        <v>180</v>
      </c>
      <c r="K1168" s="20" t="s">
        <v>1553</v>
      </c>
      <c r="L1168" s="20" t="s">
        <v>1508</v>
      </c>
      <c r="M1168" s="20" t="s">
        <v>1548</v>
      </c>
      <c r="N1168" s="20" t="s">
        <v>1554</v>
      </c>
      <c r="O1168" s="20">
        <v>126</v>
      </c>
      <c r="P1168" s="20">
        <v>5</v>
      </c>
      <c r="Q1168" s="20">
        <v>27.6</v>
      </c>
      <c r="R1168" s="20">
        <v>2.92</v>
      </c>
      <c r="S1168" s="20" t="s">
        <v>38</v>
      </c>
      <c r="T1168" s="20">
        <v>316</v>
      </c>
      <c r="U1168" s="20" t="s">
        <v>350</v>
      </c>
      <c r="V1168" s="20" t="s">
        <v>356</v>
      </c>
      <c r="W1168" s="21" t="s">
        <v>58</v>
      </c>
      <c r="X1168" s="22">
        <v>44360</v>
      </c>
      <c r="Y1168" s="23">
        <v>44364</v>
      </c>
      <c r="Z1168" s="37" t="str">
        <f>IF(India_Data[[#This Row],[Order Date]]=India_Data[[#This Row],[Ship Date]],"0","1")</f>
        <v>1</v>
      </c>
      <c r="AA1168" s="37" t="str">
        <f>IF(India_Data[[#This Row],[Sales]]&gt;=India_Data[[#This Row],[Target]],"YES","NO")</f>
        <v>NO</v>
      </c>
      <c r="AB1168" s="37">
        <f>(Data!O1168:O2722-Data!T1168:T2722)</f>
        <v>-190</v>
      </c>
      <c r="AC1168" s="35">
        <f>India_Data[[#This Row],[Ship Date]]-India_Data[[#This Row],[Order Date]]</f>
        <v>4</v>
      </c>
      <c r="AD1168" s="35" t="str">
        <f>IF(India_Data[[#This Row],[Ship Date]]-India_Data[[#This Row],[Order Date]]&gt;5,"flag","no")</f>
        <v>no</v>
      </c>
      <c r="AE1168" s="35">
        <f>India_Data[[#This Row],[Profit]]/India_Data[[#This Row],[Sales]]</f>
        <v>0.21904761904761905</v>
      </c>
      <c r="AF1168" s="41">
        <f>India_Data[[#This Row],[Sales]]/India_Data[[#This Row],[Target]]</f>
        <v>0.39873417721518989</v>
      </c>
      <c r="AG1168" s="41">
        <f>India_Data[[#This Row],[Shipping Cost]]/India_Data[[#This Row],[Sales]]</f>
        <v>2.3174603174603174E-2</v>
      </c>
      <c r="AH1168" s="40" t="str">
        <f>IF(India_Data[[#This Row],[Shipping Cost]]/India_Data[[#This Row],[Sales]]&gt;0.1,"HIGH","")</f>
        <v/>
      </c>
    </row>
    <row r="1169" spans="1:34">
      <c r="A1169" s="19">
        <v>1168</v>
      </c>
      <c r="B1169" s="20" t="s">
        <v>436</v>
      </c>
      <c r="C1169" s="20" t="s">
        <v>26</v>
      </c>
      <c r="D1169" s="20" t="s">
        <v>437</v>
      </c>
      <c r="E1169" s="20" t="s">
        <v>438</v>
      </c>
      <c r="F1169" s="20" t="s">
        <v>110</v>
      </c>
      <c r="G1169" s="20" t="s">
        <v>164</v>
      </c>
      <c r="H1169" s="20" t="s">
        <v>165</v>
      </c>
      <c r="I1169" s="20" t="s">
        <v>32</v>
      </c>
      <c r="J1169" s="20" t="s">
        <v>47</v>
      </c>
      <c r="K1169" s="20" t="s">
        <v>1878</v>
      </c>
      <c r="L1169" s="20" t="s">
        <v>1508</v>
      </c>
      <c r="M1169" s="20" t="s">
        <v>1548</v>
      </c>
      <c r="N1169" s="20" t="s">
        <v>1879</v>
      </c>
      <c r="O1169" s="20">
        <v>109.89</v>
      </c>
      <c r="P1169" s="20">
        <v>1</v>
      </c>
      <c r="Q1169" s="20">
        <v>29.67</v>
      </c>
      <c r="R1169" s="20">
        <v>7.74</v>
      </c>
      <c r="S1169" s="20" t="s">
        <v>38</v>
      </c>
      <c r="T1169" s="20">
        <v>691</v>
      </c>
      <c r="U1169" s="20" t="s">
        <v>350</v>
      </c>
      <c r="V1169" s="20" t="s">
        <v>375</v>
      </c>
      <c r="W1169" s="21" t="s">
        <v>41</v>
      </c>
      <c r="X1169" s="22">
        <v>45595</v>
      </c>
      <c r="Y1169" s="23">
        <v>45362</v>
      </c>
      <c r="Z1169" s="37" t="str">
        <f>IF(India_Data[[#This Row],[Order Date]]=India_Data[[#This Row],[Ship Date]],"0","1")</f>
        <v>1</v>
      </c>
      <c r="AA1169" s="37" t="str">
        <f>IF(India_Data[[#This Row],[Sales]]&gt;=India_Data[[#This Row],[Target]],"YES","NO")</f>
        <v>NO</v>
      </c>
      <c r="AB1169" s="37">
        <f>(Data!O1169:O2723-Data!T1169:T2723)</f>
        <v>-581.11</v>
      </c>
      <c r="AC1169" s="35">
        <f>India_Data[[#This Row],[Ship Date]]-India_Data[[#This Row],[Order Date]]</f>
        <v>-233</v>
      </c>
      <c r="AD1169" s="35" t="str">
        <f>IF(India_Data[[#This Row],[Ship Date]]-India_Data[[#This Row],[Order Date]]&gt;5,"flag","no")</f>
        <v>no</v>
      </c>
      <c r="AE1169" s="35">
        <f>India_Data[[#This Row],[Profit]]/India_Data[[#This Row],[Sales]]</f>
        <v>0.26999726999727003</v>
      </c>
      <c r="AF1169" s="41">
        <f>India_Data[[#This Row],[Sales]]/India_Data[[#This Row],[Target]]</f>
        <v>0.15903039073806077</v>
      </c>
      <c r="AG1169" s="41">
        <f>India_Data[[#This Row],[Shipping Cost]]/India_Data[[#This Row],[Sales]]</f>
        <v>7.0434070434070434E-2</v>
      </c>
      <c r="AH1169" s="40" t="str">
        <f>IF(India_Data[[#This Row],[Shipping Cost]]/India_Data[[#This Row],[Sales]]&gt;0.1,"HIGH","")</f>
        <v/>
      </c>
    </row>
    <row r="1170" spans="1:34">
      <c r="A1170" s="19">
        <v>1169</v>
      </c>
      <c r="B1170" s="20" t="s">
        <v>1797</v>
      </c>
      <c r="C1170" s="20" t="s">
        <v>26</v>
      </c>
      <c r="D1170" s="20" t="s">
        <v>1798</v>
      </c>
      <c r="E1170" s="20" t="s">
        <v>1799</v>
      </c>
      <c r="F1170" s="20" t="s">
        <v>110</v>
      </c>
      <c r="G1170" s="20" t="s">
        <v>529</v>
      </c>
      <c r="H1170" s="20" t="s">
        <v>31</v>
      </c>
      <c r="I1170" s="20" t="s">
        <v>32</v>
      </c>
      <c r="J1170" s="20" t="s">
        <v>33</v>
      </c>
      <c r="K1170" s="20" t="s">
        <v>1525</v>
      </c>
      <c r="L1170" s="20" t="s">
        <v>1508</v>
      </c>
      <c r="M1170" s="20" t="s">
        <v>1509</v>
      </c>
      <c r="N1170" s="20" t="s">
        <v>1526</v>
      </c>
      <c r="O1170" s="20">
        <v>3274.02</v>
      </c>
      <c r="P1170" s="20">
        <v>9</v>
      </c>
      <c r="Q1170" s="20">
        <v>261.89999999999998</v>
      </c>
      <c r="R1170" s="20">
        <v>351.08</v>
      </c>
      <c r="S1170" s="20" t="s">
        <v>38</v>
      </c>
      <c r="T1170" s="20">
        <v>409</v>
      </c>
      <c r="U1170" s="20" t="s">
        <v>350</v>
      </c>
      <c r="V1170" s="20" t="s">
        <v>351</v>
      </c>
      <c r="W1170" s="21" t="s">
        <v>41</v>
      </c>
      <c r="X1170" s="22">
        <v>44819</v>
      </c>
      <c r="Y1170" s="23">
        <v>44823</v>
      </c>
      <c r="Z1170" s="37" t="str">
        <f>IF(India_Data[[#This Row],[Order Date]]=India_Data[[#This Row],[Ship Date]],"0","1")</f>
        <v>1</v>
      </c>
      <c r="AA1170" s="37" t="str">
        <f>IF(India_Data[[#This Row],[Sales]]&gt;=India_Data[[#This Row],[Target]],"YES","NO")</f>
        <v>YES</v>
      </c>
      <c r="AB1170" s="37">
        <f>(Data!O1170:O2724-Data!T1170:T2724)</f>
        <v>2865.02</v>
      </c>
      <c r="AC1170" s="35">
        <f>India_Data[[#This Row],[Ship Date]]-India_Data[[#This Row],[Order Date]]</f>
        <v>4</v>
      </c>
      <c r="AD1170" s="35" t="str">
        <f>IF(India_Data[[#This Row],[Ship Date]]-India_Data[[#This Row],[Order Date]]&gt;5,"flag","no")</f>
        <v>no</v>
      </c>
      <c r="AE1170" s="35">
        <f>India_Data[[#This Row],[Profit]]/India_Data[[#This Row],[Sales]]</f>
        <v>7.999340260597064E-2</v>
      </c>
      <c r="AF1170" s="41">
        <f>India_Data[[#This Row],[Sales]]/India_Data[[#This Row],[Target]]</f>
        <v>8.0049388753056228</v>
      </c>
      <c r="AG1170" s="41">
        <f>India_Data[[#This Row],[Shipping Cost]]/India_Data[[#This Row],[Sales]]</f>
        <v>0.10723208776977537</v>
      </c>
      <c r="AH1170" s="40" t="str">
        <f>IF(India_Data[[#This Row],[Shipping Cost]]/India_Data[[#This Row],[Sales]]&gt;0.1,"HIGH","")</f>
        <v>HIGH</v>
      </c>
    </row>
    <row r="1171" spans="1:34">
      <c r="A1171" s="19">
        <v>1170</v>
      </c>
      <c r="B1171" s="20" t="s">
        <v>838</v>
      </c>
      <c r="C1171" s="20" t="s">
        <v>26</v>
      </c>
      <c r="D1171" s="20" t="s">
        <v>839</v>
      </c>
      <c r="E1171" s="20" t="s">
        <v>840</v>
      </c>
      <c r="F1171" s="20" t="s">
        <v>110</v>
      </c>
      <c r="G1171" s="20" t="s">
        <v>150</v>
      </c>
      <c r="H1171" s="20" t="s">
        <v>46</v>
      </c>
      <c r="I1171" s="20" t="s">
        <v>32</v>
      </c>
      <c r="J1171" s="20" t="s">
        <v>47</v>
      </c>
      <c r="K1171" s="20" t="s">
        <v>1880</v>
      </c>
      <c r="L1171" s="20" t="s">
        <v>1508</v>
      </c>
      <c r="M1171" s="20" t="s">
        <v>1509</v>
      </c>
      <c r="N1171" s="20" t="s">
        <v>1881</v>
      </c>
      <c r="O1171" s="20">
        <v>2637</v>
      </c>
      <c r="P1171" s="20">
        <v>6</v>
      </c>
      <c r="Q1171" s="20">
        <v>184.5</v>
      </c>
      <c r="R1171" s="20">
        <v>200.83</v>
      </c>
      <c r="S1171" s="20" t="s">
        <v>38</v>
      </c>
      <c r="T1171" s="20">
        <v>427</v>
      </c>
      <c r="U1171" s="20" t="s">
        <v>350</v>
      </c>
      <c r="V1171" s="20" t="s">
        <v>356</v>
      </c>
      <c r="W1171" s="21" t="s">
        <v>58</v>
      </c>
      <c r="X1171" s="22">
        <v>45258</v>
      </c>
      <c r="Y1171" s="23">
        <v>44969</v>
      </c>
      <c r="Z1171" s="37" t="str">
        <f>IF(India_Data[[#This Row],[Order Date]]=India_Data[[#This Row],[Ship Date]],"0","1")</f>
        <v>1</v>
      </c>
      <c r="AA1171" s="37" t="str">
        <f>IF(India_Data[[#This Row],[Sales]]&gt;=India_Data[[#This Row],[Target]],"YES","NO")</f>
        <v>YES</v>
      </c>
      <c r="AB1171" s="37">
        <f>(Data!O1171:O2725-Data!T1171:T2725)</f>
        <v>2210</v>
      </c>
      <c r="AC1171" s="35">
        <f>India_Data[[#This Row],[Ship Date]]-India_Data[[#This Row],[Order Date]]</f>
        <v>-289</v>
      </c>
      <c r="AD1171" s="35" t="str">
        <f>IF(India_Data[[#This Row],[Ship Date]]-India_Data[[#This Row],[Order Date]]&gt;5,"flag","no")</f>
        <v>no</v>
      </c>
      <c r="AE1171" s="35">
        <f>India_Data[[#This Row],[Profit]]/India_Data[[#This Row],[Sales]]</f>
        <v>6.9965870307167236E-2</v>
      </c>
      <c r="AF1171" s="41">
        <f>India_Data[[#This Row],[Sales]]/India_Data[[#This Row],[Target]]</f>
        <v>6.1756440281030445</v>
      </c>
      <c r="AG1171" s="41">
        <f>India_Data[[#This Row],[Shipping Cost]]/India_Data[[#This Row],[Sales]]</f>
        <v>7.6158513462267735E-2</v>
      </c>
      <c r="AH1171" s="40" t="str">
        <f>IF(India_Data[[#This Row],[Shipping Cost]]/India_Data[[#This Row],[Sales]]&gt;0.1,"HIGH","")</f>
        <v/>
      </c>
    </row>
    <row r="1172" spans="1:34">
      <c r="A1172" s="19">
        <v>1171</v>
      </c>
      <c r="B1172" s="20" t="s">
        <v>841</v>
      </c>
      <c r="C1172" s="20" t="s">
        <v>26</v>
      </c>
      <c r="D1172" s="20" t="s">
        <v>842</v>
      </c>
      <c r="E1172" s="20" t="s">
        <v>843</v>
      </c>
      <c r="F1172" s="20" t="s">
        <v>110</v>
      </c>
      <c r="G1172" s="20" t="s">
        <v>627</v>
      </c>
      <c r="H1172" s="20" t="s">
        <v>627</v>
      </c>
      <c r="I1172" s="20" t="s">
        <v>32</v>
      </c>
      <c r="J1172" s="20" t="s">
        <v>47</v>
      </c>
      <c r="K1172" s="20" t="s">
        <v>1882</v>
      </c>
      <c r="L1172" s="20" t="s">
        <v>1508</v>
      </c>
      <c r="M1172" s="20" t="s">
        <v>1509</v>
      </c>
      <c r="N1172" s="20" t="s">
        <v>1883</v>
      </c>
      <c r="O1172" s="20">
        <v>1239.3</v>
      </c>
      <c r="P1172" s="20">
        <v>3</v>
      </c>
      <c r="Q1172" s="20">
        <v>24.75</v>
      </c>
      <c r="R1172" s="20">
        <v>112.36</v>
      </c>
      <c r="S1172" s="20" t="s">
        <v>38</v>
      </c>
      <c r="T1172" s="20">
        <v>670</v>
      </c>
      <c r="U1172" s="20" t="s">
        <v>350</v>
      </c>
      <c r="V1172" s="20" t="s">
        <v>375</v>
      </c>
      <c r="W1172" s="21" t="s">
        <v>58</v>
      </c>
      <c r="X1172" s="22">
        <v>45258</v>
      </c>
      <c r="Y1172" s="23">
        <v>44969</v>
      </c>
      <c r="Z1172" s="37" t="str">
        <f>IF(India_Data[[#This Row],[Order Date]]=India_Data[[#This Row],[Ship Date]],"0","1")</f>
        <v>1</v>
      </c>
      <c r="AA1172" s="37" t="str">
        <f>IF(India_Data[[#This Row],[Sales]]&gt;=India_Data[[#This Row],[Target]],"YES","NO")</f>
        <v>YES</v>
      </c>
      <c r="AB1172" s="37">
        <f>(Data!O1172:O2726-Data!T1172:T2726)</f>
        <v>569.29999999999995</v>
      </c>
      <c r="AC1172" s="35">
        <f>India_Data[[#This Row],[Ship Date]]-India_Data[[#This Row],[Order Date]]</f>
        <v>-289</v>
      </c>
      <c r="AD1172" s="35" t="str">
        <f>IF(India_Data[[#This Row],[Ship Date]]-India_Data[[#This Row],[Order Date]]&gt;5,"flag","no")</f>
        <v>no</v>
      </c>
      <c r="AE1172" s="35">
        <f>India_Data[[#This Row],[Profit]]/India_Data[[#This Row],[Sales]]</f>
        <v>1.9970951343500364E-2</v>
      </c>
      <c r="AF1172" s="41">
        <f>India_Data[[#This Row],[Sales]]/India_Data[[#This Row],[Target]]</f>
        <v>1.8497014925373134</v>
      </c>
      <c r="AG1172" s="41">
        <f>India_Data[[#This Row],[Shipping Cost]]/India_Data[[#This Row],[Sales]]</f>
        <v>9.0664084563866695E-2</v>
      </c>
      <c r="AH1172" s="40" t="str">
        <f>IF(India_Data[[#This Row],[Shipping Cost]]/India_Data[[#This Row],[Sales]]&gt;0.1,"HIGH","")</f>
        <v/>
      </c>
    </row>
    <row r="1173" spans="1:34">
      <c r="A1173" s="19">
        <v>1172</v>
      </c>
      <c r="B1173" s="20" t="s">
        <v>971</v>
      </c>
      <c r="C1173" s="20" t="s">
        <v>26</v>
      </c>
      <c r="D1173" s="20" t="s">
        <v>972</v>
      </c>
      <c r="E1173" s="20" t="s">
        <v>973</v>
      </c>
      <c r="F1173" s="20" t="s">
        <v>110</v>
      </c>
      <c r="G1173" s="20" t="s">
        <v>164</v>
      </c>
      <c r="H1173" s="20" t="s">
        <v>165</v>
      </c>
      <c r="I1173" s="20" t="s">
        <v>32</v>
      </c>
      <c r="J1173" s="20" t="s">
        <v>47</v>
      </c>
      <c r="K1173" s="20" t="s">
        <v>1884</v>
      </c>
      <c r="L1173" s="20" t="s">
        <v>1508</v>
      </c>
      <c r="M1173" s="20" t="s">
        <v>1509</v>
      </c>
      <c r="N1173" s="20" t="s">
        <v>1885</v>
      </c>
      <c r="O1173" s="20">
        <v>743.25</v>
      </c>
      <c r="P1173" s="20">
        <v>5</v>
      </c>
      <c r="Q1173" s="20">
        <v>133.65</v>
      </c>
      <c r="R1173" s="20">
        <v>49.5</v>
      </c>
      <c r="S1173" s="20" t="s">
        <v>38</v>
      </c>
      <c r="T1173" s="20">
        <v>111</v>
      </c>
      <c r="U1173" s="20" t="s">
        <v>350</v>
      </c>
      <c r="V1173" s="20" t="s">
        <v>375</v>
      </c>
      <c r="W1173" s="21" t="s">
        <v>41</v>
      </c>
      <c r="X1173" s="22">
        <v>45373</v>
      </c>
      <c r="Y1173" s="23">
        <v>45377</v>
      </c>
      <c r="Z1173" s="37" t="str">
        <f>IF(India_Data[[#This Row],[Order Date]]=India_Data[[#This Row],[Ship Date]],"0","1")</f>
        <v>1</v>
      </c>
      <c r="AA1173" s="37" t="str">
        <f>IF(India_Data[[#This Row],[Sales]]&gt;=India_Data[[#This Row],[Target]],"YES","NO")</f>
        <v>YES</v>
      </c>
      <c r="AB1173" s="37">
        <f>(Data!O1173:O2727-Data!T1173:T2727)</f>
        <v>632.25</v>
      </c>
      <c r="AC1173" s="35">
        <f>India_Data[[#This Row],[Ship Date]]-India_Data[[#This Row],[Order Date]]</f>
        <v>4</v>
      </c>
      <c r="AD1173" s="35" t="str">
        <f>IF(India_Data[[#This Row],[Ship Date]]-India_Data[[#This Row],[Order Date]]&gt;5,"flag","no")</f>
        <v>no</v>
      </c>
      <c r="AE1173" s="35">
        <f>India_Data[[#This Row],[Profit]]/India_Data[[#This Row],[Sales]]</f>
        <v>0.17981836528758829</v>
      </c>
      <c r="AF1173" s="41">
        <f>India_Data[[#This Row],[Sales]]/India_Data[[#This Row],[Target]]</f>
        <v>6.6959459459459456</v>
      </c>
      <c r="AG1173" s="41">
        <f>India_Data[[#This Row],[Shipping Cost]]/India_Data[[#This Row],[Sales]]</f>
        <v>6.6599394550958632E-2</v>
      </c>
      <c r="AH1173" s="40" t="str">
        <f>IF(India_Data[[#This Row],[Shipping Cost]]/India_Data[[#This Row],[Sales]]&gt;0.1,"HIGH","")</f>
        <v/>
      </c>
    </row>
    <row r="1174" spans="1:34">
      <c r="A1174" s="19">
        <v>1173</v>
      </c>
      <c r="B1174" s="20" t="s">
        <v>1886</v>
      </c>
      <c r="C1174" s="20" t="s">
        <v>26</v>
      </c>
      <c r="D1174" s="20" t="s">
        <v>543</v>
      </c>
      <c r="E1174" s="20" t="s">
        <v>544</v>
      </c>
      <c r="F1174" s="20" t="s">
        <v>110</v>
      </c>
      <c r="G1174" s="20" t="s">
        <v>1887</v>
      </c>
      <c r="H1174" s="20" t="s">
        <v>31</v>
      </c>
      <c r="I1174" s="20" t="s">
        <v>32</v>
      </c>
      <c r="J1174" s="20" t="s">
        <v>33</v>
      </c>
      <c r="K1174" s="20" t="s">
        <v>1888</v>
      </c>
      <c r="L1174" s="20" t="s">
        <v>1508</v>
      </c>
      <c r="M1174" s="20" t="s">
        <v>1509</v>
      </c>
      <c r="N1174" s="20" t="s">
        <v>1889</v>
      </c>
      <c r="O1174" s="20">
        <v>1386.63</v>
      </c>
      <c r="P1174" s="20">
        <v>7</v>
      </c>
      <c r="Q1174" s="20">
        <v>360.36</v>
      </c>
      <c r="R1174" s="20">
        <v>24.3</v>
      </c>
      <c r="S1174" s="20" t="s">
        <v>38</v>
      </c>
      <c r="T1174" s="20">
        <v>278</v>
      </c>
      <c r="U1174" s="20" t="s">
        <v>350</v>
      </c>
      <c r="V1174" s="20" t="s">
        <v>362</v>
      </c>
      <c r="W1174" s="21" t="s">
        <v>58</v>
      </c>
      <c r="X1174" s="22">
        <v>45582</v>
      </c>
      <c r="Y1174" s="23">
        <v>45586</v>
      </c>
      <c r="Z1174" s="37" t="str">
        <f>IF(India_Data[[#This Row],[Order Date]]=India_Data[[#This Row],[Ship Date]],"0","1")</f>
        <v>1</v>
      </c>
      <c r="AA1174" s="37" t="str">
        <f>IF(India_Data[[#This Row],[Sales]]&gt;=India_Data[[#This Row],[Target]],"YES","NO")</f>
        <v>YES</v>
      </c>
      <c r="AB1174" s="37">
        <f>(Data!O1174:O2728-Data!T1174:T2728)</f>
        <v>1108.6300000000001</v>
      </c>
      <c r="AC1174" s="35">
        <f>India_Data[[#This Row],[Ship Date]]-India_Data[[#This Row],[Order Date]]</f>
        <v>4</v>
      </c>
      <c r="AD1174" s="35" t="str">
        <f>IF(India_Data[[#This Row],[Ship Date]]-India_Data[[#This Row],[Order Date]]&gt;5,"flag","no")</f>
        <v>no</v>
      </c>
      <c r="AE1174" s="35">
        <f>India_Data[[#This Row],[Profit]]/India_Data[[#This Row],[Sales]]</f>
        <v>0.25988187187641981</v>
      </c>
      <c r="AF1174" s="41">
        <f>India_Data[[#This Row],[Sales]]/India_Data[[#This Row],[Target]]</f>
        <v>4.9878776978417267</v>
      </c>
      <c r="AG1174" s="41">
        <f>India_Data[[#This Row],[Shipping Cost]]/India_Data[[#This Row],[Sales]]</f>
        <v>1.7524501849808527E-2</v>
      </c>
      <c r="AH1174" s="40" t="str">
        <f>IF(India_Data[[#This Row],[Shipping Cost]]/India_Data[[#This Row],[Sales]]&gt;0.1,"HIGH","")</f>
        <v/>
      </c>
    </row>
    <row r="1175" spans="1:34">
      <c r="A1175" s="19">
        <v>1174</v>
      </c>
      <c r="B1175" s="20" t="s">
        <v>114</v>
      </c>
      <c r="C1175" s="20" t="s">
        <v>26</v>
      </c>
      <c r="D1175" s="20" t="s">
        <v>115</v>
      </c>
      <c r="E1175" s="20" t="s">
        <v>116</v>
      </c>
      <c r="F1175" s="20" t="s">
        <v>110</v>
      </c>
      <c r="G1175" s="20" t="s">
        <v>117</v>
      </c>
      <c r="H1175" s="20" t="s">
        <v>31</v>
      </c>
      <c r="I1175" s="20" t="s">
        <v>32</v>
      </c>
      <c r="J1175" s="20" t="s">
        <v>33</v>
      </c>
      <c r="K1175" s="20" t="s">
        <v>1890</v>
      </c>
      <c r="L1175" s="20" t="s">
        <v>1508</v>
      </c>
      <c r="M1175" s="20" t="s">
        <v>1513</v>
      </c>
      <c r="N1175" s="20" t="s">
        <v>1891</v>
      </c>
      <c r="O1175" s="20">
        <v>1354.95</v>
      </c>
      <c r="P1175" s="20">
        <v>5</v>
      </c>
      <c r="Q1175" s="20">
        <v>108.3</v>
      </c>
      <c r="R1175" s="20">
        <v>115.68</v>
      </c>
      <c r="S1175" s="20" t="s">
        <v>38</v>
      </c>
      <c r="T1175" s="20">
        <v>681</v>
      </c>
      <c r="U1175" s="20" t="s">
        <v>350</v>
      </c>
      <c r="V1175" s="20" t="s">
        <v>351</v>
      </c>
      <c r="W1175" s="21" t="s">
        <v>41</v>
      </c>
      <c r="X1175" s="22">
        <v>45582</v>
      </c>
      <c r="Y1175" s="23">
        <v>45586</v>
      </c>
      <c r="Z1175" s="37" t="str">
        <f>IF(India_Data[[#This Row],[Order Date]]=India_Data[[#This Row],[Ship Date]],"0","1")</f>
        <v>1</v>
      </c>
      <c r="AA1175" s="37" t="str">
        <f>IF(India_Data[[#This Row],[Sales]]&gt;=India_Data[[#This Row],[Target]],"YES","NO")</f>
        <v>YES</v>
      </c>
      <c r="AB1175" s="37">
        <f>(Data!O1175:O2729-Data!T1175:T2729)</f>
        <v>673.95</v>
      </c>
      <c r="AC1175" s="35">
        <f>India_Data[[#This Row],[Ship Date]]-India_Data[[#This Row],[Order Date]]</f>
        <v>4</v>
      </c>
      <c r="AD1175" s="35" t="str">
        <f>IF(India_Data[[#This Row],[Ship Date]]-India_Data[[#This Row],[Order Date]]&gt;5,"flag","no")</f>
        <v>no</v>
      </c>
      <c r="AE1175" s="35">
        <f>India_Data[[#This Row],[Profit]]/India_Data[[#This Row],[Sales]]</f>
        <v>7.9929148677072945E-2</v>
      </c>
      <c r="AF1175" s="41">
        <f>India_Data[[#This Row],[Sales]]/India_Data[[#This Row],[Target]]</f>
        <v>1.9896475770925111</v>
      </c>
      <c r="AG1175" s="41">
        <f>India_Data[[#This Row],[Shipping Cost]]/India_Data[[#This Row],[Sales]]</f>
        <v>8.5375844127089567E-2</v>
      </c>
      <c r="AH1175" s="40" t="str">
        <f>IF(India_Data[[#This Row],[Shipping Cost]]/India_Data[[#This Row],[Sales]]&gt;0.1,"HIGH","")</f>
        <v/>
      </c>
    </row>
    <row r="1176" spans="1:34">
      <c r="A1176" s="19">
        <v>1175</v>
      </c>
      <c r="B1176" s="20" t="s">
        <v>1892</v>
      </c>
      <c r="C1176" s="20" t="s">
        <v>26</v>
      </c>
      <c r="D1176" s="20" t="s">
        <v>1893</v>
      </c>
      <c r="E1176" s="20" t="s">
        <v>1894</v>
      </c>
      <c r="F1176" s="20" t="s">
        <v>110</v>
      </c>
      <c r="G1176" s="20" t="s">
        <v>657</v>
      </c>
      <c r="H1176" s="20" t="s">
        <v>143</v>
      </c>
      <c r="I1176" s="20" t="s">
        <v>32</v>
      </c>
      <c r="J1176" s="20" t="s">
        <v>33</v>
      </c>
      <c r="K1176" s="20" t="s">
        <v>1895</v>
      </c>
      <c r="L1176" s="20" t="s">
        <v>1508</v>
      </c>
      <c r="M1176" s="20" t="s">
        <v>1518</v>
      </c>
      <c r="N1176" s="20" t="s">
        <v>1896</v>
      </c>
      <c r="O1176" s="20">
        <v>880.95</v>
      </c>
      <c r="P1176" s="20">
        <v>5</v>
      </c>
      <c r="Q1176" s="20">
        <v>0</v>
      </c>
      <c r="R1176" s="20">
        <v>60.32</v>
      </c>
      <c r="S1176" s="20" t="s">
        <v>38</v>
      </c>
      <c r="T1176" s="20">
        <v>454</v>
      </c>
      <c r="U1176" s="20" t="s">
        <v>350</v>
      </c>
      <c r="V1176" s="20" t="s">
        <v>356</v>
      </c>
      <c r="W1176" s="21" t="s">
        <v>58</v>
      </c>
      <c r="X1176" s="22">
        <v>45607</v>
      </c>
      <c r="Y1176" s="23">
        <v>45611</v>
      </c>
      <c r="Z1176" s="37" t="str">
        <f>IF(India_Data[[#This Row],[Order Date]]=India_Data[[#This Row],[Ship Date]],"0","1")</f>
        <v>1</v>
      </c>
      <c r="AA1176" s="37" t="str">
        <f>IF(India_Data[[#This Row],[Sales]]&gt;=India_Data[[#This Row],[Target]],"YES","NO")</f>
        <v>YES</v>
      </c>
      <c r="AB1176" s="37">
        <f>(Data!O1176:O2730-Data!T1176:T2730)</f>
        <v>426.95000000000005</v>
      </c>
      <c r="AC1176" s="35">
        <f>India_Data[[#This Row],[Ship Date]]-India_Data[[#This Row],[Order Date]]</f>
        <v>4</v>
      </c>
      <c r="AD1176" s="35" t="str">
        <f>IF(India_Data[[#This Row],[Ship Date]]-India_Data[[#This Row],[Order Date]]&gt;5,"flag","no")</f>
        <v>no</v>
      </c>
      <c r="AE1176" s="35">
        <f>India_Data[[#This Row],[Profit]]/India_Data[[#This Row],[Sales]]</f>
        <v>0</v>
      </c>
      <c r="AF1176" s="41">
        <f>India_Data[[#This Row],[Sales]]/India_Data[[#This Row],[Target]]</f>
        <v>1.9404185022026432</v>
      </c>
      <c r="AG1176" s="41">
        <f>India_Data[[#This Row],[Shipping Cost]]/India_Data[[#This Row],[Sales]]</f>
        <v>6.8471536409557859E-2</v>
      </c>
      <c r="AH1176" s="40" t="str">
        <f>IF(India_Data[[#This Row],[Shipping Cost]]/India_Data[[#This Row],[Sales]]&gt;0.1,"HIGH","")</f>
        <v/>
      </c>
    </row>
    <row r="1177" spans="1:34">
      <c r="A1177" s="19">
        <v>1176</v>
      </c>
      <c r="B1177" s="20" t="s">
        <v>1874</v>
      </c>
      <c r="C1177" s="20" t="s">
        <v>26</v>
      </c>
      <c r="D1177" s="20" t="s">
        <v>1875</v>
      </c>
      <c r="E1177" s="20" t="s">
        <v>1876</v>
      </c>
      <c r="F1177" s="20" t="s">
        <v>110</v>
      </c>
      <c r="G1177" s="20" t="s">
        <v>1877</v>
      </c>
      <c r="H1177" s="20" t="s">
        <v>312</v>
      </c>
      <c r="I1177" s="20" t="s">
        <v>32</v>
      </c>
      <c r="J1177" s="20" t="s">
        <v>180</v>
      </c>
      <c r="K1177" s="20" t="s">
        <v>1585</v>
      </c>
      <c r="L1177" s="20" t="s">
        <v>1508</v>
      </c>
      <c r="M1177" s="20" t="s">
        <v>1518</v>
      </c>
      <c r="N1177" s="20" t="s">
        <v>1586</v>
      </c>
      <c r="O1177" s="20">
        <v>64.11</v>
      </c>
      <c r="P1177" s="20">
        <v>1</v>
      </c>
      <c r="Q1177" s="20">
        <v>24.36</v>
      </c>
      <c r="R1177" s="20">
        <v>4.8499999999999996</v>
      </c>
      <c r="S1177" s="20" t="s">
        <v>38</v>
      </c>
      <c r="T1177" s="20">
        <v>378</v>
      </c>
      <c r="U1177" s="20" t="s">
        <v>350</v>
      </c>
      <c r="V1177" s="20" t="s">
        <v>362</v>
      </c>
      <c r="W1177" s="21" t="s">
        <v>41</v>
      </c>
      <c r="X1177" s="22">
        <v>44693</v>
      </c>
      <c r="Y1177" s="23">
        <v>44846</v>
      </c>
      <c r="Z1177" s="37" t="str">
        <f>IF(India_Data[[#This Row],[Order Date]]=India_Data[[#This Row],[Ship Date]],"0","1")</f>
        <v>1</v>
      </c>
      <c r="AA1177" s="37" t="str">
        <f>IF(India_Data[[#This Row],[Sales]]&gt;=India_Data[[#This Row],[Target]],"YES","NO")</f>
        <v>NO</v>
      </c>
      <c r="AB1177" s="37">
        <f>(Data!O1177:O2731-Data!T1177:T2731)</f>
        <v>-313.89</v>
      </c>
      <c r="AC1177" s="35">
        <f>India_Data[[#This Row],[Ship Date]]-India_Data[[#This Row],[Order Date]]</f>
        <v>153</v>
      </c>
      <c r="AD1177" s="35" t="str">
        <f>IF(India_Data[[#This Row],[Ship Date]]-India_Data[[#This Row],[Order Date]]&gt;5,"flag","no")</f>
        <v>flag</v>
      </c>
      <c r="AE1177" s="35">
        <f>India_Data[[#This Row],[Profit]]/India_Data[[#This Row],[Sales]]</f>
        <v>0.37997192325690221</v>
      </c>
      <c r="AF1177" s="41">
        <f>India_Data[[#This Row],[Sales]]/India_Data[[#This Row],[Target]]</f>
        <v>0.16960317460317459</v>
      </c>
      <c r="AG1177" s="41">
        <f>India_Data[[#This Row],[Shipping Cost]]/India_Data[[#This Row],[Sales]]</f>
        <v>7.5651224457962865E-2</v>
      </c>
      <c r="AH1177" s="40" t="str">
        <f>IF(India_Data[[#This Row],[Shipping Cost]]/India_Data[[#This Row],[Sales]]&gt;0.1,"HIGH","")</f>
        <v/>
      </c>
    </row>
    <row r="1178" spans="1:34">
      <c r="A1178" s="19">
        <v>1177</v>
      </c>
      <c r="B1178" s="20" t="s">
        <v>1090</v>
      </c>
      <c r="C1178" s="20" t="s">
        <v>26</v>
      </c>
      <c r="D1178" s="20" t="s">
        <v>1091</v>
      </c>
      <c r="E1178" s="20" t="s">
        <v>1092</v>
      </c>
      <c r="F1178" s="20" t="s">
        <v>110</v>
      </c>
      <c r="G1178" s="20" t="s">
        <v>671</v>
      </c>
      <c r="H1178" s="20" t="s">
        <v>672</v>
      </c>
      <c r="I1178" s="20" t="s">
        <v>32</v>
      </c>
      <c r="J1178" s="20" t="s">
        <v>33</v>
      </c>
      <c r="K1178" s="20" t="s">
        <v>2058</v>
      </c>
      <c r="L1178" s="20" t="s">
        <v>1942</v>
      </c>
      <c r="M1178" s="20" t="s">
        <v>1958</v>
      </c>
      <c r="N1178" s="20" t="s">
        <v>2059</v>
      </c>
      <c r="O1178" s="20">
        <v>185.4</v>
      </c>
      <c r="P1178" s="20">
        <v>6</v>
      </c>
      <c r="Q1178" s="20">
        <v>44.46</v>
      </c>
      <c r="R1178" s="20">
        <v>13.48</v>
      </c>
      <c r="S1178" s="20" t="s">
        <v>38</v>
      </c>
      <c r="T1178" s="20">
        <v>783</v>
      </c>
      <c r="U1178" s="20" t="s">
        <v>350</v>
      </c>
      <c r="V1178" s="20" t="s">
        <v>351</v>
      </c>
      <c r="W1178" s="21" t="s">
        <v>41</v>
      </c>
      <c r="X1178" s="22">
        <v>44914</v>
      </c>
      <c r="Y1178" s="23">
        <v>44918</v>
      </c>
      <c r="Z1178" s="37" t="str">
        <f>IF(India_Data[[#This Row],[Order Date]]=India_Data[[#This Row],[Ship Date]],"0","1")</f>
        <v>1</v>
      </c>
      <c r="AA1178" s="37" t="str">
        <f>IF(India_Data[[#This Row],[Sales]]&gt;=India_Data[[#This Row],[Target]],"YES","NO")</f>
        <v>NO</v>
      </c>
      <c r="AB1178" s="37">
        <f>(Data!O1178:O2732-Data!T1178:T2732)</f>
        <v>-597.6</v>
      </c>
      <c r="AC1178" s="35">
        <f>India_Data[[#This Row],[Ship Date]]-India_Data[[#This Row],[Order Date]]</f>
        <v>4</v>
      </c>
      <c r="AD1178" s="35" t="str">
        <f>IF(India_Data[[#This Row],[Ship Date]]-India_Data[[#This Row],[Order Date]]&gt;5,"flag","no")</f>
        <v>no</v>
      </c>
      <c r="AE1178" s="35">
        <f>India_Data[[#This Row],[Profit]]/India_Data[[#This Row],[Sales]]</f>
        <v>0.23980582524271846</v>
      </c>
      <c r="AF1178" s="41">
        <f>India_Data[[#This Row],[Sales]]/India_Data[[#This Row],[Target]]</f>
        <v>0.23678160919540231</v>
      </c>
      <c r="AG1178" s="41">
        <f>India_Data[[#This Row],[Shipping Cost]]/India_Data[[#This Row],[Sales]]</f>
        <v>7.2707659115426107E-2</v>
      </c>
      <c r="AH1178" s="40" t="str">
        <f>IF(India_Data[[#This Row],[Shipping Cost]]/India_Data[[#This Row],[Sales]]&gt;0.1,"HIGH","")</f>
        <v/>
      </c>
    </row>
    <row r="1179" spans="1:34">
      <c r="A1179" s="19">
        <v>1178</v>
      </c>
      <c r="B1179" s="20" t="s">
        <v>1874</v>
      </c>
      <c r="C1179" s="20" t="s">
        <v>26</v>
      </c>
      <c r="D1179" s="20" t="s">
        <v>1875</v>
      </c>
      <c r="E1179" s="20" t="s">
        <v>1876</v>
      </c>
      <c r="F1179" s="20" t="s">
        <v>110</v>
      </c>
      <c r="G1179" s="20" t="s">
        <v>1877</v>
      </c>
      <c r="H1179" s="20" t="s">
        <v>312</v>
      </c>
      <c r="I1179" s="20" t="s">
        <v>32</v>
      </c>
      <c r="J1179" s="20" t="s">
        <v>180</v>
      </c>
      <c r="K1179" s="20" t="s">
        <v>2060</v>
      </c>
      <c r="L1179" s="20" t="s">
        <v>1942</v>
      </c>
      <c r="M1179" s="20" t="s">
        <v>1950</v>
      </c>
      <c r="N1179" s="20" t="s">
        <v>2061</v>
      </c>
      <c r="O1179" s="20">
        <v>1590.66</v>
      </c>
      <c r="P1179" s="20">
        <v>6</v>
      </c>
      <c r="Q1179" s="20">
        <v>47.7</v>
      </c>
      <c r="R1179" s="20">
        <v>132.38999999999999</v>
      </c>
      <c r="S1179" s="20" t="s">
        <v>38</v>
      </c>
      <c r="T1179" s="20">
        <v>499</v>
      </c>
      <c r="U1179" s="20" t="s">
        <v>350</v>
      </c>
      <c r="V1179" s="20" t="s">
        <v>362</v>
      </c>
      <c r="W1179" s="21" t="s">
        <v>41</v>
      </c>
      <c r="X1179" s="22">
        <v>45578</v>
      </c>
      <c r="Y1179" s="23">
        <v>45583</v>
      </c>
      <c r="Z1179" s="37" t="str">
        <f>IF(India_Data[[#This Row],[Order Date]]=India_Data[[#This Row],[Ship Date]],"0","1")</f>
        <v>1</v>
      </c>
      <c r="AA1179" s="37" t="str">
        <f>IF(India_Data[[#This Row],[Sales]]&gt;=India_Data[[#This Row],[Target]],"YES","NO")</f>
        <v>YES</v>
      </c>
      <c r="AB1179" s="37">
        <f>(Data!O1179:O2733-Data!T1179:T2733)</f>
        <v>1091.6600000000001</v>
      </c>
      <c r="AC1179" s="35">
        <f>India_Data[[#This Row],[Ship Date]]-India_Data[[#This Row],[Order Date]]</f>
        <v>5</v>
      </c>
      <c r="AD1179" s="35" t="str">
        <f>IF(India_Data[[#This Row],[Ship Date]]-India_Data[[#This Row],[Order Date]]&gt;5,"flag","no")</f>
        <v>no</v>
      </c>
      <c r="AE1179" s="35">
        <f>India_Data[[#This Row],[Profit]]/India_Data[[#This Row],[Sales]]</f>
        <v>2.9987552336765869E-2</v>
      </c>
      <c r="AF1179" s="41">
        <f>India_Data[[#This Row],[Sales]]/India_Data[[#This Row],[Target]]</f>
        <v>3.1876953907815633</v>
      </c>
      <c r="AG1179" s="41">
        <f>India_Data[[#This Row],[Shipping Cost]]/India_Data[[#This Row],[Sales]]</f>
        <v>8.3229602806382239E-2</v>
      </c>
      <c r="AH1179" s="40" t="str">
        <f>IF(India_Data[[#This Row],[Shipping Cost]]/India_Data[[#This Row],[Sales]]&gt;0.1,"HIGH","")</f>
        <v/>
      </c>
    </row>
    <row r="1180" spans="1:34">
      <c r="A1180" s="19">
        <v>1179</v>
      </c>
      <c r="B1180" s="20" t="s">
        <v>1892</v>
      </c>
      <c r="C1180" s="20" t="s">
        <v>26</v>
      </c>
      <c r="D1180" s="20" t="s">
        <v>1893</v>
      </c>
      <c r="E1180" s="20" t="s">
        <v>1894</v>
      </c>
      <c r="F1180" s="20" t="s">
        <v>110</v>
      </c>
      <c r="G1180" s="20" t="s">
        <v>657</v>
      </c>
      <c r="H1180" s="20" t="s">
        <v>143</v>
      </c>
      <c r="I1180" s="20" t="s">
        <v>32</v>
      </c>
      <c r="J1180" s="20" t="s">
        <v>33</v>
      </c>
      <c r="K1180" s="20" t="s">
        <v>2062</v>
      </c>
      <c r="L1180" s="20" t="s">
        <v>1942</v>
      </c>
      <c r="M1180" s="20" t="s">
        <v>1950</v>
      </c>
      <c r="N1180" s="20" t="s">
        <v>2063</v>
      </c>
      <c r="O1180" s="20">
        <v>1199.76</v>
      </c>
      <c r="P1180" s="20">
        <v>4</v>
      </c>
      <c r="Q1180" s="20">
        <v>395.88</v>
      </c>
      <c r="R1180" s="20">
        <v>88.68</v>
      </c>
      <c r="S1180" s="20" t="s">
        <v>38</v>
      </c>
      <c r="T1180" s="20">
        <v>327</v>
      </c>
      <c r="U1180" s="20" t="s">
        <v>350</v>
      </c>
      <c r="V1180" s="20" t="s">
        <v>351</v>
      </c>
      <c r="W1180" s="21" t="s">
        <v>41</v>
      </c>
      <c r="X1180" s="22">
        <v>45589</v>
      </c>
      <c r="Y1180" s="23">
        <v>45593</v>
      </c>
      <c r="Z1180" s="37" t="str">
        <f>IF(India_Data[[#This Row],[Order Date]]=India_Data[[#This Row],[Ship Date]],"0","1")</f>
        <v>1</v>
      </c>
      <c r="AA1180" s="37" t="str">
        <f>IF(India_Data[[#This Row],[Sales]]&gt;=India_Data[[#This Row],[Target]],"YES","NO")</f>
        <v>YES</v>
      </c>
      <c r="AB1180" s="37">
        <f>(Data!O1180:O2734-Data!T1180:T2734)</f>
        <v>872.76</v>
      </c>
      <c r="AC1180" s="35">
        <f>India_Data[[#This Row],[Ship Date]]-India_Data[[#This Row],[Order Date]]</f>
        <v>4</v>
      </c>
      <c r="AD1180" s="35" t="str">
        <f>IF(India_Data[[#This Row],[Ship Date]]-India_Data[[#This Row],[Order Date]]&gt;5,"flag","no")</f>
        <v>no</v>
      </c>
      <c r="AE1180" s="35">
        <f>India_Data[[#This Row],[Profit]]/India_Data[[#This Row],[Sales]]</f>
        <v>0.32996599319863973</v>
      </c>
      <c r="AF1180" s="41">
        <f>India_Data[[#This Row],[Sales]]/India_Data[[#This Row],[Target]]</f>
        <v>3.6689908256880734</v>
      </c>
      <c r="AG1180" s="41">
        <f>India_Data[[#This Row],[Shipping Cost]]/India_Data[[#This Row],[Sales]]</f>
        <v>7.3914782956591318E-2</v>
      </c>
      <c r="AH1180" s="40" t="str">
        <f>IF(India_Data[[#This Row],[Shipping Cost]]/India_Data[[#This Row],[Sales]]&gt;0.1,"HIGH","")</f>
        <v/>
      </c>
    </row>
    <row r="1181" spans="1:34">
      <c r="A1181" s="19">
        <v>1180</v>
      </c>
      <c r="B1181" s="20" t="s">
        <v>1106</v>
      </c>
      <c r="C1181" s="20" t="s">
        <v>26</v>
      </c>
      <c r="D1181" s="20" t="s">
        <v>1107</v>
      </c>
      <c r="E1181" s="20" t="s">
        <v>1108</v>
      </c>
      <c r="F1181" s="20" t="s">
        <v>110</v>
      </c>
      <c r="G1181" s="20" t="s">
        <v>1109</v>
      </c>
      <c r="H1181" s="20" t="s">
        <v>46</v>
      </c>
      <c r="I1181" s="20" t="s">
        <v>32</v>
      </c>
      <c r="J1181" s="20" t="s">
        <v>47</v>
      </c>
      <c r="K1181" s="20" t="s">
        <v>2064</v>
      </c>
      <c r="L1181" s="20" t="s">
        <v>1942</v>
      </c>
      <c r="M1181" s="20" t="s">
        <v>1950</v>
      </c>
      <c r="N1181" s="20" t="s">
        <v>2065</v>
      </c>
      <c r="O1181" s="20">
        <v>729.99</v>
      </c>
      <c r="P1181" s="20">
        <v>3</v>
      </c>
      <c r="Q1181" s="20">
        <v>7.29</v>
      </c>
      <c r="R1181" s="20">
        <v>36.1</v>
      </c>
      <c r="S1181" s="20" t="s">
        <v>38</v>
      </c>
      <c r="T1181" s="20">
        <v>717</v>
      </c>
      <c r="U1181" s="20" t="s">
        <v>350</v>
      </c>
      <c r="V1181" s="20" t="s">
        <v>356</v>
      </c>
      <c r="W1181" s="21" t="s">
        <v>41</v>
      </c>
      <c r="X1181" s="22">
        <v>44970</v>
      </c>
      <c r="Y1181" s="23">
        <v>44974</v>
      </c>
      <c r="Z1181" s="37" t="str">
        <f>IF(India_Data[[#This Row],[Order Date]]=India_Data[[#This Row],[Ship Date]],"0","1")</f>
        <v>1</v>
      </c>
      <c r="AA1181" s="37" t="str">
        <f>IF(India_Data[[#This Row],[Sales]]&gt;=India_Data[[#This Row],[Target]],"YES","NO")</f>
        <v>YES</v>
      </c>
      <c r="AB1181" s="37">
        <f>(Data!O1181:O2735-Data!T1181:T2735)</f>
        <v>12.990000000000009</v>
      </c>
      <c r="AC1181" s="35">
        <f>India_Data[[#This Row],[Ship Date]]-India_Data[[#This Row],[Order Date]]</f>
        <v>4</v>
      </c>
      <c r="AD1181" s="35" t="str">
        <f>IF(India_Data[[#This Row],[Ship Date]]-India_Data[[#This Row],[Order Date]]&gt;5,"flag","no")</f>
        <v>no</v>
      </c>
      <c r="AE1181" s="35">
        <f>India_Data[[#This Row],[Profit]]/India_Data[[#This Row],[Sales]]</f>
        <v>9.9864381703858949E-3</v>
      </c>
      <c r="AF1181" s="41">
        <f>India_Data[[#This Row],[Sales]]/India_Data[[#This Row],[Target]]</f>
        <v>1.0181171548117154</v>
      </c>
      <c r="AG1181" s="41">
        <f>India_Data[[#This Row],[Shipping Cost]]/India_Data[[#This Row],[Sales]]</f>
        <v>4.9452732229208624E-2</v>
      </c>
      <c r="AH1181" s="40" t="str">
        <f>IF(India_Data[[#This Row],[Shipping Cost]]/India_Data[[#This Row],[Sales]]&gt;0.1,"HIGH","")</f>
        <v/>
      </c>
    </row>
    <row r="1182" spans="1:34">
      <c r="A1182" s="19">
        <v>1181</v>
      </c>
      <c r="B1182" s="20" t="s">
        <v>951</v>
      </c>
      <c r="C1182" s="20" t="s">
        <v>26</v>
      </c>
      <c r="D1182" s="20" t="s">
        <v>952</v>
      </c>
      <c r="E1182" s="20" t="s">
        <v>953</v>
      </c>
      <c r="F1182" s="20" t="s">
        <v>110</v>
      </c>
      <c r="G1182" s="20" t="s">
        <v>260</v>
      </c>
      <c r="H1182" s="20" t="s">
        <v>260</v>
      </c>
      <c r="I1182" s="20" t="s">
        <v>32</v>
      </c>
      <c r="J1182" s="20" t="s">
        <v>33</v>
      </c>
      <c r="K1182" s="20" t="s">
        <v>1955</v>
      </c>
      <c r="L1182" s="20" t="s">
        <v>1942</v>
      </c>
      <c r="M1182" s="20" t="s">
        <v>1950</v>
      </c>
      <c r="N1182" s="20" t="s">
        <v>1956</v>
      </c>
      <c r="O1182" s="20">
        <v>1134.9000000000001</v>
      </c>
      <c r="P1182" s="20">
        <v>3</v>
      </c>
      <c r="Q1182" s="20">
        <v>45.36</v>
      </c>
      <c r="R1182" s="20">
        <v>33.18</v>
      </c>
      <c r="S1182" s="20" t="s">
        <v>38</v>
      </c>
      <c r="T1182" s="20">
        <v>158</v>
      </c>
      <c r="U1182" s="20" t="s">
        <v>350</v>
      </c>
      <c r="V1182" s="20" t="s">
        <v>375</v>
      </c>
      <c r="W1182" s="21" t="s">
        <v>58</v>
      </c>
      <c r="X1182" s="22">
        <v>45382</v>
      </c>
      <c r="Y1182" s="23">
        <v>45386</v>
      </c>
      <c r="Z1182" s="37" t="str">
        <f>IF(India_Data[[#This Row],[Order Date]]=India_Data[[#This Row],[Ship Date]],"0","1")</f>
        <v>1</v>
      </c>
      <c r="AA1182" s="37" t="str">
        <f>IF(India_Data[[#This Row],[Sales]]&gt;=India_Data[[#This Row],[Target]],"YES","NO")</f>
        <v>YES</v>
      </c>
      <c r="AB1182" s="37">
        <f>(Data!O1182:O2736-Data!T1182:T2736)</f>
        <v>976.90000000000009</v>
      </c>
      <c r="AC1182" s="35">
        <f>India_Data[[#This Row],[Ship Date]]-India_Data[[#This Row],[Order Date]]</f>
        <v>4</v>
      </c>
      <c r="AD1182" s="35" t="str">
        <f>IF(India_Data[[#This Row],[Ship Date]]-India_Data[[#This Row],[Order Date]]&gt;5,"flag","no")</f>
        <v>no</v>
      </c>
      <c r="AE1182" s="35">
        <f>India_Data[[#This Row],[Profit]]/India_Data[[#This Row],[Sales]]</f>
        <v>3.9968279143536872E-2</v>
      </c>
      <c r="AF1182" s="41">
        <f>India_Data[[#This Row],[Sales]]/India_Data[[#This Row],[Target]]</f>
        <v>7.1829113924050638</v>
      </c>
      <c r="AG1182" s="41">
        <f>India_Data[[#This Row],[Shipping Cost]]/India_Data[[#This Row],[Sales]]</f>
        <v>2.9236056040179748E-2</v>
      </c>
      <c r="AH1182" s="40" t="str">
        <f>IF(India_Data[[#This Row],[Shipping Cost]]/India_Data[[#This Row],[Sales]]&gt;0.1,"HIGH","")</f>
        <v/>
      </c>
    </row>
    <row r="1183" spans="1:34">
      <c r="A1183" s="19">
        <v>1182</v>
      </c>
      <c r="B1183" s="20" t="s">
        <v>853</v>
      </c>
      <c r="C1183" s="20" t="s">
        <v>26</v>
      </c>
      <c r="D1183" s="20" t="s">
        <v>854</v>
      </c>
      <c r="E1183" s="20" t="s">
        <v>855</v>
      </c>
      <c r="F1183" s="20" t="s">
        <v>110</v>
      </c>
      <c r="G1183" s="20" t="s">
        <v>135</v>
      </c>
      <c r="H1183" s="20" t="s">
        <v>136</v>
      </c>
      <c r="I1183" s="20" t="s">
        <v>32</v>
      </c>
      <c r="J1183" s="20" t="s">
        <v>54</v>
      </c>
      <c r="K1183" s="20" t="s">
        <v>2066</v>
      </c>
      <c r="L1183" s="20" t="s">
        <v>1942</v>
      </c>
      <c r="M1183" s="20" t="s">
        <v>1950</v>
      </c>
      <c r="N1183" s="20" t="s">
        <v>2067</v>
      </c>
      <c r="O1183" s="20">
        <v>574.02</v>
      </c>
      <c r="P1183" s="20">
        <v>3</v>
      </c>
      <c r="Q1183" s="20">
        <v>86.04</v>
      </c>
      <c r="R1183" s="20">
        <v>23.9</v>
      </c>
      <c r="S1183" s="20" t="s">
        <v>38</v>
      </c>
      <c r="T1183" s="20">
        <v>698</v>
      </c>
      <c r="U1183" s="20" t="s">
        <v>350</v>
      </c>
      <c r="V1183" s="20" t="s">
        <v>362</v>
      </c>
      <c r="W1183" s="21" t="s">
        <v>41</v>
      </c>
      <c r="X1183" s="22">
        <v>45637</v>
      </c>
      <c r="Y1183" s="23">
        <v>45612</v>
      </c>
      <c r="Z1183" s="37" t="str">
        <f>IF(India_Data[[#This Row],[Order Date]]=India_Data[[#This Row],[Ship Date]],"0","1")</f>
        <v>1</v>
      </c>
      <c r="AA1183" s="37" t="str">
        <f>IF(India_Data[[#This Row],[Sales]]&gt;=India_Data[[#This Row],[Target]],"YES","NO")</f>
        <v>NO</v>
      </c>
      <c r="AB1183" s="37">
        <f>(Data!O1183:O2737-Data!T1183:T2737)</f>
        <v>-123.98000000000002</v>
      </c>
      <c r="AC1183" s="35">
        <f>India_Data[[#This Row],[Ship Date]]-India_Data[[#This Row],[Order Date]]</f>
        <v>-25</v>
      </c>
      <c r="AD1183" s="35" t="str">
        <f>IF(India_Data[[#This Row],[Ship Date]]-India_Data[[#This Row],[Order Date]]&gt;5,"flag","no")</f>
        <v>no</v>
      </c>
      <c r="AE1183" s="35">
        <f>India_Data[[#This Row],[Profit]]/India_Data[[#This Row],[Sales]]</f>
        <v>0.14989024772656007</v>
      </c>
      <c r="AF1183" s="41">
        <f>India_Data[[#This Row],[Sales]]/India_Data[[#This Row],[Target]]</f>
        <v>0.822378223495702</v>
      </c>
      <c r="AG1183" s="41">
        <f>India_Data[[#This Row],[Shipping Cost]]/India_Data[[#This Row],[Sales]]</f>
        <v>4.1636179924044454E-2</v>
      </c>
      <c r="AH1183" s="40" t="str">
        <f>IF(India_Data[[#This Row],[Shipping Cost]]/India_Data[[#This Row],[Sales]]&gt;0.1,"HIGH","")</f>
        <v/>
      </c>
    </row>
    <row r="1184" spans="1:34">
      <c r="A1184" s="19">
        <v>1183</v>
      </c>
      <c r="B1184" s="20" t="s">
        <v>2068</v>
      </c>
      <c r="C1184" s="20" t="s">
        <v>26</v>
      </c>
      <c r="D1184" s="20" t="s">
        <v>2069</v>
      </c>
      <c r="E1184" s="20" t="s">
        <v>2070</v>
      </c>
      <c r="F1184" s="20" t="s">
        <v>110</v>
      </c>
      <c r="G1184" s="20" t="s">
        <v>225</v>
      </c>
      <c r="H1184" s="20" t="s">
        <v>53</v>
      </c>
      <c r="I1184" s="20" t="s">
        <v>32</v>
      </c>
      <c r="J1184" s="20" t="s">
        <v>54</v>
      </c>
      <c r="K1184" s="20" t="s">
        <v>2071</v>
      </c>
      <c r="L1184" s="20" t="s">
        <v>1942</v>
      </c>
      <c r="M1184" s="20" t="s">
        <v>1943</v>
      </c>
      <c r="N1184" s="20" t="s">
        <v>2072</v>
      </c>
      <c r="O1184" s="20">
        <v>1334.55</v>
      </c>
      <c r="P1184" s="20">
        <v>5</v>
      </c>
      <c r="Q1184" s="20">
        <v>360.3</v>
      </c>
      <c r="R1184" s="20">
        <v>78.28</v>
      </c>
      <c r="S1184" s="20" t="s">
        <v>38</v>
      </c>
      <c r="T1184" s="20">
        <v>146</v>
      </c>
      <c r="U1184" s="20" t="s">
        <v>350</v>
      </c>
      <c r="V1184" s="20" t="s">
        <v>351</v>
      </c>
      <c r="W1184" s="21" t="s">
        <v>58</v>
      </c>
      <c r="X1184" s="22">
        <v>45578</v>
      </c>
      <c r="Y1184" s="23">
        <v>45583</v>
      </c>
      <c r="Z1184" s="37" t="str">
        <f>IF(India_Data[[#This Row],[Order Date]]=India_Data[[#This Row],[Ship Date]],"0","1")</f>
        <v>1</v>
      </c>
      <c r="AA1184" s="37" t="str">
        <f>IF(India_Data[[#This Row],[Sales]]&gt;=India_Data[[#This Row],[Target]],"YES","NO")</f>
        <v>YES</v>
      </c>
      <c r="AB1184" s="37">
        <f>(Data!O1184:O2738-Data!T1184:T2738)</f>
        <v>1188.55</v>
      </c>
      <c r="AC1184" s="35">
        <f>India_Data[[#This Row],[Ship Date]]-India_Data[[#This Row],[Order Date]]</f>
        <v>5</v>
      </c>
      <c r="AD1184" s="35" t="str">
        <f>IF(India_Data[[#This Row],[Ship Date]]-India_Data[[#This Row],[Order Date]]&gt;5,"flag","no")</f>
        <v>no</v>
      </c>
      <c r="AE1184" s="35">
        <f>India_Data[[#This Row],[Profit]]/India_Data[[#This Row],[Sales]]</f>
        <v>0.26997864448690573</v>
      </c>
      <c r="AF1184" s="41">
        <f>India_Data[[#This Row],[Sales]]/India_Data[[#This Row],[Target]]</f>
        <v>9.1407534246575342</v>
      </c>
      <c r="AG1184" s="41">
        <f>India_Data[[#This Row],[Shipping Cost]]/India_Data[[#This Row],[Sales]]</f>
        <v>5.8656475965681319E-2</v>
      </c>
      <c r="AH1184" s="40" t="str">
        <f>IF(India_Data[[#This Row],[Shipping Cost]]/India_Data[[#This Row],[Sales]]&gt;0.1,"HIGH","")</f>
        <v/>
      </c>
    </row>
    <row r="1185" spans="1:34">
      <c r="A1185" s="19">
        <v>1184</v>
      </c>
      <c r="B1185" s="20" t="s">
        <v>2073</v>
      </c>
      <c r="C1185" s="20" t="s">
        <v>26</v>
      </c>
      <c r="D1185" s="20" t="s">
        <v>2074</v>
      </c>
      <c r="E1185" s="20" t="s">
        <v>2075</v>
      </c>
      <c r="F1185" s="20" t="s">
        <v>110</v>
      </c>
      <c r="G1185" s="20" t="s">
        <v>529</v>
      </c>
      <c r="H1185" s="20" t="s">
        <v>31</v>
      </c>
      <c r="I1185" s="20" t="s">
        <v>32</v>
      </c>
      <c r="J1185" s="20" t="s">
        <v>33</v>
      </c>
      <c r="K1185" s="20" t="s">
        <v>2076</v>
      </c>
      <c r="L1185" s="20" t="s">
        <v>1942</v>
      </c>
      <c r="M1185" s="20" t="s">
        <v>1943</v>
      </c>
      <c r="N1185" s="20" t="s">
        <v>2077</v>
      </c>
      <c r="O1185" s="20">
        <v>861.21</v>
      </c>
      <c r="P1185" s="20">
        <v>7</v>
      </c>
      <c r="Q1185" s="20">
        <v>60.27</v>
      </c>
      <c r="R1185" s="20">
        <v>76</v>
      </c>
      <c r="S1185" s="20" t="s">
        <v>38</v>
      </c>
      <c r="T1185" s="20">
        <v>416</v>
      </c>
      <c r="U1185" s="20" t="s">
        <v>350</v>
      </c>
      <c r="V1185" s="20" t="s">
        <v>356</v>
      </c>
      <c r="W1185" s="21" t="s">
        <v>58</v>
      </c>
      <c r="X1185" s="22">
        <v>45615</v>
      </c>
      <c r="Y1185" s="23">
        <v>45619</v>
      </c>
      <c r="Z1185" s="37" t="str">
        <f>IF(India_Data[[#This Row],[Order Date]]=India_Data[[#This Row],[Ship Date]],"0","1")</f>
        <v>1</v>
      </c>
      <c r="AA1185" s="37" t="str">
        <f>IF(India_Data[[#This Row],[Sales]]&gt;=India_Data[[#This Row],[Target]],"YES","NO")</f>
        <v>YES</v>
      </c>
      <c r="AB1185" s="37">
        <f>(Data!O1185:O2739-Data!T1185:T2739)</f>
        <v>445.21000000000004</v>
      </c>
      <c r="AC1185" s="35">
        <f>India_Data[[#This Row],[Ship Date]]-India_Data[[#This Row],[Order Date]]</f>
        <v>4</v>
      </c>
      <c r="AD1185" s="35" t="str">
        <f>IF(India_Data[[#This Row],[Ship Date]]-India_Data[[#This Row],[Order Date]]&gt;5,"flag","no")</f>
        <v>no</v>
      </c>
      <c r="AE1185" s="35">
        <f>India_Data[[#This Row],[Profit]]/India_Data[[#This Row],[Sales]]</f>
        <v>6.9982930992440864E-2</v>
      </c>
      <c r="AF1185" s="41">
        <f>India_Data[[#This Row],[Sales]]/India_Data[[#This Row],[Target]]</f>
        <v>2.0702163461538463</v>
      </c>
      <c r="AG1185" s="41">
        <f>India_Data[[#This Row],[Shipping Cost]]/India_Data[[#This Row],[Sales]]</f>
        <v>8.8247930237688829E-2</v>
      </c>
      <c r="AH1185" s="40" t="str">
        <f>IF(India_Data[[#This Row],[Shipping Cost]]/India_Data[[#This Row],[Sales]]&gt;0.1,"HIGH","")</f>
        <v/>
      </c>
    </row>
    <row r="1186" spans="1:34">
      <c r="A1186" s="19">
        <v>1185</v>
      </c>
      <c r="B1186" s="20" t="s">
        <v>120</v>
      </c>
      <c r="C1186" s="20" t="s">
        <v>26</v>
      </c>
      <c r="D1186" s="20" t="s">
        <v>121</v>
      </c>
      <c r="E1186" s="20" t="s">
        <v>122</v>
      </c>
      <c r="F1186" s="20" t="s">
        <v>110</v>
      </c>
      <c r="G1186" s="20" t="s">
        <v>123</v>
      </c>
      <c r="H1186" s="20" t="s">
        <v>124</v>
      </c>
      <c r="I1186" s="20" t="s">
        <v>32</v>
      </c>
      <c r="J1186" s="20" t="s">
        <v>47</v>
      </c>
      <c r="K1186" s="20" t="s">
        <v>2078</v>
      </c>
      <c r="L1186" s="20" t="s">
        <v>1942</v>
      </c>
      <c r="M1186" s="20" t="s">
        <v>1943</v>
      </c>
      <c r="N1186" s="20" t="s">
        <v>2079</v>
      </c>
      <c r="O1186" s="20">
        <v>1050.48</v>
      </c>
      <c r="P1186" s="20">
        <v>4</v>
      </c>
      <c r="Q1186" s="20">
        <v>94.44</v>
      </c>
      <c r="R1186" s="20">
        <v>60.78</v>
      </c>
      <c r="S1186" s="20" t="s">
        <v>38</v>
      </c>
      <c r="T1186" s="20">
        <v>307</v>
      </c>
      <c r="U1186" s="20" t="s">
        <v>350</v>
      </c>
      <c r="V1186" s="20" t="s">
        <v>375</v>
      </c>
      <c r="W1186" s="21" t="s">
        <v>58</v>
      </c>
      <c r="X1186" s="22">
        <v>45268</v>
      </c>
      <c r="Y1186" s="23">
        <v>45154</v>
      </c>
      <c r="Z1186" s="37" t="str">
        <f>IF(India_Data[[#This Row],[Order Date]]=India_Data[[#This Row],[Ship Date]],"0","1")</f>
        <v>1</v>
      </c>
      <c r="AA1186" s="37" t="str">
        <f>IF(India_Data[[#This Row],[Sales]]&gt;=India_Data[[#This Row],[Target]],"YES","NO")</f>
        <v>YES</v>
      </c>
      <c r="AB1186" s="37">
        <f>(Data!O1186:O2740-Data!T1186:T2740)</f>
        <v>743.48</v>
      </c>
      <c r="AC1186" s="35">
        <f>India_Data[[#This Row],[Ship Date]]-India_Data[[#This Row],[Order Date]]</f>
        <v>-114</v>
      </c>
      <c r="AD1186" s="35" t="str">
        <f>IF(India_Data[[#This Row],[Ship Date]]-India_Data[[#This Row],[Order Date]]&gt;5,"flag","no")</f>
        <v>no</v>
      </c>
      <c r="AE1186" s="35">
        <f>India_Data[[#This Row],[Profit]]/India_Data[[#This Row],[Sales]]</f>
        <v>8.990175919579621E-2</v>
      </c>
      <c r="AF1186" s="41">
        <f>India_Data[[#This Row],[Sales]]/India_Data[[#This Row],[Target]]</f>
        <v>3.4217589576547232</v>
      </c>
      <c r="AG1186" s="41">
        <f>India_Data[[#This Row],[Shipping Cost]]/India_Data[[#This Row],[Sales]]</f>
        <v>5.7859264336303402E-2</v>
      </c>
      <c r="AH1186" s="40" t="str">
        <f>IF(India_Data[[#This Row],[Shipping Cost]]/India_Data[[#This Row],[Sales]]&gt;0.1,"HIGH","")</f>
        <v/>
      </c>
    </row>
    <row r="1187" spans="1:34">
      <c r="A1187" s="19">
        <v>1186</v>
      </c>
      <c r="B1187" s="20" t="s">
        <v>446</v>
      </c>
      <c r="C1187" s="20" t="s">
        <v>26</v>
      </c>
      <c r="D1187" s="20" t="s">
        <v>447</v>
      </c>
      <c r="E1187" s="20" t="s">
        <v>448</v>
      </c>
      <c r="F1187" s="20" t="s">
        <v>110</v>
      </c>
      <c r="G1187" s="20" t="s">
        <v>449</v>
      </c>
      <c r="H1187" s="20" t="s">
        <v>136</v>
      </c>
      <c r="I1187" s="20" t="s">
        <v>32</v>
      </c>
      <c r="J1187" s="20" t="s">
        <v>54</v>
      </c>
      <c r="K1187" s="20" t="s">
        <v>2080</v>
      </c>
      <c r="L1187" s="20" t="s">
        <v>1942</v>
      </c>
      <c r="M1187" s="20" t="s">
        <v>1969</v>
      </c>
      <c r="N1187" s="20" t="s">
        <v>2081</v>
      </c>
      <c r="O1187" s="20">
        <v>1928.34</v>
      </c>
      <c r="P1187" s="20">
        <v>3</v>
      </c>
      <c r="Q1187" s="20">
        <v>77.13</v>
      </c>
      <c r="R1187" s="20">
        <v>131.22</v>
      </c>
      <c r="S1187" s="20" t="s">
        <v>38</v>
      </c>
      <c r="T1187" s="20">
        <v>402</v>
      </c>
      <c r="U1187" s="20" t="s">
        <v>350</v>
      </c>
      <c r="V1187" s="20" t="s">
        <v>351</v>
      </c>
      <c r="W1187" s="21" t="s">
        <v>58</v>
      </c>
      <c r="X1187" s="22">
        <v>45578</v>
      </c>
      <c r="Y1187" s="23">
        <v>45582</v>
      </c>
      <c r="Z1187" s="37" t="str">
        <f>IF(India_Data[[#This Row],[Order Date]]=India_Data[[#This Row],[Ship Date]],"0","1")</f>
        <v>1</v>
      </c>
      <c r="AA1187" s="37" t="str">
        <f>IF(India_Data[[#This Row],[Sales]]&gt;=India_Data[[#This Row],[Target]],"YES","NO")</f>
        <v>YES</v>
      </c>
      <c r="AB1187" s="37">
        <f>(Data!O1187:O2741-Data!T1187:T2741)</f>
        <v>1526.34</v>
      </c>
      <c r="AC1187" s="35">
        <f>India_Data[[#This Row],[Ship Date]]-India_Data[[#This Row],[Order Date]]</f>
        <v>4</v>
      </c>
      <c r="AD1187" s="35" t="str">
        <f>IF(India_Data[[#This Row],[Ship Date]]-India_Data[[#This Row],[Order Date]]&gt;5,"flag","no")</f>
        <v>no</v>
      </c>
      <c r="AE1187" s="35">
        <f>India_Data[[#This Row],[Profit]]/India_Data[[#This Row],[Sales]]</f>
        <v>3.9998133109306451E-2</v>
      </c>
      <c r="AF1187" s="41">
        <f>India_Data[[#This Row],[Sales]]/India_Data[[#This Row],[Target]]</f>
        <v>4.7968656716417906</v>
      </c>
      <c r="AG1187" s="41">
        <f>India_Data[[#This Row],[Shipping Cost]]/India_Data[[#This Row],[Sales]]</f>
        <v>6.8048165779893588E-2</v>
      </c>
      <c r="AH1187" s="40" t="str">
        <f>IF(India_Data[[#This Row],[Shipping Cost]]/India_Data[[#This Row],[Sales]]&gt;0.1,"HIGH","")</f>
        <v/>
      </c>
    </row>
    <row r="1188" spans="1:34">
      <c r="A1188" s="19">
        <v>1187</v>
      </c>
      <c r="B1188" s="20" t="s">
        <v>1095</v>
      </c>
      <c r="C1188" s="20" t="s">
        <v>26</v>
      </c>
      <c r="D1188" s="20" t="s">
        <v>763</v>
      </c>
      <c r="E1188" s="20" t="s">
        <v>764</v>
      </c>
      <c r="F1188" s="20" t="s">
        <v>110</v>
      </c>
      <c r="G1188" s="20" t="s">
        <v>913</v>
      </c>
      <c r="H1188" s="20" t="s">
        <v>136</v>
      </c>
      <c r="I1188" s="20" t="s">
        <v>32</v>
      </c>
      <c r="J1188" s="20" t="s">
        <v>54</v>
      </c>
      <c r="K1188" s="20" t="s">
        <v>2082</v>
      </c>
      <c r="L1188" s="20" t="s">
        <v>1942</v>
      </c>
      <c r="M1188" s="20" t="s">
        <v>1969</v>
      </c>
      <c r="N1188" s="20" t="s">
        <v>2083</v>
      </c>
      <c r="O1188" s="20">
        <v>707.52</v>
      </c>
      <c r="P1188" s="20">
        <v>8</v>
      </c>
      <c r="Q1188" s="20">
        <v>297.12</v>
      </c>
      <c r="R1188" s="20">
        <v>58.83</v>
      </c>
      <c r="S1188" s="20" t="s">
        <v>38</v>
      </c>
      <c r="T1188" s="20">
        <v>428</v>
      </c>
      <c r="U1188" s="20" t="s">
        <v>350</v>
      </c>
      <c r="V1188" s="20" t="s">
        <v>356</v>
      </c>
      <c r="W1188" s="21" t="s">
        <v>58</v>
      </c>
      <c r="X1188" s="22">
        <v>44804</v>
      </c>
      <c r="Y1188" s="23">
        <v>44660</v>
      </c>
      <c r="Z1188" s="37" t="str">
        <f>IF(India_Data[[#This Row],[Order Date]]=India_Data[[#This Row],[Ship Date]],"0","1")</f>
        <v>1</v>
      </c>
      <c r="AA1188" s="37" t="str">
        <f>IF(India_Data[[#This Row],[Sales]]&gt;=India_Data[[#This Row],[Target]],"YES","NO")</f>
        <v>YES</v>
      </c>
      <c r="AB1188" s="37">
        <f>(Data!O1188:O2742-Data!T1188:T2742)</f>
        <v>279.52</v>
      </c>
      <c r="AC1188" s="35">
        <f>India_Data[[#This Row],[Ship Date]]-India_Data[[#This Row],[Order Date]]</f>
        <v>-144</v>
      </c>
      <c r="AD1188" s="35" t="str">
        <f>IF(India_Data[[#This Row],[Ship Date]]-India_Data[[#This Row],[Order Date]]&gt;5,"flag","no")</f>
        <v>no</v>
      </c>
      <c r="AE1188" s="35">
        <f>India_Data[[#This Row],[Profit]]/India_Data[[#This Row],[Sales]]</f>
        <v>0.4199457259158752</v>
      </c>
      <c r="AF1188" s="41">
        <f>India_Data[[#This Row],[Sales]]/India_Data[[#This Row],[Target]]</f>
        <v>1.6530841121495328</v>
      </c>
      <c r="AG1188" s="41">
        <f>India_Data[[#This Row],[Shipping Cost]]/India_Data[[#This Row],[Sales]]</f>
        <v>8.3149592944369063E-2</v>
      </c>
      <c r="AH1188" s="40" t="str">
        <f>IF(India_Data[[#This Row],[Shipping Cost]]/India_Data[[#This Row],[Sales]]&gt;0.1,"HIGH","")</f>
        <v/>
      </c>
    </row>
    <row r="1189" spans="1:34">
      <c r="A1189" s="19">
        <v>1188</v>
      </c>
      <c r="B1189" s="20" t="s">
        <v>2084</v>
      </c>
      <c r="C1189" s="20" t="s">
        <v>26</v>
      </c>
      <c r="D1189" s="20" t="s">
        <v>2085</v>
      </c>
      <c r="E1189" s="20" t="s">
        <v>2086</v>
      </c>
      <c r="F1189" s="20" t="s">
        <v>110</v>
      </c>
      <c r="G1189" s="20" t="s">
        <v>1887</v>
      </c>
      <c r="H1189" s="20" t="s">
        <v>563</v>
      </c>
      <c r="I1189" s="20" t="s">
        <v>32</v>
      </c>
      <c r="J1189" s="20" t="s">
        <v>54</v>
      </c>
      <c r="K1189" s="20" t="s">
        <v>2087</v>
      </c>
      <c r="L1189" s="20" t="s">
        <v>1942</v>
      </c>
      <c r="M1189" s="20" t="s">
        <v>1969</v>
      </c>
      <c r="N1189" s="20" t="s">
        <v>2088</v>
      </c>
      <c r="O1189" s="20">
        <v>551.16</v>
      </c>
      <c r="P1189" s="20">
        <v>4</v>
      </c>
      <c r="Q1189" s="20">
        <v>154.32</v>
      </c>
      <c r="R1189" s="20">
        <v>46.16</v>
      </c>
      <c r="S1189" s="20" t="s">
        <v>38</v>
      </c>
      <c r="T1189" s="20">
        <v>350</v>
      </c>
      <c r="U1189" s="20" t="s">
        <v>350</v>
      </c>
      <c r="V1189" s="20" t="s">
        <v>375</v>
      </c>
      <c r="W1189" s="21" t="s">
        <v>41</v>
      </c>
      <c r="X1189" s="22">
        <v>45560</v>
      </c>
      <c r="Y1189" s="23">
        <v>45565</v>
      </c>
      <c r="Z1189" s="37" t="str">
        <f>IF(India_Data[[#This Row],[Order Date]]=India_Data[[#This Row],[Ship Date]],"0","1")</f>
        <v>1</v>
      </c>
      <c r="AA1189" s="37" t="str">
        <f>IF(India_Data[[#This Row],[Sales]]&gt;=India_Data[[#This Row],[Target]],"YES","NO")</f>
        <v>YES</v>
      </c>
      <c r="AB1189" s="37">
        <f>(Data!O1189:O2743-Data!T1189:T2743)</f>
        <v>201.15999999999997</v>
      </c>
      <c r="AC1189" s="35">
        <f>India_Data[[#This Row],[Ship Date]]-India_Data[[#This Row],[Order Date]]</f>
        <v>5</v>
      </c>
      <c r="AD1189" s="35" t="str">
        <f>IF(India_Data[[#This Row],[Ship Date]]-India_Data[[#This Row],[Order Date]]&gt;5,"flag","no")</f>
        <v>no</v>
      </c>
      <c r="AE1189" s="35">
        <f>India_Data[[#This Row],[Profit]]/India_Data[[#This Row],[Sales]]</f>
        <v>0.27999129109514481</v>
      </c>
      <c r="AF1189" s="41">
        <f>India_Data[[#This Row],[Sales]]/India_Data[[#This Row],[Target]]</f>
        <v>1.574742857142857</v>
      </c>
      <c r="AG1189" s="41">
        <f>India_Data[[#This Row],[Shipping Cost]]/India_Data[[#This Row],[Sales]]</f>
        <v>8.3750635024312362E-2</v>
      </c>
      <c r="AH1189" s="40" t="str">
        <f>IF(India_Data[[#This Row],[Shipping Cost]]/India_Data[[#This Row],[Sales]]&gt;0.1,"HIGH","")</f>
        <v/>
      </c>
    </row>
    <row r="1190" spans="1:34">
      <c r="A1190" s="19">
        <v>1189</v>
      </c>
      <c r="B1190" s="20" t="s">
        <v>2089</v>
      </c>
      <c r="C1190" s="20" t="s">
        <v>26</v>
      </c>
      <c r="D1190" s="20" t="s">
        <v>2090</v>
      </c>
      <c r="E1190" s="20" t="s">
        <v>2091</v>
      </c>
      <c r="F1190" s="20" t="s">
        <v>110</v>
      </c>
      <c r="G1190" s="20" t="s">
        <v>813</v>
      </c>
      <c r="H1190" s="20" t="s">
        <v>46</v>
      </c>
      <c r="I1190" s="20" t="s">
        <v>32</v>
      </c>
      <c r="J1190" s="20" t="s">
        <v>47</v>
      </c>
      <c r="K1190" s="20" t="s">
        <v>2092</v>
      </c>
      <c r="L1190" s="20" t="s">
        <v>1942</v>
      </c>
      <c r="M1190" s="20" t="s">
        <v>1950</v>
      </c>
      <c r="N1190" s="20" t="s">
        <v>2093</v>
      </c>
      <c r="O1190" s="20">
        <v>291.42</v>
      </c>
      <c r="P1190" s="20">
        <v>2</v>
      </c>
      <c r="Q1190" s="20">
        <v>131.1</v>
      </c>
      <c r="R1190" s="20">
        <v>15.33</v>
      </c>
      <c r="S1190" s="20" t="s">
        <v>38</v>
      </c>
      <c r="T1190" s="20">
        <v>120</v>
      </c>
      <c r="U1190" s="20" t="s">
        <v>350</v>
      </c>
      <c r="V1190" s="20" t="s">
        <v>356</v>
      </c>
      <c r="W1190" s="21" t="s">
        <v>41</v>
      </c>
      <c r="X1190" s="22">
        <v>44661</v>
      </c>
      <c r="Y1190" s="23">
        <v>44814</v>
      </c>
      <c r="Z1190" s="37" t="str">
        <f>IF(India_Data[[#This Row],[Order Date]]=India_Data[[#This Row],[Ship Date]],"0","1")</f>
        <v>1</v>
      </c>
      <c r="AA1190" s="37" t="str">
        <f>IF(India_Data[[#This Row],[Sales]]&gt;=India_Data[[#This Row],[Target]],"YES","NO")</f>
        <v>YES</v>
      </c>
      <c r="AB1190" s="37">
        <f>(Data!O1190:O2744-Data!T1190:T2744)</f>
        <v>171.42000000000002</v>
      </c>
      <c r="AC1190" s="35">
        <f>India_Data[[#This Row],[Ship Date]]-India_Data[[#This Row],[Order Date]]</f>
        <v>153</v>
      </c>
      <c r="AD1190" s="35" t="str">
        <f>IF(India_Data[[#This Row],[Ship Date]]-India_Data[[#This Row],[Order Date]]&gt;5,"flag","no")</f>
        <v>flag</v>
      </c>
      <c r="AE1190" s="35">
        <f>India_Data[[#This Row],[Profit]]/India_Data[[#This Row],[Sales]]</f>
        <v>0.44986617253448624</v>
      </c>
      <c r="AF1190" s="41">
        <f>India_Data[[#This Row],[Sales]]/India_Data[[#This Row],[Target]]</f>
        <v>2.4285000000000001</v>
      </c>
      <c r="AG1190" s="41">
        <f>India_Data[[#This Row],[Shipping Cost]]/India_Data[[#This Row],[Sales]]</f>
        <v>5.260448836730492E-2</v>
      </c>
      <c r="AH1190" s="40" t="str">
        <f>IF(India_Data[[#This Row],[Shipping Cost]]/India_Data[[#This Row],[Sales]]&gt;0.1,"HIGH","")</f>
        <v/>
      </c>
    </row>
    <row r="1191" spans="1:34">
      <c r="A1191" s="19">
        <v>1190</v>
      </c>
      <c r="B1191" s="20" t="s">
        <v>2094</v>
      </c>
      <c r="C1191" s="20" t="s">
        <v>26</v>
      </c>
      <c r="D1191" s="20" t="s">
        <v>2095</v>
      </c>
      <c r="E1191" s="20" t="s">
        <v>2096</v>
      </c>
      <c r="F1191" s="20" t="s">
        <v>110</v>
      </c>
      <c r="G1191" s="20" t="s">
        <v>2097</v>
      </c>
      <c r="H1191" s="20" t="s">
        <v>252</v>
      </c>
      <c r="I1191" s="20" t="s">
        <v>32</v>
      </c>
      <c r="J1191" s="20" t="s">
        <v>47</v>
      </c>
      <c r="K1191" s="20" t="s">
        <v>2098</v>
      </c>
      <c r="L1191" s="20" t="s">
        <v>1942</v>
      </c>
      <c r="M1191" s="20" t="s">
        <v>1958</v>
      </c>
      <c r="N1191" s="20" t="s">
        <v>2099</v>
      </c>
      <c r="O1191" s="20">
        <v>106.32</v>
      </c>
      <c r="P1191" s="20">
        <v>2</v>
      </c>
      <c r="Q1191" s="20">
        <v>30.78</v>
      </c>
      <c r="R1191" s="20">
        <v>5.39</v>
      </c>
      <c r="S1191" s="20" t="s">
        <v>38</v>
      </c>
      <c r="T1191" s="20">
        <v>510</v>
      </c>
      <c r="U1191" s="20" t="s">
        <v>350</v>
      </c>
      <c r="V1191" s="20" t="s">
        <v>375</v>
      </c>
      <c r="W1191" s="21" t="s">
        <v>41</v>
      </c>
      <c r="X1191" s="22">
        <v>44661</v>
      </c>
      <c r="Y1191" s="23">
        <v>44814</v>
      </c>
      <c r="Z1191" s="37" t="str">
        <f>IF(India_Data[[#This Row],[Order Date]]=India_Data[[#This Row],[Ship Date]],"0","1")</f>
        <v>1</v>
      </c>
      <c r="AA1191" s="37" t="str">
        <f>IF(India_Data[[#This Row],[Sales]]&gt;=India_Data[[#This Row],[Target]],"YES","NO")</f>
        <v>NO</v>
      </c>
      <c r="AB1191" s="37">
        <f>(Data!O1191:O2745-Data!T1191:T2745)</f>
        <v>-403.68</v>
      </c>
      <c r="AC1191" s="35">
        <f>India_Data[[#This Row],[Ship Date]]-India_Data[[#This Row],[Order Date]]</f>
        <v>153</v>
      </c>
      <c r="AD1191" s="35" t="str">
        <f>IF(India_Data[[#This Row],[Ship Date]]-India_Data[[#This Row],[Order Date]]&gt;5,"flag","no")</f>
        <v>flag</v>
      </c>
      <c r="AE1191" s="35">
        <f>India_Data[[#This Row],[Profit]]/India_Data[[#This Row],[Sales]]</f>
        <v>0.2895033860045147</v>
      </c>
      <c r="AF1191" s="41">
        <f>India_Data[[#This Row],[Sales]]/India_Data[[#This Row],[Target]]</f>
        <v>0.2084705882352941</v>
      </c>
      <c r="AG1191" s="41">
        <f>India_Data[[#This Row],[Shipping Cost]]/India_Data[[#This Row],[Sales]]</f>
        <v>5.0696012039127165E-2</v>
      </c>
      <c r="AH1191" s="40" t="str">
        <f>IF(India_Data[[#This Row],[Shipping Cost]]/India_Data[[#This Row],[Sales]]&gt;0.1,"HIGH","")</f>
        <v/>
      </c>
    </row>
    <row r="1192" spans="1:34">
      <c r="A1192" s="19">
        <v>1191</v>
      </c>
      <c r="B1192" s="20" t="s">
        <v>660</v>
      </c>
      <c r="C1192" s="20" t="s">
        <v>26</v>
      </c>
      <c r="D1192" s="20" t="s">
        <v>661</v>
      </c>
      <c r="E1192" s="20" t="s">
        <v>662</v>
      </c>
      <c r="F1192" s="20" t="s">
        <v>110</v>
      </c>
      <c r="G1192" s="20" t="s">
        <v>663</v>
      </c>
      <c r="H1192" s="20" t="s">
        <v>179</v>
      </c>
      <c r="I1192" s="20" t="s">
        <v>32</v>
      </c>
      <c r="J1192" s="20" t="s">
        <v>180</v>
      </c>
      <c r="K1192" s="20" t="s">
        <v>2100</v>
      </c>
      <c r="L1192" s="20" t="s">
        <v>1942</v>
      </c>
      <c r="M1192" s="20" t="s">
        <v>1958</v>
      </c>
      <c r="N1192" s="20" t="s">
        <v>2101</v>
      </c>
      <c r="O1192" s="20">
        <v>86.04</v>
      </c>
      <c r="P1192" s="20">
        <v>2</v>
      </c>
      <c r="Q1192" s="20">
        <v>3.42</v>
      </c>
      <c r="R1192" s="20">
        <v>5.1100000000000003</v>
      </c>
      <c r="S1192" s="20" t="s">
        <v>38</v>
      </c>
      <c r="T1192" s="20">
        <v>489</v>
      </c>
      <c r="U1192" s="20" t="s">
        <v>350</v>
      </c>
      <c r="V1192" s="20" t="s">
        <v>362</v>
      </c>
      <c r="W1192" s="21" t="s">
        <v>41</v>
      </c>
      <c r="X1192" s="22">
        <v>45268</v>
      </c>
      <c r="Y1192" s="23">
        <v>45154</v>
      </c>
      <c r="Z1192" s="37" t="str">
        <f>IF(India_Data[[#This Row],[Order Date]]=India_Data[[#This Row],[Ship Date]],"0","1")</f>
        <v>1</v>
      </c>
      <c r="AA1192" s="37" t="str">
        <f>IF(India_Data[[#This Row],[Sales]]&gt;=India_Data[[#This Row],[Target]],"YES","NO")</f>
        <v>NO</v>
      </c>
      <c r="AB1192" s="37">
        <f>(Data!O1192:O2746-Data!T1192:T2746)</f>
        <v>-402.96</v>
      </c>
      <c r="AC1192" s="35">
        <f>India_Data[[#This Row],[Ship Date]]-India_Data[[#This Row],[Order Date]]</f>
        <v>-114</v>
      </c>
      <c r="AD1192" s="35" t="str">
        <f>IF(India_Data[[#This Row],[Ship Date]]-India_Data[[#This Row],[Order Date]]&gt;5,"flag","no")</f>
        <v>no</v>
      </c>
      <c r="AE1192" s="35">
        <f>India_Data[[#This Row],[Profit]]/India_Data[[#This Row],[Sales]]</f>
        <v>3.9748953974895397E-2</v>
      </c>
      <c r="AF1192" s="41">
        <f>India_Data[[#This Row],[Sales]]/India_Data[[#This Row],[Target]]</f>
        <v>0.1759509202453988</v>
      </c>
      <c r="AG1192" s="41">
        <f>India_Data[[#This Row],[Shipping Cost]]/India_Data[[#This Row],[Sales]]</f>
        <v>5.9390980939098094E-2</v>
      </c>
      <c r="AH1192" s="40" t="str">
        <f>IF(India_Data[[#This Row],[Shipping Cost]]/India_Data[[#This Row],[Sales]]&gt;0.1,"HIGH","")</f>
        <v/>
      </c>
    </row>
    <row r="1193" spans="1:34">
      <c r="A1193" s="19">
        <v>1192</v>
      </c>
      <c r="B1193" s="20" t="s">
        <v>838</v>
      </c>
      <c r="C1193" s="20" t="s">
        <v>26</v>
      </c>
      <c r="D1193" s="20" t="s">
        <v>839</v>
      </c>
      <c r="E1193" s="20" t="s">
        <v>840</v>
      </c>
      <c r="F1193" s="20" t="s">
        <v>110</v>
      </c>
      <c r="G1193" s="20" t="s">
        <v>150</v>
      </c>
      <c r="H1193" s="20" t="s">
        <v>46</v>
      </c>
      <c r="I1193" s="20" t="s">
        <v>32</v>
      </c>
      <c r="J1193" s="20" t="s">
        <v>47</v>
      </c>
      <c r="K1193" s="20" t="s">
        <v>2080</v>
      </c>
      <c r="L1193" s="20" t="s">
        <v>1942</v>
      </c>
      <c r="M1193" s="20" t="s">
        <v>1969</v>
      </c>
      <c r="N1193" s="20" t="s">
        <v>2081</v>
      </c>
      <c r="O1193" s="20">
        <v>1285.56</v>
      </c>
      <c r="P1193" s="20">
        <v>2</v>
      </c>
      <c r="Q1193" s="20">
        <v>51.42</v>
      </c>
      <c r="R1193" s="20">
        <v>91.09</v>
      </c>
      <c r="S1193" s="20" t="s">
        <v>38</v>
      </c>
      <c r="T1193" s="20">
        <v>201</v>
      </c>
      <c r="U1193" s="20" t="s">
        <v>350</v>
      </c>
      <c r="V1193" s="20" t="s">
        <v>351</v>
      </c>
      <c r="W1193" s="21" t="s">
        <v>41</v>
      </c>
      <c r="X1193" s="22">
        <v>45560</v>
      </c>
      <c r="Y1193" s="23">
        <v>45565</v>
      </c>
      <c r="Z1193" s="37" t="str">
        <f>IF(India_Data[[#This Row],[Order Date]]=India_Data[[#This Row],[Ship Date]],"0","1")</f>
        <v>1</v>
      </c>
      <c r="AA1193" s="37" t="str">
        <f>IF(India_Data[[#This Row],[Sales]]&gt;=India_Data[[#This Row],[Target]],"YES","NO")</f>
        <v>YES</v>
      </c>
      <c r="AB1193" s="37">
        <f>(Data!O1193:O2747-Data!T1193:T2747)</f>
        <v>1084.56</v>
      </c>
      <c r="AC1193" s="35">
        <f>India_Data[[#This Row],[Ship Date]]-India_Data[[#This Row],[Order Date]]</f>
        <v>5</v>
      </c>
      <c r="AD1193" s="35" t="str">
        <f>IF(India_Data[[#This Row],[Ship Date]]-India_Data[[#This Row],[Order Date]]&gt;5,"flag","no")</f>
        <v>no</v>
      </c>
      <c r="AE1193" s="35">
        <f>India_Data[[#This Row],[Profit]]/India_Data[[#This Row],[Sales]]</f>
        <v>3.9998133109306451E-2</v>
      </c>
      <c r="AF1193" s="41">
        <f>India_Data[[#This Row],[Sales]]/India_Data[[#This Row],[Target]]</f>
        <v>6.3958208955223874</v>
      </c>
      <c r="AG1193" s="41">
        <f>India_Data[[#This Row],[Shipping Cost]]/India_Data[[#This Row],[Sales]]</f>
        <v>7.0856280531441551E-2</v>
      </c>
      <c r="AH1193" s="40" t="str">
        <f>IF(India_Data[[#This Row],[Shipping Cost]]/India_Data[[#This Row],[Sales]]&gt;0.1,"HIGH","")</f>
        <v/>
      </c>
    </row>
    <row r="1194" spans="1:34">
      <c r="A1194" s="19">
        <v>1193</v>
      </c>
      <c r="B1194" s="20" t="s">
        <v>841</v>
      </c>
      <c r="C1194" s="20" t="s">
        <v>26</v>
      </c>
      <c r="D1194" s="20" t="s">
        <v>842</v>
      </c>
      <c r="E1194" s="20" t="s">
        <v>843</v>
      </c>
      <c r="F1194" s="20" t="s">
        <v>110</v>
      </c>
      <c r="G1194" s="20" t="s">
        <v>627</v>
      </c>
      <c r="H1194" s="20" t="s">
        <v>627</v>
      </c>
      <c r="I1194" s="20" t="s">
        <v>32</v>
      </c>
      <c r="J1194" s="20" t="s">
        <v>47</v>
      </c>
      <c r="K1194" s="20" t="s">
        <v>2102</v>
      </c>
      <c r="L1194" s="20" t="s">
        <v>1942</v>
      </c>
      <c r="M1194" s="20" t="s">
        <v>1969</v>
      </c>
      <c r="N1194" s="20" t="s">
        <v>2103</v>
      </c>
      <c r="O1194" s="20">
        <v>159.66</v>
      </c>
      <c r="P1194" s="20">
        <v>2</v>
      </c>
      <c r="Q1194" s="20">
        <v>20.7</v>
      </c>
      <c r="R1194" s="20">
        <v>5.41</v>
      </c>
      <c r="S1194" s="20" t="s">
        <v>38</v>
      </c>
      <c r="T1194" s="20">
        <v>479</v>
      </c>
      <c r="U1194" s="20" t="s">
        <v>350</v>
      </c>
      <c r="V1194" s="20" t="s">
        <v>375</v>
      </c>
      <c r="W1194" s="21" t="s">
        <v>41</v>
      </c>
      <c r="X1194" s="22">
        <v>45637</v>
      </c>
      <c r="Y1194" s="23">
        <v>45612</v>
      </c>
      <c r="Z1194" s="37" t="str">
        <f>IF(India_Data[[#This Row],[Order Date]]=India_Data[[#This Row],[Ship Date]],"0","1")</f>
        <v>1</v>
      </c>
      <c r="AA1194" s="37" t="str">
        <f>IF(India_Data[[#This Row],[Sales]]&gt;=India_Data[[#This Row],[Target]],"YES","NO")</f>
        <v>NO</v>
      </c>
      <c r="AB1194" s="37">
        <f>(Data!O1194:O2748-Data!T1194:T2748)</f>
        <v>-319.34000000000003</v>
      </c>
      <c r="AC1194" s="35">
        <f>India_Data[[#This Row],[Ship Date]]-India_Data[[#This Row],[Order Date]]</f>
        <v>-25</v>
      </c>
      <c r="AD1194" s="35" t="str">
        <f>IF(India_Data[[#This Row],[Ship Date]]-India_Data[[#This Row],[Order Date]]&gt;5,"flag","no")</f>
        <v>no</v>
      </c>
      <c r="AE1194" s="35">
        <f>India_Data[[#This Row],[Profit]]/India_Data[[#This Row],[Sales]]</f>
        <v>0.12965050732807215</v>
      </c>
      <c r="AF1194" s="41">
        <f>India_Data[[#This Row],[Sales]]/India_Data[[#This Row],[Target]]</f>
        <v>0.33331941544885174</v>
      </c>
      <c r="AG1194" s="41">
        <f>India_Data[[#This Row],[Shipping Cost]]/India_Data[[#This Row],[Sales]]</f>
        <v>3.3884504572215958E-2</v>
      </c>
      <c r="AH1194" s="40" t="str">
        <f>IF(India_Data[[#This Row],[Shipping Cost]]/India_Data[[#This Row],[Sales]]&gt;0.1,"HIGH","")</f>
        <v/>
      </c>
    </row>
    <row r="1195" spans="1:34">
      <c r="A1195" s="19">
        <v>1194</v>
      </c>
      <c r="B1195" s="20" t="s">
        <v>1649</v>
      </c>
      <c r="C1195" s="20" t="s">
        <v>26</v>
      </c>
      <c r="D1195" s="20" t="s">
        <v>1650</v>
      </c>
      <c r="E1195" s="20" t="s">
        <v>1651</v>
      </c>
      <c r="F1195" s="20" t="s">
        <v>29</v>
      </c>
      <c r="G1195" s="20" t="s">
        <v>1652</v>
      </c>
      <c r="H1195" s="20" t="s">
        <v>53</v>
      </c>
      <c r="I1195" s="20" t="s">
        <v>32</v>
      </c>
      <c r="J1195" s="20" t="s">
        <v>54</v>
      </c>
      <c r="K1195" s="20" t="s">
        <v>1653</v>
      </c>
      <c r="L1195" s="20" t="s">
        <v>1508</v>
      </c>
      <c r="M1195" s="20" t="s">
        <v>1513</v>
      </c>
      <c r="N1195" s="20" t="s">
        <v>1654</v>
      </c>
      <c r="O1195" s="20">
        <v>2572.7399999999998</v>
      </c>
      <c r="P1195" s="20">
        <v>3</v>
      </c>
      <c r="Q1195" s="20">
        <v>1080.54</v>
      </c>
      <c r="R1195" s="20">
        <v>216.06</v>
      </c>
      <c r="S1195" s="20" t="s">
        <v>38</v>
      </c>
      <c r="T1195" s="20">
        <v>374</v>
      </c>
      <c r="U1195" s="20" t="s">
        <v>350</v>
      </c>
      <c r="V1195" s="20" t="s">
        <v>356</v>
      </c>
      <c r="W1195" s="21" t="s">
        <v>58</v>
      </c>
      <c r="X1195" s="22">
        <v>45637</v>
      </c>
      <c r="Y1195" s="23">
        <v>45612</v>
      </c>
      <c r="Z1195" s="37" t="str">
        <f>IF(India_Data[[#This Row],[Order Date]]=India_Data[[#This Row],[Ship Date]],"0","1")</f>
        <v>1</v>
      </c>
      <c r="AA1195" s="37" t="str">
        <f>IF(India_Data[[#This Row],[Sales]]&gt;=India_Data[[#This Row],[Target]],"YES","NO")</f>
        <v>YES</v>
      </c>
      <c r="AB1195" s="37">
        <f>(Data!O1195:O2749-Data!T1195:T2749)</f>
        <v>2198.7399999999998</v>
      </c>
      <c r="AC1195" s="35">
        <f>India_Data[[#This Row],[Ship Date]]-India_Data[[#This Row],[Order Date]]</f>
        <v>-25</v>
      </c>
      <c r="AD1195" s="35" t="str">
        <f>IF(India_Data[[#This Row],[Ship Date]]-India_Data[[#This Row],[Order Date]]&gt;5,"flag","no")</f>
        <v>no</v>
      </c>
      <c r="AE1195" s="35">
        <f>India_Data[[#This Row],[Profit]]/India_Data[[#This Row],[Sales]]</f>
        <v>0.41999580214090815</v>
      </c>
      <c r="AF1195" s="41">
        <f>India_Data[[#This Row],[Sales]]/India_Data[[#This Row],[Target]]</f>
        <v>6.8789839572192504</v>
      </c>
      <c r="AG1195" s="41">
        <f>India_Data[[#This Row],[Shipping Cost]]/India_Data[[#This Row],[Sales]]</f>
        <v>8.3980503276662247E-2</v>
      </c>
      <c r="AH1195" s="40" t="str">
        <f>IF(India_Data[[#This Row],[Shipping Cost]]/India_Data[[#This Row],[Sales]]&gt;0.1,"HIGH","")</f>
        <v/>
      </c>
    </row>
    <row r="1196" spans="1:34">
      <c r="A1196" s="19">
        <v>1195</v>
      </c>
      <c r="B1196" s="20" t="s">
        <v>1243</v>
      </c>
      <c r="C1196" s="20" t="s">
        <v>26</v>
      </c>
      <c r="D1196" s="20" t="s">
        <v>1244</v>
      </c>
      <c r="E1196" s="20" t="s">
        <v>1245</v>
      </c>
      <c r="F1196" s="20" t="s">
        <v>29</v>
      </c>
      <c r="G1196" s="20" t="s">
        <v>459</v>
      </c>
      <c r="H1196" s="20" t="s">
        <v>165</v>
      </c>
      <c r="I1196" s="20" t="s">
        <v>32</v>
      </c>
      <c r="J1196" s="20" t="s">
        <v>47</v>
      </c>
      <c r="K1196" s="20" t="s">
        <v>1655</v>
      </c>
      <c r="L1196" s="20" t="s">
        <v>1508</v>
      </c>
      <c r="M1196" s="20" t="s">
        <v>1513</v>
      </c>
      <c r="N1196" s="20" t="s">
        <v>1656</v>
      </c>
      <c r="O1196" s="20">
        <v>998.1</v>
      </c>
      <c r="P1196" s="20">
        <v>3</v>
      </c>
      <c r="Q1196" s="20">
        <v>419.13</v>
      </c>
      <c r="R1196" s="20">
        <v>61.25</v>
      </c>
      <c r="S1196" s="20" t="s">
        <v>38</v>
      </c>
      <c r="T1196" s="20">
        <v>565</v>
      </c>
      <c r="U1196" s="20" t="s">
        <v>350</v>
      </c>
      <c r="V1196" s="20" t="s">
        <v>375</v>
      </c>
      <c r="W1196" s="21" t="s">
        <v>41</v>
      </c>
      <c r="X1196" s="22">
        <v>44593</v>
      </c>
      <c r="Y1196" s="23">
        <v>44713</v>
      </c>
      <c r="Z1196" s="37" t="str">
        <f>IF(India_Data[[#This Row],[Order Date]]=India_Data[[#This Row],[Ship Date]],"0","1")</f>
        <v>1</v>
      </c>
      <c r="AA1196" s="37" t="str">
        <f>IF(India_Data[[#This Row],[Sales]]&gt;=India_Data[[#This Row],[Target]],"YES","NO")</f>
        <v>YES</v>
      </c>
      <c r="AB1196" s="37">
        <f>(Data!O1196:O2750-Data!T1196:T2750)</f>
        <v>433.1</v>
      </c>
      <c r="AC1196" s="35">
        <f>India_Data[[#This Row],[Ship Date]]-India_Data[[#This Row],[Order Date]]</f>
        <v>120</v>
      </c>
      <c r="AD1196" s="35" t="str">
        <f>IF(India_Data[[#This Row],[Ship Date]]-India_Data[[#This Row],[Order Date]]&gt;5,"flag","no")</f>
        <v>flag</v>
      </c>
      <c r="AE1196" s="35">
        <f>India_Data[[#This Row],[Profit]]/India_Data[[#This Row],[Sales]]</f>
        <v>0.41992786293958517</v>
      </c>
      <c r="AF1196" s="41">
        <f>India_Data[[#This Row],[Sales]]/India_Data[[#This Row],[Target]]</f>
        <v>1.7665486725663717</v>
      </c>
      <c r="AG1196" s="41">
        <f>India_Data[[#This Row],[Shipping Cost]]/India_Data[[#This Row],[Sales]]</f>
        <v>6.1366596533413482E-2</v>
      </c>
      <c r="AH1196" s="40" t="str">
        <f>IF(India_Data[[#This Row],[Shipping Cost]]/India_Data[[#This Row],[Sales]]&gt;0.1,"HIGH","")</f>
        <v/>
      </c>
    </row>
    <row r="1197" spans="1:34">
      <c r="A1197" s="19">
        <v>1196</v>
      </c>
      <c r="B1197" s="20" t="s">
        <v>1657</v>
      </c>
      <c r="C1197" s="20" t="s">
        <v>26</v>
      </c>
      <c r="D1197" s="20" t="s">
        <v>1658</v>
      </c>
      <c r="E1197" s="20" t="s">
        <v>1659</v>
      </c>
      <c r="F1197" s="20" t="s">
        <v>29</v>
      </c>
      <c r="G1197" s="20" t="s">
        <v>203</v>
      </c>
      <c r="H1197" s="20" t="s">
        <v>53</v>
      </c>
      <c r="I1197" s="20" t="s">
        <v>32</v>
      </c>
      <c r="J1197" s="20" t="s">
        <v>54</v>
      </c>
      <c r="K1197" s="20" t="s">
        <v>1660</v>
      </c>
      <c r="L1197" s="20" t="s">
        <v>1508</v>
      </c>
      <c r="M1197" s="20" t="s">
        <v>1518</v>
      </c>
      <c r="N1197" s="20" t="s">
        <v>1661</v>
      </c>
      <c r="O1197" s="20">
        <v>300.42</v>
      </c>
      <c r="P1197" s="20">
        <v>3</v>
      </c>
      <c r="Q1197" s="20">
        <v>18</v>
      </c>
      <c r="R1197" s="20">
        <v>12.23</v>
      </c>
      <c r="S1197" s="20" t="s">
        <v>38</v>
      </c>
      <c r="T1197" s="20">
        <v>534</v>
      </c>
      <c r="U1197" s="20" t="s">
        <v>350</v>
      </c>
      <c r="V1197" s="20" t="s">
        <v>351</v>
      </c>
      <c r="W1197" s="21" t="s">
        <v>41</v>
      </c>
      <c r="X1197" s="22">
        <v>45125</v>
      </c>
      <c r="Y1197" s="23">
        <v>45129</v>
      </c>
      <c r="Z1197" s="37" t="str">
        <f>IF(India_Data[[#This Row],[Order Date]]=India_Data[[#This Row],[Ship Date]],"0","1")</f>
        <v>1</v>
      </c>
      <c r="AA1197" s="37" t="str">
        <f>IF(India_Data[[#This Row],[Sales]]&gt;=India_Data[[#This Row],[Target]],"YES","NO")</f>
        <v>NO</v>
      </c>
      <c r="AB1197" s="37">
        <f>(Data!O1197:O2751-Data!T1197:T2751)</f>
        <v>-233.57999999999998</v>
      </c>
      <c r="AC1197" s="35">
        <f>India_Data[[#This Row],[Ship Date]]-India_Data[[#This Row],[Order Date]]</f>
        <v>4</v>
      </c>
      <c r="AD1197" s="35" t="str">
        <f>IF(India_Data[[#This Row],[Ship Date]]-India_Data[[#This Row],[Order Date]]&gt;5,"flag","no")</f>
        <v>no</v>
      </c>
      <c r="AE1197" s="35">
        <f>India_Data[[#This Row],[Profit]]/India_Data[[#This Row],[Sales]]</f>
        <v>5.9916117435590173E-2</v>
      </c>
      <c r="AF1197" s="41">
        <f>India_Data[[#This Row],[Sales]]/India_Data[[#This Row],[Target]]</f>
        <v>0.56258426966292141</v>
      </c>
      <c r="AG1197" s="41">
        <f>India_Data[[#This Row],[Shipping Cost]]/India_Data[[#This Row],[Sales]]</f>
        <v>4.0709673124292654E-2</v>
      </c>
      <c r="AH1197" s="40" t="str">
        <f>IF(India_Data[[#This Row],[Shipping Cost]]/India_Data[[#This Row],[Sales]]&gt;0.1,"HIGH","")</f>
        <v/>
      </c>
    </row>
    <row r="1198" spans="1:34">
      <c r="A1198" s="19">
        <v>1197</v>
      </c>
      <c r="B1198" s="20" t="s">
        <v>1336</v>
      </c>
      <c r="C1198" s="20" t="s">
        <v>26</v>
      </c>
      <c r="D1198" s="20" t="s">
        <v>1337</v>
      </c>
      <c r="E1198" s="20" t="s">
        <v>1338</v>
      </c>
      <c r="F1198" s="20" t="s">
        <v>29</v>
      </c>
      <c r="G1198" s="20" t="s">
        <v>1339</v>
      </c>
      <c r="H1198" s="20" t="s">
        <v>312</v>
      </c>
      <c r="I1198" s="20" t="s">
        <v>32</v>
      </c>
      <c r="J1198" s="20" t="s">
        <v>180</v>
      </c>
      <c r="K1198" s="20" t="s">
        <v>1662</v>
      </c>
      <c r="L1198" s="20" t="s">
        <v>1508</v>
      </c>
      <c r="M1198" s="20" t="s">
        <v>1548</v>
      </c>
      <c r="N1198" s="20" t="s">
        <v>1663</v>
      </c>
      <c r="O1198" s="20">
        <v>159.12</v>
      </c>
      <c r="P1198" s="20">
        <v>3</v>
      </c>
      <c r="Q1198" s="20">
        <v>60.39</v>
      </c>
      <c r="R1198" s="20">
        <v>15.54</v>
      </c>
      <c r="S1198" s="20" t="s">
        <v>38</v>
      </c>
      <c r="T1198" s="20">
        <v>60</v>
      </c>
      <c r="U1198" s="20" t="s">
        <v>350</v>
      </c>
      <c r="V1198" s="20" t="s">
        <v>356</v>
      </c>
      <c r="W1198" s="21" t="s">
        <v>58</v>
      </c>
      <c r="X1198" s="22">
        <v>44438</v>
      </c>
      <c r="Y1198" s="23">
        <v>44264</v>
      </c>
      <c r="Z1198" s="37" t="str">
        <f>IF(India_Data[[#This Row],[Order Date]]=India_Data[[#This Row],[Ship Date]],"0","1")</f>
        <v>1</v>
      </c>
      <c r="AA1198" s="37" t="str">
        <f>IF(India_Data[[#This Row],[Sales]]&gt;=India_Data[[#This Row],[Target]],"YES","NO")</f>
        <v>YES</v>
      </c>
      <c r="AB1198" s="37">
        <f>(Data!O1198:O2752-Data!T1198:T2752)</f>
        <v>99.12</v>
      </c>
      <c r="AC1198" s="35">
        <f>India_Data[[#This Row],[Ship Date]]-India_Data[[#This Row],[Order Date]]</f>
        <v>-174</v>
      </c>
      <c r="AD1198" s="35" t="str">
        <f>IF(India_Data[[#This Row],[Ship Date]]-India_Data[[#This Row],[Order Date]]&gt;5,"flag","no")</f>
        <v>no</v>
      </c>
      <c r="AE1198" s="35">
        <f>India_Data[[#This Row],[Profit]]/India_Data[[#This Row],[Sales]]</f>
        <v>0.37952488687782804</v>
      </c>
      <c r="AF1198" s="41">
        <f>India_Data[[#This Row],[Sales]]/India_Data[[#This Row],[Target]]</f>
        <v>2.6520000000000001</v>
      </c>
      <c r="AG1198" s="41">
        <f>India_Data[[#This Row],[Shipping Cost]]/India_Data[[#This Row],[Sales]]</f>
        <v>9.7662141779788825E-2</v>
      </c>
      <c r="AH1198" s="40" t="str">
        <f>IF(India_Data[[#This Row],[Shipping Cost]]/India_Data[[#This Row],[Sales]]&gt;0.1,"HIGH","")</f>
        <v/>
      </c>
    </row>
    <row r="1199" spans="1:34">
      <c r="A1199" s="19">
        <v>1198</v>
      </c>
      <c r="B1199" s="20" t="s">
        <v>1254</v>
      </c>
      <c r="C1199" s="20" t="s">
        <v>26</v>
      </c>
      <c r="D1199" s="20" t="s">
        <v>1255</v>
      </c>
      <c r="E1199" s="20" t="s">
        <v>1256</v>
      </c>
      <c r="F1199" s="20" t="s">
        <v>29</v>
      </c>
      <c r="G1199" s="20" t="s">
        <v>89</v>
      </c>
      <c r="H1199" s="20" t="s">
        <v>303</v>
      </c>
      <c r="I1199" s="20" t="s">
        <v>32</v>
      </c>
      <c r="J1199" s="20" t="s">
        <v>33</v>
      </c>
      <c r="K1199" s="20" t="s">
        <v>1598</v>
      </c>
      <c r="L1199" s="20" t="s">
        <v>1508</v>
      </c>
      <c r="M1199" s="20" t="s">
        <v>1548</v>
      </c>
      <c r="N1199" s="20" t="s">
        <v>1599</v>
      </c>
      <c r="O1199" s="20">
        <v>155.25</v>
      </c>
      <c r="P1199" s="20">
        <v>3</v>
      </c>
      <c r="Q1199" s="20">
        <v>24.84</v>
      </c>
      <c r="R1199" s="20">
        <v>9.5500000000000007</v>
      </c>
      <c r="S1199" s="20" t="s">
        <v>38</v>
      </c>
      <c r="T1199" s="20">
        <v>796</v>
      </c>
      <c r="U1199" s="20" t="s">
        <v>350</v>
      </c>
      <c r="V1199" s="20" t="s">
        <v>362</v>
      </c>
      <c r="W1199" s="21" t="s">
        <v>41</v>
      </c>
      <c r="X1199" s="22">
        <v>45444</v>
      </c>
      <c r="Y1199" s="23">
        <v>45566</v>
      </c>
      <c r="Z1199" s="37" t="str">
        <f>IF(India_Data[[#This Row],[Order Date]]=India_Data[[#This Row],[Ship Date]],"0","1")</f>
        <v>1</v>
      </c>
      <c r="AA1199" s="37" t="str">
        <f>IF(India_Data[[#This Row],[Sales]]&gt;=India_Data[[#This Row],[Target]],"YES","NO")</f>
        <v>NO</v>
      </c>
      <c r="AB1199" s="37">
        <f>(Data!O1199:O2753-Data!T1199:T2753)</f>
        <v>-640.75</v>
      </c>
      <c r="AC1199" s="35">
        <f>India_Data[[#This Row],[Ship Date]]-India_Data[[#This Row],[Order Date]]</f>
        <v>122</v>
      </c>
      <c r="AD1199" s="35" t="str">
        <f>IF(India_Data[[#This Row],[Ship Date]]-India_Data[[#This Row],[Order Date]]&gt;5,"flag","no")</f>
        <v>flag</v>
      </c>
      <c r="AE1199" s="35">
        <f>India_Data[[#This Row],[Profit]]/India_Data[[#This Row],[Sales]]</f>
        <v>0.16</v>
      </c>
      <c r="AF1199" s="41">
        <f>India_Data[[#This Row],[Sales]]/India_Data[[#This Row],[Target]]</f>
        <v>0.19503768844221106</v>
      </c>
      <c r="AG1199" s="41">
        <f>India_Data[[#This Row],[Shipping Cost]]/India_Data[[#This Row],[Sales]]</f>
        <v>6.1513687600644129E-2</v>
      </c>
      <c r="AH1199" s="40" t="str">
        <f>IF(India_Data[[#This Row],[Shipping Cost]]/India_Data[[#This Row],[Sales]]&gt;0.1,"HIGH","")</f>
        <v/>
      </c>
    </row>
    <row r="1200" spans="1:34">
      <c r="A1200" s="19">
        <v>1199</v>
      </c>
      <c r="B1200" s="20" t="s">
        <v>1439</v>
      </c>
      <c r="C1200" s="20" t="s">
        <v>26</v>
      </c>
      <c r="D1200" s="20" t="s">
        <v>1440</v>
      </c>
      <c r="E1200" s="20" t="s">
        <v>1441</v>
      </c>
      <c r="F1200" s="20" t="s">
        <v>29</v>
      </c>
      <c r="G1200" s="20" t="s">
        <v>372</v>
      </c>
      <c r="H1200" s="20" t="s">
        <v>165</v>
      </c>
      <c r="I1200" s="20" t="s">
        <v>32</v>
      </c>
      <c r="J1200" s="20" t="s">
        <v>47</v>
      </c>
      <c r="K1200" s="20" t="s">
        <v>1664</v>
      </c>
      <c r="L1200" s="20" t="s">
        <v>1508</v>
      </c>
      <c r="M1200" s="20" t="s">
        <v>1548</v>
      </c>
      <c r="N1200" s="20" t="s">
        <v>1665</v>
      </c>
      <c r="O1200" s="20">
        <v>85.59</v>
      </c>
      <c r="P1200" s="20">
        <v>3</v>
      </c>
      <c r="Q1200" s="20">
        <v>23.04</v>
      </c>
      <c r="R1200" s="20">
        <v>3.41</v>
      </c>
      <c r="S1200" s="20" t="s">
        <v>38</v>
      </c>
      <c r="T1200" s="20">
        <v>254</v>
      </c>
      <c r="U1200" s="20" t="s">
        <v>350</v>
      </c>
      <c r="V1200" s="20" t="s">
        <v>351</v>
      </c>
      <c r="W1200" s="21" t="s">
        <v>58</v>
      </c>
      <c r="X1200" s="22">
        <v>45066</v>
      </c>
      <c r="Y1200" s="23">
        <v>45070</v>
      </c>
      <c r="Z1200" s="37" t="str">
        <f>IF(India_Data[[#This Row],[Order Date]]=India_Data[[#This Row],[Ship Date]],"0","1")</f>
        <v>1</v>
      </c>
      <c r="AA1200" s="37" t="str">
        <f>IF(India_Data[[#This Row],[Sales]]&gt;=India_Data[[#This Row],[Target]],"YES","NO")</f>
        <v>NO</v>
      </c>
      <c r="AB1200" s="37">
        <f>(Data!O1200:O2754-Data!T1200:T2754)</f>
        <v>-168.41</v>
      </c>
      <c r="AC1200" s="35">
        <f>India_Data[[#This Row],[Ship Date]]-India_Data[[#This Row],[Order Date]]</f>
        <v>4</v>
      </c>
      <c r="AD1200" s="35" t="str">
        <f>IF(India_Data[[#This Row],[Ship Date]]-India_Data[[#This Row],[Order Date]]&gt;5,"flag","no")</f>
        <v>no</v>
      </c>
      <c r="AE1200" s="35">
        <f>India_Data[[#This Row],[Profit]]/India_Data[[#This Row],[Sales]]</f>
        <v>0.26919032597266035</v>
      </c>
      <c r="AF1200" s="41">
        <f>India_Data[[#This Row],[Sales]]/India_Data[[#This Row],[Target]]</f>
        <v>0.33696850393700789</v>
      </c>
      <c r="AG1200" s="41">
        <f>India_Data[[#This Row],[Shipping Cost]]/India_Data[[#This Row],[Sales]]</f>
        <v>3.9841102932585581E-2</v>
      </c>
      <c r="AH1200" s="40" t="str">
        <f>IF(India_Data[[#This Row],[Shipping Cost]]/India_Data[[#This Row],[Sales]]&gt;0.1,"HIGH","")</f>
        <v/>
      </c>
    </row>
    <row r="1201" spans="1:34">
      <c r="A1201" s="19">
        <v>1200</v>
      </c>
      <c r="B1201" s="20" t="s">
        <v>2248</v>
      </c>
      <c r="C1201" s="20" t="s">
        <v>26</v>
      </c>
      <c r="D1201" s="20" t="s">
        <v>2249</v>
      </c>
      <c r="E1201" s="20" t="s">
        <v>2250</v>
      </c>
      <c r="F1201" s="20" t="s">
        <v>29</v>
      </c>
      <c r="G1201" s="20" t="s">
        <v>2251</v>
      </c>
      <c r="H1201" s="20" t="s">
        <v>143</v>
      </c>
      <c r="I1201" s="20" t="s">
        <v>32</v>
      </c>
      <c r="J1201" s="20" t="s">
        <v>33</v>
      </c>
      <c r="K1201" s="20" t="s">
        <v>2252</v>
      </c>
      <c r="L1201" s="20" t="s">
        <v>1942</v>
      </c>
      <c r="M1201" s="20" t="s">
        <v>1969</v>
      </c>
      <c r="N1201" s="20" t="s">
        <v>2253</v>
      </c>
      <c r="O1201" s="20">
        <v>369.72</v>
      </c>
      <c r="P1201" s="20">
        <v>3</v>
      </c>
      <c r="Q1201" s="20">
        <v>166.32</v>
      </c>
      <c r="R1201" s="20">
        <v>41.32</v>
      </c>
      <c r="S1201" s="20" t="s">
        <v>38</v>
      </c>
      <c r="T1201" s="20">
        <v>687</v>
      </c>
      <c r="U1201" s="20" t="s">
        <v>350</v>
      </c>
      <c r="V1201" s="20" t="s">
        <v>356</v>
      </c>
      <c r="W1201" s="21" t="s">
        <v>58</v>
      </c>
      <c r="X1201" s="22">
        <v>44746</v>
      </c>
      <c r="Y1201" s="23">
        <v>44899</v>
      </c>
      <c r="Z1201" s="37" t="str">
        <f>IF(India_Data[[#This Row],[Order Date]]=India_Data[[#This Row],[Ship Date]],"0","1")</f>
        <v>1</v>
      </c>
      <c r="AA1201" s="37" t="str">
        <f>IF(India_Data[[#This Row],[Sales]]&gt;=India_Data[[#This Row],[Target]],"YES","NO")</f>
        <v>NO</v>
      </c>
      <c r="AB1201" s="37">
        <f>(Data!O1201:O2755-Data!T1201:T2755)</f>
        <v>-317.27999999999997</v>
      </c>
      <c r="AC1201" s="35">
        <f>India_Data[[#This Row],[Ship Date]]-India_Data[[#This Row],[Order Date]]</f>
        <v>153</v>
      </c>
      <c r="AD1201" s="35" t="str">
        <f>IF(India_Data[[#This Row],[Ship Date]]-India_Data[[#This Row],[Order Date]]&gt;5,"flag","no")</f>
        <v>flag</v>
      </c>
      <c r="AE1201" s="35">
        <f>India_Data[[#This Row],[Profit]]/India_Data[[#This Row],[Sales]]</f>
        <v>0.44985394352482955</v>
      </c>
      <c r="AF1201" s="41">
        <f>India_Data[[#This Row],[Sales]]/India_Data[[#This Row],[Target]]</f>
        <v>0.53816593886462882</v>
      </c>
      <c r="AG1201" s="41">
        <f>India_Data[[#This Row],[Shipping Cost]]/India_Data[[#This Row],[Sales]]</f>
        <v>0.11176025100075732</v>
      </c>
      <c r="AH1201" s="40" t="str">
        <f>IF(India_Data[[#This Row],[Shipping Cost]]/India_Data[[#This Row],[Sales]]&gt;0.1,"HIGH","")</f>
        <v>HIGH</v>
      </c>
    </row>
    <row r="1202" spans="1:34">
      <c r="A1202" s="19">
        <v>1201</v>
      </c>
      <c r="B1202" s="20" t="s">
        <v>345</v>
      </c>
      <c r="C1202" s="20" t="s">
        <v>26</v>
      </c>
      <c r="D1202" s="20" t="s">
        <v>346</v>
      </c>
      <c r="E1202" s="20" t="s">
        <v>347</v>
      </c>
      <c r="F1202" s="20" t="s">
        <v>29</v>
      </c>
      <c r="G1202" s="20" t="s">
        <v>135</v>
      </c>
      <c r="H1202" s="20" t="s">
        <v>136</v>
      </c>
      <c r="I1202" s="20" t="s">
        <v>32</v>
      </c>
      <c r="J1202" s="20" t="s">
        <v>54</v>
      </c>
      <c r="K1202" s="20" t="s">
        <v>2254</v>
      </c>
      <c r="L1202" s="20" t="s">
        <v>1942</v>
      </c>
      <c r="M1202" s="20" t="s">
        <v>1950</v>
      </c>
      <c r="N1202" s="20" t="s">
        <v>2255</v>
      </c>
      <c r="O1202" s="20">
        <v>785.79</v>
      </c>
      <c r="P1202" s="20">
        <v>3</v>
      </c>
      <c r="Q1202" s="20">
        <v>369.27</v>
      </c>
      <c r="R1202" s="20">
        <v>43.02</v>
      </c>
      <c r="S1202" s="20" t="s">
        <v>38</v>
      </c>
      <c r="T1202" s="20">
        <v>132</v>
      </c>
      <c r="U1202" s="20" t="s">
        <v>350</v>
      </c>
      <c r="V1202" s="20" t="s">
        <v>362</v>
      </c>
      <c r="W1202" s="21" t="s">
        <v>58</v>
      </c>
      <c r="X1202" s="22">
        <v>44959</v>
      </c>
      <c r="Y1202" s="23">
        <v>45079</v>
      </c>
      <c r="Z1202" s="37" t="str">
        <f>IF(India_Data[[#This Row],[Order Date]]=India_Data[[#This Row],[Ship Date]],"0","1")</f>
        <v>1</v>
      </c>
      <c r="AA1202" s="37" t="str">
        <f>IF(India_Data[[#This Row],[Sales]]&gt;=India_Data[[#This Row],[Target]],"YES","NO")</f>
        <v>YES</v>
      </c>
      <c r="AB1202" s="37">
        <f>(Data!O1202:O2756-Data!T1202:T2756)</f>
        <v>653.79</v>
      </c>
      <c r="AC1202" s="35">
        <f>India_Data[[#This Row],[Ship Date]]-India_Data[[#This Row],[Order Date]]</f>
        <v>120</v>
      </c>
      <c r="AD1202" s="35" t="str">
        <f>IF(India_Data[[#This Row],[Ship Date]]-India_Data[[#This Row],[Order Date]]&gt;5,"flag","no")</f>
        <v>flag</v>
      </c>
      <c r="AE1202" s="35">
        <f>India_Data[[#This Row],[Profit]]/India_Data[[#This Row],[Sales]]</f>
        <v>0.46993471538197229</v>
      </c>
      <c r="AF1202" s="41">
        <f>India_Data[[#This Row],[Sales]]/India_Data[[#This Row],[Target]]</f>
        <v>5.9529545454545456</v>
      </c>
      <c r="AG1202" s="41">
        <f>India_Data[[#This Row],[Shipping Cost]]/India_Data[[#This Row],[Sales]]</f>
        <v>5.4747451609208575E-2</v>
      </c>
      <c r="AH1202" s="40" t="str">
        <f>IF(India_Data[[#This Row],[Shipping Cost]]/India_Data[[#This Row],[Sales]]&gt;0.1,"HIGH","")</f>
        <v/>
      </c>
    </row>
    <row r="1203" spans="1:34">
      <c r="A1203" s="19">
        <v>1202</v>
      </c>
      <c r="B1203" s="20" t="s">
        <v>715</v>
      </c>
      <c r="C1203" s="20" t="s">
        <v>26</v>
      </c>
      <c r="D1203" s="20" t="s">
        <v>716</v>
      </c>
      <c r="E1203" s="20" t="s">
        <v>717</v>
      </c>
      <c r="F1203" s="20" t="s">
        <v>29</v>
      </c>
      <c r="G1203" s="20" t="s">
        <v>280</v>
      </c>
      <c r="H1203" s="20" t="s">
        <v>63</v>
      </c>
      <c r="I1203" s="20" t="s">
        <v>32</v>
      </c>
      <c r="J1203" s="20" t="s">
        <v>54</v>
      </c>
      <c r="K1203" s="20" t="s">
        <v>2191</v>
      </c>
      <c r="L1203" s="20" t="s">
        <v>1942</v>
      </c>
      <c r="M1203" s="20" t="s">
        <v>1950</v>
      </c>
      <c r="N1203" s="20" t="s">
        <v>2192</v>
      </c>
      <c r="O1203" s="20">
        <v>510.12</v>
      </c>
      <c r="P1203" s="20">
        <v>3</v>
      </c>
      <c r="Q1203" s="20">
        <v>50.94</v>
      </c>
      <c r="R1203" s="20">
        <v>24.01</v>
      </c>
      <c r="S1203" s="20" t="s">
        <v>38</v>
      </c>
      <c r="T1203" s="20">
        <v>307</v>
      </c>
      <c r="U1203" s="20" t="s">
        <v>350</v>
      </c>
      <c r="V1203" s="20" t="s">
        <v>351</v>
      </c>
      <c r="W1203" s="21" t="s">
        <v>41</v>
      </c>
      <c r="X1203" s="22">
        <v>45530</v>
      </c>
      <c r="Y1203" s="23">
        <v>45534</v>
      </c>
      <c r="Z1203" s="37" t="str">
        <f>IF(India_Data[[#This Row],[Order Date]]=India_Data[[#This Row],[Ship Date]],"0","1")</f>
        <v>1</v>
      </c>
      <c r="AA1203" s="37" t="str">
        <f>IF(India_Data[[#This Row],[Sales]]&gt;=India_Data[[#This Row],[Target]],"YES","NO")</f>
        <v>YES</v>
      </c>
      <c r="AB1203" s="37">
        <f>(Data!O1203:O2757-Data!T1203:T2757)</f>
        <v>203.12</v>
      </c>
      <c r="AC1203" s="35">
        <f>India_Data[[#This Row],[Ship Date]]-India_Data[[#This Row],[Order Date]]</f>
        <v>4</v>
      </c>
      <c r="AD1203" s="35" t="str">
        <f>IF(India_Data[[#This Row],[Ship Date]]-India_Data[[#This Row],[Order Date]]&gt;5,"flag","no")</f>
        <v>no</v>
      </c>
      <c r="AE1203" s="35">
        <f>India_Data[[#This Row],[Profit]]/India_Data[[#This Row],[Sales]]</f>
        <v>9.9858856739590676E-2</v>
      </c>
      <c r="AF1203" s="41">
        <f>India_Data[[#This Row],[Sales]]/India_Data[[#This Row],[Target]]</f>
        <v>1.6616286644951139</v>
      </c>
      <c r="AG1203" s="41">
        <f>India_Data[[#This Row],[Shipping Cost]]/India_Data[[#This Row],[Sales]]</f>
        <v>4.7067356700384227E-2</v>
      </c>
      <c r="AH1203" s="40" t="str">
        <f>IF(India_Data[[#This Row],[Shipping Cost]]/India_Data[[#This Row],[Sales]]&gt;0.1,"HIGH","")</f>
        <v/>
      </c>
    </row>
    <row r="1204" spans="1:34">
      <c r="A1204" s="19">
        <v>1203</v>
      </c>
      <c r="B1204" s="20" t="s">
        <v>2256</v>
      </c>
      <c r="C1204" s="20" t="s">
        <v>26</v>
      </c>
      <c r="D1204" s="20" t="s">
        <v>80</v>
      </c>
      <c r="E1204" s="20" t="s">
        <v>81</v>
      </c>
      <c r="F1204" s="20" t="s">
        <v>29</v>
      </c>
      <c r="G1204" s="20" t="s">
        <v>671</v>
      </c>
      <c r="H1204" s="20" t="s">
        <v>672</v>
      </c>
      <c r="I1204" s="20" t="s">
        <v>32</v>
      </c>
      <c r="J1204" s="20" t="s">
        <v>33</v>
      </c>
      <c r="K1204" s="20" t="s">
        <v>2257</v>
      </c>
      <c r="L1204" s="20" t="s">
        <v>1942</v>
      </c>
      <c r="M1204" s="20" t="s">
        <v>1943</v>
      </c>
      <c r="N1204" s="20" t="s">
        <v>2258</v>
      </c>
      <c r="O1204" s="20">
        <v>798.75</v>
      </c>
      <c r="P1204" s="20">
        <v>3</v>
      </c>
      <c r="Q1204" s="20">
        <v>311.49</v>
      </c>
      <c r="R1204" s="20">
        <v>67.430000000000007</v>
      </c>
      <c r="S1204" s="20" t="s">
        <v>38</v>
      </c>
      <c r="T1204" s="20">
        <v>83</v>
      </c>
      <c r="U1204" s="20" t="s">
        <v>350</v>
      </c>
      <c r="V1204" s="20" t="s">
        <v>356</v>
      </c>
      <c r="W1204" s="21" t="s">
        <v>41</v>
      </c>
      <c r="X1204" s="22">
        <v>44914</v>
      </c>
      <c r="Y1204" s="23">
        <v>44918</v>
      </c>
      <c r="Z1204" s="37" t="str">
        <f>IF(India_Data[[#This Row],[Order Date]]=India_Data[[#This Row],[Ship Date]],"0","1")</f>
        <v>1</v>
      </c>
      <c r="AA1204" s="37" t="str">
        <f>IF(India_Data[[#This Row],[Sales]]&gt;=India_Data[[#This Row],[Target]],"YES","NO")</f>
        <v>YES</v>
      </c>
      <c r="AB1204" s="37">
        <f>(Data!O1204:O2758-Data!T1204:T2758)</f>
        <v>715.75</v>
      </c>
      <c r="AC1204" s="35">
        <f>India_Data[[#This Row],[Ship Date]]-India_Data[[#This Row],[Order Date]]</f>
        <v>4</v>
      </c>
      <c r="AD1204" s="35" t="str">
        <f>IF(India_Data[[#This Row],[Ship Date]]-India_Data[[#This Row],[Order Date]]&gt;5,"flag","no")</f>
        <v>no</v>
      </c>
      <c r="AE1204" s="35">
        <f>India_Data[[#This Row],[Profit]]/India_Data[[#This Row],[Sales]]</f>
        <v>0.38997183098591548</v>
      </c>
      <c r="AF1204" s="41">
        <f>India_Data[[#This Row],[Sales]]/India_Data[[#This Row],[Target]]</f>
        <v>9.6234939759036138</v>
      </c>
      <c r="AG1204" s="41">
        <f>India_Data[[#This Row],[Shipping Cost]]/India_Data[[#This Row],[Sales]]</f>
        <v>8.4419405320813781E-2</v>
      </c>
      <c r="AH1204" s="40" t="str">
        <f>IF(India_Data[[#This Row],[Shipping Cost]]/India_Data[[#This Row],[Sales]]&gt;0.1,"HIGH","")</f>
        <v/>
      </c>
    </row>
    <row r="1205" spans="1:34">
      <c r="A1205" s="19">
        <v>1204</v>
      </c>
      <c r="B1205" s="20" t="s">
        <v>2248</v>
      </c>
      <c r="C1205" s="20" t="s">
        <v>26</v>
      </c>
      <c r="D1205" s="20" t="s">
        <v>2249</v>
      </c>
      <c r="E1205" s="20" t="s">
        <v>2250</v>
      </c>
      <c r="F1205" s="20" t="s">
        <v>29</v>
      </c>
      <c r="G1205" s="20" t="s">
        <v>2251</v>
      </c>
      <c r="H1205" s="20" t="s">
        <v>143</v>
      </c>
      <c r="I1205" s="20" t="s">
        <v>32</v>
      </c>
      <c r="J1205" s="20" t="s">
        <v>33</v>
      </c>
      <c r="K1205" s="20" t="s">
        <v>2259</v>
      </c>
      <c r="L1205" s="20" t="s">
        <v>1942</v>
      </c>
      <c r="M1205" s="20" t="s">
        <v>1943</v>
      </c>
      <c r="N1205" s="20" t="s">
        <v>2260</v>
      </c>
      <c r="O1205" s="20">
        <v>346.32</v>
      </c>
      <c r="P1205" s="20">
        <v>3</v>
      </c>
      <c r="Q1205" s="20">
        <v>13.77</v>
      </c>
      <c r="R1205" s="20">
        <v>25.73</v>
      </c>
      <c r="S1205" s="20" t="s">
        <v>38</v>
      </c>
      <c r="T1205" s="20">
        <v>384</v>
      </c>
      <c r="U1205" s="20" t="s">
        <v>350</v>
      </c>
      <c r="V1205" s="20" t="s">
        <v>375</v>
      </c>
      <c r="W1205" s="21" t="s">
        <v>41</v>
      </c>
      <c r="X1205" s="22">
        <v>45540</v>
      </c>
      <c r="Y1205" s="23">
        <v>45427</v>
      </c>
      <c r="Z1205" s="37" t="str">
        <f>IF(India_Data[[#This Row],[Order Date]]=India_Data[[#This Row],[Ship Date]],"0","1")</f>
        <v>1</v>
      </c>
      <c r="AA1205" s="37" t="str">
        <f>IF(India_Data[[#This Row],[Sales]]&gt;=India_Data[[#This Row],[Target]],"YES","NO")</f>
        <v>NO</v>
      </c>
      <c r="AB1205" s="37">
        <f>(Data!O1205:O2759-Data!T1205:T2759)</f>
        <v>-37.680000000000007</v>
      </c>
      <c r="AC1205" s="35">
        <f>India_Data[[#This Row],[Ship Date]]-India_Data[[#This Row],[Order Date]]</f>
        <v>-113</v>
      </c>
      <c r="AD1205" s="35" t="str">
        <f>IF(India_Data[[#This Row],[Ship Date]]-India_Data[[#This Row],[Order Date]]&gt;5,"flag","no")</f>
        <v>no</v>
      </c>
      <c r="AE1205" s="35">
        <f>India_Data[[#This Row],[Profit]]/India_Data[[#This Row],[Sales]]</f>
        <v>3.9760914760914763E-2</v>
      </c>
      <c r="AF1205" s="41">
        <f>India_Data[[#This Row],[Sales]]/India_Data[[#This Row],[Target]]</f>
        <v>0.90187499999999998</v>
      </c>
      <c r="AG1205" s="41">
        <f>India_Data[[#This Row],[Shipping Cost]]/India_Data[[#This Row],[Sales]]</f>
        <v>7.4295449295449303E-2</v>
      </c>
      <c r="AH1205" s="40" t="str">
        <f>IF(India_Data[[#This Row],[Shipping Cost]]/India_Data[[#This Row],[Sales]]&gt;0.1,"HIGH","")</f>
        <v/>
      </c>
    </row>
    <row r="1206" spans="1:34">
      <c r="A1206" s="19">
        <v>1205</v>
      </c>
      <c r="B1206" s="20" t="s">
        <v>2261</v>
      </c>
      <c r="C1206" s="20" t="s">
        <v>26</v>
      </c>
      <c r="D1206" s="20" t="s">
        <v>1237</v>
      </c>
      <c r="E1206" s="20" t="s">
        <v>1238</v>
      </c>
      <c r="F1206" s="20" t="s">
        <v>29</v>
      </c>
      <c r="G1206" s="20" t="s">
        <v>89</v>
      </c>
      <c r="H1206" s="20" t="s">
        <v>303</v>
      </c>
      <c r="I1206" s="20" t="s">
        <v>32</v>
      </c>
      <c r="J1206" s="20" t="s">
        <v>33</v>
      </c>
      <c r="K1206" s="20" t="s">
        <v>2262</v>
      </c>
      <c r="L1206" s="20" t="s">
        <v>1942</v>
      </c>
      <c r="M1206" s="20" t="s">
        <v>1958</v>
      </c>
      <c r="N1206" s="20" t="s">
        <v>2263</v>
      </c>
      <c r="O1206" s="20">
        <v>130.32</v>
      </c>
      <c r="P1206" s="20">
        <v>3</v>
      </c>
      <c r="Q1206" s="20">
        <v>22.14</v>
      </c>
      <c r="R1206" s="20">
        <v>7.35</v>
      </c>
      <c r="S1206" s="20" t="s">
        <v>38</v>
      </c>
      <c r="T1206" s="20">
        <v>598</v>
      </c>
      <c r="U1206" s="20" t="s">
        <v>350</v>
      </c>
      <c r="V1206" s="20" t="s">
        <v>351</v>
      </c>
      <c r="W1206" s="21" t="s">
        <v>41</v>
      </c>
      <c r="X1206" s="22">
        <v>45405</v>
      </c>
      <c r="Y1206" s="23">
        <v>45412</v>
      </c>
      <c r="Z1206" s="37" t="str">
        <f>IF(India_Data[[#This Row],[Order Date]]=India_Data[[#This Row],[Ship Date]],"0","1")</f>
        <v>1</v>
      </c>
      <c r="AA1206" s="37" t="str">
        <f>IF(India_Data[[#This Row],[Sales]]&gt;=India_Data[[#This Row],[Target]],"YES","NO")</f>
        <v>NO</v>
      </c>
      <c r="AB1206" s="37">
        <f>(Data!O1206:O2760-Data!T1206:T2760)</f>
        <v>-467.68</v>
      </c>
      <c r="AC1206" s="35">
        <f>India_Data[[#This Row],[Ship Date]]-India_Data[[#This Row],[Order Date]]</f>
        <v>7</v>
      </c>
      <c r="AD1206" s="35" t="str">
        <f>IF(India_Data[[#This Row],[Ship Date]]-India_Data[[#This Row],[Order Date]]&gt;5,"flag","no")</f>
        <v>flag</v>
      </c>
      <c r="AE1206" s="35">
        <f>India_Data[[#This Row],[Profit]]/India_Data[[#This Row],[Sales]]</f>
        <v>0.16988950276243095</v>
      </c>
      <c r="AF1206" s="41">
        <f>India_Data[[#This Row],[Sales]]/India_Data[[#This Row],[Target]]</f>
        <v>0.21792642140468227</v>
      </c>
      <c r="AG1206" s="41">
        <f>India_Data[[#This Row],[Shipping Cost]]/India_Data[[#This Row],[Sales]]</f>
        <v>5.6399631675874771E-2</v>
      </c>
      <c r="AH1206" s="40" t="str">
        <f>IF(India_Data[[#This Row],[Shipping Cost]]/India_Data[[#This Row],[Sales]]&gt;0.1,"HIGH","")</f>
        <v/>
      </c>
    </row>
    <row r="1207" spans="1:34">
      <c r="A1207" s="19">
        <v>1206</v>
      </c>
      <c r="B1207" s="20" t="s">
        <v>1666</v>
      </c>
      <c r="C1207" s="20" t="s">
        <v>26</v>
      </c>
      <c r="D1207" s="20" t="s">
        <v>1667</v>
      </c>
      <c r="E1207" s="20" t="s">
        <v>1668</v>
      </c>
      <c r="F1207" s="20" t="s">
        <v>29</v>
      </c>
      <c r="G1207" s="20" t="s">
        <v>291</v>
      </c>
      <c r="H1207" s="20" t="s">
        <v>63</v>
      </c>
      <c r="I1207" s="20" t="s">
        <v>32</v>
      </c>
      <c r="J1207" s="20" t="s">
        <v>54</v>
      </c>
      <c r="K1207" s="20" t="s">
        <v>1669</v>
      </c>
      <c r="L1207" s="20" t="s">
        <v>1508</v>
      </c>
      <c r="M1207" s="20" t="s">
        <v>1518</v>
      </c>
      <c r="N1207" s="20" t="s">
        <v>1670</v>
      </c>
      <c r="O1207" s="20">
        <v>273.91500000000002</v>
      </c>
      <c r="P1207" s="20">
        <v>3</v>
      </c>
      <c r="Q1207" s="20">
        <v>-241.065</v>
      </c>
      <c r="R1207" s="20">
        <v>18.420000000000002</v>
      </c>
      <c r="S1207" s="20" t="s">
        <v>38</v>
      </c>
      <c r="T1207" s="20">
        <v>608</v>
      </c>
      <c r="U1207" s="20" t="s">
        <v>350</v>
      </c>
      <c r="V1207" s="20" t="s">
        <v>356</v>
      </c>
      <c r="W1207" s="21" t="s">
        <v>41</v>
      </c>
      <c r="X1207" s="22">
        <v>45580</v>
      </c>
      <c r="Y1207" s="23">
        <v>45587</v>
      </c>
      <c r="Z1207" s="37" t="str">
        <f>IF(India_Data[[#This Row],[Order Date]]=India_Data[[#This Row],[Ship Date]],"0","1")</f>
        <v>1</v>
      </c>
      <c r="AA1207" s="37" t="str">
        <f>IF(India_Data[[#This Row],[Sales]]&gt;=India_Data[[#This Row],[Target]],"YES","NO")</f>
        <v>NO</v>
      </c>
      <c r="AB1207" s="37">
        <f>(Data!O1207:O2761-Data!T1207:T2761)</f>
        <v>-334.08499999999998</v>
      </c>
      <c r="AC1207" s="35">
        <f>India_Data[[#This Row],[Ship Date]]-India_Data[[#This Row],[Order Date]]</f>
        <v>7</v>
      </c>
      <c r="AD1207" s="35" t="str">
        <f>IF(India_Data[[#This Row],[Ship Date]]-India_Data[[#This Row],[Order Date]]&gt;5,"flag","no")</f>
        <v>flag</v>
      </c>
      <c r="AE1207" s="35">
        <f>India_Data[[#This Row],[Profit]]/India_Data[[#This Row],[Sales]]</f>
        <v>-0.88007228519796277</v>
      </c>
      <c r="AF1207" s="41">
        <f>India_Data[[#This Row],[Sales]]/India_Data[[#This Row],[Target]]</f>
        <v>0.45051809210526317</v>
      </c>
      <c r="AG1207" s="41">
        <f>India_Data[[#This Row],[Shipping Cost]]/India_Data[[#This Row],[Sales]]</f>
        <v>6.7247138710913965E-2</v>
      </c>
      <c r="AH1207" s="40" t="str">
        <f>IF(India_Data[[#This Row],[Shipping Cost]]/India_Data[[#This Row],[Sales]]&gt;0.1,"HIGH","")</f>
        <v/>
      </c>
    </row>
    <row r="1208" spans="1:34">
      <c r="A1208" s="19">
        <v>1207</v>
      </c>
      <c r="B1208" s="20" t="s">
        <v>1439</v>
      </c>
      <c r="C1208" s="20" t="s">
        <v>26</v>
      </c>
      <c r="D1208" s="20" t="s">
        <v>1440</v>
      </c>
      <c r="E1208" s="20" t="s">
        <v>1441</v>
      </c>
      <c r="F1208" s="20" t="s">
        <v>29</v>
      </c>
      <c r="G1208" s="20" t="s">
        <v>372</v>
      </c>
      <c r="H1208" s="20" t="s">
        <v>165</v>
      </c>
      <c r="I1208" s="20" t="s">
        <v>32</v>
      </c>
      <c r="J1208" s="20" t="s">
        <v>47</v>
      </c>
      <c r="K1208" s="20" t="s">
        <v>1671</v>
      </c>
      <c r="L1208" s="20" t="s">
        <v>1508</v>
      </c>
      <c r="M1208" s="20" t="s">
        <v>1548</v>
      </c>
      <c r="N1208" s="20" t="s">
        <v>1672</v>
      </c>
      <c r="O1208" s="20">
        <v>195.72</v>
      </c>
      <c r="P1208" s="20">
        <v>4</v>
      </c>
      <c r="Q1208" s="20">
        <v>97.8</v>
      </c>
      <c r="R1208" s="20">
        <v>15.21</v>
      </c>
      <c r="S1208" s="20" t="s">
        <v>38</v>
      </c>
      <c r="T1208" s="20">
        <v>207</v>
      </c>
      <c r="U1208" s="20" t="s">
        <v>350</v>
      </c>
      <c r="V1208" s="20" t="s">
        <v>375</v>
      </c>
      <c r="W1208" s="21" t="s">
        <v>41</v>
      </c>
      <c r="X1208" s="22">
        <v>44508</v>
      </c>
      <c r="Y1208" s="23">
        <v>44426</v>
      </c>
      <c r="Z1208" s="37" t="str">
        <f>IF(India_Data[[#This Row],[Order Date]]=India_Data[[#This Row],[Ship Date]],"0","1")</f>
        <v>1</v>
      </c>
      <c r="AA1208" s="37" t="str">
        <f>IF(India_Data[[#This Row],[Sales]]&gt;=India_Data[[#This Row],[Target]],"YES","NO")</f>
        <v>NO</v>
      </c>
      <c r="AB1208" s="37">
        <f>(Data!O1208:O2762-Data!T1208:T2762)</f>
        <v>-11.280000000000001</v>
      </c>
      <c r="AC1208" s="35">
        <f>India_Data[[#This Row],[Ship Date]]-India_Data[[#This Row],[Order Date]]</f>
        <v>-82</v>
      </c>
      <c r="AD1208" s="35" t="str">
        <f>IF(India_Data[[#This Row],[Ship Date]]-India_Data[[#This Row],[Order Date]]&gt;5,"flag","no")</f>
        <v>no</v>
      </c>
      <c r="AE1208" s="35">
        <f>India_Data[[#This Row],[Profit]]/India_Data[[#This Row],[Sales]]</f>
        <v>0.49969343960760271</v>
      </c>
      <c r="AF1208" s="41">
        <f>India_Data[[#This Row],[Sales]]/India_Data[[#This Row],[Target]]</f>
        <v>0.94550724637681161</v>
      </c>
      <c r="AG1208" s="41">
        <f>India_Data[[#This Row],[Shipping Cost]]/India_Data[[#This Row],[Sales]]</f>
        <v>7.7713059472716131E-2</v>
      </c>
      <c r="AH1208" s="40" t="str">
        <f>IF(India_Data[[#This Row],[Shipping Cost]]/India_Data[[#This Row],[Sales]]&gt;0.1,"HIGH","")</f>
        <v/>
      </c>
    </row>
    <row r="1209" spans="1:34">
      <c r="A1209" s="19">
        <v>1208</v>
      </c>
      <c r="B1209" s="20" t="s">
        <v>1405</v>
      </c>
      <c r="C1209" s="20" t="s">
        <v>26</v>
      </c>
      <c r="D1209" s="20" t="s">
        <v>1406</v>
      </c>
      <c r="E1209" s="20" t="s">
        <v>1407</v>
      </c>
      <c r="F1209" s="20" t="s">
        <v>29</v>
      </c>
      <c r="G1209" s="20" t="s">
        <v>1408</v>
      </c>
      <c r="H1209" s="20" t="s">
        <v>672</v>
      </c>
      <c r="I1209" s="20" t="s">
        <v>32</v>
      </c>
      <c r="J1209" s="20" t="s">
        <v>33</v>
      </c>
      <c r="K1209" s="20" t="s">
        <v>2264</v>
      </c>
      <c r="L1209" s="20" t="s">
        <v>1942</v>
      </c>
      <c r="M1209" s="20" t="s">
        <v>1950</v>
      </c>
      <c r="N1209" s="20" t="s">
        <v>2265</v>
      </c>
      <c r="O1209" s="20">
        <v>1285.44</v>
      </c>
      <c r="P1209" s="20">
        <v>4</v>
      </c>
      <c r="Q1209" s="20">
        <v>89.88</v>
      </c>
      <c r="R1209" s="20">
        <v>68.290000000000006</v>
      </c>
      <c r="S1209" s="20" t="s">
        <v>38</v>
      </c>
      <c r="T1209" s="20">
        <v>20</v>
      </c>
      <c r="U1209" s="20" t="s">
        <v>350</v>
      </c>
      <c r="V1209" s="20" t="s">
        <v>362</v>
      </c>
      <c r="W1209" s="21" t="s">
        <v>58</v>
      </c>
      <c r="X1209" s="22">
        <v>44222</v>
      </c>
      <c r="Y1209" s="23">
        <v>44198</v>
      </c>
      <c r="Z1209" s="37" t="str">
        <f>IF(India_Data[[#This Row],[Order Date]]=India_Data[[#This Row],[Ship Date]],"0","1")</f>
        <v>1</v>
      </c>
      <c r="AA1209" s="37" t="str">
        <f>IF(India_Data[[#This Row],[Sales]]&gt;=India_Data[[#This Row],[Target]],"YES","NO")</f>
        <v>YES</v>
      </c>
      <c r="AB1209" s="37">
        <f>(Data!O1209:O2763-Data!T1209:T2763)</f>
        <v>1265.44</v>
      </c>
      <c r="AC1209" s="35">
        <f>India_Data[[#This Row],[Ship Date]]-India_Data[[#This Row],[Order Date]]</f>
        <v>-24</v>
      </c>
      <c r="AD1209" s="35" t="str">
        <f>IF(India_Data[[#This Row],[Ship Date]]-India_Data[[#This Row],[Order Date]]&gt;5,"flag","no")</f>
        <v>no</v>
      </c>
      <c r="AE1209" s="35">
        <f>India_Data[[#This Row],[Profit]]/India_Data[[#This Row],[Sales]]</f>
        <v>6.9921583271097834E-2</v>
      </c>
      <c r="AF1209" s="41">
        <f>India_Data[[#This Row],[Sales]]/India_Data[[#This Row],[Target]]</f>
        <v>64.272000000000006</v>
      </c>
      <c r="AG1209" s="41">
        <f>India_Data[[#This Row],[Shipping Cost]]/India_Data[[#This Row],[Sales]]</f>
        <v>5.3125777943739114E-2</v>
      </c>
      <c r="AH1209" s="40" t="str">
        <f>IF(India_Data[[#This Row],[Shipping Cost]]/India_Data[[#This Row],[Sales]]&gt;0.1,"HIGH","")</f>
        <v/>
      </c>
    </row>
    <row r="1210" spans="1:34">
      <c r="A1210" s="19">
        <v>1209</v>
      </c>
      <c r="B1210" s="20" t="s">
        <v>650</v>
      </c>
      <c r="C1210" s="20" t="s">
        <v>26</v>
      </c>
      <c r="D1210" s="20" t="s">
        <v>651</v>
      </c>
      <c r="E1210" s="20" t="s">
        <v>652</v>
      </c>
      <c r="F1210" s="20" t="s">
        <v>29</v>
      </c>
      <c r="G1210" s="20" t="s">
        <v>653</v>
      </c>
      <c r="H1210" s="20" t="s">
        <v>46</v>
      </c>
      <c r="I1210" s="20" t="s">
        <v>32</v>
      </c>
      <c r="J1210" s="20" t="s">
        <v>47</v>
      </c>
      <c r="K1210" s="20" t="s">
        <v>2266</v>
      </c>
      <c r="L1210" s="20" t="s">
        <v>1942</v>
      </c>
      <c r="M1210" s="20" t="s">
        <v>1943</v>
      </c>
      <c r="N1210" s="20" t="s">
        <v>2267</v>
      </c>
      <c r="O1210" s="20">
        <v>1236.96</v>
      </c>
      <c r="P1210" s="20">
        <v>4</v>
      </c>
      <c r="Q1210" s="20">
        <v>24.72</v>
      </c>
      <c r="R1210" s="20">
        <v>120.39</v>
      </c>
      <c r="S1210" s="20" t="s">
        <v>38</v>
      </c>
      <c r="T1210" s="20">
        <v>130</v>
      </c>
      <c r="U1210" s="20" t="s">
        <v>350</v>
      </c>
      <c r="V1210" s="20" t="s">
        <v>351</v>
      </c>
      <c r="W1210" s="21" t="s">
        <v>58</v>
      </c>
      <c r="X1210" s="22">
        <v>45315</v>
      </c>
      <c r="Y1210" s="23">
        <v>45322</v>
      </c>
      <c r="Z1210" s="37" t="str">
        <f>IF(India_Data[[#This Row],[Order Date]]=India_Data[[#This Row],[Ship Date]],"0","1")</f>
        <v>1</v>
      </c>
      <c r="AA1210" s="37" t="str">
        <f>IF(India_Data[[#This Row],[Sales]]&gt;=India_Data[[#This Row],[Target]],"YES","NO")</f>
        <v>YES</v>
      </c>
      <c r="AB1210" s="37">
        <f>(Data!O1210:O2764-Data!T1210:T2764)</f>
        <v>1106.96</v>
      </c>
      <c r="AC1210" s="35">
        <f>India_Data[[#This Row],[Ship Date]]-India_Data[[#This Row],[Order Date]]</f>
        <v>7</v>
      </c>
      <c r="AD1210" s="35" t="str">
        <f>IF(India_Data[[#This Row],[Ship Date]]-India_Data[[#This Row],[Order Date]]&gt;5,"flag","no")</f>
        <v>flag</v>
      </c>
      <c r="AE1210" s="35">
        <f>India_Data[[#This Row],[Profit]]/India_Data[[#This Row],[Sales]]</f>
        <v>1.9984478075281333E-2</v>
      </c>
      <c r="AF1210" s="41">
        <f>India_Data[[#This Row],[Sales]]/India_Data[[#This Row],[Target]]</f>
        <v>9.5150769230769239</v>
      </c>
      <c r="AG1210" s="41">
        <f>India_Data[[#This Row],[Shipping Cost]]/India_Data[[#This Row],[Sales]]</f>
        <v>9.7327318587504846E-2</v>
      </c>
      <c r="AH1210" s="40" t="str">
        <f>IF(India_Data[[#This Row],[Shipping Cost]]/India_Data[[#This Row],[Sales]]&gt;0.1,"HIGH","")</f>
        <v/>
      </c>
    </row>
    <row r="1211" spans="1:34">
      <c r="A1211" s="19">
        <v>1210</v>
      </c>
      <c r="B1211" s="20" t="s">
        <v>277</v>
      </c>
      <c r="C1211" s="20" t="s">
        <v>26</v>
      </c>
      <c r="D1211" s="20" t="s">
        <v>278</v>
      </c>
      <c r="E1211" s="20" t="s">
        <v>279</v>
      </c>
      <c r="F1211" s="20" t="s">
        <v>29</v>
      </c>
      <c r="G1211" s="20" t="s">
        <v>280</v>
      </c>
      <c r="H1211" s="20" t="s">
        <v>63</v>
      </c>
      <c r="I1211" s="20" t="s">
        <v>32</v>
      </c>
      <c r="J1211" s="20" t="s">
        <v>54</v>
      </c>
      <c r="K1211" s="20" t="s">
        <v>2268</v>
      </c>
      <c r="L1211" s="20" t="s">
        <v>1942</v>
      </c>
      <c r="M1211" s="20" t="s">
        <v>1943</v>
      </c>
      <c r="N1211" s="20" t="s">
        <v>2269</v>
      </c>
      <c r="O1211" s="20">
        <v>468.6</v>
      </c>
      <c r="P1211" s="20">
        <v>4</v>
      </c>
      <c r="Q1211" s="20">
        <v>182.64</v>
      </c>
      <c r="R1211" s="20">
        <v>34.08</v>
      </c>
      <c r="S1211" s="20" t="s">
        <v>38</v>
      </c>
      <c r="T1211" s="20">
        <v>142</v>
      </c>
      <c r="U1211" s="20" t="s">
        <v>350</v>
      </c>
      <c r="V1211" s="20" t="s">
        <v>356</v>
      </c>
      <c r="W1211" s="21" t="s">
        <v>41</v>
      </c>
      <c r="X1211" s="22">
        <v>44796</v>
      </c>
      <c r="Y1211" s="23">
        <v>44802</v>
      </c>
      <c r="Z1211" s="37" t="str">
        <f>IF(India_Data[[#This Row],[Order Date]]=India_Data[[#This Row],[Ship Date]],"0","1")</f>
        <v>1</v>
      </c>
      <c r="AA1211" s="37" t="str">
        <f>IF(India_Data[[#This Row],[Sales]]&gt;=India_Data[[#This Row],[Target]],"YES","NO")</f>
        <v>YES</v>
      </c>
      <c r="AB1211" s="37">
        <f>(Data!O1211:O2765-Data!T1211:T2765)</f>
        <v>326.60000000000002</v>
      </c>
      <c r="AC1211" s="35">
        <f>India_Data[[#This Row],[Ship Date]]-India_Data[[#This Row],[Order Date]]</f>
        <v>6</v>
      </c>
      <c r="AD1211" s="35" t="str">
        <f>IF(India_Data[[#This Row],[Ship Date]]-India_Data[[#This Row],[Order Date]]&gt;5,"flag","no")</f>
        <v>flag</v>
      </c>
      <c r="AE1211" s="35">
        <f>India_Data[[#This Row],[Profit]]/India_Data[[#This Row],[Sales]]</f>
        <v>0.38975672215108831</v>
      </c>
      <c r="AF1211" s="41">
        <f>India_Data[[#This Row],[Sales]]/India_Data[[#This Row],[Target]]</f>
        <v>3.3000000000000003</v>
      </c>
      <c r="AG1211" s="41">
        <f>India_Data[[#This Row],[Shipping Cost]]/India_Data[[#This Row],[Sales]]</f>
        <v>7.2727272727272724E-2</v>
      </c>
      <c r="AH1211" s="40" t="str">
        <f>IF(India_Data[[#This Row],[Shipping Cost]]/India_Data[[#This Row],[Sales]]&gt;0.1,"HIGH","")</f>
        <v/>
      </c>
    </row>
    <row r="1212" spans="1:34">
      <c r="A1212" s="19">
        <v>1211</v>
      </c>
      <c r="B1212" s="20" t="s">
        <v>1361</v>
      </c>
      <c r="C1212" s="20" t="s">
        <v>26</v>
      </c>
      <c r="D1212" s="20" t="s">
        <v>1362</v>
      </c>
      <c r="E1212" s="20" t="s">
        <v>1363</v>
      </c>
      <c r="F1212" s="20" t="s">
        <v>29</v>
      </c>
      <c r="G1212" s="20" t="s">
        <v>45</v>
      </c>
      <c r="H1212" s="20" t="s">
        <v>46</v>
      </c>
      <c r="I1212" s="20" t="s">
        <v>32</v>
      </c>
      <c r="J1212" s="20" t="s">
        <v>47</v>
      </c>
      <c r="K1212" s="20" t="s">
        <v>1673</v>
      </c>
      <c r="L1212" s="20" t="s">
        <v>1508</v>
      </c>
      <c r="M1212" s="20" t="s">
        <v>1513</v>
      </c>
      <c r="N1212" s="20" t="s">
        <v>1674</v>
      </c>
      <c r="O1212" s="20">
        <v>2664</v>
      </c>
      <c r="P1212" s="20">
        <v>5</v>
      </c>
      <c r="Q1212" s="20">
        <v>905.7</v>
      </c>
      <c r="R1212" s="20">
        <v>325.54000000000002</v>
      </c>
      <c r="S1212" s="20" t="s">
        <v>38</v>
      </c>
      <c r="T1212" s="20">
        <v>509</v>
      </c>
      <c r="U1212" s="20" t="s">
        <v>350</v>
      </c>
      <c r="V1212" s="20" t="s">
        <v>375</v>
      </c>
      <c r="W1212" s="21" t="s">
        <v>41</v>
      </c>
      <c r="X1212" s="22">
        <v>45560</v>
      </c>
      <c r="Y1212" s="23">
        <v>45332</v>
      </c>
      <c r="Z1212" s="37" t="str">
        <f>IF(India_Data[[#This Row],[Order Date]]=India_Data[[#This Row],[Ship Date]],"0","1")</f>
        <v>1</v>
      </c>
      <c r="AA1212" s="37" t="str">
        <f>IF(India_Data[[#This Row],[Sales]]&gt;=India_Data[[#This Row],[Target]],"YES","NO")</f>
        <v>YES</v>
      </c>
      <c r="AB1212" s="37">
        <f>(Data!O1212:O2766-Data!T1212:T2766)</f>
        <v>2155</v>
      </c>
      <c r="AC1212" s="35">
        <f>India_Data[[#This Row],[Ship Date]]-India_Data[[#This Row],[Order Date]]</f>
        <v>-228</v>
      </c>
      <c r="AD1212" s="35" t="str">
        <f>IF(India_Data[[#This Row],[Ship Date]]-India_Data[[#This Row],[Order Date]]&gt;5,"flag","no")</f>
        <v>no</v>
      </c>
      <c r="AE1212" s="35">
        <f>India_Data[[#This Row],[Profit]]/India_Data[[#This Row],[Sales]]</f>
        <v>0.33997747747747747</v>
      </c>
      <c r="AF1212" s="41">
        <f>India_Data[[#This Row],[Sales]]/India_Data[[#This Row],[Target]]</f>
        <v>5.2337917485265226</v>
      </c>
      <c r="AG1212" s="41">
        <f>India_Data[[#This Row],[Shipping Cost]]/India_Data[[#This Row],[Sales]]</f>
        <v>0.12219969969969971</v>
      </c>
      <c r="AH1212" s="40" t="str">
        <f>IF(India_Data[[#This Row],[Shipping Cost]]/India_Data[[#This Row],[Sales]]&gt;0.1,"HIGH","")</f>
        <v>HIGH</v>
      </c>
    </row>
    <row r="1213" spans="1:34">
      <c r="A1213" s="19">
        <v>1212</v>
      </c>
      <c r="B1213" s="20" t="s">
        <v>66</v>
      </c>
      <c r="C1213" s="20" t="s">
        <v>26</v>
      </c>
      <c r="D1213" s="20" t="s">
        <v>67</v>
      </c>
      <c r="E1213" s="20" t="s">
        <v>68</v>
      </c>
      <c r="F1213" s="20" t="s">
        <v>29</v>
      </c>
      <c r="G1213" s="20" t="s">
        <v>45</v>
      </c>
      <c r="H1213" s="20" t="s">
        <v>46</v>
      </c>
      <c r="I1213" s="20" t="s">
        <v>32</v>
      </c>
      <c r="J1213" s="20" t="s">
        <v>47</v>
      </c>
      <c r="K1213" s="20" t="s">
        <v>1675</v>
      </c>
      <c r="L1213" s="20" t="s">
        <v>1508</v>
      </c>
      <c r="M1213" s="20" t="s">
        <v>1518</v>
      </c>
      <c r="N1213" s="20" t="s">
        <v>1676</v>
      </c>
      <c r="O1213" s="20">
        <v>674.55</v>
      </c>
      <c r="P1213" s="20">
        <v>5</v>
      </c>
      <c r="Q1213" s="20">
        <v>195.6</v>
      </c>
      <c r="R1213" s="20">
        <v>37.85</v>
      </c>
      <c r="S1213" s="20" t="s">
        <v>38</v>
      </c>
      <c r="T1213" s="20">
        <v>323</v>
      </c>
      <c r="U1213" s="20" t="s">
        <v>350</v>
      </c>
      <c r="V1213" s="20" t="s">
        <v>362</v>
      </c>
      <c r="W1213" s="21" t="s">
        <v>58</v>
      </c>
      <c r="X1213" s="22">
        <v>44968</v>
      </c>
      <c r="Y1213" s="23">
        <v>45027</v>
      </c>
      <c r="Z1213" s="37" t="str">
        <f>IF(India_Data[[#This Row],[Order Date]]=India_Data[[#This Row],[Ship Date]],"0","1")</f>
        <v>1</v>
      </c>
      <c r="AA1213" s="37" t="str">
        <f>IF(India_Data[[#This Row],[Sales]]&gt;=India_Data[[#This Row],[Target]],"YES","NO")</f>
        <v>YES</v>
      </c>
      <c r="AB1213" s="37">
        <f>(Data!O1213:O2767-Data!T1213:T2767)</f>
        <v>351.54999999999995</v>
      </c>
      <c r="AC1213" s="35">
        <f>India_Data[[#This Row],[Ship Date]]-India_Data[[#This Row],[Order Date]]</f>
        <v>59</v>
      </c>
      <c r="AD1213" s="35" t="str">
        <f>IF(India_Data[[#This Row],[Ship Date]]-India_Data[[#This Row],[Order Date]]&gt;5,"flag","no")</f>
        <v>flag</v>
      </c>
      <c r="AE1213" s="35">
        <f>India_Data[[#This Row],[Profit]]/India_Data[[#This Row],[Sales]]</f>
        <v>0.28997109183900377</v>
      </c>
      <c r="AF1213" s="41">
        <f>India_Data[[#This Row],[Sales]]/India_Data[[#This Row],[Target]]</f>
        <v>2.0883900928792567</v>
      </c>
      <c r="AG1213" s="41">
        <f>India_Data[[#This Row],[Shipping Cost]]/India_Data[[#This Row],[Sales]]</f>
        <v>5.6111481728559787E-2</v>
      </c>
      <c r="AH1213" s="40" t="str">
        <f>IF(India_Data[[#This Row],[Shipping Cost]]/India_Data[[#This Row],[Sales]]&gt;0.1,"HIGH","")</f>
        <v/>
      </c>
    </row>
    <row r="1214" spans="1:34">
      <c r="A1214" s="19">
        <v>1213</v>
      </c>
      <c r="B1214" s="20" t="s">
        <v>630</v>
      </c>
      <c r="C1214" s="20" t="s">
        <v>26</v>
      </c>
      <c r="D1214" s="20" t="s">
        <v>631</v>
      </c>
      <c r="E1214" s="20" t="s">
        <v>632</v>
      </c>
      <c r="F1214" s="20" t="s">
        <v>29</v>
      </c>
      <c r="G1214" s="20" t="s">
        <v>96</v>
      </c>
      <c r="H1214" s="20" t="s">
        <v>31</v>
      </c>
      <c r="I1214" s="20" t="s">
        <v>32</v>
      </c>
      <c r="J1214" s="20" t="s">
        <v>33</v>
      </c>
      <c r="K1214" s="20" t="s">
        <v>1677</v>
      </c>
      <c r="L1214" s="20" t="s">
        <v>1508</v>
      </c>
      <c r="M1214" s="20" t="s">
        <v>1548</v>
      </c>
      <c r="N1214" s="20" t="s">
        <v>1678</v>
      </c>
      <c r="O1214" s="20">
        <v>581.25</v>
      </c>
      <c r="P1214" s="20">
        <v>5</v>
      </c>
      <c r="Q1214" s="20">
        <v>46.5</v>
      </c>
      <c r="R1214" s="20">
        <v>38.799999999999997</v>
      </c>
      <c r="S1214" s="20" t="s">
        <v>38</v>
      </c>
      <c r="T1214" s="20">
        <v>526</v>
      </c>
      <c r="U1214" s="20" t="s">
        <v>350</v>
      </c>
      <c r="V1214" s="20" t="s">
        <v>351</v>
      </c>
      <c r="W1214" s="21" t="s">
        <v>41</v>
      </c>
      <c r="X1214" s="22">
        <v>45113</v>
      </c>
      <c r="Y1214" s="23">
        <v>45175</v>
      </c>
      <c r="Z1214" s="37" t="str">
        <f>IF(India_Data[[#This Row],[Order Date]]=India_Data[[#This Row],[Ship Date]],"0","1")</f>
        <v>1</v>
      </c>
      <c r="AA1214" s="37" t="str">
        <f>IF(India_Data[[#This Row],[Sales]]&gt;=India_Data[[#This Row],[Target]],"YES","NO")</f>
        <v>YES</v>
      </c>
      <c r="AB1214" s="37">
        <f>(Data!O1214:O2768-Data!T1214:T2768)</f>
        <v>55.25</v>
      </c>
      <c r="AC1214" s="35">
        <f>India_Data[[#This Row],[Ship Date]]-India_Data[[#This Row],[Order Date]]</f>
        <v>62</v>
      </c>
      <c r="AD1214" s="35" t="str">
        <f>IF(India_Data[[#This Row],[Ship Date]]-India_Data[[#This Row],[Order Date]]&gt;5,"flag","no")</f>
        <v>flag</v>
      </c>
      <c r="AE1214" s="35">
        <f>India_Data[[#This Row],[Profit]]/India_Data[[#This Row],[Sales]]</f>
        <v>0.08</v>
      </c>
      <c r="AF1214" s="41">
        <f>India_Data[[#This Row],[Sales]]/India_Data[[#This Row],[Target]]</f>
        <v>1.1050380228136882</v>
      </c>
      <c r="AG1214" s="41">
        <f>India_Data[[#This Row],[Shipping Cost]]/India_Data[[#This Row],[Sales]]</f>
        <v>6.6752688172043009E-2</v>
      </c>
      <c r="AH1214" s="40" t="str">
        <f>IF(India_Data[[#This Row],[Shipping Cost]]/India_Data[[#This Row],[Sales]]&gt;0.1,"HIGH","")</f>
        <v/>
      </c>
    </row>
    <row r="1215" spans="1:34">
      <c r="A1215" s="19">
        <v>1214</v>
      </c>
      <c r="B1215" s="20" t="s">
        <v>93</v>
      </c>
      <c r="C1215" s="20" t="s">
        <v>26</v>
      </c>
      <c r="D1215" s="20" t="s">
        <v>94</v>
      </c>
      <c r="E1215" s="20" t="s">
        <v>95</v>
      </c>
      <c r="F1215" s="20" t="s">
        <v>29</v>
      </c>
      <c r="G1215" s="20" t="s">
        <v>96</v>
      </c>
      <c r="H1215" s="20" t="s">
        <v>31</v>
      </c>
      <c r="I1215" s="20" t="s">
        <v>32</v>
      </c>
      <c r="J1215" s="20" t="s">
        <v>33</v>
      </c>
      <c r="K1215" s="20" t="s">
        <v>1679</v>
      </c>
      <c r="L1215" s="20" t="s">
        <v>1508</v>
      </c>
      <c r="M1215" s="20" t="s">
        <v>1548</v>
      </c>
      <c r="N1215" s="20" t="s">
        <v>1680</v>
      </c>
      <c r="O1215" s="20">
        <v>94.2</v>
      </c>
      <c r="P1215" s="20">
        <v>5</v>
      </c>
      <c r="Q1215" s="20">
        <v>41.4</v>
      </c>
      <c r="R1215" s="20">
        <v>6.09</v>
      </c>
      <c r="S1215" s="20" t="s">
        <v>38</v>
      </c>
      <c r="T1215" s="20">
        <v>782</v>
      </c>
      <c r="U1215" s="20" t="s">
        <v>350</v>
      </c>
      <c r="V1215" s="20" t="s">
        <v>356</v>
      </c>
      <c r="W1215" s="21" t="s">
        <v>41</v>
      </c>
      <c r="X1215" s="22">
        <v>45625</v>
      </c>
      <c r="Y1215" s="23">
        <v>45334</v>
      </c>
      <c r="Z1215" s="37" t="str">
        <f>IF(India_Data[[#This Row],[Order Date]]=India_Data[[#This Row],[Ship Date]],"0","1")</f>
        <v>1</v>
      </c>
      <c r="AA1215" s="37" t="str">
        <f>IF(India_Data[[#This Row],[Sales]]&gt;=India_Data[[#This Row],[Target]],"YES","NO")</f>
        <v>NO</v>
      </c>
      <c r="AB1215" s="37">
        <f>(Data!O1215:O2769-Data!T1215:T2769)</f>
        <v>-687.8</v>
      </c>
      <c r="AC1215" s="35">
        <f>India_Data[[#This Row],[Ship Date]]-India_Data[[#This Row],[Order Date]]</f>
        <v>-291</v>
      </c>
      <c r="AD1215" s="35" t="str">
        <f>IF(India_Data[[#This Row],[Ship Date]]-India_Data[[#This Row],[Order Date]]&gt;5,"flag","no")</f>
        <v>no</v>
      </c>
      <c r="AE1215" s="35">
        <f>India_Data[[#This Row],[Profit]]/India_Data[[#This Row],[Sales]]</f>
        <v>0.43949044585987257</v>
      </c>
      <c r="AF1215" s="41">
        <f>India_Data[[#This Row],[Sales]]/India_Data[[#This Row],[Target]]</f>
        <v>0.12046035805626598</v>
      </c>
      <c r="AG1215" s="41">
        <f>India_Data[[#This Row],[Shipping Cost]]/India_Data[[#This Row],[Sales]]</f>
        <v>6.464968152866242E-2</v>
      </c>
      <c r="AH1215" s="40" t="str">
        <f>IF(India_Data[[#This Row],[Shipping Cost]]/India_Data[[#This Row],[Sales]]&gt;0.1,"HIGH","")</f>
        <v/>
      </c>
    </row>
    <row r="1216" spans="1:34">
      <c r="A1216" s="19">
        <v>1215</v>
      </c>
      <c r="B1216" s="20" t="s">
        <v>1558</v>
      </c>
      <c r="C1216" s="20" t="s">
        <v>26</v>
      </c>
      <c r="D1216" s="20" t="s">
        <v>1559</v>
      </c>
      <c r="E1216" s="20" t="s">
        <v>1560</v>
      </c>
      <c r="F1216" s="20" t="s">
        <v>29</v>
      </c>
      <c r="G1216" s="20" t="s">
        <v>117</v>
      </c>
      <c r="H1216" s="20" t="s">
        <v>143</v>
      </c>
      <c r="I1216" s="20" t="s">
        <v>32</v>
      </c>
      <c r="J1216" s="20" t="s">
        <v>33</v>
      </c>
      <c r="K1216" s="20" t="s">
        <v>2270</v>
      </c>
      <c r="L1216" s="20" t="s">
        <v>1942</v>
      </c>
      <c r="M1216" s="20" t="s">
        <v>1943</v>
      </c>
      <c r="N1216" s="20" t="s">
        <v>2271</v>
      </c>
      <c r="O1216" s="20">
        <v>185.55</v>
      </c>
      <c r="P1216" s="20">
        <v>5</v>
      </c>
      <c r="Q1216" s="20">
        <v>79.650000000000006</v>
      </c>
      <c r="R1216" s="20">
        <v>11.66</v>
      </c>
      <c r="S1216" s="20" t="s">
        <v>38</v>
      </c>
      <c r="T1216" s="20">
        <v>611</v>
      </c>
      <c r="U1216" s="20" t="s">
        <v>350</v>
      </c>
      <c r="V1216" s="20" t="s">
        <v>375</v>
      </c>
      <c r="W1216" s="21" t="s">
        <v>41</v>
      </c>
      <c r="X1216" s="22">
        <v>45328</v>
      </c>
      <c r="Y1216" s="23">
        <v>45388</v>
      </c>
      <c r="Z1216" s="37" t="str">
        <f>IF(India_Data[[#This Row],[Order Date]]=India_Data[[#This Row],[Ship Date]],"0","1")</f>
        <v>1</v>
      </c>
      <c r="AA1216" s="37" t="str">
        <f>IF(India_Data[[#This Row],[Sales]]&gt;=India_Data[[#This Row],[Target]],"YES","NO")</f>
        <v>NO</v>
      </c>
      <c r="AB1216" s="37">
        <f>(Data!O1216:O2770-Data!T1216:T2770)</f>
        <v>-425.45</v>
      </c>
      <c r="AC1216" s="35">
        <f>India_Data[[#This Row],[Ship Date]]-India_Data[[#This Row],[Order Date]]</f>
        <v>60</v>
      </c>
      <c r="AD1216" s="35" t="str">
        <f>IF(India_Data[[#This Row],[Ship Date]]-India_Data[[#This Row],[Order Date]]&gt;5,"flag","no")</f>
        <v>flag</v>
      </c>
      <c r="AE1216" s="35">
        <f>India_Data[[#This Row],[Profit]]/India_Data[[#This Row],[Sales]]</f>
        <v>0.42926434923201295</v>
      </c>
      <c r="AF1216" s="41">
        <f>India_Data[[#This Row],[Sales]]/India_Data[[#This Row],[Target]]</f>
        <v>0.30368248772504092</v>
      </c>
      <c r="AG1216" s="41">
        <f>India_Data[[#This Row],[Shipping Cost]]/India_Data[[#This Row],[Sales]]</f>
        <v>6.2840204796550794E-2</v>
      </c>
      <c r="AH1216" s="40" t="str">
        <f>IF(India_Data[[#This Row],[Shipping Cost]]/India_Data[[#This Row],[Sales]]&gt;0.1,"HIGH","")</f>
        <v/>
      </c>
    </row>
    <row r="1217" spans="1:34">
      <c r="A1217" s="19">
        <v>1216</v>
      </c>
      <c r="B1217" s="20" t="s">
        <v>812</v>
      </c>
      <c r="C1217" s="20" t="s">
        <v>26</v>
      </c>
      <c r="D1217" s="20" t="s">
        <v>611</v>
      </c>
      <c r="E1217" s="20" t="s">
        <v>612</v>
      </c>
      <c r="F1217" s="20" t="s">
        <v>29</v>
      </c>
      <c r="G1217" s="20" t="s">
        <v>813</v>
      </c>
      <c r="H1217" s="20" t="s">
        <v>46</v>
      </c>
      <c r="I1217" s="20" t="s">
        <v>32</v>
      </c>
      <c r="J1217" s="20" t="s">
        <v>47</v>
      </c>
      <c r="K1217" s="20" t="s">
        <v>2272</v>
      </c>
      <c r="L1217" s="20" t="s">
        <v>1942</v>
      </c>
      <c r="M1217" s="20" t="s">
        <v>1958</v>
      </c>
      <c r="N1217" s="20" t="s">
        <v>2273</v>
      </c>
      <c r="O1217" s="20">
        <v>1291.6500000000001</v>
      </c>
      <c r="P1217" s="20">
        <v>5</v>
      </c>
      <c r="Q1217" s="20">
        <v>413.25</v>
      </c>
      <c r="R1217" s="20">
        <v>89.9</v>
      </c>
      <c r="S1217" s="20" t="s">
        <v>38</v>
      </c>
      <c r="T1217" s="20">
        <v>215</v>
      </c>
      <c r="U1217" s="20" t="s">
        <v>350</v>
      </c>
      <c r="V1217" s="20" t="s">
        <v>362</v>
      </c>
      <c r="W1217" s="21" t="s">
        <v>41</v>
      </c>
      <c r="X1217" s="22">
        <v>45146</v>
      </c>
      <c r="Y1217" s="23">
        <v>45238</v>
      </c>
      <c r="Z1217" s="37" t="str">
        <f>IF(India_Data[[#This Row],[Order Date]]=India_Data[[#This Row],[Ship Date]],"0","1")</f>
        <v>1</v>
      </c>
      <c r="AA1217" s="37" t="str">
        <f>IF(India_Data[[#This Row],[Sales]]&gt;=India_Data[[#This Row],[Target]],"YES","NO")</f>
        <v>YES</v>
      </c>
      <c r="AB1217" s="37">
        <f>(Data!O1217:O2771-Data!T1217:T2771)</f>
        <v>1076.6500000000001</v>
      </c>
      <c r="AC1217" s="35">
        <f>India_Data[[#This Row],[Ship Date]]-India_Data[[#This Row],[Order Date]]</f>
        <v>92</v>
      </c>
      <c r="AD1217" s="35" t="str">
        <f>IF(India_Data[[#This Row],[Ship Date]]-India_Data[[#This Row],[Order Date]]&gt;5,"flag","no")</f>
        <v>flag</v>
      </c>
      <c r="AE1217" s="35">
        <f>India_Data[[#This Row],[Profit]]/India_Data[[#This Row],[Sales]]</f>
        <v>0.31993961212402738</v>
      </c>
      <c r="AF1217" s="41">
        <f>India_Data[[#This Row],[Sales]]/India_Data[[#This Row],[Target]]</f>
        <v>6.007674418604652</v>
      </c>
      <c r="AG1217" s="41">
        <f>India_Data[[#This Row],[Shipping Cost]]/India_Data[[#This Row],[Sales]]</f>
        <v>6.9600898076104201E-2</v>
      </c>
      <c r="AH1217" s="40" t="str">
        <f>IF(India_Data[[#This Row],[Shipping Cost]]/India_Data[[#This Row],[Sales]]&gt;0.1,"HIGH","")</f>
        <v/>
      </c>
    </row>
    <row r="1218" spans="1:34">
      <c r="A1218" s="19">
        <v>1217</v>
      </c>
      <c r="B1218" s="20" t="s">
        <v>345</v>
      </c>
      <c r="C1218" s="20" t="s">
        <v>26</v>
      </c>
      <c r="D1218" s="20" t="s">
        <v>346</v>
      </c>
      <c r="E1218" s="20" t="s">
        <v>347</v>
      </c>
      <c r="F1218" s="20" t="s">
        <v>29</v>
      </c>
      <c r="G1218" s="20" t="s">
        <v>135</v>
      </c>
      <c r="H1218" s="20" t="s">
        <v>136</v>
      </c>
      <c r="I1218" s="20" t="s">
        <v>32</v>
      </c>
      <c r="J1218" s="20" t="s">
        <v>54</v>
      </c>
      <c r="K1218" s="20" t="s">
        <v>1681</v>
      </c>
      <c r="L1218" s="20" t="s">
        <v>1508</v>
      </c>
      <c r="M1218" s="20" t="s">
        <v>1509</v>
      </c>
      <c r="N1218" s="20" t="s">
        <v>1682</v>
      </c>
      <c r="O1218" s="20">
        <v>2485.62</v>
      </c>
      <c r="P1218" s="20">
        <v>6</v>
      </c>
      <c r="Q1218" s="20">
        <v>795.24</v>
      </c>
      <c r="R1218" s="20">
        <v>248.41</v>
      </c>
      <c r="S1218" s="20" t="s">
        <v>38</v>
      </c>
      <c r="T1218" s="20">
        <v>578</v>
      </c>
      <c r="U1218" s="20" t="s">
        <v>350</v>
      </c>
      <c r="V1218" s="20" t="s">
        <v>356</v>
      </c>
      <c r="W1218" s="21" t="s">
        <v>58</v>
      </c>
      <c r="X1218" s="22">
        <v>44696</v>
      </c>
      <c r="Y1218" s="23">
        <v>44699</v>
      </c>
      <c r="Z1218" s="37" t="str">
        <f>IF(India_Data[[#This Row],[Order Date]]=India_Data[[#This Row],[Ship Date]],"0","1")</f>
        <v>1</v>
      </c>
      <c r="AA1218" s="37" t="str">
        <f>IF(India_Data[[#This Row],[Sales]]&gt;=India_Data[[#This Row],[Target]],"YES","NO")</f>
        <v>YES</v>
      </c>
      <c r="AB1218" s="37">
        <f>(Data!O1218:O2772-Data!T1218:T2772)</f>
        <v>1907.62</v>
      </c>
      <c r="AC1218" s="35">
        <f>India_Data[[#This Row],[Ship Date]]-India_Data[[#This Row],[Order Date]]</f>
        <v>3</v>
      </c>
      <c r="AD1218" s="35" t="str">
        <f>IF(India_Data[[#This Row],[Ship Date]]-India_Data[[#This Row],[Order Date]]&gt;5,"flag","no")</f>
        <v>no</v>
      </c>
      <c r="AE1218" s="35">
        <f>India_Data[[#This Row],[Profit]]/India_Data[[#This Row],[Sales]]</f>
        <v>0.31993627344485481</v>
      </c>
      <c r="AF1218" s="41">
        <f>India_Data[[#This Row],[Sales]]/India_Data[[#This Row],[Target]]</f>
        <v>4.3003806228373698</v>
      </c>
      <c r="AG1218" s="41">
        <f>India_Data[[#This Row],[Shipping Cost]]/India_Data[[#This Row],[Sales]]</f>
        <v>9.9938848255163706E-2</v>
      </c>
      <c r="AH1218" s="40" t="str">
        <f>IF(India_Data[[#This Row],[Shipping Cost]]/India_Data[[#This Row],[Sales]]&gt;0.1,"HIGH","")</f>
        <v/>
      </c>
    </row>
    <row r="1219" spans="1:34">
      <c r="A1219" s="19">
        <v>1218</v>
      </c>
      <c r="B1219" s="20" t="s">
        <v>233</v>
      </c>
      <c r="C1219" s="20" t="s">
        <v>26</v>
      </c>
      <c r="D1219" s="20" t="s">
        <v>234</v>
      </c>
      <c r="E1219" s="20" t="s">
        <v>235</v>
      </c>
      <c r="F1219" s="20" t="s">
        <v>29</v>
      </c>
      <c r="G1219" s="20" t="s">
        <v>236</v>
      </c>
      <c r="H1219" s="20" t="s">
        <v>165</v>
      </c>
      <c r="I1219" s="20" t="s">
        <v>32</v>
      </c>
      <c r="J1219" s="20" t="s">
        <v>47</v>
      </c>
      <c r="K1219" s="20" t="s">
        <v>1683</v>
      </c>
      <c r="L1219" s="20" t="s">
        <v>1508</v>
      </c>
      <c r="M1219" s="20" t="s">
        <v>1509</v>
      </c>
      <c r="N1219" s="20" t="s">
        <v>1684</v>
      </c>
      <c r="O1219" s="20">
        <v>1175.58</v>
      </c>
      <c r="P1219" s="20">
        <v>6</v>
      </c>
      <c r="Q1219" s="20">
        <v>117.54</v>
      </c>
      <c r="R1219" s="20">
        <v>72.14</v>
      </c>
      <c r="S1219" s="20" t="s">
        <v>38</v>
      </c>
      <c r="T1219" s="20">
        <v>304</v>
      </c>
      <c r="U1219" s="20" t="s">
        <v>350</v>
      </c>
      <c r="V1219" s="20" t="s">
        <v>375</v>
      </c>
      <c r="W1219" s="21" t="s">
        <v>58</v>
      </c>
      <c r="X1219" s="22">
        <v>44433</v>
      </c>
      <c r="Y1219" s="23">
        <v>44435</v>
      </c>
      <c r="Z1219" s="37" t="str">
        <f>IF(India_Data[[#This Row],[Order Date]]=India_Data[[#This Row],[Ship Date]],"0","1")</f>
        <v>1</v>
      </c>
      <c r="AA1219" s="37" t="str">
        <f>IF(India_Data[[#This Row],[Sales]]&gt;=India_Data[[#This Row],[Target]],"YES","NO")</f>
        <v>YES</v>
      </c>
      <c r="AB1219" s="37">
        <f>(Data!O1219:O2773-Data!T1219:T2773)</f>
        <v>871.57999999999993</v>
      </c>
      <c r="AC1219" s="35">
        <f>India_Data[[#This Row],[Ship Date]]-India_Data[[#This Row],[Order Date]]</f>
        <v>2</v>
      </c>
      <c r="AD1219" s="35" t="str">
        <f>IF(India_Data[[#This Row],[Ship Date]]-India_Data[[#This Row],[Order Date]]&gt;5,"flag","no")</f>
        <v>no</v>
      </c>
      <c r="AE1219" s="35">
        <f>India_Data[[#This Row],[Profit]]/India_Data[[#This Row],[Sales]]</f>
        <v>9.9984688409125722E-2</v>
      </c>
      <c r="AF1219" s="41">
        <f>India_Data[[#This Row],[Sales]]/India_Data[[#This Row],[Target]]</f>
        <v>3.8670394736842102</v>
      </c>
      <c r="AG1219" s="41">
        <f>India_Data[[#This Row],[Shipping Cost]]/India_Data[[#This Row],[Sales]]</f>
        <v>6.1365453648411852E-2</v>
      </c>
      <c r="AH1219" s="40" t="str">
        <f>IF(India_Data[[#This Row],[Shipping Cost]]/India_Data[[#This Row],[Sales]]&gt;0.1,"HIGH","")</f>
        <v/>
      </c>
    </row>
    <row r="1220" spans="1:34">
      <c r="A1220" s="19">
        <v>1219</v>
      </c>
      <c r="B1220" s="20" t="s">
        <v>1374</v>
      </c>
      <c r="C1220" s="20" t="s">
        <v>26</v>
      </c>
      <c r="D1220" s="20" t="s">
        <v>1375</v>
      </c>
      <c r="E1220" s="20" t="s">
        <v>1376</v>
      </c>
      <c r="F1220" s="20" t="s">
        <v>29</v>
      </c>
      <c r="G1220" s="20" t="s">
        <v>1377</v>
      </c>
      <c r="H1220" s="20" t="s">
        <v>672</v>
      </c>
      <c r="I1220" s="20" t="s">
        <v>32</v>
      </c>
      <c r="J1220" s="20" t="s">
        <v>33</v>
      </c>
      <c r="K1220" s="20" t="s">
        <v>1685</v>
      </c>
      <c r="L1220" s="20" t="s">
        <v>1508</v>
      </c>
      <c r="M1220" s="20" t="s">
        <v>1513</v>
      </c>
      <c r="N1220" s="20" t="s">
        <v>1686</v>
      </c>
      <c r="O1220" s="20">
        <v>2120.79</v>
      </c>
      <c r="P1220" s="20">
        <v>7</v>
      </c>
      <c r="Q1220" s="20">
        <v>169.47</v>
      </c>
      <c r="R1220" s="20">
        <v>78.290000000000006</v>
      </c>
      <c r="S1220" s="20" t="s">
        <v>38</v>
      </c>
      <c r="T1220" s="20">
        <v>154</v>
      </c>
      <c r="U1220" s="20" t="s">
        <v>350</v>
      </c>
      <c r="V1220" s="20" t="s">
        <v>351</v>
      </c>
      <c r="W1220" s="21" t="s">
        <v>58</v>
      </c>
      <c r="X1220" s="22">
        <v>44843</v>
      </c>
      <c r="Y1220" s="23">
        <v>44904</v>
      </c>
      <c r="Z1220" s="37" t="str">
        <f>IF(India_Data[[#This Row],[Order Date]]=India_Data[[#This Row],[Ship Date]],"0","1")</f>
        <v>1</v>
      </c>
      <c r="AA1220" s="37" t="str">
        <f>IF(India_Data[[#This Row],[Sales]]&gt;=India_Data[[#This Row],[Target]],"YES","NO")</f>
        <v>YES</v>
      </c>
      <c r="AB1220" s="37">
        <f>(Data!O1220:O2774-Data!T1220:T2774)</f>
        <v>1966.79</v>
      </c>
      <c r="AC1220" s="35">
        <f>India_Data[[#This Row],[Ship Date]]-India_Data[[#This Row],[Order Date]]</f>
        <v>61</v>
      </c>
      <c r="AD1220" s="35" t="str">
        <f>IF(India_Data[[#This Row],[Ship Date]]-India_Data[[#This Row],[Order Date]]&gt;5,"flag","no")</f>
        <v>flag</v>
      </c>
      <c r="AE1220" s="35">
        <f>India_Data[[#This Row],[Profit]]/India_Data[[#This Row],[Sales]]</f>
        <v>7.9908901871472426E-2</v>
      </c>
      <c r="AF1220" s="41">
        <f>India_Data[[#This Row],[Sales]]/India_Data[[#This Row],[Target]]</f>
        <v>13.771363636363636</v>
      </c>
      <c r="AG1220" s="41">
        <f>India_Data[[#This Row],[Shipping Cost]]/India_Data[[#This Row],[Sales]]</f>
        <v>3.6915489039461714E-2</v>
      </c>
      <c r="AH1220" s="40" t="str">
        <f>IF(India_Data[[#This Row],[Shipping Cost]]/India_Data[[#This Row],[Sales]]&gt;0.1,"HIGH","")</f>
        <v/>
      </c>
    </row>
    <row r="1221" spans="1:34">
      <c r="A1221" s="19">
        <v>1220</v>
      </c>
      <c r="B1221" s="20" t="s">
        <v>86</v>
      </c>
      <c r="C1221" s="20" t="s">
        <v>26</v>
      </c>
      <c r="D1221" s="20" t="s">
        <v>87</v>
      </c>
      <c r="E1221" s="20" t="s">
        <v>88</v>
      </c>
      <c r="F1221" s="20" t="s">
        <v>29</v>
      </c>
      <c r="G1221" s="20" t="s">
        <v>89</v>
      </c>
      <c r="H1221" s="20" t="s">
        <v>53</v>
      </c>
      <c r="I1221" s="20" t="s">
        <v>32</v>
      </c>
      <c r="J1221" s="20" t="s">
        <v>54</v>
      </c>
      <c r="K1221" s="20" t="s">
        <v>1576</v>
      </c>
      <c r="L1221" s="20" t="s">
        <v>1508</v>
      </c>
      <c r="M1221" s="20" t="s">
        <v>1548</v>
      </c>
      <c r="N1221" s="20" t="s">
        <v>1577</v>
      </c>
      <c r="O1221" s="20">
        <v>361.2</v>
      </c>
      <c r="P1221" s="20">
        <v>7</v>
      </c>
      <c r="Q1221" s="20">
        <v>155.19</v>
      </c>
      <c r="R1221" s="20">
        <v>34.729999999999997</v>
      </c>
      <c r="S1221" s="20" t="s">
        <v>38</v>
      </c>
      <c r="T1221" s="20">
        <v>145</v>
      </c>
      <c r="U1221" s="20" t="s">
        <v>350</v>
      </c>
      <c r="V1221" s="20" t="s">
        <v>356</v>
      </c>
      <c r="W1221" s="21" t="s">
        <v>41</v>
      </c>
      <c r="X1221" s="22">
        <v>45592</v>
      </c>
      <c r="Y1221" s="23">
        <v>45595</v>
      </c>
      <c r="Z1221" s="37" t="str">
        <f>IF(India_Data[[#This Row],[Order Date]]=India_Data[[#This Row],[Ship Date]],"0","1")</f>
        <v>1</v>
      </c>
      <c r="AA1221" s="37" t="str">
        <f>IF(India_Data[[#This Row],[Sales]]&gt;=India_Data[[#This Row],[Target]],"YES","NO")</f>
        <v>YES</v>
      </c>
      <c r="AB1221" s="37">
        <f>(Data!O1221:O2775-Data!T1221:T2775)</f>
        <v>216.2</v>
      </c>
      <c r="AC1221" s="35">
        <f>India_Data[[#This Row],[Ship Date]]-India_Data[[#This Row],[Order Date]]</f>
        <v>3</v>
      </c>
      <c r="AD1221" s="35" t="str">
        <f>IF(India_Data[[#This Row],[Ship Date]]-India_Data[[#This Row],[Order Date]]&gt;5,"flag","no")</f>
        <v>no</v>
      </c>
      <c r="AE1221" s="35">
        <f>India_Data[[#This Row],[Profit]]/India_Data[[#This Row],[Sales]]</f>
        <v>0.4296511627906977</v>
      </c>
      <c r="AF1221" s="41">
        <f>India_Data[[#This Row],[Sales]]/India_Data[[#This Row],[Target]]</f>
        <v>2.4910344827586206</v>
      </c>
      <c r="AG1221" s="41">
        <f>India_Data[[#This Row],[Shipping Cost]]/India_Data[[#This Row],[Sales]]</f>
        <v>9.6151716500553708E-2</v>
      </c>
      <c r="AH1221" s="40" t="str">
        <f>IF(India_Data[[#This Row],[Shipping Cost]]/India_Data[[#This Row],[Sales]]&gt;0.1,"HIGH","")</f>
        <v/>
      </c>
    </row>
    <row r="1222" spans="1:34">
      <c r="A1222" s="19">
        <v>1221</v>
      </c>
      <c r="B1222" s="20" t="s">
        <v>1397</v>
      </c>
      <c r="C1222" s="20" t="s">
        <v>26</v>
      </c>
      <c r="D1222" s="20" t="s">
        <v>1398</v>
      </c>
      <c r="E1222" s="20" t="s">
        <v>1399</v>
      </c>
      <c r="F1222" s="20" t="s">
        <v>29</v>
      </c>
      <c r="G1222" s="20" t="s">
        <v>225</v>
      </c>
      <c r="H1222" s="20" t="s">
        <v>53</v>
      </c>
      <c r="I1222" s="20" t="s">
        <v>32</v>
      </c>
      <c r="J1222" s="20" t="s">
        <v>54</v>
      </c>
      <c r="K1222" s="20" t="s">
        <v>2274</v>
      </c>
      <c r="L1222" s="20" t="s">
        <v>1942</v>
      </c>
      <c r="M1222" s="20" t="s">
        <v>1969</v>
      </c>
      <c r="N1222" s="20" t="s">
        <v>2275</v>
      </c>
      <c r="O1222" s="20">
        <v>1283.52</v>
      </c>
      <c r="P1222" s="20">
        <v>7</v>
      </c>
      <c r="Q1222" s="20">
        <v>205.17</v>
      </c>
      <c r="R1222" s="20">
        <v>51.35</v>
      </c>
      <c r="S1222" s="20" t="s">
        <v>38</v>
      </c>
      <c r="T1222" s="20">
        <v>381</v>
      </c>
      <c r="U1222" s="20" t="s">
        <v>350</v>
      </c>
      <c r="V1222" s="20" t="s">
        <v>362</v>
      </c>
      <c r="W1222" s="21" t="s">
        <v>58</v>
      </c>
      <c r="X1222" s="22">
        <v>44222</v>
      </c>
      <c r="Y1222" s="23">
        <v>44224</v>
      </c>
      <c r="Z1222" s="37" t="str">
        <f>IF(India_Data[[#This Row],[Order Date]]=India_Data[[#This Row],[Ship Date]],"0","1")</f>
        <v>1</v>
      </c>
      <c r="AA1222" s="37" t="str">
        <f>IF(India_Data[[#This Row],[Sales]]&gt;=India_Data[[#This Row],[Target]],"YES","NO")</f>
        <v>YES</v>
      </c>
      <c r="AB1222" s="37">
        <f>(Data!O1222:O2776-Data!T1222:T2776)</f>
        <v>902.52</v>
      </c>
      <c r="AC1222" s="35">
        <f>India_Data[[#This Row],[Ship Date]]-India_Data[[#This Row],[Order Date]]</f>
        <v>2</v>
      </c>
      <c r="AD1222" s="35" t="str">
        <f>IF(India_Data[[#This Row],[Ship Date]]-India_Data[[#This Row],[Order Date]]&gt;5,"flag","no")</f>
        <v>no</v>
      </c>
      <c r="AE1222" s="35">
        <f>India_Data[[#This Row],[Profit]]/India_Data[[#This Row],[Sales]]</f>
        <v>0.15984947643979056</v>
      </c>
      <c r="AF1222" s="41">
        <f>India_Data[[#This Row],[Sales]]/India_Data[[#This Row],[Target]]</f>
        <v>3.3688188976377953</v>
      </c>
      <c r="AG1222" s="41">
        <f>India_Data[[#This Row],[Shipping Cost]]/India_Data[[#This Row],[Sales]]</f>
        <v>4.0007167788581405E-2</v>
      </c>
      <c r="AH1222" s="40" t="str">
        <f>IF(India_Data[[#This Row],[Shipping Cost]]/India_Data[[#This Row],[Sales]]&gt;0.1,"HIGH","")</f>
        <v/>
      </c>
    </row>
    <row r="1223" spans="1:34">
      <c r="A1223" s="19">
        <v>1222</v>
      </c>
      <c r="B1223" s="20" t="s">
        <v>1423</v>
      </c>
      <c r="C1223" s="20" t="s">
        <v>26</v>
      </c>
      <c r="D1223" s="20" t="s">
        <v>1424</v>
      </c>
      <c r="E1223" s="20" t="s">
        <v>1425</v>
      </c>
      <c r="F1223" s="20" t="s">
        <v>29</v>
      </c>
      <c r="G1223" s="20" t="s">
        <v>117</v>
      </c>
      <c r="H1223" s="20" t="s">
        <v>143</v>
      </c>
      <c r="I1223" s="20" t="s">
        <v>32</v>
      </c>
      <c r="J1223" s="20" t="s">
        <v>33</v>
      </c>
      <c r="K1223" s="20" t="s">
        <v>2276</v>
      </c>
      <c r="L1223" s="20" t="s">
        <v>1942</v>
      </c>
      <c r="M1223" s="20" t="s">
        <v>1950</v>
      </c>
      <c r="N1223" s="20" t="s">
        <v>2277</v>
      </c>
      <c r="O1223" s="20">
        <v>1220.31</v>
      </c>
      <c r="P1223" s="20">
        <v>7</v>
      </c>
      <c r="Q1223" s="20">
        <v>512.4</v>
      </c>
      <c r="R1223" s="20">
        <v>105.66</v>
      </c>
      <c r="S1223" s="20" t="s">
        <v>38</v>
      </c>
      <c r="T1223" s="20">
        <v>707</v>
      </c>
      <c r="U1223" s="20" t="s">
        <v>350</v>
      </c>
      <c r="V1223" s="20" t="s">
        <v>351</v>
      </c>
      <c r="W1223" s="21" t="s">
        <v>41</v>
      </c>
      <c r="X1223" s="22">
        <v>45243</v>
      </c>
      <c r="Y1223" s="23">
        <v>45245</v>
      </c>
      <c r="Z1223" s="37" t="str">
        <f>IF(India_Data[[#This Row],[Order Date]]=India_Data[[#This Row],[Ship Date]],"0","1")</f>
        <v>1</v>
      </c>
      <c r="AA1223" s="37" t="str">
        <f>IF(India_Data[[#This Row],[Sales]]&gt;=India_Data[[#This Row],[Target]],"YES","NO")</f>
        <v>YES</v>
      </c>
      <c r="AB1223" s="37">
        <f>(Data!O1223:O2777-Data!T1223:T2777)</f>
        <v>513.30999999999995</v>
      </c>
      <c r="AC1223" s="35">
        <f>India_Data[[#This Row],[Ship Date]]-India_Data[[#This Row],[Order Date]]</f>
        <v>2</v>
      </c>
      <c r="AD1223" s="35" t="str">
        <f>IF(India_Data[[#This Row],[Ship Date]]-India_Data[[#This Row],[Order Date]]&gt;5,"flag","no")</f>
        <v>no</v>
      </c>
      <c r="AE1223" s="35">
        <f>India_Data[[#This Row],[Profit]]/India_Data[[#This Row],[Sales]]</f>
        <v>0.41989330579934608</v>
      </c>
      <c r="AF1223" s="41">
        <f>India_Data[[#This Row],[Sales]]/India_Data[[#This Row],[Target]]</f>
        <v>1.726039603960396</v>
      </c>
      <c r="AG1223" s="41">
        <f>India_Data[[#This Row],[Shipping Cost]]/India_Data[[#This Row],[Sales]]</f>
        <v>8.6584556383214106E-2</v>
      </c>
      <c r="AH1223" s="40" t="str">
        <f>IF(India_Data[[#This Row],[Shipping Cost]]/India_Data[[#This Row],[Sales]]&gt;0.1,"HIGH","")</f>
        <v/>
      </c>
    </row>
    <row r="1224" spans="1:34">
      <c r="A1224" s="19">
        <v>1223</v>
      </c>
      <c r="B1224" s="20" t="s">
        <v>283</v>
      </c>
      <c r="C1224" s="20" t="s">
        <v>26</v>
      </c>
      <c r="D1224" s="20" t="s">
        <v>284</v>
      </c>
      <c r="E1224" s="20" t="s">
        <v>285</v>
      </c>
      <c r="F1224" s="20" t="s">
        <v>29</v>
      </c>
      <c r="G1224" s="20" t="s">
        <v>260</v>
      </c>
      <c r="H1224" s="20" t="s">
        <v>260</v>
      </c>
      <c r="I1224" s="20" t="s">
        <v>32</v>
      </c>
      <c r="J1224" s="20" t="s">
        <v>33</v>
      </c>
      <c r="K1224" s="20" t="s">
        <v>1687</v>
      </c>
      <c r="L1224" s="20" t="s">
        <v>1508</v>
      </c>
      <c r="M1224" s="20" t="s">
        <v>1513</v>
      </c>
      <c r="N1224" s="20" t="s">
        <v>1688</v>
      </c>
      <c r="O1224" s="20">
        <v>3547.44</v>
      </c>
      <c r="P1224" s="20">
        <v>8</v>
      </c>
      <c r="Q1224" s="20">
        <v>780.24</v>
      </c>
      <c r="R1224" s="20">
        <v>205.63</v>
      </c>
      <c r="S1224" s="20" t="s">
        <v>38</v>
      </c>
      <c r="T1224" s="20">
        <v>405</v>
      </c>
      <c r="U1224" s="20" t="s">
        <v>350</v>
      </c>
      <c r="V1224" s="20" t="s">
        <v>356</v>
      </c>
      <c r="W1224" s="21" t="s">
        <v>41</v>
      </c>
      <c r="X1224" s="22">
        <v>44773</v>
      </c>
      <c r="Y1224" s="23">
        <v>44659</v>
      </c>
      <c r="Z1224" s="37" t="str">
        <f>IF(India_Data[[#This Row],[Order Date]]=India_Data[[#This Row],[Ship Date]],"0","1")</f>
        <v>1</v>
      </c>
      <c r="AA1224" s="37" t="str">
        <f>IF(India_Data[[#This Row],[Sales]]&gt;=India_Data[[#This Row],[Target]],"YES","NO")</f>
        <v>YES</v>
      </c>
      <c r="AB1224" s="37">
        <f>(Data!O1224:O2778-Data!T1224:T2778)</f>
        <v>3142.44</v>
      </c>
      <c r="AC1224" s="35">
        <f>India_Data[[#This Row],[Ship Date]]-India_Data[[#This Row],[Order Date]]</f>
        <v>-114</v>
      </c>
      <c r="AD1224" s="35" t="str">
        <f>IF(India_Data[[#This Row],[Ship Date]]-India_Data[[#This Row],[Order Date]]&gt;5,"flag","no")</f>
        <v>no</v>
      </c>
      <c r="AE1224" s="35">
        <f>India_Data[[#This Row],[Profit]]/India_Data[[#This Row],[Sales]]</f>
        <v>0.21994452337460252</v>
      </c>
      <c r="AF1224" s="41">
        <f>India_Data[[#This Row],[Sales]]/India_Data[[#This Row],[Target]]</f>
        <v>8.7591111111111104</v>
      </c>
      <c r="AG1224" s="41">
        <f>India_Data[[#This Row],[Shipping Cost]]/India_Data[[#This Row],[Sales]]</f>
        <v>5.7965744311390746E-2</v>
      </c>
      <c r="AH1224" s="40" t="str">
        <f>IF(India_Data[[#This Row],[Shipping Cost]]/India_Data[[#This Row],[Sales]]&gt;0.1,"HIGH","")</f>
        <v/>
      </c>
    </row>
    <row r="1225" spans="1:34">
      <c r="A1225" s="19">
        <v>1224</v>
      </c>
      <c r="B1225" s="20" t="s">
        <v>1373</v>
      </c>
      <c r="C1225" s="20" t="s">
        <v>26</v>
      </c>
      <c r="D1225" s="20" t="s">
        <v>289</v>
      </c>
      <c r="E1225" s="20" t="s">
        <v>290</v>
      </c>
      <c r="F1225" s="20" t="s">
        <v>29</v>
      </c>
      <c r="G1225" s="20" t="s">
        <v>529</v>
      </c>
      <c r="H1225" s="20" t="s">
        <v>31</v>
      </c>
      <c r="I1225" s="20" t="s">
        <v>32</v>
      </c>
      <c r="J1225" s="20" t="s">
        <v>33</v>
      </c>
      <c r="K1225" s="20" t="s">
        <v>2278</v>
      </c>
      <c r="L1225" s="20" t="s">
        <v>1942</v>
      </c>
      <c r="M1225" s="20" t="s">
        <v>1969</v>
      </c>
      <c r="N1225" s="20" t="s">
        <v>2279</v>
      </c>
      <c r="O1225" s="20">
        <v>532.55999999999995</v>
      </c>
      <c r="P1225" s="20">
        <v>8</v>
      </c>
      <c r="Q1225" s="20">
        <v>85.2</v>
      </c>
      <c r="R1225" s="20">
        <v>54.94</v>
      </c>
      <c r="S1225" s="20" t="s">
        <v>38</v>
      </c>
      <c r="T1225" s="20">
        <v>422</v>
      </c>
      <c r="U1225" s="20" t="s">
        <v>350</v>
      </c>
      <c r="V1225" s="20" t="s">
        <v>375</v>
      </c>
      <c r="W1225" s="21" t="s">
        <v>41</v>
      </c>
      <c r="X1225" s="22">
        <v>45241</v>
      </c>
      <c r="Y1225" s="23">
        <v>45241</v>
      </c>
      <c r="Z1225" s="37" t="str">
        <f>IF(India_Data[[#This Row],[Order Date]]=India_Data[[#This Row],[Ship Date]],"0","1")</f>
        <v>0</v>
      </c>
      <c r="AA1225" s="37" t="str">
        <f>IF(India_Data[[#This Row],[Sales]]&gt;=India_Data[[#This Row],[Target]],"YES","NO")</f>
        <v>YES</v>
      </c>
      <c r="AB1225" s="37">
        <f>(Data!O1225:O2779-Data!T1225:T2779)</f>
        <v>110.55999999999995</v>
      </c>
      <c r="AC1225" s="35">
        <f>India_Data[[#This Row],[Ship Date]]-India_Data[[#This Row],[Order Date]]</f>
        <v>0</v>
      </c>
      <c r="AD1225" s="35" t="str">
        <f>IF(India_Data[[#This Row],[Ship Date]]-India_Data[[#This Row],[Order Date]]&gt;5,"flag","no")</f>
        <v>no</v>
      </c>
      <c r="AE1225" s="35">
        <f>India_Data[[#This Row],[Profit]]/India_Data[[#This Row],[Sales]]</f>
        <v>0.15998197386210006</v>
      </c>
      <c r="AF1225" s="41">
        <f>India_Data[[#This Row],[Sales]]/India_Data[[#This Row],[Target]]</f>
        <v>1.2619905213270142</v>
      </c>
      <c r="AG1225" s="41">
        <f>India_Data[[#This Row],[Shipping Cost]]/India_Data[[#This Row],[Sales]]</f>
        <v>0.10316208502328376</v>
      </c>
      <c r="AH1225" s="40" t="str">
        <f>IF(India_Data[[#This Row],[Shipping Cost]]/India_Data[[#This Row],[Sales]]&gt;0.1,"HIGH","")</f>
        <v>HIGH</v>
      </c>
    </row>
    <row r="1226" spans="1:34">
      <c r="A1226" s="19">
        <v>1225</v>
      </c>
      <c r="B1226" s="20" t="s">
        <v>1251</v>
      </c>
      <c r="C1226" s="20" t="s">
        <v>26</v>
      </c>
      <c r="D1226" s="20" t="s">
        <v>1252</v>
      </c>
      <c r="E1226" s="20" t="s">
        <v>1253</v>
      </c>
      <c r="F1226" s="20" t="s">
        <v>29</v>
      </c>
      <c r="G1226" s="20" t="s">
        <v>671</v>
      </c>
      <c r="H1226" s="20" t="s">
        <v>672</v>
      </c>
      <c r="I1226" s="20" t="s">
        <v>32</v>
      </c>
      <c r="J1226" s="20" t="s">
        <v>33</v>
      </c>
      <c r="K1226" s="20" t="s">
        <v>2172</v>
      </c>
      <c r="L1226" s="20" t="s">
        <v>1942</v>
      </c>
      <c r="M1226" s="20" t="s">
        <v>1958</v>
      </c>
      <c r="N1226" s="20" t="s">
        <v>2173</v>
      </c>
      <c r="O1226" s="20">
        <v>2217.7800000000002</v>
      </c>
      <c r="P1226" s="20">
        <v>9</v>
      </c>
      <c r="Q1226" s="20">
        <v>775.98</v>
      </c>
      <c r="R1226" s="20">
        <v>166.98</v>
      </c>
      <c r="S1226" s="20" t="s">
        <v>38</v>
      </c>
      <c r="T1226" s="20">
        <v>406</v>
      </c>
      <c r="U1226" s="20" t="s">
        <v>350</v>
      </c>
      <c r="V1226" s="20" t="s">
        <v>362</v>
      </c>
      <c r="W1226" s="21" t="s">
        <v>58</v>
      </c>
      <c r="X1226" s="22">
        <v>44354</v>
      </c>
      <c r="Y1226" s="23">
        <v>44384</v>
      </c>
      <c r="Z1226" s="37" t="str">
        <f>IF(India_Data[[#This Row],[Order Date]]=India_Data[[#This Row],[Ship Date]],"0","1")</f>
        <v>1</v>
      </c>
      <c r="AA1226" s="37" t="str">
        <f>IF(India_Data[[#This Row],[Sales]]&gt;=India_Data[[#This Row],[Target]],"YES","NO")</f>
        <v>YES</v>
      </c>
      <c r="AB1226" s="37">
        <f>(Data!O1226:O2780-Data!T1226:T2780)</f>
        <v>1811.7800000000002</v>
      </c>
      <c r="AC1226" s="35">
        <f>India_Data[[#This Row],[Ship Date]]-India_Data[[#This Row],[Order Date]]</f>
        <v>30</v>
      </c>
      <c r="AD1226" s="35" t="str">
        <f>IF(India_Data[[#This Row],[Ship Date]]-India_Data[[#This Row],[Order Date]]&gt;5,"flag","no")</f>
        <v>flag</v>
      </c>
      <c r="AE1226" s="35">
        <f>India_Data[[#This Row],[Profit]]/India_Data[[#This Row],[Sales]]</f>
        <v>0.34989043097151201</v>
      </c>
      <c r="AF1226" s="41">
        <f>India_Data[[#This Row],[Sales]]/India_Data[[#This Row],[Target]]</f>
        <v>5.4625123152709367</v>
      </c>
      <c r="AG1226" s="41">
        <f>India_Data[[#This Row],[Shipping Cost]]/India_Data[[#This Row],[Sales]]</f>
        <v>7.5291507723940151E-2</v>
      </c>
      <c r="AH1226" s="40" t="str">
        <f>IF(India_Data[[#This Row],[Shipping Cost]]/India_Data[[#This Row],[Sales]]&gt;0.1,"HIGH","")</f>
        <v/>
      </c>
    </row>
    <row r="1227" spans="1:34">
      <c r="A1227" s="19">
        <v>1226</v>
      </c>
      <c r="B1227" s="20" t="s">
        <v>630</v>
      </c>
      <c r="C1227" s="20" t="s">
        <v>26</v>
      </c>
      <c r="D1227" s="20" t="s">
        <v>631</v>
      </c>
      <c r="E1227" s="20" t="s">
        <v>632</v>
      </c>
      <c r="F1227" s="20" t="s">
        <v>29</v>
      </c>
      <c r="G1227" s="20" t="s">
        <v>96</v>
      </c>
      <c r="H1227" s="20" t="s">
        <v>31</v>
      </c>
      <c r="I1227" s="20" t="s">
        <v>32</v>
      </c>
      <c r="J1227" s="20" t="s">
        <v>33</v>
      </c>
      <c r="K1227" s="20" t="s">
        <v>1689</v>
      </c>
      <c r="L1227" s="20" t="s">
        <v>1508</v>
      </c>
      <c r="M1227" s="20" t="s">
        <v>1509</v>
      </c>
      <c r="N1227" s="20" t="s">
        <v>1690</v>
      </c>
      <c r="O1227" s="20">
        <v>168.03</v>
      </c>
      <c r="P1227" s="20">
        <v>1</v>
      </c>
      <c r="Q1227" s="20">
        <v>20.16</v>
      </c>
      <c r="R1227" s="20">
        <v>6.01</v>
      </c>
      <c r="S1227" s="20" t="s">
        <v>38</v>
      </c>
      <c r="T1227" s="20">
        <v>524</v>
      </c>
      <c r="U1227" s="20" t="s">
        <v>350</v>
      </c>
      <c r="V1227" s="20" t="s">
        <v>351</v>
      </c>
      <c r="W1227" s="21" t="s">
        <v>41</v>
      </c>
      <c r="X1227" s="22">
        <v>45582</v>
      </c>
      <c r="Y1227" s="23">
        <v>45583</v>
      </c>
      <c r="Z1227" s="37" t="str">
        <f>IF(India_Data[[#This Row],[Order Date]]=India_Data[[#This Row],[Ship Date]],"0","1")</f>
        <v>1</v>
      </c>
      <c r="AA1227" s="37" t="str">
        <f>IF(India_Data[[#This Row],[Sales]]&gt;=India_Data[[#This Row],[Target]],"YES","NO")</f>
        <v>NO</v>
      </c>
      <c r="AB1227" s="37">
        <f>(Data!O1227:O2781-Data!T1227:T2781)</f>
        <v>-355.97</v>
      </c>
      <c r="AC1227" s="35">
        <f>India_Data[[#This Row],[Ship Date]]-India_Data[[#This Row],[Order Date]]</f>
        <v>1</v>
      </c>
      <c r="AD1227" s="35" t="str">
        <f>IF(India_Data[[#This Row],[Ship Date]]-India_Data[[#This Row],[Order Date]]&gt;5,"flag","no")</f>
        <v>no</v>
      </c>
      <c r="AE1227" s="35">
        <f>India_Data[[#This Row],[Profit]]/India_Data[[#This Row],[Sales]]</f>
        <v>0.11997857525441885</v>
      </c>
      <c r="AF1227" s="41">
        <f>India_Data[[#This Row],[Sales]]/India_Data[[#This Row],[Target]]</f>
        <v>0.32066793893129769</v>
      </c>
      <c r="AG1227" s="41">
        <f>India_Data[[#This Row],[Shipping Cost]]/India_Data[[#This Row],[Sales]]</f>
        <v>3.576742248408022E-2</v>
      </c>
      <c r="AH1227" s="40" t="str">
        <f>IF(India_Data[[#This Row],[Shipping Cost]]/India_Data[[#This Row],[Sales]]&gt;0.1,"HIGH","")</f>
        <v/>
      </c>
    </row>
    <row r="1228" spans="1:34">
      <c r="A1228" s="19">
        <v>1227</v>
      </c>
      <c r="B1228" s="20" t="s">
        <v>1691</v>
      </c>
      <c r="C1228" s="20" t="s">
        <v>26</v>
      </c>
      <c r="D1228" s="20" t="s">
        <v>1692</v>
      </c>
      <c r="E1228" s="20" t="s">
        <v>1693</v>
      </c>
      <c r="F1228" s="20" t="s">
        <v>29</v>
      </c>
      <c r="G1228" s="20" t="s">
        <v>117</v>
      </c>
      <c r="H1228" s="20" t="s">
        <v>143</v>
      </c>
      <c r="I1228" s="20" t="s">
        <v>32</v>
      </c>
      <c r="J1228" s="20" t="s">
        <v>33</v>
      </c>
      <c r="K1228" s="20" t="s">
        <v>1613</v>
      </c>
      <c r="L1228" s="20" t="s">
        <v>1508</v>
      </c>
      <c r="M1228" s="20" t="s">
        <v>1518</v>
      </c>
      <c r="N1228" s="20" t="s">
        <v>1614</v>
      </c>
      <c r="O1228" s="20">
        <v>56.34</v>
      </c>
      <c r="P1228" s="20">
        <v>1</v>
      </c>
      <c r="Q1228" s="20">
        <v>15.75</v>
      </c>
      <c r="R1228" s="20">
        <v>4.7300000000000004</v>
      </c>
      <c r="S1228" s="20" t="s">
        <v>38</v>
      </c>
      <c r="T1228" s="20">
        <v>286</v>
      </c>
      <c r="U1228" s="20" t="s">
        <v>350</v>
      </c>
      <c r="V1228" s="20" t="s">
        <v>356</v>
      </c>
      <c r="W1228" s="21" t="s">
        <v>58</v>
      </c>
      <c r="X1228" s="22">
        <v>45473</v>
      </c>
      <c r="Y1228" s="23">
        <v>45329</v>
      </c>
      <c r="Z1228" s="37" t="str">
        <f>IF(India_Data[[#This Row],[Order Date]]=India_Data[[#This Row],[Ship Date]],"0","1")</f>
        <v>1</v>
      </c>
      <c r="AA1228" s="37" t="str">
        <f>IF(India_Data[[#This Row],[Sales]]&gt;=India_Data[[#This Row],[Target]],"YES","NO")</f>
        <v>NO</v>
      </c>
      <c r="AB1228" s="37">
        <f>(Data!O1228:O2782-Data!T1228:T2782)</f>
        <v>-229.66</v>
      </c>
      <c r="AC1228" s="35">
        <f>India_Data[[#This Row],[Ship Date]]-India_Data[[#This Row],[Order Date]]</f>
        <v>-144</v>
      </c>
      <c r="AD1228" s="35" t="str">
        <f>IF(India_Data[[#This Row],[Ship Date]]-India_Data[[#This Row],[Order Date]]&gt;5,"flag","no")</f>
        <v>no</v>
      </c>
      <c r="AE1228" s="35">
        <f>India_Data[[#This Row],[Profit]]/India_Data[[#This Row],[Sales]]</f>
        <v>0.27955271565495204</v>
      </c>
      <c r="AF1228" s="41">
        <f>India_Data[[#This Row],[Sales]]/India_Data[[#This Row],[Target]]</f>
        <v>0.19699300699300701</v>
      </c>
      <c r="AG1228" s="41">
        <f>India_Data[[#This Row],[Shipping Cost]]/India_Data[[#This Row],[Sales]]</f>
        <v>8.395456159034434E-2</v>
      </c>
      <c r="AH1228" s="40" t="str">
        <f>IF(India_Data[[#This Row],[Shipping Cost]]/India_Data[[#This Row],[Sales]]&gt;0.1,"HIGH","")</f>
        <v/>
      </c>
    </row>
    <row r="1229" spans="1:34">
      <c r="A1229" s="19">
        <v>1228</v>
      </c>
      <c r="B1229" s="20" t="s">
        <v>1563</v>
      </c>
      <c r="C1229" s="20" t="s">
        <v>26</v>
      </c>
      <c r="D1229" s="20" t="s">
        <v>1544</v>
      </c>
      <c r="E1229" s="20" t="s">
        <v>1545</v>
      </c>
      <c r="F1229" s="20" t="s">
        <v>29</v>
      </c>
      <c r="G1229" s="20" t="s">
        <v>511</v>
      </c>
      <c r="H1229" s="20" t="s">
        <v>512</v>
      </c>
      <c r="I1229" s="20" t="s">
        <v>32</v>
      </c>
      <c r="J1229" s="20" t="s">
        <v>180</v>
      </c>
      <c r="K1229" s="20" t="s">
        <v>1585</v>
      </c>
      <c r="L1229" s="20" t="s">
        <v>1508</v>
      </c>
      <c r="M1229" s="20" t="s">
        <v>1518</v>
      </c>
      <c r="N1229" s="20" t="s">
        <v>1586</v>
      </c>
      <c r="O1229" s="20">
        <v>64.11</v>
      </c>
      <c r="P1229" s="20">
        <v>1</v>
      </c>
      <c r="Q1229" s="20">
        <v>24.36</v>
      </c>
      <c r="R1229" s="20">
        <v>2.46</v>
      </c>
      <c r="S1229" s="20" t="s">
        <v>38</v>
      </c>
      <c r="T1229" s="20">
        <v>393</v>
      </c>
      <c r="U1229" s="20" t="s">
        <v>350</v>
      </c>
      <c r="V1229" s="20" t="s">
        <v>375</v>
      </c>
      <c r="W1229" s="21" t="s">
        <v>58</v>
      </c>
      <c r="X1229" s="22">
        <v>44927</v>
      </c>
      <c r="Y1229" s="23">
        <v>44986</v>
      </c>
      <c r="Z1229" s="37" t="str">
        <f>IF(India_Data[[#This Row],[Order Date]]=India_Data[[#This Row],[Ship Date]],"0","1")</f>
        <v>1</v>
      </c>
      <c r="AA1229" s="37" t="str">
        <f>IF(India_Data[[#This Row],[Sales]]&gt;=India_Data[[#This Row],[Target]],"YES","NO")</f>
        <v>NO</v>
      </c>
      <c r="AB1229" s="37">
        <f>(Data!O1229:O2783-Data!T1229:T2783)</f>
        <v>-328.89</v>
      </c>
      <c r="AC1229" s="35">
        <f>India_Data[[#This Row],[Ship Date]]-India_Data[[#This Row],[Order Date]]</f>
        <v>59</v>
      </c>
      <c r="AD1229" s="35" t="str">
        <f>IF(India_Data[[#This Row],[Ship Date]]-India_Data[[#This Row],[Order Date]]&gt;5,"flag","no")</f>
        <v>flag</v>
      </c>
      <c r="AE1229" s="35">
        <f>India_Data[[#This Row],[Profit]]/India_Data[[#This Row],[Sales]]</f>
        <v>0.37997192325690221</v>
      </c>
      <c r="AF1229" s="41">
        <f>India_Data[[#This Row],[Sales]]/India_Data[[#This Row],[Target]]</f>
        <v>0.16312977099236642</v>
      </c>
      <c r="AG1229" s="41">
        <f>India_Data[[#This Row],[Shipping Cost]]/India_Data[[#This Row],[Sales]]</f>
        <v>3.8371548900327561E-2</v>
      </c>
      <c r="AH1229" s="40" t="str">
        <f>IF(India_Data[[#This Row],[Shipping Cost]]/India_Data[[#This Row],[Sales]]&gt;0.1,"HIGH","")</f>
        <v/>
      </c>
    </row>
    <row r="1230" spans="1:34">
      <c r="A1230" s="19">
        <v>1229</v>
      </c>
      <c r="B1230" s="20" t="s">
        <v>1374</v>
      </c>
      <c r="C1230" s="20" t="s">
        <v>26</v>
      </c>
      <c r="D1230" s="20" t="s">
        <v>1375</v>
      </c>
      <c r="E1230" s="20" t="s">
        <v>1376</v>
      </c>
      <c r="F1230" s="20" t="s">
        <v>29</v>
      </c>
      <c r="G1230" s="20" t="s">
        <v>1377</v>
      </c>
      <c r="H1230" s="20" t="s">
        <v>672</v>
      </c>
      <c r="I1230" s="20" t="s">
        <v>32</v>
      </c>
      <c r="J1230" s="20" t="s">
        <v>33</v>
      </c>
      <c r="K1230" s="20" t="s">
        <v>1694</v>
      </c>
      <c r="L1230" s="20" t="s">
        <v>1508</v>
      </c>
      <c r="M1230" s="20" t="s">
        <v>1548</v>
      </c>
      <c r="N1230" s="20" t="s">
        <v>1695</v>
      </c>
      <c r="O1230" s="20">
        <v>56.52</v>
      </c>
      <c r="P1230" s="20">
        <v>1</v>
      </c>
      <c r="Q1230" s="20">
        <v>19.2</v>
      </c>
      <c r="R1230" s="20">
        <v>1.96</v>
      </c>
      <c r="S1230" s="20" t="s">
        <v>38</v>
      </c>
      <c r="T1230" s="20">
        <v>70</v>
      </c>
      <c r="U1230" s="20" t="s">
        <v>350</v>
      </c>
      <c r="V1230" s="20" t="s">
        <v>362</v>
      </c>
      <c r="W1230" s="21" t="s">
        <v>41</v>
      </c>
      <c r="X1230" s="22">
        <v>45394</v>
      </c>
      <c r="Y1230" s="23">
        <v>45455</v>
      </c>
      <c r="Z1230" s="37" t="str">
        <f>IF(India_Data[[#This Row],[Order Date]]=India_Data[[#This Row],[Ship Date]],"0","1")</f>
        <v>1</v>
      </c>
      <c r="AA1230" s="37" t="str">
        <f>IF(India_Data[[#This Row],[Sales]]&gt;=India_Data[[#This Row],[Target]],"YES","NO")</f>
        <v>NO</v>
      </c>
      <c r="AB1230" s="37">
        <f>(Data!O1230:O2784-Data!T1230:T2784)</f>
        <v>-13.479999999999997</v>
      </c>
      <c r="AC1230" s="35">
        <f>India_Data[[#This Row],[Ship Date]]-India_Data[[#This Row],[Order Date]]</f>
        <v>61</v>
      </c>
      <c r="AD1230" s="35" t="str">
        <f>IF(India_Data[[#This Row],[Ship Date]]-India_Data[[#This Row],[Order Date]]&gt;5,"flag","no")</f>
        <v>flag</v>
      </c>
      <c r="AE1230" s="35">
        <f>India_Data[[#This Row],[Profit]]/India_Data[[#This Row],[Sales]]</f>
        <v>0.33970276008492567</v>
      </c>
      <c r="AF1230" s="41">
        <f>India_Data[[#This Row],[Sales]]/India_Data[[#This Row],[Target]]</f>
        <v>0.8074285714285715</v>
      </c>
      <c r="AG1230" s="41">
        <f>India_Data[[#This Row],[Shipping Cost]]/India_Data[[#This Row],[Sales]]</f>
        <v>3.4677990092002828E-2</v>
      </c>
      <c r="AH1230" s="40" t="str">
        <f>IF(India_Data[[#This Row],[Shipping Cost]]/India_Data[[#This Row],[Sales]]&gt;0.1,"HIGH","")</f>
        <v/>
      </c>
    </row>
    <row r="1231" spans="1:34">
      <c r="A1231" s="19">
        <v>1230</v>
      </c>
      <c r="B1231" s="20" t="s">
        <v>1269</v>
      </c>
      <c r="C1231" s="20" t="s">
        <v>26</v>
      </c>
      <c r="D1231" s="20" t="s">
        <v>284</v>
      </c>
      <c r="E1231" s="20" t="s">
        <v>285</v>
      </c>
      <c r="F1231" s="20" t="s">
        <v>29</v>
      </c>
      <c r="G1231" s="20" t="s">
        <v>1270</v>
      </c>
      <c r="H1231" s="20" t="s">
        <v>563</v>
      </c>
      <c r="I1231" s="20" t="s">
        <v>32</v>
      </c>
      <c r="J1231" s="20" t="s">
        <v>54</v>
      </c>
      <c r="K1231" s="20" t="s">
        <v>1696</v>
      </c>
      <c r="L1231" s="20" t="s">
        <v>1508</v>
      </c>
      <c r="M1231" s="20" t="s">
        <v>1548</v>
      </c>
      <c r="N1231" s="20" t="s">
        <v>1697</v>
      </c>
      <c r="O1231" s="20">
        <v>22.23</v>
      </c>
      <c r="P1231" s="20">
        <v>1</v>
      </c>
      <c r="Q1231" s="20">
        <v>9.99</v>
      </c>
      <c r="R1231" s="20">
        <v>0.85</v>
      </c>
      <c r="S1231" s="20" t="s">
        <v>38</v>
      </c>
      <c r="T1231" s="20">
        <v>291</v>
      </c>
      <c r="U1231" s="20" t="s">
        <v>350</v>
      </c>
      <c r="V1231" s="20" t="s">
        <v>351</v>
      </c>
      <c r="W1231" s="21" t="s">
        <v>58</v>
      </c>
      <c r="X1231" s="22">
        <v>45417</v>
      </c>
      <c r="Y1231" s="23">
        <v>45478</v>
      </c>
      <c r="Z1231" s="37" t="str">
        <f>IF(India_Data[[#This Row],[Order Date]]=India_Data[[#This Row],[Ship Date]],"0","1")</f>
        <v>1</v>
      </c>
      <c r="AA1231" s="37" t="str">
        <f>IF(India_Data[[#This Row],[Sales]]&gt;=India_Data[[#This Row],[Target]],"YES","NO")</f>
        <v>NO</v>
      </c>
      <c r="AB1231" s="37">
        <f>(Data!O1231:O2785-Data!T1231:T2785)</f>
        <v>-268.77</v>
      </c>
      <c r="AC1231" s="35">
        <f>India_Data[[#This Row],[Ship Date]]-India_Data[[#This Row],[Order Date]]</f>
        <v>61</v>
      </c>
      <c r="AD1231" s="35" t="str">
        <f>IF(India_Data[[#This Row],[Ship Date]]-India_Data[[#This Row],[Order Date]]&gt;5,"flag","no")</f>
        <v>flag</v>
      </c>
      <c r="AE1231" s="35">
        <f>India_Data[[#This Row],[Profit]]/India_Data[[#This Row],[Sales]]</f>
        <v>0.44939271255060731</v>
      </c>
      <c r="AF1231" s="41">
        <f>India_Data[[#This Row],[Sales]]/India_Data[[#This Row],[Target]]</f>
        <v>7.6391752577319588E-2</v>
      </c>
      <c r="AG1231" s="41">
        <f>India_Data[[#This Row],[Shipping Cost]]/India_Data[[#This Row],[Sales]]</f>
        <v>3.8236617183985605E-2</v>
      </c>
      <c r="AH1231" s="40" t="str">
        <f>IF(India_Data[[#This Row],[Shipping Cost]]/India_Data[[#This Row],[Sales]]&gt;0.1,"HIGH","")</f>
        <v/>
      </c>
    </row>
    <row r="1232" spans="1:34">
      <c r="A1232" s="19">
        <v>1231</v>
      </c>
      <c r="B1232" s="20" t="s">
        <v>2280</v>
      </c>
      <c r="C1232" s="20" t="s">
        <v>26</v>
      </c>
      <c r="D1232" s="20" t="s">
        <v>2281</v>
      </c>
      <c r="E1232" s="20" t="s">
        <v>2282</v>
      </c>
      <c r="F1232" s="20" t="s">
        <v>29</v>
      </c>
      <c r="G1232" s="20" t="s">
        <v>203</v>
      </c>
      <c r="H1232" s="20" t="s">
        <v>53</v>
      </c>
      <c r="I1232" s="20" t="s">
        <v>32</v>
      </c>
      <c r="J1232" s="20" t="s">
        <v>54</v>
      </c>
      <c r="K1232" s="20" t="s">
        <v>2283</v>
      </c>
      <c r="L1232" s="20" t="s">
        <v>1942</v>
      </c>
      <c r="M1232" s="20" t="s">
        <v>1969</v>
      </c>
      <c r="N1232" s="20" t="s">
        <v>2284</v>
      </c>
      <c r="O1232" s="20">
        <v>136.5</v>
      </c>
      <c r="P1232" s="20">
        <v>1</v>
      </c>
      <c r="Q1232" s="20">
        <v>15</v>
      </c>
      <c r="R1232" s="20">
        <v>9.9600000000000009</v>
      </c>
      <c r="S1232" s="20" t="s">
        <v>38</v>
      </c>
      <c r="T1232" s="20">
        <v>369</v>
      </c>
      <c r="U1232" s="20" t="s">
        <v>350</v>
      </c>
      <c r="V1232" s="20" t="s">
        <v>356</v>
      </c>
      <c r="W1232" s="21" t="s">
        <v>58</v>
      </c>
      <c r="X1232" s="22">
        <v>45394</v>
      </c>
      <c r="Y1232" s="23">
        <v>45455</v>
      </c>
      <c r="Z1232" s="37" t="str">
        <f>IF(India_Data[[#This Row],[Order Date]]=India_Data[[#This Row],[Ship Date]],"0","1")</f>
        <v>1</v>
      </c>
      <c r="AA1232" s="37" t="str">
        <f>IF(India_Data[[#This Row],[Sales]]&gt;=India_Data[[#This Row],[Target]],"YES","NO")</f>
        <v>NO</v>
      </c>
      <c r="AB1232" s="37">
        <f>(Data!O1232:O2786-Data!T1232:T2786)</f>
        <v>-232.5</v>
      </c>
      <c r="AC1232" s="35">
        <f>India_Data[[#This Row],[Ship Date]]-India_Data[[#This Row],[Order Date]]</f>
        <v>61</v>
      </c>
      <c r="AD1232" s="35" t="str">
        <f>IF(India_Data[[#This Row],[Ship Date]]-India_Data[[#This Row],[Order Date]]&gt;5,"flag","no")</f>
        <v>flag</v>
      </c>
      <c r="AE1232" s="35">
        <f>India_Data[[#This Row],[Profit]]/India_Data[[#This Row],[Sales]]</f>
        <v>0.10989010989010989</v>
      </c>
      <c r="AF1232" s="41">
        <f>India_Data[[#This Row],[Sales]]/India_Data[[#This Row],[Target]]</f>
        <v>0.36991869918699188</v>
      </c>
      <c r="AG1232" s="41">
        <f>India_Data[[#This Row],[Shipping Cost]]/India_Data[[#This Row],[Sales]]</f>
        <v>7.2967032967032969E-2</v>
      </c>
      <c r="AH1232" s="40" t="str">
        <f>IF(India_Data[[#This Row],[Shipping Cost]]/India_Data[[#This Row],[Sales]]&gt;0.1,"HIGH","")</f>
        <v/>
      </c>
    </row>
    <row r="1233" spans="1:34">
      <c r="A1233" s="19">
        <v>1232</v>
      </c>
      <c r="B1233" s="20" t="s">
        <v>1570</v>
      </c>
      <c r="C1233" s="20" t="s">
        <v>26</v>
      </c>
      <c r="D1233" s="20" t="s">
        <v>1559</v>
      </c>
      <c r="E1233" s="20" t="s">
        <v>1560</v>
      </c>
      <c r="F1233" s="20" t="s">
        <v>29</v>
      </c>
      <c r="G1233" s="20" t="s">
        <v>1571</v>
      </c>
      <c r="H1233" s="20" t="s">
        <v>46</v>
      </c>
      <c r="I1233" s="20" t="s">
        <v>32</v>
      </c>
      <c r="J1233" s="20" t="s">
        <v>47</v>
      </c>
      <c r="K1233" s="20" t="s">
        <v>1698</v>
      </c>
      <c r="L1233" s="20" t="s">
        <v>1508</v>
      </c>
      <c r="M1233" s="20" t="s">
        <v>1513</v>
      </c>
      <c r="N1233" s="20" t="s">
        <v>1699</v>
      </c>
      <c r="O1233" s="20">
        <v>669.78</v>
      </c>
      <c r="P1233" s="20">
        <v>2</v>
      </c>
      <c r="Q1233" s="20">
        <v>214.32</v>
      </c>
      <c r="R1233" s="20">
        <v>63.15</v>
      </c>
      <c r="S1233" s="20" t="s">
        <v>38</v>
      </c>
      <c r="T1233" s="20">
        <v>399</v>
      </c>
      <c r="U1233" s="20" t="s">
        <v>350</v>
      </c>
      <c r="V1233" s="20" t="s">
        <v>375</v>
      </c>
      <c r="W1233" s="21" t="s">
        <v>58</v>
      </c>
      <c r="X1233" s="22">
        <v>45614</v>
      </c>
      <c r="Y1233" s="23">
        <v>45616</v>
      </c>
      <c r="Z1233" s="37" t="str">
        <f>IF(India_Data[[#This Row],[Order Date]]=India_Data[[#This Row],[Ship Date]],"0","1")</f>
        <v>1</v>
      </c>
      <c r="AA1233" s="37" t="str">
        <f>IF(India_Data[[#This Row],[Sales]]&gt;=India_Data[[#This Row],[Target]],"YES","NO")</f>
        <v>YES</v>
      </c>
      <c r="AB1233" s="37">
        <f>(Data!O1233:O2787-Data!T1233:T2787)</f>
        <v>270.77999999999997</v>
      </c>
      <c r="AC1233" s="35">
        <f>India_Data[[#This Row],[Ship Date]]-India_Data[[#This Row],[Order Date]]</f>
        <v>2</v>
      </c>
      <c r="AD1233" s="35" t="str">
        <f>IF(India_Data[[#This Row],[Ship Date]]-India_Data[[#This Row],[Order Date]]&gt;5,"flag","no")</f>
        <v>no</v>
      </c>
      <c r="AE1233" s="35">
        <f>India_Data[[#This Row],[Profit]]/India_Data[[#This Row],[Sales]]</f>
        <v>0.31998566693541164</v>
      </c>
      <c r="AF1233" s="41">
        <f>India_Data[[#This Row],[Sales]]/India_Data[[#This Row],[Target]]</f>
        <v>1.6786466165413534</v>
      </c>
      <c r="AG1233" s="41">
        <f>India_Data[[#This Row],[Shipping Cost]]/India_Data[[#This Row],[Sales]]</f>
        <v>9.4284690495386542E-2</v>
      </c>
      <c r="AH1233" s="40" t="str">
        <f>IF(India_Data[[#This Row],[Shipping Cost]]/India_Data[[#This Row],[Sales]]&gt;0.1,"HIGH","")</f>
        <v/>
      </c>
    </row>
    <row r="1234" spans="1:34">
      <c r="A1234" s="19">
        <v>1233</v>
      </c>
      <c r="B1234" s="20" t="s">
        <v>1700</v>
      </c>
      <c r="C1234" s="20" t="s">
        <v>26</v>
      </c>
      <c r="D1234" s="20" t="s">
        <v>1701</v>
      </c>
      <c r="E1234" s="20" t="s">
        <v>1702</v>
      </c>
      <c r="F1234" s="20" t="s">
        <v>29</v>
      </c>
      <c r="G1234" s="20" t="s">
        <v>82</v>
      </c>
      <c r="H1234" s="20" t="s">
        <v>63</v>
      </c>
      <c r="I1234" s="20" t="s">
        <v>32</v>
      </c>
      <c r="J1234" s="20" t="s">
        <v>54</v>
      </c>
      <c r="K1234" s="20" t="s">
        <v>1703</v>
      </c>
      <c r="L1234" s="20" t="s">
        <v>1508</v>
      </c>
      <c r="M1234" s="20" t="s">
        <v>1509</v>
      </c>
      <c r="N1234" s="20" t="s">
        <v>1704</v>
      </c>
      <c r="O1234" s="20">
        <v>874.68</v>
      </c>
      <c r="P1234" s="20">
        <v>2</v>
      </c>
      <c r="Q1234" s="20">
        <v>192.42</v>
      </c>
      <c r="R1234" s="20">
        <v>57.11</v>
      </c>
      <c r="S1234" s="20" t="s">
        <v>38</v>
      </c>
      <c r="T1234" s="20">
        <v>30</v>
      </c>
      <c r="U1234" s="20" t="s">
        <v>350</v>
      </c>
      <c r="V1234" s="20" t="s">
        <v>362</v>
      </c>
      <c r="W1234" s="21" t="s">
        <v>58</v>
      </c>
      <c r="X1234" s="22">
        <v>44595</v>
      </c>
      <c r="Y1234" s="23">
        <v>44654</v>
      </c>
      <c r="Z1234" s="37" t="str">
        <f>IF(India_Data[[#This Row],[Order Date]]=India_Data[[#This Row],[Ship Date]],"0","1")</f>
        <v>1</v>
      </c>
      <c r="AA1234" s="37" t="str">
        <f>IF(India_Data[[#This Row],[Sales]]&gt;=India_Data[[#This Row],[Target]],"YES","NO")</f>
        <v>YES</v>
      </c>
      <c r="AB1234" s="37">
        <f>(Data!O1234:O2788-Data!T1234:T2788)</f>
        <v>844.68</v>
      </c>
      <c r="AC1234" s="35">
        <f>India_Data[[#This Row],[Ship Date]]-India_Data[[#This Row],[Order Date]]</f>
        <v>59</v>
      </c>
      <c r="AD1234" s="35" t="str">
        <f>IF(India_Data[[#This Row],[Ship Date]]-India_Data[[#This Row],[Order Date]]&gt;5,"flag","no")</f>
        <v>flag</v>
      </c>
      <c r="AE1234" s="35">
        <f>India_Data[[#This Row],[Profit]]/India_Data[[#This Row],[Sales]]</f>
        <v>0.21998902455755248</v>
      </c>
      <c r="AF1234" s="41">
        <f>India_Data[[#This Row],[Sales]]/India_Data[[#This Row],[Target]]</f>
        <v>29.155999999999999</v>
      </c>
      <c r="AG1234" s="41">
        <f>India_Data[[#This Row],[Shipping Cost]]/India_Data[[#This Row],[Sales]]</f>
        <v>6.5292449810216313E-2</v>
      </c>
      <c r="AH1234" s="40" t="str">
        <f>IF(India_Data[[#This Row],[Shipping Cost]]/India_Data[[#This Row],[Sales]]&gt;0.1,"HIGH","")</f>
        <v/>
      </c>
    </row>
    <row r="1235" spans="1:34">
      <c r="A1235" s="19">
        <v>1234</v>
      </c>
      <c r="B1235" s="20" t="s">
        <v>1325</v>
      </c>
      <c r="C1235" s="20" t="s">
        <v>26</v>
      </c>
      <c r="D1235" s="20" t="s">
        <v>1326</v>
      </c>
      <c r="E1235" s="20" t="s">
        <v>1327</v>
      </c>
      <c r="F1235" s="20" t="s">
        <v>29</v>
      </c>
      <c r="G1235" s="20" t="s">
        <v>623</v>
      </c>
      <c r="H1235" s="20" t="s">
        <v>63</v>
      </c>
      <c r="I1235" s="20" t="s">
        <v>32</v>
      </c>
      <c r="J1235" s="20" t="s">
        <v>54</v>
      </c>
      <c r="K1235" s="20" t="s">
        <v>1662</v>
      </c>
      <c r="L1235" s="20" t="s">
        <v>1508</v>
      </c>
      <c r="M1235" s="20" t="s">
        <v>1548</v>
      </c>
      <c r="N1235" s="20" t="s">
        <v>1663</v>
      </c>
      <c r="O1235" s="20">
        <v>106.08</v>
      </c>
      <c r="P1235" s="20">
        <v>2</v>
      </c>
      <c r="Q1235" s="20">
        <v>40.26</v>
      </c>
      <c r="R1235" s="20">
        <v>7.66</v>
      </c>
      <c r="S1235" s="20" t="s">
        <v>38</v>
      </c>
      <c r="T1235" s="20">
        <v>343</v>
      </c>
      <c r="U1235" s="20" t="s">
        <v>350</v>
      </c>
      <c r="V1235" s="20" t="s">
        <v>351</v>
      </c>
      <c r="W1235" s="21" t="s">
        <v>41</v>
      </c>
      <c r="X1235" s="22">
        <v>45473</v>
      </c>
      <c r="Y1235" s="23">
        <v>45329</v>
      </c>
      <c r="Z1235" s="37" t="str">
        <f>IF(India_Data[[#This Row],[Order Date]]=India_Data[[#This Row],[Ship Date]],"0","1")</f>
        <v>1</v>
      </c>
      <c r="AA1235" s="37" t="str">
        <f>IF(India_Data[[#This Row],[Sales]]&gt;=India_Data[[#This Row],[Target]],"YES","NO")</f>
        <v>NO</v>
      </c>
      <c r="AB1235" s="37">
        <f>(Data!O1235:O2789-Data!T1235:T2789)</f>
        <v>-236.92000000000002</v>
      </c>
      <c r="AC1235" s="35">
        <f>India_Data[[#This Row],[Ship Date]]-India_Data[[#This Row],[Order Date]]</f>
        <v>-144</v>
      </c>
      <c r="AD1235" s="35" t="str">
        <f>IF(India_Data[[#This Row],[Ship Date]]-India_Data[[#This Row],[Order Date]]&gt;5,"flag","no")</f>
        <v>no</v>
      </c>
      <c r="AE1235" s="35">
        <f>India_Data[[#This Row],[Profit]]/India_Data[[#This Row],[Sales]]</f>
        <v>0.37952488687782804</v>
      </c>
      <c r="AF1235" s="41">
        <f>India_Data[[#This Row],[Sales]]/India_Data[[#This Row],[Target]]</f>
        <v>0.30927113702623904</v>
      </c>
      <c r="AG1235" s="41">
        <f>India_Data[[#This Row],[Shipping Cost]]/India_Data[[#This Row],[Sales]]</f>
        <v>7.220965309200604E-2</v>
      </c>
      <c r="AH1235" s="40" t="str">
        <f>IF(India_Data[[#This Row],[Shipping Cost]]/India_Data[[#This Row],[Sales]]&gt;0.1,"HIGH","")</f>
        <v/>
      </c>
    </row>
    <row r="1236" spans="1:34">
      <c r="A1236" s="19">
        <v>1235</v>
      </c>
      <c r="B1236" s="20" t="s">
        <v>1705</v>
      </c>
      <c r="C1236" s="20" t="s">
        <v>26</v>
      </c>
      <c r="D1236" s="20" t="s">
        <v>1706</v>
      </c>
      <c r="E1236" s="20" t="s">
        <v>1707</v>
      </c>
      <c r="F1236" s="20" t="s">
        <v>29</v>
      </c>
      <c r="G1236" s="20" t="s">
        <v>420</v>
      </c>
      <c r="H1236" s="20" t="s">
        <v>63</v>
      </c>
      <c r="I1236" s="20" t="s">
        <v>32</v>
      </c>
      <c r="J1236" s="20" t="s">
        <v>54</v>
      </c>
      <c r="K1236" s="20" t="s">
        <v>1591</v>
      </c>
      <c r="L1236" s="20" t="s">
        <v>1508</v>
      </c>
      <c r="M1236" s="20" t="s">
        <v>1548</v>
      </c>
      <c r="N1236" s="20" t="s">
        <v>1592</v>
      </c>
      <c r="O1236" s="20">
        <v>94.68</v>
      </c>
      <c r="P1236" s="20">
        <v>2</v>
      </c>
      <c r="Q1236" s="20">
        <v>1.86</v>
      </c>
      <c r="R1236" s="20">
        <v>2.61</v>
      </c>
      <c r="S1236" s="20" t="s">
        <v>38</v>
      </c>
      <c r="T1236" s="20">
        <v>581</v>
      </c>
      <c r="U1236" s="20" t="s">
        <v>350</v>
      </c>
      <c r="V1236" s="20" t="s">
        <v>356</v>
      </c>
      <c r="W1236" s="21" t="s">
        <v>58</v>
      </c>
      <c r="X1236" s="22">
        <v>45182</v>
      </c>
      <c r="Y1236" s="23">
        <v>45182</v>
      </c>
      <c r="Z1236" s="37" t="str">
        <f>IF(India_Data[[#This Row],[Order Date]]=India_Data[[#This Row],[Ship Date]],"0","1")</f>
        <v>0</v>
      </c>
      <c r="AA1236" s="37" t="str">
        <f>IF(India_Data[[#This Row],[Sales]]&gt;=India_Data[[#This Row],[Target]],"YES","NO")</f>
        <v>NO</v>
      </c>
      <c r="AB1236" s="37">
        <f>(Data!O1236:O2790-Data!T1236:T2790)</f>
        <v>-486.32</v>
      </c>
      <c r="AC1236" s="35">
        <f>India_Data[[#This Row],[Ship Date]]-India_Data[[#This Row],[Order Date]]</f>
        <v>0</v>
      </c>
      <c r="AD1236" s="35" t="str">
        <f>IF(India_Data[[#This Row],[Ship Date]]-India_Data[[#This Row],[Order Date]]&gt;5,"flag","no")</f>
        <v>no</v>
      </c>
      <c r="AE1236" s="35">
        <f>India_Data[[#This Row],[Profit]]/India_Data[[#This Row],[Sales]]</f>
        <v>1.9645120405576678E-2</v>
      </c>
      <c r="AF1236" s="41">
        <f>India_Data[[#This Row],[Sales]]/India_Data[[#This Row],[Target]]</f>
        <v>0.16296041308089501</v>
      </c>
      <c r="AG1236" s="41">
        <f>India_Data[[#This Row],[Shipping Cost]]/India_Data[[#This Row],[Sales]]</f>
        <v>2.7566539923954369E-2</v>
      </c>
      <c r="AH1236" s="40" t="str">
        <f>IF(India_Data[[#This Row],[Shipping Cost]]/India_Data[[#This Row],[Sales]]&gt;0.1,"HIGH","")</f>
        <v/>
      </c>
    </row>
    <row r="1237" spans="1:34">
      <c r="A1237" s="19">
        <v>1236</v>
      </c>
      <c r="B1237" s="20" t="s">
        <v>1708</v>
      </c>
      <c r="C1237" s="20" t="s">
        <v>26</v>
      </c>
      <c r="D1237" s="20" t="s">
        <v>1709</v>
      </c>
      <c r="E1237" s="20" t="s">
        <v>1710</v>
      </c>
      <c r="F1237" s="20" t="s">
        <v>29</v>
      </c>
      <c r="G1237" s="20" t="s">
        <v>191</v>
      </c>
      <c r="H1237" s="20" t="s">
        <v>63</v>
      </c>
      <c r="I1237" s="20" t="s">
        <v>32</v>
      </c>
      <c r="J1237" s="20" t="s">
        <v>54</v>
      </c>
      <c r="K1237" s="20" t="s">
        <v>1711</v>
      </c>
      <c r="L1237" s="20" t="s">
        <v>1508</v>
      </c>
      <c r="M1237" s="20" t="s">
        <v>1518</v>
      </c>
      <c r="N1237" s="20" t="s">
        <v>1712</v>
      </c>
      <c r="O1237" s="20">
        <v>266.22000000000003</v>
      </c>
      <c r="P1237" s="20">
        <v>2</v>
      </c>
      <c r="Q1237" s="20">
        <v>69.180000000000007</v>
      </c>
      <c r="R1237" s="20">
        <v>21.8</v>
      </c>
      <c r="S1237" s="20" t="s">
        <v>38</v>
      </c>
      <c r="T1237" s="20">
        <v>455</v>
      </c>
      <c r="U1237" s="20" t="s">
        <v>350</v>
      </c>
      <c r="V1237" s="20" t="s">
        <v>375</v>
      </c>
      <c r="W1237" s="21" t="s">
        <v>58</v>
      </c>
      <c r="X1237" s="22">
        <v>44839</v>
      </c>
      <c r="Y1237" s="23">
        <v>44900</v>
      </c>
      <c r="Z1237" s="37" t="str">
        <f>IF(India_Data[[#This Row],[Order Date]]=India_Data[[#This Row],[Ship Date]],"0","1")</f>
        <v>1</v>
      </c>
      <c r="AA1237" s="37" t="str">
        <f>IF(India_Data[[#This Row],[Sales]]&gt;=India_Data[[#This Row],[Target]],"YES","NO")</f>
        <v>NO</v>
      </c>
      <c r="AB1237" s="37">
        <f>(Data!O1237:O2791-Data!T1237:T2791)</f>
        <v>-188.77999999999997</v>
      </c>
      <c r="AC1237" s="35">
        <f>India_Data[[#This Row],[Ship Date]]-India_Data[[#This Row],[Order Date]]</f>
        <v>61</v>
      </c>
      <c r="AD1237" s="35" t="str">
        <f>IF(India_Data[[#This Row],[Ship Date]]-India_Data[[#This Row],[Order Date]]&gt;5,"flag","no")</f>
        <v>flag</v>
      </c>
      <c r="AE1237" s="35">
        <f>India_Data[[#This Row],[Profit]]/India_Data[[#This Row],[Sales]]</f>
        <v>0.25986026594545863</v>
      </c>
      <c r="AF1237" s="41">
        <f>India_Data[[#This Row],[Sales]]/India_Data[[#This Row],[Target]]</f>
        <v>0.58509890109890117</v>
      </c>
      <c r="AG1237" s="41">
        <f>India_Data[[#This Row],[Shipping Cost]]/India_Data[[#This Row],[Sales]]</f>
        <v>8.1887160994666058E-2</v>
      </c>
      <c r="AH1237" s="40" t="str">
        <f>IF(India_Data[[#This Row],[Shipping Cost]]/India_Data[[#This Row],[Sales]]&gt;0.1,"HIGH","")</f>
        <v/>
      </c>
    </row>
    <row r="1238" spans="1:34">
      <c r="A1238" s="19">
        <v>1237</v>
      </c>
      <c r="B1238" s="20" t="s">
        <v>248</v>
      </c>
      <c r="C1238" s="20" t="s">
        <v>26</v>
      </c>
      <c r="D1238" s="20" t="s">
        <v>249</v>
      </c>
      <c r="E1238" s="20" t="s">
        <v>250</v>
      </c>
      <c r="F1238" s="20" t="s">
        <v>29</v>
      </c>
      <c r="G1238" s="20" t="s">
        <v>251</v>
      </c>
      <c r="H1238" s="20" t="s">
        <v>252</v>
      </c>
      <c r="I1238" s="20" t="s">
        <v>32</v>
      </c>
      <c r="J1238" s="20" t="s">
        <v>47</v>
      </c>
      <c r="K1238" s="20" t="s">
        <v>1713</v>
      </c>
      <c r="L1238" s="20" t="s">
        <v>1508</v>
      </c>
      <c r="M1238" s="20" t="s">
        <v>1518</v>
      </c>
      <c r="N1238" s="20" t="s">
        <v>1714</v>
      </c>
      <c r="O1238" s="20">
        <v>106.02</v>
      </c>
      <c r="P1238" s="20">
        <v>2</v>
      </c>
      <c r="Q1238" s="20">
        <v>9.5399999999999991</v>
      </c>
      <c r="R1238" s="20">
        <v>6.48</v>
      </c>
      <c r="S1238" s="20" t="s">
        <v>38</v>
      </c>
      <c r="T1238" s="20">
        <v>274</v>
      </c>
      <c r="U1238" s="20" t="s">
        <v>350</v>
      </c>
      <c r="V1238" s="20" t="s">
        <v>362</v>
      </c>
      <c r="W1238" s="21" t="s">
        <v>41</v>
      </c>
      <c r="X1238" s="22">
        <v>45154</v>
      </c>
      <c r="Y1238" s="23">
        <v>45156</v>
      </c>
      <c r="Z1238" s="37" t="str">
        <f>IF(India_Data[[#This Row],[Order Date]]=India_Data[[#This Row],[Ship Date]],"0","1")</f>
        <v>1</v>
      </c>
      <c r="AA1238" s="37" t="str">
        <f>IF(India_Data[[#This Row],[Sales]]&gt;=India_Data[[#This Row],[Target]],"YES","NO")</f>
        <v>NO</v>
      </c>
      <c r="AB1238" s="37">
        <f>(Data!O1238:O2792-Data!T1238:T2792)</f>
        <v>-167.98000000000002</v>
      </c>
      <c r="AC1238" s="35">
        <f>India_Data[[#This Row],[Ship Date]]-India_Data[[#This Row],[Order Date]]</f>
        <v>2</v>
      </c>
      <c r="AD1238" s="35" t="str">
        <f>IF(India_Data[[#This Row],[Ship Date]]-India_Data[[#This Row],[Order Date]]&gt;5,"flag","no")</f>
        <v>no</v>
      </c>
      <c r="AE1238" s="35">
        <f>India_Data[[#This Row],[Profit]]/India_Data[[#This Row],[Sales]]</f>
        <v>8.9983022071307289E-2</v>
      </c>
      <c r="AF1238" s="41">
        <f>India_Data[[#This Row],[Sales]]/India_Data[[#This Row],[Target]]</f>
        <v>0.38693430656934308</v>
      </c>
      <c r="AG1238" s="41">
        <f>India_Data[[#This Row],[Shipping Cost]]/India_Data[[#This Row],[Sales]]</f>
        <v>6.1120543293718174E-2</v>
      </c>
      <c r="AH1238" s="40" t="str">
        <f>IF(India_Data[[#This Row],[Shipping Cost]]/India_Data[[#This Row],[Sales]]&gt;0.1,"HIGH","")</f>
        <v/>
      </c>
    </row>
    <row r="1239" spans="1:34">
      <c r="A1239" s="19">
        <v>1238</v>
      </c>
      <c r="B1239" s="20" t="s">
        <v>265</v>
      </c>
      <c r="C1239" s="20" t="s">
        <v>26</v>
      </c>
      <c r="D1239" s="20" t="s">
        <v>266</v>
      </c>
      <c r="E1239" s="20" t="s">
        <v>267</v>
      </c>
      <c r="F1239" s="20" t="s">
        <v>29</v>
      </c>
      <c r="G1239" s="20" t="s">
        <v>164</v>
      </c>
      <c r="H1239" s="20" t="s">
        <v>165</v>
      </c>
      <c r="I1239" s="20" t="s">
        <v>32</v>
      </c>
      <c r="J1239" s="20" t="s">
        <v>47</v>
      </c>
      <c r="K1239" s="20" t="s">
        <v>2143</v>
      </c>
      <c r="L1239" s="20" t="s">
        <v>1942</v>
      </c>
      <c r="M1239" s="20" t="s">
        <v>1958</v>
      </c>
      <c r="N1239" s="20" t="s">
        <v>2144</v>
      </c>
      <c r="O1239" s="20">
        <v>224.82</v>
      </c>
      <c r="P1239" s="20">
        <v>2</v>
      </c>
      <c r="Q1239" s="20">
        <v>6.72</v>
      </c>
      <c r="R1239" s="20">
        <v>14.51</v>
      </c>
      <c r="S1239" s="20" t="s">
        <v>38</v>
      </c>
      <c r="T1239" s="20">
        <v>31</v>
      </c>
      <c r="U1239" s="20" t="s">
        <v>350</v>
      </c>
      <c r="V1239" s="20" t="s">
        <v>351</v>
      </c>
      <c r="W1239" s="21" t="s">
        <v>58</v>
      </c>
      <c r="X1239" s="22">
        <v>44931</v>
      </c>
      <c r="Y1239" s="23">
        <v>45021</v>
      </c>
      <c r="Z1239" s="37" t="str">
        <f>IF(India_Data[[#This Row],[Order Date]]=India_Data[[#This Row],[Ship Date]],"0","1")</f>
        <v>1</v>
      </c>
      <c r="AA1239" s="37" t="str">
        <f>IF(India_Data[[#This Row],[Sales]]&gt;=India_Data[[#This Row],[Target]],"YES","NO")</f>
        <v>YES</v>
      </c>
      <c r="AB1239" s="37">
        <f>(Data!O1239:O2793-Data!T1239:T2793)</f>
        <v>193.82</v>
      </c>
      <c r="AC1239" s="35">
        <f>India_Data[[#This Row],[Ship Date]]-India_Data[[#This Row],[Order Date]]</f>
        <v>90</v>
      </c>
      <c r="AD1239" s="35" t="str">
        <f>IF(India_Data[[#This Row],[Ship Date]]-India_Data[[#This Row],[Order Date]]&gt;5,"flag","no")</f>
        <v>flag</v>
      </c>
      <c r="AE1239" s="35">
        <f>India_Data[[#This Row],[Profit]]/India_Data[[#This Row],[Sales]]</f>
        <v>2.9890579129970642E-2</v>
      </c>
      <c r="AF1239" s="41">
        <f>India_Data[[#This Row],[Sales]]/India_Data[[#This Row],[Target]]</f>
        <v>7.2522580645161288</v>
      </c>
      <c r="AG1239" s="41">
        <f>India_Data[[#This Row],[Shipping Cost]]/India_Data[[#This Row],[Sales]]</f>
        <v>6.4540521305933643E-2</v>
      </c>
      <c r="AH1239" s="40" t="str">
        <f>IF(India_Data[[#This Row],[Shipping Cost]]/India_Data[[#This Row],[Sales]]&gt;0.1,"HIGH","")</f>
        <v/>
      </c>
    </row>
    <row r="1240" spans="1:34">
      <c r="A1240" s="19">
        <v>1239</v>
      </c>
      <c r="B1240" s="20" t="s">
        <v>345</v>
      </c>
      <c r="C1240" s="20" t="s">
        <v>26</v>
      </c>
      <c r="D1240" s="20" t="s">
        <v>346</v>
      </c>
      <c r="E1240" s="20" t="s">
        <v>347</v>
      </c>
      <c r="F1240" s="20" t="s">
        <v>29</v>
      </c>
      <c r="G1240" s="20" t="s">
        <v>135</v>
      </c>
      <c r="H1240" s="20" t="s">
        <v>136</v>
      </c>
      <c r="I1240" s="20" t="s">
        <v>32</v>
      </c>
      <c r="J1240" s="20" t="s">
        <v>54</v>
      </c>
      <c r="K1240" s="20" t="s">
        <v>2285</v>
      </c>
      <c r="L1240" s="20" t="s">
        <v>1942</v>
      </c>
      <c r="M1240" s="20" t="s">
        <v>1958</v>
      </c>
      <c r="N1240" s="20" t="s">
        <v>2286</v>
      </c>
      <c r="O1240" s="20">
        <v>76.62</v>
      </c>
      <c r="P1240" s="20">
        <v>2</v>
      </c>
      <c r="Q1240" s="20">
        <v>0.72</v>
      </c>
      <c r="R1240" s="20">
        <v>8.5299999999999994</v>
      </c>
      <c r="S1240" s="20" t="s">
        <v>38</v>
      </c>
      <c r="T1240" s="20">
        <v>327</v>
      </c>
      <c r="U1240" s="20" t="s">
        <v>350</v>
      </c>
      <c r="V1240" s="20" t="s">
        <v>356</v>
      </c>
      <c r="W1240" s="21" t="s">
        <v>58</v>
      </c>
      <c r="X1240" s="22">
        <v>45496</v>
      </c>
      <c r="Y1240" s="23">
        <v>45498</v>
      </c>
      <c r="Z1240" s="37" t="str">
        <f>IF(India_Data[[#This Row],[Order Date]]=India_Data[[#This Row],[Ship Date]],"0","1")</f>
        <v>1</v>
      </c>
      <c r="AA1240" s="37" t="str">
        <f>IF(India_Data[[#This Row],[Sales]]&gt;=India_Data[[#This Row],[Target]],"YES","NO")</f>
        <v>NO</v>
      </c>
      <c r="AB1240" s="37">
        <f>(Data!O1240:O2794-Data!T1240:T2794)</f>
        <v>-250.38</v>
      </c>
      <c r="AC1240" s="35">
        <f>India_Data[[#This Row],[Ship Date]]-India_Data[[#This Row],[Order Date]]</f>
        <v>2</v>
      </c>
      <c r="AD1240" s="35" t="str">
        <f>IF(India_Data[[#This Row],[Ship Date]]-India_Data[[#This Row],[Order Date]]&gt;5,"flag","no")</f>
        <v>no</v>
      </c>
      <c r="AE1240" s="35">
        <f>India_Data[[#This Row],[Profit]]/India_Data[[#This Row],[Sales]]</f>
        <v>9.3970242756460445E-3</v>
      </c>
      <c r="AF1240" s="41">
        <f>India_Data[[#This Row],[Sales]]/India_Data[[#This Row],[Target]]</f>
        <v>0.23431192660550459</v>
      </c>
      <c r="AG1240" s="41">
        <f>India_Data[[#This Row],[Shipping Cost]]/India_Data[[#This Row],[Sales]]</f>
        <v>0.1113286348211955</v>
      </c>
      <c r="AH1240" s="40" t="str">
        <f>IF(India_Data[[#This Row],[Shipping Cost]]/India_Data[[#This Row],[Sales]]&gt;0.1,"HIGH","")</f>
        <v>HIGH</v>
      </c>
    </row>
    <row r="1241" spans="1:34">
      <c r="A1241" s="19">
        <v>1240</v>
      </c>
      <c r="B1241" s="20" t="s">
        <v>610</v>
      </c>
      <c r="C1241" s="20" t="s">
        <v>26</v>
      </c>
      <c r="D1241" s="20" t="s">
        <v>611</v>
      </c>
      <c r="E1241" s="20" t="s">
        <v>612</v>
      </c>
      <c r="F1241" s="20" t="s">
        <v>29</v>
      </c>
      <c r="G1241" s="20" t="s">
        <v>613</v>
      </c>
      <c r="H1241" s="20" t="s">
        <v>157</v>
      </c>
      <c r="I1241" s="20" t="s">
        <v>32</v>
      </c>
      <c r="J1241" s="20" t="s">
        <v>47</v>
      </c>
      <c r="K1241" s="20" t="s">
        <v>2155</v>
      </c>
      <c r="L1241" s="20" t="s">
        <v>1942</v>
      </c>
      <c r="M1241" s="20" t="s">
        <v>1958</v>
      </c>
      <c r="N1241" s="20" t="s">
        <v>2156</v>
      </c>
      <c r="O1241" s="20">
        <v>114.66</v>
      </c>
      <c r="P1241" s="20">
        <v>2</v>
      </c>
      <c r="Q1241" s="20">
        <v>4.5599999999999996</v>
      </c>
      <c r="R1241" s="20">
        <v>2.33</v>
      </c>
      <c r="S1241" s="20" t="s">
        <v>38</v>
      </c>
      <c r="T1241" s="20">
        <v>292</v>
      </c>
      <c r="U1241" s="20" t="s">
        <v>350</v>
      </c>
      <c r="V1241" s="20" t="s">
        <v>375</v>
      </c>
      <c r="W1241" s="21" t="s">
        <v>58</v>
      </c>
      <c r="X1241" s="22">
        <v>45326</v>
      </c>
      <c r="Y1241" s="23">
        <v>45386</v>
      </c>
      <c r="Z1241" s="37" t="str">
        <f>IF(India_Data[[#This Row],[Order Date]]=India_Data[[#This Row],[Ship Date]],"0","1")</f>
        <v>1</v>
      </c>
      <c r="AA1241" s="37" t="str">
        <f>IF(India_Data[[#This Row],[Sales]]&gt;=India_Data[[#This Row],[Target]],"YES","NO")</f>
        <v>NO</v>
      </c>
      <c r="AB1241" s="37">
        <f>(Data!O1241:O2795-Data!T1241:T2795)</f>
        <v>-177.34</v>
      </c>
      <c r="AC1241" s="35">
        <f>India_Data[[#This Row],[Ship Date]]-India_Data[[#This Row],[Order Date]]</f>
        <v>60</v>
      </c>
      <c r="AD1241" s="35" t="str">
        <f>IF(India_Data[[#This Row],[Ship Date]]-India_Data[[#This Row],[Order Date]]&gt;5,"flag","no")</f>
        <v>flag</v>
      </c>
      <c r="AE1241" s="35">
        <f>India_Data[[#This Row],[Profit]]/India_Data[[#This Row],[Sales]]</f>
        <v>3.9769754055468336E-2</v>
      </c>
      <c r="AF1241" s="41">
        <f>India_Data[[#This Row],[Sales]]/India_Data[[#This Row],[Target]]</f>
        <v>0.3926712328767123</v>
      </c>
      <c r="AG1241" s="41">
        <f>India_Data[[#This Row],[Shipping Cost]]/India_Data[[#This Row],[Sales]]</f>
        <v>2.0320948892377465E-2</v>
      </c>
      <c r="AH1241" s="40" t="str">
        <f>IF(India_Data[[#This Row],[Shipping Cost]]/India_Data[[#This Row],[Sales]]&gt;0.1,"HIGH","")</f>
        <v/>
      </c>
    </row>
    <row r="1242" spans="1:34">
      <c r="A1242" s="19">
        <v>1241</v>
      </c>
      <c r="B1242" s="20" t="s">
        <v>2287</v>
      </c>
      <c r="C1242" s="20" t="s">
        <v>26</v>
      </c>
      <c r="D1242" s="20" t="s">
        <v>2288</v>
      </c>
      <c r="E1242" s="20" t="s">
        <v>2289</v>
      </c>
      <c r="F1242" s="20" t="s">
        <v>29</v>
      </c>
      <c r="G1242" s="20" t="s">
        <v>164</v>
      </c>
      <c r="H1242" s="20" t="s">
        <v>165</v>
      </c>
      <c r="I1242" s="20" t="s">
        <v>32</v>
      </c>
      <c r="J1242" s="20" t="s">
        <v>47</v>
      </c>
      <c r="K1242" s="20" t="s">
        <v>2151</v>
      </c>
      <c r="L1242" s="20" t="s">
        <v>1942</v>
      </c>
      <c r="M1242" s="20" t="s">
        <v>1969</v>
      </c>
      <c r="N1242" s="20" t="s">
        <v>2152</v>
      </c>
      <c r="O1242" s="20">
        <v>339.48</v>
      </c>
      <c r="P1242" s="20">
        <v>2</v>
      </c>
      <c r="Q1242" s="20">
        <v>27.12</v>
      </c>
      <c r="R1242" s="20">
        <v>17.34</v>
      </c>
      <c r="S1242" s="20" t="s">
        <v>38</v>
      </c>
      <c r="T1242" s="20">
        <v>199</v>
      </c>
      <c r="U1242" s="20" t="s">
        <v>350</v>
      </c>
      <c r="V1242" s="20" t="s">
        <v>362</v>
      </c>
      <c r="W1242" s="21" t="s">
        <v>58</v>
      </c>
      <c r="X1242" s="22">
        <v>45069</v>
      </c>
      <c r="Y1242" s="23">
        <v>45072</v>
      </c>
      <c r="Z1242" s="37" t="str">
        <f>IF(India_Data[[#This Row],[Order Date]]=India_Data[[#This Row],[Ship Date]],"0","1")</f>
        <v>1</v>
      </c>
      <c r="AA1242" s="37" t="str">
        <f>IF(India_Data[[#This Row],[Sales]]&gt;=India_Data[[#This Row],[Target]],"YES","NO")</f>
        <v>YES</v>
      </c>
      <c r="AB1242" s="37">
        <f>(Data!O1242:O2796-Data!T1242:T2796)</f>
        <v>140.48000000000002</v>
      </c>
      <c r="AC1242" s="35">
        <f>India_Data[[#This Row],[Ship Date]]-India_Data[[#This Row],[Order Date]]</f>
        <v>3</v>
      </c>
      <c r="AD1242" s="35" t="str">
        <f>IF(India_Data[[#This Row],[Ship Date]]-India_Data[[#This Row],[Order Date]]&gt;5,"flag","no")</f>
        <v>no</v>
      </c>
      <c r="AE1242" s="35">
        <f>India_Data[[#This Row],[Profit]]/India_Data[[#This Row],[Sales]]</f>
        <v>7.9886885825379991E-2</v>
      </c>
      <c r="AF1242" s="41">
        <f>India_Data[[#This Row],[Sales]]/India_Data[[#This Row],[Target]]</f>
        <v>1.7059296482412061</v>
      </c>
      <c r="AG1242" s="41">
        <f>India_Data[[#This Row],[Shipping Cost]]/India_Data[[#This Row],[Sales]]</f>
        <v>5.1078119476846942E-2</v>
      </c>
      <c r="AH1242" s="40" t="str">
        <f>IF(India_Data[[#This Row],[Shipping Cost]]/India_Data[[#This Row],[Sales]]&gt;0.1,"HIGH","")</f>
        <v/>
      </c>
    </row>
    <row r="1243" spans="1:34">
      <c r="A1243" s="19">
        <v>1242</v>
      </c>
      <c r="B1243" s="20" t="s">
        <v>200</v>
      </c>
      <c r="C1243" s="20" t="s">
        <v>26</v>
      </c>
      <c r="D1243" s="20" t="s">
        <v>201</v>
      </c>
      <c r="E1243" s="20" t="s">
        <v>202</v>
      </c>
      <c r="F1243" s="20" t="s">
        <v>29</v>
      </c>
      <c r="G1243" s="20" t="s">
        <v>203</v>
      </c>
      <c r="H1243" s="20" t="s">
        <v>53</v>
      </c>
      <c r="I1243" s="20" t="s">
        <v>32</v>
      </c>
      <c r="J1243" s="20" t="s">
        <v>54</v>
      </c>
      <c r="K1243" s="20" t="s">
        <v>2257</v>
      </c>
      <c r="L1243" s="20" t="s">
        <v>1942</v>
      </c>
      <c r="M1243" s="20" t="s">
        <v>1943</v>
      </c>
      <c r="N1243" s="20" t="s">
        <v>2258</v>
      </c>
      <c r="O1243" s="20">
        <v>532.5</v>
      </c>
      <c r="P1243" s="20">
        <v>2</v>
      </c>
      <c r="Q1243" s="20">
        <v>207.66</v>
      </c>
      <c r="R1243" s="20">
        <v>43.64</v>
      </c>
      <c r="S1243" s="20" t="s">
        <v>38</v>
      </c>
      <c r="T1243" s="20">
        <v>651</v>
      </c>
      <c r="U1243" s="20" t="s">
        <v>350</v>
      </c>
      <c r="V1243" s="20" t="s">
        <v>351</v>
      </c>
      <c r="W1243" s="21" t="s">
        <v>58</v>
      </c>
      <c r="X1243" s="22">
        <v>45496</v>
      </c>
      <c r="Y1243" s="23">
        <v>45498</v>
      </c>
      <c r="Z1243" s="37" t="str">
        <f>IF(India_Data[[#This Row],[Order Date]]=India_Data[[#This Row],[Ship Date]],"0","1")</f>
        <v>1</v>
      </c>
      <c r="AA1243" s="37" t="str">
        <f>IF(India_Data[[#This Row],[Sales]]&gt;=India_Data[[#This Row],[Target]],"YES","NO")</f>
        <v>NO</v>
      </c>
      <c r="AB1243" s="37">
        <f>(Data!O1243:O2797-Data!T1243:T2797)</f>
        <v>-118.5</v>
      </c>
      <c r="AC1243" s="35">
        <f>India_Data[[#This Row],[Ship Date]]-India_Data[[#This Row],[Order Date]]</f>
        <v>2</v>
      </c>
      <c r="AD1243" s="35" t="str">
        <f>IF(India_Data[[#This Row],[Ship Date]]-India_Data[[#This Row],[Order Date]]&gt;5,"flag","no")</f>
        <v>no</v>
      </c>
      <c r="AE1243" s="35">
        <f>India_Data[[#This Row],[Profit]]/India_Data[[#This Row],[Sales]]</f>
        <v>0.38997183098591548</v>
      </c>
      <c r="AF1243" s="41">
        <f>India_Data[[#This Row],[Sales]]/India_Data[[#This Row],[Target]]</f>
        <v>0.8179723502304147</v>
      </c>
      <c r="AG1243" s="41">
        <f>India_Data[[#This Row],[Shipping Cost]]/India_Data[[#This Row],[Sales]]</f>
        <v>8.1953051643192484E-2</v>
      </c>
      <c r="AH1243" s="40" t="str">
        <f>IF(India_Data[[#This Row],[Shipping Cost]]/India_Data[[#This Row],[Sales]]&gt;0.1,"HIGH","")</f>
        <v/>
      </c>
    </row>
    <row r="1244" spans="1:34">
      <c r="A1244" s="19">
        <v>1243</v>
      </c>
      <c r="B1244" s="20" t="s">
        <v>2290</v>
      </c>
      <c r="C1244" s="20" t="s">
        <v>26</v>
      </c>
      <c r="D1244" s="20" t="s">
        <v>2291</v>
      </c>
      <c r="E1244" s="20" t="s">
        <v>2292</v>
      </c>
      <c r="F1244" s="20" t="s">
        <v>29</v>
      </c>
      <c r="G1244" s="20" t="s">
        <v>627</v>
      </c>
      <c r="H1244" s="20" t="s">
        <v>627</v>
      </c>
      <c r="I1244" s="20" t="s">
        <v>32</v>
      </c>
      <c r="J1244" s="20" t="s">
        <v>47</v>
      </c>
      <c r="K1244" s="20" t="s">
        <v>2293</v>
      </c>
      <c r="L1244" s="20" t="s">
        <v>1942</v>
      </c>
      <c r="M1244" s="20" t="s">
        <v>1950</v>
      </c>
      <c r="N1244" s="20" t="s">
        <v>2294</v>
      </c>
      <c r="O1244" s="20">
        <v>636.36</v>
      </c>
      <c r="P1244" s="20">
        <v>2</v>
      </c>
      <c r="Q1244" s="20">
        <v>267.24</v>
      </c>
      <c r="R1244" s="20">
        <v>42.12</v>
      </c>
      <c r="S1244" s="20" t="s">
        <v>38</v>
      </c>
      <c r="T1244" s="20">
        <v>11</v>
      </c>
      <c r="U1244" s="20" t="s">
        <v>350</v>
      </c>
      <c r="V1244" s="20" t="s">
        <v>375</v>
      </c>
      <c r="W1244" s="21" t="s">
        <v>41</v>
      </c>
      <c r="X1244" s="22">
        <v>45058</v>
      </c>
      <c r="Y1244" s="23">
        <v>45119</v>
      </c>
      <c r="Z1244" s="37" t="str">
        <f>IF(India_Data[[#This Row],[Order Date]]=India_Data[[#This Row],[Ship Date]],"0","1")</f>
        <v>1</v>
      </c>
      <c r="AA1244" s="37" t="str">
        <f>IF(India_Data[[#This Row],[Sales]]&gt;=India_Data[[#This Row],[Target]],"YES","NO")</f>
        <v>YES</v>
      </c>
      <c r="AB1244" s="37">
        <f>(Data!O1244:O2798-Data!T1244:T2798)</f>
        <v>625.36</v>
      </c>
      <c r="AC1244" s="35">
        <f>India_Data[[#This Row],[Ship Date]]-India_Data[[#This Row],[Order Date]]</f>
        <v>61</v>
      </c>
      <c r="AD1244" s="35" t="str">
        <f>IF(India_Data[[#This Row],[Ship Date]]-India_Data[[#This Row],[Order Date]]&gt;5,"flag","no")</f>
        <v>flag</v>
      </c>
      <c r="AE1244" s="35">
        <f>India_Data[[#This Row],[Profit]]/India_Data[[#This Row],[Sales]]</f>
        <v>0.41995097114840657</v>
      </c>
      <c r="AF1244" s="41">
        <f>India_Data[[#This Row],[Sales]]/India_Data[[#This Row],[Target]]</f>
        <v>57.850909090909092</v>
      </c>
      <c r="AG1244" s="41">
        <f>India_Data[[#This Row],[Shipping Cost]]/India_Data[[#This Row],[Sales]]</f>
        <v>6.618894965114086E-2</v>
      </c>
      <c r="AH1244" s="40" t="str">
        <f>IF(India_Data[[#This Row],[Shipping Cost]]/India_Data[[#This Row],[Sales]]&gt;0.1,"HIGH","")</f>
        <v/>
      </c>
    </row>
    <row r="1245" spans="1:34">
      <c r="A1245" s="19">
        <v>1244</v>
      </c>
      <c r="B1245" s="20" t="s">
        <v>880</v>
      </c>
      <c r="C1245" s="20" t="s">
        <v>26</v>
      </c>
      <c r="D1245" s="20" t="s">
        <v>825</v>
      </c>
      <c r="E1245" s="20" t="s">
        <v>826</v>
      </c>
      <c r="F1245" s="20" t="s">
        <v>29</v>
      </c>
      <c r="G1245" s="20" t="s">
        <v>291</v>
      </c>
      <c r="H1245" s="20" t="s">
        <v>63</v>
      </c>
      <c r="I1245" s="20" t="s">
        <v>32</v>
      </c>
      <c r="J1245" s="20" t="s">
        <v>54</v>
      </c>
      <c r="K1245" s="20" t="s">
        <v>881</v>
      </c>
      <c r="L1245" s="20" t="s">
        <v>35</v>
      </c>
      <c r="M1245" s="20" t="s">
        <v>159</v>
      </c>
      <c r="N1245" s="20" t="s">
        <v>882</v>
      </c>
      <c r="O1245" s="20">
        <v>51.36</v>
      </c>
      <c r="P1245" s="20">
        <v>2</v>
      </c>
      <c r="Q1245" s="20">
        <v>-48.3</v>
      </c>
      <c r="R1245" s="20">
        <v>3.76</v>
      </c>
      <c r="S1245" s="20" t="s">
        <v>38</v>
      </c>
      <c r="T1245" s="20">
        <v>620</v>
      </c>
      <c r="U1245" s="20" t="s">
        <v>39</v>
      </c>
      <c r="V1245" s="20" t="s">
        <v>57</v>
      </c>
      <c r="W1245" s="21" t="s">
        <v>41</v>
      </c>
      <c r="X1245" s="22">
        <v>45326</v>
      </c>
      <c r="Y1245" s="23">
        <v>45386</v>
      </c>
      <c r="Z1245" s="37" t="str">
        <f>IF(India_Data[[#This Row],[Order Date]]=India_Data[[#This Row],[Ship Date]],"0","1")</f>
        <v>1</v>
      </c>
      <c r="AA1245" s="37" t="str">
        <f>IF(India_Data[[#This Row],[Sales]]&gt;=India_Data[[#This Row],[Target]],"YES","NO")</f>
        <v>NO</v>
      </c>
      <c r="AB1245" s="37">
        <f>(Data!O1245:O2799-Data!T1245:T2799)</f>
        <v>-568.64</v>
      </c>
      <c r="AC1245" s="35">
        <f>India_Data[[#This Row],[Ship Date]]-India_Data[[#This Row],[Order Date]]</f>
        <v>60</v>
      </c>
      <c r="AD1245" s="35" t="str">
        <f>IF(India_Data[[#This Row],[Ship Date]]-India_Data[[#This Row],[Order Date]]&gt;5,"flag","no")</f>
        <v>flag</v>
      </c>
      <c r="AE1245" s="35">
        <f>India_Data[[#This Row],[Profit]]/India_Data[[#This Row],[Sales]]</f>
        <v>-0.94042056074766356</v>
      </c>
      <c r="AF1245" s="41">
        <f>India_Data[[#This Row],[Sales]]/India_Data[[#This Row],[Target]]</f>
        <v>8.2838709677419353E-2</v>
      </c>
      <c r="AG1245" s="41">
        <f>India_Data[[#This Row],[Shipping Cost]]/India_Data[[#This Row],[Sales]]</f>
        <v>7.3208722741433016E-2</v>
      </c>
      <c r="AH1245" s="40" t="str">
        <f>IF(India_Data[[#This Row],[Shipping Cost]]/India_Data[[#This Row],[Sales]]&gt;0.1,"HIGH","")</f>
        <v/>
      </c>
    </row>
    <row r="1246" spans="1:34">
      <c r="A1246" s="19">
        <v>1245</v>
      </c>
      <c r="B1246" s="20" t="s">
        <v>883</v>
      </c>
      <c r="C1246" s="20" t="s">
        <v>26</v>
      </c>
      <c r="D1246" s="20" t="s">
        <v>884</v>
      </c>
      <c r="E1246" s="20" t="s">
        <v>885</v>
      </c>
      <c r="F1246" s="20" t="s">
        <v>29</v>
      </c>
      <c r="G1246" s="20" t="s">
        <v>45</v>
      </c>
      <c r="H1246" s="20" t="s">
        <v>46</v>
      </c>
      <c r="I1246" s="20" t="s">
        <v>32</v>
      </c>
      <c r="J1246" s="20" t="s">
        <v>47</v>
      </c>
      <c r="K1246" s="20" t="s">
        <v>886</v>
      </c>
      <c r="L1246" s="20" t="s">
        <v>35</v>
      </c>
      <c r="M1246" s="20" t="s">
        <v>105</v>
      </c>
      <c r="N1246" s="20" t="s">
        <v>887</v>
      </c>
      <c r="O1246" s="20">
        <v>40.74</v>
      </c>
      <c r="P1246" s="20">
        <v>2</v>
      </c>
      <c r="Q1246" s="20">
        <v>5.7</v>
      </c>
      <c r="R1246" s="20">
        <v>2.79</v>
      </c>
      <c r="S1246" s="20" t="s">
        <v>38</v>
      </c>
      <c r="T1246" s="20">
        <v>403</v>
      </c>
      <c r="U1246" s="20" t="s">
        <v>39</v>
      </c>
      <c r="V1246" s="20" t="s">
        <v>57</v>
      </c>
      <c r="W1246" s="21" t="s">
        <v>41</v>
      </c>
      <c r="X1246" s="22">
        <v>45500</v>
      </c>
      <c r="Y1246" s="23">
        <v>45502</v>
      </c>
      <c r="Z1246" s="37" t="str">
        <f>IF(India_Data[[#This Row],[Order Date]]=India_Data[[#This Row],[Ship Date]],"0","1")</f>
        <v>1</v>
      </c>
      <c r="AA1246" s="37" t="str">
        <f>IF(India_Data[[#This Row],[Sales]]&gt;=India_Data[[#This Row],[Target]],"YES","NO")</f>
        <v>NO</v>
      </c>
      <c r="AB1246" s="37">
        <f>(Data!O1246:O2800-Data!T1246:T2800)</f>
        <v>-362.26</v>
      </c>
      <c r="AC1246" s="35">
        <f>India_Data[[#This Row],[Ship Date]]-India_Data[[#This Row],[Order Date]]</f>
        <v>2</v>
      </c>
      <c r="AD1246" s="35" t="str">
        <f>IF(India_Data[[#This Row],[Ship Date]]-India_Data[[#This Row],[Order Date]]&gt;5,"flag","no")</f>
        <v>no</v>
      </c>
      <c r="AE1246" s="35">
        <f>India_Data[[#This Row],[Profit]]/India_Data[[#This Row],[Sales]]</f>
        <v>0.13991163475699558</v>
      </c>
      <c r="AF1246" s="41">
        <f>India_Data[[#This Row],[Sales]]/India_Data[[#This Row],[Target]]</f>
        <v>0.10109181141439207</v>
      </c>
      <c r="AG1246" s="41">
        <f>India_Data[[#This Row],[Shipping Cost]]/India_Data[[#This Row],[Sales]]</f>
        <v>6.8483063328424146E-2</v>
      </c>
      <c r="AH1246" s="40" t="str">
        <f>IF(India_Data[[#This Row],[Shipping Cost]]/India_Data[[#This Row],[Sales]]&gt;0.1,"HIGH","")</f>
        <v/>
      </c>
    </row>
    <row r="1247" spans="1:34">
      <c r="A1247" s="19">
        <v>1246</v>
      </c>
      <c r="B1247" s="20" t="s">
        <v>1451</v>
      </c>
      <c r="C1247" s="20" t="s">
        <v>26</v>
      </c>
      <c r="D1247" s="20" t="s">
        <v>1452</v>
      </c>
      <c r="E1247" s="20" t="s">
        <v>1453</v>
      </c>
      <c r="F1247" s="20" t="s">
        <v>29</v>
      </c>
      <c r="G1247" s="20" t="s">
        <v>702</v>
      </c>
      <c r="H1247" s="20" t="s">
        <v>252</v>
      </c>
      <c r="I1247" s="20" t="s">
        <v>32</v>
      </c>
      <c r="J1247" s="20" t="s">
        <v>47</v>
      </c>
      <c r="K1247" s="20" t="s">
        <v>1454</v>
      </c>
      <c r="L1247" s="20" t="s">
        <v>35</v>
      </c>
      <c r="M1247" s="20" t="s">
        <v>76</v>
      </c>
      <c r="N1247" s="20" t="s">
        <v>1455</v>
      </c>
      <c r="O1247" s="20">
        <v>17.04</v>
      </c>
      <c r="P1247" s="20">
        <v>1</v>
      </c>
      <c r="Q1247" s="20">
        <v>7.32</v>
      </c>
      <c r="R1247" s="20">
        <v>2.04</v>
      </c>
      <c r="S1247" s="20" t="s">
        <v>38</v>
      </c>
      <c r="T1247" s="20">
        <v>26</v>
      </c>
      <c r="U1247" s="20" t="s">
        <v>39</v>
      </c>
      <c r="V1247" s="20" t="s">
        <v>50</v>
      </c>
      <c r="W1247" s="21" t="s">
        <v>58</v>
      </c>
      <c r="X1247" s="22">
        <v>44285</v>
      </c>
      <c r="Y1247" s="23">
        <v>44231</v>
      </c>
      <c r="Z1247" s="37" t="str">
        <f>IF(India_Data[[#This Row],[Order Date]]=India_Data[[#This Row],[Ship Date]],"0","1")</f>
        <v>1</v>
      </c>
      <c r="AA1247" s="37" t="str">
        <f>IF(India_Data[[#This Row],[Sales]]&gt;=India_Data[[#This Row],[Target]],"YES","NO")</f>
        <v>NO</v>
      </c>
      <c r="AB1247" s="37">
        <f>(Data!O1247:O2801-Data!T1247:T2801)</f>
        <v>-8.9600000000000009</v>
      </c>
      <c r="AC1247" s="35">
        <f>India_Data[[#This Row],[Ship Date]]-India_Data[[#This Row],[Order Date]]</f>
        <v>-54</v>
      </c>
      <c r="AD1247" s="35" t="str">
        <f>IF(India_Data[[#This Row],[Ship Date]]-India_Data[[#This Row],[Order Date]]&gt;5,"flag","no")</f>
        <v>no</v>
      </c>
      <c r="AE1247" s="35">
        <f>India_Data[[#This Row],[Profit]]/India_Data[[#This Row],[Sales]]</f>
        <v>0.42957746478873243</v>
      </c>
      <c r="AF1247" s="41">
        <f>India_Data[[#This Row],[Sales]]/India_Data[[#This Row],[Target]]</f>
        <v>0.65538461538461534</v>
      </c>
      <c r="AG1247" s="41">
        <f>India_Data[[#This Row],[Shipping Cost]]/India_Data[[#This Row],[Sales]]</f>
        <v>0.11971830985915494</v>
      </c>
      <c r="AH1247" s="40" t="str">
        <f>IF(India_Data[[#This Row],[Shipping Cost]]/India_Data[[#This Row],[Sales]]&gt;0.1,"HIGH","")</f>
        <v>HIGH</v>
      </c>
    </row>
    <row r="1248" spans="1:34">
      <c r="A1248" s="19">
        <v>1247</v>
      </c>
      <c r="B1248" s="20" t="s">
        <v>904</v>
      </c>
      <c r="C1248" s="20" t="s">
        <v>26</v>
      </c>
      <c r="D1248" s="20" t="s">
        <v>905</v>
      </c>
      <c r="E1248" s="20" t="s">
        <v>906</v>
      </c>
      <c r="F1248" s="20" t="s">
        <v>29</v>
      </c>
      <c r="G1248" s="20" t="s">
        <v>907</v>
      </c>
      <c r="H1248" s="20" t="s">
        <v>757</v>
      </c>
      <c r="I1248" s="20" t="s">
        <v>32</v>
      </c>
      <c r="J1248" s="20" t="s">
        <v>180</v>
      </c>
      <c r="K1248" s="20" t="s">
        <v>1456</v>
      </c>
      <c r="L1248" s="20" t="s">
        <v>35</v>
      </c>
      <c r="M1248" s="20" t="s">
        <v>105</v>
      </c>
      <c r="N1248" s="20" t="s">
        <v>1457</v>
      </c>
      <c r="O1248" s="20">
        <v>13.47</v>
      </c>
      <c r="P1248" s="20">
        <v>1</v>
      </c>
      <c r="Q1248" s="20">
        <v>0.93</v>
      </c>
      <c r="R1248" s="20">
        <v>0.86</v>
      </c>
      <c r="S1248" s="20" t="s">
        <v>38</v>
      </c>
      <c r="T1248" s="20">
        <v>110</v>
      </c>
      <c r="U1248" s="20" t="s">
        <v>39</v>
      </c>
      <c r="V1248" s="20" t="s">
        <v>78</v>
      </c>
      <c r="W1248" s="21" t="s">
        <v>58</v>
      </c>
      <c r="X1248" s="22">
        <v>44250</v>
      </c>
      <c r="Y1248" s="23">
        <v>44253</v>
      </c>
      <c r="Z1248" s="37" t="str">
        <f>IF(India_Data[[#This Row],[Order Date]]=India_Data[[#This Row],[Ship Date]],"0","1")</f>
        <v>1</v>
      </c>
      <c r="AA1248" s="37" t="str">
        <f>IF(India_Data[[#This Row],[Sales]]&gt;=India_Data[[#This Row],[Target]],"YES","NO")</f>
        <v>NO</v>
      </c>
      <c r="AB1248" s="37">
        <f>(Data!O1248:O2802-Data!T1248:T2802)</f>
        <v>-96.53</v>
      </c>
      <c r="AC1248" s="35">
        <f>India_Data[[#This Row],[Ship Date]]-India_Data[[#This Row],[Order Date]]</f>
        <v>3</v>
      </c>
      <c r="AD1248" s="35" t="str">
        <f>IF(India_Data[[#This Row],[Ship Date]]-India_Data[[#This Row],[Order Date]]&gt;5,"flag","no")</f>
        <v>no</v>
      </c>
      <c r="AE1248" s="35">
        <f>India_Data[[#This Row],[Profit]]/India_Data[[#This Row],[Sales]]</f>
        <v>6.9042316258351888E-2</v>
      </c>
      <c r="AF1248" s="41">
        <f>India_Data[[#This Row],[Sales]]/India_Data[[#This Row],[Target]]</f>
        <v>0.12245454545454545</v>
      </c>
      <c r="AG1248" s="41">
        <f>India_Data[[#This Row],[Shipping Cost]]/India_Data[[#This Row],[Sales]]</f>
        <v>6.3845582776540455E-2</v>
      </c>
      <c r="AH1248" s="40" t="str">
        <f>IF(India_Data[[#This Row],[Shipping Cost]]/India_Data[[#This Row],[Sales]]&gt;0.1,"HIGH","")</f>
        <v/>
      </c>
    </row>
    <row r="1249" spans="1:34">
      <c r="A1249" s="19">
        <v>1248</v>
      </c>
      <c r="B1249" s="20" t="s">
        <v>1458</v>
      </c>
      <c r="C1249" s="20" t="s">
        <v>26</v>
      </c>
      <c r="D1249" s="20" t="s">
        <v>726</v>
      </c>
      <c r="E1249" s="20" t="s">
        <v>727</v>
      </c>
      <c r="F1249" s="20" t="s">
        <v>29</v>
      </c>
      <c r="G1249" s="20" t="s">
        <v>89</v>
      </c>
      <c r="H1249" s="20" t="s">
        <v>512</v>
      </c>
      <c r="I1249" s="20" t="s">
        <v>32</v>
      </c>
      <c r="J1249" s="20" t="s">
        <v>180</v>
      </c>
      <c r="K1249" s="20" t="s">
        <v>1459</v>
      </c>
      <c r="L1249" s="20" t="s">
        <v>35</v>
      </c>
      <c r="M1249" s="20" t="s">
        <v>275</v>
      </c>
      <c r="N1249" s="20" t="s">
        <v>1460</v>
      </c>
      <c r="O1249" s="20">
        <v>539.04</v>
      </c>
      <c r="P1249" s="20">
        <v>1</v>
      </c>
      <c r="Q1249" s="20">
        <v>183.27</v>
      </c>
      <c r="R1249" s="20">
        <v>22.77</v>
      </c>
      <c r="S1249" s="20" t="s">
        <v>38</v>
      </c>
      <c r="T1249" s="20">
        <v>464</v>
      </c>
      <c r="U1249" s="20" t="s">
        <v>39</v>
      </c>
      <c r="V1249" s="20" t="s">
        <v>57</v>
      </c>
      <c r="W1249" s="21" t="s">
        <v>58</v>
      </c>
      <c r="X1249" s="22">
        <v>44863</v>
      </c>
      <c r="Y1249" s="23">
        <v>44603</v>
      </c>
      <c r="Z1249" s="37" t="str">
        <f>IF(India_Data[[#This Row],[Order Date]]=India_Data[[#This Row],[Ship Date]],"0","1")</f>
        <v>1</v>
      </c>
      <c r="AA1249" s="37" t="str">
        <f>IF(India_Data[[#This Row],[Sales]]&gt;=India_Data[[#This Row],[Target]],"YES","NO")</f>
        <v>YES</v>
      </c>
      <c r="AB1249" s="37">
        <f>(Data!O1249:O2803-Data!T1249:T2803)</f>
        <v>75.039999999999964</v>
      </c>
      <c r="AC1249" s="35">
        <f>India_Data[[#This Row],[Ship Date]]-India_Data[[#This Row],[Order Date]]</f>
        <v>-260</v>
      </c>
      <c r="AD1249" s="35" t="str">
        <f>IF(India_Data[[#This Row],[Ship Date]]-India_Data[[#This Row],[Order Date]]&gt;5,"flag","no")</f>
        <v>no</v>
      </c>
      <c r="AE1249" s="35">
        <f>India_Data[[#This Row],[Profit]]/India_Data[[#This Row],[Sales]]</f>
        <v>0.33999332146037403</v>
      </c>
      <c r="AF1249" s="41">
        <f>India_Data[[#This Row],[Sales]]/India_Data[[#This Row],[Target]]</f>
        <v>1.1617241379310344</v>
      </c>
      <c r="AG1249" s="41">
        <f>India_Data[[#This Row],[Shipping Cost]]/India_Data[[#This Row],[Sales]]</f>
        <v>4.2241763134461263E-2</v>
      </c>
      <c r="AH1249" s="40" t="str">
        <f>IF(India_Data[[#This Row],[Shipping Cost]]/India_Data[[#This Row],[Sales]]&gt;0.1,"HIGH","")</f>
        <v/>
      </c>
    </row>
    <row r="1250" spans="1:34">
      <c r="A1250" s="19">
        <v>1249</v>
      </c>
      <c r="B1250" s="20" t="s">
        <v>497</v>
      </c>
      <c r="C1250" s="20" t="s">
        <v>26</v>
      </c>
      <c r="D1250" s="20" t="s">
        <v>498</v>
      </c>
      <c r="E1250" s="20" t="s">
        <v>499</v>
      </c>
      <c r="F1250" s="20" t="s">
        <v>29</v>
      </c>
      <c r="G1250" s="20" t="s">
        <v>500</v>
      </c>
      <c r="H1250" s="20" t="s">
        <v>53</v>
      </c>
      <c r="I1250" s="20" t="s">
        <v>32</v>
      </c>
      <c r="J1250" s="20" t="s">
        <v>54</v>
      </c>
      <c r="K1250" s="20" t="s">
        <v>48</v>
      </c>
      <c r="L1250" s="20" t="s">
        <v>35</v>
      </c>
      <c r="M1250" s="20" t="s">
        <v>36</v>
      </c>
      <c r="N1250" s="20" t="s">
        <v>49</v>
      </c>
      <c r="O1250" s="20">
        <v>45.99</v>
      </c>
      <c r="P1250" s="20">
        <v>3</v>
      </c>
      <c r="Q1250" s="20">
        <v>13.32</v>
      </c>
      <c r="R1250" s="20">
        <v>2.56</v>
      </c>
      <c r="S1250" s="20" t="s">
        <v>38</v>
      </c>
      <c r="T1250" s="20">
        <v>439</v>
      </c>
      <c r="U1250" s="20" t="s">
        <v>39</v>
      </c>
      <c r="V1250" s="20" t="s">
        <v>78</v>
      </c>
      <c r="W1250" s="21" t="s">
        <v>41</v>
      </c>
      <c r="X1250" s="22">
        <v>45328</v>
      </c>
      <c r="Y1250" s="23">
        <v>45388</v>
      </c>
      <c r="Z1250" s="37" t="str">
        <f>IF(India_Data[[#This Row],[Order Date]]=India_Data[[#This Row],[Ship Date]],"0","1")</f>
        <v>1</v>
      </c>
      <c r="AA1250" s="37" t="str">
        <f>IF(India_Data[[#This Row],[Sales]]&gt;=India_Data[[#This Row],[Target]],"YES","NO")</f>
        <v>NO</v>
      </c>
      <c r="AB1250" s="37">
        <f>(Data!O1250:O2804-Data!T1250:T2804)</f>
        <v>-393.01</v>
      </c>
      <c r="AC1250" s="35">
        <f>India_Data[[#This Row],[Ship Date]]-India_Data[[#This Row],[Order Date]]</f>
        <v>60</v>
      </c>
      <c r="AD1250" s="35" t="str">
        <f>IF(India_Data[[#This Row],[Ship Date]]-India_Data[[#This Row],[Order Date]]&gt;5,"flag","no")</f>
        <v>flag</v>
      </c>
      <c r="AE1250" s="35">
        <f>India_Data[[#This Row],[Profit]]/India_Data[[#This Row],[Sales]]</f>
        <v>0.28962818003913893</v>
      </c>
      <c r="AF1250" s="41">
        <f>India_Data[[#This Row],[Sales]]/India_Data[[#This Row],[Target]]</f>
        <v>0.10476082004555809</v>
      </c>
      <c r="AG1250" s="41">
        <f>India_Data[[#This Row],[Shipping Cost]]/India_Data[[#This Row],[Sales]]</f>
        <v>5.5664274842357031E-2</v>
      </c>
      <c r="AH1250" s="40" t="str">
        <f>IF(India_Data[[#This Row],[Shipping Cost]]/India_Data[[#This Row],[Sales]]&gt;0.1,"HIGH","")</f>
        <v/>
      </c>
    </row>
    <row r="1251" spans="1:34">
      <c r="A1251" s="19">
        <v>1250</v>
      </c>
      <c r="B1251" s="20" t="s">
        <v>501</v>
      </c>
      <c r="C1251" s="20" t="s">
        <v>26</v>
      </c>
      <c r="D1251" s="20" t="s">
        <v>502</v>
      </c>
      <c r="E1251" s="20" t="s">
        <v>503</v>
      </c>
      <c r="F1251" s="20" t="s">
        <v>29</v>
      </c>
      <c r="G1251" s="20" t="s">
        <v>30</v>
      </c>
      <c r="H1251" s="20" t="s">
        <v>31</v>
      </c>
      <c r="I1251" s="20" t="s">
        <v>32</v>
      </c>
      <c r="J1251" s="20" t="s">
        <v>33</v>
      </c>
      <c r="K1251" s="20" t="s">
        <v>504</v>
      </c>
      <c r="L1251" s="20" t="s">
        <v>35</v>
      </c>
      <c r="M1251" s="20" t="s">
        <v>98</v>
      </c>
      <c r="N1251" s="20" t="s">
        <v>505</v>
      </c>
      <c r="O1251" s="20">
        <v>129.15</v>
      </c>
      <c r="P1251" s="20">
        <v>3</v>
      </c>
      <c r="Q1251" s="20">
        <v>23.22</v>
      </c>
      <c r="R1251" s="20">
        <v>12.47</v>
      </c>
      <c r="S1251" s="20" t="s">
        <v>38</v>
      </c>
      <c r="T1251" s="20">
        <v>84</v>
      </c>
      <c r="U1251" s="20" t="s">
        <v>39</v>
      </c>
      <c r="V1251" s="20" t="s">
        <v>50</v>
      </c>
      <c r="W1251" s="21" t="s">
        <v>58</v>
      </c>
      <c r="X1251" s="22">
        <v>44263</v>
      </c>
      <c r="Y1251" s="23">
        <v>44355</v>
      </c>
      <c r="Z1251" s="37" t="str">
        <f>IF(India_Data[[#This Row],[Order Date]]=India_Data[[#This Row],[Ship Date]],"0","1")</f>
        <v>1</v>
      </c>
      <c r="AA1251" s="37" t="str">
        <f>IF(India_Data[[#This Row],[Sales]]&gt;=India_Data[[#This Row],[Target]],"YES","NO")</f>
        <v>YES</v>
      </c>
      <c r="AB1251" s="37">
        <f>(Data!O1251:O2805-Data!T1251:T2805)</f>
        <v>45.150000000000006</v>
      </c>
      <c r="AC1251" s="35">
        <f>India_Data[[#This Row],[Ship Date]]-India_Data[[#This Row],[Order Date]]</f>
        <v>92</v>
      </c>
      <c r="AD1251" s="35" t="str">
        <f>IF(India_Data[[#This Row],[Ship Date]]-India_Data[[#This Row],[Order Date]]&gt;5,"flag","no")</f>
        <v>flag</v>
      </c>
      <c r="AE1251" s="35">
        <f>India_Data[[#This Row],[Profit]]/India_Data[[#This Row],[Sales]]</f>
        <v>0.1797909407665505</v>
      </c>
      <c r="AF1251" s="41">
        <f>India_Data[[#This Row],[Sales]]/India_Data[[#This Row],[Target]]</f>
        <v>1.5375000000000001</v>
      </c>
      <c r="AG1251" s="41">
        <f>India_Data[[#This Row],[Shipping Cost]]/India_Data[[#This Row],[Sales]]</f>
        <v>9.6554394115369729E-2</v>
      </c>
      <c r="AH1251" s="40" t="str">
        <f>IF(India_Data[[#This Row],[Shipping Cost]]/India_Data[[#This Row],[Sales]]&gt;0.1,"HIGH","")</f>
        <v/>
      </c>
    </row>
    <row r="1252" spans="1:34">
      <c r="A1252" s="19">
        <v>1251</v>
      </c>
      <c r="B1252" s="20" t="s">
        <v>506</v>
      </c>
      <c r="C1252" s="20" t="s">
        <v>26</v>
      </c>
      <c r="D1252" s="20" t="s">
        <v>258</v>
      </c>
      <c r="E1252" s="20" t="s">
        <v>259</v>
      </c>
      <c r="F1252" s="20" t="s">
        <v>29</v>
      </c>
      <c r="G1252" s="20" t="s">
        <v>507</v>
      </c>
      <c r="H1252" s="20" t="s">
        <v>312</v>
      </c>
      <c r="I1252" s="20" t="s">
        <v>32</v>
      </c>
      <c r="J1252" s="20" t="s">
        <v>180</v>
      </c>
      <c r="K1252" s="20" t="s">
        <v>125</v>
      </c>
      <c r="L1252" s="20" t="s">
        <v>35</v>
      </c>
      <c r="M1252" s="20" t="s">
        <v>105</v>
      </c>
      <c r="N1252" s="20" t="s">
        <v>126</v>
      </c>
      <c r="O1252" s="20">
        <v>54.36</v>
      </c>
      <c r="P1252" s="20">
        <v>3</v>
      </c>
      <c r="Q1252" s="20">
        <v>20.07</v>
      </c>
      <c r="R1252" s="20">
        <v>4.72</v>
      </c>
      <c r="S1252" s="20" t="s">
        <v>38</v>
      </c>
      <c r="T1252" s="20">
        <v>485</v>
      </c>
      <c r="U1252" s="20" t="s">
        <v>39</v>
      </c>
      <c r="V1252" s="20" t="s">
        <v>57</v>
      </c>
      <c r="W1252" s="21" t="s">
        <v>41</v>
      </c>
      <c r="X1252" s="22">
        <v>44263</v>
      </c>
      <c r="Y1252" s="23">
        <v>44355</v>
      </c>
      <c r="Z1252" s="37" t="str">
        <f>IF(India_Data[[#This Row],[Order Date]]=India_Data[[#This Row],[Ship Date]],"0","1")</f>
        <v>1</v>
      </c>
      <c r="AA1252" s="37" t="str">
        <f>IF(India_Data[[#This Row],[Sales]]&gt;=India_Data[[#This Row],[Target]],"YES","NO")</f>
        <v>NO</v>
      </c>
      <c r="AB1252" s="37">
        <f>(Data!O1252:O2806-Data!T1252:T2806)</f>
        <v>-430.64</v>
      </c>
      <c r="AC1252" s="35">
        <f>India_Data[[#This Row],[Ship Date]]-India_Data[[#This Row],[Order Date]]</f>
        <v>92</v>
      </c>
      <c r="AD1252" s="35" t="str">
        <f>IF(India_Data[[#This Row],[Ship Date]]-India_Data[[#This Row],[Order Date]]&gt;5,"flag","no")</f>
        <v>flag</v>
      </c>
      <c r="AE1252" s="35">
        <f>India_Data[[#This Row],[Profit]]/India_Data[[#This Row],[Sales]]</f>
        <v>0.36920529801324503</v>
      </c>
      <c r="AF1252" s="41">
        <f>India_Data[[#This Row],[Sales]]/India_Data[[#This Row],[Target]]</f>
        <v>0.11208247422680412</v>
      </c>
      <c r="AG1252" s="41">
        <f>India_Data[[#This Row],[Shipping Cost]]/India_Data[[#This Row],[Sales]]</f>
        <v>8.682855040470934E-2</v>
      </c>
      <c r="AH1252" s="40" t="str">
        <f>IF(India_Data[[#This Row],[Shipping Cost]]/India_Data[[#This Row],[Sales]]&gt;0.1,"HIGH","")</f>
        <v/>
      </c>
    </row>
    <row r="1253" spans="1:34">
      <c r="A1253" s="19">
        <v>1252</v>
      </c>
      <c r="B1253" s="20" t="s">
        <v>1461</v>
      </c>
      <c r="C1253" s="20" t="s">
        <v>26</v>
      </c>
      <c r="D1253" s="20" t="s">
        <v>1462</v>
      </c>
      <c r="E1253" s="20" t="s">
        <v>1463</v>
      </c>
      <c r="F1253" s="20" t="s">
        <v>29</v>
      </c>
      <c r="G1253" s="20" t="s">
        <v>1464</v>
      </c>
      <c r="H1253" s="20" t="s">
        <v>63</v>
      </c>
      <c r="I1253" s="20" t="s">
        <v>32</v>
      </c>
      <c r="J1253" s="20" t="s">
        <v>54</v>
      </c>
      <c r="K1253" s="20" t="s">
        <v>1465</v>
      </c>
      <c r="L1253" s="20" t="s">
        <v>35</v>
      </c>
      <c r="M1253" s="20" t="s">
        <v>145</v>
      </c>
      <c r="N1253" s="20" t="s">
        <v>1466</v>
      </c>
      <c r="O1253" s="20">
        <v>240</v>
      </c>
      <c r="P1253" s="20">
        <v>5</v>
      </c>
      <c r="Q1253" s="20">
        <v>2.4</v>
      </c>
      <c r="R1253" s="20">
        <v>1.36</v>
      </c>
      <c r="S1253" s="20" t="s">
        <v>38</v>
      </c>
      <c r="T1253" s="20">
        <v>342</v>
      </c>
      <c r="U1253" s="20" t="s">
        <v>39</v>
      </c>
      <c r="V1253" s="20" t="s">
        <v>40</v>
      </c>
      <c r="W1253" s="21" t="s">
        <v>58</v>
      </c>
      <c r="X1253" s="22">
        <v>44871</v>
      </c>
      <c r="Y1253" s="23">
        <v>44727</v>
      </c>
      <c r="Z1253" s="37" t="str">
        <f>IF(India_Data[[#This Row],[Order Date]]=India_Data[[#This Row],[Ship Date]],"0","1")</f>
        <v>1</v>
      </c>
      <c r="AA1253" s="37" t="str">
        <f>IF(India_Data[[#This Row],[Sales]]&gt;=India_Data[[#This Row],[Target]],"YES","NO")</f>
        <v>NO</v>
      </c>
      <c r="AB1253" s="37">
        <f>(Data!O1253:O2807-Data!T1253:T2807)</f>
        <v>-102</v>
      </c>
      <c r="AC1253" s="35">
        <f>India_Data[[#This Row],[Ship Date]]-India_Data[[#This Row],[Order Date]]</f>
        <v>-144</v>
      </c>
      <c r="AD1253" s="35" t="str">
        <f>IF(India_Data[[#This Row],[Ship Date]]-India_Data[[#This Row],[Order Date]]&gt;5,"flag","no")</f>
        <v>no</v>
      </c>
      <c r="AE1253" s="35">
        <f>India_Data[[#This Row],[Profit]]/India_Data[[#This Row],[Sales]]</f>
        <v>0.01</v>
      </c>
      <c r="AF1253" s="41">
        <f>India_Data[[#This Row],[Sales]]/India_Data[[#This Row],[Target]]</f>
        <v>0.70175438596491224</v>
      </c>
      <c r="AG1253" s="41">
        <f>India_Data[[#This Row],[Shipping Cost]]/India_Data[[#This Row],[Sales]]</f>
        <v>5.6666666666666671E-3</v>
      </c>
      <c r="AH1253" s="40" t="str">
        <f>IF(India_Data[[#This Row],[Shipping Cost]]/India_Data[[#This Row],[Sales]]&gt;0.1,"HIGH","")</f>
        <v/>
      </c>
    </row>
    <row r="1254" spans="1:34">
      <c r="A1254" s="19">
        <v>1253</v>
      </c>
      <c r="B1254" s="20" t="s">
        <v>1467</v>
      </c>
      <c r="C1254" s="20" t="s">
        <v>26</v>
      </c>
      <c r="D1254" s="20" t="s">
        <v>1468</v>
      </c>
      <c r="E1254" s="20" t="s">
        <v>1469</v>
      </c>
      <c r="F1254" s="20" t="s">
        <v>29</v>
      </c>
      <c r="G1254" s="20" t="s">
        <v>877</v>
      </c>
      <c r="H1254" s="20" t="s">
        <v>563</v>
      </c>
      <c r="I1254" s="20" t="s">
        <v>32</v>
      </c>
      <c r="J1254" s="20" t="s">
        <v>54</v>
      </c>
      <c r="K1254" s="20" t="s">
        <v>986</v>
      </c>
      <c r="L1254" s="20" t="s">
        <v>35</v>
      </c>
      <c r="M1254" s="20" t="s">
        <v>76</v>
      </c>
      <c r="N1254" s="20" t="s">
        <v>987</v>
      </c>
      <c r="O1254" s="20">
        <v>68.400000000000006</v>
      </c>
      <c r="P1254" s="20">
        <v>6</v>
      </c>
      <c r="Q1254" s="20">
        <v>1.26</v>
      </c>
      <c r="R1254" s="20">
        <v>6.12</v>
      </c>
      <c r="S1254" s="20" t="s">
        <v>38</v>
      </c>
      <c r="T1254" s="20">
        <v>664</v>
      </c>
      <c r="U1254" s="20" t="s">
        <v>39</v>
      </c>
      <c r="V1254" s="20" t="s">
        <v>50</v>
      </c>
      <c r="W1254" s="21" t="s">
        <v>58</v>
      </c>
      <c r="X1254" s="22">
        <v>45305</v>
      </c>
      <c r="Y1254" s="23">
        <v>45307</v>
      </c>
      <c r="Z1254" s="37" t="str">
        <f>IF(India_Data[[#This Row],[Order Date]]=India_Data[[#This Row],[Ship Date]],"0","1")</f>
        <v>1</v>
      </c>
      <c r="AA1254" s="37" t="str">
        <f>IF(India_Data[[#This Row],[Sales]]&gt;=India_Data[[#This Row],[Target]],"YES","NO")</f>
        <v>NO</v>
      </c>
      <c r="AB1254" s="37">
        <f>(Data!O1254:O2808-Data!T1254:T2808)</f>
        <v>-595.6</v>
      </c>
      <c r="AC1254" s="35">
        <f>India_Data[[#This Row],[Ship Date]]-India_Data[[#This Row],[Order Date]]</f>
        <v>2</v>
      </c>
      <c r="AD1254" s="35" t="str">
        <f>IF(India_Data[[#This Row],[Ship Date]]-India_Data[[#This Row],[Order Date]]&gt;5,"flag","no")</f>
        <v>no</v>
      </c>
      <c r="AE1254" s="35">
        <f>India_Data[[#This Row],[Profit]]/India_Data[[#This Row],[Sales]]</f>
        <v>1.8421052631578946E-2</v>
      </c>
      <c r="AF1254" s="41">
        <f>India_Data[[#This Row],[Sales]]/India_Data[[#This Row],[Target]]</f>
        <v>0.1030120481927711</v>
      </c>
      <c r="AG1254" s="41">
        <f>India_Data[[#This Row],[Shipping Cost]]/India_Data[[#This Row],[Sales]]</f>
        <v>8.9473684210526316E-2</v>
      </c>
      <c r="AH1254" s="40" t="str">
        <f>IF(India_Data[[#This Row],[Shipping Cost]]/India_Data[[#This Row],[Sales]]&gt;0.1,"HIGH","")</f>
        <v/>
      </c>
    </row>
    <row r="1255" spans="1:34">
      <c r="A1255" s="19">
        <v>1254</v>
      </c>
      <c r="B1255" s="20" t="s">
        <v>1470</v>
      </c>
      <c r="C1255" s="20" t="s">
        <v>26</v>
      </c>
      <c r="D1255" s="20" t="s">
        <v>1387</v>
      </c>
      <c r="E1255" s="20" t="s">
        <v>1388</v>
      </c>
      <c r="F1255" s="20" t="s">
        <v>29</v>
      </c>
      <c r="G1255" s="20" t="s">
        <v>1471</v>
      </c>
      <c r="H1255" s="20" t="s">
        <v>31</v>
      </c>
      <c r="I1255" s="20" t="s">
        <v>32</v>
      </c>
      <c r="J1255" s="20" t="s">
        <v>33</v>
      </c>
      <c r="K1255" s="20" t="s">
        <v>1472</v>
      </c>
      <c r="L1255" s="20" t="s">
        <v>35</v>
      </c>
      <c r="M1255" s="20" t="s">
        <v>98</v>
      </c>
      <c r="N1255" s="20" t="s">
        <v>1473</v>
      </c>
      <c r="O1255" s="20">
        <v>286.47000000000003</v>
      </c>
      <c r="P1255" s="20">
        <v>9</v>
      </c>
      <c r="Q1255" s="20">
        <v>117.45</v>
      </c>
      <c r="R1255" s="20">
        <v>16.84</v>
      </c>
      <c r="S1255" s="20" t="s">
        <v>38</v>
      </c>
      <c r="T1255" s="20">
        <v>726</v>
      </c>
      <c r="U1255" s="20" t="s">
        <v>39</v>
      </c>
      <c r="V1255" s="20" t="s">
        <v>78</v>
      </c>
      <c r="W1255" s="21" t="s">
        <v>41</v>
      </c>
      <c r="X1255" s="22">
        <v>44954</v>
      </c>
      <c r="Y1255" s="23">
        <v>44959</v>
      </c>
      <c r="Z1255" s="37" t="str">
        <f>IF(India_Data[[#This Row],[Order Date]]=India_Data[[#This Row],[Ship Date]],"0","1")</f>
        <v>1</v>
      </c>
      <c r="AA1255" s="37" t="str">
        <f>IF(India_Data[[#This Row],[Sales]]&gt;=India_Data[[#This Row],[Target]],"YES","NO")</f>
        <v>NO</v>
      </c>
      <c r="AB1255" s="37">
        <f>(Data!O1255:O2809-Data!T1255:T2809)</f>
        <v>-439.53</v>
      </c>
      <c r="AC1255" s="35">
        <f>India_Data[[#This Row],[Ship Date]]-India_Data[[#This Row],[Order Date]]</f>
        <v>5</v>
      </c>
      <c r="AD1255" s="35" t="str">
        <f>IF(India_Data[[#This Row],[Ship Date]]-India_Data[[#This Row],[Order Date]]&gt;5,"flag","no")</f>
        <v>no</v>
      </c>
      <c r="AE1255" s="35">
        <f>India_Data[[#This Row],[Profit]]/India_Data[[#This Row],[Sales]]</f>
        <v>0.40999057492931196</v>
      </c>
      <c r="AF1255" s="41">
        <f>India_Data[[#This Row],[Sales]]/India_Data[[#This Row],[Target]]</f>
        <v>0.39458677685950416</v>
      </c>
      <c r="AG1255" s="41">
        <f>India_Data[[#This Row],[Shipping Cost]]/India_Data[[#This Row],[Sales]]</f>
        <v>5.8784514957936254E-2</v>
      </c>
      <c r="AH1255" s="40" t="str">
        <f>IF(India_Data[[#This Row],[Shipping Cost]]/India_Data[[#This Row],[Sales]]&gt;0.1,"HIGH","")</f>
        <v/>
      </c>
    </row>
    <row r="1256" spans="1:34">
      <c r="A1256" s="19">
        <v>1255</v>
      </c>
      <c r="B1256" s="20" t="s">
        <v>515</v>
      </c>
      <c r="C1256" s="20" t="s">
        <v>26</v>
      </c>
      <c r="D1256" s="20" t="s">
        <v>516</v>
      </c>
      <c r="E1256" s="20" t="s">
        <v>517</v>
      </c>
      <c r="F1256" s="20" t="s">
        <v>110</v>
      </c>
      <c r="G1256" s="20" t="s">
        <v>518</v>
      </c>
      <c r="H1256" s="20" t="s">
        <v>312</v>
      </c>
      <c r="I1256" s="20" t="s">
        <v>32</v>
      </c>
      <c r="J1256" s="20" t="s">
        <v>180</v>
      </c>
      <c r="K1256" s="20" t="s">
        <v>1161</v>
      </c>
      <c r="L1256" s="20" t="s">
        <v>35</v>
      </c>
      <c r="M1256" s="20" t="s">
        <v>145</v>
      </c>
      <c r="N1256" s="20" t="s">
        <v>1162</v>
      </c>
      <c r="O1256" s="20">
        <v>642</v>
      </c>
      <c r="P1256" s="20">
        <v>5</v>
      </c>
      <c r="Q1256" s="20">
        <v>179.7</v>
      </c>
      <c r="R1256" s="20">
        <v>59.41</v>
      </c>
      <c r="S1256" s="20" t="s">
        <v>38</v>
      </c>
      <c r="T1256" s="20">
        <v>266</v>
      </c>
      <c r="U1256" s="20" t="s">
        <v>39</v>
      </c>
      <c r="V1256" s="20" t="s">
        <v>57</v>
      </c>
      <c r="W1256" s="21" t="s">
        <v>41</v>
      </c>
      <c r="X1256" s="22">
        <v>45434</v>
      </c>
      <c r="Y1256" s="23">
        <v>45437</v>
      </c>
      <c r="Z1256" s="37" t="str">
        <f>IF(India_Data[[#This Row],[Order Date]]=India_Data[[#This Row],[Ship Date]],"0","1")</f>
        <v>1</v>
      </c>
      <c r="AA1256" s="37" t="str">
        <f>IF(India_Data[[#This Row],[Sales]]&gt;=India_Data[[#This Row],[Target]],"YES","NO")</f>
        <v>YES</v>
      </c>
      <c r="AB1256" s="37">
        <f>(Data!O1256:O2810-Data!T1256:T2810)</f>
        <v>376</v>
      </c>
      <c r="AC1256" s="35">
        <f>India_Data[[#This Row],[Ship Date]]-India_Data[[#This Row],[Order Date]]</f>
        <v>3</v>
      </c>
      <c r="AD1256" s="35" t="str">
        <f>IF(India_Data[[#This Row],[Ship Date]]-India_Data[[#This Row],[Order Date]]&gt;5,"flag","no")</f>
        <v>no</v>
      </c>
      <c r="AE1256" s="35">
        <f>India_Data[[#This Row],[Profit]]/India_Data[[#This Row],[Sales]]</f>
        <v>0.27990654205607474</v>
      </c>
      <c r="AF1256" s="41">
        <f>India_Data[[#This Row],[Sales]]/India_Data[[#This Row],[Target]]</f>
        <v>2.4135338345864663</v>
      </c>
      <c r="AG1256" s="41">
        <f>India_Data[[#This Row],[Shipping Cost]]/India_Data[[#This Row],[Sales]]</f>
        <v>9.2538940809968842E-2</v>
      </c>
      <c r="AH1256" s="40" t="str">
        <f>IF(India_Data[[#This Row],[Shipping Cost]]/India_Data[[#This Row],[Sales]]&gt;0.1,"HIGH","")</f>
        <v/>
      </c>
    </row>
    <row r="1257" spans="1:34">
      <c r="A1257" s="19">
        <v>1256</v>
      </c>
      <c r="B1257" s="20" t="s">
        <v>1163</v>
      </c>
      <c r="C1257" s="20" t="s">
        <v>26</v>
      </c>
      <c r="D1257" s="20" t="s">
        <v>839</v>
      </c>
      <c r="E1257" s="20" t="s">
        <v>840</v>
      </c>
      <c r="F1257" s="20" t="s">
        <v>110</v>
      </c>
      <c r="G1257" s="20" t="s">
        <v>449</v>
      </c>
      <c r="H1257" s="20" t="s">
        <v>136</v>
      </c>
      <c r="I1257" s="20" t="s">
        <v>32</v>
      </c>
      <c r="J1257" s="20" t="s">
        <v>54</v>
      </c>
      <c r="K1257" s="20" t="s">
        <v>1164</v>
      </c>
      <c r="L1257" s="20" t="s">
        <v>35</v>
      </c>
      <c r="M1257" s="20" t="s">
        <v>36</v>
      </c>
      <c r="N1257" s="20" t="s">
        <v>1165</v>
      </c>
      <c r="O1257" s="20">
        <v>257.25</v>
      </c>
      <c r="P1257" s="20">
        <v>5</v>
      </c>
      <c r="Q1257" s="20">
        <v>69.45</v>
      </c>
      <c r="R1257" s="20">
        <v>16.66</v>
      </c>
      <c r="S1257" s="20" t="s">
        <v>38</v>
      </c>
      <c r="T1257" s="20">
        <v>267</v>
      </c>
      <c r="U1257" s="20" t="s">
        <v>39</v>
      </c>
      <c r="V1257" s="20" t="s">
        <v>40</v>
      </c>
      <c r="W1257" s="21" t="s">
        <v>58</v>
      </c>
      <c r="X1257" s="22">
        <v>44706</v>
      </c>
      <c r="Y1257" s="23">
        <v>44709</v>
      </c>
      <c r="Z1257" s="37" t="str">
        <f>IF(India_Data[[#This Row],[Order Date]]=India_Data[[#This Row],[Ship Date]],"0","1")</f>
        <v>1</v>
      </c>
      <c r="AA1257" s="37" t="str">
        <f>IF(India_Data[[#This Row],[Sales]]&gt;=India_Data[[#This Row],[Target]],"YES","NO")</f>
        <v>NO</v>
      </c>
      <c r="AB1257" s="37">
        <f>(Data!O1257:O2811-Data!T1257:T2811)</f>
        <v>-9.75</v>
      </c>
      <c r="AC1257" s="35">
        <f>India_Data[[#This Row],[Ship Date]]-India_Data[[#This Row],[Order Date]]</f>
        <v>3</v>
      </c>
      <c r="AD1257" s="35" t="str">
        <f>IF(India_Data[[#This Row],[Ship Date]]-India_Data[[#This Row],[Order Date]]&gt;5,"flag","no")</f>
        <v>no</v>
      </c>
      <c r="AE1257" s="35">
        <f>India_Data[[#This Row],[Profit]]/India_Data[[#This Row],[Sales]]</f>
        <v>0.26997084548104955</v>
      </c>
      <c r="AF1257" s="41">
        <f>India_Data[[#This Row],[Sales]]/India_Data[[#This Row],[Target]]</f>
        <v>0.9634831460674157</v>
      </c>
      <c r="AG1257" s="41">
        <f>India_Data[[#This Row],[Shipping Cost]]/India_Data[[#This Row],[Sales]]</f>
        <v>6.4761904761904757E-2</v>
      </c>
      <c r="AH1257" s="40" t="str">
        <f>IF(India_Data[[#This Row],[Shipping Cost]]/India_Data[[#This Row],[Sales]]&gt;0.1,"HIGH","")</f>
        <v/>
      </c>
    </row>
    <row r="1258" spans="1:34">
      <c r="A1258" s="19">
        <v>1257</v>
      </c>
      <c r="B1258" s="20" t="s">
        <v>1166</v>
      </c>
      <c r="C1258" s="20" t="s">
        <v>26</v>
      </c>
      <c r="D1258" s="20" t="s">
        <v>1167</v>
      </c>
      <c r="E1258" s="20" t="s">
        <v>1168</v>
      </c>
      <c r="F1258" s="20" t="s">
        <v>110</v>
      </c>
      <c r="G1258" s="20" t="s">
        <v>260</v>
      </c>
      <c r="H1258" s="20" t="s">
        <v>260</v>
      </c>
      <c r="I1258" s="20" t="s">
        <v>32</v>
      </c>
      <c r="J1258" s="20" t="s">
        <v>33</v>
      </c>
      <c r="K1258" s="20" t="s">
        <v>1169</v>
      </c>
      <c r="L1258" s="20" t="s">
        <v>35</v>
      </c>
      <c r="M1258" s="20" t="s">
        <v>91</v>
      </c>
      <c r="N1258" s="20" t="s">
        <v>965</v>
      </c>
      <c r="O1258" s="20">
        <v>55.92</v>
      </c>
      <c r="P1258" s="20">
        <v>4</v>
      </c>
      <c r="Q1258" s="20">
        <v>27.96</v>
      </c>
      <c r="R1258" s="20">
        <v>1.31</v>
      </c>
      <c r="S1258" s="20" t="s">
        <v>38</v>
      </c>
      <c r="T1258" s="20">
        <v>118</v>
      </c>
      <c r="U1258" s="20" t="s">
        <v>39</v>
      </c>
      <c r="V1258" s="20" t="s">
        <v>78</v>
      </c>
      <c r="W1258" s="21" t="s">
        <v>41</v>
      </c>
      <c r="X1258" s="22">
        <v>44706</v>
      </c>
      <c r="Y1258" s="23">
        <v>44709</v>
      </c>
      <c r="Z1258" s="37" t="str">
        <f>IF(India_Data[[#This Row],[Order Date]]=India_Data[[#This Row],[Ship Date]],"0","1")</f>
        <v>1</v>
      </c>
      <c r="AA1258" s="37" t="str">
        <f>IF(India_Data[[#This Row],[Sales]]&gt;=India_Data[[#This Row],[Target]],"YES","NO")</f>
        <v>NO</v>
      </c>
      <c r="AB1258" s="37">
        <f>(Data!O1258:O2812-Data!T1258:T2812)</f>
        <v>-62.08</v>
      </c>
      <c r="AC1258" s="35">
        <f>India_Data[[#This Row],[Ship Date]]-India_Data[[#This Row],[Order Date]]</f>
        <v>3</v>
      </c>
      <c r="AD1258" s="35" t="str">
        <f>IF(India_Data[[#This Row],[Ship Date]]-India_Data[[#This Row],[Order Date]]&gt;5,"flag","no")</f>
        <v>no</v>
      </c>
      <c r="AE1258" s="35">
        <f>India_Data[[#This Row],[Profit]]/India_Data[[#This Row],[Sales]]</f>
        <v>0.5</v>
      </c>
      <c r="AF1258" s="41">
        <f>India_Data[[#This Row],[Sales]]/India_Data[[#This Row],[Target]]</f>
        <v>0.47389830508474579</v>
      </c>
      <c r="AG1258" s="41">
        <f>India_Data[[#This Row],[Shipping Cost]]/India_Data[[#This Row],[Sales]]</f>
        <v>2.3426323319027182E-2</v>
      </c>
      <c r="AH1258" s="40" t="str">
        <f>IF(India_Data[[#This Row],[Shipping Cost]]/India_Data[[#This Row],[Sales]]&gt;0.1,"HIGH","")</f>
        <v/>
      </c>
    </row>
    <row r="1259" spans="1:34">
      <c r="A1259" s="19">
        <v>1258</v>
      </c>
      <c r="B1259" s="20" t="s">
        <v>508</v>
      </c>
      <c r="C1259" s="20" t="s">
        <v>26</v>
      </c>
      <c r="D1259" s="20" t="s">
        <v>509</v>
      </c>
      <c r="E1259" s="20" t="s">
        <v>510</v>
      </c>
      <c r="F1259" s="20" t="s">
        <v>110</v>
      </c>
      <c r="G1259" s="20" t="s">
        <v>511</v>
      </c>
      <c r="H1259" s="20" t="s">
        <v>512</v>
      </c>
      <c r="I1259" s="20" t="s">
        <v>32</v>
      </c>
      <c r="J1259" s="20" t="s">
        <v>180</v>
      </c>
      <c r="K1259" s="20" t="s">
        <v>513</v>
      </c>
      <c r="L1259" s="20" t="s">
        <v>35</v>
      </c>
      <c r="M1259" s="20" t="s">
        <v>98</v>
      </c>
      <c r="N1259" s="20" t="s">
        <v>514</v>
      </c>
      <c r="O1259" s="20">
        <v>54.99</v>
      </c>
      <c r="P1259" s="20">
        <v>3</v>
      </c>
      <c r="Q1259" s="20">
        <v>4.32</v>
      </c>
      <c r="R1259" s="20">
        <v>2.88</v>
      </c>
      <c r="S1259" s="20" t="s">
        <v>38</v>
      </c>
      <c r="T1259" s="20">
        <v>410</v>
      </c>
      <c r="U1259" s="20" t="s">
        <v>39</v>
      </c>
      <c r="V1259" s="20" t="s">
        <v>78</v>
      </c>
      <c r="W1259" s="21" t="s">
        <v>58</v>
      </c>
      <c r="X1259" s="22">
        <v>45372</v>
      </c>
      <c r="Y1259" s="23">
        <v>45375</v>
      </c>
      <c r="Z1259" s="37" t="str">
        <f>IF(India_Data[[#This Row],[Order Date]]=India_Data[[#This Row],[Ship Date]],"0","1")</f>
        <v>1</v>
      </c>
      <c r="AA1259" s="37" t="str">
        <f>IF(India_Data[[#This Row],[Sales]]&gt;=India_Data[[#This Row],[Target]],"YES","NO")</f>
        <v>NO</v>
      </c>
      <c r="AB1259" s="37">
        <f>(Data!O1259:O2813-Data!T1259:T2813)</f>
        <v>-355.01</v>
      </c>
      <c r="AC1259" s="35">
        <f>India_Data[[#This Row],[Ship Date]]-India_Data[[#This Row],[Order Date]]</f>
        <v>3</v>
      </c>
      <c r="AD1259" s="35" t="str">
        <f>IF(India_Data[[#This Row],[Ship Date]]-India_Data[[#This Row],[Order Date]]&gt;5,"flag","no")</f>
        <v>no</v>
      </c>
      <c r="AE1259" s="35">
        <f>India_Data[[#This Row],[Profit]]/India_Data[[#This Row],[Sales]]</f>
        <v>7.855973813420622E-2</v>
      </c>
      <c r="AF1259" s="41">
        <f>India_Data[[#This Row],[Sales]]/India_Data[[#This Row],[Target]]</f>
        <v>0.1341219512195122</v>
      </c>
      <c r="AG1259" s="41">
        <f>India_Data[[#This Row],[Shipping Cost]]/India_Data[[#This Row],[Sales]]</f>
        <v>5.2373158756137475E-2</v>
      </c>
      <c r="AH1259" s="40" t="str">
        <f>IF(India_Data[[#This Row],[Shipping Cost]]/India_Data[[#This Row],[Sales]]&gt;0.1,"HIGH","")</f>
        <v/>
      </c>
    </row>
    <row r="1260" spans="1:34">
      <c r="A1260" s="19">
        <v>1259</v>
      </c>
      <c r="B1260" s="20" t="s">
        <v>515</v>
      </c>
      <c r="C1260" s="20" t="s">
        <v>26</v>
      </c>
      <c r="D1260" s="20" t="s">
        <v>516</v>
      </c>
      <c r="E1260" s="20" t="s">
        <v>517</v>
      </c>
      <c r="F1260" s="20" t="s">
        <v>110</v>
      </c>
      <c r="G1260" s="20" t="s">
        <v>518</v>
      </c>
      <c r="H1260" s="20" t="s">
        <v>312</v>
      </c>
      <c r="I1260" s="20" t="s">
        <v>32</v>
      </c>
      <c r="J1260" s="20" t="s">
        <v>180</v>
      </c>
      <c r="K1260" s="20" t="s">
        <v>519</v>
      </c>
      <c r="L1260" s="20" t="s">
        <v>35</v>
      </c>
      <c r="M1260" s="20" t="s">
        <v>36</v>
      </c>
      <c r="N1260" s="20" t="s">
        <v>520</v>
      </c>
      <c r="O1260" s="20">
        <v>23.85</v>
      </c>
      <c r="P1260" s="20">
        <v>3</v>
      </c>
      <c r="Q1260" s="20">
        <v>4.2300000000000004</v>
      </c>
      <c r="R1260" s="20">
        <v>1.31</v>
      </c>
      <c r="S1260" s="20" t="s">
        <v>38</v>
      </c>
      <c r="T1260" s="20">
        <v>426</v>
      </c>
      <c r="U1260" s="20" t="s">
        <v>39</v>
      </c>
      <c r="V1260" s="20" t="s">
        <v>78</v>
      </c>
      <c r="W1260" s="21" t="s">
        <v>41</v>
      </c>
      <c r="X1260" s="22">
        <v>44544</v>
      </c>
      <c r="Y1260" s="23">
        <v>44547</v>
      </c>
      <c r="Z1260" s="37" t="str">
        <f>IF(India_Data[[#This Row],[Order Date]]=India_Data[[#This Row],[Ship Date]],"0","1")</f>
        <v>1</v>
      </c>
      <c r="AA1260" s="37" t="str">
        <f>IF(India_Data[[#This Row],[Sales]]&gt;=India_Data[[#This Row],[Target]],"YES","NO")</f>
        <v>NO</v>
      </c>
      <c r="AB1260" s="37">
        <f>(Data!O1260:O2814-Data!T1260:T2814)</f>
        <v>-402.15</v>
      </c>
      <c r="AC1260" s="35">
        <f>India_Data[[#This Row],[Ship Date]]-India_Data[[#This Row],[Order Date]]</f>
        <v>3</v>
      </c>
      <c r="AD1260" s="35" t="str">
        <f>IF(India_Data[[#This Row],[Ship Date]]-India_Data[[#This Row],[Order Date]]&gt;5,"flag","no")</f>
        <v>no</v>
      </c>
      <c r="AE1260" s="35">
        <f>India_Data[[#This Row],[Profit]]/India_Data[[#This Row],[Sales]]</f>
        <v>0.17735849056603775</v>
      </c>
      <c r="AF1260" s="41">
        <f>India_Data[[#This Row],[Sales]]/India_Data[[#This Row],[Target]]</f>
        <v>5.5985915492957748E-2</v>
      </c>
      <c r="AG1260" s="41">
        <f>India_Data[[#This Row],[Shipping Cost]]/India_Data[[#This Row],[Sales]]</f>
        <v>5.492662473794549E-2</v>
      </c>
      <c r="AH1260" s="40" t="str">
        <f>IF(India_Data[[#This Row],[Shipping Cost]]/India_Data[[#This Row],[Sales]]&gt;0.1,"HIGH","")</f>
        <v/>
      </c>
    </row>
    <row r="1261" spans="1:34">
      <c r="A1261" s="19">
        <v>1260</v>
      </c>
      <c r="B1261" s="20" t="s">
        <v>1170</v>
      </c>
      <c r="C1261" s="20" t="s">
        <v>26</v>
      </c>
      <c r="D1261" s="20" t="s">
        <v>1171</v>
      </c>
      <c r="E1261" s="20" t="s">
        <v>1172</v>
      </c>
      <c r="F1261" s="20" t="s">
        <v>110</v>
      </c>
      <c r="G1261" s="20" t="s">
        <v>702</v>
      </c>
      <c r="H1261" s="20" t="s">
        <v>252</v>
      </c>
      <c r="I1261" s="20" t="s">
        <v>32</v>
      </c>
      <c r="J1261" s="20" t="s">
        <v>47</v>
      </c>
      <c r="K1261" s="20" t="s">
        <v>1173</v>
      </c>
      <c r="L1261" s="20" t="s">
        <v>35</v>
      </c>
      <c r="M1261" s="20" t="s">
        <v>84</v>
      </c>
      <c r="N1261" s="20" t="s">
        <v>1174</v>
      </c>
      <c r="O1261" s="20">
        <v>13.05</v>
      </c>
      <c r="P1261" s="20">
        <v>1</v>
      </c>
      <c r="Q1261" s="20">
        <v>0.63</v>
      </c>
      <c r="R1261" s="20">
        <v>1.05</v>
      </c>
      <c r="S1261" s="20" t="s">
        <v>38</v>
      </c>
      <c r="T1261" s="20">
        <v>626</v>
      </c>
      <c r="U1261" s="20" t="s">
        <v>39</v>
      </c>
      <c r="V1261" s="20" t="s">
        <v>50</v>
      </c>
      <c r="W1261" s="21" t="s">
        <v>41</v>
      </c>
      <c r="X1261" s="22">
        <v>44639</v>
      </c>
      <c r="Y1261" s="23">
        <v>44641</v>
      </c>
      <c r="Z1261" s="37" t="str">
        <f>IF(India_Data[[#This Row],[Order Date]]=India_Data[[#This Row],[Ship Date]],"0","1")</f>
        <v>1</v>
      </c>
      <c r="AA1261" s="37" t="str">
        <f>IF(India_Data[[#This Row],[Sales]]&gt;=India_Data[[#This Row],[Target]],"YES","NO")</f>
        <v>NO</v>
      </c>
      <c r="AB1261" s="37">
        <f>(Data!O1261:O2815-Data!T1261:T2815)</f>
        <v>-612.95000000000005</v>
      </c>
      <c r="AC1261" s="35">
        <f>India_Data[[#This Row],[Ship Date]]-India_Data[[#This Row],[Order Date]]</f>
        <v>2</v>
      </c>
      <c r="AD1261" s="35" t="str">
        <f>IF(India_Data[[#This Row],[Ship Date]]-India_Data[[#This Row],[Order Date]]&gt;5,"flag","no")</f>
        <v>no</v>
      </c>
      <c r="AE1261" s="35">
        <f>India_Data[[#This Row],[Profit]]/India_Data[[#This Row],[Sales]]</f>
        <v>4.8275862068965517E-2</v>
      </c>
      <c r="AF1261" s="41">
        <f>India_Data[[#This Row],[Sales]]/India_Data[[#This Row],[Target]]</f>
        <v>2.0846645367412143E-2</v>
      </c>
      <c r="AG1261" s="41">
        <f>India_Data[[#This Row],[Shipping Cost]]/India_Data[[#This Row],[Sales]]</f>
        <v>8.0459770114942528E-2</v>
      </c>
      <c r="AH1261" s="40" t="str">
        <f>IF(India_Data[[#This Row],[Shipping Cost]]/India_Data[[#This Row],[Sales]]&gt;0.1,"HIGH","")</f>
        <v/>
      </c>
    </row>
    <row r="1262" spans="1:34">
      <c r="A1262" s="19">
        <v>1261</v>
      </c>
      <c r="B1262" s="20" t="s">
        <v>888</v>
      </c>
      <c r="C1262" s="20" t="s">
        <v>26</v>
      </c>
      <c r="D1262" s="20" t="s">
        <v>889</v>
      </c>
      <c r="E1262" s="20" t="s">
        <v>890</v>
      </c>
      <c r="F1262" s="20" t="s">
        <v>110</v>
      </c>
      <c r="G1262" s="20" t="s">
        <v>45</v>
      </c>
      <c r="H1262" s="20" t="s">
        <v>46</v>
      </c>
      <c r="I1262" s="20" t="s">
        <v>32</v>
      </c>
      <c r="J1262" s="20" t="s">
        <v>47</v>
      </c>
      <c r="K1262" s="20" t="s">
        <v>891</v>
      </c>
      <c r="L1262" s="20" t="s">
        <v>35</v>
      </c>
      <c r="M1262" s="20" t="s">
        <v>105</v>
      </c>
      <c r="N1262" s="20" t="s">
        <v>892</v>
      </c>
      <c r="O1262" s="20">
        <v>98.22</v>
      </c>
      <c r="P1262" s="20">
        <v>2</v>
      </c>
      <c r="Q1262" s="20">
        <v>34.32</v>
      </c>
      <c r="R1262" s="20">
        <v>10.23</v>
      </c>
      <c r="S1262" s="20" t="s">
        <v>38</v>
      </c>
      <c r="T1262" s="20">
        <v>312</v>
      </c>
      <c r="U1262" s="20" t="s">
        <v>39</v>
      </c>
      <c r="V1262" s="20" t="s">
        <v>78</v>
      </c>
      <c r="W1262" s="21" t="s">
        <v>58</v>
      </c>
      <c r="X1262" s="22">
        <v>45075</v>
      </c>
      <c r="Y1262" s="23">
        <v>44932</v>
      </c>
      <c r="Z1262" s="37" t="str">
        <f>IF(India_Data[[#This Row],[Order Date]]=India_Data[[#This Row],[Ship Date]],"0","1")</f>
        <v>1</v>
      </c>
      <c r="AA1262" s="37" t="str">
        <f>IF(India_Data[[#This Row],[Sales]]&gt;=India_Data[[#This Row],[Target]],"YES","NO")</f>
        <v>NO</v>
      </c>
      <c r="AB1262" s="37">
        <f>(Data!O1262:O2816-Data!T1262:T2816)</f>
        <v>-213.78</v>
      </c>
      <c r="AC1262" s="35">
        <f>India_Data[[#This Row],[Ship Date]]-India_Data[[#This Row],[Order Date]]</f>
        <v>-143</v>
      </c>
      <c r="AD1262" s="35" t="str">
        <f>IF(India_Data[[#This Row],[Ship Date]]-India_Data[[#This Row],[Order Date]]&gt;5,"flag","no")</f>
        <v>no</v>
      </c>
      <c r="AE1262" s="35">
        <f>India_Data[[#This Row],[Profit]]/India_Data[[#This Row],[Sales]]</f>
        <v>0.34941967012828345</v>
      </c>
      <c r="AF1262" s="41">
        <f>India_Data[[#This Row],[Sales]]/India_Data[[#This Row],[Target]]</f>
        <v>0.31480769230769229</v>
      </c>
      <c r="AG1262" s="41">
        <f>India_Data[[#This Row],[Shipping Cost]]/India_Data[[#This Row],[Sales]]</f>
        <v>0.10415394013439219</v>
      </c>
      <c r="AH1262" s="40" t="str">
        <f>IF(India_Data[[#This Row],[Shipping Cost]]/India_Data[[#This Row],[Sales]]&gt;0.1,"HIGH","")</f>
        <v>HIGH</v>
      </c>
    </row>
    <row r="1263" spans="1:34">
      <c r="A1263" s="19">
        <v>1262</v>
      </c>
      <c r="B1263" s="20" t="s">
        <v>893</v>
      </c>
      <c r="C1263" s="20" t="s">
        <v>26</v>
      </c>
      <c r="D1263" s="20" t="s">
        <v>894</v>
      </c>
      <c r="E1263" s="20" t="s">
        <v>895</v>
      </c>
      <c r="F1263" s="20" t="s">
        <v>110</v>
      </c>
      <c r="G1263" s="20" t="s">
        <v>225</v>
      </c>
      <c r="H1263" s="20" t="s">
        <v>53</v>
      </c>
      <c r="I1263" s="20" t="s">
        <v>32</v>
      </c>
      <c r="J1263" s="20" t="s">
        <v>54</v>
      </c>
      <c r="K1263" s="20" t="s">
        <v>896</v>
      </c>
      <c r="L1263" s="20" t="s">
        <v>35</v>
      </c>
      <c r="M1263" s="20" t="s">
        <v>76</v>
      </c>
      <c r="N1263" s="20" t="s">
        <v>897</v>
      </c>
      <c r="O1263" s="20">
        <v>59.1</v>
      </c>
      <c r="P1263" s="20">
        <v>2</v>
      </c>
      <c r="Q1263" s="20">
        <v>28.92</v>
      </c>
      <c r="R1263" s="20">
        <v>2.73</v>
      </c>
      <c r="S1263" s="20" t="s">
        <v>38</v>
      </c>
      <c r="T1263" s="20">
        <v>466</v>
      </c>
      <c r="U1263" s="20" t="s">
        <v>39</v>
      </c>
      <c r="V1263" s="20" t="s">
        <v>50</v>
      </c>
      <c r="W1263" s="21" t="s">
        <v>41</v>
      </c>
      <c r="X1263" s="22">
        <v>44871</v>
      </c>
      <c r="Y1263" s="23">
        <v>44727</v>
      </c>
      <c r="Z1263" s="37" t="str">
        <f>IF(India_Data[[#This Row],[Order Date]]=India_Data[[#This Row],[Ship Date]],"0","1")</f>
        <v>1</v>
      </c>
      <c r="AA1263" s="37" t="str">
        <f>IF(India_Data[[#This Row],[Sales]]&gt;=India_Data[[#This Row],[Target]],"YES","NO")</f>
        <v>NO</v>
      </c>
      <c r="AB1263" s="37">
        <f>(Data!O1263:O2817-Data!T1263:T2817)</f>
        <v>-406.9</v>
      </c>
      <c r="AC1263" s="35">
        <f>India_Data[[#This Row],[Ship Date]]-India_Data[[#This Row],[Order Date]]</f>
        <v>-144</v>
      </c>
      <c r="AD1263" s="35" t="str">
        <f>IF(India_Data[[#This Row],[Ship Date]]-India_Data[[#This Row],[Order Date]]&gt;5,"flag","no")</f>
        <v>no</v>
      </c>
      <c r="AE1263" s="35">
        <f>India_Data[[#This Row],[Profit]]/India_Data[[#This Row],[Sales]]</f>
        <v>0.48934010152284263</v>
      </c>
      <c r="AF1263" s="41">
        <f>India_Data[[#This Row],[Sales]]/India_Data[[#This Row],[Target]]</f>
        <v>0.12682403433476394</v>
      </c>
      <c r="AG1263" s="41">
        <f>India_Data[[#This Row],[Shipping Cost]]/India_Data[[#This Row],[Sales]]</f>
        <v>4.6192893401015227E-2</v>
      </c>
      <c r="AH1263" s="40" t="str">
        <f>IF(India_Data[[#This Row],[Shipping Cost]]/India_Data[[#This Row],[Sales]]&gt;0.1,"HIGH","")</f>
        <v/>
      </c>
    </row>
    <row r="1264" spans="1:34">
      <c r="A1264" s="19">
        <v>1263</v>
      </c>
      <c r="B1264" s="20" t="s">
        <v>898</v>
      </c>
      <c r="C1264" s="20" t="s">
        <v>26</v>
      </c>
      <c r="D1264" s="20" t="s">
        <v>899</v>
      </c>
      <c r="E1264" s="20" t="s">
        <v>900</v>
      </c>
      <c r="F1264" s="20" t="s">
        <v>171</v>
      </c>
      <c r="G1264" s="20" t="s">
        <v>901</v>
      </c>
      <c r="H1264" s="20" t="s">
        <v>46</v>
      </c>
      <c r="I1264" s="20" t="s">
        <v>32</v>
      </c>
      <c r="J1264" s="20" t="s">
        <v>47</v>
      </c>
      <c r="K1264" s="20" t="s">
        <v>902</v>
      </c>
      <c r="L1264" s="20" t="s">
        <v>35</v>
      </c>
      <c r="M1264" s="20" t="s">
        <v>145</v>
      </c>
      <c r="N1264" s="20" t="s">
        <v>903</v>
      </c>
      <c r="O1264" s="20">
        <v>97.86</v>
      </c>
      <c r="P1264" s="20">
        <v>2</v>
      </c>
      <c r="Q1264" s="20">
        <v>43.02</v>
      </c>
      <c r="R1264" s="20">
        <v>9.1</v>
      </c>
      <c r="S1264" s="20" t="s">
        <v>38</v>
      </c>
      <c r="T1264" s="20">
        <v>67</v>
      </c>
      <c r="U1264" s="20" t="s">
        <v>39</v>
      </c>
      <c r="V1264" s="20" t="s">
        <v>40</v>
      </c>
      <c r="W1264" s="21" t="s">
        <v>58</v>
      </c>
      <c r="X1264" s="22">
        <v>44734</v>
      </c>
      <c r="Y1264" s="23">
        <v>44739</v>
      </c>
      <c r="Z1264" s="37" t="str">
        <f>IF(India_Data[[#This Row],[Order Date]]=India_Data[[#This Row],[Ship Date]],"0","1")</f>
        <v>1</v>
      </c>
      <c r="AA1264" s="37" t="str">
        <f>IF(India_Data[[#This Row],[Sales]]&gt;=India_Data[[#This Row],[Target]],"YES","NO")</f>
        <v>YES</v>
      </c>
      <c r="AB1264" s="37">
        <f>(Data!O1264:O2818-Data!T1264:T2818)</f>
        <v>30.86</v>
      </c>
      <c r="AC1264" s="35">
        <f>India_Data[[#This Row],[Ship Date]]-India_Data[[#This Row],[Order Date]]</f>
        <v>5</v>
      </c>
      <c r="AD1264" s="35" t="str">
        <f>IF(India_Data[[#This Row],[Ship Date]]-India_Data[[#This Row],[Order Date]]&gt;5,"flag","no")</f>
        <v>no</v>
      </c>
      <c r="AE1264" s="35">
        <f>India_Data[[#This Row],[Profit]]/India_Data[[#This Row],[Sales]]</f>
        <v>0.43960760269773147</v>
      </c>
      <c r="AF1264" s="41">
        <f>India_Data[[#This Row],[Sales]]/India_Data[[#This Row],[Target]]</f>
        <v>1.4605970149253731</v>
      </c>
      <c r="AG1264" s="41">
        <f>India_Data[[#This Row],[Shipping Cost]]/India_Data[[#This Row],[Sales]]</f>
        <v>9.2989985693848351E-2</v>
      </c>
      <c r="AH1264" s="40" t="str">
        <f>IF(India_Data[[#This Row],[Shipping Cost]]/India_Data[[#This Row],[Sales]]&gt;0.1,"HIGH","")</f>
        <v/>
      </c>
    </row>
    <row r="1265" spans="1:34">
      <c r="A1265" s="19">
        <v>1264</v>
      </c>
      <c r="B1265" s="20" t="s">
        <v>1175</v>
      </c>
      <c r="C1265" s="20" t="s">
        <v>26</v>
      </c>
      <c r="D1265" s="20" t="s">
        <v>790</v>
      </c>
      <c r="E1265" s="20" t="s">
        <v>791</v>
      </c>
      <c r="F1265" s="20" t="s">
        <v>171</v>
      </c>
      <c r="G1265" s="20" t="s">
        <v>280</v>
      </c>
      <c r="H1265" s="20" t="s">
        <v>63</v>
      </c>
      <c r="I1265" s="20" t="s">
        <v>32</v>
      </c>
      <c r="J1265" s="20" t="s">
        <v>54</v>
      </c>
      <c r="K1265" s="20" t="s">
        <v>1176</v>
      </c>
      <c r="L1265" s="20" t="s">
        <v>35</v>
      </c>
      <c r="M1265" s="20" t="s">
        <v>36</v>
      </c>
      <c r="N1265" s="20" t="s">
        <v>1177</v>
      </c>
      <c r="O1265" s="20">
        <v>12.57</v>
      </c>
      <c r="P1265" s="20">
        <v>1</v>
      </c>
      <c r="Q1265" s="20">
        <v>0.24</v>
      </c>
      <c r="R1265" s="20">
        <v>1.1000000000000001</v>
      </c>
      <c r="S1265" s="20" t="s">
        <v>38</v>
      </c>
      <c r="T1265" s="20">
        <v>241</v>
      </c>
      <c r="U1265" s="20" t="s">
        <v>39</v>
      </c>
      <c r="V1265" s="20" t="s">
        <v>40</v>
      </c>
      <c r="W1265" s="21" t="s">
        <v>41</v>
      </c>
      <c r="X1265" s="22">
        <v>45657</v>
      </c>
      <c r="Y1265" s="23">
        <v>45778</v>
      </c>
      <c r="Z1265" s="37" t="str">
        <f>IF(India_Data[[#This Row],[Order Date]]=India_Data[[#This Row],[Ship Date]],"0","1")</f>
        <v>1</v>
      </c>
      <c r="AA1265" s="37" t="str">
        <f>IF(India_Data[[#This Row],[Sales]]&gt;=India_Data[[#This Row],[Target]],"YES","NO")</f>
        <v>NO</v>
      </c>
      <c r="AB1265" s="37">
        <f>(Data!O1265:O2819-Data!T1265:T2819)</f>
        <v>-228.43</v>
      </c>
      <c r="AC1265" s="35">
        <f>India_Data[[#This Row],[Ship Date]]-India_Data[[#This Row],[Order Date]]</f>
        <v>121</v>
      </c>
      <c r="AD1265" s="35" t="str">
        <f>IF(India_Data[[#This Row],[Ship Date]]-India_Data[[#This Row],[Order Date]]&gt;5,"flag","no")</f>
        <v>flag</v>
      </c>
      <c r="AE1265" s="35">
        <f>India_Data[[#This Row],[Profit]]/India_Data[[#This Row],[Sales]]</f>
        <v>1.9093078758949878E-2</v>
      </c>
      <c r="AF1265" s="41">
        <f>India_Data[[#This Row],[Sales]]/India_Data[[#This Row],[Target]]</f>
        <v>5.2157676348547719E-2</v>
      </c>
      <c r="AG1265" s="41">
        <f>India_Data[[#This Row],[Shipping Cost]]/India_Data[[#This Row],[Sales]]</f>
        <v>8.7509944311853619E-2</v>
      </c>
      <c r="AH1265" s="40" t="str">
        <f>IF(India_Data[[#This Row],[Shipping Cost]]/India_Data[[#This Row],[Sales]]&gt;0.1,"HIGH","")</f>
        <v/>
      </c>
    </row>
    <row r="1266" spans="1:34">
      <c r="A1266" s="19">
        <v>1265</v>
      </c>
      <c r="B1266" s="20" t="s">
        <v>1178</v>
      </c>
      <c r="C1266" s="20" t="s">
        <v>26</v>
      </c>
      <c r="D1266" s="20" t="s">
        <v>1179</v>
      </c>
      <c r="E1266" s="20" t="s">
        <v>1180</v>
      </c>
      <c r="F1266" s="20" t="s">
        <v>171</v>
      </c>
      <c r="G1266" s="20" t="s">
        <v>702</v>
      </c>
      <c r="H1266" s="20" t="s">
        <v>252</v>
      </c>
      <c r="I1266" s="20" t="s">
        <v>32</v>
      </c>
      <c r="J1266" s="20" t="s">
        <v>47</v>
      </c>
      <c r="K1266" s="20" t="s">
        <v>1181</v>
      </c>
      <c r="L1266" s="20" t="s">
        <v>35</v>
      </c>
      <c r="M1266" s="20" t="s">
        <v>36</v>
      </c>
      <c r="N1266" s="20" t="s">
        <v>1182</v>
      </c>
      <c r="O1266" s="20">
        <v>13.83</v>
      </c>
      <c r="P1266" s="20">
        <v>1</v>
      </c>
      <c r="Q1266" s="20">
        <v>3.3</v>
      </c>
      <c r="R1266" s="20">
        <v>0.97</v>
      </c>
      <c r="S1266" s="20" t="s">
        <v>38</v>
      </c>
      <c r="T1266" s="20">
        <v>195</v>
      </c>
      <c r="U1266" s="20" t="s">
        <v>39</v>
      </c>
      <c r="V1266" s="20" t="s">
        <v>50</v>
      </c>
      <c r="W1266" s="21" t="s">
        <v>41</v>
      </c>
      <c r="X1266" s="22">
        <v>44544</v>
      </c>
      <c r="Y1266" s="23">
        <v>44547</v>
      </c>
      <c r="Z1266" s="37" t="str">
        <f>IF(India_Data[[#This Row],[Order Date]]=India_Data[[#This Row],[Ship Date]],"0","1")</f>
        <v>1</v>
      </c>
      <c r="AA1266" s="37" t="str">
        <f>IF(India_Data[[#This Row],[Sales]]&gt;=India_Data[[#This Row],[Target]],"YES","NO")</f>
        <v>NO</v>
      </c>
      <c r="AB1266" s="37">
        <f>(Data!O1266:O2820-Data!T1266:T2820)</f>
        <v>-181.17</v>
      </c>
      <c r="AC1266" s="35">
        <f>India_Data[[#This Row],[Ship Date]]-India_Data[[#This Row],[Order Date]]</f>
        <v>3</v>
      </c>
      <c r="AD1266" s="35" t="str">
        <f>IF(India_Data[[#This Row],[Ship Date]]-India_Data[[#This Row],[Order Date]]&gt;5,"flag","no")</f>
        <v>no</v>
      </c>
      <c r="AE1266" s="35">
        <f>India_Data[[#This Row],[Profit]]/India_Data[[#This Row],[Sales]]</f>
        <v>0.23861171366594358</v>
      </c>
      <c r="AF1266" s="41">
        <f>India_Data[[#This Row],[Sales]]/India_Data[[#This Row],[Target]]</f>
        <v>7.0923076923076922E-2</v>
      </c>
      <c r="AG1266" s="41">
        <f>India_Data[[#This Row],[Shipping Cost]]/India_Data[[#This Row],[Sales]]</f>
        <v>7.0137382501807663E-2</v>
      </c>
      <c r="AH1266" s="40" t="str">
        <f>IF(India_Data[[#This Row],[Shipping Cost]]/India_Data[[#This Row],[Sales]]&gt;0.1,"HIGH","")</f>
        <v/>
      </c>
    </row>
    <row r="1267" spans="1:34">
      <c r="A1267" s="19">
        <v>1266</v>
      </c>
      <c r="B1267" s="20" t="s">
        <v>521</v>
      </c>
      <c r="C1267" s="20" t="s">
        <v>26</v>
      </c>
      <c r="D1267" s="20" t="s">
        <v>522</v>
      </c>
      <c r="E1267" s="20" t="s">
        <v>523</v>
      </c>
      <c r="F1267" s="20" t="s">
        <v>171</v>
      </c>
      <c r="G1267" s="20" t="s">
        <v>524</v>
      </c>
      <c r="H1267" s="20" t="s">
        <v>512</v>
      </c>
      <c r="I1267" s="20" t="s">
        <v>32</v>
      </c>
      <c r="J1267" s="20" t="s">
        <v>180</v>
      </c>
      <c r="K1267" s="20" t="s">
        <v>450</v>
      </c>
      <c r="L1267" s="20" t="s">
        <v>35</v>
      </c>
      <c r="M1267" s="20" t="s">
        <v>98</v>
      </c>
      <c r="N1267" s="20" t="s">
        <v>525</v>
      </c>
      <c r="O1267" s="20">
        <v>80.73</v>
      </c>
      <c r="P1267" s="20">
        <v>3</v>
      </c>
      <c r="Q1267" s="20">
        <v>30.6</v>
      </c>
      <c r="R1267" s="20">
        <v>5.25</v>
      </c>
      <c r="S1267" s="20" t="s">
        <v>38</v>
      </c>
      <c r="T1267" s="20">
        <v>432</v>
      </c>
      <c r="U1267" s="20" t="s">
        <v>39</v>
      </c>
      <c r="V1267" s="20" t="s">
        <v>57</v>
      </c>
      <c r="W1267" s="21" t="s">
        <v>58</v>
      </c>
      <c r="X1267" s="22">
        <v>44544</v>
      </c>
      <c r="Y1267" s="23">
        <v>44547</v>
      </c>
      <c r="Z1267" s="37" t="str">
        <f>IF(India_Data[[#This Row],[Order Date]]=India_Data[[#This Row],[Ship Date]],"0","1")</f>
        <v>1</v>
      </c>
      <c r="AA1267" s="37" t="str">
        <f>IF(India_Data[[#This Row],[Sales]]&gt;=India_Data[[#This Row],[Target]],"YES","NO")</f>
        <v>NO</v>
      </c>
      <c r="AB1267" s="37">
        <f>(Data!O1267:O2821-Data!T1267:T2821)</f>
        <v>-351.27</v>
      </c>
      <c r="AC1267" s="35">
        <f>India_Data[[#This Row],[Ship Date]]-India_Data[[#This Row],[Order Date]]</f>
        <v>3</v>
      </c>
      <c r="AD1267" s="35" t="str">
        <f>IF(India_Data[[#This Row],[Ship Date]]-India_Data[[#This Row],[Order Date]]&gt;5,"flag","no")</f>
        <v>no</v>
      </c>
      <c r="AE1267" s="35">
        <f>India_Data[[#This Row],[Profit]]/India_Data[[#This Row],[Sales]]</f>
        <v>0.37904124860646599</v>
      </c>
      <c r="AF1267" s="41">
        <f>India_Data[[#This Row],[Sales]]/India_Data[[#This Row],[Target]]</f>
        <v>0.18687500000000001</v>
      </c>
      <c r="AG1267" s="41">
        <f>India_Data[[#This Row],[Shipping Cost]]/India_Data[[#This Row],[Sales]]</f>
        <v>6.5031586770717201E-2</v>
      </c>
      <c r="AH1267" s="40" t="str">
        <f>IF(India_Data[[#This Row],[Shipping Cost]]/India_Data[[#This Row],[Sales]]&gt;0.1,"HIGH","")</f>
        <v/>
      </c>
    </row>
    <row r="1268" spans="1:34">
      <c r="A1268" s="19">
        <v>1267</v>
      </c>
      <c r="B1268" s="20" t="s">
        <v>1183</v>
      </c>
      <c r="C1268" s="20" t="s">
        <v>26</v>
      </c>
      <c r="D1268" s="20" t="s">
        <v>993</v>
      </c>
      <c r="E1268" s="20" t="s">
        <v>994</v>
      </c>
      <c r="F1268" s="20" t="s">
        <v>171</v>
      </c>
      <c r="G1268" s="20" t="s">
        <v>89</v>
      </c>
      <c r="H1268" s="20" t="s">
        <v>512</v>
      </c>
      <c r="I1268" s="20" t="s">
        <v>32</v>
      </c>
      <c r="J1268" s="20" t="s">
        <v>180</v>
      </c>
      <c r="K1268" s="20" t="s">
        <v>1184</v>
      </c>
      <c r="L1268" s="20" t="s">
        <v>35</v>
      </c>
      <c r="M1268" s="20" t="s">
        <v>84</v>
      </c>
      <c r="N1268" s="20" t="s">
        <v>1185</v>
      </c>
      <c r="O1268" s="20">
        <v>46.41</v>
      </c>
      <c r="P1268" s="20">
        <v>7</v>
      </c>
      <c r="Q1268" s="20">
        <v>3.99</v>
      </c>
      <c r="R1268" s="20">
        <v>4.04</v>
      </c>
      <c r="S1268" s="20" t="s">
        <v>38</v>
      </c>
      <c r="T1268" s="20">
        <v>764</v>
      </c>
      <c r="U1268" s="20" t="s">
        <v>39</v>
      </c>
      <c r="V1268" s="20" t="s">
        <v>40</v>
      </c>
      <c r="W1268" s="21" t="s">
        <v>41</v>
      </c>
      <c r="X1268" s="22">
        <v>45561</v>
      </c>
      <c r="Y1268" s="23">
        <v>45563</v>
      </c>
      <c r="Z1268" s="37" t="str">
        <f>IF(India_Data[[#This Row],[Order Date]]=India_Data[[#This Row],[Ship Date]],"0","1")</f>
        <v>1</v>
      </c>
      <c r="AA1268" s="37" t="str">
        <f>IF(India_Data[[#This Row],[Sales]]&gt;=India_Data[[#This Row],[Target]],"YES","NO")</f>
        <v>NO</v>
      </c>
      <c r="AB1268" s="37">
        <f>(Data!O1268:O2822-Data!T1268:T2822)</f>
        <v>-717.59</v>
      </c>
      <c r="AC1268" s="35">
        <f>India_Data[[#This Row],[Ship Date]]-India_Data[[#This Row],[Order Date]]</f>
        <v>2</v>
      </c>
      <c r="AD1268" s="35" t="str">
        <f>IF(India_Data[[#This Row],[Ship Date]]-India_Data[[#This Row],[Order Date]]&gt;5,"flag","no")</f>
        <v>no</v>
      </c>
      <c r="AE1268" s="35">
        <f>India_Data[[#This Row],[Profit]]/India_Data[[#This Row],[Sales]]</f>
        <v>8.5972850678733045E-2</v>
      </c>
      <c r="AF1268" s="41">
        <f>India_Data[[#This Row],[Sales]]/India_Data[[#This Row],[Target]]</f>
        <v>6.0746073298429314E-2</v>
      </c>
      <c r="AG1268" s="41">
        <f>India_Data[[#This Row],[Shipping Cost]]/India_Data[[#This Row],[Sales]]</f>
        <v>8.7050204697263531E-2</v>
      </c>
      <c r="AH1268" s="40" t="str">
        <f>IF(India_Data[[#This Row],[Shipping Cost]]/India_Data[[#This Row],[Sales]]&gt;0.1,"HIGH","")</f>
        <v/>
      </c>
    </row>
    <row r="1269" spans="1:34">
      <c r="A1269" s="19">
        <v>1268</v>
      </c>
      <c r="B1269" s="20" t="s">
        <v>2667</v>
      </c>
      <c r="C1269" s="20" t="s">
        <v>26</v>
      </c>
      <c r="D1269" s="20" t="s">
        <v>2668</v>
      </c>
      <c r="E1269" s="20" t="s">
        <v>2669</v>
      </c>
      <c r="F1269" s="20" t="s">
        <v>110</v>
      </c>
      <c r="G1269" s="20" t="s">
        <v>74</v>
      </c>
      <c r="H1269" s="20" t="s">
        <v>179</v>
      </c>
      <c r="I1269" s="20" t="s">
        <v>32</v>
      </c>
      <c r="J1269" s="20" t="s">
        <v>180</v>
      </c>
      <c r="K1269" s="20" t="s">
        <v>926</v>
      </c>
      <c r="L1269" s="20" t="s">
        <v>35</v>
      </c>
      <c r="M1269" s="20" t="s">
        <v>145</v>
      </c>
      <c r="N1269" s="20" t="s">
        <v>927</v>
      </c>
      <c r="O1269" s="20">
        <v>225.84</v>
      </c>
      <c r="P1269" s="20">
        <v>4</v>
      </c>
      <c r="Q1269" s="20">
        <v>29.28</v>
      </c>
      <c r="R1269" s="20">
        <v>29.35</v>
      </c>
      <c r="S1269" s="20" t="s">
        <v>2337</v>
      </c>
      <c r="T1269" s="20">
        <v>128</v>
      </c>
      <c r="U1269" s="20" t="s">
        <v>39</v>
      </c>
      <c r="V1269" s="20" t="s">
        <v>78</v>
      </c>
      <c r="W1269" s="21" t="s">
        <v>58</v>
      </c>
      <c r="X1269" s="22">
        <v>44853</v>
      </c>
      <c r="Y1269" s="23">
        <v>44855</v>
      </c>
      <c r="Z1269" s="37" t="str">
        <f>IF(India_Data[[#This Row],[Order Date]]=India_Data[[#This Row],[Ship Date]],"0","1")</f>
        <v>1</v>
      </c>
      <c r="AA1269" s="37" t="str">
        <f>IF(India_Data[[#This Row],[Sales]]&gt;=India_Data[[#This Row],[Target]],"YES","NO")</f>
        <v>YES</v>
      </c>
      <c r="AB1269" s="37">
        <f>(Data!O1269:O2823-Data!T1269:T2823)</f>
        <v>97.84</v>
      </c>
      <c r="AC1269" s="35">
        <f>India_Data[[#This Row],[Ship Date]]-India_Data[[#This Row],[Order Date]]</f>
        <v>2</v>
      </c>
      <c r="AD1269" s="35" t="str">
        <f>IF(India_Data[[#This Row],[Ship Date]]-India_Data[[#This Row],[Order Date]]&gt;5,"flag","no")</f>
        <v>no</v>
      </c>
      <c r="AE1269" s="35">
        <f>India_Data[[#This Row],[Profit]]/India_Data[[#This Row],[Sales]]</f>
        <v>0.12964930924548354</v>
      </c>
      <c r="AF1269" s="41">
        <f>India_Data[[#This Row],[Sales]]/India_Data[[#This Row],[Target]]</f>
        <v>1.764375</v>
      </c>
      <c r="AG1269" s="41">
        <f>India_Data[[#This Row],[Shipping Cost]]/India_Data[[#This Row],[Sales]]</f>
        <v>0.12995926319518245</v>
      </c>
      <c r="AH1269" s="40" t="str">
        <f>IF(India_Data[[#This Row],[Shipping Cost]]/India_Data[[#This Row],[Sales]]&gt;0.1,"HIGH","")</f>
        <v>HIGH</v>
      </c>
    </row>
    <row r="1270" spans="1:34">
      <c r="A1270" s="19">
        <v>1269</v>
      </c>
      <c r="B1270" s="20" t="s">
        <v>2667</v>
      </c>
      <c r="C1270" s="20" t="s">
        <v>26</v>
      </c>
      <c r="D1270" s="20" t="s">
        <v>2668</v>
      </c>
      <c r="E1270" s="20" t="s">
        <v>2669</v>
      </c>
      <c r="F1270" s="20" t="s">
        <v>110</v>
      </c>
      <c r="G1270" s="20" t="s">
        <v>74</v>
      </c>
      <c r="H1270" s="20" t="s">
        <v>179</v>
      </c>
      <c r="I1270" s="20" t="s">
        <v>32</v>
      </c>
      <c r="J1270" s="20" t="s">
        <v>180</v>
      </c>
      <c r="K1270" s="20" t="s">
        <v>2670</v>
      </c>
      <c r="L1270" s="20" t="s">
        <v>35</v>
      </c>
      <c r="M1270" s="20" t="s">
        <v>105</v>
      </c>
      <c r="N1270" s="20" t="s">
        <v>2671</v>
      </c>
      <c r="O1270" s="20">
        <v>93.18</v>
      </c>
      <c r="P1270" s="20">
        <v>2</v>
      </c>
      <c r="Q1270" s="20">
        <v>23.28</v>
      </c>
      <c r="R1270" s="20">
        <v>11.11</v>
      </c>
      <c r="S1270" s="20" t="s">
        <v>2337</v>
      </c>
      <c r="T1270" s="20">
        <v>285</v>
      </c>
      <c r="U1270" s="20" t="s">
        <v>39</v>
      </c>
      <c r="V1270" s="20" t="s">
        <v>78</v>
      </c>
      <c r="W1270" s="21" t="s">
        <v>41</v>
      </c>
      <c r="X1270" s="22">
        <v>45232</v>
      </c>
      <c r="Y1270" s="23">
        <v>44972</v>
      </c>
      <c r="Z1270" s="37" t="str">
        <f>IF(India_Data[[#This Row],[Order Date]]=India_Data[[#This Row],[Ship Date]],"0","1")</f>
        <v>1</v>
      </c>
      <c r="AA1270" s="37" t="str">
        <f>IF(India_Data[[#This Row],[Sales]]&gt;=India_Data[[#This Row],[Target]],"YES","NO")</f>
        <v>NO</v>
      </c>
      <c r="AB1270" s="37">
        <f>(Data!O1270:O2824-Data!T1270:T2824)</f>
        <v>-191.82</v>
      </c>
      <c r="AC1270" s="35">
        <f>India_Data[[#This Row],[Ship Date]]-India_Data[[#This Row],[Order Date]]</f>
        <v>-260</v>
      </c>
      <c r="AD1270" s="35" t="str">
        <f>IF(India_Data[[#This Row],[Ship Date]]-India_Data[[#This Row],[Order Date]]&gt;5,"flag","no")</f>
        <v>no</v>
      </c>
      <c r="AE1270" s="35">
        <f>India_Data[[#This Row],[Profit]]/India_Data[[#This Row],[Sales]]</f>
        <v>0.2498390212491951</v>
      </c>
      <c r="AF1270" s="41">
        <f>India_Data[[#This Row],[Sales]]/India_Data[[#This Row],[Target]]</f>
        <v>0.32694736842105265</v>
      </c>
      <c r="AG1270" s="41">
        <f>India_Data[[#This Row],[Shipping Cost]]/India_Data[[#This Row],[Sales]]</f>
        <v>0.11923159476282462</v>
      </c>
      <c r="AH1270" s="40" t="str">
        <f>IF(India_Data[[#This Row],[Shipping Cost]]/India_Data[[#This Row],[Sales]]&gt;0.1,"HIGH","")</f>
        <v>HIGH</v>
      </c>
    </row>
    <row r="1271" spans="1:34">
      <c r="A1271" s="19">
        <v>1270</v>
      </c>
      <c r="B1271" s="20" t="s">
        <v>2672</v>
      </c>
      <c r="C1271" s="20" t="s">
        <v>26</v>
      </c>
      <c r="D1271" s="20" t="s">
        <v>1961</v>
      </c>
      <c r="E1271" s="20" t="s">
        <v>1962</v>
      </c>
      <c r="F1271" s="20" t="s">
        <v>171</v>
      </c>
      <c r="G1271" s="20" t="s">
        <v>291</v>
      </c>
      <c r="H1271" s="20" t="s">
        <v>63</v>
      </c>
      <c r="I1271" s="20" t="s">
        <v>32</v>
      </c>
      <c r="J1271" s="20" t="s">
        <v>54</v>
      </c>
      <c r="K1271" s="20" t="s">
        <v>2673</v>
      </c>
      <c r="L1271" s="20" t="s">
        <v>35</v>
      </c>
      <c r="M1271" s="20" t="s">
        <v>84</v>
      </c>
      <c r="N1271" s="20" t="s">
        <v>2674</v>
      </c>
      <c r="O1271" s="20">
        <v>4.5599999999999996</v>
      </c>
      <c r="P1271" s="20">
        <v>2</v>
      </c>
      <c r="Q1271" s="20">
        <v>-1.5</v>
      </c>
      <c r="R1271" s="20">
        <v>0.57999999999999996</v>
      </c>
      <c r="S1271" s="20" t="s">
        <v>2337</v>
      </c>
      <c r="T1271" s="20">
        <v>28</v>
      </c>
      <c r="U1271" s="20" t="s">
        <v>39</v>
      </c>
      <c r="V1271" s="20" t="s">
        <v>57</v>
      </c>
      <c r="W1271" s="21" t="s">
        <v>58</v>
      </c>
      <c r="X1271" s="22">
        <v>44544</v>
      </c>
      <c r="Y1271" s="23">
        <v>44547</v>
      </c>
      <c r="Z1271" s="37" t="str">
        <f>IF(India_Data[[#This Row],[Order Date]]=India_Data[[#This Row],[Ship Date]],"0","1")</f>
        <v>1</v>
      </c>
      <c r="AA1271" s="37" t="str">
        <f>IF(India_Data[[#This Row],[Sales]]&gt;=India_Data[[#This Row],[Target]],"YES","NO")</f>
        <v>NO</v>
      </c>
      <c r="AB1271" s="37">
        <f>(Data!O1271:O2825-Data!T1271:T2825)</f>
        <v>-23.44</v>
      </c>
      <c r="AC1271" s="35">
        <f>India_Data[[#This Row],[Ship Date]]-India_Data[[#This Row],[Order Date]]</f>
        <v>3</v>
      </c>
      <c r="AD1271" s="35" t="str">
        <f>IF(India_Data[[#This Row],[Ship Date]]-India_Data[[#This Row],[Order Date]]&gt;5,"flag","no")</f>
        <v>no</v>
      </c>
      <c r="AE1271" s="35">
        <f>India_Data[[#This Row],[Profit]]/India_Data[[#This Row],[Sales]]</f>
        <v>-0.32894736842105265</v>
      </c>
      <c r="AF1271" s="41">
        <f>India_Data[[#This Row],[Sales]]/India_Data[[#This Row],[Target]]</f>
        <v>0.16285714285714284</v>
      </c>
      <c r="AG1271" s="41">
        <f>India_Data[[#This Row],[Shipping Cost]]/India_Data[[#This Row],[Sales]]</f>
        <v>0.12719298245614036</v>
      </c>
      <c r="AH1271" s="40" t="str">
        <f>IF(India_Data[[#This Row],[Shipping Cost]]/India_Data[[#This Row],[Sales]]&gt;0.1,"HIGH","")</f>
        <v>HIGH</v>
      </c>
    </row>
    <row r="1272" spans="1:34">
      <c r="A1272" s="19">
        <v>1271</v>
      </c>
      <c r="B1272" s="20" t="s">
        <v>2675</v>
      </c>
      <c r="C1272" s="20" t="s">
        <v>26</v>
      </c>
      <c r="D1272" s="20" t="s">
        <v>2676</v>
      </c>
      <c r="E1272" s="20" t="s">
        <v>2677</v>
      </c>
      <c r="F1272" s="20" t="s">
        <v>171</v>
      </c>
      <c r="G1272" s="20" t="s">
        <v>242</v>
      </c>
      <c r="H1272" s="20" t="s">
        <v>243</v>
      </c>
      <c r="I1272" s="20" t="s">
        <v>32</v>
      </c>
      <c r="J1272" s="20" t="s">
        <v>180</v>
      </c>
      <c r="K1272" s="20" t="s">
        <v>2678</v>
      </c>
      <c r="L1272" s="20" t="s">
        <v>35</v>
      </c>
      <c r="M1272" s="20" t="s">
        <v>98</v>
      </c>
      <c r="N1272" s="20" t="s">
        <v>2679</v>
      </c>
      <c r="O1272" s="20">
        <v>142.47</v>
      </c>
      <c r="P1272" s="20">
        <v>3</v>
      </c>
      <c r="Q1272" s="20">
        <v>14.22</v>
      </c>
      <c r="R1272" s="20">
        <v>33.35</v>
      </c>
      <c r="S1272" s="20" t="s">
        <v>2337</v>
      </c>
      <c r="T1272" s="20">
        <v>787</v>
      </c>
      <c r="U1272" s="20" t="s">
        <v>39</v>
      </c>
      <c r="V1272" s="20" t="s">
        <v>50</v>
      </c>
      <c r="W1272" s="21" t="s">
        <v>58</v>
      </c>
      <c r="X1272" s="22">
        <v>44954</v>
      </c>
      <c r="Y1272" s="23">
        <v>44959</v>
      </c>
      <c r="Z1272" s="37" t="str">
        <f>IF(India_Data[[#This Row],[Order Date]]=India_Data[[#This Row],[Ship Date]],"0","1")</f>
        <v>1</v>
      </c>
      <c r="AA1272" s="37" t="str">
        <f>IF(India_Data[[#This Row],[Sales]]&gt;=India_Data[[#This Row],[Target]],"YES","NO")</f>
        <v>NO</v>
      </c>
      <c r="AB1272" s="37">
        <f>(Data!O1272:O2826-Data!T1272:T2826)</f>
        <v>-644.53</v>
      </c>
      <c r="AC1272" s="35">
        <f>India_Data[[#This Row],[Ship Date]]-India_Data[[#This Row],[Order Date]]</f>
        <v>5</v>
      </c>
      <c r="AD1272" s="35" t="str">
        <f>IF(India_Data[[#This Row],[Ship Date]]-India_Data[[#This Row],[Order Date]]&gt;5,"flag","no")</f>
        <v>no</v>
      </c>
      <c r="AE1272" s="35">
        <f>India_Data[[#This Row],[Profit]]/India_Data[[#This Row],[Sales]]</f>
        <v>9.9810486418193303E-2</v>
      </c>
      <c r="AF1272" s="41">
        <f>India_Data[[#This Row],[Sales]]/India_Data[[#This Row],[Target]]</f>
        <v>0.18102922490470139</v>
      </c>
      <c r="AG1272" s="41">
        <f>India_Data[[#This Row],[Shipping Cost]]/India_Data[[#This Row],[Sales]]</f>
        <v>0.23408436863901175</v>
      </c>
      <c r="AH1272" s="40" t="str">
        <f>IF(India_Data[[#This Row],[Shipping Cost]]/India_Data[[#This Row],[Sales]]&gt;0.1,"HIGH","")</f>
        <v>HIGH</v>
      </c>
    </row>
    <row r="1273" spans="1:34">
      <c r="A1273" s="19">
        <v>1272</v>
      </c>
      <c r="B1273" s="20" t="s">
        <v>2680</v>
      </c>
      <c r="C1273" s="20" t="s">
        <v>26</v>
      </c>
      <c r="D1273" s="20" t="s">
        <v>2681</v>
      </c>
      <c r="E1273" s="20" t="s">
        <v>2682</v>
      </c>
      <c r="F1273" s="20" t="s">
        <v>171</v>
      </c>
      <c r="G1273" s="20" t="s">
        <v>420</v>
      </c>
      <c r="H1273" s="20" t="s">
        <v>63</v>
      </c>
      <c r="I1273" s="20" t="s">
        <v>32</v>
      </c>
      <c r="J1273" s="20" t="s">
        <v>54</v>
      </c>
      <c r="K1273" s="20" t="s">
        <v>2683</v>
      </c>
      <c r="L1273" s="20" t="s">
        <v>35</v>
      </c>
      <c r="M1273" s="20" t="s">
        <v>105</v>
      </c>
      <c r="N1273" s="20" t="s">
        <v>2684</v>
      </c>
      <c r="O1273" s="20">
        <v>315.36</v>
      </c>
      <c r="P1273" s="20">
        <v>6</v>
      </c>
      <c r="Q1273" s="20">
        <v>15.66</v>
      </c>
      <c r="R1273" s="20">
        <v>24.44</v>
      </c>
      <c r="S1273" s="20" t="s">
        <v>2337</v>
      </c>
      <c r="T1273" s="20">
        <v>796</v>
      </c>
      <c r="U1273" s="20" t="s">
        <v>39</v>
      </c>
      <c r="V1273" s="20" t="s">
        <v>57</v>
      </c>
      <c r="W1273" s="21" t="s">
        <v>58</v>
      </c>
      <c r="X1273" s="22">
        <v>44617</v>
      </c>
      <c r="Y1273" s="23">
        <v>44617</v>
      </c>
      <c r="Z1273" s="37" t="str">
        <f>IF(India_Data[[#This Row],[Order Date]]=India_Data[[#This Row],[Ship Date]],"0","1")</f>
        <v>0</v>
      </c>
      <c r="AA1273" s="37" t="str">
        <f>IF(India_Data[[#This Row],[Sales]]&gt;=India_Data[[#This Row],[Target]],"YES","NO")</f>
        <v>NO</v>
      </c>
      <c r="AB1273" s="37">
        <f>(Data!O1273:O2827-Data!T1273:T2827)</f>
        <v>-480.64</v>
      </c>
      <c r="AC1273" s="35">
        <f>India_Data[[#This Row],[Ship Date]]-India_Data[[#This Row],[Order Date]]</f>
        <v>0</v>
      </c>
      <c r="AD1273" s="35" t="str">
        <f>IF(India_Data[[#This Row],[Ship Date]]-India_Data[[#This Row],[Order Date]]&gt;5,"flag","no")</f>
        <v>no</v>
      </c>
      <c r="AE1273" s="35">
        <f>India_Data[[#This Row],[Profit]]/India_Data[[#This Row],[Sales]]</f>
        <v>4.965753424657534E-2</v>
      </c>
      <c r="AF1273" s="41">
        <f>India_Data[[#This Row],[Sales]]/India_Data[[#This Row],[Target]]</f>
        <v>0.39618090452261306</v>
      </c>
      <c r="AG1273" s="41">
        <f>India_Data[[#This Row],[Shipping Cost]]/India_Data[[#This Row],[Sales]]</f>
        <v>7.7498731608320645E-2</v>
      </c>
      <c r="AH1273" s="40" t="str">
        <f>IF(India_Data[[#This Row],[Shipping Cost]]/India_Data[[#This Row],[Sales]]&gt;0.1,"HIGH","")</f>
        <v/>
      </c>
    </row>
    <row r="1274" spans="1:34">
      <c r="A1274" s="19">
        <v>1273</v>
      </c>
      <c r="B1274" s="20" t="s">
        <v>2685</v>
      </c>
      <c r="C1274" s="20" t="s">
        <v>26</v>
      </c>
      <c r="D1274" s="20" t="s">
        <v>2686</v>
      </c>
      <c r="E1274" s="20" t="s">
        <v>2687</v>
      </c>
      <c r="F1274" s="20" t="s">
        <v>29</v>
      </c>
      <c r="G1274" s="20" t="s">
        <v>123</v>
      </c>
      <c r="H1274" s="20" t="s">
        <v>124</v>
      </c>
      <c r="I1274" s="20" t="s">
        <v>32</v>
      </c>
      <c r="J1274" s="20" t="s">
        <v>47</v>
      </c>
      <c r="K1274" s="20" t="s">
        <v>1248</v>
      </c>
      <c r="L1274" s="20" t="s">
        <v>35</v>
      </c>
      <c r="M1274" s="20" t="s">
        <v>91</v>
      </c>
      <c r="N1274" s="20" t="s">
        <v>641</v>
      </c>
      <c r="O1274" s="20">
        <v>96.6</v>
      </c>
      <c r="P1274" s="20">
        <v>7</v>
      </c>
      <c r="Q1274" s="20">
        <v>12.39</v>
      </c>
      <c r="R1274" s="20">
        <v>4.9800000000000004</v>
      </c>
      <c r="S1274" s="20" t="s">
        <v>2337</v>
      </c>
      <c r="T1274" s="20">
        <v>665</v>
      </c>
      <c r="U1274" s="20" t="s">
        <v>39</v>
      </c>
      <c r="V1274" s="20" t="s">
        <v>57</v>
      </c>
      <c r="W1274" s="21" t="s">
        <v>58</v>
      </c>
      <c r="X1274" s="22">
        <v>44705</v>
      </c>
      <c r="Y1274" s="23">
        <v>44707</v>
      </c>
      <c r="Z1274" s="37" t="str">
        <f>IF(India_Data[[#This Row],[Order Date]]=India_Data[[#This Row],[Ship Date]],"0","1")</f>
        <v>1</v>
      </c>
      <c r="AA1274" s="37" t="str">
        <f>IF(India_Data[[#This Row],[Sales]]&gt;=India_Data[[#This Row],[Target]],"YES","NO")</f>
        <v>NO</v>
      </c>
      <c r="AB1274" s="37">
        <f>(Data!O1274:O2828-Data!T1274:T2828)</f>
        <v>-568.4</v>
      </c>
      <c r="AC1274" s="35">
        <f>India_Data[[#This Row],[Ship Date]]-India_Data[[#This Row],[Order Date]]</f>
        <v>2</v>
      </c>
      <c r="AD1274" s="35" t="str">
        <f>IF(India_Data[[#This Row],[Ship Date]]-India_Data[[#This Row],[Order Date]]&gt;5,"flag","no")</f>
        <v>no</v>
      </c>
      <c r="AE1274" s="35">
        <f>India_Data[[#This Row],[Profit]]/India_Data[[#This Row],[Sales]]</f>
        <v>0.1282608695652174</v>
      </c>
      <c r="AF1274" s="41">
        <f>India_Data[[#This Row],[Sales]]/India_Data[[#This Row],[Target]]</f>
        <v>0.14526315789473684</v>
      </c>
      <c r="AG1274" s="41">
        <f>India_Data[[#This Row],[Shipping Cost]]/India_Data[[#This Row],[Sales]]</f>
        <v>5.1552795031055906E-2</v>
      </c>
      <c r="AH1274" s="40" t="str">
        <f>IF(India_Data[[#This Row],[Shipping Cost]]/India_Data[[#This Row],[Sales]]&gt;0.1,"HIGH","")</f>
        <v/>
      </c>
    </row>
    <row r="1275" spans="1:34">
      <c r="A1275" s="19">
        <v>1274</v>
      </c>
      <c r="B1275" s="20" t="s">
        <v>2688</v>
      </c>
      <c r="C1275" s="20" t="s">
        <v>26</v>
      </c>
      <c r="D1275" s="20" t="s">
        <v>2689</v>
      </c>
      <c r="E1275" s="20" t="s">
        <v>2690</v>
      </c>
      <c r="F1275" s="20" t="s">
        <v>29</v>
      </c>
      <c r="G1275" s="20" t="s">
        <v>96</v>
      </c>
      <c r="H1275" s="20" t="s">
        <v>31</v>
      </c>
      <c r="I1275" s="20" t="s">
        <v>32</v>
      </c>
      <c r="J1275" s="20" t="s">
        <v>33</v>
      </c>
      <c r="K1275" s="20" t="s">
        <v>2607</v>
      </c>
      <c r="L1275" s="20" t="s">
        <v>35</v>
      </c>
      <c r="M1275" s="20" t="s">
        <v>91</v>
      </c>
      <c r="N1275" s="20" t="s">
        <v>2608</v>
      </c>
      <c r="O1275" s="20">
        <v>58.2</v>
      </c>
      <c r="P1275" s="20">
        <v>4</v>
      </c>
      <c r="Q1275" s="20">
        <v>4.5599999999999996</v>
      </c>
      <c r="R1275" s="20">
        <v>9.36</v>
      </c>
      <c r="S1275" s="20" t="s">
        <v>2337</v>
      </c>
      <c r="T1275" s="20">
        <v>651</v>
      </c>
      <c r="U1275" s="20" t="s">
        <v>39</v>
      </c>
      <c r="V1275" s="20" t="s">
        <v>50</v>
      </c>
      <c r="W1275" s="21" t="s">
        <v>41</v>
      </c>
      <c r="X1275" s="22">
        <v>44672</v>
      </c>
      <c r="Y1275" s="23">
        <v>44675</v>
      </c>
      <c r="Z1275" s="37" t="str">
        <f>IF(India_Data[[#This Row],[Order Date]]=India_Data[[#This Row],[Ship Date]],"0","1")</f>
        <v>1</v>
      </c>
      <c r="AA1275" s="37" t="str">
        <f>IF(India_Data[[#This Row],[Sales]]&gt;=India_Data[[#This Row],[Target]],"YES","NO")</f>
        <v>NO</v>
      </c>
      <c r="AB1275" s="37">
        <f>(Data!O1275:O2829-Data!T1275:T2829)</f>
        <v>-592.79999999999995</v>
      </c>
      <c r="AC1275" s="35">
        <f>India_Data[[#This Row],[Ship Date]]-India_Data[[#This Row],[Order Date]]</f>
        <v>3</v>
      </c>
      <c r="AD1275" s="35" t="str">
        <f>IF(India_Data[[#This Row],[Ship Date]]-India_Data[[#This Row],[Order Date]]&gt;5,"flag","no")</f>
        <v>no</v>
      </c>
      <c r="AE1275" s="35">
        <f>India_Data[[#This Row],[Profit]]/India_Data[[#This Row],[Sales]]</f>
        <v>7.8350515463917511E-2</v>
      </c>
      <c r="AF1275" s="41">
        <f>India_Data[[#This Row],[Sales]]/India_Data[[#This Row],[Target]]</f>
        <v>8.9400921658986179E-2</v>
      </c>
      <c r="AG1275" s="41">
        <f>India_Data[[#This Row],[Shipping Cost]]/India_Data[[#This Row],[Sales]]</f>
        <v>0.16082474226804122</v>
      </c>
      <c r="AH1275" s="40" t="str">
        <f>IF(India_Data[[#This Row],[Shipping Cost]]/India_Data[[#This Row],[Sales]]&gt;0.1,"HIGH","")</f>
        <v>HIGH</v>
      </c>
    </row>
    <row r="1276" spans="1:34">
      <c r="A1276" s="19">
        <v>1275</v>
      </c>
      <c r="B1276" s="20" t="s">
        <v>2691</v>
      </c>
      <c r="C1276" s="20" t="s">
        <v>26</v>
      </c>
      <c r="D1276" s="20" t="s">
        <v>1620</v>
      </c>
      <c r="E1276" s="20" t="s">
        <v>1621</v>
      </c>
      <c r="F1276" s="20" t="s">
        <v>29</v>
      </c>
      <c r="G1276" s="20" t="s">
        <v>813</v>
      </c>
      <c r="H1276" s="20" t="s">
        <v>46</v>
      </c>
      <c r="I1276" s="20" t="s">
        <v>32</v>
      </c>
      <c r="J1276" s="20" t="s">
        <v>47</v>
      </c>
      <c r="K1276" s="20" t="s">
        <v>2692</v>
      </c>
      <c r="L1276" s="20" t="s">
        <v>35</v>
      </c>
      <c r="M1276" s="20" t="s">
        <v>76</v>
      </c>
      <c r="N1276" s="20" t="s">
        <v>2693</v>
      </c>
      <c r="O1276" s="20">
        <v>21.84</v>
      </c>
      <c r="P1276" s="20">
        <v>2</v>
      </c>
      <c r="Q1276" s="20">
        <v>4.32</v>
      </c>
      <c r="R1276" s="20">
        <v>2.87</v>
      </c>
      <c r="S1276" s="20" t="s">
        <v>2337</v>
      </c>
      <c r="T1276" s="20">
        <v>278</v>
      </c>
      <c r="U1276" s="20" t="s">
        <v>39</v>
      </c>
      <c r="V1276" s="20" t="s">
        <v>40</v>
      </c>
      <c r="W1276" s="21" t="s">
        <v>58</v>
      </c>
      <c r="X1276" s="22">
        <v>45162</v>
      </c>
      <c r="Y1276" s="23">
        <v>45163</v>
      </c>
      <c r="Z1276" s="37" t="str">
        <f>IF(India_Data[[#This Row],[Order Date]]=India_Data[[#This Row],[Ship Date]],"0","1")</f>
        <v>1</v>
      </c>
      <c r="AA1276" s="37" t="str">
        <f>IF(India_Data[[#This Row],[Sales]]&gt;=India_Data[[#This Row],[Target]],"YES","NO")</f>
        <v>NO</v>
      </c>
      <c r="AB1276" s="37">
        <f>(Data!O1276:O2830-Data!T1276:T2830)</f>
        <v>-256.16000000000003</v>
      </c>
      <c r="AC1276" s="35">
        <f>India_Data[[#This Row],[Ship Date]]-India_Data[[#This Row],[Order Date]]</f>
        <v>1</v>
      </c>
      <c r="AD1276" s="35" t="str">
        <f>IF(India_Data[[#This Row],[Ship Date]]-India_Data[[#This Row],[Order Date]]&gt;5,"flag","no")</f>
        <v>no</v>
      </c>
      <c r="AE1276" s="35">
        <f>India_Data[[#This Row],[Profit]]/India_Data[[#This Row],[Sales]]</f>
        <v>0.19780219780219782</v>
      </c>
      <c r="AF1276" s="41">
        <f>India_Data[[#This Row],[Sales]]/India_Data[[#This Row],[Target]]</f>
        <v>7.8561151079136693E-2</v>
      </c>
      <c r="AG1276" s="41">
        <f>India_Data[[#This Row],[Shipping Cost]]/India_Data[[#This Row],[Sales]]</f>
        <v>0.13141025641025642</v>
      </c>
      <c r="AH1276" s="40" t="str">
        <f>IF(India_Data[[#This Row],[Shipping Cost]]/India_Data[[#This Row],[Sales]]&gt;0.1,"HIGH","")</f>
        <v>HIGH</v>
      </c>
    </row>
    <row r="1277" spans="1:34">
      <c r="A1277" s="19">
        <v>1276</v>
      </c>
      <c r="B1277" s="20" t="s">
        <v>2694</v>
      </c>
      <c r="C1277" s="20" t="s">
        <v>26</v>
      </c>
      <c r="D1277" s="20" t="s">
        <v>2695</v>
      </c>
      <c r="E1277" s="20" t="s">
        <v>2696</v>
      </c>
      <c r="F1277" s="20" t="s">
        <v>29</v>
      </c>
      <c r="G1277" s="20" t="s">
        <v>529</v>
      </c>
      <c r="H1277" s="20" t="s">
        <v>31</v>
      </c>
      <c r="I1277" s="20" t="s">
        <v>32</v>
      </c>
      <c r="J1277" s="20" t="s">
        <v>33</v>
      </c>
      <c r="K1277" s="20" t="s">
        <v>2621</v>
      </c>
      <c r="L1277" s="20" t="s">
        <v>35</v>
      </c>
      <c r="M1277" s="20" t="s">
        <v>159</v>
      </c>
      <c r="N1277" s="20" t="s">
        <v>2622</v>
      </c>
      <c r="O1277" s="20">
        <v>80.010000000000005</v>
      </c>
      <c r="P1277" s="20">
        <v>3</v>
      </c>
      <c r="Q1277" s="20">
        <v>34.380000000000003</v>
      </c>
      <c r="R1277" s="20">
        <v>9.6199999999999992</v>
      </c>
      <c r="S1277" s="20" t="s">
        <v>2337</v>
      </c>
      <c r="T1277" s="20">
        <v>641</v>
      </c>
      <c r="U1277" s="20" t="s">
        <v>39</v>
      </c>
      <c r="V1277" s="20" t="s">
        <v>78</v>
      </c>
      <c r="W1277" s="21" t="s">
        <v>58</v>
      </c>
      <c r="X1277" s="22">
        <v>45603</v>
      </c>
      <c r="Y1277" s="23">
        <v>45487</v>
      </c>
      <c r="Z1277" s="37" t="str">
        <f>IF(India_Data[[#This Row],[Order Date]]=India_Data[[#This Row],[Ship Date]],"0","1")</f>
        <v>1</v>
      </c>
      <c r="AA1277" s="37" t="str">
        <f>IF(India_Data[[#This Row],[Sales]]&gt;=India_Data[[#This Row],[Target]],"YES","NO")</f>
        <v>NO</v>
      </c>
      <c r="AB1277" s="37">
        <f>(Data!O1277:O2831-Data!T1277:T2831)</f>
        <v>-560.99</v>
      </c>
      <c r="AC1277" s="35">
        <f>India_Data[[#This Row],[Ship Date]]-India_Data[[#This Row],[Order Date]]</f>
        <v>-116</v>
      </c>
      <c r="AD1277" s="35" t="str">
        <f>IF(India_Data[[#This Row],[Ship Date]]-India_Data[[#This Row],[Order Date]]&gt;5,"flag","no")</f>
        <v>no</v>
      </c>
      <c r="AE1277" s="35">
        <f>India_Data[[#This Row],[Profit]]/India_Data[[#This Row],[Sales]]</f>
        <v>0.4296962879640045</v>
      </c>
      <c r="AF1277" s="41">
        <f>India_Data[[#This Row],[Sales]]/India_Data[[#This Row],[Target]]</f>
        <v>0.12482059282371295</v>
      </c>
      <c r="AG1277" s="41">
        <f>India_Data[[#This Row],[Shipping Cost]]/India_Data[[#This Row],[Sales]]</f>
        <v>0.1202349706286714</v>
      </c>
      <c r="AH1277" s="40" t="str">
        <f>IF(India_Data[[#This Row],[Shipping Cost]]/India_Data[[#This Row],[Sales]]&gt;0.1,"HIGH","")</f>
        <v>HIGH</v>
      </c>
    </row>
    <row r="1278" spans="1:34">
      <c r="A1278" s="19">
        <v>1277</v>
      </c>
      <c r="B1278" s="20" t="s">
        <v>2697</v>
      </c>
      <c r="C1278" s="20" t="s">
        <v>26</v>
      </c>
      <c r="D1278" s="20" t="s">
        <v>346</v>
      </c>
      <c r="E1278" s="20" t="s">
        <v>347</v>
      </c>
      <c r="F1278" s="20" t="s">
        <v>29</v>
      </c>
      <c r="G1278" s="20" t="s">
        <v>236</v>
      </c>
      <c r="H1278" s="20" t="s">
        <v>165</v>
      </c>
      <c r="I1278" s="20" t="s">
        <v>32</v>
      </c>
      <c r="J1278" s="20" t="s">
        <v>47</v>
      </c>
      <c r="K1278" s="20" t="s">
        <v>2698</v>
      </c>
      <c r="L1278" s="20" t="s">
        <v>35</v>
      </c>
      <c r="M1278" s="20" t="s">
        <v>159</v>
      </c>
      <c r="N1278" s="20" t="s">
        <v>2699</v>
      </c>
      <c r="O1278" s="20">
        <v>44.22</v>
      </c>
      <c r="P1278" s="20">
        <v>2</v>
      </c>
      <c r="Q1278" s="20">
        <v>0</v>
      </c>
      <c r="R1278" s="20">
        <v>5.48</v>
      </c>
      <c r="S1278" s="20" t="s">
        <v>2337</v>
      </c>
      <c r="T1278" s="20">
        <v>449</v>
      </c>
      <c r="U1278" s="20" t="s">
        <v>39</v>
      </c>
      <c r="V1278" s="20" t="s">
        <v>57</v>
      </c>
      <c r="W1278" s="21" t="s">
        <v>41</v>
      </c>
      <c r="X1278" s="22">
        <v>44767</v>
      </c>
      <c r="Y1278" s="23">
        <v>44769</v>
      </c>
      <c r="Z1278" s="37" t="str">
        <f>IF(India_Data[[#This Row],[Order Date]]=India_Data[[#This Row],[Ship Date]],"0","1")</f>
        <v>1</v>
      </c>
      <c r="AA1278" s="37" t="str">
        <f>IF(India_Data[[#This Row],[Sales]]&gt;=India_Data[[#This Row],[Target]],"YES","NO")</f>
        <v>NO</v>
      </c>
      <c r="AB1278" s="37">
        <f>(Data!O1278:O2832-Data!T1278:T2832)</f>
        <v>-404.78</v>
      </c>
      <c r="AC1278" s="35">
        <f>India_Data[[#This Row],[Ship Date]]-India_Data[[#This Row],[Order Date]]</f>
        <v>2</v>
      </c>
      <c r="AD1278" s="35" t="str">
        <f>IF(India_Data[[#This Row],[Ship Date]]-India_Data[[#This Row],[Order Date]]&gt;5,"flag","no")</f>
        <v>no</v>
      </c>
      <c r="AE1278" s="35">
        <f>India_Data[[#This Row],[Profit]]/India_Data[[#This Row],[Sales]]</f>
        <v>0</v>
      </c>
      <c r="AF1278" s="41">
        <f>India_Data[[#This Row],[Sales]]/India_Data[[#This Row],[Target]]</f>
        <v>9.8485523385300672E-2</v>
      </c>
      <c r="AG1278" s="41">
        <f>India_Data[[#This Row],[Shipping Cost]]/India_Data[[#This Row],[Sales]]</f>
        <v>0.12392582541836275</v>
      </c>
      <c r="AH1278" s="40" t="str">
        <f>IF(India_Data[[#This Row],[Shipping Cost]]/India_Data[[#This Row],[Sales]]&gt;0.1,"HIGH","")</f>
        <v>HIGH</v>
      </c>
    </row>
    <row r="1279" spans="1:34">
      <c r="A1279" s="19">
        <v>1278</v>
      </c>
      <c r="B1279" s="20" t="s">
        <v>2872</v>
      </c>
      <c r="C1279" s="20" t="s">
        <v>26</v>
      </c>
      <c r="D1279" s="20" t="s">
        <v>339</v>
      </c>
      <c r="E1279" s="20" t="s">
        <v>340</v>
      </c>
      <c r="F1279" s="20" t="s">
        <v>171</v>
      </c>
      <c r="G1279" s="20" t="s">
        <v>702</v>
      </c>
      <c r="H1279" s="20" t="s">
        <v>252</v>
      </c>
      <c r="I1279" s="20" t="s">
        <v>32</v>
      </c>
      <c r="J1279" s="20" t="s">
        <v>47</v>
      </c>
      <c r="K1279" s="20" t="s">
        <v>2873</v>
      </c>
      <c r="L1279" s="20" t="s">
        <v>35</v>
      </c>
      <c r="M1279" s="20" t="s">
        <v>159</v>
      </c>
      <c r="N1279" s="20" t="s">
        <v>2874</v>
      </c>
      <c r="O1279" s="20">
        <v>60.57</v>
      </c>
      <c r="P1279" s="20">
        <v>3</v>
      </c>
      <c r="Q1279" s="20">
        <v>7.83</v>
      </c>
      <c r="R1279" s="20">
        <v>11.65</v>
      </c>
      <c r="S1279" s="20" t="s">
        <v>2809</v>
      </c>
      <c r="T1279" s="20">
        <v>765</v>
      </c>
      <c r="U1279" s="20" t="s">
        <v>39</v>
      </c>
      <c r="V1279" s="20" t="s">
        <v>50</v>
      </c>
      <c r="W1279" s="21" t="s">
        <v>41</v>
      </c>
      <c r="X1279" s="22">
        <v>45378</v>
      </c>
      <c r="Y1279" s="23">
        <v>45381</v>
      </c>
      <c r="Z1279" s="37" t="str">
        <f>IF(India_Data[[#This Row],[Order Date]]=India_Data[[#This Row],[Ship Date]],"0","1")</f>
        <v>1</v>
      </c>
      <c r="AA1279" s="37" t="str">
        <f>IF(India_Data[[#This Row],[Sales]]&gt;=India_Data[[#This Row],[Target]],"YES","NO")</f>
        <v>NO</v>
      </c>
      <c r="AB1279" s="37">
        <f>(Data!O1279:O2833-Data!T1279:T2833)</f>
        <v>-704.43</v>
      </c>
      <c r="AC1279" s="35">
        <f>India_Data[[#This Row],[Ship Date]]-India_Data[[#This Row],[Order Date]]</f>
        <v>3</v>
      </c>
      <c r="AD1279" s="35" t="str">
        <f>IF(India_Data[[#This Row],[Ship Date]]-India_Data[[#This Row],[Order Date]]&gt;5,"flag","no")</f>
        <v>no</v>
      </c>
      <c r="AE1279" s="35">
        <f>India_Data[[#This Row],[Profit]]/India_Data[[#This Row],[Sales]]</f>
        <v>0.12927191679049035</v>
      </c>
      <c r="AF1279" s="41">
        <f>India_Data[[#This Row],[Sales]]/India_Data[[#This Row],[Target]]</f>
        <v>7.9176470588235293E-2</v>
      </c>
      <c r="AG1279" s="41">
        <f>India_Data[[#This Row],[Shipping Cost]]/India_Data[[#This Row],[Sales]]</f>
        <v>0.19233944196797095</v>
      </c>
      <c r="AH1279" s="40" t="str">
        <f>IF(India_Data[[#This Row],[Shipping Cost]]/India_Data[[#This Row],[Sales]]&gt;0.1,"HIGH","")</f>
        <v>HIGH</v>
      </c>
    </row>
    <row r="1280" spans="1:34">
      <c r="A1280" s="19">
        <v>1279</v>
      </c>
      <c r="B1280" s="20" t="s">
        <v>2875</v>
      </c>
      <c r="C1280" s="20" t="s">
        <v>26</v>
      </c>
      <c r="D1280" s="20" t="s">
        <v>2876</v>
      </c>
      <c r="E1280" s="20" t="s">
        <v>2877</v>
      </c>
      <c r="F1280" s="20" t="s">
        <v>29</v>
      </c>
      <c r="G1280" s="20" t="s">
        <v>2413</v>
      </c>
      <c r="H1280" s="20" t="s">
        <v>2414</v>
      </c>
      <c r="I1280" s="20" t="s">
        <v>32</v>
      </c>
      <c r="J1280" s="20" t="s">
        <v>180</v>
      </c>
      <c r="K1280" s="20" t="s">
        <v>1435</v>
      </c>
      <c r="L1280" s="20" t="s">
        <v>35</v>
      </c>
      <c r="M1280" s="20" t="s">
        <v>275</v>
      </c>
      <c r="N1280" s="20" t="s">
        <v>1436</v>
      </c>
      <c r="O1280" s="20">
        <v>98.85</v>
      </c>
      <c r="P1280" s="20">
        <v>1</v>
      </c>
      <c r="Q1280" s="20">
        <v>42.48</v>
      </c>
      <c r="R1280" s="20">
        <v>7.26</v>
      </c>
      <c r="S1280" s="20" t="s">
        <v>2809</v>
      </c>
      <c r="T1280" s="20">
        <v>41</v>
      </c>
      <c r="U1280" s="20" t="s">
        <v>39</v>
      </c>
      <c r="V1280" s="20" t="s">
        <v>78</v>
      </c>
      <c r="W1280" s="21" t="s">
        <v>58</v>
      </c>
      <c r="X1280" s="22">
        <v>45180</v>
      </c>
      <c r="Y1280" s="23">
        <v>45180</v>
      </c>
      <c r="Z1280" s="37" t="str">
        <f>IF(India_Data[[#This Row],[Order Date]]=India_Data[[#This Row],[Ship Date]],"0","1")</f>
        <v>0</v>
      </c>
      <c r="AA1280" s="37" t="str">
        <f>IF(India_Data[[#This Row],[Sales]]&gt;=India_Data[[#This Row],[Target]],"YES","NO")</f>
        <v>YES</v>
      </c>
      <c r="AB1280" s="37">
        <f>(Data!O1280:O2834-Data!T1280:T2834)</f>
        <v>57.849999999999994</v>
      </c>
      <c r="AC1280" s="35">
        <f>India_Data[[#This Row],[Ship Date]]-India_Data[[#This Row],[Order Date]]</f>
        <v>0</v>
      </c>
      <c r="AD1280" s="35" t="str">
        <f>IF(India_Data[[#This Row],[Ship Date]]-India_Data[[#This Row],[Order Date]]&gt;5,"flag","no")</f>
        <v>no</v>
      </c>
      <c r="AE1280" s="35">
        <f>India_Data[[#This Row],[Profit]]/India_Data[[#This Row],[Sales]]</f>
        <v>0.42974203338391503</v>
      </c>
      <c r="AF1280" s="41">
        <f>India_Data[[#This Row],[Sales]]/India_Data[[#This Row],[Target]]</f>
        <v>2.4109756097560973</v>
      </c>
      <c r="AG1280" s="41">
        <f>India_Data[[#This Row],[Shipping Cost]]/India_Data[[#This Row],[Sales]]</f>
        <v>7.344461305007588E-2</v>
      </c>
      <c r="AH1280" s="40" t="str">
        <f>IF(India_Data[[#This Row],[Shipping Cost]]/India_Data[[#This Row],[Sales]]&gt;0.1,"HIGH","")</f>
        <v/>
      </c>
    </row>
    <row r="1281" spans="1:34">
      <c r="A1281" s="19">
        <v>1280</v>
      </c>
      <c r="B1281" s="20" t="s">
        <v>2878</v>
      </c>
      <c r="C1281" s="20" t="s">
        <v>26</v>
      </c>
      <c r="D1281" s="20" t="s">
        <v>2879</v>
      </c>
      <c r="E1281" s="20" t="s">
        <v>2880</v>
      </c>
      <c r="F1281" s="20" t="s">
        <v>29</v>
      </c>
      <c r="G1281" s="20" t="s">
        <v>756</v>
      </c>
      <c r="H1281" s="20" t="s">
        <v>757</v>
      </c>
      <c r="I1281" s="20" t="s">
        <v>32</v>
      </c>
      <c r="J1281" s="20" t="s">
        <v>180</v>
      </c>
      <c r="K1281" s="20" t="s">
        <v>1421</v>
      </c>
      <c r="L1281" s="20" t="s">
        <v>35</v>
      </c>
      <c r="M1281" s="20" t="s">
        <v>84</v>
      </c>
      <c r="N1281" s="20" t="s">
        <v>1422</v>
      </c>
      <c r="O1281" s="20">
        <v>8.94</v>
      </c>
      <c r="P1281" s="20">
        <v>1</v>
      </c>
      <c r="Q1281" s="20">
        <v>2.58</v>
      </c>
      <c r="R1281" s="20">
        <v>0.71</v>
      </c>
      <c r="S1281" s="20" t="s">
        <v>2809</v>
      </c>
      <c r="T1281" s="20">
        <v>389</v>
      </c>
      <c r="U1281" s="20" t="s">
        <v>39</v>
      </c>
      <c r="V1281" s="20" t="s">
        <v>57</v>
      </c>
      <c r="W1281" s="21" t="s">
        <v>41</v>
      </c>
      <c r="X1281" s="22">
        <v>44397</v>
      </c>
      <c r="Y1281" s="23">
        <v>44402</v>
      </c>
      <c r="Z1281" s="37" t="str">
        <f>IF(India_Data[[#This Row],[Order Date]]=India_Data[[#This Row],[Ship Date]],"0","1")</f>
        <v>1</v>
      </c>
      <c r="AA1281" s="37" t="str">
        <f>IF(India_Data[[#This Row],[Sales]]&gt;=India_Data[[#This Row],[Target]],"YES","NO")</f>
        <v>NO</v>
      </c>
      <c r="AB1281" s="37">
        <f>(Data!O1281:O2835-Data!T1281:T2835)</f>
        <v>-380.06</v>
      </c>
      <c r="AC1281" s="35">
        <f>India_Data[[#This Row],[Ship Date]]-India_Data[[#This Row],[Order Date]]</f>
        <v>5</v>
      </c>
      <c r="AD1281" s="35" t="str">
        <f>IF(India_Data[[#This Row],[Ship Date]]-India_Data[[#This Row],[Order Date]]&gt;5,"flag","no")</f>
        <v>no</v>
      </c>
      <c r="AE1281" s="35">
        <f>India_Data[[#This Row],[Profit]]/India_Data[[#This Row],[Sales]]</f>
        <v>0.28859060402684567</v>
      </c>
      <c r="AF1281" s="41">
        <f>India_Data[[#This Row],[Sales]]/India_Data[[#This Row],[Target]]</f>
        <v>2.2982005141388172E-2</v>
      </c>
      <c r="AG1281" s="41">
        <f>India_Data[[#This Row],[Shipping Cost]]/India_Data[[#This Row],[Sales]]</f>
        <v>7.9418344519015666E-2</v>
      </c>
      <c r="AH1281" s="40" t="str">
        <f>IF(India_Data[[#This Row],[Shipping Cost]]/India_Data[[#This Row],[Sales]]&gt;0.1,"HIGH","")</f>
        <v/>
      </c>
    </row>
    <row r="1282" spans="1:34">
      <c r="A1282" s="19">
        <v>1281</v>
      </c>
      <c r="B1282" s="20" t="s">
        <v>3322</v>
      </c>
      <c r="C1282" s="20" t="s">
        <v>2928</v>
      </c>
      <c r="D1282" s="20" t="s">
        <v>3323</v>
      </c>
      <c r="E1282" s="20" t="s">
        <v>3324</v>
      </c>
      <c r="F1282" s="20" t="s">
        <v>171</v>
      </c>
      <c r="G1282" s="20" t="s">
        <v>2756</v>
      </c>
      <c r="H1282" s="20" t="s">
        <v>46</v>
      </c>
      <c r="I1282" s="20" t="s">
        <v>32</v>
      </c>
      <c r="J1282" s="20" t="s">
        <v>47</v>
      </c>
      <c r="K1282" s="20" t="s">
        <v>2841</v>
      </c>
      <c r="L1282" s="20" t="s">
        <v>35</v>
      </c>
      <c r="M1282" s="20" t="s">
        <v>76</v>
      </c>
      <c r="N1282" s="20" t="s">
        <v>2842</v>
      </c>
      <c r="O1282" s="20">
        <v>191.28</v>
      </c>
      <c r="P1282" s="20">
        <v>4</v>
      </c>
      <c r="Q1282" s="20">
        <v>28.68</v>
      </c>
      <c r="R1282" s="20">
        <v>25</v>
      </c>
      <c r="S1282" s="20" t="s">
        <v>38</v>
      </c>
      <c r="T1282" s="20">
        <v>652</v>
      </c>
      <c r="U1282" s="20" t="s">
        <v>39</v>
      </c>
      <c r="V1282" s="20" t="s">
        <v>57</v>
      </c>
      <c r="W1282" s="21" t="s">
        <v>41</v>
      </c>
      <c r="X1282" s="22">
        <v>45577</v>
      </c>
      <c r="Y1282" s="23">
        <v>45577</v>
      </c>
      <c r="Z1282" s="37" t="str">
        <f>IF(India_Data[[#This Row],[Order Date]]=India_Data[[#This Row],[Ship Date]],"0","1")</f>
        <v>0</v>
      </c>
      <c r="AA1282" s="37" t="str">
        <f>IF(India_Data[[#This Row],[Sales]]&gt;=India_Data[[#This Row],[Target]],"YES","NO")</f>
        <v>NO</v>
      </c>
      <c r="AB1282" s="37">
        <f>(Data!O1282:O2836-Data!T1282:T2836)</f>
        <v>-460.72</v>
      </c>
      <c r="AC1282" s="35">
        <f>India_Data[[#This Row],[Ship Date]]-India_Data[[#This Row],[Order Date]]</f>
        <v>0</v>
      </c>
      <c r="AD1282" s="35" t="str">
        <f>IF(India_Data[[#This Row],[Ship Date]]-India_Data[[#This Row],[Order Date]]&gt;5,"flag","no")</f>
        <v>no</v>
      </c>
      <c r="AE1282" s="35">
        <f>India_Data[[#This Row],[Profit]]/India_Data[[#This Row],[Sales]]</f>
        <v>0.14993726474278543</v>
      </c>
      <c r="AF1282" s="41">
        <f>India_Data[[#This Row],[Sales]]/India_Data[[#This Row],[Target]]</f>
        <v>0.29337423312883437</v>
      </c>
      <c r="AG1282" s="41">
        <f>India_Data[[#This Row],[Shipping Cost]]/India_Data[[#This Row],[Sales]]</f>
        <v>0.13069845253032203</v>
      </c>
      <c r="AH1282" s="40" t="str">
        <f>IF(India_Data[[#This Row],[Shipping Cost]]/India_Data[[#This Row],[Sales]]&gt;0.1,"HIGH","")</f>
        <v>HIGH</v>
      </c>
    </row>
    <row r="1283" spans="1:34">
      <c r="A1283" s="19">
        <v>1282</v>
      </c>
      <c r="B1283" s="20" t="s">
        <v>3325</v>
      </c>
      <c r="C1283" s="20" t="s">
        <v>2928</v>
      </c>
      <c r="D1283" s="20" t="s">
        <v>3326</v>
      </c>
      <c r="E1283" s="20" t="s">
        <v>3327</v>
      </c>
      <c r="F1283" s="20" t="s">
        <v>171</v>
      </c>
      <c r="G1283" s="20" t="s">
        <v>411</v>
      </c>
      <c r="H1283" s="20" t="s">
        <v>31</v>
      </c>
      <c r="I1283" s="20" t="s">
        <v>32</v>
      </c>
      <c r="J1283" s="20" t="s">
        <v>33</v>
      </c>
      <c r="K1283" s="20" t="s">
        <v>3328</v>
      </c>
      <c r="L1283" s="20" t="s">
        <v>35</v>
      </c>
      <c r="M1283" s="20" t="s">
        <v>84</v>
      </c>
      <c r="N1283" s="20" t="s">
        <v>3329</v>
      </c>
      <c r="O1283" s="20">
        <v>41.04</v>
      </c>
      <c r="P1283" s="20">
        <v>4</v>
      </c>
      <c r="Q1283" s="20">
        <v>18.84</v>
      </c>
      <c r="R1283" s="20">
        <v>6.27</v>
      </c>
      <c r="S1283" s="20" t="s">
        <v>2337</v>
      </c>
      <c r="T1283" s="20">
        <v>108</v>
      </c>
      <c r="U1283" s="20" t="s">
        <v>39</v>
      </c>
      <c r="V1283" s="20" t="s">
        <v>50</v>
      </c>
      <c r="W1283" s="21" t="s">
        <v>58</v>
      </c>
      <c r="X1283" s="22">
        <v>45334</v>
      </c>
      <c r="Y1283" s="23">
        <v>45485</v>
      </c>
      <c r="Z1283" s="37" t="str">
        <f>IF(India_Data[[#This Row],[Order Date]]=India_Data[[#This Row],[Ship Date]],"0","1")</f>
        <v>1</v>
      </c>
      <c r="AA1283" s="37" t="str">
        <f>IF(India_Data[[#This Row],[Sales]]&gt;=India_Data[[#This Row],[Target]],"YES","NO")</f>
        <v>NO</v>
      </c>
      <c r="AB1283" s="37">
        <f>(Data!O1283:O2837-Data!T1283:T2837)</f>
        <v>-66.960000000000008</v>
      </c>
      <c r="AC1283" s="35">
        <f>India_Data[[#This Row],[Ship Date]]-India_Data[[#This Row],[Order Date]]</f>
        <v>151</v>
      </c>
      <c r="AD1283" s="35" t="str">
        <f>IF(India_Data[[#This Row],[Ship Date]]-India_Data[[#This Row],[Order Date]]&gt;5,"flag","no")</f>
        <v>flag</v>
      </c>
      <c r="AE1283" s="35">
        <f>India_Data[[#This Row],[Profit]]/India_Data[[#This Row],[Sales]]</f>
        <v>0.45906432748538012</v>
      </c>
      <c r="AF1283" s="41">
        <f>India_Data[[#This Row],[Sales]]/India_Data[[#This Row],[Target]]</f>
        <v>0.38</v>
      </c>
      <c r="AG1283" s="41">
        <f>India_Data[[#This Row],[Shipping Cost]]/India_Data[[#This Row],[Sales]]</f>
        <v>0.15277777777777776</v>
      </c>
      <c r="AH1283" s="40" t="str">
        <f>IF(India_Data[[#This Row],[Shipping Cost]]/India_Data[[#This Row],[Sales]]&gt;0.1,"HIGH","")</f>
        <v>HIGH</v>
      </c>
    </row>
    <row r="1284" spans="1:34">
      <c r="A1284" s="19">
        <v>1283</v>
      </c>
      <c r="B1284" s="20" t="s">
        <v>3325</v>
      </c>
      <c r="C1284" s="20" t="s">
        <v>2928</v>
      </c>
      <c r="D1284" s="20" t="s">
        <v>3326</v>
      </c>
      <c r="E1284" s="20" t="s">
        <v>3327</v>
      </c>
      <c r="F1284" s="20" t="s">
        <v>171</v>
      </c>
      <c r="G1284" s="20" t="s">
        <v>411</v>
      </c>
      <c r="H1284" s="20" t="s">
        <v>31</v>
      </c>
      <c r="I1284" s="20" t="s">
        <v>32</v>
      </c>
      <c r="J1284" s="20" t="s">
        <v>33</v>
      </c>
      <c r="K1284" s="20" t="s">
        <v>444</v>
      </c>
      <c r="L1284" s="20" t="s">
        <v>35</v>
      </c>
      <c r="M1284" s="20" t="s">
        <v>76</v>
      </c>
      <c r="N1284" s="20" t="s">
        <v>445</v>
      </c>
      <c r="O1284" s="20">
        <v>50.46</v>
      </c>
      <c r="P1284" s="20">
        <v>1</v>
      </c>
      <c r="Q1284" s="20">
        <v>17.64</v>
      </c>
      <c r="R1284" s="20">
        <v>10.34</v>
      </c>
      <c r="S1284" s="20" t="s">
        <v>2337</v>
      </c>
      <c r="T1284" s="20">
        <v>19</v>
      </c>
      <c r="U1284" s="20" t="s">
        <v>39</v>
      </c>
      <c r="V1284" s="20" t="s">
        <v>57</v>
      </c>
      <c r="W1284" s="21" t="s">
        <v>41</v>
      </c>
      <c r="X1284" s="22">
        <v>44948</v>
      </c>
      <c r="Y1284" s="23">
        <v>44950</v>
      </c>
      <c r="Z1284" s="37" t="str">
        <f>IF(India_Data[[#This Row],[Order Date]]=India_Data[[#This Row],[Ship Date]],"0","1")</f>
        <v>1</v>
      </c>
      <c r="AA1284" s="37" t="str">
        <f>IF(India_Data[[#This Row],[Sales]]&gt;=India_Data[[#This Row],[Target]],"YES","NO")</f>
        <v>YES</v>
      </c>
      <c r="AB1284" s="37">
        <f>(Data!O1284:O2838-Data!T1284:T2838)</f>
        <v>31.46</v>
      </c>
      <c r="AC1284" s="35">
        <f>India_Data[[#This Row],[Ship Date]]-India_Data[[#This Row],[Order Date]]</f>
        <v>2</v>
      </c>
      <c r="AD1284" s="35" t="str">
        <f>IF(India_Data[[#This Row],[Ship Date]]-India_Data[[#This Row],[Order Date]]&gt;5,"flag","no")</f>
        <v>no</v>
      </c>
      <c r="AE1284" s="35">
        <f>India_Data[[#This Row],[Profit]]/India_Data[[#This Row],[Sales]]</f>
        <v>0.34958382877526756</v>
      </c>
      <c r="AF1284" s="41">
        <f>India_Data[[#This Row],[Sales]]/India_Data[[#This Row],[Target]]</f>
        <v>2.6557894736842105</v>
      </c>
      <c r="AG1284" s="41">
        <f>India_Data[[#This Row],[Shipping Cost]]/India_Data[[#This Row],[Sales]]</f>
        <v>0.20491478398731669</v>
      </c>
      <c r="AH1284" s="40" t="str">
        <f>IF(India_Data[[#This Row],[Shipping Cost]]/India_Data[[#This Row],[Sales]]&gt;0.1,"HIGH","")</f>
        <v>HIGH</v>
      </c>
    </row>
    <row r="1285" spans="1:34">
      <c r="A1285" s="19">
        <v>1284</v>
      </c>
      <c r="B1285" s="20" t="s">
        <v>3980</v>
      </c>
      <c r="C1285" s="20" t="s">
        <v>3631</v>
      </c>
      <c r="D1285" s="20" t="s">
        <v>3981</v>
      </c>
      <c r="E1285" s="20" t="s">
        <v>3982</v>
      </c>
      <c r="F1285" s="20" t="s">
        <v>110</v>
      </c>
      <c r="G1285" s="20" t="s">
        <v>393</v>
      </c>
      <c r="H1285" s="20" t="s">
        <v>136</v>
      </c>
      <c r="I1285" s="20" t="s">
        <v>32</v>
      </c>
      <c r="J1285" s="20" t="s">
        <v>54</v>
      </c>
      <c r="K1285" s="20" t="s">
        <v>3983</v>
      </c>
      <c r="L1285" s="20" t="s">
        <v>35</v>
      </c>
      <c r="M1285" s="20" t="s">
        <v>275</v>
      </c>
      <c r="N1285" s="20" t="s">
        <v>3984</v>
      </c>
      <c r="O1285" s="20">
        <v>108.42</v>
      </c>
      <c r="P1285" s="20">
        <v>2</v>
      </c>
      <c r="Q1285" s="20">
        <v>43.32</v>
      </c>
      <c r="R1285" s="20">
        <v>11.08</v>
      </c>
      <c r="S1285" s="20" t="s">
        <v>38</v>
      </c>
      <c r="T1285" s="20">
        <v>154</v>
      </c>
      <c r="U1285" s="20" t="s">
        <v>39</v>
      </c>
      <c r="V1285" s="20" t="s">
        <v>40</v>
      </c>
      <c r="W1285" s="21" t="s">
        <v>58</v>
      </c>
      <c r="X1285" s="22">
        <v>45524</v>
      </c>
      <c r="Y1285" s="23">
        <v>45528</v>
      </c>
      <c r="Z1285" s="37" t="str">
        <f>IF(India_Data[[#This Row],[Order Date]]=India_Data[[#This Row],[Ship Date]],"0","1")</f>
        <v>1</v>
      </c>
      <c r="AA1285" s="37" t="str">
        <f>IF(India_Data[[#This Row],[Sales]]&gt;=India_Data[[#This Row],[Target]],"YES","NO")</f>
        <v>NO</v>
      </c>
      <c r="AB1285" s="37">
        <f>(Data!O1285:O2839-Data!T1285:T2839)</f>
        <v>-45.58</v>
      </c>
      <c r="AC1285" s="35">
        <f>India_Data[[#This Row],[Ship Date]]-India_Data[[#This Row],[Order Date]]</f>
        <v>4</v>
      </c>
      <c r="AD1285" s="35" t="str">
        <f>IF(India_Data[[#This Row],[Ship Date]]-India_Data[[#This Row],[Order Date]]&gt;5,"flag","no")</f>
        <v>no</v>
      </c>
      <c r="AE1285" s="35">
        <f>India_Data[[#This Row],[Profit]]/India_Data[[#This Row],[Sales]]</f>
        <v>0.39955727725511897</v>
      </c>
      <c r="AF1285" s="41">
        <f>India_Data[[#This Row],[Sales]]/India_Data[[#This Row],[Target]]</f>
        <v>0.704025974025974</v>
      </c>
      <c r="AG1285" s="41">
        <f>India_Data[[#This Row],[Shipping Cost]]/India_Data[[#This Row],[Sales]]</f>
        <v>0.10219516694336839</v>
      </c>
      <c r="AH1285" s="40" t="str">
        <f>IF(India_Data[[#This Row],[Shipping Cost]]/India_Data[[#This Row],[Sales]]&gt;0.1,"HIGH","")</f>
        <v>HIGH</v>
      </c>
    </row>
    <row r="1286" spans="1:34">
      <c r="A1286" s="19">
        <v>1285</v>
      </c>
      <c r="B1286" s="20" t="s">
        <v>3603</v>
      </c>
      <c r="C1286" s="20" t="s">
        <v>2928</v>
      </c>
      <c r="D1286" s="20" t="s">
        <v>2711</v>
      </c>
      <c r="E1286" s="20" t="s">
        <v>2712</v>
      </c>
      <c r="F1286" s="20" t="s">
        <v>110</v>
      </c>
      <c r="G1286" s="20" t="s">
        <v>291</v>
      </c>
      <c r="H1286" s="20" t="s">
        <v>63</v>
      </c>
      <c r="I1286" s="20" t="s">
        <v>32</v>
      </c>
      <c r="J1286" s="20" t="s">
        <v>54</v>
      </c>
      <c r="K1286" s="20" t="s">
        <v>3604</v>
      </c>
      <c r="L1286" s="20" t="s">
        <v>35</v>
      </c>
      <c r="M1286" s="20" t="s">
        <v>145</v>
      </c>
      <c r="N1286" s="20" t="s">
        <v>3605</v>
      </c>
      <c r="O1286" s="20">
        <v>70.56</v>
      </c>
      <c r="P1286" s="20">
        <v>3</v>
      </c>
      <c r="Q1286" s="20">
        <v>-49.41</v>
      </c>
      <c r="R1286" s="20">
        <v>11.67</v>
      </c>
      <c r="S1286" s="20" t="s">
        <v>2337</v>
      </c>
      <c r="T1286" s="20">
        <v>77</v>
      </c>
      <c r="U1286" s="20" t="s">
        <v>39</v>
      </c>
      <c r="V1286" s="20" t="s">
        <v>57</v>
      </c>
      <c r="W1286" s="21" t="s">
        <v>41</v>
      </c>
      <c r="X1286" s="22">
        <v>44439</v>
      </c>
      <c r="Y1286" s="23">
        <v>44295</v>
      </c>
      <c r="Z1286" s="37" t="str">
        <f>IF(India_Data[[#This Row],[Order Date]]=India_Data[[#This Row],[Ship Date]],"0","1")</f>
        <v>1</v>
      </c>
      <c r="AA1286" s="37" t="str">
        <f>IF(India_Data[[#This Row],[Sales]]&gt;=India_Data[[#This Row],[Target]],"YES","NO")</f>
        <v>NO</v>
      </c>
      <c r="AB1286" s="37">
        <f>(Data!O1286:O2840-Data!T1286:T2840)</f>
        <v>-6.4399999999999977</v>
      </c>
      <c r="AC1286" s="35">
        <f>India_Data[[#This Row],[Ship Date]]-India_Data[[#This Row],[Order Date]]</f>
        <v>-144</v>
      </c>
      <c r="AD1286" s="35" t="str">
        <f>IF(India_Data[[#This Row],[Ship Date]]-India_Data[[#This Row],[Order Date]]&gt;5,"flag","no")</f>
        <v>no</v>
      </c>
      <c r="AE1286" s="35">
        <f>India_Data[[#This Row],[Profit]]/India_Data[[#This Row],[Sales]]</f>
        <v>-0.7002551020408162</v>
      </c>
      <c r="AF1286" s="41">
        <f>India_Data[[#This Row],[Sales]]/India_Data[[#This Row],[Target]]</f>
        <v>0.91636363636363638</v>
      </c>
      <c r="AG1286" s="41">
        <f>India_Data[[#This Row],[Shipping Cost]]/India_Data[[#This Row],[Sales]]</f>
        <v>0.16539115646258504</v>
      </c>
      <c r="AH1286" s="40" t="str">
        <f>IF(India_Data[[#This Row],[Shipping Cost]]/India_Data[[#This Row],[Sales]]&gt;0.1,"HIGH","")</f>
        <v>HIGH</v>
      </c>
    </row>
    <row r="1287" spans="1:34">
      <c r="A1287" s="19">
        <v>1286</v>
      </c>
      <c r="B1287" s="20" t="s">
        <v>3170</v>
      </c>
      <c r="C1287" s="20" t="s">
        <v>2928</v>
      </c>
      <c r="D1287" s="20" t="s">
        <v>3171</v>
      </c>
      <c r="E1287" s="20" t="s">
        <v>3172</v>
      </c>
      <c r="F1287" s="20" t="s">
        <v>110</v>
      </c>
      <c r="G1287" s="20" t="s">
        <v>645</v>
      </c>
      <c r="H1287" s="20" t="s">
        <v>563</v>
      </c>
      <c r="I1287" s="20" t="s">
        <v>32</v>
      </c>
      <c r="J1287" s="20" t="s">
        <v>54</v>
      </c>
      <c r="K1287" s="20" t="s">
        <v>797</v>
      </c>
      <c r="L1287" s="20" t="s">
        <v>35</v>
      </c>
      <c r="M1287" s="20" t="s">
        <v>76</v>
      </c>
      <c r="N1287" s="20" t="s">
        <v>798</v>
      </c>
      <c r="O1287" s="20">
        <v>254.85</v>
      </c>
      <c r="P1287" s="20">
        <v>5</v>
      </c>
      <c r="Q1287" s="20">
        <v>30.45</v>
      </c>
      <c r="R1287" s="20">
        <v>18.43</v>
      </c>
      <c r="S1287" s="20" t="s">
        <v>2337</v>
      </c>
      <c r="T1287" s="20">
        <v>289</v>
      </c>
      <c r="U1287" s="20" t="s">
        <v>39</v>
      </c>
      <c r="V1287" s="20" t="s">
        <v>57</v>
      </c>
      <c r="W1287" s="21" t="s">
        <v>41</v>
      </c>
      <c r="X1287" s="22">
        <v>45522</v>
      </c>
      <c r="Y1287" s="23">
        <v>45524</v>
      </c>
      <c r="Z1287" s="37" t="str">
        <f>IF(India_Data[[#This Row],[Order Date]]=India_Data[[#This Row],[Ship Date]],"0","1")</f>
        <v>1</v>
      </c>
      <c r="AA1287" s="37" t="str">
        <f>IF(India_Data[[#This Row],[Sales]]&gt;=India_Data[[#This Row],[Target]],"YES","NO")</f>
        <v>NO</v>
      </c>
      <c r="AB1287" s="37">
        <f>(Data!O1287:O2841-Data!T1287:T2841)</f>
        <v>-34.150000000000006</v>
      </c>
      <c r="AC1287" s="35">
        <f>India_Data[[#This Row],[Ship Date]]-India_Data[[#This Row],[Order Date]]</f>
        <v>2</v>
      </c>
      <c r="AD1287" s="35" t="str">
        <f>IF(India_Data[[#This Row],[Ship Date]]-India_Data[[#This Row],[Order Date]]&gt;5,"flag","no")</f>
        <v>no</v>
      </c>
      <c r="AE1287" s="35">
        <f>India_Data[[#This Row],[Profit]]/India_Data[[#This Row],[Sales]]</f>
        <v>0.11948204826368453</v>
      </c>
      <c r="AF1287" s="41">
        <f>India_Data[[#This Row],[Sales]]/India_Data[[#This Row],[Target]]</f>
        <v>0.8818339100346021</v>
      </c>
      <c r="AG1287" s="41">
        <f>India_Data[[#This Row],[Shipping Cost]]/India_Data[[#This Row],[Sales]]</f>
        <v>7.2317049244653722E-2</v>
      </c>
      <c r="AH1287" s="40" t="str">
        <f>IF(India_Data[[#This Row],[Shipping Cost]]/India_Data[[#This Row],[Sales]]&gt;0.1,"HIGH","")</f>
        <v/>
      </c>
    </row>
    <row r="1288" spans="1:34">
      <c r="A1288" s="19">
        <v>1287</v>
      </c>
      <c r="B1288" s="20" t="s">
        <v>3606</v>
      </c>
      <c r="C1288" s="20" t="s">
        <v>2928</v>
      </c>
      <c r="D1288" s="20" t="s">
        <v>763</v>
      </c>
      <c r="E1288" s="20" t="s">
        <v>764</v>
      </c>
      <c r="F1288" s="20" t="s">
        <v>110</v>
      </c>
      <c r="G1288" s="20" t="s">
        <v>291</v>
      </c>
      <c r="H1288" s="20" t="s">
        <v>63</v>
      </c>
      <c r="I1288" s="20" t="s">
        <v>32</v>
      </c>
      <c r="J1288" s="20" t="s">
        <v>54</v>
      </c>
      <c r="K1288" s="20" t="s">
        <v>3607</v>
      </c>
      <c r="L1288" s="20" t="s">
        <v>35</v>
      </c>
      <c r="M1288" s="20" t="s">
        <v>84</v>
      </c>
      <c r="N1288" s="20" t="s">
        <v>3608</v>
      </c>
      <c r="O1288" s="20">
        <v>38.04</v>
      </c>
      <c r="P1288" s="20">
        <v>8</v>
      </c>
      <c r="Q1288" s="20">
        <v>-0.84</v>
      </c>
      <c r="R1288" s="20">
        <v>5.64</v>
      </c>
      <c r="S1288" s="20" t="s">
        <v>2337</v>
      </c>
      <c r="T1288" s="20">
        <v>480</v>
      </c>
      <c r="U1288" s="20" t="s">
        <v>39</v>
      </c>
      <c r="V1288" s="20" t="s">
        <v>40</v>
      </c>
      <c r="W1288" s="21" t="s">
        <v>41</v>
      </c>
      <c r="X1288" s="22">
        <v>44603</v>
      </c>
      <c r="Y1288" s="23">
        <v>44662</v>
      </c>
      <c r="Z1288" s="37" t="str">
        <f>IF(India_Data[[#This Row],[Order Date]]=India_Data[[#This Row],[Ship Date]],"0","1")</f>
        <v>1</v>
      </c>
      <c r="AA1288" s="37" t="str">
        <f>IF(India_Data[[#This Row],[Sales]]&gt;=India_Data[[#This Row],[Target]],"YES","NO")</f>
        <v>NO</v>
      </c>
      <c r="AB1288" s="37">
        <f>(Data!O1288:O2842-Data!T1288:T2842)</f>
        <v>-441.96</v>
      </c>
      <c r="AC1288" s="35">
        <f>India_Data[[#This Row],[Ship Date]]-India_Data[[#This Row],[Order Date]]</f>
        <v>59</v>
      </c>
      <c r="AD1288" s="35" t="str">
        <f>IF(India_Data[[#This Row],[Ship Date]]-India_Data[[#This Row],[Order Date]]&gt;5,"flag","no")</f>
        <v>flag</v>
      </c>
      <c r="AE1288" s="35">
        <f>India_Data[[#This Row],[Profit]]/India_Data[[#This Row],[Sales]]</f>
        <v>-2.2082018927444793E-2</v>
      </c>
      <c r="AF1288" s="41">
        <f>India_Data[[#This Row],[Sales]]/India_Data[[#This Row],[Target]]</f>
        <v>7.9250000000000001E-2</v>
      </c>
      <c r="AG1288" s="41">
        <f>India_Data[[#This Row],[Shipping Cost]]/India_Data[[#This Row],[Sales]]</f>
        <v>0.14826498422712933</v>
      </c>
      <c r="AH1288" s="40" t="str">
        <f>IF(India_Data[[#This Row],[Shipping Cost]]/India_Data[[#This Row],[Sales]]&gt;0.1,"HIGH","")</f>
        <v>HIGH</v>
      </c>
    </row>
    <row r="1289" spans="1:34">
      <c r="A1289" s="19">
        <v>1288</v>
      </c>
      <c r="B1289" s="20" t="s">
        <v>3330</v>
      </c>
      <c r="C1289" s="20" t="s">
        <v>2928</v>
      </c>
      <c r="D1289" s="20" t="s">
        <v>769</v>
      </c>
      <c r="E1289" s="20" t="s">
        <v>770</v>
      </c>
      <c r="F1289" s="20" t="s">
        <v>110</v>
      </c>
      <c r="G1289" s="20" t="s">
        <v>172</v>
      </c>
      <c r="H1289" s="20" t="s">
        <v>136</v>
      </c>
      <c r="I1289" s="20" t="s">
        <v>32</v>
      </c>
      <c r="J1289" s="20" t="s">
        <v>54</v>
      </c>
      <c r="K1289" s="20" t="s">
        <v>1045</v>
      </c>
      <c r="L1289" s="20" t="s">
        <v>35</v>
      </c>
      <c r="M1289" s="20" t="s">
        <v>98</v>
      </c>
      <c r="N1289" s="20" t="s">
        <v>1046</v>
      </c>
      <c r="O1289" s="20">
        <v>69.84</v>
      </c>
      <c r="P1289" s="20">
        <v>2</v>
      </c>
      <c r="Q1289" s="20">
        <v>27.9</v>
      </c>
      <c r="R1289" s="20">
        <v>9.0299999999999994</v>
      </c>
      <c r="S1289" s="20" t="s">
        <v>2337</v>
      </c>
      <c r="T1289" s="20">
        <v>88</v>
      </c>
      <c r="U1289" s="20" t="s">
        <v>39</v>
      </c>
      <c r="V1289" s="20" t="s">
        <v>50</v>
      </c>
      <c r="W1289" s="21" t="s">
        <v>41</v>
      </c>
      <c r="X1289" s="22">
        <v>45381</v>
      </c>
      <c r="Y1289" s="23">
        <v>45382</v>
      </c>
      <c r="Z1289" s="37" t="str">
        <f>IF(India_Data[[#This Row],[Order Date]]=India_Data[[#This Row],[Ship Date]],"0","1")</f>
        <v>1</v>
      </c>
      <c r="AA1289" s="37" t="str">
        <f>IF(India_Data[[#This Row],[Sales]]&gt;=India_Data[[#This Row],[Target]],"YES","NO")</f>
        <v>NO</v>
      </c>
      <c r="AB1289" s="37">
        <f>(Data!O1289:O2843-Data!T1289:T2843)</f>
        <v>-18.159999999999997</v>
      </c>
      <c r="AC1289" s="35">
        <f>India_Data[[#This Row],[Ship Date]]-India_Data[[#This Row],[Order Date]]</f>
        <v>1</v>
      </c>
      <c r="AD1289" s="35" t="str">
        <f>IF(India_Data[[#This Row],[Ship Date]]-India_Data[[#This Row],[Order Date]]&gt;5,"flag","no")</f>
        <v>no</v>
      </c>
      <c r="AE1289" s="35">
        <f>India_Data[[#This Row],[Profit]]/India_Data[[#This Row],[Sales]]</f>
        <v>0.3994845360824742</v>
      </c>
      <c r="AF1289" s="41">
        <f>India_Data[[#This Row],[Sales]]/India_Data[[#This Row],[Target]]</f>
        <v>0.7936363636363637</v>
      </c>
      <c r="AG1289" s="41">
        <f>India_Data[[#This Row],[Shipping Cost]]/India_Data[[#This Row],[Sales]]</f>
        <v>0.12929553264604809</v>
      </c>
      <c r="AH1289" s="40" t="str">
        <f>IF(India_Data[[#This Row],[Shipping Cost]]/India_Data[[#This Row],[Sales]]&gt;0.1,"HIGH","")</f>
        <v>HIGH</v>
      </c>
    </row>
    <row r="1290" spans="1:34">
      <c r="A1290" s="19">
        <v>1289</v>
      </c>
      <c r="B1290" s="20" t="s">
        <v>3331</v>
      </c>
      <c r="C1290" s="20" t="s">
        <v>2928</v>
      </c>
      <c r="D1290" s="20" t="s">
        <v>2574</v>
      </c>
      <c r="E1290" s="20" t="s">
        <v>2575</v>
      </c>
      <c r="F1290" s="20" t="s">
        <v>110</v>
      </c>
      <c r="G1290" s="20" t="s">
        <v>96</v>
      </c>
      <c r="H1290" s="20" t="s">
        <v>31</v>
      </c>
      <c r="I1290" s="20" t="s">
        <v>32</v>
      </c>
      <c r="J1290" s="20" t="s">
        <v>33</v>
      </c>
      <c r="K1290" s="20" t="s">
        <v>1159</v>
      </c>
      <c r="L1290" s="20" t="s">
        <v>35</v>
      </c>
      <c r="M1290" s="20" t="s">
        <v>84</v>
      </c>
      <c r="N1290" s="20" t="s">
        <v>1160</v>
      </c>
      <c r="O1290" s="20">
        <v>22.86</v>
      </c>
      <c r="P1290" s="20">
        <v>2</v>
      </c>
      <c r="Q1290" s="20">
        <v>6.6</v>
      </c>
      <c r="R1290" s="20">
        <v>2.14</v>
      </c>
      <c r="S1290" s="20" t="s">
        <v>38</v>
      </c>
      <c r="T1290" s="20">
        <v>137</v>
      </c>
      <c r="U1290" s="20" t="s">
        <v>39</v>
      </c>
      <c r="V1290" s="20" t="s">
        <v>57</v>
      </c>
      <c r="W1290" s="21" t="s">
        <v>41</v>
      </c>
      <c r="X1290" s="22">
        <v>45334</v>
      </c>
      <c r="Y1290" s="23">
        <v>45485</v>
      </c>
      <c r="Z1290" s="37" t="str">
        <f>IF(India_Data[[#This Row],[Order Date]]=India_Data[[#This Row],[Ship Date]],"0","1")</f>
        <v>1</v>
      </c>
      <c r="AA1290" s="37" t="str">
        <f>IF(India_Data[[#This Row],[Sales]]&gt;=India_Data[[#This Row],[Target]],"YES","NO")</f>
        <v>NO</v>
      </c>
      <c r="AB1290" s="37">
        <f>(Data!O1290:O2844-Data!T1290:T2844)</f>
        <v>-114.14</v>
      </c>
      <c r="AC1290" s="35">
        <f>India_Data[[#This Row],[Ship Date]]-India_Data[[#This Row],[Order Date]]</f>
        <v>151</v>
      </c>
      <c r="AD1290" s="35" t="str">
        <f>IF(India_Data[[#This Row],[Ship Date]]-India_Data[[#This Row],[Order Date]]&gt;5,"flag","no")</f>
        <v>flag</v>
      </c>
      <c r="AE1290" s="35">
        <f>India_Data[[#This Row],[Profit]]/India_Data[[#This Row],[Sales]]</f>
        <v>0.28871391076115482</v>
      </c>
      <c r="AF1290" s="41">
        <f>India_Data[[#This Row],[Sales]]/India_Data[[#This Row],[Target]]</f>
        <v>0.16686131386861314</v>
      </c>
      <c r="AG1290" s="41">
        <f>India_Data[[#This Row],[Shipping Cost]]/India_Data[[#This Row],[Sales]]</f>
        <v>9.361329833770779E-2</v>
      </c>
      <c r="AH1290" s="40" t="str">
        <f>IF(India_Data[[#This Row],[Shipping Cost]]/India_Data[[#This Row],[Sales]]&gt;0.1,"HIGH","")</f>
        <v/>
      </c>
    </row>
    <row r="1291" spans="1:34">
      <c r="A1291" s="19">
        <v>1290</v>
      </c>
      <c r="B1291" s="20" t="s">
        <v>3189</v>
      </c>
      <c r="C1291" s="20" t="s">
        <v>2928</v>
      </c>
      <c r="D1291" s="20" t="s">
        <v>3190</v>
      </c>
      <c r="E1291" s="20" t="s">
        <v>3191</v>
      </c>
      <c r="F1291" s="20" t="s">
        <v>29</v>
      </c>
      <c r="G1291" s="20" t="s">
        <v>745</v>
      </c>
      <c r="H1291" s="20" t="s">
        <v>563</v>
      </c>
      <c r="I1291" s="20" t="s">
        <v>32</v>
      </c>
      <c r="J1291" s="20" t="s">
        <v>54</v>
      </c>
      <c r="K1291" s="20" t="s">
        <v>3436</v>
      </c>
      <c r="L1291" s="20" t="s">
        <v>35</v>
      </c>
      <c r="M1291" s="20" t="s">
        <v>98</v>
      </c>
      <c r="N1291" s="20" t="s">
        <v>3437</v>
      </c>
      <c r="O1291" s="20">
        <v>177.6</v>
      </c>
      <c r="P1291" s="20">
        <v>5</v>
      </c>
      <c r="Q1291" s="20">
        <v>1.65</v>
      </c>
      <c r="R1291" s="20">
        <v>24.44</v>
      </c>
      <c r="S1291" s="20" t="s">
        <v>2337</v>
      </c>
      <c r="T1291" s="20">
        <v>255</v>
      </c>
      <c r="U1291" s="20" t="s">
        <v>39</v>
      </c>
      <c r="V1291" s="20" t="s">
        <v>40</v>
      </c>
      <c r="W1291" s="21" t="s">
        <v>58</v>
      </c>
      <c r="X1291" s="22">
        <v>44712</v>
      </c>
      <c r="Y1291" s="23">
        <v>44712</v>
      </c>
      <c r="Z1291" s="37" t="str">
        <f>IF(India_Data[[#This Row],[Order Date]]=India_Data[[#This Row],[Ship Date]],"0","1")</f>
        <v>0</v>
      </c>
      <c r="AA1291" s="37" t="str">
        <f>IF(India_Data[[#This Row],[Sales]]&gt;=India_Data[[#This Row],[Target]],"YES","NO")</f>
        <v>NO</v>
      </c>
      <c r="AB1291" s="37">
        <f>(Data!O1291:O2845-Data!T1291:T2845)</f>
        <v>-77.400000000000006</v>
      </c>
      <c r="AC1291" s="35">
        <f>India_Data[[#This Row],[Ship Date]]-India_Data[[#This Row],[Order Date]]</f>
        <v>0</v>
      </c>
      <c r="AD1291" s="35" t="str">
        <f>IF(India_Data[[#This Row],[Ship Date]]-India_Data[[#This Row],[Order Date]]&gt;5,"flag","no")</f>
        <v>no</v>
      </c>
      <c r="AE1291" s="35">
        <f>India_Data[[#This Row],[Profit]]/India_Data[[#This Row],[Sales]]</f>
        <v>9.2905405405405411E-3</v>
      </c>
      <c r="AF1291" s="41">
        <f>India_Data[[#This Row],[Sales]]/India_Data[[#This Row],[Target]]</f>
        <v>0.69647058823529406</v>
      </c>
      <c r="AG1291" s="41">
        <f>India_Data[[#This Row],[Shipping Cost]]/India_Data[[#This Row],[Sales]]</f>
        <v>0.13761261261261262</v>
      </c>
      <c r="AH1291" s="40" t="str">
        <f>IF(India_Data[[#This Row],[Shipping Cost]]/India_Data[[#This Row],[Sales]]&gt;0.1,"HIGH","")</f>
        <v>HIGH</v>
      </c>
    </row>
    <row r="1292" spans="1:34">
      <c r="A1292" s="19">
        <v>1291</v>
      </c>
      <c r="B1292" s="20" t="s">
        <v>3198</v>
      </c>
      <c r="C1292" s="20" t="s">
        <v>2928</v>
      </c>
      <c r="D1292" s="20" t="s">
        <v>3199</v>
      </c>
      <c r="E1292" s="20" t="s">
        <v>3200</v>
      </c>
      <c r="F1292" s="20" t="s">
        <v>29</v>
      </c>
      <c r="G1292" s="20" t="s">
        <v>2869</v>
      </c>
      <c r="H1292" s="20" t="s">
        <v>124</v>
      </c>
      <c r="I1292" s="20" t="s">
        <v>32</v>
      </c>
      <c r="J1292" s="20" t="s">
        <v>47</v>
      </c>
      <c r="K1292" s="20" t="s">
        <v>3438</v>
      </c>
      <c r="L1292" s="20" t="s">
        <v>35</v>
      </c>
      <c r="M1292" s="20" t="s">
        <v>84</v>
      </c>
      <c r="N1292" s="20" t="s">
        <v>3439</v>
      </c>
      <c r="O1292" s="20">
        <v>35.25</v>
      </c>
      <c r="P1292" s="20">
        <v>5</v>
      </c>
      <c r="Q1292" s="20">
        <v>0</v>
      </c>
      <c r="R1292" s="20">
        <v>1.58</v>
      </c>
      <c r="S1292" s="20" t="s">
        <v>38</v>
      </c>
      <c r="T1292" s="20">
        <v>767</v>
      </c>
      <c r="U1292" s="20" t="s">
        <v>39</v>
      </c>
      <c r="V1292" s="20" t="s">
        <v>50</v>
      </c>
      <c r="W1292" s="21" t="s">
        <v>41</v>
      </c>
      <c r="X1292" s="22">
        <v>45117</v>
      </c>
      <c r="Y1292" s="23">
        <v>45270</v>
      </c>
      <c r="Z1292" s="37" t="str">
        <f>IF(India_Data[[#This Row],[Order Date]]=India_Data[[#This Row],[Ship Date]],"0","1")</f>
        <v>1</v>
      </c>
      <c r="AA1292" s="37" t="str">
        <f>IF(India_Data[[#This Row],[Sales]]&gt;=India_Data[[#This Row],[Target]],"YES","NO")</f>
        <v>NO</v>
      </c>
      <c r="AB1292" s="37">
        <f>(Data!O1292:O2846-Data!T1292:T2846)</f>
        <v>-731.75</v>
      </c>
      <c r="AC1292" s="35">
        <f>India_Data[[#This Row],[Ship Date]]-India_Data[[#This Row],[Order Date]]</f>
        <v>153</v>
      </c>
      <c r="AD1292" s="35" t="str">
        <f>IF(India_Data[[#This Row],[Ship Date]]-India_Data[[#This Row],[Order Date]]&gt;5,"flag","no")</f>
        <v>flag</v>
      </c>
      <c r="AE1292" s="35">
        <f>India_Data[[#This Row],[Profit]]/India_Data[[#This Row],[Sales]]</f>
        <v>0</v>
      </c>
      <c r="AF1292" s="41">
        <f>India_Data[[#This Row],[Sales]]/India_Data[[#This Row],[Target]]</f>
        <v>4.5958279009126468E-2</v>
      </c>
      <c r="AG1292" s="41">
        <f>India_Data[[#This Row],[Shipping Cost]]/India_Data[[#This Row],[Sales]]</f>
        <v>4.4822695035460998E-2</v>
      </c>
      <c r="AH1292" s="40" t="str">
        <f>IF(India_Data[[#This Row],[Shipping Cost]]/India_Data[[#This Row],[Sales]]&gt;0.1,"HIGH","")</f>
        <v/>
      </c>
    </row>
    <row r="1293" spans="1:34">
      <c r="A1293" s="19">
        <v>1292</v>
      </c>
      <c r="B1293" s="20" t="s">
        <v>3440</v>
      </c>
      <c r="C1293" s="20" t="s">
        <v>2928</v>
      </c>
      <c r="D1293" s="20" t="s">
        <v>397</v>
      </c>
      <c r="E1293" s="20" t="s">
        <v>398</v>
      </c>
      <c r="F1293" s="20" t="s">
        <v>29</v>
      </c>
      <c r="G1293" s="20" t="s">
        <v>260</v>
      </c>
      <c r="H1293" s="20" t="s">
        <v>260</v>
      </c>
      <c r="I1293" s="20" t="s">
        <v>32</v>
      </c>
      <c r="J1293" s="20" t="s">
        <v>33</v>
      </c>
      <c r="K1293" s="20" t="s">
        <v>1294</v>
      </c>
      <c r="L1293" s="20" t="s">
        <v>35</v>
      </c>
      <c r="M1293" s="20" t="s">
        <v>275</v>
      </c>
      <c r="N1293" s="20" t="s">
        <v>1295</v>
      </c>
      <c r="O1293" s="20">
        <v>2488.56</v>
      </c>
      <c r="P1293" s="20">
        <v>8</v>
      </c>
      <c r="Q1293" s="20">
        <v>348.24</v>
      </c>
      <c r="R1293" s="20">
        <v>286.52999999999997</v>
      </c>
      <c r="S1293" s="20" t="s">
        <v>2337</v>
      </c>
      <c r="T1293" s="20">
        <v>751</v>
      </c>
      <c r="U1293" s="20" t="s">
        <v>39</v>
      </c>
      <c r="V1293" s="20" t="s">
        <v>50</v>
      </c>
      <c r="W1293" s="21" t="s">
        <v>58</v>
      </c>
      <c r="X1293" s="22">
        <v>45522</v>
      </c>
      <c r="Y1293" s="23">
        <v>45524</v>
      </c>
      <c r="Z1293" s="37" t="str">
        <f>IF(India_Data[[#This Row],[Order Date]]=India_Data[[#This Row],[Ship Date]],"0","1")</f>
        <v>1</v>
      </c>
      <c r="AA1293" s="37" t="str">
        <f>IF(India_Data[[#This Row],[Sales]]&gt;=India_Data[[#This Row],[Target]],"YES","NO")</f>
        <v>YES</v>
      </c>
      <c r="AB1293" s="37">
        <f>(Data!O1293:O2847-Data!T1293:T2847)</f>
        <v>1737.56</v>
      </c>
      <c r="AC1293" s="35">
        <f>India_Data[[#This Row],[Ship Date]]-India_Data[[#This Row],[Order Date]]</f>
        <v>2</v>
      </c>
      <c r="AD1293" s="35" t="str">
        <f>IF(India_Data[[#This Row],[Ship Date]]-India_Data[[#This Row],[Order Date]]&gt;5,"flag","no")</f>
        <v>no</v>
      </c>
      <c r="AE1293" s="35">
        <f>India_Data[[#This Row],[Profit]]/India_Data[[#This Row],[Sales]]</f>
        <v>0.13993634873179669</v>
      </c>
      <c r="AF1293" s="41">
        <f>India_Data[[#This Row],[Sales]]/India_Data[[#This Row],[Target]]</f>
        <v>3.3136617842876164</v>
      </c>
      <c r="AG1293" s="41">
        <f>India_Data[[#This Row],[Shipping Cost]]/India_Data[[#This Row],[Sales]]</f>
        <v>0.11513887549426173</v>
      </c>
      <c r="AH1293" s="40" t="str">
        <f>IF(India_Data[[#This Row],[Shipping Cost]]/India_Data[[#This Row],[Sales]]&gt;0.1,"HIGH","")</f>
        <v>HIGH</v>
      </c>
    </row>
    <row r="1294" spans="1:34">
      <c r="A1294" s="19">
        <v>1293</v>
      </c>
      <c r="B1294" s="20" t="s">
        <v>3441</v>
      </c>
      <c r="C1294" s="20" t="s">
        <v>2928</v>
      </c>
      <c r="D1294" s="20" t="s">
        <v>1530</v>
      </c>
      <c r="E1294" s="20" t="s">
        <v>1531</v>
      </c>
      <c r="F1294" s="20" t="s">
        <v>29</v>
      </c>
      <c r="G1294" s="20" t="s">
        <v>963</v>
      </c>
      <c r="H1294" s="20" t="s">
        <v>165</v>
      </c>
      <c r="I1294" s="20" t="s">
        <v>32</v>
      </c>
      <c r="J1294" s="20" t="s">
        <v>47</v>
      </c>
      <c r="K1294" s="20" t="s">
        <v>3442</v>
      </c>
      <c r="L1294" s="20" t="s">
        <v>35</v>
      </c>
      <c r="M1294" s="20" t="s">
        <v>105</v>
      </c>
      <c r="N1294" s="20" t="s">
        <v>3443</v>
      </c>
      <c r="O1294" s="20">
        <v>75.69</v>
      </c>
      <c r="P1294" s="20">
        <v>3</v>
      </c>
      <c r="Q1294" s="20">
        <v>2.25</v>
      </c>
      <c r="R1294" s="20">
        <v>5.5</v>
      </c>
      <c r="S1294" s="20" t="s">
        <v>38</v>
      </c>
      <c r="T1294" s="20">
        <v>117</v>
      </c>
      <c r="U1294" s="20" t="s">
        <v>39</v>
      </c>
      <c r="V1294" s="20" t="s">
        <v>57</v>
      </c>
      <c r="W1294" s="21" t="s">
        <v>58</v>
      </c>
      <c r="X1294" s="22">
        <v>44948</v>
      </c>
      <c r="Y1294" s="23">
        <v>44950</v>
      </c>
      <c r="Z1294" s="37" t="str">
        <f>IF(India_Data[[#This Row],[Order Date]]=India_Data[[#This Row],[Ship Date]],"0","1")</f>
        <v>1</v>
      </c>
      <c r="AA1294" s="37" t="str">
        <f>IF(India_Data[[#This Row],[Sales]]&gt;=India_Data[[#This Row],[Target]],"YES","NO")</f>
        <v>NO</v>
      </c>
      <c r="AB1294" s="37">
        <f>(Data!O1294:O2848-Data!T1294:T2848)</f>
        <v>-41.31</v>
      </c>
      <c r="AC1294" s="35">
        <f>India_Data[[#This Row],[Ship Date]]-India_Data[[#This Row],[Order Date]]</f>
        <v>2</v>
      </c>
      <c r="AD1294" s="35" t="str">
        <f>IF(India_Data[[#This Row],[Ship Date]]-India_Data[[#This Row],[Order Date]]&gt;5,"flag","no")</f>
        <v>no</v>
      </c>
      <c r="AE1294" s="35">
        <f>India_Data[[#This Row],[Profit]]/India_Data[[#This Row],[Sales]]</f>
        <v>2.9726516052318668E-2</v>
      </c>
      <c r="AF1294" s="41">
        <f>India_Data[[#This Row],[Sales]]/India_Data[[#This Row],[Target]]</f>
        <v>0.64692307692307693</v>
      </c>
      <c r="AG1294" s="41">
        <f>India_Data[[#This Row],[Shipping Cost]]/India_Data[[#This Row],[Sales]]</f>
        <v>7.2664817016778974E-2</v>
      </c>
      <c r="AH1294" s="40" t="str">
        <f>IF(India_Data[[#This Row],[Shipping Cost]]/India_Data[[#This Row],[Sales]]&gt;0.1,"HIGH","")</f>
        <v/>
      </c>
    </row>
    <row r="1295" spans="1:34">
      <c r="A1295" s="19">
        <v>1294</v>
      </c>
      <c r="B1295" s="20" t="s">
        <v>3215</v>
      </c>
      <c r="C1295" s="20" t="s">
        <v>2928</v>
      </c>
      <c r="D1295" s="20" t="s">
        <v>1237</v>
      </c>
      <c r="E1295" s="20" t="s">
        <v>1238</v>
      </c>
      <c r="F1295" s="20" t="s">
        <v>29</v>
      </c>
      <c r="G1295" s="20" t="s">
        <v>702</v>
      </c>
      <c r="H1295" s="20" t="s">
        <v>252</v>
      </c>
      <c r="I1295" s="20" t="s">
        <v>32</v>
      </c>
      <c r="J1295" s="20" t="s">
        <v>47</v>
      </c>
      <c r="K1295" s="20" t="s">
        <v>682</v>
      </c>
      <c r="L1295" s="20" t="s">
        <v>35</v>
      </c>
      <c r="M1295" s="20" t="s">
        <v>36</v>
      </c>
      <c r="N1295" s="20" t="s">
        <v>683</v>
      </c>
      <c r="O1295" s="20">
        <v>147.69</v>
      </c>
      <c r="P1295" s="20">
        <v>3</v>
      </c>
      <c r="Q1295" s="20">
        <v>67.86</v>
      </c>
      <c r="R1295" s="20">
        <v>9.1199999999999992</v>
      </c>
      <c r="S1295" s="20" t="s">
        <v>38</v>
      </c>
      <c r="T1295" s="20">
        <v>352</v>
      </c>
      <c r="U1295" s="20" t="s">
        <v>39</v>
      </c>
      <c r="V1295" s="20" t="s">
        <v>50</v>
      </c>
      <c r="W1295" s="21" t="s">
        <v>41</v>
      </c>
      <c r="X1295" s="22">
        <v>44948</v>
      </c>
      <c r="Y1295" s="23">
        <v>44950</v>
      </c>
      <c r="Z1295" s="37" t="str">
        <f>IF(India_Data[[#This Row],[Order Date]]=India_Data[[#This Row],[Ship Date]],"0","1")</f>
        <v>1</v>
      </c>
      <c r="AA1295" s="37" t="str">
        <f>IF(India_Data[[#This Row],[Sales]]&gt;=India_Data[[#This Row],[Target]],"YES","NO")</f>
        <v>NO</v>
      </c>
      <c r="AB1295" s="37">
        <f>(Data!O1295:O2849-Data!T1295:T2849)</f>
        <v>-204.31</v>
      </c>
      <c r="AC1295" s="35">
        <f>India_Data[[#This Row],[Ship Date]]-India_Data[[#This Row],[Order Date]]</f>
        <v>2</v>
      </c>
      <c r="AD1295" s="35" t="str">
        <f>IF(India_Data[[#This Row],[Ship Date]]-India_Data[[#This Row],[Order Date]]&gt;5,"flag","no")</f>
        <v>no</v>
      </c>
      <c r="AE1295" s="35">
        <f>India_Data[[#This Row],[Profit]]/India_Data[[#This Row],[Sales]]</f>
        <v>0.45947592931139547</v>
      </c>
      <c r="AF1295" s="41">
        <f>India_Data[[#This Row],[Sales]]/India_Data[[#This Row],[Target]]</f>
        <v>0.41957386363636362</v>
      </c>
      <c r="AG1295" s="41">
        <f>India_Data[[#This Row],[Shipping Cost]]/India_Data[[#This Row],[Sales]]</f>
        <v>6.1750964858825912E-2</v>
      </c>
      <c r="AH1295" s="40" t="str">
        <f>IF(India_Data[[#This Row],[Shipping Cost]]/India_Data[[#This Row],[Sales]]&gt;0.1,"HIGH","")</f>
        <v/>
      </c>
    </row>
    <row r="1296" spans="1:34">
      <c r="A1296" s="19">
        <v>1295</v>
      </c>
      <c r="B1296" s="20" t="s">
        <v>3215</v>
      </c>
      <c r="C1296" s="20" t="s">
        <v>2928</v>
      </c>
      <c r="D1296" s="20" t="s">
        <v>1237</v>
      </c>
      <c r="E1296" s="20" t="s">
        <v>1238</v>
      </c>
      <c r="F1296" s="20" t="s">
        <v>29</v>
      </c>
      <c r="G1296" s="20" t="s">
        <v>702</v>
      </c>
      <c r="H1296" s="20" t="s">
        <v>252</v>
      </c>
      <c r="I1296" s="20" t="s">
        <v>32</v>
      </c>
      <c r="J1296" s="20" t="s">
        <v>47</v>
      </c>
      <c r="K1296" s="20" t="s">
        <v>3444</v>
      </c>
      <c r="L1296" s="20" t="s">
        <v>35</v>
      </c>
      <c r="M1296" s="20" t="s">
        <v>36</v>
      </c>
      <c r="N1296" s="20" t="s">
        <v>3445</v>
      </c>
      <c r="O1296" s="20">
        <v>16.02</v>
      </c>
      <c r="P1296" s="20">
        <v>3</v>
      </c>
      <c r="Q1296" s="20">
        <v>5.58</v>
      </c>
      <c r="R1296" s="20">
        <v>0.97</v>
      </c>
      <c r="S1296" s="20" t="s">
        <v>38</v>
      </c>
      <c r="T1296" s="20">
        <v>477</v>
      </c>
      <c r="U1296" s="20" t="s">
        <v>39</v>
      </c>
      <c r="V1296" s="20" t="s">
        <v>40</v>
      </c>
      <c r="W1296" s="21" t="s">
        <v>58</v>
      </c>
      <c r="X1296" s="22">
        <v>45451</v>
      </c>
      <c r="Y1296" s="23">
        <v>45543</v>
      </c>
      <c r="Z1296" s="37" t="str">
        <f>IF(India_Data[[#This Row],[Order Date]]=India_Data[[#This Row],[Ship Date]],"0","1")</f>
        <v>1</v>
      </c>
      <c r="AA1296" s="37" t="str">
        <f>IF(India_Data[[#This Row],[Sales]]&gt;=India_Data[[#This Row],[Target]],"YES","NO")</f>
        <v>NO</v>
      </c>
      <c r="AB1296" s="37">
        <f>(Data!O1296:O2850-Data!T1296:T2850)</f>
        <v>-460.98</v>
      </c>
      <c r="AC1296" s="35">
        <f>India_Data[[#This Row],[Ship Date]]-India_Data[[#This Row],[Order Date]]</f>
        <v>92</v>
      </c>
      <c r="AD1296" s="35" t="str">
        <f>IF(India_Data[[#This Row],[Ship Date]]-India_Data[[#This Row],[Order Date]]&gt;5,"flag","no")</f>
        <v>flag</v>
      </c>
      <c r="AE1296" s="35">
        <f>India_Data[[#This Row],[Profit]]/India_Data[[#This Row],[Sales]]</f>
        <v>0.34831460674157305</v>
      </c>
      <c r="AF1296" s="41">
        <f>India_Data[[#This Row],[Sales]]/India_Data[[#This Row],[Target]]</f>
        <v>3.3584905660377355E-2</v>
      </c>
      <c r="AG1296" s="41">
        <f>India_Data[[#This Row],[Shipping Cost]]/India_Data[[#This Row],[Sales]]</f>
        <v>6.0549313358302125E-2</v>
      </c>
      <c r="AH1296" s="40" t="str">
        <f>IF(India_Data[[#This Row],[Shipping Cost]]/India_Data[[#This Row],[Sales]]&gt;0.1,"HIGH","")</f>
        <v/>
      </c>
    </row>
    <row r="1297" spans="1:34">
      <c r="A1297" s="19">
        <v>1296</v>
      </c>
      <c r="B1297" s="20" t="s">
        <v>3446</v>
      </c>
      <c r="C1297" s="20" t="s">
        <v>2928</v>
      </c>
      <c r="D1297" s="20" t="s">
        <v>2390</v>
      </c>
      <c r="E1297" s="20" t="s">
        <v>2391</v>
      </c>
      <c r="F1297" s="20" t="s">
        <v>29</v>
      </c>
      <c r="G1297" s="20" t="s">
        <v>260</v>
      </c>
      <c r="H1297" s="20" t="s">
        <v>260</v>
      </c>
      <c r="I1297" s="20" t="s">
        <v>32</v>
      </c>
      <c r="J1297" s="20" t="s">
        <v>33</v>
      </c>
      <c r="K1297" s="20" t="s">
        <v>3447</v>
      </c>
      <c r="L1297" s="20" t="s">
        <v>35</v>
      </c>
      <c r="M1297" s="20" t="s">
        <v>98</v>
      </c>
      <c r="N1297" s="20" t="s">
        <v>3448</v>
      </c>
      <c r="O1297" s="20">
        <v>10.26</v>
      </c>
      <c r="P1297" s="20">
        <v>1</v>
      </c>
      <c r="Q1297" s="20">
        <v>2.76</v>
      </c>
      <c r="R1297" s="20">
        <v>0.71</v>
      </c>
      <c r="S1297" s="20" t="s">
        <v>38</v>
      </c>
      <c r="T1297" s="20">
        <v>741</v>
      </c>
      <c r="U1297" s="20" t="s">
        <v>39</v>
      </c>
      <c r="V1297" s="20" t="s">
        <v>40</v>
      </c>
      <c r="W1297" s="21" t="s">
        <v>58</v>
      </c>
      <c r="X1297" s="22">
        <v>44305</v>
      </c>
      <c r="Y1297" s="23">
        <v>44308</v>
      </c>
      <c r="Z1297" s="37" t="str">
        <f>IF(India_Data[[#This Row],[Order Date]]=India_Data[[#This Row],[Ship Date]],"0","1")</f>
        <v>1</v>
      </c>
      <c r="AA1297" s="37" t="str">
        <f>IF(India_Data[[#This Row],[Sales]]&gt;=India_Data[[#This Row],[Target]],"YES","NO")</f>
        <v>NO</v>
      </c>
      <c r="AB1297" s="37">
        <f>(Data!O1297:O2851-Data!T1297:T2851)</f>
        <v>-730.74</v>
      </c>
      <c r="AC1297" s="35">
        <f>India_Data[[#This Row],[Ship Date]]-India_Data[[#This Row],[Order Date]]</f>
        <v>3</v>
      </c>
      <c r="AD1297" s="35" t="str">
        <f>IF(India_Data[[#This Row],[Ship Date]]-India_Data[[#This Row],[Order Date]]&gt;5,"flag","no")</f>
        <v>no</v>
      </c>
      <c r="AE1297" s="35">
        <f>India_Data[[#This Row],[Profit]]/India_Data[[#This Row],[Sales]]</f>
        <v>0.26900584795321636</v>
      </c>
      <c r="AF1297" s="41">
        <f>India_Data[[#This Row],[Sales]]/India_Data[[#This Row],[Target]]</f>
        <v>1.3846153846153847E-2</v>
      </c>
      <c r="AG1297" s="41">
        <f>India_Data[[#This Row],[Shipping Cost]]/India_Data[[#This Row],[Sales]]</f>
        <v>6.9200779727095513E-2</v>
      </c>
      <c r="AH1297" s="40" t="str">
        <f>IF(India_Data[[#This Row],[Shipping Cost]]/India_Data[[#This Row],[Sales]]&gt;0.1,"HIGH","")</f>
        <v/>
      </c>
    </row>
    <row r="1298" spans="1:34">
      <c r="A1298" s="19">
        <v>1297</v>
      </c>
      <c r="B1298" s="20" t="s">
        <v>3167</v>
      </c>
      <c r="C1298" s="20" t="s">
        <v>2928</v>
      </c>
      <c r="D1298" s="20" t="s">
        <v>3168</v>
      </c>
      <c r="E1298" s="20" t="s">
        <v>3169</v>
      </c>
      <c r="F1298" s="20" t="s">
        <v>29</v>
      </c>
      <c r="G1298" s="20" t="s">
        <v>756</v>
      </c>
      <c r="H1298" s="20" t="s">
        <v>757</v>
      </c>
      <c r="I1298" s="20" t="s">
        <v>32</v>
      </c>
      <c r="J1298" s="20" t="s">
        <v>180</v>
      </c>
      <c r="K1298" s="20" t="s">
        <v>3449</v>
      </c>
      <c r="L1298" s="20" t="s">
        <v>35</v>
      </c>
      <c r="M1298" s="20" t="s">
        <v>105</v>
      </c>
      <c r="N1298" s="20" t="s">
        <v>3450</v>
      </c>
      <c r="O1298" s="20">
        <v>62.34</v>
      </c>
      <c r="P1298" s="20">
        <v>2</v>
      </c>
      <c r="Q1298" s="20">
        <v>13.68</v>
      </c>
      <c r="R1298" s="20">
        <v>5.32</v>
      </c>
      <c r="S1298" s="20" t="s">
        <v>2337</v>
      </c>
      <c r="T1298" s="20">
        <v>275</v>
      </c>
      <c r="U1298" s="20" t="s">
        <v>39</v>
      </c>
      <c r="V1298" s="20" t="s">
        <v>50</v>
      </c>
      <c r="W1298" s="21" t="s">
        <v>58</v>
      </c>
      <c r="X1298" s="22">
        <v>44863</v>
      </c>
      <c r="Y1298" s="23">
        <v>44865</v>
      </c>
      <c r="Z1298" s="37" t="str">
        <f>IF(India_Data[[#This Row],[Order Date]]=India_Data[[#This Row],[Ship Date]],"0","1")</f>
        <v>1</v>
      </c>
      <c r="AA1298" s="37" t="str">
        <f>IF(India_Data[[#This Row],[Sales]]&gt;=India_Data[[#This Row],[Target]],"YES","NO")</f>
        <v>NO</v>
      </c>
      <c r="AB1298" s="37">
        <f>(Data!O1298:O2852-Data!T1298:T2852)</f>
        <v>-212.66</v>
      </c>
      <c r="AC1298" s="35">
        <f>India_Data[[#This Row],[Ship Date]]-India_Data[[#This Row],[Order Date]]</f>
        <v>2</v>
      </c>
      <c r="AD1298" s="35" t="str">
        <f>IF(India_Data[[#This Row],[Ship Date]]-India_Data[[#This Row],[Order Date]]&gt;5,"flag","no")</f>
        <v>no</v>
      </c>
      <c r="AE1298" s="35">
        <f>India_Data[[#This Row],[Profit]]/India_Data[[#This Row],[Sales]]</f>
        <v>0.21944177093358996</v>
      </c>
      <c r="AF1298" s="41">
        <f>India_Data[[#This Row],[Sales]]/India_Data[[#This Row],[Target]]</f>
        <v>0.22669090909090911</v>
      </c>
      <c r="AG1298" s="41">
        <f>India_Data[[#This Row],[Shipping Cost]]/India_Data[[#This Row],[Sales]]</f>
        <v>8.5338466474173882E-2</v>
      </c>
      <c r="AH1298" s="40" t="str">
        <f>IF(India_Data[[#This Row],[Shipping Cost]]/India_Data[[#This Row],[Sales]]&gt;0.1,"HIGH","")</f>
        <v/>
      </c>
    </row>
    <row r="1299" spans="1:34">
      <c r="A1299" s="19">
        <v>1298</v>
      </c>
      <c r="B1299" s="20" t="s">
        <v>3609</v>
      </c>
      <c r="C1299" s="20" t="s">
        <v>2928</v>
      </c>
      <c r="D1299" s="20" t="s">
        <v>977</v>
      </c>
      <c r="E1299" s="20" t="s">
        <v>978</v>
      </c>
      <c r="F1299" s="20" t="s">
        <v>110</v>
      </c>
      <c r="G1299" s="20" t="s">
        <v>297</v>
      </c>
      <c r="H1299" s="20" t="s">
        <v>63</v>
      </c>
      <c r="I1299" s="20" t="s">
        <v>32</v>
      </c>
      <c r="J1299" s="20" t="s">
        <v>54</v>
      </c>
      <c r="K1299" s="20" t="s">
        <v>3610</v>
      </c>
      <c r="L1299" s="20" t="s">
        <v>1942</v>
      </c>
      <c r="M1299" s="20" t="s">
        <v>1950</v>
      </c>
      <c r="N1299" s="20" t="s">
        <v>3611</v>
      </c>
      <c r="O1299" s="20">
        <v>723.3</v>
      </c>
      <c r="P1299" s="20">
        <v>2</v>
      </c>
      <c r="Q1299" s="20">
        <v>332.7</v>
      </c>
      <c r="R1299" s="20">
        <v>273.63</v>
      </c>
      <c r="S1299" s="20" t="s">
        <v>2972</v>
      </c>
      <c r="T1299" s="20">
        <v>19</v>
      </c>
      <c r="U1299" s="20" t="s">
        <v>39</v>
      </c>
      <c r="V1299" s="20" t="s">
        <v>57</v>
      </c>
      <c r="W1299" s="21" t="s">
        <v>41</v>
      </c>
      <c r="X1299" s="22">
        <v>45012</v>
      </c>
      <c r="Y1299" s="23">
        <v>45016</v>
      </c>
      <c r="Z1299" s="37" t="str">
        <f>IF(India_Data[[#This Row],[Order Date]]=India_Data[[#This Row],[Ship Date]],"0","1")</f>
        <v>1</v>
      </c>
      <c r="AA1299" s="37" t="str">
        <f>IF(India_Data[[#This Row],[Sales]]&gt;=India_Data[[#This Row],[Target]],"YES","NO")</f>
        <v>YES</v>
      </c>
      <c r="AB1299" s="37">
        <f>(Data!O1299:O2853-Data!T1299:T2853)</f>
        <v>704.3</v>
      </c>
      <c r="AC1299" s="35">
        <f>India_Data[[#This Row],[Ship Date]]-India_Data[[#This Row],[Order Date]]</f>
        <v>4</v>
      </c>
      <c r="AD1299" s="35" t="str">
        <f>IF(India_Data[[#This Row],[Ship Date]]-India_Data[[#This Row],[Order Date]]&gt;5,"flag","no")</f>
        <v>no</v>
      </c>
      <c r="AE1299" s="35">
        <f>India_Data[[#This Row],[Profit]]/India_Data[[#This Row],[Sales]]</f>
        <v>0.4599751140605558</v>
      </c>
      <c r="AF1299" s="41">
        <f>India_Data[[#This Row],[Sales]]/India_Data[[#This Row],[Target]]</f>
        <v>38.068421052631578</v>
      </c>
      <c r="AG1299" s="41">
        <f>India_Data[[#This Row],[Shipping Cost]]/India_Data[[#This Row],[Sales]]</f>
        <v>0.37830775611779344</v>
      </c>
      <c r="AH1299" s="40" t="str">
        <f>IF(India_Data[[#This Row],[Shipping Cost]]/India_Data[[#This Row],[Sales]]&gt;0.1,"HIGH","")</f>
        <v>HIGH</v>
      </c>
    </row>
    <row r="1300" spans="1:34">
      <c r="A1300" s="19">
        <v>1299</v>
      </c>
      <c r="B1300" s="20" t="s">
        <v>3167</v>
      </c>
      <c r="C1300" s="20" t="s">
        <v>2928</v>
      </c>
      <c r="D1300" s="20" t="s">
        <v>3168</v>
      </c>
      <c r="E1300" s="20" t="s">
        <v>3169</v>
      </c>
      <c r="F1300" s="20" t="s">
        <v>29</v>
      </c>
      <c r="G1300" s="20" t="s">
        <v>756</v>
      </c>
      <c r="H1300" s="20" t="s">
        <v>757</v>
      </c>
      <c r="I1300" s="20" t="s">
        <v>32</v>
      </c>
      <c r="J1300" s="20" t="s">
        <v>180</v>
      </c>
      <c r="K1300" s="20" t="s">
        <v>2559</v>
      </c>
      <c r="L1300" s="20" t="s">
        <v>1942</v>
      </c>
      <c r="M1300" s="20" t="s">
        <v>1950</v>
      </c>
      <c r="N1300" s="20" t="s">
        <v>2560</v>
      </c>
      <c r="O1300" s="20">
        <v>168.6</v>
      </c>
      <c r="P1300" s="20">
        <v>1</v>
      </c>
      <c r="Q1300" s="20">
        <v>79.23</v>
      </c>
      <c r="R1300" s="20">
        <v>25.8</v>
      </c>
      <c r="S1300" s="20" t="s">
        <v>2337</v>
      </c>
      <c r="T1300" s="20">
        <v>11</v>
      </c>
      <c r="U1300" s="20" t="s">
        <v>39</v>
      </c>
      <c r="V1300" s="20" t="s">
        <v>50</v>
      </c>
      <c r="W1300" s="21" t="s">
        <v>58</v>
      </c>
      <c r="X1300" s="22">
        <v>44465</v>
      </c>
      <c r="Y1300" s="23">
        <v>44467</v>
      </c>
      <c r="Z1300" s="37" t="str">
        <f>IF(India_Data[[#This Row],[Order Date]]=India_Data[[#This Row],[Ship Date]],"0","1")</f>
        <v>1</v>
      </c>
      <c r="AA1300" s="37" t="str">
        <f>IF(India_Data[[#This Row],[Sales]]&gt;=India_Data[[#This Row],[Target]],"YES","NO")</f>
        <v>YES</v>
      </c>
      <c r="AB1300" s="37">
        <f>(Data!O1300:O2854-Data!T1300:T2854)</f>
        <v>157.6</v>
      </c>
      <c r="AC1300" s="35">
        <f>India_Data[[#This Row],[Ship Date]]-India_Data[[#This Row],[Order Date]]</f>
        <v>2</v>
      </c>
      <c r="AD1300" s="35" t="str">
        <f>IF(India_Data[[#This Row],[Ship Date]]-India_Data[[#This Row],[Order Date]]&gt;5,"flag","no")</f>
        <v>no</v>
      </c>
      <c r="AE1300" s="35">
        <f>India_Data[[#This Row],[Profit]]/India_Data[[#This Row],[Sales]]</f>
        <v>0.46992882562277583</v>
      </c>
      <c r="AF1300" s="41">
        <f>India_Data[[#This Row],[Sales]]/India_Data[[#This Row],[Target]]</f>
        <v>15.327272727272726</v>
      </c>
      <c r="AG1300" s="41">
        <f>India_Data[[#This Row],[Shipping Cost]]/India_Data[[#This Row],[Sales]]</f>
        <v>0.15302491103202848</v>
      </c>
      <c r="AH1300" s="40" t="str">
        <f>IF(India_Data[[#This Row],[Shipping Cost]]/India_Data[[#This Row],[Sales]]&gt;0.1,"HIGH","")</f>
        <v>HIGH</v>
      </c>
    </row>
    <row r="1301" spans="1:34">
      <c r="A1301" s="19">
        <v>1300</v>
      </c>
      <c r="B1301" s="20" t="s">
        <v>3170</v>
      </c>
      <c r="C1301" s="20" t="s">
        <v>2928</v>
      </c>
      <c r="D1301" s="20" t="s">
        <v>3171</v>
      </c>
      <c r="E1301" s="20" t="s">
        <v>3172</v>
      </c>
      <c r="F1301" s="20" t="s">
        <v>110</v>
      </c>
      <c r="G1301" s="20" t="s">
        <v>645</v>
      </c>
      <c r="H1301" s="20" t="s">
        <v>563</v>
      </c>
      <c r="I1301" s="20" t="s">
        <v>32</v>
      </c>
      <c r="J1301" s="20" t="s">
        <v>54</v>
      </c>
      <c r="K1301" s="20" t="s">
        <v>2045</v>
      </c>
      <c r="L1301" s="20" t="s">
        <v>1942</v>
      </c>
      <c r="M1301" s="20" t="s">
        <v>1958</v>
      </c>
      <c r="N1301" s="20" t="s">
        <v>2046</v>
      </c>
      <c r="O1301" s="20">
        <v>802.2</v>
      </c>
      <c r="P1301" s="20">
        <v>7</v>
      </c>
      <c r="Q1301" s="20">
        <v>128.31</v>
      </c>
      <c r="R1301" s="20">
        <v>126.84</v>
      </c>
      <c r="S1301" s="20" t="s">
        <v>2337</v>
      </c>
      <c r="T1301" s="20">
        <v>748</v>
      </c>
      <c r="U1301" s="20" t="s">
        <v>39</v>
      </c>
      <c r="V1301" s="20" t="s">
        <v>40</v>
      </c>
      <c r="W1301" s="21" t="s">
        <v>41</v>
      </c>
      <c r="X1301" s="22">
        <v>44819</v>
      </c>
      <c r="Y1301" s="23">
        <v>44821</v>
      </c>
      <c r="Z1301" s="37" t="str">
        <f>IF(India_Data[[#This Row],[Order Date]]=India_Data[[#This Row],[Ship Date]],"0","1")</f>
        <v>1</v>
      </c>
      <c r="AA1301" s="37" t="str">
        <f>IF(India_Data[[#This Row],[Sales]]&gt;=India_Data[[#This Row],[Target]],"YES","NO")</f>
        <v>YES</v>
      </c>
      <c r="AB1301" s="37">
        <f>(Data!O1301:O2855-Data!T1301:T2855)</f>
        <v>54.200000000000045</v>
      </c>
      <c r="AC1301" s="35">
        <f>India_Data[[#This Row],[Ship Date]]-India_Data[[#This Row],[Order Date]]</f>
        <v>2</v>
      </c>
      <c r="AD1301" s="35" t="str">
        <f>IF(India_Data[[#This Row],[Ship Date]]-India_Data[[#This Row],[Order Date]]&gt;5,"flag","no")</f>
        <v>no</v>
      </c>
      <c r="AE1301" s="35">
        <f>India_Data[[#This Row],[Profit]]/India_Data[[#This Row],[Sales]]</f>
        <v>0.15994764397905759</v>
      </c>
      <c r="AF1301" s="41">
        <f>India_Data[[#This Row],[Sales]]/India_Data[[#This Row],[Target]]</f>
        <v>1.0724598930481284</v>
      </c>
      <c r="AG1301" s="41">
        <f>India_Data[[#This Row],[Shipping Cost]]/India_Data[[#This Row],[Sales]]</f>
        <v>0.15811518324607329</v>
      </c>
      <c r="AH1301" s="40" t="str">
        <f>IF(India_Data[[#This Row],[Shipping Cost]]/India_Data[[#This Row],[Sales]]&gt;0.1,"HIGH","")</f>
        <v>HIGH</v>
      </c>
    </row>
    <row r="1302" spans="1:34">
      <c r="A1302" s="19">
        <v>1301</v>
      </c>
      <c r="B1302" s="20" t="s">
        <v>3813</v>
      </c>
      <c r="C1302" s="20" t="s">
        <v>3631</v>
      </c>
      <c r="D1302" s="20" t="s">
        <v>774</v>
      </c>
      <c r="E1302" s="20" t="s">
        <v>775</v>
      </c>
      <c r="F1302" s="20" t="s">
        <v>171</v>
      </c>
      <c r="G1302" s="20" t="s">
        <v>1408</v>
      </c>
      <c r="H1302" s="20" t="s">
        <v>672</v>
      </c>
      <c r="I1302" s="20" t="s">
        <v>32</v>
      </c>
      <c r="J1302" s="20" t="s">
        <v>33</v>
      </c>
      <c r="K1302" s="20" t="s">
        <v>3814</v>
      </c>
      <c r="L1302" s="20" t="s">
        <v>1942</v>
      </c>
      <c r="M1302" s="20" t="s">
        <v>1958</v>
      </c>
      <c r="N1302" s="20" t="s">
        <v>3815</v>
      </c>
      <c r="O1302" s="20">
        <v>251.64</v>
      </c>
      <c r="P1302" s="20">
        <v>6</v>
      </c>
      <c r="Q1302" s="20">
        <v>72.900000000000006</v>
      </c>
      <c r="R1302" s="20">
        <v>43.1</v>
      </c>
      <c r="S1302" s="20" t="s">
        <v>2972</v>
      </c>
      <c r="T1302" s="20">
        <v>430</v>
      </c>
      <c r="U1302" s="20" t="s">
        <v>39</v>
      </c>
      <c r="V1302" s="20" t="s">
        <v>57</v>
      </c>
      <c r="W1302" s="21" t="s">
        <v>58</v>
      </c>
      <c r="X1302" s="22">
        <v>44657</v>
      </c>
      <c r="Y1302" s="23">
        <v>44718</v>
      </c>
      <c r="Z1302" s="37" t="str">
        <f>IF(India_Data[[#This Row],[Order Date]]=India_Data[[#This Row],[Ship Date]],"0","1")</f>
        <v>1</v>
      </c>
      <c r="AA1302" s="37" t="str">
        <f>IF(India_Data[[#This Row],[Sales]]&gt;=India_Data[[#This Row],[Target]],"YES","NO")</f>
        <v>NO</v>
      </c>
      <c r="AB1302" s="37">
        <f>(Data!O1302:O2856-Data!T1302:T2856)</f>
        <v>-178.36</v>
      </c>
      <c r="AC1302" s="35">
        <f>India_Data[[#This Row],[Ship Date]]-India_Data[[#This Row],[Order Date]]</f>
        <v>61</v>
      </c>
      <c r="AD1302" s="35" t="str">
        <f>IF(India_Data[[#This Row],[Ship Date]]-India_Data[[#This Row],[Order Date]]&gt;5,"flag","no")</f>
        <v>flag</v>
      </c>
      <c r="AE1302" s="35">
        <f>India_Data[[#This Row],[Profit]]/India_Data[[#This Row],[Sales]]</f>
        <v>0.28969957081545067</v>
      </c>
      <c r="AF1302" s="41">
        <f>India_Data[[#This Row],[Sales]]/India_Data[[#This Row],[Target]]</f>
        <v>0.58520930232558133</v>
      </c>
      <c r="AG1302" s="41">
        <f>India_Data[[#This Row],[Shipping Cost]]/India_Data[[#This Row],[Sales]]</f>
        <v>0.17127642664123352</v>
      </c>
      <c r="AH1302" s="40" t="str">
        <f>IF(India_Data[[#This Row],[Shipping Cost]]/India_Data[[#This Row],[Sales]]&gt;0.1,"HIGH","")</f>
        <v>HIGH</v>
      </c>
    </row>
    <row r="1303" spans="1:34">
      <c r="A1303" s="19">
        <v>1302</v>
      </c>
      <c r="B1303" s="20" t="s">
        <v>3816</v>
      </c>
      <c r="C1303" s="20" t="s">
        <v>3631</v>
      </c>
      <c r="D1303" s="20" t="s">
        <v>3180</v>
      </c>
      <c r="E1303" s="20" t="s">
        <v>3181</v>
      </c>
      <c r="F1303" s="20" t="s">
        <v>29</v>
      </c>
      <c r="G1303" s="20" t="s">
        <v>712</v>
      </c>
      <c r="H1303" s="20" t="s">
        <v>512</v>
      </c>
      <c r="I1303" s="20" t="s">
        <v>32</v>
      </c>
      <c r="J1303" s="20" t="s">
        <v>180</v>
      </c>
      <c r="K1303" s="20" t="s">
        <v>3817</v>
      </c>
      <c r="L1303" s="20" t="s">
        <v>1942</v>
      </c>
      <c r="M1303" s="20" t="s">
        <v>1969</v>
      </c>
      <c r="N1303" s="20" t="s">
        <v>3818</v>
      </c>
      <c r="O1303" s="20">
        <v>664.2</v>
      </c>
      <c r="P1303" s="20">
        <v>10</v>
      </c>
      <c r="Q1303" s="20">
        <v>26.4</v>
      </c>
      <c r="R1303" s="20">
        <v>105.33</v>
      </c>
      <c r="S1303" s="20" t="s">
        <v>2337</v>
      </c>
      <c r="T1303" s="20">
        <v>589</v>
      </c>
      <c r="U1303" s="20" t="s">
        <v>39</v>
      </c>
      <c r="V1303" s="20" t="s">
        <v>50</v>
      </c>
      <c r="W1303" s="21" t="s">
        <v>58</v>
      </c>
      <c r="X1303" s="22">
        <v>45334</v>
      </c>
      <c r="Y1303" s="23">
        <v>45485</v>
      </c>
      <c r="Z1303" s="37" t="str">
        <f>IF(India_Data[[#This Row],[Order Date]]=India_Data[[#This Row],[Ship Date]],"0","1")</f>
        <v>1</v>
      </c>
      <c r="AA1303" s="37" t="str">
        <f>IF(India_Data[[#This Row],[Sales]]&gt;=India_Data[[#This Row],[Target]],"YES","NO")</f>
        <v>YES</v>
      </c>
      <c r="AB1303" s="37">
        <f>(Data!O1303:O2857-Data!T1303:T2857)</f>
        <v>75.200000000000045</v>
      </c>
      <c r="AC1303" s="35">
        <f>India_Data[[#This Row],[Ship Date]]-India_Data[[#This Row],[Order Date]]</f>
        <v>151</v>
      </c>
      <c r="AD1303" s="35" t="str">
        <f>IF(India_Data[[#This Row],[Ship Date]]-India_Data[[#This Row],[Order Date]]&gt;5,"flag","no")</f>
        <v>flag</v>
      </c>
      <c r="AE1303" s="35">
        <f>India_Data[[#This Row],[Profit]]/India_Data[[#This Row],[Sales]]</f>
        <v>3.9747064137308032E-2</v>
      </c>
      <c r="AF1303" s="41">
        <f>India_Data[[#This Row],[Sales]]/India_Data[[#This Row],[Target]]</f>
        <v>1.1276740237691003</v>
      </c>
      <c r="AG1303" s="41">
        <f>India_Data[[#This Row],[Shipping Cost]]/India_Data[[#This Row],[Sales]]</f>
        <v>0.15858175248419148</v>
      </c>
      <c r="AH1303" s="40" t="str">
        <f>IF(India_Data[[#This Row],[Shipping Cost]]/India_Data[[#This Row],[Sales]]&gt;0.1,"HIGH","")</f>
        <v>HIGH</v>
      </c>
    </row>
    <row r="1304" spans="1:34">
      <c r="A1304" s="19">
        <v>1303</v>
      </c>
      <c r="B1304" s="20" t="s">
        <v>3173</v>
      </c>
      <c r="C1304" s="20" t="s">
        <v>2928</v>
      </c>
      <c r="D1304" s="20" t="s">
        <v>1709</v>
      </c>
      <c r="E1304" s="20" t="s">
        <v>1710</v>
      </c>
      <c r="F1304" s="20" t="s">
        <v>29</v>
      </c>
      <c r="G1304" s="20" t="s">
        <v>619</v>
      </c>
      <c r="H1304" s="20" t="s">
        <v>563</v>
      </c>
      <c r="I1304" s="20" t="s">
        <v>32</v>
      </c>
      <c r="J1304" s="20" t="s">
        <v>54</v>
      </c>
      <c r="K1304" s="20" t="s">
        <v>3174</v>
      </c>
      <c r="L1304" s="20" t="s">
        <v>1508</v>
      </c>
      <c r="M1304" s="20" t="s">
        <v>1518</v>
      </c>
      <c r="N1304" s="20" t="s">
        <v>3175</v>
      </c>
      <c r="O1304" s="20">
        <v>685.8</v>
      </c>
      <c r="P1304" s="20">
        <v>5</v>
      </c>
      <c r="Q1304" s="20">
        <v>157.65</v>
      </c>
      <c r="R1304" s="20">
        <v>90.31</v>
      </c>
      <c r="S1304" s="20" t="s">
        <v>38</v>
      </c>
      <c r="T1304" s="20">
        <v>14</v>
      </c>
      <c r="U1304" s="20" t="s">
        <v>39</v>
      </c>
      <c r="V1304" s="20" t="s">
        <v>57</v>
      </c>
      <c r="W1304" s="21" t="s">
        <v>41</v>
      </c>
      <c r="X1304" s="22">
        <v>45410</v>
      </c>
      <c r="Y1304" s="23">
        <v>45296</v>
      </c>
      <c r="Z1304" s="37" t="str">
        <f>IF(India_Data[[#This Row],[Order Date]]=India_Data[[#This Row],[Ship Date]],"0","1")</f>
        <v>1</v>
      </c>
      <c r="AA1304" s="37" t="str">
        <f>IF(India_Data[[#This Row],[Sales]]&gt;=India_Data[[#This Row],[Target]],"YES","NO")</f>
        <v>YES</v>
      </c>
      <c r="AB1304" s="37">
        <f>(Data!O1304:O2858-Data!T1304:T2858)</f>
        <v>671.8</v>
      </c>
      <c r="AC1304" s="35">
        <f>India_Data[[#This Row],[Ship Date]]-India_Data[[#This Row],[Order Date]]</f>
        <v>-114</v>
      </c>
      <c r="AD1304" s="35" t="str">
        <f>IF(India_Data[[#This Row],[Ship Date]]-India_Data[[#This Row],[Order Date]]&gt;5,"flag","no")</f>
        <v>no</v>
      </c>
      <c r="AE1304" s="35">
        <f>India_Data[[#This Row],[Profit]]/India_Data[[#This Row],[Sales]]</f>
        <v>0.2298775153105862</v>
      </c>
      <c r="AF1304" s="41">
        <f>India_Data[[#This Row],[Sales]]/India_Data[[#This Row],[Target]]</f>
        <v>48.98571428571428</v>
      </c>
      <c r="AG1304" s="41">
        <f>India_Data[[#This Row],[Shipping Cost]]/India_Data[[#This Row],[Sales]]</f>
        <v>0.13168562263050454</v>
      </c>
      <c r="AH1304" s="40" t="str">
        <f>IF(India_Data[[#This Row],[Shipping Cost]]/India_Data[[#This Row],[Sales]]&gt;0.1,"HIGH","")</f>
        <v>HIGH</v>
      </c>
    </row>
    <row r="1305" spans="1:34">
      <c r="A1305" s="19">
        <v>1304</v>
      </c>
      <c r="B1305" s="20" t="s">
        <v>3819</v>
      </c>
      <c r="C1305" s="20" t="s">
        <v>3631</v>
      </c>
      <c r="D1305" s="20" t="s">
        <v>1406</v>
      </c>
      <c r="E1305" s="20" t="s">
        <v>1407</v>
      </c>
      <c r="F1305" s="20" t="s">
        <v>29</v>
      </c>
      <c r="G1305" s="20" t="s">
        <v>260</v>
      </c>
      <c r="H1305" s="20" t="s">
        <v>260</v>
      </c>
      <c r="I1305" s="20" t="s">
        <v>32</v>
      </c>
      <c r="J1305" s="20" t="s">
        <v>33</v>
      </c>
      <c r="K1305" s="20" t="s">
        <v>1852</v>
      </c>
      <c r="L1305" s="20" t="s">
        <v>1508</v>
      </c>
      <c r="M1305" s="20" t="s">
        <v>1518</v>
      </c>
      <c r="N1305" s="20" t="s">
        <v>1853</v>
      </c>
      <c r="O1305" s="20">
        <v>443.73</v>
      </c>
      <c r="P1305" s="20">
        <v>7</v>
      </c>
      <c r="Q1305" s="20">
        <v>159.6</v>
      </c>
      <c r="R1305" s="20">
        <v>40.36</v>
      </c>
      <c r="S1305" s="20" t="s">
        <v>38</v>
      </c>
      <c r="T1305" s="20">
        <v>399</v>
      </c>
      <c r="U1305" s="20" t="s">
        <v>39</v>
      </c>
      <c r="V1305" s="20" t="s">
        <v>57</v>
      </c>
      <c r="W1305" s="21" t="s">
        <v>58</v>
      </c>
      <c r="X1305" s="22">
        <v>44741</v>
      </c>
      <c r="Y1305" s="23">
        <v>44568</v>
      </c>
      <c r="Z1305" s="37" t="str">
        <f>IF(India_Data[[#This Row],[Order Date]]=India_Data[[#This Row],[Ship Date]],"0","1")</f>
        <v>1</v>
      </c>
      <c r="AA1305" s="37" t="str">
        <f>IF(India_Data[[#This Row],[Sales]]&gt;=India_Data[[#This Row],[Target]],"YES","NO")</f>
        <v>YES</v>
      </c>
      <c r="AB1305" s="37">
        <f>(Data!O1305:O2859-Data!T1305:T2859)</f>
        <v>44.730000000000018</v>
      </c>
      <c r="AC1305" s="35">
        <f>India_Data[[#This Row],[Ship Date]]-India_Data[[#This Row],[Order Date]]</f>
        <v>-173</v>
      </c>
      <c r="AD1305" s="35" t="str">
        <f>IF(India_Data[[#This Row],[Ship Date]]-India_Data[[#This Row],[Order Date]]&gt;5,"flag","no")</f>
        <v>no</v>
      </c>
      <c r="AE1305" s="35">
        <f>India_Data[[#This Row],[Profit]]/India_Data[[#This Row],[Sales]]</f>
        <v>0.35967818267865592</v>
      </c>
      <c r="AF1305" s="41">
        <f>India_Data[[#This Row],[Sales]]/India_Data[[#This Row],[Target]]</f>
        <v>1.1121052631578947</v>
      </c>
      <c r="AG1305" s="41">
        <f>India_Data[[#This Row],[Shipping Cost]]/India_Data[[#This Row],[Sales]]</f>
        <v>9.0956212110968382E-2</v>
      </c>
      <c r="AH1305" s="40" t="str">
        <f>IF(India_Data[[#This Row],[Shipping Cost]]/India_Data[[#This Row],[Sales]]&gt;0.1,"HIGH","")</f>
        <v/>
      </c>
    </row>
    <row r="1306" spans="1:34">
      <c r="A1306" s="19">
        <v>1305</v>
      </c>
      <c r="B1306" s="20" t="s">
        <v>3176</v>
      </c>
      <c r="C1306" s="20" t="s">
        <v>2928</v>
      </c>
      <c r="D1306" s="20" t="s">
        <v>3014</v>
      </c>
      <c r="E1306" s="20" t="s">
        <v>3015</v>
      </c>
      <c r="F1306" s="20" t="s">
        <v>171</v>
      </c>
      <c r="G1306" s="20" t="s">
        <v>702</v>
      </c>
      <c r="H1306" s="20" t="s">
        <v>252</v>
      </c>
      <c r="I1306" s="20" t="s">
        <v>32</v>
      </c>
      <c r="J1306" s="20" t="s">
        <v>47</v>
      </c>
      <c r="K1306" s="20" t="s">
        <v>3177</v>
      </c>
      <c r="L1306" s="20" t="s">
        <v>1508</v>
      </c>
      <c r="M1306" s="20" t="s">
        <v>1518</v>
      </c>
      <c r="N1306" s="20" t="s">
        <v>3178</v>
      </c>
      <c r="O1306" s="20">
        <v>61.62</v>
      </c>
      <c r="P1306" s="20">
        <v>1</v>
      </c>
      <c r="Q1306" s="20">
        <v>23.4</v>
      </c>
      <c r="R1306" s="20">
        <v>5.23</v>
      </c>
      <c r="S1306" s="20" t="s">
        <v>38</v>
      </c>
      <c r="T1306" s="20">
        <v>767</v>
      </c>
      <c r="U1306" s="20" t="s">
        <v>39</v>
      </c>
      <c r="V1306" s="20" t="s">
        <v>50</v>
      </c>
      <c r="W1306" s="21" t="s">
        <v>41</v>
      </c>
      <c r="X1306" s="22">
        <v>45185</v>
      </c>
      <c r="Y1306" s="23">
        <v>45187</v>
      </c>
      <c r="Z1306" s="37" t="str">
        <f>IF(India_Data[[#This Row],[Order Date]]=India_Data[[#This Row],[Ship Date]],"0","1")</f>
        <v>1</v>
      </c>
      <c r="AA1306" s="37" t="str">
        <f>IF(India_Data[[#This Row],[Sales]]&gt;=India_Data[[#This Row],[Target]],"YES","NO")</f>
        <v>NO</v>
      </c>
      <c r="AB1306" s="37">
        <f>(Data!O1306:O2860-Data!T1306:T2860)</f>
        <v>-705.38</v>
      </c>
      <c r="AC1306" s="35">
        <f>India_Data[[#This Row],[Ship Date]]-India_Data[[#This Row],[Order Date]]</f>
        <v>2</v>
      </c>
      <c r="AD1306" s="35" t="str">
        <f>IF(India_Data[[#This Row],[Ship Date]]-India_Data[[#This Row],[Order Date]]&gt;5,"flag","no")</f>
        <v>no</v>
      </c>
      <c r="AE1306" s="35">
        <f>India_Data[[#This Row],[Profit]]/India_Data[[#This Row],[Sales]]</f>
        <v>0.37974683544303794</v>
      </c>
      <c r="AF1306" s="41">
        <f>India_Data[[#This Row],[Sales]]/India_Data[[#This Row],[Target]]</f>
        <v>8.0338983050847454E-2</v>
      </c>
      <c r="AG1306" s="41">
        <f>India_Data[[#This Row],[Shipping Cost]]/India_Data[[#This Row],[Sales]]</f>
        <v>8.4875040571243107E-2</v>
      </c>
      <c r="AH1306" s="40" t="str">
        <f>IF(India_Data[[#This Row],[Shipping Cost]]/India_Data[[#This Row],[Sales]]&gt;0.1,"HIGH","")</f>
        <v/>
      </c>
    </row>
    <row r="1307" spans="1:34">
      <c r="A1307" s="19">
        <v>1306</v>
      </c>
      <c r="B1307" s="20" t="s">
        <v>3820</v>
      </c>
      <c r="C1307" s="20" t="s">
        <v>3631</v>
      </c>
      <c r="D1307" s="20" t="s">
        <v>322</v>
      </c>
      <c r="E1307" s="20" t="s">
        <v>323</v>
      </c>
      <c r="F1307" s="20" t="s">
        <v>110</v>
      </c>
      <c r="G1307" s="20" t="s">
        <v>172</v>
      </c>
      <c r="H1307" s="20" t="s">
        <v>53</v>
      </c>
      <c r="I1307" s="20" t="s">
        <v>32</v>
      </c>
      <c r="J1307" s="20" t="s">
        <v>54</v>
      </c>
      <c r="K1307" s="20" t="s">
        <v>1713</v>
      </c>
      <c r="L1307" s="20" t="s">
        <v>1508</v>
      </c>
      <c r="M1307" s="20" t="s">
        <v>1518</v>
      </c>
      <c r="N1307" s="20" t="s">
        <v>1714</v>
      </c>
      <c r="O1307" s="20">
        <v>106.02</v>
      </c>
      <c r="P1307" s="20">
        <v>2</v>
      </c>
      <c r="Q1307" s="20">
        <v>9.5399999999999991</v>
      </c>
      <c r="R1307" s="20">
        <v>5.0199999999999996</v>
      </c>
      <c r="S1307" s="20" t="s">
        <v>38</v>
      </c>
      <c r="T1307" s="20">
        <v>115</v>
      </c>
      <c r="U1307" s="20" t="s">
        <v>39</v>
      </c>
      <c r="V1307" s="20" t="s">
        <v>57</v>
      </c>
      <c r="W1307" s="21" t="s">
        <v>41</v>
      </c>
      <c r="X1307" s="22">
        <v>45451</v>
      </c>
      <c r="Y1307" s="23">
        <v>45543</v>
      </c>
      <c r="Z1307" s="37" t="str">
        <f>IF(India_Data[[#This Row],[Order Date]]=India_Data[[#This Row],[Ship Date]],"0","1")</f>
        <v>1</v>
      </c>
      <c r="AA1307" s="37" t="str">
        <f>IF(India_Data[[#This Row],[Sales]]&gt;=India_Data[[#This Row],[Target]],"YES","NO")</f>
        <v>NO</v>
      </c>
      <c r="AB1307" s="37">
        <f>(Data!O1307:O2861-Data!T1307:T2861)</f>
        <v>-8.980000000000004</v>
      </c>
      <c r="AC1307" s="35">
        <f>India_Data[[#This Row],[Ship Date]]-India_Data[[#This Row],[Order Date]]</f>
        <v>92</v>
      </c>
      <c r="AD1307" s="35" t="str">
        <f>IF(India_Data[[#This Row],[Ship Date]]-India_Data[[#This Row],[Order Date]]&gt;5,"flag","no")</f>
        <v>flag</v>
      </c>
      <c r="AE1307" s="35">
        <f>India_Data[[#This Row],[Profit]]/India_Data[[#This Row],[Sales]]</f>
        <v>8.9983022071307289E-2</v>
      </c>
      <c r="AF1307" s="41">
        <f>India_Data[[#This Row],[Sales]]/India_Data[[#This Row],[Target]]</f>
        <v>0.92191304347826086</v>
      </c>
      <c r="AG1307" s="41">
        <f>India_Data[[#This Row],[Shipping Cost]]/India_Data[[#This Row],[Sales]]</f>
        <v>4.7349556687417464E-2</v>
      </c>
      <c r="AH1307" s="40" t="str">
        <f>IF(India_Data[[#This Row],[Shipping Cost]]/India_Data[[#This Row],[Sales]]&gt;0.1,"HIGH","")</f>
        <v/>
      </c>
    </row>
    <row r="1308" spans="1:34">
      <c r="A1308" s="19">
        <v>1307</v>
      </c>
      <c r="B1308" s="20" t="s">
        <v>3179</v>
      </c>
      <c r="C1308" s="20" t="s">
        <v>2928</v>
      </c>
      <c r="D1308" s="20" t="s">
        <v>3180</v>
      </c>
      <c r="E1308" s="20" t="s">
        <v>3181</v>
      </c>
      <c r="F1308" s="20" t="s">
        <v>29</v>
      </c>
      <c r="G1308" s="20" t="s">
        <v>164</v>
      </c>
      <c r="H1308" s="20" t="s">
        <v>165</v>
      </c>
      <c r="I1308" s="20" t="s">
        <v>32</v>
      </c>
      <c r="J1308" s="20" t="s">
        <v>47</v>
      </c>
      <c r="K1308" s="20" t="s">
        <v>3182</v>
      </c>
      <c r="L1308" s="20" t="s">
        <v>1508</v>
      </c>
      <c r="M1308" s="20" t="s">
        <v>1518</v>
      </c>
      <c r="N1308" s="20" t="s">
        <v>3183</v>
      </c>
      <c r="O1308" s="20">
        <v>422.73</v>
      </c>
      <c r="P1308" s="20">
        <v>3</v>
      </c>
      <c r="Q1308" s="20">
        <v>46.44</v>
      </c>
      <c r="R1308" s="20">
        <v>3.03</v>
      </c>
      <c r="S1308" s="20" t="s">
        <v>38</v>
      </c>
      <c r="T1308" s="20">
        <v>485</v>
      </c>
      <c r="U1308" s="20" t="s">
        <v>39</v>
      </c>
      <c r="V1308" s="20" t="s">
        <v>40</v>
      </c>
      <c r="W1308" s="21" t="s">
        <v>41</v>
      </c>
      <c r="X1308" s="22">
        <v>45173</v>
      </c>
      <c r="Y1308" s="23">
        <v>45264</v>
      </c>
      <c r="Z1308" s="37" t="str">
        <f>IF(India_Data[[#This Row],[Order Date]]=India_Data[[#This Row],[Ship Date]],"0","1")</f>
        <v>1</v>
      </c>
      <c r="AA1308" s="37" t="str">
        <f>IF(India_Data[[#This Row],[Sales]]&gt;=India_Data[[#This Row],[Target]],"YES","NO")</f>
        <v>NO</v>
      </c>
      <c r="AB1308" s="37">
        <f>(Data!O1308:O2862-Data!T1308:T2862)</f>
        <v>-62.269999999999982</v>
      </c>
      <c r="AC1308" s="35">
        <f>India_Data[[#This Row],[Ship Date]]-India_Data[[#This Row],[Order Date]]</f>
        <v>91</v>
      </c>
      <c r="AD1308" s="35" t="str">
        <f>IF(India_Data[[#This Row],[Ship Date]]-India_Data[[#This Row],[Order Date]]&gt;5,"flag","no")</f>
        <v>flag</v>
      </c>
      <c r="AE1308" s="35">
        <f>India_Data[[#This Row],[Profit]]/India_Data[[#This Row],[Sales]]</f>
        <v>0.10985735575899509</v>
      </c>
      <c r="AF1308" s="41">
        <f>India_Data[[#This Row],[Sales]]/India_Data[[#This Row],[Target]]</f>
        <v>0.8716082474226805</v>
      </c>
      <c r="AG1308" s="41">
        <f>India_Data[[#This Row],[Shipping Cost]]/India_Data[[#This Row],[Sales]]</f>
        <v>7.1676956922858553E-3</v>
      </c>
      <c r="AH1308" s="40" t="str">
        <f>IF(India_Data[[#This Row],[Shipping Cost]]/India_Data[[#This Row],[Sales]]&gt;0.1,"HIGH","")</f>
        <v/>
      </c>
    </row>
    <row r="1309" spans="1:34">
      <c r="A1309" s="19">
        <v>1308</v>
      </c>
      <c r="B1309" s="20" t="s">
        <v>3819</v>
      </c>
      <c r="C1309" s="20" t="s">
        <v>3631</v>
      </c>
      <c r="D1309" s="20" t="s">
        <v>1406</v>
      </c>
      <c r="E1309" s="20" t="s">
        <v>1407</v>
      </c>
      <c r="F1309" s="20" t="s">
        <v>29</v>
      </c>
      <c r="G1309" s="20" t="s">
        <v>260</v>
      </c>
      <c r="H1309" s="20" t="s">
        <v>260</v>
      </c>
      <c r="I1309" s="20" t="s">
        <v>32</v>
      </c>
      <c r="J1309" s="20" t="s">
        <v>33</v>
      </c>
      <c r="K1309" s="20" t="s">
        <v>3821</v>
      </c>
      <c r="L1309" s="20" t="s">
        <v>1508</v>
      </c>
      <c r="M1309" s="20" t="s">
        <v>1509</v>
      </c>
      <c r="N1309" s="20" t="s">
        <v>3822</v>
      </c>
      <c r="O1309" s="20">
        <v>2190.75</v>
      </c>
      <c r="P1309" s="20">
        <v>5</v>
      </c>
      <c r="Q1309" s="20">
        <v>65.7</v>
      </c>
      <c r="R1309" s="20">
        <v>327.55</v>
      </c>
      <c r="S1309" s="20" t="s">
        <v>38</v>
      </c>
      <c r="T1309" s="20">
        <v>164</v>
      </c>
      <c r="U1309" s="20" t="s">
        <v>39</v>
      </c>
      <c r="V1309" s="20" t="s">
        <v>57</v>
      </c>
      <c r="W1309" s="21" t="s">
        <v>41</v>
      </c>
      <c r="X1309" s="22">
        <v>44977</v>
      </c>
      <c r="Y1309" s="23">
        <v>44980</v>
      </c>
      <c r="Z1309" s="37" t="str">
        <f>IF(India_Data[[#This Row],[Order Date]]=India_Data[[#This Row],[Ship Date]],"0","1")</f>
        <v>1</v>
      </c>
      <c r="AA1309" s="37" t="str">
        <f>IF(India_Data[[#This Row],[Sales]]&gt;=India_Data[[#This Row],[Target]],"YES","NO")</f>
        <v>YES</v>
      </c>
      <c r="AB1309" s="37">
        <f>(Data!O1309:O2863-Data!T1309:T2863)</f>
        <v>2026.75</v>
      </c>
      <c r="AC1309" s="35">
        <f>India_Data[[#This Row],[Ship Date]]-India_Data[[#This Row],[Order Date]]</f>
        <v>3</v>
      </c>
      <c r="AD1309" s="35" t="str">
        <f>IF(India_Data[[#This Row],[Ship Date]]-India_Data[[#This Row],[Order Date]]&gt;5,"flag","no")</f>
        <v>no</v>
      </c>
      <c r="AE1309" s="35">
        <f>India_Data[[#This Row],[Profit]]/India_Data[[#This Row],[Sales]]</f>
        <v>2.9989729544676481E-2</v>
      </c>
      <c r="AF1309" s="41">
        <f>India_Data[[#This Row],[Sales]]/India_Data[[#This Row],[Target]]</f>
        <v>13.358231707317072</v>
      </c>
      <c r="AG1309" s="41">
        <f>India_Data[[#This Row],[Shipping Cost]]/India_Data[[#This Row],[Sales]]</f>
        <v>0.14951500627638936</v>
      </c>
      <c r="AH1309" s="40" t="str">
        <f>IF(India_Data[[#This Row],[Shipping Cost]]/India_Data[[#This Row],[Sales]]&gt;0.1,"HIGH","")</f>
        <v>HIGH</v>
      </c>
    </row>
    <row r="1310" spans="1:34">
      <c r="A1310" s="19">
        <v>1309</v>
      </c>
      <c r="B1310" s="20" t="s">
        <v>3184</v>
      </c>
      <c r="C1310" s="20" t="s">
        <v>2928</v>
      </c>
      <c r="D1310" s="20" t="s">
        <v>3185</v>
      </c>
      <c r="E1310" s="20" t="s">
        <v>3186</v>
      </c>
      <c r="F1310" s="20" t="s">
        <v>171</v>
      </c>
      <c r="G1310" s="20" t="s">
        <v>529</v>
      </c>
      <c r="H1310" s="20" t="s">
        <v>31</v>
      </c>
      <c r="I1310" s="20" t="s">
        <v>32</v>
      </c>
      <c r="J1310" s="20" t="s">
        <v>33</v>
      </c>
      <c r="K1310" s="20" t="s">
        <v>3187</v>
      </c>
      <c r="L1310" s="20" t="s">
        <v>1508</v>
      </c>
      <c r="M1310" s="20" t="s">
        <v>1548</v>
      </c>
      <c r="N1310" s="20" t="s">
        <v>3188</v>
      </c>
      <c r="O1310" s="20">
        <v>15.96</v>
      </c>
      <c r="P1310" s="20">
        <v>1</v>
      </c>
      <c r="Q1310" s="20">
        <v>2.37</v>
      </c>
      <c r="R1310" s="20">
        <v>1.22</v>
      </c>
      <c r="S1310" s="20" t="s">
        <v>2337</v>
      </c>
      <c r="T1310" s="20">
        <v>557</v>
      </c>
      <c r="U1310" s="20" t="s">
        <v>39</v>
      </c>
      <c r="V1310" s="20" t="s">
        <v>40</v>
      </c>
      <c r="W1310" s="21" t="s">
        <v>58</v>
      </c>
      <c r="X1310" s="22">
        <v>45544</v>
      </c>
      <c r="Y1310" s="23">
        <v>45544</v>
      </c>
      <c r="Z1310" s="37" t="str">
        <f>IF(India_Data[[#This Row],[Order Date]]=India_Data[[#This Row],[Ship Date]],"0","1")</f>
        <v>0</v>
      </c>
      <c r="AA1310" s="37" t="str">
        <f>IF(India_Data[[#This Row],[Sales]]&gt;=India_Data[[#This Row],[Target]],"YES","NO")</f>
        <v>NO</v>
      </c>
      <c r="AB1310" s="37">
        <f>(Data!O1310:O2864-Data!T1310:T2864)</f>
        <v>-541.04</v>
      </c>
      <c r="AC1310" s="35">
        <f>India_Data[[#This Row],[Ship Date]]-India_Data[[#This Row],[Order Date]]</f>
        <v>0</v>
      </c>
      <c r="AD1310" s="35" t="str">
        <f>IF(India_Data[[#This Row],[Ship Date]]-India_Data[[#This Row],[Order Date]]&gt;5,"flag","no")</f>
        <v>no</v>
      </c>
      <c r="AE1310" s="35">
        <f>India_Data[[#This Row],[Profit]]/India_Data[[#This Row],[Sales]]</f>
        <v>0.14849624060150377</v>
      </c>
      <c r="AF1310" s="41">
        <f>India_Data[[#This Row],[Sales]]/India_Data[[#This Row],[Target]]</f>
        <v>2.8653500897666068E-2</v>
      </c>
      <c r="AG1310" s="41">
        <f>India_Data[[#This Row],[Shipping Cost]]/India_Data[[#This Row],[Sales]]</f>
        <v>7.6441102756892226E-2</v>
      </c>
      <c r="AH1310" s="40" t="str">
        <f>IF(India_Data[[#This Row],[Shipping Cost]]/India_Data[[#This Row],[Sales]]&gt;0.1,"HIGH","")</f>
        <v/>
      </c>
    </row>
    <row r="1311" spans="1:34">
      <c r="A1311" s="19">
        <v>1310</v>
      </c>
      <c r="B1311" s="20" t="s">
        <v>2881</v>
      </c>
      <c r="C1311" s="20" t="s">
        <v>26</v>
      </c>
      <c r="D1311" s="20" t="s">
        <v>2882</v>
      </c>
      <c r="E1311" s="20" t="s">
        <v>2883</v>
      </c>
      <c r="F1311" s="20" t="s">
        <v>29</v>
      </c>
      <c r="G1311" s="20" t="s">
        <v>511</v>
      </c>
      <c r="H1311" s="20" t="s">
        <v>512</v>
      </c>
      <c r="I1311" s="20" t="s">
        <v>32</v>
      </c>
      <c r="J1311" s="20" t="s">
        <v>180</v>
      </c>
      <c r="K1311" s="20" t="s">
        <v>1884</v>
      </c>
      <c r="L1311" s="20" t="s">
        <v>1508</v>
      </c>
      <c r="M1311" s="20" t="s">
        <v>1509</v>
      </c>
      <c r="N1311" s="20" t="s">
        <v>1885</v>
      </c>
      <c r="O1311" s="20">
        <v>445.95</v>
      </c>
      <c r="P1311" s="20">
        <v>3</v>
      </c>
      <c r="Q1311" s="20">
        <v>80.19</v>
      </c>
      <c r="R1311" s="20">
        <v>65.56</v>
      </c>
      <c r="S1311" s="20" t="s">
        <v>2809</v>
      </c>
      <c r="T1311" s="20">
        <v>253</v>
      </c>
      <c r="U1311" s="20" t="s">
        <v>39</v>
      </c>
      <c r="V1311" s="20" t="s">
        <v>40</v>
      </c>
      <c r="W1311" s="21" t="s">
        <v>58</v>
      </c>
      <c r="X1311" s="22">
        <v>45438</v>
      </c>
      <c r="Y1311" s="23">
        <v>45440</v>
      </c>
      <c r="Z1311" s="37" t="str">
        <f>IF(India_Data[[#This Row],[Order Date]]=India_Data[[#This Row],[Ship Date]],"0","1")</f>
        <v>1</v>
      </c>
      <c r="AA1311" s="37" t="str">
        <f>IF(India_Data[[#This Row],[Sales]]&gt;=India_Data[[#This Row],[Target]],"YES","NO")</f>
        <v>YES</v>
      </c>
      <c r="AB1311" s="37">
        <f>(Data!O1311:O2865-Data!T1311:T2865)</f>
        <v>192.95</v>
      </c>
      <c r="AC1311" s="35">
        <f>India_Data[[#This Row],[Ship Date]]-India_Data[[#This Row],[Order Date]]</f>
        <v>2</v>
      </c>
      <c r="AD1311" s="35" t="str">
        <f>IF(India_Data[[#This Row],[Ship Date]]-India_Data[[#This Row],[Order Date]]&gt;5,"flag","no")</f>
        <v>no</v>
      </c>
      <c r="AE1311" s="35">
        <f>India_Data[[#This Row],[Profit]]/India_Data[[#This Row],[Sales]]</f>
        <v>0.17981836528758829</v>
      </c>
      <c r="AF1311" s="41">
        <f>India_Data[[#This Row],[Sales]]/India_Data[[#This Row],[Target]]</f>
        <v>1.7626482213438734</v>
      </c>
      <c r="AG1311" s="41">
        <f>India_Data[[#This Row],[Shipping Cost]]/India_Data[[#This Row],[Sales]]</f>
        <v>0.1470119968606346</v>
      </c>
      <c r="AH1311" s="40" t="str">
        <f>IF(India_Data[[#This Row],[Shipping Cost]]/India_Data[[#This Row],[Sales]]&gt;0.1,"HIGH","")</f>
        <v>HIGH</v>
      </c>
    </row>
    <row r="1312" spans="1:34">
      <c r="A1312" s="19">
        <v>1311</v>
      </c>
      <c r="B1312" s="20" t="s">
        <v>2875</v>
      </c>
      <c r="C1312" s="20" t="s">
        <v>26</v>
      </c>
      <c r="D1312" s="20" t="s">
        <v>2876</v>
      </c>
      <c r="E1312" s="20" t="s">
        <v>2877</v>
      </c>
      <c r="F1312" s="20" t="s">
        <v>29</v>
      </c>
      <c r="G1312" s="20" t="s">
        <v>2413</v>
      </c>
      <c r="H1312" s="20" t="s">
        <v>2414</v>
      </c>
      <c r="I1312" s="20" t="s">
        <v>32</v>
      </c>
      <c r="J1312" s="20" t="s">
        <v>180</v>
      </c>
      <c r="K1312" s="20" t="s">
        <v>2884</v>
      </c>
      <c r="L1312" s="20" t="s">
        <v>1508</v>
      </c>
      <c r="M1312" s="20" t="s">
        <v>1513</v>
      </c>
      <c r="N1312" s="20" t="s">
        <v>2885</v>
      </c>
      <c r="O1312" s="20">
        <v>4298.8500000000004</v>
      </c>
      <c r="P1312" s="20">
        <v>5</v>
      </c>
      <c r="Q1312" s="20">
        <v>300.89999999999998</v>
      </c>
      <c r="R1312" s="20">
        <v>297.81</v>
      </c>
      <c r="S1312" s="20" t="s">
        <v>2809</v>
      </c>
      <c r="T1312" s="20">
        <v>214</v>
      </c>
      <c r="U1312" s="20" t="s">
        <v>39</v>
      </c>
      <c r="V1312" s="20" t="s">
        <v>50</v>
      </c>
      <c r="W1312" s="21" t="s">
        <v>41</v>
      </c>
      <c r="X1312" s="22">
        <v>45460</v>
      </c>
      <c r="Y1312" s="23">
        <v>45462</v>
      </c>
      <c r="Z1312" s="37" t="str">
        <f>IF(India_Data[[#This Row],[Order Date]]=India_Data[[#This Row],[Ship Date]],"0","1")</f>
        <v>1</v>
      </c>
      <c r="AA1312" s="37" t="str">
        <f>IF(India_Data[[#This Row],[Sales]]&gt;=India_Data[[#This Row],[Target]],"YES","NO")</f>
        <v>YES</v>
      </c>
      <c r="AB1312" s="37">
        <f>(Data!O1312:O2866-Data!T1312:T2866)</f>
        <v>4084.8500000000004</v>
      </c>
      <c r="AC1312" s="35">
        <f>India_Data[[#This Row],[Ship Date]]-India_Data[[#This Row],[Order Date]]</f>
        <v>2</v>
      </c>
      <c r="AD1312" s="35" t="str">
        <f>IF(India_Data[[#This Row],[Ship Date]]-India_Data[[#This Row],[Order Date]]&gt;5,"flag","no")</f>
        <v>no</v>
      </c>
      <c r="AE1312" s="35">
        <f>India_Data[[#This Row],[Profit]]/India_Data[[#This Row],[Sales]]</f>
        <v>6.9995463903136879E-2</v>
      </c>
      <c r="AF1312" s="41">
        <f>India_Data[[#This Row],[Sales]]/India_Data[[#This Row],[Target]]</f>
        <v>20.088084112149534</v>
      </c>
      <c r="AG1312" s="41">
        <f>India_Data[[#This Row],[Shipping Cost]]/India_Data[[#This Row],[Sales]]</f>
        <v>6.927666701559719E-2</v>
      </c>
      <c r="AH1312" s="40" t="str">
        <f>IF(India_Data[[#This Row],[Shipping Cost]]/India_Data[[#This Row],[Sales]]&gt;0.1,"HIGH","")</f>
        <v/>
      </c>
    </row>
    <row r="1313" spans="1:34">
      <c r="A1313" s="19">
        <v>1312</v>
      </c>
      <c r="B1313" s="20" t="s">
        <v>2886</v>
      </c>
      <c r="C1313" s="20" t="s">
        <v>26</v>
      </c>
      <c r="D1313" s="20" t="s">
        <v>2887</v>
      </c>
      <c r="E1313" s="20" t="s">
        <v>2888</v>
      </c>
      <c r="F1313" s="20" t="s">
        <v>29</v>
      </c>
      <c r="G1313" s="20" t="s">
        <v>431</v>
      </c>
      <c r="H1313" s="20" t="s">
        <v>63</v>
      </c>
      <c r="I1313" s="20" t="s">
        <v>32</v>
      </c>
      <c r="J1313" s="20" t="s">
        <v>54</v>
      </c>
      <c r="K1313" s="20" t="s">
        <v>2889</v>
      </c>
      <c r="L1313" s="20" t="s">
        <v>1508</v>
      </c>
      <c r="M1313" s="20" t="s">
        <v>1513</v>
      </c>
      <c r="N1313" s="20" t="s">
        <v>2890</v>
      </c>
      <c r="O1313" s="20">
        <v>1057.8</v>
      </c>
      <c r="P1313" s="20">
        <v>2</v>
      </c>
      <c r="Q1313" s="20">
        <v>338.46</v>
      </c>
      <c r="R1313" s="20">
        <v>118.56</v>
      </c>
      <c r="S1313" s="20" t="s">
        <v>2809</v>
      </c>
      <c r="T1313" s="20">
        <v>95</v>
      </c>
      <c r="U1313" s="20" t="s">
        <v>39</v>
      </c>
      <c r="V1313" s="20" t="s">
        <v>40</v>
      </c>
      <c r="W1313" s="21" t="s">
        <v>41</v>
      </c>
      <c r="X1313" s="22">
        <v>45301</v>
      </c>
      <c r="Y1313" s="23">
        <v>45361</v>
      </c>
      <c r="Z1313" s="37" t="str">
        <f>IF(India_Data[[#This Row],[Order Date]]=India_Data[[#This Row],[Ship Date]],"0","1")</f>
        <v>1</v>
      </c>
      <c r="AA1313" s="37" t="str">
        <f>IF(India_Data[[#This Row],[Sales]]&gt;=India_Data[[#This Row],[Target]],"YES","NO")</f>
        <v>YES</v>
      </c>
      <c r="AB1313" s="37">
        <f>(Data!O1313:O2867-Data!T1313:T2867)</f>
        <v>962.8</v>
      </c>
      <c r="AC1313" s="35">
        <f>India_Data[[#This Row],[Ship Date]]-India_Data[[#This Row],[Order Date]]</f>
        <v>60</v>
      </c>
      <c r="AD1313" s="35" t="str">
        <f>IF(India_Data[[#This Row],[Ship Date]]-India_Data[[#This Row],[Order Date]]&gt;5,"flag","no")</f>
        <v>flag</v>
      </c>
      <c r="AE1313" s="35">
        <f>India_Data[[#This Row],[Profit]]/India_Data[[#This Row],[Sales]]</f>
        <v>0.31996596710153147</v>
      </c>
      <c r="AF1313" s="41">
        <f>India_Data[[#This Row],[Sales]]/India_Data[[#This Row],[Target]]</f>
        <v>11.134736842105262</v>
      </c>
      <c r="AG1313" s="41">
        <f>India_Data[[#This Row],[Shipping Cost]]/India_Data[[#This Row],[Sales]]</f>
        <v>0.11208167895632445</v>
      </c>
      <c r="AH1313" s="40" t="str">
        <f>IF(India_Data[[#This Row],[Shipping Cost]]/India_Data[[#This Row],[Sales]]&gt;0.1,"HIGH","")</f>
        <v>HIGH</v>
      </c>
    </row>
    <row r="1314" spans="1:34">
      <c r="A1314" s="19">
        <v>1313</v>
      </c>
      <c r="B1314" s="20" t="s">
        <v>2700</v>
      </c>
      <c r="C1314" s="20" t="s">
        <v>26</v>
      </c>
      <c r="D1314" s="20" t="s">
        <v>1819</v>
      </c>
      <c r="E1314" s="20" t="s">
        <v>1820</v>
      </c>
      <c r="F1314" s="20" t="s">
        <v>171</v>
      </c>
      <c r="G1314" s="20" t="s">
        <v>123</v>
      </c>
      <c r="H1314" s="20" t="s">
        <v>124</v>
      </c>
      <c r="I1314" s="20" t="s">
        <v>32</v>
      </c>
      <c r="J1314" s="20" t="s">
        <v>47</v>
      </c>
      <c r="K1314" s="20" t="s">
        <v>2701</v>
      </c>
      <c r="L1314" s="20" t="s">
        <v>1942</v>
      </c>
      <c r="M1314" s="20" t="s">
        <v>1969</v>
      </c>
      <c r="N1314" s="20" t="s">
        <v>2702</v>
      </c>
      <c r="O1314" s="20">
        <v>288.83999999999997</v>
      </c>
      <c r="P1314" s="20">
        <v>2</v>
      </c>
      <c r="Q1314" s="20">
        <v>37.5</v>
      </c>
      <c r="R1314" s="20">
        <v>53.02</v>
      </c>
      <c r="S1314" s="20" t="s">
        <v>2337</v>
      </c>
      <c r="T1314" s="20">
        <v>547</v>
      </c>
      <c r="U1314" s="20" t="s">
        <v>39</v>
      </c>
      <c r="V1314" s="20" t="s">
        <v>78</v>
      </c>
      <c r="W1314" s="21" t="s">
        <v>58</v>
      </c>
      <c r="X1314" s="22">
        <v>44300</v>
      </c>
      <c r="Y1314" s="23">
        <v>44300</v>
      </c>
      <c r="Z1314" s="37" t="str">
        <f>IF(India_Data[[#This Row],[Order Date]]=India_Data[[#This Row],[Ship Date]],"0","1")</f>
        <v>0</v>
      </c>
      <c r="AA1314" s="37" t="str">
        <f>IF(India_Data[[#This Row],[Sales]]&gt;=India_Data[[#This Row],[Target]],"YES","NO")</f>
        <v>NO</v>
      </c>
      <c r="AB1314" s="37">
        <f>(Data!O1314:O2868-Data!T1314:T2868)</f>
        <v>-258.16000000000003</v>
      </c>
      <c r="AC1314" s="35">
        <f>India_Data[[#This Row],[Ship Date]]-India_Data[[#This Row],[Order Date]]</f>
        <v>0</v>
      </c>
      <c r="AD1314" s="35" t="str">
        <f>IF(India_Data[[#This Row],[Ship Date]]-India_Data[[#This Row],[Order Date]]&gt;5,"flag","no")</f>
        <v>no</v>
      </c>
      <c r="AE1314" s="35">
        <f>India_Data[[#This Row],[Profit]]/India_Data[[#This Row],[Sales]]</f>
        <v>0.12982966348151226</v>
      </c>
      <c r="AF1314" s="41">
        <f>India_Data[[#This Row],[Sales]]/India_Data[[#This Row],[Target]]</f>
        <v>0.52804387568555755</v>
      </c>
      <c r="AG1314" s="41">
        <f>India_Data[[#This Row],[Shipping Cost]]/India_Data[[#This Row],[Sales]]</f>
        <v>0.18356183354106081</v>
      </c>
      <c r="AH1314" s="40" t="str">
        <f>IF(India_Data[[#This Row],[Shipping Cost]]/India_Data[[#This Row],[Sales]]&gt;0.1,"HIGH","")</f>
        <v>HIGH</v>
      </c>
    </row>
    <row r="1315" spans="1:34">
      <c r="A1315" s="19">
        <v>1314</v>
      </c>
      <c r="B1315" s="20" t="s">
        <v>2672</v>
      </c>
      <c r="C1315" s="20" t="s">
        <v>26</v>
      </c>
      <c r="D1315" s="20" t="s">
        <v>1961</v>
      </c>
      <c r="E1315" s="20" t="s">
        <v>1962</v>
      </c>
      <c r="F1315" s="20" t="s">
        <v>171</v>
      </c>
      <c r="G1315" s="20" t="s">
        <v>291</v>
      </c>
      <c r="H1315" s="20" t="s">
        <v>63</v>
      </c>
      <c r="I1315" s="20" t="s">
        <v>32</v>
      </c>
      <c r="J1315" s="20" t="s">
        <v>54</v>
      </c>
      <c r="K1315" s="20" t="s">
        <v>2703</v>
      </c>
      <c r="L1315" s="20" t="s">
        <v>1942</v>
      </c>
      <c r="M1315" s="20" t="s">
        <v>1950</v>
      </c>
      <c r="N1315" s="20" t="s">
        <v>2704</v>
      </c>
      <c r="O1315" s="20">
        <v>345.06</v>
      </c>
      <c r="P1315" s="20">
        <v>4</v>
      </c>
      <c r="Q1315" s="20">
        <v>-20.82</v>
      </c>
      <c r="R1315" s="20">
        <v>33.56</v>
      </c>
      <c r="S1315" s="20" t="s">
        <v>2337</v>
      </c>
      <c r="T1315" s="20">
        <v>660</v>
      </c>
      <c r="U1315" s="20" t="s">
        <v>39</v>
      </c>
      <c r="V1315" s="20" t="s">
        <v>57</v>
      </c>
      <c r="W1315" s="21" t="s">
        <v>58</v>
      </c>
      <c r="X1315" s="22">
        <v>44617</v>
      </c>
      <c r="Y1315" s="23">
        <v>44617</v>
      </c>
      <c r="Z1315" s="37" t="str">
        <f>IF(India_Data[[#This Row],[Order Date]]=India_Data[[#This Row],[Ship Date]],"0","1")</f>
        <v>0</v>
      </c>
      <c r="AA1315" s="37" t="str">
        <f>IF(India_Data[[#This Row],[Sales]]&gt;=India_Data[[#This Row],[Target]],"YES","NO")</f>
        <v>NO</v>
      </c>
      <c r="AB1315" s="37">
        <f>(Data!O1315:O2869-Data!T1315:T2869)</f>
        <v>-314.94</v>
      </c>
      <c r="AC1315" s="35">
        <f>India_Data[[#This Row],[Ship Date]]-India_Data[[#This Row],[Order Date]]</f>
        <v>0</v>
      </c>
      <c r="AD1315" s="35" t="str">
        <f>IF(India_Data[[#This Row],[Ship Date]]-India_Data[[#This Row],[Order Date]]&gt;5,"flag","no")</f>
        <v>no</v>
      </c>
      <c r="AE1315" s="35">
        <f>India_Data[[#This Row],[Profit]]/India_Data[[#This Row],[Sales]]</f>
        <v>-6.0337332637802124E-2</v>
      </c>
      <c r="AF1315" s="41">
        <f>India_Data[[#This Row],[Sales]]/India_Data[[#This Row],[Target]]</f>
        <v>0.52281818181818185</v>
      </c>
      <c r="AG1315" s="41">
        <f>India_Data[[#This Row],[Shipping Cost]]/India_Data[[#This Row],[Sales]]</f>
        <v>9.7258447806178636E-2</v>
      </c>
      <c r="AH1315" s="40" t="str">
        <f>IF(India_Data[[#This Row],[Shipping Cost]]/India_Data[[#This Row],[Sales]]&gt;0.1,"HIGH","")</f>
        <v/>
      </c>
    </row>
    <row r="1316" spans="1:34">
      <c r="A1316" s="19">
        <v>1315</v>
      </c>
      <c r="B1316" s="20" t="s">
        <v>2705</v>
      </c>
      <c r="C1316" s="20" t="s">
        <v>26</v>
      </c>
      <c r="D1316" s="20" t="s">
        <v>2706</v>
      </c>
      <c r="E1316" s="20" t="s">
        <v>2707</v>
      </c>
      <c r="F1316" s="20" t="s">
        <v>171</v>
      </c>
      <c r="G1316" s="20" t="s">
        <v>943</v>
      </c>
      <c r="H1316" s="20" t="s">
        <v>165</v>
      </c>
      <c r="I1316" s="20" t="s">
        <v>32</v>
      </c>
      <c r="J1316" s="20" t="s">
        <v>47</v>
      </c>
      <c r="K1316" s="20" t="s">
        <v>2708</v>
      </c>
      <c r="L1316" s="20" t="s">
        <v>1942</v>
      </c>
      <c r="M1316" s="20" t="s">
        <v>1958</v>
      </c>
      <c r="N1316" s="20" t="s">
        <v>2709</v>
      </c>
      <c r="O1316" s="20">
        <v>32.01</v>
      </c>
      <c r="P1316" s="20">
        <v>1</v>
      </c>
      <c r="Q1316" s="20">
        <v>10.23</v>
      </c>
      <c r="R1316" s="20">
        <v>3.3</v>
      </c>
      <c r="S1316" s="20" t="s">
        <v>2337</v>
      </c>
      <c r="T1316" s="20">
        <v>264</v>
      </c>
      <c r="U1316" s="20" t="s">
        <v>39</v>
      </c>
      <c r="V1316" s="20" t="s">
        <v>50</v>
      </c>
      <c r="W1316" s="21" t="s">
        <v>41</v>
      </c>
      <c r="X1316" s="22">
        <v>45438</v>
      </c>
      <c r="Y1316" s="23">
        <v>45440</v>
      </c>
      <c r="Z1316" s="37" t="str">
        <f>IF(India_Data[[#This Row],[Order Date]]=India_Data[[#This Row],[Ship Date]],"0","1")</f>
        <v>1</v>
      </c>
      <c r="AA1316" s="37" t="str">
        <f>IF(India_Data[[#This Row],[Sales]]&gt;=India_Data[[#This Row],[Target]],"YES","NO")</f>
        <v>NO</v>
      </c>
      <c r="AB1316" s="37">
        <f>(Data!O1316:O2870-Data!T1316:T2870)</f>
        <v>-231.99</v>
      </c>
      <c r="AC1316" s="35">
        <f>India_Data[[#This Row],[Ship Date]]-India_Data[[#This Row],[Order Date]]</f>
        <v>2</v>
      </c>
      <c r="AD1316" s="35" t="str">
        <f>IF(India_Data[[#This Row],[Ship Date]]-India_Data[[#This Row],[Order Date]]&gt;5,"flag","no")</f>
        <v>no</v>
      </c>
      <c r="AE1316" s="35">
        <f>India_Data[[#This Row],[Profit]]/India_Data[[#This Row],[Sales]]</f>
        <v>0.31958762886597941</v>
      </c>
      <c r="AF1316" s="41">
        <f>India_Data[[#This Row],[Sales]]/India_Data[[#This Row],[Target]]</f>
        <v>0.12125</v>
      </c>
      <c r="AG1316" s="41">
        <f>India_Data[[#This Row],[Shipping Cost]]/India_Data[[#This Row],[Sales]]</f>
        <v>0.10309278350515463</v>
      </c>
      <c r="AH1316" s="40" t="str">
        <f>IF(India_Data[[#This Row],[Shipping Cost]]/India_Data[[#This Row],[Sales]]&gt;0.1,"HIGH","")</f>
        <v>HIGH</v>
      </c>
    </row>
    <row r="1317" spans="1:34">
      <c r="A1317" s="19">
        <v>1316</v>
      </c>
      <c r="B1317" s="20" t="s">
        <v>2710</v>
      </c>
      <c r="C1317" s="20" t="s">
        <v>26</v>
      </c>
      <c r="D1317" s="20" t="s">
        <v>2711</v>
      </c>
      <c r="E1317" s="20" t="s">
        <v>2712</v>
      </c>
      <c r="F1317" s="20" t="s">
        <v>110</v>
      </c>
      <c r="G1317" s="20" t="s">
        <v>2713</v>
      </c>
      <c r="H1317" s="20" t="s">
        <v>563</v>
      </c>
      <c r="I1317" s="20" t="s">
        <v>32</v>
      </c>
      <c r="J1317" s="20" t="s">
        <v>54</v>
      </c>
      <c r="K1317" s="20" t="s">
        <v>2714</v>
      </c>
      <c r="L1317" s="20" t="s">
        <v>1942</v>
      </c>
      <c r="M1317" s="20" t="s">
        <v>1950</v>
      </c>
      <c r="N1317" s="20" t="s">
        <v>2715</v>
      </c>
      <c r="O1317" s="20">
        <v>147.30000000000001</v>
      </c>
      <c r="P1317" s="20">
        <v>1</v>
      </c>
      <c r="Q1317" s="20">
        <v>19.14</v>
      </c>
      <c r="R1317" s="20">
        <v>21.46</v>
      </c>
      <c r="S1317" s="20" t="s">
        <v>2337</v>
      </c>
      <c r="T1317" s="20">
        <v>423</v>
      </c>
      <c r="U1317" s="20" t="s">
        <v>39</v>
      </c>
      <c r="V1317" s="20" t="s">
        <v>78</v>
      </c>
      <c r="W1317" s="21" t="s">
        <v>41</v>
      </c>
      <c r="X1317" s="22">
        <v>44851</v>
      </c>
      <c r="Y1317" s="23">
        <v>44853</v>
      </c>
      <c r="Z1317" s="37" t="str">
        <f>IF(India_Data[[#This Row],[Order Date]]=India_Data[[#This Row],[Ship Date]],"0","1")</f>
        <v>1</v>
      </c>
      <c r="AA1317" s="37" t="str">
        <f>IF(India_Data[[#This Row],[Sales]]&gt;=India_Data[[#This Row],[Target]],"YES","NO")</f>
        <v>NO</v>
      </c>
      <c r="AB1317" s="37">
        <f>(Data!O1317:O2871-Data!T1317:T2871)</f>
        <v>-275.7</v>
      </c>
      <c r="AC1317" s="35">
        <f>India_Data[[#This Row],[Ship Date]]-India_Data[[#This Row],[Order Date]]</f>
        <v>2</v>
      </c>
      <c r="AD1317" s="35" t="str">
        <f>IF(India_Data[[#This Row],[Ship Date]]-India_Data[[#This Row],[Order Date]]&gt;5,"flag","no")</f>
        <v>no</v>
      </c>
      <c r="AE1317" s="35">
        <f>India_Data[[#This Row],[Profit]]/India_Data[[#This Row],[Sales]]</f>
        <v>0.12993890020366597</v>
      </c>
      <c r="AF1317" s="41">
        <f>India_Data[[#This Row],[Sales]]/India_Data[[#This Row],[Target]]</f>
        <v>0.34822695035460993</v>
      </c>
      <c r="AG1317" s="41">
        <f>India_Data[[#This Row],[Shipping Cost]]/India_Data[[#This Row],[Sales]]</f>
        <v>0.14568906992532246</v>
      </c>
      <c r="AH1317" s="40" t="str">
        <f>IF(India_Data[[#This Row],[Shipping Cost]]/India_Data[[#This Row],[Sales]]&gt;0.1,"HIGH","")</f>
        <v>HIGH</v>
      </c>
    </row>
    <row r="1318" spans="1:34">
      <c r="A1318" s="19">
        <v>1317</v>
      </c>
      <c r="B1318" s="20" t="s">
        <v>2697</v>
      </c>
      <c r="C1318" s="20" t="s">
        <v>26</v>
      </c>
      <c r="D1318" s="20" t="s">
        <v>346</v>
      </c>
      <c r="E1318" s="20" t="s">
        <v>347</v>
      </c>
      <c r="F1318" s="20" t="s">
        <v>29</v>
      </c>
      <c r="G1318" s="20" t="s">
        <v>236</v>
      </c>
      <c r="H1318" s="20" t="s">
        <v>165</v>
      </c>
      <c r="I1318" s="20" t="s">
        <v>32</v>
      </c>
      <c r="J1318" s="20" t="s">
        <v>47</v>
      </c>
      <c r="K1318" s="20" t="s">
        <v>1600</v>
      </c>
      <c r="L1318" s="20" t="s">
        <v>1508</v>
      </c>
      <c r="M1318" s="20" t="s">
        <v>1509</v>
      </c>
      <c r="N1318" s="20" t="s">
        <v>1601</v>
      </c>
      <c r="O1318" s="20">
        <v>425.7</v>
      </c>
      <c r="P1318" s="20">
        <v>3</v>
      </c>
      <c r="Q1318" s="20">
        <v>85.14</v>
      </c>
      <c r="R1318" s="20">
        <v>37.54</v>
      </c>
      <c r="S1318" s="20" t="s">
        <v>2337</v>
      </c>
      <c r="T1318" s="20">
        <v>288</v>
      </c>
      <c r="U1318" s="20" t="s">
        <v>39</v>
      </c>
      <c r="V1318" s="20" t="s">
        <v>78</v>
      </c>
      <c r="W1318" s="21" t="s">
        <v>58</v>
      </c>
      <c r="X1318" s="22">
        <v>45369</v>
      </c>
      <c r="Y1318" s="23">
        <v>45372</v>
      </c>
      <c r="Z1318" s="37" t="str">
        <f>IF(India_Data[[#This Row],[Order Date]]=India_Data[[#This Row],[Ship Date]],"0","1")</f>
        <v>1</v>
      </c>
      <c r="AA1318" s="37" t="str">
        <f>IF(India_Data[[#This Row],[Sales]]&gt;=India_Data[[#This Row],[Target]],"YES","NO")</f>
        <v>YES</v>
      </c>
      <c r="AB1318" s="37">
        <f>(Data!O1318:O2872-Data!T1318:T2872)</f>
        <v>137.69999999999999</v>
      </c>
      <c r="AC1318" s="35">
        <f>India_Data[[#This Row],[Ship Date]]-India_Data[[#This Row],[Order Date]]</f>
        <v>3</v>
      </c>
      <c r="AD1318" s="35" t="str">
        <f>IF(India_Data[[#This Row],[Ship Date]]-India_Data[[#This Row],[Order Date]]&gt;5,"flag","no")</f>
        <v>no</v>
      </c>
      <c r="AE1318" s="35">
        <f>India_Data[[#This Row],[Profit]]/India_Data[[#This Row],[Sales]]</f>
        <v>0.2</v>
      </c>
      <c r="AF1318" s="41">
        <f>India_Data[[#This Row],[Sales]]/India_Data[[#This Row],[Target]]</f>
        <v>1.4781249999999999</v>
      </c>
      <c r="AG1318" s="41">
        <f>India_Data[[#This Row],[Shipping Cost]]/India_Data[[#This Row],[Sales]]</f>
        <v>8.81841672539347E-2</v>
      </c>
      <c r="AH1318" s="40" t="str">
        <f>IF(India_Data[[#This Row],[Shipping Cost]]/India_Data[[#This Row],[Sales]]&gt;0.1,"HIGH","")</f>
        <v/>
      </c>
    </row>
    <row r="1319" spans="1:34">
      <c r="A1319" s="19">
        <v>1318</v>
      </c>
      <c r="B1319" s="20" t="s">
        <v>2716</v>
      </c>
      <c r="C1319" s="20" t="s">
        <v>26</v>
      </c>
      <c r="D1319" s="20" t="s">
        <v>2244</v>
      </c>
      <c r="E1319" s="20" t="s">
        <v>2245</v>
      </c>
      <c r="F1319" s="20" t="s">
        <v>29</v>
      </c>
      <c r="G1319" s="20" t="s">
        <v>291</v>
      </c>
      <c r="H1319" s="20" t="s">
        <v>63</v>
      </c>
      <c r="I1319" s="20" t="s">
        <v>32</v>
      </c>
      <c r="J1319" s="20" t="s">
        <v>54</v>
      </c>
      <c r="K1319" s="20" t="s">
        <v>2717</v>
      </c>
      <c r="L1319" s="20" t="s">
        <v>1508</v>
      </c>
      <c r="M1319" s="20" t="s">
        <v>1548</v>
      </c>
      <c r="N1319" s="20" t="s">
        <v>1832</v>
      </c>
      <c r="O1319" s="20">
        <v>22.17</v>
      </c>
      <c r="P1319" s="20">
        <v>2</v>
      </c>
      <c r="Q1319" s="20">
        <v>-10.23</v>
      </c>
      <c r="R1319" s="20">
        <v>3.84</v>
      </c>
      <c r="S1319" s="20" t="s">
        <v>2337</v>
      </c>
      <c r="T1319" s="20">
        <v>747</v>
      </c>
      <c r="U1319" s="20" t="s">
        <v>39</v>
      </c>
      <c r="V1319" s="20" t="s">
        <v>40</v>
      </c>
      <c r="W1319" s="21" t="s">
        <v>58</v>
      </c>
      <c r="X1319" s="22">
        <v>45435</v>
      </c>
      <c r="Y1319" s="23">
        <v>45437</v>
      </c>
      <c r="Z1319" s="37" t="str">
        <f>IF(India_Data[[#This Row],[Order Date]]=India_Data[[#This Row],[Ship Date]],"0","1")</f>
        <v>1</v>
      </c>
      <c r="AA1319" s="37" t="str">
        <f>IF(India_Data[[#This Row],[Sales]]&gt;=India_Data[[#This Row],[Target]],"YES","NO")</f>
        <v>NO</v>
      </c>
      <c r="AB1319" s="37">
        <f>(Data!O1319:O2873-Data!T1319:T2873)</f>
        <v>-724.83</v>
      </c>
      <c r="AC1319" s="35">
        <f>India_Data[[#This Row],[Ship Date]]-India_Data[[#This Row],[Order Date]]</f>
        <v>2</v>
      </c>
      <c r="AD1319" s="35" t="str">
        <f>IF(India_Data[[#This Row],[Ship Date]]-India_Data[[#This Row],[Order Date]]&gt;5,"flag","no")</f>
        <v>no</v>
      </c>
      <c r="AE1319" s="35">
        <f>India_Data[[#This Row],[Profit]]/India_Data[[#This Row],[Sales]]</f>
        <v>-0.46143437077131255</v>
      </c>
      <c r="AF1319" s="41">
        <f>India_Data[[#This Row],[Sales]]/India_Data[[#This Row],[Target]]</f>
        <v>2.9678714859437752E-2</v>
      </c>
      <c r="AG1319" s="41">
        <f>India_Data[[#This Row],[Shipping Cost]]/India_Data[[#This Row],[Sales]]</f>
        <v>0.17320703653585925</v>
      </c>
      <c r="AH1319" s="40" t="str">
        <f>IF(India_Data[[#This Row],[Shipping Cost]]/India_Data[[#This Row],[Sales]]&gt;0.1,"HIGH","")</f>
        <v>HIGH</v>
      </c>
    </row>
    <row r="1320" spans="1:34">
      <c r="A1320" s="19">
        <v>1319</v>
      </c>
      <c r="B1320" s="20" t="s">
        <v>2718</v>
      </c>
      <c r="C1320" s="20" t="s">
        <v>26</v>
      </c>
      <c r="D1320" s="20" t="s">
        <v>2719</v>
      </c>
      <c r="E1320" s="20" t="s">
        <v>2720</v>
      </c>
      <c r="F1320" s="20" t="s">
        <v>29</v>
      </c>
      <c r="G1320" s="20" t="s">
        <v>218</v>
      </c>
      <c r="H1320" s="20" t="s">
        <v>165</v>
      </c>
      <c r="I1320" s="20" t="s">
        <v>32</v>
      </c>
      <c r="J1320" s="20" t="s">
        <v>47</v>
      </c>
      <c r="K1320" s="20" t="s">
        <v>2721</v>
      </c>
      <c r="L1320" s="20" t="s">
        <v>1942</v>
      </c>
      <c r="M1320" s="20" t="s">
        <v>1950</v>
      </c>
      <c r="N1320" s="20" t="s">
        <v>2722</v>
      </c>
      <c r="O1320" s="20">
        <v>1075.23</v>
      </c>
      <c r="P1320" s="20">
        <v>3</v>
      </c>
      <c r="Q1320" s="20">
        <v>344.07</v>
      </c>
      <c r="R1320" s="20">
        <v>136.44999999999999</v>
      </c>
      <c r="S1320" s="20" t="s">
        <v>2337</v>
      </c>
      <c r="T1320" s="20">
        <v>186</v>
      </c>
      <c r="U1320" s="20" t="s">
        <v>39</v>
      </c>
      <c r="V1320" s="20" t="s">
        <v>50</v>
      </c>
      <c r="W1320" s="21" t="s">
        <v>58</v>
      </c>
      <c r="X1320" s="22">
        <v>45117</v>
      </c>
      <c r="Y1320" s="23">
        <v>45270</v>
      </c>
      <c r="Z1320" s="37" t="str">
        <f>IF(India_Data[[#This Row],[Order Date]]=India_Data[[#This Row],[Ship Date]],"0","1")</f>
        <v>1</v>
      </c>
      <c r="AA1320" s="37" t="str">
        <f>IF(India_Data[[#This Row],[Sales]]&gt;=India_Data[[#This Row],[Target]],"YES","NO")</f>
        <v>YES</v>
      </c>
      <c r="AB1320" s="37">
        <f>(Data!O1320:O2874-Data!T1320:T2874)</f>
        <v>889.23</v>
      </c>
      <c r="AC1320" s="35">
        <f>India_Data[[#This Row],[Ship Date]]-India_Data[[#This Row],[Order Date]]</f>
        <v>153</v>
      </c>
      <c r="AD1320" s="35" t="str">
        <f>IF(India_Data[[#This Row],[Ship Date]]-India_Data[[#This Row],[Order Date]]&gt;5,"flag","no")</f>
        <v>flag</v>
      </c>
      <c r="AE1320" s="35">
        <f>India_Data[[#This Row],[Profit]]/India_Data[[#This Row],[Sales]]</f>
        <v>0.31999665187913284</v>
      </c>
      <c r="AF1320" s="41">
        <f>India_Data[[#This Row],[Sales]]/India_Data[[#This Row],[Target]]</f>
        <v>5.7808064516129036</v>
      </c>
      <c r="AG1320" s="41">
        <f>India_Data[[#This Row],[Shipping Cost]]/India_Data[[#This Row],[Sales]]</f>
        <v>0.12690308120123134</v>
      </c>
      <c r="AH1320" s="40" t="str">
        <f>IF(India_Data[[#This Row],[Shipping Cost]]/India_Data[[#This Row],[Sales]]&gt;0.1,"HIGH","")</f>
        <v>HIGH</v>
      </c>
    </row>
    <row r="1321" spans="1:34">
      <c r="A1321" s="19">
        <v>1320</v>
      </c>
      <c r="B1321" s="20" t="s">
        <v>2685</v>
      </c>
      <c r="C1321" s="20" t="s">
        <v>26</v>
      </c>
      <c r="D1321" s="20" t="s">
        <v>2686</v>
      </c>
      <c r="E1321" s="20" t="s">
        <v>2687</v>
      </c>
      <c r="F1321" s="20" t="s">
        <v>29</v>
      </c>
      <c r="G1321" s="20" t="s">
        <v>123</v>
      </c>
      <c r="H1321" s="20" t="s">
        <v>124</v>
      </c>
      <c r="I1321" s="20" t="s">
        <v>32</v>
      </c>
      <c r="J1321" s="20" t="s">
        <v>47</v>
      </c>
      <c r="K1321" s="20" t="s">
        <v>2723</v>
      </c>
      <c r="L1321" s="20" t="s">
        <v>1942</v>
      </c>
      <c r="M1321" s="20" t="s">
        <v>1969</v>
      </c>
      <c r="N1321" s="20" t="s">
        <v>2724</v>
      </c>
      <c r="O1321" s="20">
        <v>697.2</v>
      </c>
      <c r="P1321" s="20">
        <v>5</v>
      </c>
      <c r="Q1321" s="20">
        <v>132.44999999999999</v>
      </c>
      <c r="R1321" s="20">
        <v>64.69</v>
      </c>
      <c r="S1321" s="20" t="s">
        <v>2337</v>
      </c>
      <c r="T1321" s="20">
        <v>766</v>
      </c>
      <c r="U1321" s="20" t="s">
        <v>39</v>
      </c>
      <c r="V1321" s="20" t="s">
        <v>50</v>
      </c>
      <c r="W1321" s="21" t="s">
        <v>58</v>
      </c>
      <c r="X1321" s="22">
        <v>45378</v>
      </c>
      <c r="Y1321" s="23">
        <v>45381</v>
      </c>
      <c r="Z1321" s="37" t="str">
        <f>IF(India_Data[[#This Row],[Order Date]]=India_Data[[#This Row],[Ship Date]],"0","1")</f>
        <v>1</v>
      </c>
      <c r="AA1321" s="37" t="str">
        <f>IF(India_Data[[#This Row],[Sales]]&gt;=India_Data[[#This Row],[Target]],"YES","NO")</f>
        <v>NO</v>
      </c>
      <c r="AB1321" s="37">
        <f>(Data!O1321:O2875-Data!T1321:T2875)</f>
        <v>-68.799999999999955</v>
      </c>
      <c r="AC1321" s="35">
        <f>India_Data[[#This Row],[Ship Date]]-India_Data[[#This Row],[Order Date]]</f>
        <v>3</v>
      </c>
      <c r="AD1321" s="35" t="str">
        <f>IF(India_Data[[#This Row],[Ship Date]]-India_Data[[#This Row],[Order Date]]&gt;5,"flag","no")</f>
        <v>no</v>
      </c>
      <c r="AE1321" s="35">
        <f>India_Data[[#This Row],[Profit]]/India_Data[[#This Row],[Sales]]</f>
        <v>0.18997418244406195</v>
      </c>
      <c r="AF1321" s="41">
        <f>India_Data[[#This Row],[Sales]]/India_Data[[#This Row],[Target]]</f>
        <v>0.91018276762402095</v>
      </c>
      <c r="AG1321" s="41">
        <f>India_Data[[#This Row],[Shipping Cost]]/India_Data[[#This Row],[Sales]]</f>
        <v>9.2785427423981631E-2</v>
      </c>
      <c r="AH1321" s="40" t="str">
        <f>IF(India_Data[[#This Row],[Shipping Cost]]/India_Data[[#This Row],[Sales]]&gt;0.1,"HIGH","")</f>
        <v/>
      </c>
    </row>
    <row r="1322" spans="1:34">
      <c r="A1322" s="19">
        <v>1321</v>
      </c>
      <c r="B1322" s="20" t="s">
        <v>2725</v>
      </c>
      <c r="C1322" s="20" t="s">
        <v>26</v>
      </c>
      <c r="D1322" s="20" t="s">
        <v>2726</v>
      </c>
      <c r="E1322" s="20" t="s">
        <v>2727</v>
      </c>
      <c r="F1322" s="20" t="s">
        <v>29</v>
      </c>
      <c r="G1322" s="20" t="s">
        <v>74</v>
      </c>
      <c r="H1322" s="20" t="s">
        <v>63</v>
      </c>
      <c r="I1322" s="20" t="s">
        <v>32</v>
      </c>
      <c r="J1322" s="20" t="s">
        <v>54</v>
      </c>
      <c r="K1322" s="20" t="s">
        <v>2665</v>
      </c>
      <c r="L1322" s="20" t="s">
        <v>1942</v>
      </c>
      <c r="M1322" s="20" t="s">
        <v>1969</v>
      </c>
      <c r="N1322" s="20" t="s">
        <v>2666</v>
      </c>
      <c r="O1322" s="20">
        <v>249.18</v>
      </c>
      <c r="P1322" s="20">
        <v>2</v>
      </c>
      <c r="Q1322" s="20">
        <v>59.76</v>
      </c>
      <c r="R1322" s="20">
        <v>48.52</v>
      </c>
      <c r="S1322" s="20" t="s">
        <v>2337</v>
      </c>
      <c r="T1322" s="20">
        <v>487</v>
      </c>
      <c r="U1322" s="20" t="s">
        <v>39</v>
      </c>
      <c r="V1322" s="20" t="s">
        <v>78</v>
      </c>
      <c r="W1322" s="21" t="s">
        <v>41</v>
      </c>
      <c r="X1322" s="22">
        <v>45515</v>
      </c>
      <c r="Y1322" s="23">
        <v>45576</v>
      </c>
      <c r="Z1322" s="37" t="str">
        <f>IF(India_Data[[#This Row],[Order Date]]=India_Data[[#This Row],[Ship Date]],"0","1")</f>
        <v>1</v>
      </c>
      <c r="AA1322" s="37" t="str">
        <f>IF(India_Data[[#This Row],[Sales]]&gt;=India_Data[[#This Row],[Target]],"YES","NO")</f>
        <v>NO</v>
      </c>
      <c r="AB1322" s="37">
        <f>(Data!O1322:O2876-Data!T1322:T2876)</f>
        <v>-237.82</v>
      </c>
      <c r="AC1322" s="35">
        <f>India_Data[[#This Row],[Ship Date]]-India_Data[[#This Row],[Order Date]]</f>
        <v>61</v>
      </c>
      <c r="AD1322" s="35" t="str">
        <f>IF(India_Data[[#This Row],[Ship Date]]-India_Data[[#This Row],[Order Date]]&gt;5,"flag","no")</f>
        <v>flag</v>
      </c>
      <c r="AE1322" s="35">
        <f>India_Data[[#This Row],[Profit]]/India_Data[[#This Row],[Sales]]</f>
        <v>0.23982663135083071</v>
      </c>
      <c r="AF1322" s="41">
        <f>India_Data[[#This Row],[Sales]]/India_Data[[#This Row],[Target]]</f>
        <v>0.51166324435318278</v>
      </c>
      <c r="AG1322" s="41">
        <f>India_Data[[#This Row],[Shipping Cost]]/India_Data[[#This Row],[Sales]]</f>
        <v>0.19471867726141745</v>
      </c>
      <c r="AH1322" s="40" t="str">
        <f>IF(India_Data[[#This Row],[Shipping Cost]]/India_Data[[#This Row],[Sales]]&gt;0.1,"HIGH","")</f>
        <v>HIGH</v>
      </c>
    </row>
    <row r="1323" spans="1:34">
      <c r="A1323" s="19">
        <v>1322</v>
      </c>
      <c r="B1323" s="20" t="s">
        <v>2104</v>
      </c>
      <c r="C1323" s="20" t="s">
        <v>26</v>
      </c>
      <c r="D1323" s="20" t="s">
        <v>1060</v>
      </c>
      <c r="E1323" s="20" t="s">
        <v>1061</v>
      </c>
      <c r="F1323" s="20" t="s">
        <v>171</v>
      </c>
      <c r="G1323" s="20" t="s">
        <v>197</v>
      </c>
      <c r="H1323" s="20" t="s">
        <v>46</v>
      </c>
      <c r="I1323" s="20" t="s">
        <v>32</v>
      </c>
      <c r="J1323" s="20" t="s">
        <v>47</v>
      </c>
      <c r="K1323" s="20" t="s">
        <v>2105</v>
      </c>
      <c r="L1323" s="20" t="s">
        <v>1942</v>
      </c>
      <c r="M1323" s="20" t="s">
        <v>1943</v>
      </c>
      <c r="N1323" s="20" t="s">
        <v>2106</v>
      </c>
      <c r="O1323" s="20">
        <v>931.77</v>
      </c>
      <c r="P1323" s="20">
        <v>3</v>
      </c>
      <c r="Q1323" s="20">
        <v>214.29</v>
      </c>
      <c r="R1323" s="20">
        <v>116.18</v>
      </c>
      <c r="S1323" s="20" t="s">
        <v>38</v>
      </c>
      <c r="T1323" s="20">
        <v>703</v>
      </c>
      <c r="U1323" s="20" t="s">
        <v>39</v>
      </c>
      <c r="V1323" s="20" t="s">
        <v>50</v>
      </c>
      <c r="W1323" s="21" t="s">
        <v>58</v>
      </c>
      <c r="X1323" s="22">
        <v>44325</v>
      </c>
      <c r="Y1323" s="23">
        <v>44386</v>
      </c>
      <c r="Z1323" s="37" t="str">
        <f>IF(India_Data[[#This Row],[Order Date]]=India_Data[[#This Row],[Ship Date]],"0","1")</f>
        <v>1</v>
      </c>
      <c r="AA1323" s="37" t="str">
        <f>IF(India_Data[[#This Row],[Sales]]&gt;=India_Data[[#This Row],[Target]],"YES","NO")</f>
        <v>YES</v>
      </c>
      <c r="AB1323" s="37">
        <f>(Data!O1323:O2877-Data!T1323:T2877)</f>
        <v>228.76999999999998</v>
      </c>
      <c r="AC1323" s="35">
        <f>India_Data[[#This Row],[Ship Date]]-India_Data[[#This Row],[Order Date]]</f>
        <v>61</v>
      </c>
      <c r="AD1323" s="35" t="str">
        <f>IF(India_Data[[#This Row],[Ship Date]]-India_Data[[#This Row],[Order Date]]&gt;5,"flag","no")</f>
        <v>flag</v>
      </c>
      <c r="AE1323" s="35">
        <f>India_Data[[#This Row],[Profit]]/India_Data[[#This Row],[Sales]]</f>
        <v>0.2299816478315464</v>
      </c>
      <c r="AF1323" s="41">
        <f>India_Data[[#This Row],[Sales]]/India_Data[[#This Row],[Target]]</f>
        <v>1.3254196301564722</v>
      </c>
      <c r="AG1323" s="41">
        <f>India_Data[[#This Row],[Shipping Cost]]/India_Data[[#This Row],[Sales]]</f>
        <v>0.12468742286186506</v>
      </c>
      <c r="AH1323" s="40" t="str">
        <f>IF(India_Data[[#This Row],[Shipping Cost]]/India_Data[[#This Row],[Sales]]&gt;0.1,"HIGH","")</f>
        <v>HIGH</v>
      </c>
    </row>
    <row r="1324" spans="1:34">
      <c r="A1324" s="19">
        <v>1323</v>
      </c>
      <c r="B1324" s="20" t="s">
        <v>1897</v>
      </c>
      <c r="C1324" s="20" t="s">
        <v>26</v>
      </c>
      <c r="D1324" s="20" t="s">
        <v>1893</v>
      </c>
      <c r="E1324" s="20" t="s">
        <v>1894</v>
      </c>
      <c r="F1324" s="20" t="s">
        <v>110</v>
      </c>
      <c r="G1324" s="20" t="s">
        <v>1898</v>
      </c>
      <c r="H1324" s="20" t="s">
        <v>165</v>
      </c>
      <c r="I1324" s="20" t="s">
        <v>32</v>
      </c>
      <c r="J1324" s="20" t="s">
        <v>47</v>
      </c>
      <c r="K1324" s="20" t="s">
        <v>1852</v>
      </c>
      <c r="L1324" s="20" t="s">
        <v>1508</v>
      </c>
      <c r="M1324" s="20" t="s">
        <v>1518</v>
      </c>
      <c r="N1324" s="20" t="s">
        <v>1853</v>
      </c>
      <c r="O1324" s="20">
        <v>887.46</v>
      </c>
      <c r="P1324" s="20">
        <v>14</v>
      </c>
      <c r="Q1324" s="20">
        <v>319.2</v>
      </c>
      <c r="R1324" s="20">
        <v>86.53</v>
      </c>
      <c r="S1324" s="20" t="s">
        <v>38</v>
      </c>
      <c r="T1324" s="20">
        <v>466</v>
      </c>
      <c r="U1324" s="20" t="s">
        <v>39</v>
      </c>
      <c r="V1324" s="20" t="s">
        <v>57</v>
      </c>
      <c r="W1324" s="21" t="s">
        <v>41</v>
      </c>
      <c r="X1324" s="22">
        <v>44584</v>
      </c>
      <c r="Y1324" s="23">
        <v>44588</v>
      </c>
      <c r="Z1324" s="37" t="str">
        <f>IF(India_Data[[#This Row],[Order Date]]=India_Data[[#This Row],[Ship Date]],"0","1")</f>
        <v>1</v>
      </c>
      <c r="AA1324" s="37" t="str">
        <f>IF(India_Data[[#This Row],[Sales]]&gt;=India_Data[[#This Row],[Target]],"YES","NO")</f>
        <v>YES</v>
      </c>
      <c r="AB1324" s="37">
        <f>(Data!O1324:O2878-Data!T1324:T2878)</f>
        <v>421.46000000000004</v>
      </c>
      <c r="AC1324" s="35">
        <f>India_Data[[#This Row],[Ship Date]]-India_Data[[#This Row],[Order Date]]</f>
        <v>4</v>
      </c>
      <c r="AD1324" s="35" t="str">
        <f>IF(India_Data[[#This Row],[Ship Date]]-India_Data[[#This Row],[Order Date]]&gt;5,"flag","no")</f>
        <v>no</v>
      </c>
      <c r="AE1324" s="35">
        <f>India_Data[[#This Row],[Profit]]/India_Data[[#This Row],[Sales]]</f>
        <v>0.35967818267865592</v>
      </c>
      <c r="AF1324" s="41">
        <f>India_Data[[#This Row],[Sales]]/India_Data[[#This Row],[Target]]</f>
        <v>1.9044206008583693</v>
      </c>
      <c r="AG1324" s="41">
        <f>India_Data[[#This Row],[Shipping Cost]]/India_Data[[#This Row],[Sales]]</f>
        <v>9.7502986050075499E-2</v>
      </c>
      <c r="AH1324" s="40" t="str">
        <f>IF(India_Data[[#This Row],[Shipping Cost]]/India_Data[[#This Row],[Sales]]&gt;0.1,"HIGH","")</f>
        <v/>
      </c>
    </row>
    <row r="1325" spans="1:34">
      <c r="A1325" s="19">
        <v>1324</v>
      </c>
      <c r="B1325" s="20" t="s">
        <v>571</v>
      </c>
      <c r="C1325" s="20" t="s">
        <v>26</v>
      </c>
      <c r="D1325" s="20" t="s">
        <v>572</v>
      </c>
      <c r="E1325" s="20" t="s">
        <v>573</v>
      </c>
      <c r="F1325" s="20" t="s">
        <v>110</v>
      </c>
      <c r="G1325" s="20" t="s">
        <v>479</v>
      </c>
      <c r="H1325" s="20" t="s">
        <v>63</v>
      </c>
      <c r="I1325" s="20" t="s">
        <v>32</v>
      </c>
      <c r="J1325" s="20" t="s">
        <v>54</v>
      </c>
      <c r="K1325" s="20" t="s">
        <v>1899</v>
      </c>
      <c r="L1325" s="20" t="s">
        <v>1508</v>
      </c>
      <c r="M1325" s="20" t="s">
        <v>1518</v>
      </c>
      <c r="N1325" s="20" t="s">
        <v>1900</v>
      </c>
      <c r="O1325" s="20">
        <v>576</v>
      </c>
      <c r="P1325" s="20">
        <v>8</v>
      </c>
      <c r="Q1325" s="20">
        <v>270.72000000000003</v>
      </c>
      <c r="R1325" s="20">
        <v>62.95</v>
      </c>
      <c r="S1325" s="20" t="s">
        <v>38</v>
      </c>
      <c r="T1325" s="20">
        <v>200</v>
      </c>
      <c r="U1325" s="20" t="s">
        <v>39</v>
      </c>
      <c r="V1325" s="20" t="s">
        <v>40</v>
      </c>
      <c r="W1325" s="21" t="s">
        <v>41</v>
      </c>
      <c r="X1325" s="22">
        <v>44870</v>
      </c>
      <c r="Y1325" s="23">
        <v>44697</v>
      </c>
      <c r="Z1325" s="37" t="str">
        <f>IF(India_Data[[#This Row],[Order Date]]=India_Data[[#This Row],[Ship Date]],"0","1")</f>
        <v>1</v>
      </c>
      <c r="AA1325" s="37" t="str">
        <f>IF(India_Data[[#This Row],[Sales]]&gt;=India_Data[[#This Row],[Target]],"YES","NO")</f>
        <v>YES</v>
      </c>
      <c r="AB1325" s="37">
        <f>(Data!O1325:O2879-Data!T1325:T2879)</f>
        <v>376</v>
      </c>
      <c r="AC1325" s="35">
        <f>India_Data[[#This Row],[Ship Date]]-India_Data[[#This Row],[Order Date]]</f>
        <v>-173</v>
      </c>
      <c r="AD1325" s="35" t="str">
        <f>IF(India_Data[[#This Row],[Ship Date]]-India_Data[[#This Row],[Order Date]]&gt;5,"flag","no")</f>
        <v>no</v>
      </c>
      <c r="AE1325" s="35">
        <f>India_Data[[#This Row],[Profit]]/India_Data[[#This Row],[Sales]]</f>
        <v>0.47000000000000003</v>
      </c>
      <c r="AF1325" s="41">
        <f>India_Data[[#This Row],[Sales]]/India_Data[[#This Row],[Target]]</f>
        <v>2.88</v>
      </c>
      <c r="AG1325" s="41">
        <f>India_Data[[#This Row],[Shipping Cost]]/India_Data[[#This Row],[Sales]]</f>
        <v>0.10928819444444444</v>
      </c>
      <c r="AH1325" s="40" t="str">
        <f>IF(India_Data[[#This Row],[Shipping Cost]]/India_Data[[#This Row],[Sales]]&gt;0.1,"HIGH","")</f>
        <v>HIGH</v>
      </c>
    </row>
    <row r="1326" spans="1:34">
      <c r="A1326" s="19">
        <v>1325</v>
      </c>
      <c r="B1326" s="20" t="s">
        <v>1170</v>
      </c>
      <c r="C1326" s="20" t="s">
        <v>26</v>
      </c>
      <c r="D1326" s="20" t="s">
        <v>1171</v>
      </c>
      <c r="E1326" s="20" t="s">
        <v>1172</v>
      </c>
      <c r="F1326" s="20" t="s">
        <v>110</v>
      </c>
      <c r="G1326" s="20" t="s">
        <v>702</v>
      </c>
      <c r="H1326" s="20" t="s">
        <v>252</v>
      </c>
      <c r="I1326" s="20" t="s">
        <v>32</v>
      </c>
      <c r="J1326" s="20" t="s">
        <v>47</v>
      </c>
      <c r="K1326" s="20" t="s">
        <v>1901</v>
      </c>
      <c r="L1326" s="20" t="s">
        <v>1508</v>
      </c>
      <c r="M1326" s="20" t="s">
        <v>1518</v>
      </c>
      <c r="N1326" s="20" t="s">
        <v>1902</v>
      </c>
      <c r="O1326" s="20">
        <v>830.7</v>
      </c>
      <c r="P1326" s="20">
        <v>5</v>
      </c>
      <c r="Q1326" s="20">
        <v>74.7</v>
      </c>
      <c r="R1326" s="20">
        <v>48</v>
      </c>
      <c r="S1326" s="20" t="s">
        <v>38</v>
      </c>
      <c r="T1326" s="20">
        <v>191</v>
      </c>
      <c r="U1326" s="20" t="s">
        <v>39</v>
      </c>
      <c r="V1326" s="20" t="s">
        <v>78</v>
      </c>
      <c r="W1326" s="21" t="s">
        <v>41</v>
      </c>
      <c r="X1326" s="22">
        <v>44948</v>
      </c>
      <c r="Y1326" s="23">
        <v>44950</v>
      </c>
      <c r="Z1326" s="37" t="str">
        <f>IF(India_Data[[#This Row],[Order Date]]=India_Data[[#This Row],[Ship Date]],"0","1")</f>
        <v>1</v>
      </c>
      <c r="AA1326" s="37" t="str">
        <f>IF(India_Data[[#This Row],[Sales]]&gt;=India_Data[[#This Row],[Target]],"YES","NO")</f>
        <v>YES</v>
      </c>
      <c r="AB1326" s="37">
        <f>(Data!O1326:O2880-Data!T1326:T2880)</f>
        <v>639.70000000000005</v>
      </c>
      <c r="AC1326" s="35">
        <f>India_Data[[#This Row],[Ship Date]]-India_Data[[#This Row],[Order Date]]</f>
        <v>2</v>
      </c>
      <c r="AD1326" s="35" t="str">
        <f>IF(India_Data[[#This Row],[Ship Date]]-India_Data[[#This Row],[Order Date]]&gt;5,"flag","no")</f>
        <v>no</v>
      </c>
      <c r="AE1326" s="35">
        <f>India_Data[[#This Row],[Profit]]/India_Data[[#This Row],[Sales]]</f>
        <v>8.992416034669555E-2</v>
      </c>
      <c r="AF1326" s="41">
        <f>India_Data[[#This Row],[Sales]]/India_Data[[#This Row],[Target]]</f>
        <v>4.3492146596858641</v>
      </c>
      <c r="AG1326" s="41">
        <f>India_Data[[#This Row],[Shipping Cost]]/India_Data[[#This Row],[Sales]]</f>
        <v>5.7782592993860599E-2</v>
      </c>
      <c r="AH1326" s="40" t="str">
        <f>IF(India_Data[[#This Row],[Shipping Cost]]/India_Data[[#This Row],[Sales]]&gt;0.1,"HIGH","")</f>
        <v/>
      </c>
    </row>
    <row r="1327" spans="1:34">
      <c r="A1327" s="19">
        <v>1326</v>
      </c>
      <c r="B1327" s="20" t="s">
        <v>2107</v>
      </c>
      <c r="C1327" s="20" t="s">
        <v>26</v>
      </c>
      <c r="D1327" s="20" t="s">
        <v>2108</v>
      </c>
      <c r="E1327" s="20" t="s">
        <v>2109</v>
      </c>
      <c r="F1327" s="20" t="s">
        <v>110</v>
      </c>
      <c r="G1327" s="20" t="s">
        <v>702</v>
      </c>
      <c r="H1327" s="20" t="s">
        <v>252</v>
      </c>
      <c r="I1327" s="20" t="s">
        <v>32</v>
      </c>
      <c r="J1327" s="20" t="s">
        <v>47</v>
      </c>
      <c r="K1327" s="20" t="s">
        <v>1981</v>
      </c>
      <c r="L1327" s="20" t="s">
        <v>1942</v>
      </c>
      <c r="M1327" s="20" t="s">
        <v>1958</v>
      </c>
      <c r="N1327" s="20" t="s">
        <v>1982</v>
      </c>
      <c r="O1327" s="20">
        <v>72.66</v>
      </c>
      <c r="P1327" s="20">
        <v>1</v>
      </c>
      <c r="Q1327" s="20">
        <v>22.5</v>
      </c>
      <c r="R1327" s="20">
        <v>7.65</v>
      </c>
      <c r="S1327" s="20" t="s">
        <v>38</v>
      </c>
      <c r="T1327" s="20">
        <v>454</v>
      </c>
      <c r="U1327" s="20" t="s">
        <v>39</v>
      </c>
      <c r="V1327" s="20" t="s">
        <v>50</v>
      </c>
      <c r="W1327" s="21" t="s">
        <v>58</v>
      </c>
      <c r="X1327" s="22">
        <v>45371</v>
      </c>
      <c r="Y1327" s="23">
        <v>45374</v>
      </c>
      <c r="Z1327" s="37" t="str">
        <f>IF(India_Data[[#This Row],[Order Date]]=India_Data[[#This Row],[Ship Date]],"0","1")</f>
        <v>1</v>
      </c>
      <c r="AA1327" s="37" t="str">
        <f>IF(India_Data[[#This Row],[Sales]]&gt;=India_Data[[#This Row],[Target]],"YES","NO")</f>
        <v>NO</v>
      </c>
      <c r="AB1327" s="37">
        <f>(Data!O1327:O2881-Data!T1327:T2881)</f>
        <v>-381.34000000000003</v>
      </c>
      <c r="AC1327" s="35">
        <f>India_Data[[#This Row],[Ship Date]]-India_Data[[#This Row],[Order Date]]</f>
        <v>3</v>
      </c>
      <c r="AD1327" s="35" t="str">
        <f>IF(India_Data[[#This Row],[Ship Date]]-India_Data[[#This Row],[Order Date]]&gt;5,"flag","no")</f>
        <v>no</v>
      </c>
      <c r="AE1327" s="35">
        <f>India_Data[[#This Row],[Profit]]/India_Data[[#This Row],[Sales]]</f>
        <v>0.30966143682906688</v>
      </c>
      <c r="AF1327" s="41">
        <f>India_Data[[#This Row],[Sales]]/India_Data[[#This Row],[Target]]</f>
        <v>0.16004405286343612</v>
      </c>
      <c r="AG1327" s="41">
        <f>India_Data[[#This Row],[Shipping Cost]]/India_Data[[#This Row],[Sales]]</f>
        <v>0.10528488852188275</v>
      </c>
      <c r="AH1327" s="40" t="str">
        <f>IF(India_Data[[#This Row],[Shipping Cost]]/India_Data[[#This Row],[Sales]]&gt;0.1,"HIGH","")</f>
        <v>HIGH</v>
      </c>
    </row>
    <row r="1328" spans="1:34">
      <c r="A1328" s="19">
        <v>1327</v>
      </c>
      <c r="B1328" s="20" t="s">
        <v>566</v>
      </c>
      <c r="C1328" s="20" t="s">
        <v>26</v>
      </c>
      <c r="D1328" s="20" t="s">
        <v>567</v>
      </c>
      <c r="E1328" s="20" t="s">
        <v>568</v>
      </c>
      <c r="F1328" s="20" t="s">
        <v>110</v>
      </c>
      <c r="G1328" s="20" t="s">
        <v>260</v>
      </c>
      <c r="H1328" s="20" t="s">
        <v>260</v>
      </c>
      <c r="I1328" s="20" t="s">
        <v>32</v>
      </c>
      <c r="J1328" s="20" t="s">
        <v>33</v>
      </c>
      <c r="K1328" s="20" t="s">
        <v>2110</v>
      </c>
      <c r="L1328" s="20" t="s">
        <v>1942</v>
      </c>
      <c r="M1328" s="20" t="s">
        <v>1943</v>
      </c>
      <c r="N1328" s="20" t="s">
        <v>2111</v>
      </c>
      <c r="O1328" s="20">
        <v>373.2</v>
      </c>
      <c r="P1328" s="20">
        <v>5</v>
      </c>
      <c r="Q1328" s="20">
        <v>18.600000000000001</v>
      </c>
      <c r="R1328" s="20">
        <v>25.3</v>
      </c>
      <c r="S1328" s="20" t="s">
        <v>38</v>
      </c>
      <c r="T1328" s="20">
        <v>316</v>
      </c>
      <c r="U1328" s="20" t="s">
        <v>39</v>
      </c>
      <c r="V1328" s="20" t="s">
        <v>57</v>
      </c>
      <c r="W1328" s="21" t="s">
        <v>41</v>
      </c>
      <c r="X1328" s="22">
        <v>44388</v>
      </c>
      <c r="Y1328" s="23">
        <v>44450</v>
      </c>
      <c r="Z1328" s="37" t="str">
        <f>IF(India_Data[[#This Row],[Order Date]]=India_Data[[#This Row],[Ship Date]],"0","1")</f>
        <v>1</v>
      </c>
      <c r="AA1328" s="37" t="str">
        <f>IF(India_Data[[#This Row],[Sales]]&gt;=India_Data[[#This Row],[Target]],"YES","NO")</f>
        <v>YES</v>
      </c>
      <c r="AB1328" s="37">
        <f>(Data!O1328:O2882-Data!T1328:T2882)</f>
        <v>57.199999999999989</v>
      </c>
      <c r="AC1328" s="35">
        <f>India_Data[[#This Row],[Ship Date]]-India_Data[[#This Row],[Order Date]]</f>
        <v>62</v>
      </c>
      <c r="AD1328" s="35" t="str">
        <f>IF(India_Data[[#This Row],[Ship Date]]-India_Data[[#This Row],[Order Date]]&gt;5,"flag","no")</f>
        <v>flag</v>
      </c>
      <c r="AE1328" s="35">
        <f>India_Data[[#This Row],[Profit]]/India_Data[[#This Row],[Sales]]</f>
        <v>4.9839228295819944E-2</v>
      </c>
      <c r="AF1328" s="41">
        <f>India_Data[[#This Row],[Sales]]/India_Data[[#This Row],[Target]]</f>
        <v>1.181012658227848</v>
      </c>
      <c r="AG1328" s="41">
        <f>India_Data[[#This Row],[Shipping Cost]]/India_Data[[#This Row],[Sales]]</f>
        <v>6.7792068595927124E-2</v>
      </c>
      <c r="AH1328" s="40" t="str">
        <f>IF(India_Data[[#This Row],[Shipping Cost]]/India_Data[[#This Row],[Sales]]&gt;0.1,"HIGH","")</f>
        <v/>
      </c>
    </row>
    <row r="1329" spans="1:34">
      <c r="A1329" s="19">
        <v>1328</v>
      </c>
      <c r="B1329" s="20" t="s">
        <v>1201</v>
      </c>
      <c r="C1329" s="20" t="s">
        <v>26</v>
      </c>
      <c r="D1329" s="20" t="s">
        <v>1202</v>
      </c>
      <c r="E1329" s="20" t="s">
        <v>1203</v>
      </c>
      <c r="F1329" s="20" t="s">
        <v>110</v>
      </c>
      <c r="G1329" s="20" t="s">
        <v>702</v>
      </c>
      <c r="H1329" s="20" t="s">
        <v>252</v>
      </c>
      <c r="I1329" s="20" t="s">
        <v>32</v>
      </c>
      <c r="J1329" s="20" t="s">
        <v>47</v>
      </c>
      <c r="K1329" s="20" t="s">
        <v>2112</v>
      </c>
      <c r="L1329" s="20" t="s">
        <v>1942</v>
      </c>
      <c r="M1329" s="20" t="s">
        <v>1969</v>
      </c>
      <c r="N1329" s="20" t="s">
        <v>2113</v>
      </c>
      <c r="O1329" s="20">
        <v>2582.16</v>
      </c>
      <c r="P1329" s="20">
        <v>4</v>
      </c>
      <c r="Q1329" s="20">
        <v>361.44</v>
      </c>
      <c r="R1329" s="20">
        <v>208.88</v>
      </c>
      <c r="S1329" s="20" t="s">
        <v>38</v>
      </c>
      <c r="T1329" s="20">
        <v>723</v>
      </c>
      <c r="U1329" s="20" t="s">
        <v>39</v>
      </c>
      <c r="V1329" s="20" t="s">
        <v>40</v>
      </c>
      <c r="W1329" s="21" t="s">
        <v>58</v>
      </c>
      <c r="X1329" s="22">
        <v>45516</v>
      </c>
      <c r="Y1329" s="23">
        <v>45516</v>
      </c>
      <c r="Z1329" s="37" t="str">
        <f>IF(India_Data[[#This Row],[Order Date]]=India_Data[[#This Row],[Ship Date]],"0","1")</f>
        <v>0</v>
      </c>
      <c r="AA1329" s="37" t="str">
        <f>IF(India_Data[[#This Row],[Sales]]&gt;=India_Data[[#This Row],[Target]],"YES","NO")</f>
        <v>YES</v>
      </c>
      <c r="AB1329" s="37">
        <f>(Data!O1329:O2883-Data!T1329:T2883)</f>
        <v>1859.1599999999999</v>
      </c>
      <c r="AC1329" s="35">
        <f>India_Data[[#This Row],[Ship Date]]-India_Data[[#This Row],[Order Date]]</f>
        <v>0</v>
      </c>
      <c r="AD1329" s="35" t="str">
        <f>IF(India_Data[[#This Row],[Ship Date]]-India_Data[[#This Row],[Order Date]]&gt;5,"flag","no")</f>
        <v>no</v>
      </c>
      <c r="AE1329" s="35">
        <f>India_Data[[#This Row],[Profit]]/India_Data[[#This Row],[Sales]]</f>
        <v>0.13997583418533321</v>
      </c>
      <c r="AF1329" s="41">
        <f>India_Data[[#This Row],[Sales]]/India_Data[[#This Row],[Target]]</f>
        <v>3.5714522821576762</v>
      </c>
      <c r="AG1329" s="41">
        <f>India_Data[[#This Row],[Shipping Cost]]/India_Data[[#This Row],[Sales]]</f>
        <v>8.0893515506397742E-2</v>
      </c>
      <c r="AH1329" s="40" t="str">
        <f>IF(India_Data[[#This Row],[Shipping Cost]]/India_Data[[#This Row],[Sales]]&gt;0.1,"HIGH","")</f>
        <v/>
      </c>
    </row>
    <row r="1330" spans="1:34">
      <c r="A1330" s="19">
        <v>1329</v>
      </c>
      <c r="B1330" s="20" t="s">
        <v>2114</v>
      </c>
      <c r="C1330" s="20" t="s">
        <v>26</v>
      </c>
      <c r="D1330" s="20" t="s">
        <v>2115</v>
      </c>
      <c r="E1330" s="20" t="s">
        <v>2116</v>
      </c>
      <c r="F1330" s="20" t="s">
        <v>110</v>
      </c>
      <c r="G1330" s="20" t="s">
        <v>2117</v>
      </c>
      <c r="H1330" s="20" t="s">
        <v>31</v>
      </c>
      <c r="I1330" s="20" t="s">
        <v>32</v>
      </c>
      <c r="J1330" s="20" t="s">
        <v>33</v>
      </c>
      <c r="K1330" s="20" t="s">
        <v>2118</v>
      </c>
      <c r="L1330" s="20" t="s">
        <v>1942</v>
      </c>
      <c r="M1330" s="20" t="s">
        <v>1969</v>
      </c>
      <c r="N1330" s="20" t="s">
        <v>2119</v>
      </c>
      <c r="O1330" s="20">
        <v>3187.5</v>
      </c>
      <c r="P1330" s="20">
        <v>5</v>
      </c>
      <c r="Q1330" s="20">
        <v>350.55</v>
      </c>
      <c r="R1330" s="20">
        <v>114.05</v>
      </c>
      <c r="S1330" s="20" t="s">
        <v>38</v>
      </c>
      <c r="T1330" s="20">
        <v>336</v>
      </c>
      <c r="U1330" s="20" t="s">
        <v>39</v>
      </c>
      <c r="V1330" s="20" t="s">
        <v>50</v>
      </c>
      <c r="W1330" s="21" t="s">
        <v>58</v>
      </c>
      <c r="X1330" s="22">
        <v>45490</v>
      </c>
      <c r="Y1330" s="23">
        <v>45493</v>
      </c>
      <c r="Z1330" s="37" t="str">
        <f>IF(India_Data[[#This Row],[Order Date]]=India_Data[[#This Row],[Ship Date]],"0","1")</f>
        <v>1</v>
      </c>
      <c r="AA1330" s="37" t="str">
        <f>IF(India_Data[[#This Row],[Sales]]&gt;=India_Data[[#This Row],[Target]],"YES","NO")</f>
        <v>YES</v>
      </c>
      <c r="AB1330" s="37">
        <f>(Data!O1330:O2884-Data!T1330:T2884)</f>
        <v>2851.5</v>
      </c>
      <c r="AC1330" s="35">
        <f>India_Data[[#This Row],[Ship Date]]-India_Data[[#This Row],[Order Date]]</f>
        <v>3</v>
      </c>
      <c r="AD1330" s="35" t="str">
        <f>IF(India_Data[[#This Row],[Ship Date]]-India_Data[[#This Row],[Order Date]]&gt;5,"flag","no")</f>
        <v>no</v>
      </c>
      <c r="AE1330" s="35">
        <f>India_Data[[#This Row],[Profit]]/India_Data[[#This Row],[Sales]]</f>
        <v>0.1099764705882353</v>
      </c>
      <c r="AF1330" s="41">
        <f>India_Data[[#This Row],[Sales]]/India_Data[[#This Row],[Target]]</f>
        <v>9.4866071428571423</v>
      </c>
      <c r="AG1330" s="41">
        <f>India_Data[[#This Row],[Shipping Cost]]/India_Data[[#This Row],[Sales]]</f>
        <v>3.5780392156862746E-2</v>
      </c>
      <c r="AH1330" s="40" t="str">
        <f>IF(India_Data[[#This Row],[Shipping Cost]]/India_Data[[#This Row],[Sales]]&gt;0.1,"HIGH","")</f>
        <v/>
      </c>
    </row>
    <row r="1331" spans="1:34">
      <c r="A1331" s="19">
        <v>1330</v>
      </c>
      <c r="B1331" s="20" t="s">
        <v>1227</v>
      </c>
      <c r="C1331" s="20" t="s">
        <v>26</v>
      </c>
      <c r="D1331" s="20" t="s">
        <v>1228</v>
      </c>
      <c r="E1331" s="20" t="s">
        <v>1229</v>
      </c>
      <c r="F1331" s="20" t="s">
        <v>110</v>
      </c>
      <c r="G1331" s="20" t="s">
        <v>1230</v>
      </c>
      <c r="H1331" s="20" t="s">
        <v>1231</v>
      </c>
      <c r="I1331" s="20" t="s">
        <v>32</v>
      </c>
      <c r="J1331" s="20" t="s">
        <v>33</v>
      </c>
      <c r="K1331" s="20" t="s">
        <v>2120</v>
      </c>
      <c r="L1331" s="20" t="s">
        <v>1942</v>
      </c>
      <c r="M1331" s="20" t="s">
        <v>1958</v>
      </c>
      <c r="N1331" s="20" t="s">
        <v>2121</v>
      </c>
      <c r="O1331" s="20">
        <v>93.42</v>
      </c>
      <c r="P1331" s="20">
        <v>2</v>
      </c>
      <c r="Q1331" s="20">
        <v>42.96</v>
      </c>
      <c r="R1331" s="20">
        <v>10.9</v>
      </c>
      <c r="S1331" s="20" t="s">
        <v>38</v>
      </c>
      <c r="T1331" s="20">
        <v>477</v>
      </c>
      <c r="U1331" s="20" t="s">
        <v>39</v>
      </c>
      <c r="V1331" s="20" t="s">
        <v>50</v>
      </c>
      <c r="W1331" s="21" t="s">
        <v>41</v>
      </c>
      <c r="X1331" s="22">
        <v>45434</v>
      </c>
      <c r="Y1331" s="23">
        <v>45437</v>
      </c>
      <c r="Z1331" s="37" t="str">
        <f>IF(India_Data[[#This Row],[Order Date]]=India_Data[[#This Row],[Ship Date]],"0","1")</f>
        <v>1</v>
      </c>
      <c r="AA1331" s="37" t="str">
        <f>IF(India_Data[[#This Row],[Sales]]&gt;=India_Data[[#This Row],[Target]],"YES","NO")</f>
        <v>NO</v>
      </c>
      <c r="AB1331" s="37">
        <f>(Data!O1331:O2885-Data!T1331:T2885)</f>
        <v>-383.58</v>
      </c>
      <c r="AC1331" s="35">
        <f>India_Data[[#This Row],[Ship Date]]-India_Data[[#This Row],[Order Date]]</f>
        <v>3</v>
      </c>
      <c r="AD1331" s="35" t="str">
        <f>IF(India_Data[[#This Row],[Ship Date]]-India_Data[[#This Row],[Order Date]]&gt;5,"flag","no")</f>
        <v>no</v>
      </c>
      <c r="AE1331" s="35">
        <f>India_Data[[#This Row],[Profit]]/India_Data[[#This Row],[Sales]]</f>
        <v>0.45985870263326911</v>
      </c>
      <c r="AF1331" s="41">
        <f>India_Data[[#This Row],[Sales]]/India_Data[[#This Row],[Target]]</f>
        <v>0.19584905660377358</v>
      </c>
      <c r="AG1331" s="41">
        <f>India_Data[[#This Row],[Shipping Cost]]/India_Data[[#This Row],[Sales]]</f>
        <v>0.11667737101263113</v>
      </c>
      <c r="AH1331" s="40" t="str">
        <f>IF(India_Data[[#This Row],[Shipping Cost]]/India_Data[[#This Row],[Sales]]&gt;0.1,"HIGH","")</f>
        <v>HIGH</v>
      </c>
    </row>
    <row r="1332" spans="1:34">
      <c r="A1332" s="19">
        <v>1331</v>
      </c>
      <c r="B1332" s="20" t="s">
        <v>1227</v>
      </c>
      <c r="C1332" s="20" t="s">
        <v>26</v>
      </c>
      <c r="D1332" s="20" t="s">
        <v>1228</v>
      </c>
      <c r="E1332" s="20" t="s">
        <v>1229</v>
      </c>
      <c r="F1332" s="20" t="s">
        <v>110</v>
      </c>
      <c r="G1332" s="20" t="s">
        <v>1230</v>
      </c>
      <c r="H1332" s="20" t="s">
        <v>1231</v>
      </c>
      <c r="I1332" s="20" t="s">
        <v>32</v>
      </c>
      <c r="J1332" s="20" t="s">
        <v>33</v>
      </c>
      <c r="K1332" s="20" t="s">
        <v>2122</v>
      </c>
      <c r="L1332" s="20" t="s">
        <v>1942</v>
      </c>
      <c r="M1332" s="20" t="s">
        <v>1969</v>
      </c>
      <c r="N1332" s="20" t="s">
        <v>2123</v>
      </c>
      <c r="O1332" s="20">
        <v>333.66</v>
      </c>
      <c r="P1332" s="20">
        <v>2</v>
      </c>
      <c r="Q1332" s="20">
        <v>103.38</v>
      </c>
      <c r="R1332" s="20">
        <v>17.48</v>
      </c>
      <c r="S1332" s="20" t="s">
        <v>38</v>
      </c>
      <c r="T1332" s="20">
        <v>675</v>
      </c>
      <c r="U1332" s="20" t="s">
        <v>39</v>
      </c>
      <c r="V1332" s="20" t="s">
        <v>40</v>
      </c>
      <c r="W1332" s="21" t="s">
        <v>58</v>
      </c>
      <c r="X1332" s="22">
        <v>45152</v>
      </c>
      <c r="Y1332" s="23">
        <v>45154</v>
      </c>
      <c r="Z1332" s="37" t="str">
        <f>IF(India_Data[[#This Row],[Order Date]]=India_Data[[#This Row],[Ship Date]],"0","1")</f>
        <v>1</v>
      </c>
      <c r="AA1332" s="37" t="str">
        <f>IF(India_Data[[#This Row],[Sales]]&gt;=India_Data[[#This Row],[Target]],"YES","NO")</f>
        <v>NO</v>
      </c>
      <c r="AB1332" s="37">
        <f>(Data!O1332:O2886-Data!T1332:T2886)</f>
        <v>-341.34</v>
      </c>
      <c r="AC1332" s="35">
        <f>India_Data[[#This Row],[Ship Date]]-India_Data[[#This Row],[Order Date]]</f>
        <v>2</v>
      </c>
      <c r="AD1332" s="35" t="str">
        <f>IF(India_Data[[#This Row],[Ship Date]]-India_Data[[#This Row],[Order Date]]&gt;5,"flag","no")</f>
        <v>no</v>
      </c>
      <c r="AE1332" s="35">
        <f>India_Data[[#This Row],[Profit]]/India_Data[[#This Row],[Sales]]</f>
        <v>0.30983636036684048</v>
      </c>
      <c r="AF1332" s="41">
        <f>India_Data[[#This Row],[Sales]]/India_Data[[#This Row],[Target]]</f>
        <v>0.49431111111111115</v>
      </c>
      <c r="AG1332" s="41">
        <f>India_Data[[#This Row],[Shipping Cost]]/India_Data[[#This Row],[Sales]]</f>
        <v>5.238865911406821E-2</v>
      </c>
      <c r="AH1332" s="40" t="str">
        <f>IF(India_Data[[#This Row],[Shipping Cost]]/India_Data[[#This Row],[Sales]]&gt;0.1,"HIGH","")</f>
        <v/>
      </c>
    </row>
    <row r="1333" spans="1:34">
      <c r="A1333" s="19">
        <v>1332</v>
      </c>
      <c r="B1333" s="20" t="s">
        <v>1903</v>
      </c>
      <c r="C1333" s="20" t="s">
        <v>26</v>
      </c>
      <c r="D1333" s="20" t="s">
        <v>947</v>
      </c>
      <c r="E1333" s="20" t="s">
        <v>948</v>
      </c>
      <c r="F1333" s="20" t="s">
        <v>110</v>
      </c>
      <c r="G1333" s="20" t="s">
        <v>1464</v>
      </c>
      <c r="H1333" s="20" t="s">
        <v>63</v>
      </c>
      <c r="I1333" s="20" t="s">
        <v>32</v>
      </c>
      <c r="J1333" s="20" t="s">
        <v>54</v>
      </c>
      <c r="K1333" s="20" t="s">
        <v>1904</v>
      </c>
      <c r="L1333" s="20" t="s">
        <v>1508</v>
      </c>
      <c r="M1333" s="20" t="s">
        <v>1513</v>
      </c>
      <c r="N1333" s="20" t="s">
        <v>1905</v>
      </c>
      <c r="O1333" s="20">
        <v>989.04</v>
      </c>
      <c r="P1333" s="20">
        <v>2</v>
      </c>
      <c r="Q1333" s="20">
        <v>88.98</v>
      </c>
      <c r="R1333" s="20">
        <v>67.59</v>
      </c>
      <c r="S1333" s="20" t="s">
        <v>38</v>
      </c>
      <c r="T1333" s="20">
        <v>112</v>
      </c>
      <c r="U1333" s="20" t="s">
        <v>39</v>
      </c>
      <c r="V1333" s="20" t="s">
        <v>50</v>
      </c>
      <c r="W1333" s="21" t="s">
        <v>58</v>
      </c>
      <c r="X1333" s="22">
        <v>45241</v>
      </c>
      <c r="Y1333" s="23">
        <v>45241</v>
      </c>
      <c r="Z1333" s="37" t="str">
        <f>IF(India_Data[[#This Row],[Order Date]]=India_Data[[#This Row],[Ship Date]],"0","1")</f>
        <v>0</v>
      </c>
      <c r="AA1333" s="37" t="str">
        <f>IF(India_Data[[#This Row],[Sales]]&gt;=India_Data[[#This Row],[Target]],"YES","NO")</f>
        <v>YES</v>
      </c>
      <c r="AB1333" s="37">
        <f>(Data!O1333:O2887-Data!T1333:T2887)</f>
        <v>877.04</v>
      </c>
      <c r="AC1333" s="35">
        <f>India_Data[[#This Row],[Ship Date]]-India_Data[[#This Row],[Order Date]]</f>
        <v>0</v>
      </c>
      <c r="AD1333" s="35" t="str">
        <f>IF(India_Data[[#This Row],[Ship Date]]-India_Data[[#This Row],[Order Date]]&gt;5,"flag","no")</f>
        <v>no</v>
      </c>
      <c r="AE1333" s="35">
        <f>India_Data[[#This Row],[Profit]]/India_Data[[#This Row],[Sales]]</f>
        <v>8.996602766318855E-2</v>
      </c>
      <c r="AF1333" s="41">
        <f>India_Data[[#This Row],[Sales]]/India_Data[[#This Row],[Target]]</f>
        <v>8.8307142857142846</v>
      </c>
      <c r="AG1333" s="41">
        <f>India_Data[[#This Row],[Shipping Cost]]/India_Data[[#This Row],[Sales]]</f>
        <v>6.8338995389468582E-2</v>
      </c>
      <c r="AH1333" s="40" t="str">
        <f>IF(India_Data[[#This Row],[Shipping Cost]]/India_Data[[#This Row],[Sales]]&gt;0.1,"HIGH","")</f>
        <v/>
      </c>
    </row>
    <row r="1334" spans="1:34">
      <c r="A1334" s="19">
        <v>1333</v>
      </c>
      <c r="B1334" s="20" t="s">
        <v>1906</v>
      </c>
      <c r="C1334" s="20" t="s">
        <v>26</v>
      </c>
      <c r="D1334" s="20" t="s">
        <v>749</v>
      </c>
      <c r="E1334" s="20" t="s">
        <v>750</v>
      </c>
      <c r="F1334" s="20" t="s">
        <v>110</v>
      </c>
      <c r="G1334" s="20" t="s">
        <v>273</v>
      </c>
      <c r="H1334" s="20" t="s">
        <v>179</v>
      </c>
      <c r="I1334" s="20" t="s">
        <v>32</v>
      </c>
      <c r="J1334" s="20" t="s">
        <v>180</v>
      </c>
      <c r="K1334" s="20" t="s">
        <v>1870</v>
      </c>
      <c r="L1334" s="20" t="s">
        <v>1508</v>
      </c>
      <c r="M1334" s="20" t="s">
        <v>1509</v>
      </c>
      <c r="N1334" s="20" t="s">
        <v>1871</v>
      </c>
      <c r="O1334" s="20">
        <v>287.94</v>
      </c>
      <c r="P1334" s="20">
        <v>2</v>
      </c>
      <c r="Q1334" s="20">
        <v>0</v>
      </c>
      <c r="R1334" s="20">
        <v>17.53</v>
      </c>
      <c r="S1334" s="20" t="s">
        <v>38</v>
      </c>
      <c r="T1334" s="20">
        <v>746</v>
      </c>
      <c r="U1334" s="20" t="s">
        <v>39</v>
      </c>
      <c r="V1334" s="20" t="s">
        <v>57</v>
      </c>
      <c r="W1334" s="21" t="s">
        <v>58</v>
      </c>
      <c r="X1334" s="22">
        <v>44383</v>
      </c>
      <c r="Y1334" s="23">
        <v>44475</v>
      </c>
      <c r="Z1334" s="37" t="str">
        <f>IF(India_Data[[#This Row],[Order Date]]=India_Data[[#This Row],[Ship Date]],"0","1")</f>
        <v>1</v>
      </c>
      <c r="AA1334" s="37" t="str">
        <f>IF(India_Data[[#This Row],[Sales]]&gt;=India_Data[[#This Row],[Target]],"YES","NO")</f>
        <v>NO</v>
      </c>
      <c r="AB1334" s="37">
        <f>(Data!O1334:O2888-Data!T1334:T2888)</f>
        <v>-458.06</v>
      </c>
      <c r="AC1334" s="35">
        <f>India_Data[[#This Row],[Ship Date]]-India_Data[[#This Row],[Order Date]]</f>
        <v>92</v>
      </c>
      <c r="AD1334" s="35" t="str">
        <f>IF(India_Data[[#This Row],[Ship Date]]-India_Data[[#This Row],[Order Date]]&gt;5,"flag","no")</f>
        <v>flag</v>
      </c>
      <c r="AE1334" s="35">
        <f>India_Data[[#This Row],[Profit]]/India_Data[[#This Row],[Sales]]</f>
        <v>0</v>
      </c>
      <c r="AF1334" s="41">
        <f>India_Data[[#This Row],[Sales]]/India_Data[[#This Row],[Target]]</f>
        <v>0.38597855227882039</v>
      </c>
      <c r="AG1334" s="41">
        <f>India_Data[[#This Row],[Shipping Cost]]/India_Data[[#This Row],[Sales]]</f>
        <v>6.0880739042856152E-2</v>
      </c>
      <c r="AH1334" s="40" t="str">
        <f>IF(India_Data[[#This Row],[Shipping Cost]]/India_Data[[#This Row],[Sales]]&gt;0.1,"HIGH","")</f>
        <v/>
      </c>
    </row>
    <row r="1335" spans="1:34">
      <c r="A1335" s="19">
        <v>1334</v>
      </c>
      <c r="B1335" s="20" t="s">
        <v>1461</v>
      </c>
      <c r="C1335" s="20" t="s">
        <v>26</v>
      </c>
      <c r="D1335" s="20" t="s">
        <v>1462</v>
      </c>
      <c r="E1335" s="20" t="s">
        <v>1463</v>
      </c>
      <c r="F1335" s="20" t="s">
        <v>29</v>
      </c>
      <c r="G1335" s="20" t="s">
        <v>1464</v>
      </c>
      <c r="H1335" s="20" t="s">
        <v>63</v>
      </c>
      <c r="I1335" s="20" t="s">
        <v>32</v>
      </c>
      <c r="J1335" s="20" t="s">
        <v>54</v>
      </c>
      <c r="K1335" s="20" t="s">
        <v>1715</v>
      </c>
      <c r="L1335" s="20" t="s">
        <v>1508</v>
      </c>
      <c r="M1335" s="20" t="s">
        <v>1509</v>
      </c>
      <c r="N1335" s="20" t="s">
        <v>1716</v>
      </c>
      <c r="O1335" s="20">
        <v>1100.52</v>
      </c>
      <c r="P1335" s="20">
        <v>3</v>
      </c>
      <c r="Q1335" s="20">
        <v>473.22</v>
      </c>
      <c r="R1335" s="20">
        <v>62.94</v>
      </c>
      <c r="S1335" s="20" t="s">
        <v>38</v>
      </c>
      <c r="T1335" s="20">
        <v>669</v>
      </c>
      <c r="U1335" s="20" t="s">
        <v>39</v>
      </c>
      <c r="V1335" s="20" t="s">
        <v>78</v>
      </c>
      <c r="W1335" s="21" t="s">
        <v>41</v>
      </c>
      <c r="X1335" s="22">
        <v>45063</v>
      </c>
      <c r="Y1335" s="23">
        <v>45063</v>
      </c>
      <c r="Z1335" s="37" t="str">
        <f>IF(India_Data[[#This Row],[Order Date]]=India_Data[[#This Row],[Ship Date]],"0","1")</f>
        <v>0</v>
      </c>
      <c r="AA1335" s="37" t="str">
        <f>IF(India_Data[[#This Row],[Sales]]&gt;=India_Data[[#This Row],[Target]],"YES","NO")</f>
        <v>YES</v>
      </c>
      <c r="AB1335" s="37">
        <f>(Data!O1335:O2889-Data!T1335:T2889)</f>
        <v>431.52</v>
      </c>
      <c r="AC1335" s="35">
        <f>India_Data[[#This Row],[Ship Date]]-India_Data[[#This Row],[Order Date]]</f>
        <v>0</v>
      </c>
      <c r="AD1335" s="35" t="str">
        <f>IF(India_Data[[#This Row],[Ship Date]]-India_Data[[#This Row],[Order Date]]&gt;5,"flag","no")</f>
        <v>no</v>
      </c>
      <c r="AE1335" s="35">
        <f>India_Data[[#This Row],[Profit]]/India_Data[[#This Row],[Sales]]</f>
        <v>0.42999672881910372</v>
      </c>
      <c r="AF1335" s="41">
        <f>India_Data[[#This Row],[Sales]]/India_Data[[#This Row],[Target]]</f>
        <v>1.6450224215246636</v>
      </c>
      <c r="AG1335" s="41">
        <f>India_Data[[#This Row],[Shipping Cost]]/India_Data[[#This Row],[Sales]]</f>
        <v>5.7191146003707338E-2</v>
      </c>
      <c r="AH1335" s="40" t="str">
        <f>IF(India_Data[[#This Row],[Shipping Cost]]/India_Data[[#This Row],[Sales]]&gt;0.1,"HIGH","")</f>
        <v/>
      </c>
    </row>
    <row r="1336" spans="1:34">
      <c r="A1336" s="19">
        <v>1335</v>
      </c>
      <c r="B1336" s="20" t="s">
        <v>1717</v>
      </c>
      <c r="C1336" s="20" t="s">
        <v>26</v>
      </c>
      <c r="D1336" s="20" t="s">
        <v>1718</v>
      </c>
      <c r="E1336" s="20" t="s">
        <v>1719</v>
      </c>
      <c r="F1336" s="20" t="s">
        <v>29</v>
      </c>
      <c r="G1336" s="20" t="s">
        <v>1720</v>
      </c>
      <c r="H1336" s="20" t="s">
        <v>179</v>
      </c>
      <c r="I1336" s="20" t="s">
        <v>32</v>
      </c>
      <c r="J1336" s="20" t="s">
        <v>180</v>
      </c>
      <c r="K1336" s="20" t="s">
        <v>1721</v>
      </c>
      <c r="L1336" s="20" t="s">
        <v>1508</v>
      </c>
      <c r="M1336" s="20" t="s">
        <v>1509</v>
      </c>
      <c r="N1336" s="20" t="s">
        <v>1722</v>
      </c>
      <c r="O1336" s="20">
        <v>1230.6600000000001</v>
      </c>
      <c r="P1336" s="20">
        <v>3</v>
      </c>
      <c r="Q1336" s="20">
        <v>24.57</v>
      </c>
      <c r="R1336" s="20">
        <v>60.67</v>
      </c>
      <c r="S1336" s="20" t="s">
        <v>38</v>
      </c>
      <c r="T1336" s="20">
        <v>395</v>
      </c>
      <c r="U1336" s="20" t="s">
        <v>39</v>
      </c>
      <c r="V1336" s="20" t="s">
        <v>57</v>
      </c>
      <c r="W1336" s="21" t="s">
        <v>41</v>
      </c>
      <c r="X1336" s="22">
        <v>45614</v>
      </c>
      <c r="Y1336" s="23">
        <v>45616</v>
      </c>
      <c r="Z1336" s="37" t="str">
        <f>IF(India_Data[[#This Row],[Order Date]]=India_Data[[#This Row],[Ship Date]],"0","1")</f>
        <v>1</v>
      </c>
      <c r="AA1336" s="37" t="str">
        <f>IF(India_Data[[#This Row],[Sales]]&gt;=India_Data[[#This Row],[Target]],"YES","NO")</f>
        <v>YES</v>
      </c>
      <c r="AB1336" s="37">
        <f>(Data!O1336:O2890-Data!T1336:T2890)</f>
        <v>835.66000000000008</v>
      </c>
      <c r="AC1336" s="35">
        <f>India_Data[[#This Row],[Ship Date]]-India_Data[[#This Row],[Order Date]]</f>
        <v>2</v>
      </c>
      <c r="AD1336" s="35" t="str">
        <f>IF(India_Data[[#This Row],[Ship Date]]-India_Data[[#This Row],[Order Date]]&gt;5,"flag","no")</f>
        <v>no</v>
      </c>
      <c r="AE1336" s="35">
        <f>India_Data[[#This Row],[Profit]]/India_Data[[#This Row],[Sales]]</f>
        <v>1.9964896884598508E-2</v>
      </c>
      <c r="AF1336" s="41">
        <f>India_Data[[#This Row],[Sales]]/India_Data[[#This Row],[Target]]</f>
        <v>3.1155949367088609</v>
      </c>
      <c r="AG1336" s="41">
        <f>India_Data[[#This Row],[Shipping Cost]]/India_Data[[#This Row],[Sales]]</f>
        <v>4.9298750264085936E-2</v>
      </c>
      <c r="AH1336" s="40" t="str">
        <f>IF(India_Data[[#This Row],[Shipping Cost]]/India_Data[[#This Row],[Sales]]&gt;0.1,"HIGH","")</f>
        <v/>
      </c>
    </row>
    <row r="1337" spans="1:34">
      <c r="A1337" s="19">
        <v>1336</v>
      </c>
      <c r="B1337" s="20" t="s">
        <v>1461</v>
      </c>
      <c r="C1337" s="20" t="s">
        <v>26</v>
      </c>
      <c r="D1337" s="20" t="s">
        <v>1462</v>
      </c>
      <c r="E1337" s="20" t="s">
        <v>1463</v>
      </c>
      <c r="F1337" s="20" t="s">
        <v>29</v>
      </c>
      <c r="G1337" s="20" t="s">
        <v>1464</v>
      </c>
      <c r="H1337" s="20" t="s">
        <v>63</v>
      </c>
      <c r="I1337" s="20" t="s">
        <v>32</v>
      </c>
      <c r="J1337" s="20" t="s">
        <v>54</v>
      </c>
      <c r="K1337" s="20" t="s">
        <v>1541</v>
      </c>
      <c r="L1337" s="20" t="s">
        <v>1508</v>
      </c>
      <c r="M1337" s="20" t="s">
        <v>1518</v>
      </c>
      <c r="N1337" s="20" t="s">
        <v>1542</v>
      </c>
      <c r="O1337" s="20">
        <v>173.34</v>
      </c>
      <c r="P1337" s="20">
        <v>3</v>
      </c>
      <c r="Q1337" s="20">
        <v>76.23</v>
      </c>
      <c r="R1337" s="20">
        <v>12.61</v>
      </c>
      <c r="S1337" s="20" t="s">
        <v>38</v>
      </c>
      <c r="T1337" s="20">
        <v>534</v>
      </c>
      <c r="U1337" s="20" t="s">
        <v>39</v>
      </c>
      <c r="V1337" s="20" t="s">
        <v>40</v>
      </c>
      <c r="W1337" s="21" t="s">
        <v>58</v>
      </c>
      <c r="X1337" s="22">
        <v>44250</v>
      </c>
      <c r="Y1337" s="23">
        <v>44253</v>
      </c>
      <c r="Z1337" s="37" t="str">
        <f>IF(India_Data[[#This Row],[Order Date]]=India_Data[[#This Row],[Ship Date]],"0","1")</f>
        <v>1</v>
      </c>
      <c r="AA1337" s="37" t="str">
        <f>IF(India_Data[[#This Row],[Sales]]&gt;=India_Data[[#This Row],[Target]],"YES","NO")</f>
        <v>NO</v>
      </c>
      <c r="AB1337" s="37">
        <f>(Data!O1337:O2891-Data!T1337:T2891)</f>
        <v>-360.65999999999997</v>
      </c>
      <c r="AC1337" s="35">
        <f>India_Data[[#This Row],[Ship Date]]-India_Data[[#This Row],[Order Date]]</f>
        <v>3</v>
      </c>
      <c r="AD1337" s="35" t="str">
        <f>IF(India_Data[[#This Row],[Ship Date]]-India_Data[[#This Row],[Order Date]]&gt;5,"flag","no")</f>
        <v>no</v>
      </c>
      <c r="AE1337" s="35">
        <f>India_Data[[#This Row],[Profit]]/India_Data[[#This Row],[Sales]]</f>
        <v>0.43977154724818279</v>
      </c>
      <c r="AF1337" s="41">
        <f>India_Data[[#This Row],[Sales]]/India_Data[[#This Row],[Target]]</f>
        <v>0.32460674157303371</v>
      </c>
      <c r="AG1337" s="41">
        <f>India_Data[[#This Row],[Shipping Cost]]/India_Data[[#This Row],[Sales]]</f>
        <v>7.2747202030691127E-2</v>
      </c>
      <c r="AH1337" s="40" t="str">
        <f>IF(India_Data[[#This Row],[Shipping Cost]]/India_Data[[#This Row],[Sales]]&gt;0.1,"HIGH","")</f>
        <v/>
      </c>
    </row>
    <row r="1338" spans="1:34">
      <c r="A1338" s="19">
        <v>1337</v>
      </c>
      <c r="B1338" s="20" t="s">
        <v>1723</v>
      </c>
      <c r="C1338" s="20" t="s">
        <v>26</v>
      </c>
      <c r="D1338" s="20" t="s">
        <v>599</v>
      </c>
      <c r="E1338" s="20" t="s">
        <v>600</v>
      </c>
      <c r="F1338" s="20" t="s">
        <v>29</v>
      </c>
      <c r="G1338" s="20" t="s">
        <v>172</v>
      </c>
      <c r="H1338" s="20" t="s">
        <v>53</v>
      </c>
      <c r="I1338" s="20" t="s">
        <v>32</v>
      </c>
      <c r="J1338" s="20" t="s">
        <v>54</v>
      </c>
      <c r="K1338" s="20" t="s">
        <v>1724</v>
      </c>
      <c r="L1338" s="20" t="s">
        <v>1508</v>
      </c>
      <c r="M1338" s="20" t="s">
        <v>1548</v>
      </c>
      <c r="N1338" s="20" t="s">
        <v>1725</v>
      </c>
      <c r="O1338" s="20">
        <v>60.39</v>
      </c>
      <c r="P1338" s="20">
        <v>3</v>
      </c>
      <c r="Q1338" s="20">
        <v>6.03</v>
      </c>
      <c r="R1338" s="20">
        <v>7.22</v>
      </c>
      <c r="S1338" s="20" t="s">
        <v>38</v>
      </c>
      <c r="T1338" s="20">
        <v>157</v>
      </c>
      <c r="U1338" s="20" t="s">
        <v>39</v>
      </c>
      <c r="V1338" s="20" t="s">
        <v>50</v>
      </c>
      <c r="W1338" s="21" t="s">
        <v>58</v>
      </c>
      <c r="X1338" s="22">
        <v>45470</v>
      </c>
      <c r="Y1338" s="23">
        <v>45329</v>
      </c>
      <c r="Z1338" s="37" t="str">
        <f>IF(India_Data[[#This Row],[Order Date]]=India_Data[[#This Row],[Ship Date]],"0","1")</f>
        <v>1</v>
      </c>
      <c r="AA1338" s="37" t="str">
        <f>IF(India_Data[[#This Row],[Sales]]&gt;=India_Data[[#This Row],[Target]],"YES","NO")</f>
        <v>NO</v>
      </c>
      <c r="AB1338" s="37">
        <f>(Data!O1338:O2892-Data!T1338:T2892)</f>
        <v>-96.61</v>
      </c>
      <c r="AC1338" s="35">
        <f>India_Data[[#This Row],[Ship Date]]-India_Data[[#This Row],[Order Date]]</f>
        <v>-141</v>
      </c>
      <c r="AD1338" s="35" t="str">
        <f>IF(India_Data[[#This Row],[Ship Date]]-India_Data[[#This Row],[Order Date]]&gt;5,"flag","no")</f>
        <v>no</v>
      </c>
      <c r="AE1338" s="35">
        <f>India_Data[[#This Row],[Profit]]/India_Data[[#This Row],[Sales]]</f>
        <v>9.9850968703427717E-2</v>
      </c>
      <c r="AF1338" s="41">
        <f>India_Data[[#This Row],[Sales]]/India_Data[[#This Row],[Target]]</f>
        <v>0.38464968152866241</v>
      </c>
      <c r="AG1338" s="41">
        <f>India_Data[[#This Row],[Shipping Cost]]/India_Data[[#This Row],[Sales]]</f>
        <v>0.11955621791687365</v>
      </c>
      <c r="AH1338" s="40" t="str">
        <f>IF(India_Data[[#This Row],[Shipping Cost]]/India_Data[[#This Row],[Sales]]&gt;0.1,"HIGH","")</f>
        <v>HIGH</v>
      </c>
    </row>
    <row r="1339" spans="1:34">
      <c r="A1339" s="19">
        <v>1338</v>
      </c>
      <c r="B1339" s="20" t="s">
        <v>1458</v>
      </c>
      <c r="C1339" s="20" t="s">
        <v>26</v>
      </c>
      <c r="D1339" s="20" t="s">
        <v>726</v>
      </c>
      <c r="E1339" s="20" t="s">
        <v>727</v>
      </c>
      <c r="F1339" s="20" t="s">
        <v>29</v>
      </c>
      <c r="G1339" s="20" t="s">
        <v>89</v>
      </c>
      <c r="H1339" s="20" t="s">
        <v>512</v>
      </c>
      <c r="I1339" s="20" t="s">
        <v>32</v>
      </c>
      <c r="J1339" s="20" t="s">
        <v>180</v>
      </c>
      <c r="K1339" s="20" t="s">
        <v>2295</v>
      </c>
      <c r="L1339" s="20" t="s">
        <v>1942</v>
      </c>
      <c r="M1339" s="20" t="s">
        <v>1969</v>
      </c>
      <c r="N1339" s="20" t="s">
        <v>2296</v>
      </c>
      <c r="O1339" s="20">
        <v>520.11</v>
      </c>
      <c r="P1339" s="20">
        <v>3</v>
      </c>
      <c r="Q1339" s="20">
        <v>244.44</v>
      </c>
      <c r="R1339" s="20">
        <v>44</v>
      </c>
      <c r="S1339" s="20" t="s">
        <v>38</v>
      </c>
      <c r="T1339" s="20">
        <v>281</v>
      </c>
      <c r="U1339" s="20" t="s">
        <v>39</v>
      </c>
      <c r="V1339" s="20" t="s">
        <v>78</v>
      </c>
      <c r="W1339" s="21" t="s">
        <v>41</v>
      </c>
      <c r="X1339" s="22">
        <v>45418</v>
      </c>
      <c r="Y1339" s="23">
        <v>45479</v>
      </c>
      <c r="Z1339" s="37" t="str">
        <f>IF(India_Data[[#This Row],[Order Date]]=India_Data[[#This Row],[Ship Date]],"0","1")</f>
        <v>1</v>
      </c>
      <c r="AA1339" s="37" t="str">
        <f>IF(India_Data[[#This Row],[Sales]]&gt;=India_Data[[#This Row],[Target]],"YES","NO")</f>
        <v>YES</v>
      </c>
      <c r="AB1339" s="37">
        <f>(Data!O1339:O2893-Data!T1339:T2893)</f>
        <v>239.11</v>
      </c>
      <c r="AC1339" s="35">
        <f>India_Data[[#This Row],[Ship Date]]-India_Data[[#This Row],[Order Date]]</f>
        <v>61</v>
      </c>
      <c r="AD1339" s="35" t="str">
        <f>IF(India_Data[[#This Row],[Ship Date]]-India_Data[[#This Row],[Order Date]]&gt;5,"flag","no")</f>
        <v>flag</v>
      </c>
      <c r="AE1339" s="35">
        <f>India_Data[[#This Row],[Profit]]/India_Data[[#This Row],[Sales]]</f>
        <v>0.46997750475860872</v>
      </c>
      <c r="AF1339" s="41">
        <f>India_Data[[#This Row],[Sales]]/India_Data[[#This Row],[Target]]</f>
        <v>1.8509252669039147</v>
      </c>
      <c r="AG1339" s="41">
        <f>India_Data[[#This Row],[Shipping Cost]]/India_Data[[#This Row],[Sales]]</f>
        <v>8.4597488992713077E-2</v>
      </c>
      <c r="AH1339" s="40" t="str">
        <f>IF(India_Data[[#This Row],[Shipping Cost]]/India_Data[[#This Row],[Sales]]&gt;0.1,"HIGH","")</f>
        <v/>
      </c>
    </row>
    <row r="1340" spans="1:34">
      <c r="A1340" s="19">
        <v>1339</v>
      </c>
      <c r="B1340" s="20" t="s">
        <v>1474</v>
      </c>
      <c r="C1340" s="20" t="s">
        <v>26</v>
      </c>
      <c r="D1340" s="20" t="s">
        <v>1475</v>
      </c>
      <c r="E1340" s="20" t="s">
        <v>1476</v>
      </c>
      <c r="F1340" s="20" t="s">
        <v>29</v>
      </c>
      <c r="G1340" s="20" t="s">
        <v>123</v>
      </c>
      <c r="H1340" s="20" t="s">
        <v>124</v>
      </c>
      <c r="I1340" s="20" t="s">
        <v>32</v>
      </c>
      <c r="J1340" s="20" t="s">
        <v>47</v>
      </c>
      <c r="K1340" s="20" t="s">
        <v>1977</v>
      </c>
      <c r="L1340" s="20" t="s">
        <v>1942</v>
      </c>
      <c r="M1340" s="20" t="s">
        <v>1950</v>
      </c>
      <c r="N1340" s="20" t="s">
        <v>1978</v>
      </c>
      <c r="O1340" s="20">
        <v>578.34</v>
      </c>
      <c r="P1340" s="20">
        <v>3</v>
      </c>
      <c r="Q1340" s="20">
        <v>277.56</v>
      </c>
      <c r="R1340" s="20">
        <v>43.96</v>
      </c>
      <c r="S1340" s="20" t="s">
        <v>38</v>
      </c>
      <c r="T1340" s="20">
        <v>375</v>
      </c>
      <c r="U1340" s="20" t="s">
        <v>39</v>
      </c>
      <c r="V1340" s="20" t="s">
        <v>40</v>
      </c>
      <c r="W1340" s="21" t="s">
        <v>58</v>
      </c>
      <c r="X1340" s="22">
        <v>44374</v>
      </c>
      <c r="Y1340" s="23">
        <v>44376</v>
      </c>
      <c r="Z1340" s="37" t="str">
        <f>IF(India_Data[[#This Row],[Order Date]]=India_Data[[#This Row],[Ship Date]],"0","1")</f>
        <v>1</v>
      </c>
      <c r="AA1340" s="37" t="str">
        <f>IF(India_Data[[#This Row],[Sales]]&gt;=India_Data[[#This Row],[Target]],"YES","NO")</f>
        <v>YES</v>
      </c>
      <c r="AB1340" s="37">
        <f>(Data!O1340:O2894-Data!T1340:T2894)</f>
        <v>203.34000000000003</v>
      </c>
      <c r="AC1340" s="35">
        <f>India_Data[[#This Row],[Ship Date]]-India_Data[[#This Row],[Order Date]]</f>
        <v>2</v>
      </c>
      <c r="AD1340" s="35" t="str">
        <f>IF(India_Data[[#This Row],[Ship Date]]-India_Data[[#This Row],[Order Date]]&gt;5,"flag","no")</f>
        <v>no</v>
      </c>
      <c r="AE1340" s="35">
        <f>India_Data[[#This Row],[Profit]]/India_Data[[#This Row],[Sales]]</f>
        <v>0.47992530345471518</v>
      </c>
      <c r="AF1340" s="41">
        <f>India_Data[[#This Row],[Sales]]/India_Data[[#This Row],[Target]]</f>
        <v>1.5422400000000001</v>
      </c>
      <c r="AG1340" s="41">
        <f>India_Data[[#This Row],[Shipping Cost]]/India_Data[[#This Row],[Sales]]</f>
        <v>7.601065117404987E-2</v>
      </c>
      <c r="AH1340" s="40" t="str">
        <f>IF(India_Data[[#This Row],[Shipping Cost]]/India_Data[[#This Row],[Sales]]&gt;0.1,"HIGH","")</f>
        <v/>
      </c>
    </row>
    <row r="1341" spans="1:34">
      <c r="A1341" s="19">
        <v>1340</v>
      </c>
      <c r="B1341" s="20" t="s">
        <v>2297</v>
      </c>
      <c r="C1341" s="20" t="s">
        <v>26</v>
      </c>
      <c r="D1341" s="20" t="s">
        <v>384</v>
      </c>
      <c r="E1341" s="20" t="s">
        <v>385</v>
      </c>
      <c r="F1341" s="20" t="s">
        <v>29</v>
      </c>
      <c r="G1341" s="20" t="s">
        <v>260</v>
      </c>
      <c r="H1341" s="20" t="s">
        <v>260</v>
      </c>
      <c r="I1341" s="20" t="s">
        <v>32</v>
      </c>
      <c r="J1341" s="20" t="s">
        <v>33</v>
      </c>
      <c r="K1341" s="20" t="s">
        <v>2298</v>
      </c>
      <c r="L1341" s="20" t="s">
        <v>1942</v>
      </c>
      <c r="M1341" s="20" t="s">
        <v>1969</v>
      </c>
      <c r="N1341" s="20" t="s">
        <v>2299</v>
      </c>
      <c r="O1341" s="20">
        <v>3180.3</v>
      </c>
      <c r="P1341" s="20">
        <v>5</v>
      </c>
      <c r="Q1341" s="20">
        <v>381.6</v>
      </c>
      <c r="R1341" s="20">
        <v>209.29</v>
      </c>
      <c r="S1341" s="20" t="s">
        <v>38</v>
      </c>
      <c r="T1341" s="20">
        <v>154</v>
      </c>
      <c r="U1341" s="20" t="s">
        <v>39</v>
      </c>
      <c r="V1341" s="20" t="s">
        <v>57</v>
      </c>
      <c r="W1341" s="21" t="s">
        <v>41</v>
      </c>
      <c r="X1341" s="22">
        <v>44488</v>
      </c>
      <c r="Y1341" s="23">
        <v>44490</v>
      </c>
      <c r="Z1341" s="37" t="str">
        <f>IF(India_Data[[#This Row],[Order Date]]=India_Data[[#This Row],[Ship Date]],"0","1")</f>
        <v>1</v>
      </c>
      <c r="AA1341" s="37" t="str">
        <f>IF(India_Data[[#This Row],[Sales]]&gt;=India_Data[[#This Row],[Target]],"YES","NO")</f>
        <v>YES</v>
      </c>
      <c r="AB1341" s="37">
        <f>(Data!O1341:O2895-Data!T1341:T2895)</f>
        <v>3026.3</v>
      </c>
      <c r="AC1341" s="35">
        <f>India_Data[[#This Row],[Ship Date]]-India_Data[[#This Row],[Order Date]]</f>
        <v>2</v>
      </c>
      <c r="AD1341" s="35" t="str">
        <f>IF(India_Data[[#This Row],[Ship Date]]-India_Data[[#This Row],[Order Date]]&gt;5,"flag","no")</f>
        <v>no</v>
      </c>
      <c r="AE1341" s="35">
        <f>India_Data[[#This Row],[Profit]]/India_Data[[#This Row],[Sales]]</f>
        <v>0.119988680313178</v>
      </c>
      <c r="AF1341" s="41">
        <f>India_Data[[#This Row],[Sales]]/India_Data[[#This Row],[Target]]</f>
        <v>20.651298701298703</v>
      </c>
      <c r="AG1341" s="41">
        <f>India_Data[[#This Row],[Shipping Cost]]/India_Data[[#This Row],[Sales]]</f>
        <v>6.5808257082665148E-2</v>
      </c>
      <c r="AH1341" s="40" t="str">
        <f>IF(India_Data[[#This Row],[Shipping Cost]]/India_Data[[#This Row],[Sales]]&gt;0.1,"HIGH","")</f>
        <v/>
      </c>
    </row>
    <row r="1342" spans="1:34">
      <c r="A1342" s="19">
        <v>1341</v>
      </c>
      <c r="B1342" s="20" t="s">
        <v>537</v>
      </c>
      <c r="C1342" s="20" t="s">
        <v>26</v>
      </c>
      <c r="D1342" s="20" t="s">
        <v>216</v>
      </c>
      <c r="E1342" s="20" t="s">
        <v>217</v>
      </c>
      <c r="F1342" s="20" t="s">
        <v>29</v>
      </c>
      <c r="G1342" s="20" t="s">
        <v>511</v>
      </c>
      <c r="H1342" s="20" t="s">
        <v>512</v>
      </c>
      <c r="I1342" s="20" t="s">
        <v>32</v>
      </c>
      <c r="J1342" s="20" t="s">
        <v>180</v>
      </c>
      <c r="K1342" s="20" t="s">
        <v>1726</v>
      </c>
      <c r="L1342" s="20" t="s">
        <v>1508</v>
      </c>
      <c r="M1342" s="20" t="s">
        <v>1509</v>
      </c>
      <c r="N1342" s="20" t="s">
        <v>1727</v>
      </c>
      <c r="O1342" s="20">
        <v>2722.86</v>
      </c>
      <c r="P1342" s="20">
        <v>7</v>
      </c>
      <c r="Q1342" s="20">
        <v>408.24</v>
      </c>
      <c r="R1342" s="20">
        <v>137.38</v>
      </c>
      <c r="S1342" s="20" t="s">
        <v>38</v>
      </c>
      <c r="T1342" s="20">
        <v>694</v>
      </c>
      <c r="U1342" s="20" t="s">
        <v>39</v>
      </c>
      <c r="V1342" s="20" t="s">
        <v>50</v>
      </c>
      <c r="W1342" s="21" t="s">
        <v>41</v>
      </c>
      <c r="X1342" s="22">
        <v>44474</v>
      </c>
      <c r="Y1342" s="23">
        <v>44329</v>
      </c>
      <c r="Z1342" s="37" t="str">
        <f>IF(India_Data[[#This Row],[Order Date]]=India_Data[[#This Row],[Ship Date]],"0","1")</f>
        <v>1</v>
      </c>
      <c r="AA1342" s="37" t="str">
        <f>IF(India_Data[[#This Row],[Sales]]&gt;=India_Data[[#This Row],[Target]],"YES","NO")</f>
        <v>YES</v>
      </c>
      <c r="AB1342" s="37">
        <f>(Data!O1342:O2896-Data!T1342:T2896)</f>
        <v>2028.8600000000001</v>
      </c>
      <c r="AC1342" s="35">
        <f>India_Data[[#This Row],[Ship Date]]-India_Data[[#This Row],[Order Date]]</f>
        <v>-145</v>
      </c>
      <c r="AD1342" s="35" t="str">
        <f>IF(India_Data[[#This Row],[Ship Date]]-India_Data[[#This Row],[Order Date]]&gt;5,"flag","no")</f>
        <v>no</v>
      </c>
      <c r="AE1342" s="35">
        <f>India_Data[[#This Row],[Profit]]/India_Data[[#This Row],[Sales]]</f>
        <v>0.14993058769088385</v>
      </c>
      <c r="AF1342" s="41">
        <f>India_Data[[#This Row],[Sales]]/India_Data[[#This Row],[Target]]</f>
        <v>3.9234293948126804</v>
      </c>
      <c r="AG1342" s="41">
        <f>India_Data[[#This Row],[Shipping Cost]]/India_Data[[#This Row],[Sales]]</f>
        <v>5.0454301726860724E-2</v>
      </c>
      <c r="AH1342" s="40" t="str">
        <f>IF(India_Data[[#This Row],[Shipping Cost]]/India_Data[[#This Row],[Sales]]&gt;0.1,"HIGH","")</f>
        <v/>
      </c>
    </row>
    <row r="1343" spans="1:34">
      <c r="A1343" s="19">
        <v>1342</v>
      </c>
      <c r="B1343" s="20" t="s">
        <v>2300</v>
      </c>
      <c r="C1343" s="20" t="s">
        <v>26</v>
      </c>
      <c r="D1343" s="20" t="s">
        <v>258</v>
      </c>
      <c r="E1343" s="20" t="s">
        <v>259</v>
      </c>
      <c r="F1343" s="20" t="s">
        <v>29</v>
      </c>
      <c r="G1343" s="20" t="s">
        <v>745</v>
      </c>
      <c r="H1343" s="20" t="s">
        <v>563</v>
      </c>
      <c r="I1343" s="20" t="s">
        <v>32</v>
      </c>
      <c r="J1343" s="20" t="s">
        <v>54</v>
      </c>
      <c r="K1343" s="20" t="s">
        <v>2301</v>
      </c>
      <c r="L1343" s="20" t="s">
        <v>1942</v>
      </c>
      <c r="M1343" s="20" t="s">
        <v>1958</v>
      </c>
      <c r="N1343" s="20" t="s">
        <v>2302</v>
      </c>
      <c r="O1343" s="20">
        <v>814.17</v>
      </c>
      <c r="P1343" s="20">
        <v>7</v>
      </c>
      <c r="Q1343" s="20">
        <v>170.94</v>
      </c>
      <c r="R1343" s="20">
        <v>30.64</v>
      </c>
      <c r="S1343" s="20" t="s">
        <v>38</v>
      </c>
      <c r="T1343" s="20">
        <v>605</v>
      </c>
      <c r="U1343" s="20" t="s">
        <v>39</v>
      </c>
      <c r="V1343" s="20" t="s">
        <v>78</v>
      </c>
      <c r="W1343" s="21" t="s">
        <v>58</v>
      </c>
      <c r="X1343" s="22">
        <v>44965</v>
      </c>
      <c r="Y1343" s="23">
        <v>45024</v>
      </c>
      <c r="Z1343" s="37" t="str">
        <f>IF(India_Data[[#This Row],[Order Date]]=India_Data[[#This Row],[Ship Date]],"0","1")</f>
        <v>1</v>
      </c>
      <c r="AA1343" s="37" t="str">
        <f>IF(India_Data[[#This Row],[Sales]]&gt;=India_Data[[#This Row],[Target]],"YES","NO")</f>
        <v>YES</v>
      </c>
      <c r="AB1343" s="37">
        <f>(Data!O1343:O2897-Data!T1343:T2897)</f>
        <v>209.16999999999996</v>
      </c>
      <c r="AC1343" s="35">
        <f>India_Data[[#This Row],[Ship Date]]-India_Data[[#This Row],[Order Date]]</f>
        <v>59</v>
      </c>
      <c r="AD1343" s="35" t="str">
        <f>IF(India_Data[[#This Row],[Ship Date]]-India_Data[[#This Row],[Order Date]]&gt;5,"flag","no")</f>
        <v>flag</v>
      </c>
      <c r="AE1343" s="35">
        <f>India_Data[[#This Row],[Profit]]/India_Data[[#This Row],[Sales]]</f>
        <v>0.20995615166365747</v>
      </c>
      <c r="AF1343" s="41">
        <f>India_Data[[#This Row],[Sales]]/India_Data[[#This Row],[Target]]</f>
        <v>1.3457355371900825</v>
      </c>
      <c r="AG1343" s="41">
        <f>India_Data[[#This Row],[Shipping Cost]]/India_Data[[#This Row],[Sales]]</f>
        <v>3.7633418082218706E-2</v>
      </c>
      <c r="AH1343" s="40" t="str">
        <f>IF(India_Data[[#This Row],[Shipping Cost]]/India_Data[[#This Row],[Sales]]&gt;0.1,"HIGH","")</f>
        <v/>
      </c>
    </row>
    <row r="1344" spans="1:34">
      <c r="A1344" s="19">
        <v>1343</v>
      </c>
      <c r="B1344" s="20" t="s">
        <v>1479</v>
      </c>
      <c r="C1344" s="20" t="s">
        <v>26</v>
      </c>
      <c r="D1344" s="20" t="s">
        <v>1480</v>
      </c>
      <c r="E1344" s="20" t="s">
        <v>1481</v>
      </c>
      <c r="F1344" s="20" t="s">
        <v>29</v>
      </c>
      <c r="G1344" s="20" t="s">
        <v>123</v>
      </c>
      <c r="H1344" s="20" t="s">
        <v>124</v>
      </c>
      <c r="I1344" s="20" t="s">
        <v>32</v>
      </c>
      <c r="J1344" s="20" t="s">
        <v>47</v>
      </c>
      <c r="K1344" s="20" t="s">
        <v>1983</v>
      </c>
      <c r="L1344" s="20" t="s">
        <v>1942</v>
      </c>
      <c r="M1344" s="20" t="s">
        <v>1958</v>
      </c>
      <c r="N1344" s="20" t="s">
        <v>1984</v>
      </c>
      <c r="O1344" s="20">
        <v>284.97000000000003</v>
      </c>
      <c r="P1344" s="20">
        <v>7</v>
      </c>
      <c r="Q1344" s="20">
        <v>39.69</v>
      </c>
      <c r="R1344" s="20">
        <v>13.23</v>
      </c>
      <c r="S1344" s="20" t="s">
        <v>38</v>
      </c>
      <c r="T1344" s="20">
        <v>117</v>
      </c>
      <c r="U1344" s="20" t="s">
        <v>39</v>
      </c>
      <c r="V1344" s="20" t="s">
        <v>57</v>
      </c>
      <c r="W1344" s="21" t="s">
        <v>41</v>
      </c>
      <c r="X1344" s="22">
        <v>44965</v>
      </c>
      <c r="Y1344" s="23">
        <v>45024</v>
      </c>
      <c r="Z1344" s="37" t="str">
        <f>IF(India_Data[[#This Row],[Order Date]]=India_Data[[#This Row],[Ship Date]],"0","1")</f>
        <v>1</v>
      </c>
      <c r="AA1344" s="37" t="str">
        <f>IF(India_Data[[#This Row],[Sales]]&gt;=India_Data[[#This Row],[Target]],"YES","NO")</f>
        <v>YES</v>
      </c>
      <c r="AB1344" s="37">
        <f>(Data!O1344:O2898-Data!T1344:T2898)</f>
        <v>167.97000000000003</v>
      </c>
      <c r="AC1344" s="35">
        <f>India_Data[[#This Row],[Ship Date]]-India_Data[[#This Row],[Order Date]]</f>
        <v>59</v>
      </c>
      <c r="AD1344" s="35" t="str">
        <f>IF(India_Data[[#This Row],[Ship Date]]-India_Data[[#This Row],[Order Date]]&gt;5,"flag","no")</f>
        <v>flag</v>
      </c>
      <c r="AE1344" s="35">
        <f>India_Data[[#This Row],[Profit]]/India_Data[[#This Row],[Sales]]</f>
        <v>0.13927781871775974</v>
      </c>
      <c r="AF1344" s="41">
        <f>India_Data[[#This Row],[Sales]]/India_Data[[#This Row],[Target]]</f>
        <v>2.4356410256410257</v>
      </c>
      <c r="AG1344" s="41">
        <f>India_Data[[#This Row],[Shipping Cost]]/India_Data[[#This Row],[Sales]]</f>
        <v>4.6425939572586582E-2</v>
      </c>
      <c r="AH1344" s="40" t="str">
        <f>IF(India_Data[[#This Row],[Shipping Cost]]/India_Data[[#This Row],[Sales]]&gt;0.1,"HIGH","")</f>
        <v/>
      </c>
    </row>
    <row r="1345" spans="1:34">
      <c r="A1345" s="19">
        <v>1344</v>
      </c>
      <c r="B1345" s="20" t="s">
        <v>537</v>
      </c>
      <c r="C1345" s="20" t="s">
        <v>26</v>
      </c>
      <c r="D1345" s="20" t="s">
        <v>216</v>
      </c>
      <c r="E1345" s="20" t="s">
        <v>217</v>
      </c>
      <c r="F1345" s="20" t="s">
        <v>29</v>
      </c>
      <c r="G1345" s="20" t="s">
        <v>511</v>
      </c>
      <c r="H1345" s="20" t="s">
        <v>512</v>
      </c>
      <c r="I1345" s="20" t="s">
        <v>32</v>
      </c>
      <c r="J1345" s="20" t="s">
        <v>180</v>
      </c>
      <c r="K1345" s="20" t="s">
        <v>1728</v>
      </c>
      <c r="L1345" s="20" t="s">
        <v>1508</v>
      </c>
      <c r="M1345" s="20" t="s">
        <v>1509</v>
      </c>
      <c r="N1345" s="20" t="s">
        <v>1729</v>
      </c>
      <c r="O1345" s="20">
        <v>362.85</v>
      </c>
      <c r="P1345" s="20">
        <v>1</v>
      </c>
      <c r="Q1345" s="20">
        <v>32.64</v>
      </c>
      <c r="R1345" s="20">
        <v>21.58</v>
      </c>
      <c r="S1345" s="20" t="s">
        <v>38</v>
      </c>
      <c r="T1345" s="20">
        <v>531</v>
      </c>
      <c r="U1345" s="20" t="s">
        <v>39</v>
      </c>
      <c r="V1345" s="20" t="s">
        <v>40</v>
      </c>
      <c r="W1345" s="21" t="s">
        <v>58</v>
      </c>
      <c r="X1345" s="22">
        <v>45467</v>
      </c>
      <c r="Y1345" s="23">
        <v>45472</v>
      </c>
      <c r="Z1345" s="37" t="str">
        <f>IF(India_Data[[#This Row],[Order Date]]=India_Data[[#This Row],[Ship Date]],"0","1")</f>
        <v>1</v>
      </c>
      <c r="AA1345" s="37" t="str">
        <f>IF(India_Data[[#This Row],[Sales]]&gt;=India_Data[[#This Row],[Target]],"YES","NO")</f>
        <v>NO</v>
      </c>
      <c r="AB1345" s="37">
        <f>(Data!O1345:O2899-Data!T1345:T2899)</f>
        <v>-168.14999999999998</v>
      </c>
      <c r="AC1345" s="35">
        <f>India_Data[[#This Row],[Ship Date]]-India_Data[[#This Row],[Order Date]]</f>
        <v>5</v>
      </c>
      <c r="AD1345" s="35" t="str">
        <f>IF(India_Data[[#This Row],[Ship Date]]-India_Data[[#This Row],[Order Date]]&gt;5,"flag","no")</f>
        <v>no</v>
      </c>
      <c r="AE1345" s="35">
        <f>India_Data[[#This Row],[Profit]]/India_Data[[#This Row],[Sales]]</f>
        <v>8.9954526663910697E-2</v>
      </c>
      <c r="AF1345" s="41">
        <f>India_Data[[#This Row],[Sales]]/India_Data[[#This Row],[Target]]</f>
        <v>0.68333333333333335</v>
      </c>
      <c r="AG1345" s="41">
        <f>India_Data[[#This Row],[Shipping Cost]]/India_Data[[#This Row],[Sales]]</f>
        <v>5.9473611685269386E-2</v>
      </c>
      <c r="AH1345" s="40" t="str">
        <f>IF(India_Data[[#This Row],[Shipping Cost]]/India_Data[[#This Row],[Sales]]&gt;0.1,"HIGH","")</f>
        <v/>
      </c>
    </row>
    <row r="1346" spans="1:34">
      <c r="A1346" s="19">
        <v>1345</v>
      </c>
      <c r="B1346" s="20" t="s">
        <v>1730</v>
      </c>
      <c r="C1346" s="20" t="s">
        <v>26</v>
      </c>
      <c r="D1346" s="20" t="s">
        <v>1731</v>
      </c>
      <c r="E1346" s="20" t="s">
        <v>1732</v>
      </c>
      <c r="F1346" s="20" t="s">
        <v>29</v>
      </c>
      <c r="G1346" s="20" t="s">
        <v>291</v>
      </c>
      <c r="H1346" s="20" t="s">
        <v>63</v>
      </c>
      <c r="I1346" s="20" t="s">
        <v>32</v>
      </c>
      <c r="J1346" s="20" t="s">
        <v>54</v>
      </c>
      <c r="K1346" s="20" t="s">
        <v>1733</v>
      </c>
      <c r="L1346" s="20" t="s">
        <v>1508</v>
      </c>
      <c r="M1346" s="20" t="s">
        <v>1518</v>
      </c>
      <c r="N1346" s="20" t="s">
        <v>1734</v>
      </c>
      <c r="O1346" s="20">
        <v>39.494999999999997</v>
      </c>
      <c r="P1346" s="20">
        <v>1</v>
      </c>
      <c r="Q1346" s="20">
        <v>-28.454999999999998</v>
      </c>
      <c r="R1346" s="20">
        <v>2.0699999999999998</v>
      </c>
      <c r="S1346" s="20" t="s">
        <v>38</v>
      </c>
      <c r="T1346" s="20">
        <v>787</v>
      </c>
      <c r="U1346" s="20" t="s">
        <v>39</v>
      </c>
      <c r="V1346" s="20" t="s">
        <v>78</v>
      </c>
      <c r="W1346" s="21" t="s">
        <v>58</v>
      </c>
      <c r="X1346" s="22">
        <v>45394</v>
      </c>
      <c r="Y1346" s="23">
        <v>45455</v>
      </c>
      <c r="Z1346" s="37" t="str">
        <f>IF(India_Data[[#This Row],[Order Date]]=India_Data[[#This Row],[Ship Date]],"0","1")</f>
        <v>1</v>
      </c>
      <c r="AA1346" s="37" t="str">
        <f>IF(India_Data[[#This Row],[Sales]]&gt;=India_Data[[#This Row],[Target]],"YES","NO")</f>
        <v>NO</v>
      </c>
      <c r="AB1346" s="37">
        <f>(Data!O1346:O2900-Data!T1346:T2900)</f>
        <v>-747.505</v>
      </c>
      <c r="AC1346" s="35">
        <f>India_Data[[#This Row],[Ship Date]]-India_Data[[#This Row],[Order Date]]</f>
        <v>61</v>
      </c>
      <c r="AD1346" s="35" t="str">
        <f>IF(India_Data[[#This Row],[Ship Date]]-India_Data[[#This Row],[Order Date]]&gt;5,"flag","no")</f>
        <v>flag</v>
      </c>
      <c r="AE1346" s="35">
        <f>India_Data[[#This Row],[Profit]]/India_Data[[#This Row],[Sales]]</f>
        <v>-0.72047094568932779</v>
      </c>
      <c r="AF1346" s="41">
        <f>India_Data[[#This Row],[Sales]]/India_Data[[#This Row],[Target]]</f>
        <v>5.0184243964421851E-2</v>
      </c>
      <c r="AG1346" s="41">
        <f>India_Data[[#This Row],[Shipping Cost]]/India_Data[[#This Row],[Sales]]</f>
        <v>5.2411697683251046E-2</v>
      </c>
      <c r="AH1346" s="40" t="str">
        <f>IF(India_Data[[#This Row],[Shipping Cost]]/India_Data[[#This Row],[Sales]]&gt;0.1,"HIGH","")</f>
        <v/>
      </c>
    </row>
    <row r="1347" spans="1:34">
      <c r="A1347" s="19">
        <v>1346</v>
      </c>
      <c r="B1347" s="20" t="s">
        <v>537</v>
      </c>
      <c r="C1347" s="20" t="s">
        <v>26</v>
      </c>
      <c r="D1347" s="20" t="s">
        <v>216</v>
      </c>
      <c r="E1347" s="20" t="s">
        <v>217</v>
      </c>
      <c r="F1347" s="20" t="s">
        <v>29</v>
      </c>
      <c r="G1347" s="20" t="s">
        <v>511</v>
      </c>
      <c r="H1347" s="20" t="s">
        <v>512</v>
      </c>
      <c r="I1347" s="20" t="s">
        <v>32</v>
      </c>
      <c r="J1347" s="20" t="s">
        <v>180</v>
      </c>
      <c r="K1347" s="20" t="s">
        <v>1735</v>
      </c>
      <c r="L1347" s="20" t="s">
        <v>1508</v>
      </c>
      <c r="M1347" s="20" t="s">
        <v>1518</v>
      </c>
      <c r="N1347" s="20" t="s">
        <v>1736</v>
      </c>
      <c r="O1347" s="20">
        <v>111.06</v>
      </c>
      <c r="P1347" s="20">
        <v>2</v>
      </c>
      <c r="Q1347" s="20">
        <v>27.72</v>
      </c>
      <c r="R1347" s="20">
        <v>4.1100000000000003</v>
      </c>
      <c r="S1347" s="20" t="s">
        <v>38</v>
      </c>
      <c r="T1347" s="20">
        <v>353</v>
      </c>
      <c r="U1347" s="20" t="s">
        <v>39</v>
      </c>
      <c r="V1347" s="20" t="s">
        <v>78</v>
      </c>
      <c r="W1347" s="21" t="s">
        <v>58</v>
      </c>
      <c r="X1347" s="22">
        <v>45525</v>
      </c>
      <c r="Y1347" s="23">
        <v>45527</v>
      </c>
      <c r="Z1347" s="37" t="str">
        <f>IF(India_Data[[#This Row],[Order Date]]=India_Data[[#This Row],[Ship Date]],"0","1")</f>
        <v>1</v>
      </c>
      <c r="AA1347" s="37" t="str">
        <f>IF(India_Data[[#This Row],[Sales]]&gt;=India_Data[[#This Row],[Target]],"YES","NO")</f>
        <v>NO</v>
      </c>
      <c r="AB1347" s="37">
        <f>(Data!O1347:O2901-Data!T1347:T2901)</f>
        <v>-241.94</v>
      </c>
      <c r="AC1347" s="35">
        <f>India_Data[[#This Row],[Ship Date]]-India_Data[[#This Row],[Order Date]]</f>
        <v>2</v>
      </c>
      <c r="AD1347" s="35" t="str">
        <f>IF(India_Data[[#This Row],[Ship Date]]-India_Data[[#This Row],[Order Date]]&gt;5,"flag","no")</f>
        <v>no</v>
      </c>
      <c r="AE1347" s="35">
        <f>India_Data[[#This Row],[Profit]]/India_Data[[#This Row],[Sales]]</f>
        <v>0.24959481361426256</v>
      </c>
      <c r="AF1347" s="41">
        <f>India_Data[[#This Row],[Sales]]/India_Data[[#This Row],[Target]]</f>
        <v>0.31461756373937677</v>
      </c>
      <c r="AG1347" s="41">
        <f>India_Data[[#This Row],[Shipping Cost]]/India_Data[[#This Row],[Sales]]</f>
        <v>3.7007023230686116E-2</v>
      </c>
      <c r="AH1347" s="40" t="str">
        <f>IF(India_Data[[#This Row],[Shipping Cost]]/India_Data[[#This Row],[Sales]]&gt;0.1,"HIGH","")</f>
        <v/>
      </c>
    </row>
    <row r="1348" spans="1:34">
      <c r="A1348" s="19">
        <v>1347</v>
      </c>
      <c r="B1348" s="20" t="s">
        <v>2303</v>
      </c>
      <c r="C1348" s="20" t="s">
        <v>26</v>
      </c>
      <c r="D1348" s="20" t="s">
        <v>2304</v>
      </c>
      <c r="E1348" s="20" t="s">
        <v>2305</v>
      </c>
      <c r="F1348" s="20" t="s">
        <v>29</v>
      </c>
      <c r="G1348" s="20" t="s">
        <v>82</v>
      </c>
      <c r="H1348" s="20" t="s">
        <v>63</v>
      </c>
      <c r="I1348" s="20" t="s">
        <v>32</v>
      </c>
      <c r="J1348" s="20" t="s">
        <v>54</v>
      </c>
      <c r="K1348" s="20" t="s">
        <v>2306</v>
      </c>
      <c r="L1348" s="20" t="s">
        <v>1942</v>
      </c>
      <c r="M1348" s="20" t="s">
        <v>1958</v>
      </c>
      <c r="N1348" s="20" t="s">
        <v>2307</v>
      </c>
      <c r="O1348" s="20">
        <v>142.68</v>
      </c>
      <c r="P1348" s="20">
        <v>2</v>
      </c>
      <c r="Q1348" s="20">
        <v>45.6</v>
      </c>
      <c r="R1348" s="20">
        <v>9.76</v>
      </c>
      <c r="S1348" s="20" t="s">
        <v>38</v>
      </c>
      <c r="T1348" s="20">
        <v>630</v>
      </c>
      <c r="U1348" s="20" t="s">
        <v>39</v>
      </c>
      <c r="V1348" s="20" t="s">
        <v>57</v>
      </c>
      <c r="W1348" s="21" t="s">
        <v>41</v>
      </c>
      <c r="X1348" s="22">
        <v>45453</v>
      </c>
      <c r="Y1348" s="23">
        <v>45453</v>
      </c>
      <c r="Z1348" s="37" t="str">
        <f>IF(India_Data[[#This Row],[Order Date]]=India_Data[[#This Row],[Ship Date]],"0","1")</f>
        <v>0</v>
      </c>
      <c r="AA1348" s="37" t="str">
        <f>IF(India_Data[[#This Row],[Sales]]&gt;=India_Data[[#This Row],[Target]],"YES","NO")</f>
        <v>NO</v>
      </c>
      <c r="AB1348" s="37">
        <f>(Data!O1348:O2902-Data!T1348:T2902)</f>
        <v>-487.32</v>
      </c>
      <c r="AC1348" s="35">
        <f>India_Data[[#This Row],[Ship Date]]-India_Data[[#This Row],[Order Date]]</f>
        <v>0</v>
      </c>
      <c r="AD1348" s="35" t="str">
        <f>IF(India_Data[[#This Row],[Ship Date]]-India_Data[[#This Row],[Order Date]]&gt;5,"flag","no")</f>
        <v>no</v>
      </c>
      <c r="AE1348" s="35">
        <f>India_Data[[#This Row],[Profit]]/India_Data[[#This Row],[Sales]]</f>
        <v>0.31959629941126999</v>
      </c>
      <c r="AF1348" s="41">
        <f>India_Data[[#This Row],[Sales]]/India_Data[[#This Row],[Target]]</f>
        <v>0.2264761904761905</v>
      </c>
      <c r="AG1348" s="41">
        <f>India_Data[[#This Row],[Shipping Cost]]/India_Data[[#This Row],[Sales]]</f>
        <v>6.8404821979254266E-2</v>
      </c>
      <c r="AH1348" s="40" t="str">
        <f>IF(India_Data[[#This Row],[Shipping Cost]]/India_Data[[#This Row],[Sales]]&gt;0.1,"HIGH","")</f>
        <v/>
      </c>
    </row>
    <row r="1349" spans="1:34">
      <c r="A1349" s="19">
        <v>1348</v>
      </c>
      <c r="B1349" s="20" t="s">
        <v>904</v>
      </c>
      <c r="C1349" s="20" t="s">
        <v>26</v>
      </c>
      <c r="D1349" s="20" t="s">
        <v>905</v>
      </c>
      <c r="E1349" s="20" t="s">
        <v>906</v>
      </c>
      <c r="F1349" s="20" t="s">
        <v>29</v>
      </c>
      <c r="G1349" s="20" t="s">
        <v>907</v>
      </c>
      <c r="H1349" s="20" t="s">
        <v>757</v>
      </c>
      <c r="I1349" s="20" t="s">
        <v>32</v>
      </c>
      <c r="J1349" s="20" t="s">
        <v>180</v>
      </c>
      <c r="K1349" s="20" t="s">
        <v>908</v>
      </c>
      <c r="L1349" s="20" t="s">
        <v>35</v>
      </c>
      <c r="M1349" s="20" t="s">
        <v>145</v>
      </c>
      <c r="N1349" s="20" t="s">
        <v>909</v>
      </c>
      <c r="O1349" s="20">
        <v>48.9</v>
      </c>
      <c r="P1349" s="20">
        <v>2</v>
      </c>
      <c r="Q1349" s="20">
        <v>6.84</v>
      </c>
      <c r="R1349" s="20">
        <v>2.46</v>
      </c>
      <c r="S1349" s="20" t="s">
        <v>38</v>
      </c>
      <c r="T1349" s="20">
        <v>444</v>
      </c>
      <c r="U1349" s="20" t="s">
        <v>206</v>
      </c>
      <c r="V1349" s="20" t="s">
        <v>214</v>
      </c>
      <c r="W1349" s="21" t="s">
        <v>41</v>
      </c>
      <c r="X1349" s="22">
        <v>44383</v>
      </c>
      <c r="Y1349" s="23">
        <v>44475</v>
      </c>
      <c r="Z1349" s="37" t="str">
        <f>IF(India_Data[[#This Row],[Order Date]]=India_Data[[#This Row],[Ship Date]],"0","1")</f>
        <v>1</v>
      </c>
      <c r="AA1349" s="37" t="str">
        <f>IF(India_Data[[#This Row],[Sales]]&gt;=India_Data[[#This Row],[Target]],"YES","NO")</f>
        <v>NO</v>
      </c>
      <c r="AB1349" s="37">
        <f>(Data!O1349:O2903-Data!T1349:T2903)</f>
        <v>-395.1</v>
      </c>
      <c r="AC1349" s="35">
        <f>India_Data[[#This Row],[Ship Date]]-India_Data[[#This Row],[Order Date]]</f>
        <v>92</v>
      </c>
      <c r="AD1349" s="35" t="str">
        <f>IF(India_Data[[#This Row],[Ship Date]]-India_Data[[#This Row],[Order Date]]&gt;5,"flag","no")</f>
        <v>flag</v>
      </c>
      <c r="AE1349" s="35">
        <f>India_Data[[#This Row],[Profit]]/India_Data[[#This Row],[Sales]]</f>
        <v>0.13987730061349693</v>
      </c>
      <c r="AF1349" s="41">
        <f>India_Data[[#This Row],[Sales]]/India_Data[[#This Row],[Target]]</f>
        <v>0.11013513513513513</v>
      </c>
      <c r="AG1349" s="41">
        <f>India_Data[[#This Row],[Shipping Cost]]/India_Data[[#This Row],[Sales]]</f>
        <v>5.030674846625767E-2</v>
      </c>
      <c r="AH1349" s="40" t="str">
        <f>IF(India_Data[[#This Row],[Shipping Cost]]/India_Data[[#This Row],[Sales]]&gt;0.1,"HIGH","")</f>
        <v/>
      </c>
    </row>
    <row r="1350" spans="1:34">
      <c r="A1350" s="19">
        <v>1349</v>
      </c>
      <c r="B1350" s="20" t="s">
        <v>904</v>
      </c>
      <c r="C1350" s="20" t="s">
        <v>26</v>
      </c>
      <c r="D1350" s="20" t="s">
        <v>905</v>
      </c>
      <c r="E1350" s="20" t="s">
        <v>906</v>
      </c>
      <c r="F1350" s="20" t="s">
        <v>29</v>
      </c>
      <c r="G1350" s="20" t="s">
        <v>907</v>
      </c>
      <c r="H1350" s="20" t="s">
        <v>757</v>
      </c>
      <c r="I1350" s="20" t="s">
        <v>32</v>
      </c>
      <c r="J1350" s="20" t="s">
        <v>180</v>
      </c>
      <c r="K1350" s="20" t="s">
        <v>675</v>
      </c>
      <c r="L1350" s="20" t="s">
        <v>35</v>
      </c>
      <c r="M1350" s="20" t="s">
        <v>105</v>
      </c>
      <c r="N1350" s="20" t="s">
        <v>676</v>
      </c>
      <c r="O1350" s="20">
        <v>55.5</v>
      </c>
      <c r="P1350" s="20">
        <v>2</v>
      </c>
      <c r="Q1350" s="20">
        <v>25.5</v>
      </c>
      <c r="R1350" s="20">
        <v>3.7</v>
      </c>
      <c r="S1350" s="20" t="s">
        <v>38</v>
      </c>
      <c r="T1350" s="20">
        <v>304</v>
      </c>
      <c r="U1350" s="20" t="s">
        <v>206</v>
      </c>
      <c r="V1350" s="20" t="s">
        <v>207</v>
      </c>
      <c r="W1350" s="21" t="s">
        <v>58</v>
      </c>
      <c r="X1350" s="22">
        <v>45530</v>
      </c>
      <c r="Y1350" s="23">
        <v>45532</v>
      </c>
      <c r="Z1350" s="37" t="str">
        <f>IF(India_Data[[#This Row],[Order Date]]=India_Data[[#This Row],[Ship Date]],"0","1")</f>
        <v>1</v>
      </c>
      <c r="AA1350" s="37" t="str">
        <f>IF(India_Data[[#This Row],[Sales]]&gt;=India_Data[[#This Row],[Target]],"YES","NO")</f>
        <v>NO</v>
      </c>
      <c r="AB1350" s="37">
        <f>(Data!O1350:O2904-Data!T1350:T2904)</f>
        <v>-248.5</v>
      </c>
      <c r="AC1350" s="35">
        <f>India_Data[[#This Row],[Ship Date]]-India_Data[[#This Row],[Order Date]]</f>
        <v>2</v>
      </c>
      <c r="AD1350" s="35" t="str">
        <f>IF(India_Data[[#This Row],[Ship Date]]-India_Data[[#This Row],[Order Date]]&gt;5,"flag","no")</f>
        <v>no</v>
      </c>
      <c r="AE1350" s="35">
        <f>India_Data[[#This Row],[Profit]]/India_Data[[#This Row],[Sales]]</f>
        <v>0.45945945945945948</v>
      </c>
      <c r="AF1350" s="41">
        <f>India_Data[[#This Row],[Sales]]/India_Data[[#This Row],[Target]]</f>
        <v>0.18256578947368421</v>
      </c>
      <c r="AG1350" s="41">
        <f>India_Data[[#This Row],[Shipping Cost]]/India_Data[[#This Row],[Sales]]</f>
        <v>6.6666666666666666E-2</v>
      </c>
      <c r="AH1350" s="40" t="str">
        <f>IF(India_Data[[#This Row],[Shipping Cost]]/India_Data[[#This Row],[Sales]]&gt;0.1,"HIGH","")</f>
        <v/>
      </c>
    </row>
    <row r="1351" spans="1:34">
      <c r="A1351" s="19">
        <v>1350</v>
      </c>
      <c r="B1351" s="20" t="s">
        <v>910</v>
      </c>
      <c r="C1351" s="20" t="s">
        <v>26</v>
      </c>
      <c r="D1351" s="20" t="s">
        <v>911</v>
      </c>
      <c r="E1351" s="20" t="s">
        <v>912</v>
      </c>
      <c r="F1351" s="20" t="s">
        <v>29</v>
      </c>
      <c r="G1351" s="20" t="s">
        <v>913</v>
      </c>
      <c r="H1351" s="20" t="s">
        <v>136</v>
      </c>
      <c r="I1351" s="20" t="s">
        <v>32</v>
      </c>
      <c r="J1351" s="20" t="s">
        <v>54</v>
      </c>
      <c r="K1351" s="20" t="s">
        <v>914</v>
      </c>
      <c r="L1351" s="20" t="s">
        <v>35</v>
      </c>
      <c r="M1351" s="20" t="s">
        <v>105</v>
      </c>
      <c r="N1351" s="20" t="s">
        <v>915</v>
      </c>
      <c r="O1351" s="20">
        <v>36.78</v>
      </c>
      <c r="P1351" s="20">
        <v>2</v>
      </c>
      <c r="Q1351" s="20">
        <v>4.38</v>
      </c>
      <c r="R1351" s="20">
        <v>3.33</v>
      </c>
      <c r="S1351" s="20" t="s">
        <v>38</v>
      </c>
      <c r="T1351" s="20">
        <v>709</v>
      </c>
      <c r="U1351" s="20" t="s">
        <v>206</v>
      </c>
      <c r="V1351" s="20" t="s">
        <v>214</v>
      </c>
      <c r="W1351" s="21" t="s">
        <v>58</v>
      </c>
      <c r="X1351" s="22">
        <v>44906</v>
      </c>
      <c r="Y1351" s="23">
        <v>44882</v>
      </c>
      <c r="Z1351" s="37" t="str">
        <f>IF(India_Data[[#This Row],[Order Date]]=India_Data[[#This Row],[Ship Date]],"0","1")</f>
        <v>1</v>
      </c>
      <c r="AA1351" s="37" t="str">
        <f>IF(India_Data[[#This Row],[Sales]]&gt;=India_Data[[#This Row],[Target]],"YES","NO")</f>
        <v>NO</v>
      </c>
      <c r="AB1351" s="37">
        <f>(Data!O1351:O2905-Data!T1351:T2905)</f>
        <v>-672.22</v>
      </c>
      <c r="AC1351" s="35">
        <f>India_Data[[#This Row],[Ship Date]]-India_Data[[#This Row],[Order Date]]</f>
        <v>-24</v>
      </c>
      <c r="AD1351" s="35" t="str">
        <f>IF(India_Data[[#This Row],[Ship Date]]-India_Data[[#This Row],[Order Date]]&gt;5,"flag","no")</f>
        <v>no</v>
      </c>
      <c r="AE1351" s="35">
        <f>India_Data[[#This Row],[Profit]]/India_Data[[#This Row],[Sales]]</f>
        <v>0.11908646003262642</v>
      </c>
      <c r="AF1351" s="41">
        <f>India_Data[[#This Row],[Sales]]/India_Data[[#This Row],[Target]]</f>
        <v>5.1875881523272216E-2</v>
      </c>
      <c r="AG1351" s="41">
        <f>India_Data[[#This Row],[Shipping Cost]]/India_Data[[#This Row],[Sales]]</f>
        <v>9.0538336052202281E-2</v>
      </c>
      <c r="AH1351" s="40" t="str">
        <f>IF(India_Data[[#This Row],[Shipping Cost]]/India_Data[[#This Row],[Sales]]&gt;0.1,"HIGH","")</f>
        <v/>
      </c>
    </row>
    <row r="1352" spans="1:34">
      <c r="A1352" s="19">
        <v>1351</v>
      </c>
      <c r="B1352" s="20" t="s">
        <v>916</v>
      </c>
      <c r="C1352" s="20" t="s">
        <v>26</v>
      </c>
      <c r="D1352" s="20" t="s">
        <v>917</v>
      </c>
      <c r="E1352" s="20" t="s">
        <v>918</v>
      </c>
      <c r="F1352" s="20" t="s">
        <v>29</v>
      </c>
      <c r="G1352" s="20" t="s">
        <v>191</v>
      </c>
      <c r="H1352" s="20" t="s">
        <v>63</v>
      </c>
      <c r="I1352" s="20" t="s">
        <v>32</v>
      </c>
      <c r="J1352" s="20" t="s">
        <v>54</v>
      </c>
      <c r="K1352" s="20" t="s">
        <v>919</v>
      </c>
      <c r="L1352" s="20" t="s">
        <v>35</v>
      </c>
      <c r="M1352" s="20" t="s">
        <v>105</v>
      </c>
      <c r="N1352" s="20" t="s">
        <v>920</v>
      </c>
      <c r="O1352" s="20">
        <v>33.18</v>
      </c>
      <c r="P1352" s="20">
        <v>2</v>
      </c>
      <c r="Q1352" s="20">
        <v>3.3</v>
      </c>
      <c r="R1352" s="20">
        <v>3.17</v>
      </c>
      <c r="S1352" s="20" t="s">
        <v>38</v>
      </c>
      <c r="T1352" s="20">
        <v>455</v>
      </c>
      <c r="U1352" s="20" t="s">
        <v>206</v>
      </c>
      <c r="V1352" s="20" t="s">
        <v>228</v>
      </c>
      <c r="W1352" s="21" t="s">
        <v>41</v>
      </c>
      <c r="X1352" s="22">
        <v>45117</v>
      </c>
      <c r="Y1352" s="23">
        <v>45270</v>
      </c>
      <c r="Z1352" s="37" t="str">
        <f>IF(India_Data[[#This Row],[Order Date]]=India_Data[[#This Row],[Ship Date]],"0","1")</f>
        <v>1</v>
      </c>
      <c r="AA1352" s="37" t="str">
        <f>IF(India_Data[[#This Row],[Sales]]&gt;=India_Data[[#This Row],[Target]],"YES","NO")</f>
        <v>NO</v>
      </c>
      <c r="AB1352" s="37">
        <f>(Data!O1352:O2906-Data!T1352:T2906)</f>
        <v>-421.82</v>
      </c>
      <c r="AC1352" s="35">
        <f>India_Data[[#This Row],[Ship Date]]-India_Data[[#This Row],[Order Date]]</f>
        <v>153</v>
      </c>
      <c r="AD1352" s="35" t="str">
        <f>IF(India_Data[[#This Row],[Ship Date]]-India_Data[[#This Row],[Order Date]]&gt;5,"flag","no")</f>
        <v>flag</v>
      </c>
      <c r="AE1352" s="35">
        <f>India_Data[[#This Row],[Profit]]/India_Data[[#This Row],[Sales]]</f>
        <v>9.9457504520795659E-2</v>
      </c>
      <c r="AF1352" s="41">
        <f>India_Data[[#This Row],[Sales]]/India_Data[[#This Row],[Target]]</f>
        <v>7.2923076923076924E-2</v>
      </c>
      <c r="AG1352" s="41">
        <f>India_Data[[#This Row],[Shipping Cost]]/India_Data[[#This Row],[Sales]]</f>
        <v>9.5539481615430979E-2</v>
      </c>
      <c r="AH1352" s="40" t="str">
        <f>IF(India_Data[[#This Row],[Shipping Cost]]/India_Data[[#This Row],[Sales]]&gt;0.1,"HIGH","")</f>
        <v/>
      </c>
    </row>
    <row r="1353" spans="1:34">
      <c r="A1353" s="19">
        <v>1352</v>
      </c>
      <c r="B1353" s="20" t="s">
        <v>526</v>
      </c>
      <c r="C1353" s="20" t="s">
        <v>26</v>
      </c>
      <c r="D1353" s="20" t="s">
        <v>527</v>
      </c>
      <c r="E1353" s="20" t="s">
        <v>528</v>
      </c>
      <c r="F1353" s="20" t="s">
        <v>29</v>
      </c>
      <c r="G1353" s="20" t="s">
        <v>529</v>
      </c>
      <c r="H1353" s="20" t="s">
        <v>31</v>
      </c>
      <c r="I1353" s="20" t="s">
        <v>32</v>
      </c>
      <c r="J1353" s="20" t="s">
        <v>33</v>
      </c>
      <c r="K1353" s="20" t="s">
        <v>530</v>
      </c>
      <c r="L1353" s="20" t="s">
        <v>35</v>
      </c>
      <c r="M1353" s="20" t="s">
        <v>159</v>
      </c>
      <c r="N1353" s="20" t="s">
        <v>531</v>
      </c>
      <c r="O1353" s="20">
        <v>148.5</v>
      </c>
      <c r="P1353" s="20">
        <v>3</v>
      </c>
      <c r="Q1353" s="20">
        <v>20.79</v>
      </c>
      <c r="R1353" s="20">
        <v>6.83</v>
      </c>
      <c r="S1353" s="20" t="s">
        <v>38</v>
      </c>
      <c r="T1353" s="20">
        <v>596</v>
      </c>
      <c r="U1353" s="20" t="s">
        <v>206</v>
      </c>
      <c r="V1353" s="20" t="s">
        <v>207</v>
      </c>
      <c r="W1353" s="21" t="s">
        <v>58</v>
      </c>
      <c r="X1353" s="22">
        <v>44528</v>
      </c>
      <c r="Y1353" s="23">
        <v>44267</v>
      </c>
      <c r="Z1353" s="37" t="str">
        <f>IF(India_Data[[#This Row],[Order Date]]=India_Data[[#This Row],[Ship Date]],"0","1")</f>
        <v>1</v>
      </c>
      <c r="AA1353" s="37" t="str">
        <f>IF(India_Data[[#This Row],[Sales]]&gt;=India_Data[[#This Row],[Target]],"YES","NO")</f>
        <v>NO</v>
      </c>
      <c r="AB1353" s="37">
        <f>(Data!O1353:O2907-Data!T1353:T2907)</f>
        <v>-447.5</v>
      </c>
      <c r="AC1353" s="35">
        <f>India_Data[[#This Row],[Ship Date]]-India_Data[[#This Row],[Order Date]]</f>
        <v>-261</v>
      </c>
      <c r="AD1353" s="35" t="str">
        <f>IF(India_Data[[#This Row],[Ship Date]]-India_Data[[#This Row],[Order Date]]&gt;5,"flag","no")</f>
        <v>no</v>
      </c>
      <c r="AE1353" s="35">
        <f>India_Data[[#This Row],[Profit]]/India_Data[[#This Row],[Sales]]</f>
        <v>0.13999999999999999</v>
      </c>
      <c r="AF1353" s="41">
        <f>India_Data[[#This Row],[Sales]]/India_Data[[#This Row],[Target]]</f>
        <v>0.24916107382550334</v>
      </c>
      <c r="AG1353" s="41">
        <f>India_Data[[#This Row],[Shipping Cost]]/India_Data[[#This Row],[Sales]]</f>
        <v>4.5993265993265996E-2</v>
      </c>
      <c r="AH1353" s="40" t="str">
        <f>IF(India_Data[[#This Row],[Shipping Cost]]/India_Data[[#This Row],[Sales]]&gt;0.1,"HIGH","")</f>
        <v/>
      </c>
    </row>
    <row r="1354" spans="1:34">
      <c r="A1354" s="19">
        <v>1353</v>
      </c>
      <c r="B1354" s="20" t="s">
        <v>532</v>
      </c>
      <c r="C1354" s="20" t="s">
        <v>26</v>
      </c>
      <c r="D1354" s="20" t="s">
        <v>533</v>
      </c>
      <c r="E1354" s="20" t="s">
        <v>534</v>
      </c>
      <c r="F1354" s="20" t="s">
        <v>29</v>
      </c>
      <c r="G1354" s="20" t="s">
        <v>260</v>
      </c>
      <c r="H1354" s="20" t="s">
        <v>260</v>
      </c>
      <c r="I1354" s="20" t="s">
        <v>32</v>
      </c>
      <c r="J1354" s="20" t="s">
        <v>33</v>
      </c>
      <c r="K1354" s="20" t="s">
        <v>535</v>
      </c>
      <c r="L1354" s="20" t="s">
        <v>35</v>
      </c>
      <c r="M1354" s="20" t="s">
        <v>91</v>
      </c>
      <c r="N1354" s="20" t="s">
        <v>536</v>
      </c>
      <c r="O1354" s="20">
        <v>34.380000000000003</v>
      </c>
      <c r="P1354" s="20">
        <v>3</v>
      </c>
      <c r="Q1354" s="20">
        <v>16.47</v>
      </c>
      <c r="R1354" s="20">
        <v>2.72</v>
      </c>
      <c r="S1354" s="20" t="s">
        <v>38</v>
      </c>
      <c r="T1354" s="20">
        <v>142</v>
      </c>
      <c r="U1354" s="20" t="s">
        <v>206</v>
      </c>
      <c r="V1354" s="20" t="s">
        <v>228</v>
      </c>
      <c r="W1354" s="21" t="s">
        <v>41</v>
      </c>
      <c r="X1354" s="22">
        <v>44285</v>
      </c>
      <c r="Y1354" s="23">
        <v>44200</v>
      </c>
      <c r="Z1354" s="37" t="str">
        <f>IF(India_Data[[#This Row],[Order Date]]=India_Data[[#This Row],[Ship Date]],"0","1")</f>
        <v>1</v>
      </c>
      <c r="AA1354" s="37" t="str">
        <f>IF(India_Data[[#This Row],[Sales]]&gt;=India_Data[[#This Row],[Target]],"YES","NO")</f>
        <v>NO</v>
      </c>
      <c r="AB1354" s="37">
        <f>(Data!O1354:O2908-Data!T1354:T2908)</f>
        <v>-107.62</v>
      </c>
      <c r="AC1354" s="35">
        <f>India_Data[[#This Row],[Ship Date]]-India_Data[[#This Row],[Order Date]]</f>
        <v>-85</v>
      </c>
      <c r="AD1354" s="35" t="str">
        <f>IF(India_Data[[#This Row],[Ship Date]]-India_Data[[#This Row],[Order Date]]&gt;5,"flag","no")</f>
        <v>no</v>
      </c>
      <c r="AE1354" s="35">
        <f>India_Data[[#This Row],[Profit]]/India_Data[[#This Row],[Sales]]</f>
        <v>0.47905759162303657</v>
      </c>
      <c r="AF1354" s="41">
        <f>India_Data[[#This Row],[Sales]]/India_Data[[#This Row],[Target]]</f>
        <v>0.24211267605633804</v>
      </c>
      <c r="AG1354" s="41">
        <f>India_Data[[#This Row],[Shipping Cost]]/India_Data[[#This Row],[Sales]]</f>
        <v>7.9115764979639319E-2</v>
      </c>
      <c r="AH1354" s="40" t="str">
        <f>IF(India_Data[[#This Row],[Shipping Cost]]/India_Data[[#This Row],[Sales]]&gt;0.1,"HIGH","")</f>
        <v/>
      </c>
    </row>
    <row r="1355" spans="1:34">
      <c r="A1355" s="19">
        <v>1354</v>
      </c>
      <c r="B1355" s="20" t="s">
        <v>537</v>
      </c>
      <c r="C1355" s="20" t="s">
        <v>26</v>
      </c>
      <c r="D1355" s="20" t="s">
        <v>216</v>
      </c>
      <c r="E1355" s="20" t="s">
        <v>217</v>
      </c>
      <c r="F1355" s="20" t="s">
        <v>29</v>
      </c>
      <c r="G1355" s="20" t="s">
        <v>511</v>
      </c>
      <c r="H1355" s="20" t="s">
        <v>512</v>
      </c>
      <c r="I1355" s="20" t="s">
        <v>32</v>
      </c>
      <c r="J1355" s="20" t="s">
        <v>180</v>
      </c>
      <c r="K1355" s="20" t="s">
        <v>538</v>
      </c>
      <c r="L1355" s="20" t="s">
        <v>35</v>
      </c>
      <c r="M1355" s="20" t="s">
        <v>98</v>
      </c>
      <c r="N1355" s="20" t="s">
        <v>539</v>
      </c>
      <c r="O1355" s="20">
        <v>139.22999999999999</v>
      </c>
      <c r="P1355" s="20">
        <v>3</v>
      </c>
      <c r="Q1355" s="20">
        <v>5.49</v>
      </c>
      <c r="R1355" s="20">
        <v>8.2100000000000009</v>
      </c>
      <c r="S1355" s="20" t="s">
        <v>38</v>
      </c>
      <c r="T1355" s="20">
        <v>71</v>
      </c>
      <c r="U1355" s="20" t="s">
        <v>206</v>
      </c>
      <c r="V1355" s="20" t="s">
        <v>228</v>
      </c>
      <c r="W1355" s="21" t="s">
        <v>41</v>
      </c>
      <c r="X1355" s="22">
        <v>45602</v>
      </c>
      <c r="Y1355" s="23">
        <v>45457</v>
      </c>
      <c r="Z1355" s="37" t="str">
        <f>IF(India_Data[[#This Row],[Order Date]]=India_Data[[#This Row],[Ship Date]],"0","1")</f>
        <v>1</v>
      </c>
      <c r="AA1355" s="37" t="str">
        <f>IF(India_Data[[#This Row],[Sales]]&gt;=India_Data[[#This Row],[Target]],"YES","NO")</f>
        <v>YES</v>
      </c>
      <c r="AB1355" s="37">
        <f>(Data!O1355:O2909-Data!T1355:T2909)</f>
        <v>68.22999999999999</v>
      </c>
      <c r="AC1355" s="35">
        <f>India_Data[[#This Row],[Ship Date]]-India_Data[[#This Row],[Order Date]]</f>
        <v>-145</v>
      </c>
      <c r="AD1355" s="35" t="str">
        <f>IF(India_Data[[#This Row],[Ship Date]]-India_Data[[#This Row],[Order Date]]&gt;5,"flag","no")</f>
        <v>no</v>
      </c>
      <c r="AE1355" s="35">
        <f>India_Data[[#This Row],[Profit]]/India_Data[[#This Row],[Sales]]</f>
        <v>3.9431157078215907E-2</v>
      </c>
      <c r="AF1355" s="41">
        <f>India_Data[[#This Row],[Sales]]/India_Data[[#This Row],[Target]]</f>
        <v>1.9609859154929576</v>
      </c>
      <c r="AG1355" s="41">
        <f>India_Data[[#This Row],[Shipping Cost]]/India_Data[[#This Row],[Sales]]</f>
        <v>5.896717661423545E-2</v>
      </c>
      <c r="AH1355" s="40" t="str">
        <f>IF(India_Data[[#This Row],[Shipping Cost]]/India_Data[[#This Row],[Sales]]&gt;0.1,"HIGH","")</f>
        <v/>
      </c>
    </row>
    <row r="1356" spans="1:34">
      <c r="A1356" s="19">
        <v>1355</v>
      </c>
      <c r="B1356" s="20" t="s">
        <v>526</v>
      </c>
      <c r="C1356" s="20" t="s">
        <v>26</v>
      </c>
      <c r="D1356" s="20" t="s">
        <v>527</v>
      </c>
      <c r="E1356" s="20" t="s">
        <v>528</v>
      </c>
      <c r="F1356" s="20" t="s">
        <v>29</v>
      </c>
      <c r="G1356" s="20" t="s">
        <v>529</v>
      </c>
      <c r="H1356" s="20" t="s">
        <v>31</v>
      </c>
      <c r="I1356" s="20" t="s">
        <v>32</v>
      </c>
      <c r="J1356" s="20" t="s">
        <v>33</v>
      </c>
      <c r="K1356" s="20" t="s">
        <v>540</v>
      </c>
      <c r="L1356" s="20" t="s">
        <v>35</v>
      </c>
      <c r="M1356" s="20" t="s">
        <v>105</v>
      </c>
      <c r="N1356" s="20" t="s">
        <v>541</v>
      </c>
      <c r="O1356" s="20">
        <v>79.11</v>
      </c>
      <c r="P1356" s="20">
        <v>3</v>
      </c>
      <c r="Q1356" s="20">
        <v>23.67</v>
      </c>
      <c r="R1356" s="20">
        <v>7.54</v>
      </c>
      <c r="S1356" s="20" t="s">
        <v>38</v>
      </c>
      <c r="T1356" s="20">
        <v>344</v>
      </c>
      <c r="U1356" s="20" t="s">
        <v>206</v>
      </c>
      <c r="V1356" s="20" t="s">
        <v>214</v>
      </c>
      <c r="W1356" s="21" t="s">
        <v>58</v>
      </c>
      <c r="X1356" s="22">
        <v>44574</v>
      </c>
      <c r="Y1356" s="23">
        <v>44577</v>
      </c>
      <c r="Z1356" s="37" t="str">
        <f>IF(India_Data[[#This Row],[Order Date]]=India_Data[[#This Row],[Ship Date]],"0","1")</f>
        <v>1</v>
      </c>
      <c r="AA1356" s="37" t="str">
        <f>IF(India_Data[[#This Row],[Sales]]&gt;=India_Data[[#This Row],[Target]],"YES","NO")</f>
        <v>NO</v>
      </c>
      <c r="AB1356" s="37">
        <f>(Data!O1356:O2910-Data!T1356:T2910)</f>
        <v>-264.89</v>
      </c>
      <c r="AC1356" s="35">
        <f>India_Data[[#This Row],[Ship Date]]-India_Data[[#This Row],[Order Date]]</f>
        <v>3</v>
      </c>
      <c r="AD1356" s="35" t="str">
        <f>IF(India_Data[[#This Row],[Ship Date]]-India_Data[[#This Row],[Order Date]]&gt;5,"flag","no")</f>
        <v>no</v>
      </c>
      <c r="AE1356" s="35">
        <f>India_Data[[#This Row],[Profit]]/India_Data[[#This Row],[Sales]]</f>
        <v>0.29920364050056886</v>
      </c>
      <c r="AF1356" s="41">
        <f>India_Data[[#This Row],[Sales]]/India_Data[[#This Row],[Target]]</f>
        <v>0.22997093023255813</v>
      </c>
      <c r="AG1356" s="41">
        <f>India_Data[[#This Row],[Shipping Cost]]/India_Data[[#This Row],[Sales]]</f>
        <v>9.5310327392238658E-2</v>
      </c>
      <c r="AH1356" s="40" t="str">
        <f>IF(India_Data[[#This Row],[Shipping Cost]]/India_Data[[#This Row],[Sales]]&gt;0.1,"HIGH","")</f>
        <v/>
      </c>
    </row>
    <row r="1357" spans="1:34">
      <c r="A1357" s="19">
        <v>1356</v>
      </c>
      <c r="B1357" s="20" t="s">
        <v>1474</v>
      </c>
      <c r="C1357" s="20" t="s">
        <v>26</v>
      </c>
      <c r="D1357" s="20" t="s">
        <v>1475</v>
      </c>
      <c r="E1357" s="20" t="s">
        <v>1476</v>
      </c>
      <c r="F1357" s="20" t="s">
        <v>29</v>
      </c>
      <c r="G1357" s="20" t="s">
        <v>123</v>
      </c>
      <c r="H1357" s="20" t="s">
        <v>124</v>
      </c>
      <c r="I1357" s="20" t="s">
        <v>32</v>
      </c>
      <c r="J1357" s="20" t="s">
        <v>47</v>
      </c>
      <c r="K1357" s="20" t="s">
        <v>1477</v>
      </c>
      <c r="L1357" s="20" t="s">
        <v>35</v>
      </c>
      <c r="M1357" s="20" t="s">
        <v>145</v>
      </c>
      <c r="N1357" s="20" t="s">
        <v>1478</v>
      </c>
      <c r="O1357" s="20">
        <v>100.8</v>
      </c>
      <c r="P1357" s="20">
        <v>5</v>
      </c>
      <c r="Q1357" s="20">
        <v>27.15</v>
      </c>
      <c r="R1357" s="20">
        <v>3.73</v>
      </c>
      <c r="S1357" s="20" t="s">
        <v>38</v>
      </c>
      <c r="T1357" s="20">
        <v>688</v>
      </c>
      <c r="U1357" s="20" t="s">
        <v>206</v>
      </c>
      <c r="V1357" s="20" t="s">
        <v>228</v>
      </c>
      <c r="W1357" s="21" t="s">
        <v>41</v>
      </c>
      <c r="X1357" s="22">
        <v>45331</v>
      </c>
      <c r="Y1357" s="23">
        <v>45421</v>
      </c>
      <c r="Z1357" s="37" t="str">
        <f>IF(India_Data[[#This Row],[Order Date]]=India_Data[[#This Row],[Ship Date]],"0","1")</f>
        <v>1</v>
      </c>
      <c r="AA1357" s="37" t="str">
        <f>IF(India_Data[[#This Row],[Sales]]&gt;=India_Data[[#This Row],[Target]],"YES","NO")</f>
        <v>NO</v>
      </c>
      <c r="AB1357" s="37">
        <f>(Data!O1357:O2911-Data!T1357:T2911)</f>
        <v>-587.20000000000005</v>
      </c>
      <c r="AC1357" s="35">
        <f>India_Data[[#This Row],[Ship Date]]-India_Data[[#This Row],[Order Date]]</f>
        <v>90</v>
      </c>
      <c r="AD1357" s="35" t="str">
        <f>IF(India_Data[[#This Row],[Ship Date]]-India_Data[[#This Row],[Order Date]]&gt;5,"flag","no")</f>
        <v>flag</v>
      </c>
      <c r="AE1357" s="35">
        <f>India_Data[[#This Row],[Profit]]/India_Data[[#This Row],[Sales]]</f>
        <v>0.26934523809523808</v>
      </c>
      <c r="AF1357" s="41">
        <f>India_Data[[#This Row],[Sales]]/India_Data[[#This Row],[Target]]</f>
        <v>0.14651162790697675</v>
      </c>
      <c r="AG1357" s="41">
        <f>India_Data[[#This Row],[Shipping Cost]]/India_Data[[#This Row],[Sales]]</f>
        <v>3.7003968253968254E-2</v>
      </c>
      <c r="AH1357" s="40" t="str">
        <f>IF(India_Data[[#This Row],[Shipping Cost]]/India_Data[[#This Row],[Sales]]&gt;0.1,"HIGH","")</f>
        <v/>
      </c>
    </row>
    <row r="1358" spans="1:34">
      <c r="A1358" s="19">
        <v>1357</v>
      </c>
      <c r="B1358" s="20" t="s">
        <v>1479</v>
      </c>
      <c r="C1358" s="20" t="s">
        <v>26</v>
      </c>
      <c r="D1358" s="20" t="s">
        <v>1480</v>
      </c>
      <c r="E1358" s="20" t="s">
        <v>1481</v>
      </c>
      <c r="F1358" s="20" t="s">
        <v>29</v>
      </c>
      <c r="G1358" s="20" t="s">
        <v>123</v>
      </c>
      <c r="H1358" s="20" t="s">
        <v>124</v>
      </c>
      <c r="I1358" s="20" t="s">
        <v>32</v>
      </c>
      <c r="J1358" s="20" t="s">
        <v>47</v>
      </c>
      <c r="K1358" s="20" t="s">
        <v>1482</v>
      </c>
      <c r="L1358" s="20" t="s">
        <v>35</v>
      </c>
      <c r="M1358" s="20" t="s">
        <v>76</v>
      </c>
      <c r="N1358" s="20" t="s">
        <v>1483</v>
      </c>
      <c r="O1358" s="20">
        <v>225.6</v>
      </c>
      <c r="P1358" s="20">
        <v>5</v>
      </c>
      <c r="Q1358" s="20">
        <v>58.65</v>
      </c>
      <c r="R1358" s="20">
        <v>19.98</v>
      </c>
      <c r="S1358" s="20" t="s">
        <v>38</v>
      </c>
      <c r="T1358" s="20">
        <v>766</v>
      </c>
      <c r="U1358" s="20" t="s">
        <v>206</v>
      </c>
      <c r="V1358" s="20" t="s">
        <v>207</v>
      </c>
      <c r="W1358" s="21" t="s">
        <v>58</v>
      </c>
      <c r="X1358" s="22">
        <v>45040</v>
      </c>
      <c r="Y1358" s="23">
        <v>45042</v>
      </c>
      <c r="Z1358" s="37" t="str">
        <f>IF(India_Data[[#This Row],[Order Date]]=India_Data[[#This Row],[Ship Date]],"0","1")</f>
        <v>1</v>
      </c>
      <c r="AA1358" s="37" t="str">
        <f>IF(India_Data[[#This Row],[Sales]]&gt;=India_Data[[#This Row],[Target]],"YES","NO")</f>
        <v>NO</v>
      </c>
      <c r="AB1358" s="37">
        <f>(Data!O1358:O2912-Data!T1358:T2912)</f>
        <v>-540.4</v>
      </c>
      <c r="AC1358" s="35">
        <f>India_Data[[#This Row],[Ship Date]]-India_Data[[#This Row],[Order Date]]</f>
        <v>2</v>
      </c>
      <c r="AD1358" s="35" t="str">
        <f>IF(India_Data[[#This Row],[Ship Date]]-India_Data[[#This Row],[Order Date]]&gt;5,"flag","no")</f>
        <v>no</v>
      </c>
      <c r="AE1358" s="35">
        <f>India_Data[[#This Row],[Profit]]/India_Data[[#This Row],[Sales]]</f>
        <v>0.25997340425531917</v>
      </c>
      <c r="AF1358" s="41">
        <f>India_Data[[#This Row],[Sales]]/India_Data[[#This Row],[Target]]</f>
        <v>0.29451697127937337</v>
      </c>
      <c r="AG1358" s="41">
        <f>India_Data[[#This Row],[Shipping Cost]]/India_Data[[#This Row],[Sales]]</f>
        <v>8.8563829787234052E-2</v>
      </c>
      <c r="AH1358" s="40" t="str">
        <f>IF(India_Data[[#This Row],[Shipping Cost]]/India_Data[[#This Row],[Sales]]&gt;0.1,"HIGH","")</f>
        <v/>
      </c>
    </row>
    <row r="1359" spans="1:34">
      <c r="A1359" s="19">
        <v>1358</v>
      </c>
      <c r="B1359" s="20" t="s">
        <v>1186</v>
      </c>
      <c r="C1359" s="20" t="s">
        <v>26</v>
      </c>
      <c r="D1359" s="20" t="s">
        <v>669</v>
      </c>
      <c r="E1359" s="20" t="s">
        <v>670</v>
      </c>
      <c r="F1359" s="20" t="s">
        <v>110</v>
      </c>
      <c r="G1359" s="20" t="s">
        <v>1187</v>
      </c>
      <c r="H1359" s="20" t="s">
        <v>179</v>
      </c>
      <c r="I1359" s="20" t="s">
        <v>32</v>
      </c>
      <c r="J1359" s="20" t="s">
        <v>180</v>
      </c>
      <c r="K1359" s="20" t="s">
        <v>1188</v>
      </c>
      <c r="L1359" s="20" t="s">
        <v>35</v>
      </c>
      <c r="M1359" s="20" t="s">
        <v>105</v>
      </c>
      <c r="N1359" s="20" t="s">
        <v>1189</v>
      </c>
      <c r="O1359" s="20">
        <v>204.9</v>
      </c>
      <c r="P1359" s="20">
        <v>10</v>
      </c>
      <c r="Q1359" s="20">
        <v>85.8</v>
      </c>
      <c r="R1359" s="20">
        <v>9.6300000000000008</v>
      </c>
      <c r="S1359" s="20" t="s">
        <v>38</v>
      </c>
      <c r="T1359" s="20">
        <v>552</v>
      </c>
      <c r="U1359" s="20" t="s">
        <v>206</v>
      </c>
      <c r="V1359" s="20" t="s">
        <v>221</v>
      </c>
      <c r="W1359" s="21" t="s">
        <v>58</v>
      </c>
      <c r="X1359" s="22">
        <v>45456</v>
      </c>
      <c r="Y1359" s="23">
        <v>45458</v>
      </c>
      <c r="Z1359" s="37" t="str">
        <f>IF(India_Data[[#This Row],[Order Date]]=India_Data[[#This Row],[Ship Date]],"0","1")</f>
        <v>1</v>
      </c>
      <c r="AA1359" s="37" t="str">
        <f>IF(India_Data[[#This Row],[Sales]]&gt;=India_Data[[#This Row],[Target]],"YES","NO")</f>
        <v>NO</v>
      </c>
      <c r="AB1359" s="37">
        <f>(Data!O1359:O2913-Data!T1359:T2913)</f>
        <v>-347.1</v>
      </c>
      <c r="AC1359" s="35">
        <f>India_Data[[#This Row],[Ship Date]]-India_Data[[#This Row],[Order Date]]</f>
        <v>2</v>
      </c>
      <c r="AD1359" s="35" t="str">
        <f>IF(India_Data[[#This Row],[Ship Date]]-India_Data[[#This Row],[Order Date]]&gt;5,"flag","no")</f>
        <v>no</v>
      </c>
      <c r="AE1359" s="35">
        <f>India_Data[[#This Row],[Profit]]/India_Data[[#This Row],[Sales]]</f>
        <v>0.41874084919472909</v>
      </c>
      <c r="AF1359" s="41">
        <f>India_Data[[#This Row],[Sales]]/India_Data[[#This Row],[Target]]</f>
        <v>0.37119565217391304</v>
      </c>
      <c r="AG1359" s="41">
        <f>India_Data[[#This Row],[Shipping Cost]]/India_Data[[#This Row],[Sales]]</f>
        <v>4.6998535871156662E-2</v>
      </c>
      <c r="AH1359" s="40" t="str">
        <f>IF(India_Data[[#This Row],[Shipping Cost]]/India_Data[[#This Row],[Sales]]&gt;0.1,"HIGH","")</f>
        <v/>
      </c>
    </row>
    <row r="1360" spans="1:34">
      <c r="A1360" s="19">
        <v>1359</v>
      </c>
      <c r="B1360" s="20" t="s">
        <v>893</v>
      </c>
      <c r="C1360" s="20" t="s">
        <v>26</v>
      </c>
      <c r="D1360" s="20" t="s">
        <v>894</v>
      </c>
      <c r="E1360" s="20" t="s">
        <v>895</v>
      </c>
      <c r="F1360" s="20" t="s">
        <v>110</v>
      </c>
      <c r="G1360" s="20" t="s">
        <v>225</v>
      </c>
      <c r="H1360" s="20" t="s">
        <v>53</v>
      </c>
      <c r="I1360" s="20" t="s">
        <v>32</v>
      </c>
      <c r="J1360" s="20" t="s">
        <v>54</v>
      </c>
      <c r="K1360" s="20" t="s">
        <v>1190</v>
      </c>
      <c r="L1360" s="20" t="s">
        <v>35</v>
      </c>
      <c r="M1360" s="20" t="s">
        <v>84</v>
      </c>
      <c r="N1360" s="20" t="s">
        <v>1191</v>
      </c>
      <c r="O1360" s="20">
        <v>90.72</v>
      </c>
      <c r="P1360" s="20">
        <v>9</v>
      </c>
      <c r="Q1360" s="20">
        <v>16.2</v>
      </c>
      <c r="R1360" s="20">
        <v>5.04</v>
      </c>
      <c r="S1360" s="20" t="s">
        <v>38</v>
      </c>
      <c r="T1360" s="20">
        <v>513</v>
      </c>
      <c r="U1360" s="20" t="s">
        <v>206</v>
      </c>
      <c r="V1360" s="20" t="s">
        <v>228</v>
      </c>
      <c r="W1360" s="21" t="s">
        <v>58</v>
      </c>
      <c r="X1360" s="22">
        <v>45451</v>
      </c>
      <c r="Y1360" s="23">
        <v>45543</v>
      </c>
      <c r="Z1360" s="37" t="str">
        <f>IF(India_Data[[#This Row],[Order Date]]=India_Data[[#This Row],[Ship Date]],"0","1")</f>
        <v>1</v>
      </c>
      <c r="AA1360" s="37" t="str">
        <f>IF(India_Data[[#This Row],[Sales]]&gt;=India_Data[[#This Row],[Target]],"YES","NO")</f>
        <v>NO</v>
      </c>
      <c r="AB1360" s="37">
        <f>(Data!O1360:O2914-Data!T1360:T2914)</f>
        <v>-422.28</v>
      </c>
      <c r="AC1360" s="35">
        <f>India_Data[[#This Row],[Ship Date]]-India_Data[[#This Row],[Order Date]]</f>
        <v>92</v>
      </c>
      <c r="AD1360" s="35" t="str">
        <f>IF(India_Data[[#This Row],[Ship Date]]-India_Data[[#This Row],[Order Date]]&gt;5,"flag","no")</f>
        <v>flag</v>
      </c>
      <c r="AE1360" s="35">
        <f>India_Data[[#This Row],[Profit]]/India_Data[[#This Row],[Sales]]</f>
        <v>0.17857142857142858</v>
      </c>
      <c r="AF1360" s="41">
        <f>India_Data[[#This Row],[Sales]]/India_Data[[#This Row],[Target]]</f>
        <v>0.17684210526315788</v>
      </c>
      <c r="AG1360" s="41">
        <f>India_Data[[#This Row],[Shipping Cost]]/India_Data[[#This Row],[Sales]]</f>
        <v>5.5555555555555559E-2</v>
      </c>
      <c r="AH1360" s="40" t="str">
        <f>IF(India_Data[[#This Row],[Shipping Cost]]/India_Data[[#This Row],[Sales]]&gt;0.1,"HIGH","")</f>
        <v/>
      </c>
    </row>
    <row r="1361" spans="1:34">
      <c r="A1361" s="19">
        <v>1360</v>
      </c>
      <c r="B1361" s="20" t="s">
        <v>542</v>
      </c>
      <c r="C1361" s="20" t="s">
        <v>26</v>
      </c>
      <c r="D1361" s="20" t="s">
        <v>543</v>
      </c>
      <c r="E1361" s="20" t="s">
        <v>544</v>
      </c>
      <c r="F1361" s="20" t="s">
        <v>110</v>
      </c>
      <c r="G1361" s="20" t="s">
        <v>545</v>
      </c>
      <c r="H1361" s="20" t="s">
        <v>143</v>
      </c>
      <c r="I1361" s="20" t="s">
        <v>32</v>
      </c>
      <c r="J1361" s="20" t="s">
        <v>33</v>
      </c>
      <c r="K1361" s="20" t="s">
        <v>1192</v>
      </c>
      <c r="L1361" s="20" t="s">
        <v>35</v>
      </c>
      <c r="M1361" s="20" t="s">
        <v>98</v>
      </c>
      <c r="N1361" s="20" t="s">
        <v>1193</v>
      </c>
      <c r="O1361" s="20">
        <v>147.51</v>
      </c>
      <c r="P1361" s="20">
        <v>11</v>
      </c>
      <c r="Q1361" s="20">
        <v>39.6</v>
      </c>
      <c r="R1361" s="20">
        <v>2.16</v>
      </c>
      <c r="S1361" s="20" t="s">
        <v>38</v>
      </c>
      <c r="T1361" s="20">
        <v>304</v>
      </c>
      <c r="U1361" s="20" t="s">
        <v>206</v>
      </c>
      <c r="V1361" s="20" t="s">
        <v>207</v>
      </c>
      <c r="W1361" s="21" t="s">
        <v>58</v>
      </c>
      <c r="X1361" s="22">
        <v>44601</v>
      </c>
      <c r="Y1361" s="23">
        <v>44721</v>
      </c>
      <c r="Z1361" s="37" t="str">
        <f>IF(India_Data[[#This Row],[Order Date]]=India_Data[[#This Row],[Ship Date]],"0","1")</f>
        <v>1</v>
      </c>
      <c r="AA1361" s="37" t="str">
        <f>IF(India_Data[[#This Row],[Sales]]&gt;=India_Data[[#This Row],[Target]],"YES","NO")</f>
        <v>NO</v>
      </c>
      <c r="AB1361" s="37">
        <f>(Data!O1361:O2915-Data!T1361:T2915)</f>
        <v>-156.49</v>
      </c>
      <c r="AC1361" s="35">
        <f>India_Data[[#This Row],[Ship Date]]-India_Data[[#This Row],[Order Date]]</f>
        <v>120</v>
      </c>
      <c r="AD1361" s="35" t="str">
        <f>IF(India_Data[[#This Row],[Ship Date]]-India_Data[[#This Row],[Order Date]]&gt;5,"flag","no")</f>
        <v>flag</v>
      </c>
      <c r="AE1361" s="35">
        <f>India_Data[[#This Row],[Profit]]/India_Data[[#This Row],[Sales]]</f>
        <v>0.26845637583892618</v>
      </c>
      <c r="AF1361" s="41">
        <f>India_Data[[#This Row],[Sales]]/India_Data[[#This Row],[Target]]</f>
        <v>0.48523026315789469</v>
      </c>
      <c r="AG1361" s="41">
        <f>India_Data[[#This Row],[Shipping Cost]]/India_Data[[#This Row],[Sales]]</f>
        <v>1.4643075045759612E-2</v>
      </c>
      <c r="AH1361" s="40" t="str">
        <f>IF(India_Data[[#This Row],[Shipping Cost]]/India_Data[[#This Row],[Sales]]&gt;0.1,"HIGH","")</f>
        <v/>
      </c>
    </row>
    <row r="1362" spans="1:34">
      <c r="A1362" s="19">
        <v>1361</v>
      </c>
      <c r="B1362" s="20" t="s">
        <v>566</v>
      </c>
      <c r="C1362" s="20" t="s">
        <v>26</v>
      </c>
      <c r="D1362" s="20" t="s">
        <v>567</v>
      </c>
      <c r="E1362" s="20" t="s">
        <v>568</v>
      </c>
      <c r="F1362" s="20" t="s">
        <v>110</v>
      </c>
      <c r="G1362" s="20" t="s">
        <v>260</v>
      </c>
      <c r="H1362" s="20" t="s">
        <v>260</v>
      </c>
      <c r="I1362" s="20" t="s">
        <v>32</v>
      </c>
      <c r="J1362" s="20" t="s">
        <v>33</v>
      </c>
      <c r="K1362" s="20" t="s">
        <v>1194</v>
      </c>
      <c r="L1362" s="20" t="s">
        <v>35</v>
      </c>
      <c r="M1362" s="20" t="s">
        <v>105</v>
      </c>
      <c r="N1362" s="20" t="s">
        <v>1195</v>
      </c>
      <c r="O1362" s="20">
        <v>105.6</v>
      </c>
      <c r="P1362" s="20">
        <v>5</v>
      </c>
      <c r="Q1362" s="20">
        <v>52.8</v>
      </c>
      <c r="R1362" s="20">
        <v>3.37</v>
      </c>
      <c r="S1362" s="20" t="s">
        <v>38</v>
      </c>
      <c r="T1362" s="20">
        <v>694</v>
      </c>
      <c r="U1362" s="20" t="s">
        <v>206</v>
      </c>
      <c r="V1362" s="20" t="s">
        <v>207</v>
      </c>
      <c r="W1362" s="21" t="s">
        <v>58</v>
      </c>
      <c r="X1362" s="22">
        <v>45241</v>
      </c>
      <c r="Y1362" s="23">
        <v>45245</v>
      </c>
      <c r="Z1362" s="37" t="str">
        <f>IF(India_Data[[#This Row],[Order Date]]=India_Data[[#This Row],[Ship Date]],"0","1")</f>
        <v>1</v>
      </c>
      <c r="AA1362" s="37" t="str">
        <f>IF(India_Data[[#This Row],[Sales]]&gt;=India_Data[[#This Row],[Target]],"YES","NO")</f>
        <v>NO</v>
      </c>
      <c r="AB1362" s="37">
        <f>(Data!O1362:O2916-Data!T1362:T2916)</f>
        <v>-588.4</v>
      </c>
      <c r="AC1362" s="35">
        <f>India_Data[[#This Row],[Ship Date]]-India_Data[[#This Row],[Order Date]]</f>
        <v>4</v>
      </c>
      <c r="AD1362" s="35" t="str">
        <f>IF(India_Data[[#This Row],[Ship Date]]-India_Data[[#This Row],[Order Date]]&gt;5,"flag","no")</f>
        <v>no</v>
      </c>
      <c r="AE1362" s="35">
        <f>India_Data[[#This Row],[Profit]]/India_Data[[#This Row],[Sales]]</f>
        <v>0.5</v>
      </c>
      <c r="AF1362" s="41">
        <f>India_Data[[#This Row],[Sales]]/India_Data[[#This Row],[Target]]</f>
        <v>0.1521613832853026</v>
      </c>
      <c r="AG1362" s="41">
        <f>India_Data[[#This Row],[Shipping Cost]]/India_Data[[#This Row],[Sales]]</f>
        <v>3.1912878787878789E-2</v>
      </c>
      <c r="AH1362" s="40" t="str">
        <f>IF(India_Data[[#This Row],[Shipping Cost]]/India_Data[[#This Row],[Sales]]&gt;0.1,"HIGH","")</f>
        <v/>
      </c>
    </row>
    <row r="1363" spans="1:34">
      <c r="A1363" s="19">
        <v>1362</v>
      </c>
      <c r="B1363" s="20" t="s">
        <v>1196</v>
      </c>
      <c r="C1363" s="20" t="s">
        <v>26</v>
      </c>
      <c r="D1363" s="20" t="s">
        <v>1197</v>
      </c>
      <c r="E1363" s="20" t="s">
        <v>1198</v>
      </c>
      <c r="F1363" s="20" t="s">
        <v>110</v>
      </c>
      <c r="G1363" s="20" t="s">
        <v>164</v>
      </c>
      <c r="H1363" s="20" t="s">
        <v>165</v>
      </c>
      <c r="I1363" s="20" t="s">
        <v>32</v>
      </c>
      <c r="J1363" s="20" t="s">
        <v>47</v>
      </c>
      <c r="K1363" s="20" t="s">
        <v>1199</v>
      </c>
      <c r="L1363" s="20" t="s">
        <v>35</v>
      </c>
      <c r="M1363" s="20" t="s">
        <v>36</v>
      </c>
      <c r="N1363" s="20" t="s">
        <v>1200</v>
      </c>
      <c r="O1363" s="20">
        <v>55.35</v>
      </c>
      <c r="P1363" s="20">
        <v>5</v>
      </c>
      <c r="Q1363" s="20">
        <v>22.65</v>
      </c>
      <c r="R1363" s="20">
        <v>3.99</v>
      </c>
      <c r="S1363" s="20" t="s">
        <v>38</v>
      </c>
      <c r="T1363" s="20">
        <v>361</v>
      </c>
      <c r="U1363" s="20" t="s">
        <v>206</v>
      </c>
      <c r="V1363" s="20" t="s">
        <v>207</v>
      </c>
      <c r="W1363" s="21" t="s">
        <v>41</v>
      </c>
      <c r="X1363" s="22">
        <v>45605</v>
      </c>
      <c r="Y1363" s="23">
        <v>45635</v>
      </c>
      <c r="Z1363" s="37" t="str">
        <f>IF(India_Data[[#This Row],[Order Date]]=India_Data[[#This Row],[Ship Date]],"0","1")</f>
        <v>1</v>
      </c>
      <c r="AA1363" s="37" t="str">
        <f>IF(India_Data[[#This Row],[Sales]]&gt;=India_Data[[#This Row],[Target]],"YES","NO")</f>
        <v>NO</v>
      </c>
      <c r="AB1363" s="37">
        <f>(Data!O1363:O2917-Data!T1363:T2917)</f>
        <v>-305.64999999999998</v>
      </c>
      <c r="AC1363" s="35">
        <f>India_Data[[#This Row],[Ship Date]]-India_Data[[#This Row],[Order Date]]</f>
        <v>30</v>
      </c>
      <c r="AD1363" s="35" t="str">
        <f>IF(India_Data[[#This Row],[Ship Date]]-India_Data[[#This Row],[Order Date]]&gt;5,"flag","no")</f>
        <v>flag</v>
      </c>
      <c r="AE1363" s="35">
        <f>India_Data[[#This Row],[Profit]]/India_Data[[#This Row],[Sales]]</f>
        <v>0.40921409214092136</v>
      </c>
      <c r="AF1363" s="41">
        <f>India_Data[[#This Row],[Sales]]/India_Data[[#This Row],[Target]]</f>
        <v>0.15332409972299169</v>
      </c>
      <c r="AG1363" s="41">
        <f>India_Data[[#This Row],[Shipping Cost]]/India_Data[[#This Row],[Sales]]</f>
        <v>7.2086720867208673E-2</v>
      </c>
      <c r="AH1363" s="40" t="str">
        <f>IF(India_Data[[#This Row],[Shipping Cost]]/India_Data[[#This Row],[Sales]]&gt;0.1,"HIGH","")</f>
        <v/>
      </c>
    </row>
    <row r="1364" spans="1:34">
      <c r="A1364" s="19">
        <v>1363</v>
      </c>
      <c r="B1364" s="20" t="s">
        <v>1201</v>
      </c>
      <c r="C1364" s="20" t="s">
        <v>26</v>
      </c>
      <c r="D1364" s="20" t="s">
        <v>1202</v>
      </c>
      <c r="E1364" s="20" t="s">
        <v>1203</v>
      </c>
      <c r="F1364" s="20" t="s">
        <v>110</v>
      </c>
      <c r="G1364" s="20" t="s">
        <v>702</v>
      </c>
      <c r="H1364" s="20" t="s">
        <v>252</v>
      </c>
      <c r="I1364" s="20" t="s">
        <v>32</v>
      </c>
      <c r="J1364" s="20" t="s">
        <v>47</v>
      </c>
      <c r="K1364" s="20" t="s">
        <v>1204</v>
      </c>
      <c r="L1364" s="20" t="s">
        <v>35</v>
      </c>
      <c r="M1364" s="20" t="s">
        <v>105</v>
      </c>
      <c r="N1364" s="20" t="s">
        <v>1205</v>
      </c>
      <c r="O1364" s="20">
        <v>53.52</v>
      </c>
      <c r="P1364" s="20">
        <v>4</v>
      </c>
      <c r="Q1364" s="20">
        <v>22.92</v>
      </c>
      <c r="R1364" s="20">
        <v>2.4500000000000002</v>
      </c>
      <c r="S1364" s="20" t="s">
        <v>38</v>
      </c>
      <c r="T1364" s="20">
        <v>307</v>
      </c>
      <c r="U1364" s="20" t="s">
        <v>206</v>
      </c>
      <c r="V1364" s="20" t="s">
        <v>221</v>
      </c>
      <c r="W1364" s="21" t="s">
        <v>41</v>
      </c>
      <c r="X1364" s="22">
        <v>45223</v>
      </c>
      <c r="Y1364" s="23">
        <v>45226</v>
      </c>
      <c r="Z1364" s="37" t="str">
        <f>IF(India_Data[[#This Row],[Order Date]]=India_Data[[#This Row],[Ship Date]],"0","1")</f>
        <v>1</v>
      </c>
      <c r="AA1364" s="37" t="str">
        <f>IF(India_Data[[#This Row],[Sales]]&gt;=India_Data[[#This Row],[Target]],"YES","NO")</f>
        <v>NO</v>
      </c>
      <c r="AB1364" s="37">
        <f>(Data!O1364:O2918-Data!T1364:T2918)</f>
        <v>-253.48</v>
      </c>
      <c r="AC1364" s="35">
        <f>India_Data[[#This Row],[Ship Date]]-India_Data[[#This Row],[Order Date]]</f>
        <v>3</v>
      </c>
      <c r="AD1364" s="35" t="str">
        <f>IF(India_Data[[#This Row],[Ship Date]]-India_Data[[#This Row],[Order Date]]&gt;5,"flag","no")</f>
        <v>no</v>
      </c>
      <c r="AE1364" s="35">
        <f>India_Data[[#This Row],[Profit]]/India_Data[[#This Row],[Sales]]</f>
        <v>0.4282511210762332</v>
      </c>
      <c r="AF1364" s="41">
        <f>India_Data[[#This Row],[Sales]]/India_Data[[#This Row],[Target]]</f>
        <v>0.17433224755700327</v>
      </c>
      <c r="AG1364" s="41">
        <f>India_Data[[#This Row],[Shipping Cost]]/India_Data[[#This Row],[Sales]]</f>
        <v>4.5777279521674138E-2</v>
      </c>
      <c r="AH1364" s="40" t="str">
        <f>IF(India_Data[[#This Row],[Shipping Cost]]/India_Data[[#This Row],[Sales]]&gt;0.1,"HIGH","")</f>
        <v/>
      </c>
    </row>
    <row r="1365" spans="1:34">
      <c r="A1365" s="19">
        <v>1364</v>
      </c>
      <c r="B1365" s="20" t="s">
        <v>542</v>
      </c>
      <c r="C1365" s="20" t="s">
        <v>26</v>
      </c>
      <c r="D1365" s="20" t="s">
        <v>543</v>
      </c>
      <c r="E1365" s="20" t="s">
        <v>544</v>
      </c>
      <c r="F1365" s="20" t="s">
        <v>110</v>
      </c>
      <c r="G1365" s="20" t="s">
        <v>545</v>
      </c>
      <c r="H1365" s="20" t="s">
        <v>143</v>
      </c>
      <c r="I1365" s="20" t="s">
        <v>32</v>
      </c>
      <c r="J1365" s="20" t="s">
        <v>33</v>
      </c>
      <c r="K1365" s="20" t="s">
        <v>546</v>
      </c>
      <c r="L1365" s="20" t="s">
        <v>35</v>
      </c>
      <c r="M1365" s="20" t="s">
        <v>98</v>
      </c>
      <c r="N1365" s="20" t="s">
        <v>547</v>
      </c>
      <c r="O1365" s="20">
        <v>38.880000000000003</v>
      </c>
      <c r="P1365" s="20">
        <v>3</v>
      </c>
      <c r="Q1365" s="20">
        <v>8.1</v>
      </c>
      <c r="R1365" s="20">
        <v>1.39</v>
      </c>
      <c r="S1365" s="20" t="s">
        <v>38</v>
      </c>
      <c r="T1365" s="20">
        <v>324</v>
      </c>
      <c r="U1365" s="20" t="s">
        <v>206</v>
      </c>
      <c r="V1365" s="20" t="s">
        <v>207</v>
      </c>
      <c r="W1365" s="21" t="s">
        <v>58</v>
      </c>
      <c r="X1365" s="22">
        <v>45526</v>
      </c>
      <c r="Y1365" s="23">
        <v>45528</v>
      </c>
      <c r="Z1365" s="37" t="str">
        <f>IF(India_Data[[#This Row],[Order Date]]=India_Data[[#This Row],[Ship Date]],"0","1")</f>
        <v>1</v>
      </c>
      <c r="AA1365" s="37" t="str">
        <f>IF(India_Data[[#This Row],[Sales]]&gt;=India_Data[[#This Row],[Target]],"YES","NO")</f>
        <v>NO</v>
      </c>
      <c r="AB1365" s="37">
        <f>(Data!O1365:O2919-Data!T1365:T2919)</f>
        <v>-285.12</v>
      </c>
      <c r="AC1365" s="35">
        <f>India_Data[[#This Row],[Ship Date]]-India_Data[[#This Row],[Order Date]]</f>
        <v>2</v>
      </c>
      <c r="AD1365" s="35" t="str">
        <f>IF(India_Data[[#This Row],[Ship Date]]-India_Data[[#This Row],[Order Date]]&gt;5,"flag","no")</f>
        <v>no</v>
      </c>
      <c r="AE1365" s="35">
        <f>India_Data[[#This Row],[Profit]]/India_Data[[#This Row],[Sales]]</f>
        <v>0.20833333333333331</v>
      </c>
      <c r="AF1365" s="41">
        <f>India_Data[[#This Row],[Sales]]/India_Data[[#This Row],[Target]]</f>
        <v>0.12000000000000001</v>
      </c>
      <c r="AG1365" s="41">
        <f>India_Data[[#This Row],[Shipping Cost]]/India_Data[[#This Row],[Sales]]</f>
        <v>3.5751028806584359E-2</v>
      </c>
      <c r="AH1365" s="40" t="str">
        <f>IF(India_Data[[#This Row],[Shipping Cost]]/India_Data[[#This Row],[Sales]]&gt;0.1,"HIGH","")</f>
        <v/>
      </c>
    </row>
    <row r="1366" spans="1:34">
      <c r="A1366" s="19">
        <v>1365</v>
      </c>
      <c r="B1366" s="20" t="s">
        <v>1206</v>
      </c>
      <c r="C1366" s="20" t="s">
        <v>26</v>
      </c>
      <c r="D1366" s="20" t="s">
        <v>162</v>
      </c>
      <c r="E1366" s="20" t="s">
        <v>163</v>
      </c>
      <c r="F1366" s="20" t="s">
        <v>110</v>
      </c>
      <c r="G1366" s="20" t="s">
        <v>123</v>
      </c>
      <c r="H1366" s="20" t="s">
        <v>124</v>
      </c>
      <c r="I1366" s="20" t="s">
        <v>32</v>
      </c>
      <c r="J1366" s="20" t="s">
        <v>47</v>
      </c>
      <c r="K1366" s="20" t="s">
        <v>1207</v>
      </c>
      <c r="L1366" s="20" t="s">
        <v>35</v>
      </c>
      <c r="M1366" s="20" t="s">
        <v>36</v>
      </c>
      <c r="N1366" s="20" t="s">
        <v>1208</v>
      </c>
      <c r="O1366" s="20">
        <v>4.8899999999999997</v>
      </c>
      <c r="P1366" s="20">
        <v>1</v>
      </c>
      <c r="Q1366" s="20">
        <v>1.71</v>
      </c>
      <c r="R1366" s="20">
        <v>0.47</v>
      </c>
      <c r="S1366" s="20" t="s">
        <v>38</v>
      </c>
      <c r="T1366" s="20">
        <v>128</v>
      </c>
      <c r="U1366" s="20" t="s">
        <v>206</v>
      </c>
      <c r="V1366" s="20" t="s">
        <v>214</v>
      </c>
      <c r="W1366" s="21" t="s">
        <v>58</v>
      </c>
      <c r="X1366" s="22">
        <v>44870</v>
      </c>
      <c r="Y1366" s="23">
        <v>44697</v>
      </c>
      <c r="Z1366" s="37" t="str">
        <f>IF(India_Data[[#This Row],[Order Date]]=India_Data[[#This Row],[Ship Date]],"0","1")</f>
        <v>1</v>
      </c>
      <c r="AA1366" s="37" t="str">
        <f>IF(India_Data[[#This Row],[Sales]]&gt;=India_Data[[#This Row],[Target]],"YES","NO")</f>
        <v>NO</v>
      </c>
      <c r="AB1366" s="37">
        <f>(Data!O1366:O2920-Data!T1366:T2920)</f>
        <v>-123.11</v>
      </c>
      <c r="AC1366" s="35">
        <f>India_Data[[#This Row],[Ship Date]]-India_Data[[#This Row],[Order Date]]</f>
        <v>-173</v>
      </c>
      <c r="AD1366" s="35" t="str">
        <f>IF(India_Data[[#This Row],[Ship Date]]-India_Data[[#This Row],[Order Date]]&gt;5,"flag","no")</f>
        <v>no</v>
      </c>
      <c r="AE1366" s="35">
        <f>India_Data[[#This Row],[Profit]]/India_Data[[#This Row],[Sales]]</f>
        <v>0.34969325153374237</v>
      </c>
      <c r="AF1366" s="41">
        <f>India_Data[[#This Row],[Sales]]/India_Data[[#This Row],[Target]]</f>
        <v>3.8203124999999998E-2</v>
      </c>
      <c r="AG1366" s="41">
        <f>India_Data[[#This Row],[Shipping Cost]]/India_Data[[#This Row],[Sales]]</f>
        <v>9.6114519427402859E-2</v>
      </c>
      <c r="AH1366" s="40" t="str">
        <f>IF(India_Data[[#This Row],[Shipping Cost]]/India_Data[[#This Row],[Sales]]&gt;0.1,"HIGH","")</f>
        <v/>
      </c>
    </row>
    <row r="1367" spans="1:34">
      <c r="A1367" s="19">
        <v>1366</v>
      </c>
      <c r="B1367" s="20" t="s">
        <v>508</v>
      </c>
      <c r="C1367" s="20" t="s">
        <v>26</v>
      </c>
      <c r="D1367" s="20" t="s">
        <v>509</v>
      </c>
      <c r="E1367" s="20" t="s">
        <v>510</v>
      </c>
      <c r="F1367" s="20" t="s">
        <v>110</v>
      </c>
      <c r="G1367" s="20" t="s">
        <v>511</v>
      </c>
      <c r="H1367" s="20" t="s">
        <v>512</v>
      </c>
      <c r="I1367" s="20" t="s">
        <v>32</v>
      </c>
      <c r="J1367" s="20" t="s">
        <v>180</v>
      </c>
      <c r="K1367" s="20" t="s">
        <v>921</v>
      </c>
      <c r="L1367" s="20" t="s">
        <v>35</v>
      </c>
      <c r="M1367" s="20" t="s">
        <v>84</v>
      </c>
      <c r="N1367" s="20" t="s">
        <v>922</v>
      </c>
      <c r="O1367" s="20">
        <v>21.78</v>
      </c>
      <c r="P1367" s="20">
        <v>2</v>
      </c>
      <c r="Q1367" s="20">
        <v>10.86</v>
      </c>
      <c r="R1367" s="20">
        <v>2.78</v>
      </c>
      <c r="S1367" s="20" t="s">
        <v>38</v>
      </c>
      <c r="T1367" s="20">
        <v>115</v>
      </c>
      <c r="U1367" s="20" t="s">
        <v>206</v>
      </c>
      <c r="V1367" s="20" t="s">
        <v>228</v>
      </c>
      <c r="W1367" s="21" t="s">
        <v>41</v>
      </c>
      <c r="X1367" s="22">
        <v>45040</v>
      </c>
      <c r="Y1367" s="23">
        <v>45042</v>
      </c>
      <c r="Z1367" s="37" t="str">
        <f>IF(India_Data[[#This Row],[Order Date]]=India_Data[[#This Row],[Ship Date]],"0","1")</f>
        <v>1</v>
      </c>
      <c r="AA1367" s="37" t="str">
        <f>IF(India_Data[[#This Row],[Sales]]&gt;=India_Data[[#This Row],[Target]],"YES","NO")</f>
        <v>NO</v>
      </c>
      <c r="AB1367" s="37">
        <f>(Data!O1367:O2921-Data!T1367:T2921)</f>
        <v>-93.22</v>
      </c>
      <c r="AC1367" s="35">
        <f>India_Data[[#This Row],[Ship Date]]-India_Data[[#This Row],[Order Date]]</f>
        <v>2</v>
      </c>
      <c r="AD1367" s="35" t="str">
        <f>IF(India_Data[[#This Row],[Ship Date]]-India_Data[[#This Row],[Order Date]]&gt;5,"flag","no")</f>
        <v>no</v>
      </c>
      <c r="AE1367" s="35">
        <f>India_Data[[#This Row],[Profit]]/India_Data[[#This Row],[Sales]]</f>
        <v>0.49862258953168037</v>
      </c>
      <c r="AF1367" s="41">
        <f>India_Data[[#This Row],[Sales]]/India_Data[[#This Row],[Target]]</f>
        <v>0.18939130434782608</v>
      </c>
      <c r="AG1367" s="41">
        <f>India_Data[[#This Row],[Shipping Cost]]/India_Data[[#This Row],[Sales]]</f>
        <v>0.12764003673094582</v>
      </c>
      <c r="AH1367" s="40" t="str">
        <f>IF(India_Data[[#This Row],[Shipping Cost]]/India_Data[[#This Row],[Sales]]&gt;0.1,"HIGH","")</f>
        <v>HIGH</v>
      </c>
    </row>
    <row r="1368" spans="1:34">
      <c r="A1368" s="19">
        <v>1367</v>
      </c>
      <c r="B1368" s="20" t="s">
        <v>923</v>
      </c>
      <c r="C1368" s="20" t="s">
        <v>26</v>
      </c>
      <c r="D1368" s="20" t="s">
        <v>924</v>
      </c>
      <c r="E1368" s="20" t="s">
        <v>925</v>
      </c>
      <c r="F1368" s="20" t="s">
        <v>110</v>
      </c>
      <c r="G1368" s="20" t="s">
        <v>404</v>
      </c>
      <c r="H1368" s="20" t="s">
        <v>405</v>
      </c>
      <c r="I1368" s="20" t="s">
        <v>32</v>
      </c>
      <c r="J1368" s="20" t="s">
        <v>180</v>
      </c>
      <c r="K1368" s="20" t="s">
        <v>926</v>
      </c>
      <c r="L1368" s="20" t="s">
        <v>35</v>
      </c>
      <c r="M1368" s="20" t="s">
        <v>145</v>
      </c>
      <c r="N1368" s="20" t="s">
        <v>927</v>
      </c>
      <c r="O1368" s="20">
        <v>112.92</v>
      </c>
      <c r="P1368" s="20">
        <v>2</v>
      </c>
      <c r="Q1368" s="20">
        <v>14.64</v>
      </c>
      <c r="R1368" s="20">
        <v>10.73</v>
      </c>
      <c r="S1368" s="20" t="s">
        <v>38</v>
      </c>
      <c r="T1368" s="20">
        <v>576</v>
      </c>
      <c r="U1368" s="20" t="s">
        <v>206</v>
      </c>
      <c r="V1368" s="20" t="s">
        <v>228</v>
      </c>
      <c r="W1368" s="21" t="s">
        <v>58</v>
      </c>
      <c r="X1368" s="22">
        <v>44574</v>
      </c>
      <c r="Y1368" s="23">
        <v>44577</v>
      </c>
      <c r="Z1368" s="37" t="str">
        <f>IF(India_Data[[#This Row],[Order Date]]=India_Data[[#This Row],[Ship Date]],"0","1")</f>
        <v>1</v>
      </c>
      <c r="AA1368" s="37" t="str">
        <f>IF(India_Data[[#This Row],[Sales]]&gt;=India_Data[[#This Row],[Target]],"YES","NO")</f>
        <v>NO</v>
      </c>
      <c r="AB1368" s="37">
        <f>(Data!O1368:O2922-Data!T1368:T2922)</f>
        <v>-463.08</v>
      </c>
      <c r="AC1368" s="35">
        <f>India_Data[[#This Row],[Ship Date]]-India_Data[[#This Row],[Order Date]]</f>
        <v>3</v>
      </c>
      <c r="AD1368" s="35" t="str">
        <f>IF(India_Data[[#This Row],[Ship Date]]-India_Data[[#This Row],[Order Date]]&gt;5,"flag","no")</f>
        <v>no</v>
      </c>
      <c r="AE1368" s="35">
        <f>India_Data[[#This Row],[Profit]]/India_Data[[#This Row],[Sales]]</f>
        <v>0.12964930924548354</v>
      </c>
      <c r="AF1368" s="41">
        <f>India_Data[[#This Row],[Sales]]/India_Data[[#This Row],[Target]]</f>
        <v>0.19604166666666667</v>
      </c>
      <c r="AG1368" s="41">
        <f>India_Data[[#This Row],[Shipping Cost]]/India_Data[[#This Row],[Sales]]</f>
        <v>9.502302515054907E-2</v>
      </c>
      <c r="AH1368" s="40" t="str">
        <f>IF(India_Data[[#This Row],[Shipping Cost]]/India_Data[[#This Row],[Sales]]&gt;0.1,"HIGH","")</f>
        <v/>
      </c>
    </row>
    <row r="1369" spans="1:34">
      <c r="A1369" s="19">
        <v>1368</v>
      </c>
      <c r="B1369" s="20" t="s">
        <v>928</v>
      </c>
      <c r="C1369" s="20" t="s">
        <v>26</v>
      </c>
      <c r="D1369" s="20" t="s">
        <v>929</v>
      </c>
      <c r="E1369" s="20" t="s">
        <v>930</v>
      </c>
      <c r="F1369" s="20" t="s">
        <v>171</v>
      </c>
      <c r="G1369" s="20" t="s">
        <v>74</v>
      </c>
      <c r="H1369" s="20" t="s">
        <v>179</v>
      </c>
      <c r="I1369" s="20" t="s">
        <v>32</v>
      </c>
      <c r="J1369" s="20" t="s">
        <v>180</v>
      </c>
      <c r="K1369" s="20" t="s">
        <v>931</v>
      </c>
      <c r="L1369" s="20" t="s">
        <v>35</v>
      </c>
      <c r="M1369" s="20" t="s">
        <v>76</v>
      </c>
      <c r="N1369" s="20" t="s">
        <v>932</v>
      </c>
      <c r="O1369" s="20">
        <v>54</v>
      </c>
      <c r="P1369" s="20">
        <v>2</v>
      </c>
      <c r="Q1369" s="20">
        <v>18.36</v>
      </c>
      <c r="R1369" s="20">
        <v>3.92</v>
      </c>
      <c r="S1369" s="20" t="s">
        <v>38</v>
      </c>
      <c r="T1369" s="20">
        <v>670</v>
      </c>
      <c r="U1369" s="20" t="s">
        <v>206</v>
      </c>
      <c r="V1369" s="20" t="s">
        <v>214</v>
      </c>
      <c r="W1369" s="21" t="s">
        <v>58</v>
      </c>
      <c r="X1369" s="22">
        <v>44824</v>
      </c>
      <c r="Y1369" s="23">
        <v>44829</v>
      </c>
      <c r="Z1369" s="37" t="str">
        <f>IF(India_Data[[#This Row],[Order Date]]=India_Data[[#This Row],[Ship Date]],"0","1")</f>
        <v>1</v>
      </c>
      <c r="AA1369" s="37" t="str">
        <f>IF(India_Data[[#This Row],[Sales]]&gt;=India_Data[[#This Row],[Target]],"YES","NO")</f>
        <v>NO</v>
      </c>
      <c r="AB1369" s="37">
        <f>(Data!O1369:O2923-Data!T1369:T2923)</f>
        <v>-616</v>
      </c>
      <c r="AC1369" s="35">
        <f>India_Data[[#This Row],[Ship Date]]-India_Data[[#This Row],[Order Date]]</f>
        <v>5</v>
      </c>
      <c r="AD1369" s="35" t="str">
        <f>IF(India_Data[[#This Row],[Ship Date]]-India_Data[[#This Row],[Order Date]]&gt;5,"flag","no")</f>
        <v>no</v>
      </c>
      <c r="AE1369" s="35">
        <f>India_Data[[#This Row],[Profit]]/India_Data[[#This Row],[Sales]]</f>
        <v>0.33999999999999997</v>
      </c>
      <c r="AF1369" s="41">
        <f>India_Data[[#This Row],[Sales]]/India_Data[[#This Row],[Target]]</f>
        <v>8.0597014925373134E-2</v>
      </c>
      <c r="AG1369" s="41">
        <f>India_Data[[#This Row],[Shipping Cost]]/India_Data[[#This Row],[Sales]]</f>
        <v>7.2592592592592597E-2</v>
      </c>
      <c r="AH1369" s="40" t="str">
        <f>IF(India_Data[[#This Row],[Shipping Cost]]/India_Data[[#This Row],[Sales]]&gt;0.1,"HIGH","")</f>
        <v/>
      </c>
    </row>
    <row r="1370" spans="1:34">
      <c r="A1370" s="19">
        <v>1369</v>
      </c>
      <c r="B1370" s="20" t="s">
        <v>933</v>
      </c>
      <c r="C1370" s="20" t="s">
        <v>26</v>
      </c>
      <c r="D1370" s="20" t="s">
        <v>934</v>
      </c>
      <c r="E1370" s="20" t="s">
        <v>935</v>
      </c>
      <c r="F1370" s="20" t="s">
        <v>171</v>
      </c>
      <c r="G1370" s="20" t="s">
        <v>45</v>
      </c>
      <c r="H1370" s="20" t="s">
        <v>46</v>
      </c>
      <c r="I1370" s="20" t="s">
        <v>32</v>
      </c>
      <c r="J1370" s="20" t="s">
        <v>47</v>
      </c>
      <c r="K1370" s="20" t="s">
        <v>936</v>
      </c>
      <c r="L1370" s="20" t="s">
        <v>35</v>
      </c>
      <c r="M1370" s="20" t="s">
        <v>84</v>
      </c>
      <c r="N1370" s="20" t="s">
        <v>937</v>
      </c>
      <c r="O1370" s="20">
        <v>21</v>
      </c>
      <c r="P1370" s="20">
        <v>2</v>
      </c>
      <c r="Q1370" s="20">
        <v>9</v>
      </c>
      <c r="R1370" s="20">
        <v>1.97</v>
      </c>
      <c r="S1370" s="20" t="s">
        <v>38</v>
      </c>
      <c r="T1370" s="20">
        <v>429</v>
      </c>
      <c r="U1370" s="20" t="s">
        <v>206</v>
      </c>
      <c r="V1370" s="20" t="s">
        <v>228</v>
      </c>
      <c r="W1370" s="21" t="s">
        <v>41</v>
      </c>
      <c r="X1370" s="22">
        <v>45063</v>
      </c>
      <c r="Y1370" s="23">
        <v>45063</v>
      </c>
      <c r="Z1370" s="37" t="str">
        <f>IF(India_Data[[#This Row],[Order Date]]=India_Data[[#This Row],[Ship Date]],"0","1")</f>
        <v>0</v>
      </c>
      <c r="AA1370" s="37" t="str">
        <f>IF(India_Data[[#This Row],[Sales]]&gt;=India_Data[[#This Row],[Target]],"YES","NO")</f>
        <v>NO</v>
      </c>
      <c r="AB1370" s="37">
        <f>(Data!O1370:O2924-Data!T1370:T2924)</f>
        <v>-408</v>
      </c>
      <c r="AC1370" s="35">
        <f>India_Data[[#This Row],[Ship Date]]-India_Data[[#This Row],[Order Date]]</f>
        <v>0</v>
      </c>
      <c r="AD1370" s="35" t="str">
        <f>IF(India_Data[[#This Row],[Ship Date]]-India_Data[[#This Row],[Order Date]]&gt;5,"flag","no")</f>
        <v>no</v>
      </c>
      <c r="AE1370" s="35">
        <f>India_Data[[#This Row],[Profit]]/India_Data[[#This Row],[Sales]]</f>
        <v>0.42857142857142855</v>
      </c>
      <c r="AF1370" s="41">
        <f>India_Data[[#This Row],[Sales]]/India_Data[[#This Row],[Target]]</f>
        <v>4.8951048951048952E-2</v>
      </c>
      <c r="AG1370" s="41">
        <f>India_Data[[#This Row],[Shipping Cost]]/India_Data[[#This Row],[Sales]]</f>
        <v>9.3809523809523815E-2</v>
      </c>
      <c r="AH1370" s="40" t="str">
        <f>IF(India_Data[[#This Row],[Shipping Cost]]/India_Data[[#This Row],[Sales]]&gt;0.1,"HIGH","")</f>
        <v/>
      </c>
    </row>
    <row r="1371" spans="1:34">
      <c r="A1371" s="19">
        <v>1370</v>
      </c>
      <c r="B1371" s="20" t="s">
        <v>548</v>
      </c>
      <c r="C1371" s="20" t="s">
        <v>26</v>
      </c>
      <c r="D1371" s="20" t="s">
        <v>549</v>
      </c>
      <c r="E1371" s="20" t="s">
        <v>550</v>
      </c>
      <c r="F1371" s="20" t="s">
        <v>171</v>
      </c>
      <c r="G1371" s="20" t="s">
        <v>96</v>
      </c>
      <c r="H1371" s="20" t="s">
        <v>31</v>
      </c>
      <c r="I1371" s="20" t="s">
        <v>32</v>
      </c>
      <c r="J1371" s="20" t="s">
        <v>33</v>
      </c>
      <c r="K1371" s="20" t="s">
        <v>551</v>
      </c>
      <c r="L1371" s="20" t="s">
        <v>35</v>
      </c>
      <c r="M1371" s="20" t="s">
        <v>36</v>
      </c>
      <c r="N1371" s="20" t="s">
        <v>552</v>
      </c>
      <c r="O1371" s="20">
        <v>147.96</v>
      </c>
      <c r="P1371" s="20">
        <v>3</v>
      </c>
      <c r="Q1371" s="20">
        <v>47.34</v>
      </c>
      <c r="R1371" s="20">
        <v>10.41</v>
      </c>
      <c r="S1371" s="20" t="s">
        <v>38</v>
      </c>
      <c r="T1371" s="20">
        <v>65</v>
      </c>
      <c r="U1371" s="20" t="s">
        <v>206</v>
      </c>
      <c r="V1371" s="20" t="s">
        <v>228</v>
      </c>
      <c r="W1371" s="21" t="s">
        <v>41</v>
      </c>
      <c r="X1371" s="22">
        <v>45228</v>
      </c>
      <c r="Y1371" s="23">
        <v>44996</v>
      </c>
      <c r="Z1371" s="37" t="str">
        <f>IF(India_Data[[#This Row],[Order Date]]=India_Data[[#This Row],[Ship Date]],"0","1")</f>
        <v>1</v>
      </c>
      <c r="AA1371" s="37" t="str">
        <f>IF(India_Data[[#This Row],[Sales]]&gt;=India_Data[[#This Row],[Target]],"YES","NO")</f>
        <v>YES</v>
      </c>
      <c r="AB1371" s="37">
        <f>(Data!O1371:O2925-Data!T1371:T2925)</f>
        <v>82.960000000000008</v>
      </c>
      <c r="AC1371" s="35">
        <f>India_Data[[#This Row],[Ship Date]]-India_Data[[#This Row],[Order Date]]</f>
        <v>-232</v>
      </c>
      <c r="AD1371" s="35" t="str">
        <f>IF(India_Data[[#This Row],[Ship Date]]-India_Data[[#This Row],[Order Date]]&gt;5,"flag","no")</f>
        <v>no</v>
      </c>
      <c r="AE1371" s="35">
        <f>India_Data[[#This Row],[Profit]]/India_Data[[#This Row],[Sales]]</f>
        <v>0.31995133819951338</v>
      </c>
      <c r="AF1371" s="41">
        <f>India_Data[[#This Row],[Sales]]/India_Data[[#This Row],[Target]]</f>
        <v>2.2763076923076926</v>
      </c>
      <c r="AG1371" s="41">
        <f>India_Data[[#This Row],[Shipping Cost]]/India_Data[[#This Row],[Sales]]</f>
        <v>7.0356853203568534E-2</v>
      </c>
      <c r="AH1371" s="40" t="str">
        <f>IF(India_Data[[#This Row],[Shipping Cost]]/India_Data[[#This Row],[Sales]]&gt;0.1,"HIGH","")</f>
        <v/>
      </c>
    </row>
    <row r="1372" spans="1:34">
      <c r="A1372" s="19">
        <v>1371</v>
      </c>
      <c r="B1372" s="20" t="s">
        <v>933</v>
      </c>
      <c r="C1372" s="20" t="s">
        <v>26</v>
      </c>
      <c r="D1372" s="20" t="s">
        <v>934</v>
      </c>
      <c r="E1372" s="20" t="s">
        <v>935</v>
      </c>
      <c r="F1372" s="20" t="s">
        <v>171</v>
      </c>
      <c r="G1372" s="20" t="s">
        <v>45</v>
      </c>
      <c r="H1372" s="20" t="s">
        <v>46</v>
      </c>
      <c r="I1372" s="20" t="s">
        <v>32</v>
      </c>
      <c r="J1372" s="20" t="s">
        <v>47</v>
      </c>
      <c r="K1372" s="20" t="s">
        <v>1209</v>
      </c>
      <c r="L1372" s="20" t="s">
        <v>35</v>
      </c>
      <c r="M1372" s="20" t="s">
        <v>98</v>
      </c>
      <c r="N1372" s="20" t="s">
        <v>1210</v>
      </c>
      <c r="O1372" s="20">
        <v>64.44</v>
      </c>
      <c r="P1372" s="20">
        <v>4</v>
      </c>
      <c r="Q1372" s="20">
        <v>7.08</v>
      </c>
      <c r="R1372" s="20">
        <v>1.1200000000000001</v>
      </c>
      <c r="S1372" s="20" t="s">
        <v>38</v>
      </c>
      <c r="T1372" s="20">
        <v>550</v>
      </c>
      <c r="U1372" s="20" t="s">
        <v>206</v>
      </c>
      <c r="V1372" s="20" t="s">
        <v>207</v>
      </c>
      <c r="W1372" s="21" t="s">
        <v>58</v>
      </c>
      <c r="X1372" s="22">
        <v>45561</v>
      </c>
      <c r="Y1372" s="23">
        <v>45563</v>
      </c>
      <c r="Z1372" s="37" t="str">
        <f>IF(India_Data[[#This Row],[Order Date]]=India_Data[[#This Row],[Ship Date]],"0","1")</f>
        <v>1</v>
      </c>
      <c r="AA1372" s="37" t="str">
        <f>IF(India_Data[[#This Row],[Sales]]&gt;=India_Data[[#This Row],[Target]],"YES","NO")</f>
        <v>NO</v>
      </c>
      <c r="AB1372" s="37">
        <f>(Data!O1372:O2926-Data!T1372:T2926)</f>
        <v>-485.56</v>
      </c>
      <c r="AC1372" s="35">
        <f>India_Data[[#This Row],[Ship Date]]-India_Data[[#This Row],[Order Date]]</f>
        <v>2</v>
      </c>
      <c r="AD1372" s="35" t="str">
        <f>IF(India_Data[[#This Row],[Ship Date]]-India_Data[[#This Row],[Order Date]]&gt;5,"flag","no")</f>
        <v>no</v>
      </c>
      <c r="AE1372" s="35">
        <f>India_Data[[#This Row],[Profit]]/India_Data[[#This Row],[Sales]]</f>
        <v>0.10986964618249535</v>
      </c>
      <c r="AF1372" s="41">
        <f>India_Data[[#This Row],[Sales]]/India_Data[[#This Row],[Target]]</f>
        <v>0.11716363636363636</v>
      </c>
      <c r="AG1372" s="41">
        <f>India_Data[[#This Row],[Shipping Cost]]/India_Data[[#This Row],[Sales]]</f>
        <v>1.7380509000620735E-2</v>
      </c>
      <c r="AH1372" s="40" t="str">
        <f>IF(India_Data[[#This Row],[Shipping Cost]]/India_Data[[#This Row],[Sales]]&gt;0.1,"HIGH","")</f>
        <v/>
      </c>
    </row>
    <row r="1373" spans="1:34">
      <c r="A1373" s="19">
        <v>1372</v>
      </c>
      <c r="B1373" s="20" t="s">
        <v>1211</v>
      </c>
      <c r="C1373" s="20" t="s">
        <v>26</v>
      </c>
      <c r="D1373" s="20" t="s">
        <v>1212</v>
      </c>
      <c r="E1373" s="20" t="s">
        <v>1213</v>
      </c>
      <c r="F1373" s="20" t="s">
        <v>171</v>
      </c>
      <c r="G1373" s="20" t="s">
        <v>500</v>
      </c>
      <c r="H1373" s="20" t="s">
        <v>53</v>
      </c>
      <c r="I1373" s="20" t="s">
        <v>32</v>
      </c>
      <c r="J1373" s="20" t="s">
        <v>54</v>
      </c>
      <c r="K1373" s="20" t="s">
        <v>1214</v>
      </c>
      <c r="L1373" s="20" t="s">
        <v>35</v>
      </c>
      <c r="M1373" s="20" t="s">
        <v>91</v>
      </c>
      <c r="N1373" s="20" t="s">
        <v>1215</v>
      </c>
      <c r="O1373" s="20">
        <v>63.54</v>
      </c>
      <c r="P1373" s="20">
        <v>6</v>
      </c>
      <c r="Q1373" s="20">
        <v>13.32</v>
      </c>
      <c r="R1373" s="20">
        <v>4.3899999999999997</v>
      </c>
      <c r="S1373" s="20" t="s">
        <v>38</v>
      </c>
      <c r="T1373" s="20">
        <v>354</v>
      </c>
      <c r="U1373" s="20" t="s">
        <v>206</v>
      </c>
      <c r="V1373" s="20" t="s">
        <v>221</v>
      </c>
      <c r="W1373" s="21" t="s">
        <v>58</v>
      </c>
      <c r="X1373" s="22">
        <v>45515</v>
      </c>
      <c r="Y1373" s="23">
        <v>45576</v>
      </c>
      <c r="Z1373" s="37" t="str">
        <f>IF(India_Data[[#This Row],[Order Date]]=India_Data[[#This Row],[Ship Date]],"0","1")</f>
        <v>1</v>
      </c>
      <c r="AA1373" s="37" t="str">
        <f>IF(India_Data[[#This Row],[Sales]]&gt;=India_Data[[#This Row],[Target]],"YES","NO")</f>
        <v>NO</v>
      </c>
      <c r="AB1373" s="37">
        <f>(Data!O1373:O2927-Data!T1373:T2927)</f>
        <v>-290.45999999999998</v>
      </c>
      <c r="AC1373" s="35">
        <f>India_Data[[#This Row],[Ship Date]]-India_Data[[#This Row],[Order Date]]</f>
        <v>61</v>
      </c>
      <c r="AD1373" s="35" t="str">
        <f>IF(India_Data[[#This Row],[Ship Date]]-India_Data[[#This Row],[Order Date]]&gt;5,"flag","no")</f>
        <v>flag</v>
      </c>
      <c r="AE1373" s="35">
        <f>India_Data[[#This Row],[Profit]]/India_Data[[#This Row],[Sales]]</f>
        <v>0.20963172804532579</v>
      </c>
      <c r="AF1373" s="41">
        <f>India_Data[[#This Row],[Sales]]/India_Data[[#This Row],[Target]]</f>
        <v>0.17949152542372881</v>
      </c>
      <c r="AG1373" s="41">
        <f>India_Data[[#This Row],[Shipping Cost]]/India_Data[[#This Row],[Sales]]</f>
        <v>6.9090336795719229E-2</v>
      </c>
      <c r="AH1373" s="40" t="str">
        <f>IF(India_Data[[#This Row],[Shipping Cost]]/India_Data[[#This Row],[Sales]]&gt;0.1,"HIGH","")</f>
        <v/>
      </c>
    </row>
    <row r="1374" spans="1:34">
      <c r="A1374" s="19">
        <v>1373</v>
      </c>
      <c r="B1374" s="20" t="s">
        <v>1216</v>
      </c>
      <c r="C1374" s="20" t="s">
        <v>26</v>
      </c>
      <c r="D1374" s="20" t="s">
        <v>1217</v>
      </c>
      <c r="E1374" s="20" t="s">
        <v>1218</v>
      </c>
      <c r="F1374" s="20" t="s">
        <v>171</v>
      </c>
      <c r="G1374" s="20" t="s">
        <v>273</v>
      </c>
      <c r="H1374" s="20" t="s">
        <v>179</v>
      </c>
      <c r="I1374" s="20" t="s">
        <v>32</v>
      </c>
      <c r="J1374" s="20" t="s">
        <v>180</v>
      </c>
      <c r="K1374" s="20" t="s">
        <v>1219</v>
      </c>
      <c r="L1374" s="20" t="s">
        <v>35</v>
      </c>
      <c r="M1374" s="20" t="s">
        <v>76</v>
      </c>
      <c r="N1374" s="20" t="s">
        <v>1220</v>
      </c>
      <c r="O1374" s="20">
        <v>169.29</v>
      </c>
      <c r="P1374" s="20">
        <v>9</v>
      </c>
      <c r="Q1374" s="20">
        <v>65.88</v>
      </c>
      <c r="R1374" s="20">
        <v>12.46</v>
      </c>
      <c r="S1374" s="20" t="s">
        <v>38</v>
      </c>
      <c r="T1374" s="20">
        <v>710</v>
      </c>
      <c r="U1374" s="20" t="s">
        <v>206</v>
      </c>
      <c r="V1374" s="20" t="s">
        <v>207</v>
      </c>
      <c r="W1374" s="21" t="s">
        <v>58</v>
      </c>
      <c r="X1374" s="22">
        <v>45226</v>
      </c>
      <c r="Y1374" s="23">
        <v>45228</v>
      </c>
      <c r="Z1374" s="37" t="str">
        <f>IF(India_Data[[#This Row],[Order Date]]=India_Data[[#This Row],[Ship Date]],"0","1")</f>
        <v>1</v>
      </c>
      <c r="AA1374" s="37" t="str">
        <f>IF(India_Data[[#This Row],[Sales]]&gt;=India_Data[[#This Row],[Target]],"YES","NO")</f>
        <v>NO</v>
      </c>
      <c r="AB1374" s="37">
        <f>(Data!O1374:O2928-Data!T1374:T2928)</f>
        <v>-540.71</v>
      </c>
      <c r="AC1374" s="35">
        <f>India_Data[[#This Row],[Ship Date]]-India_Data[[#This Row],[Order Date]]</f>
        <v>2</v>
      </c>
      <c r="AD1374" s="35" t="str">
        <f>IF(India_Data[[#This Row],[Ship Date]]-India_Data[[#This Row],[Order Date]]&gt;5,"flag","no")</f>
        <v>no</v>
      </c>
      <c r="AE1374" s="35">
        <f>India_Data[[#This Row],[Profit]]/India_Data[[#This Row],[Sales]]</f>
        <v>0.38915470494417864</v>
      </c>
      <c r="AF1374" s="41">
        <f>India_Data[[#This Row],[Sales]]/India_Data[[#This Row],[Target]]</f>
        <v>0.23843661971830984</v>
      </c>
      <c r="AG1374" s="41">
        <f>India_Data[[#This Row],[Shipping Cost]]/India_Data[[#This Row],[Sales]]</f>
        <v>7.3601512198003441E-2</v>
      </c>
      <c r="AH1374" s="40" t="str">
        <f>IF(India_Data[[#This Row],[Shipping Cost]]/India_Data[[#This Row],[Sales]]&gt;0.1,"HIGH","")</f>
        <v/>
      </c>
    </row>
    <row r="1375" spans="1:34">
      <c r="A1375" s="19">
        <v>1374</v>
      </c>
      <c r="B1375" s="20" t="s">
        <v>2728</v>
      </c>
      <c r="C1375" s="20" t="s">
        <v>26</v>
      </c>
      <c r="D1375" s="20" t="s">
        <v>947</v>
      </c>
      <c r="E1375" s="20" t="s">
        <v>948</v>
      </c>
      <c r="F1375" s="20" t="s">
        <v>110</v>
      </c>
      <c r="G1375" s="20" t="s">
        <v>291</v>
      </c>
      <c r="H1375" s="20" t="s">
        <v>63</v>
      </c>
      <c r="I1375" s="20" t="s">
        <v>32</v>
      </c>
      <c r="J1375" s="20" t="s">
        <v>54</v>
      </c>
      <c r="K1375" s="20" t="s">
        <v>2729</v>
      </c>
      <c r="L1375" s="20" t="s">
        <v>35</v>
      </c>
      <c r="M1375" s="20" t="s">
        <v>159</v>
      </c>
      <c r="N1375" s="20" t="s">
        <v>2730</v>
      </c>
      <c r="O1375" s="20">
        <v>22.2</v>
      </c>
      <c r="P1375" s="20">
        <v>4</v>
      </c>
      <c r="Q1375" s="20">
        <v>-14.28</v>
      </c>
      <c r="R1375" s="20">
        <v>2.37</v>
      </c>
      <c r="S1375" s="20" t="s">
        <v>2337</v>
      </c>
      <c r="T1375" s="20">
        <v>661</v>
      </c>
      <c r="U1375" s="20" t="s">
        <v>206</v>
      </c>
      <c r="V1375" s="20" t="s">
        <v>221</v>
      </c>
      <c r="W1375" s="21" t="s">
        <v>41</v>
      </c>
      <c r="X1375" s="22">
        <v>44461</v>
      </c>
      <c r="Y1375" s="23">
        <v>44466</v>
      </c>
      <c r="Z1375" s="37" t="str">
        <f>IF(India_Data[[#This Row],[Order Date]]=India_Data[[#This Row],[Ship Date]],"0","1")</f>
        <v>1</v>
      </c>
      <c r="AA1375" s="37" t="str">
        <f>IF(India_Data[[#This Row],[Sales]]&gt;=India_Data[[#This Row],[Target]],"YES","NO")</f>
        <v>NO</v>
      </c>
      <c r="AB1375" s="37">
        <f>(Data!O1375:O2929-Data!T1375:T2929)</f>
        <v>-638.79999999999995</v>
      </c>
      <c r="AC1375" s="35">
        <f>India_Data[[#This Row],[Ship Date]]-India_Data[[#This Row],[Order Date]]</f>
        <v>5</v>
      </c>
      <c r="AD1375" s="35" t="str">
        <f>IF(India_Data[[#This Row],[Ship Date]]-India_Data[[#This Row],[Order Date]]&gt;5,"flag","no")</f>
        <v>no</v>
      </c>
      <c r="AE1375" s="35">
        <f>India_Data[[#This Row],[Profit]]/India_Data[[#This Row],[Sales]]</f>
        <v>-0.64324324324324322</v>
      </c>
      <c r="AF1375" s="41">
        <f>India_Data[[#This Row],[Sales]]/India_Data[[#This Row],[Target]]</f>
        <v>3.3585476550680789E-2</v>
      </c>
      <c r="AG1375" s="41">
        <f>India_Data[[#This Row],[Shipping Cost]]/India_Data[[#This Row],[Sales]]</f>
        <v>0.10675675675675676</v>
      </c>
      <c r="AH1375" s="40" t="str">
        <f>IF(India_Data[[#This Row],[Shipping Cost]]/India_Data[[#This Row],[Sales]]&gt;0.1,"HIGH","")</f>
        <v>HIGH</v>
      </c>
    </row>
    <row r="1376" spans="1:34">
      <c r="A1376" s="19">
        <v>1375</v>
      </c>
      <c r="B1376" s="20" t="s">
        <v>2731</v>
      </c>
      <c r="C1376" s="20" t="s">
        <v>26</v>
      </c>
      <c r="D1376" s="20" t="s">
        <v>2732</v>
      </c>
      <c r="E1376" s="20" t="s">
        <v>2733</v>
      </c>
      <c r="F1376" s="20" t="s">
        <v>110</v>
      </c>
      <c r="G1376" s="20" t="s">
        <v>164</v>
      </c>
      <c r="H1376" s="20" t="s">
        <v>165</v>
      </c>
      <c r="I1376" s="20" t="s">
        <v>32</v>
      </c>
      <c r="J1376" s="20" t="s">
        <v>47</v>
      </c>
      <c r="K1376" s="20" t="s">
        <v>1319</v>
      </c>
      <c r="L1376" s="20" t="s">
        <v>35</v>
      </c>
      <c r="M1376" s="20" t="s">
        <v>36</v>
      </c>
      <c r="N1376" s="20" t="s">
        <v>213</v>
      </c>
      <c r="O1376" s="20">
        <v>21.78</v>
      </c>
      <c r="P1376" s="20">
        <v>3</v>
      </c>
      <c r="Q1376" s="20">
        <v>3.87</v>
      </c>
      <c r="R1376" s="20">
        <v>2.92</v>
      </c>
      <c r="S1376" s="20" t="s">
        <v>2337</v>
      </c>
      <c r="T1376" s="20">
        <v>682</v>
      </c>
      <c r="U1376" s="20" t="s">
        <v>206</v>
      </c>
      <c r="V1376" s="20" t="s">
        <v>228</v>
      </c>
      <c r="W1376" s="21" t="s">
        <v>58</v>
      </c>
      <c r="X1376" s="22">
        <v>44915</v>
      </c>
      <c r="Y1376" s="23">
        <v>44918</v>
      </c>
      <c r="Z1376" s="37" t="str">
        <f>IF(India_Data[[#This Row],[Order Date]]=India_Data[[#This Row],[Ship Date]],"0","1")</f>
        <v>1</v>
      </c>
      <c r="AA1376" s="37" t="str">
        <f>IF(India_Data[[#This Row],[Sales]]&gt;=India_Data[[#This Row],[Target]],"YES","NO")</f>
        <v>NO</v>
      </c>
      <c r="AB1376" s="37">
        <f>(Data!O1376:O2930-Data!T1376:T2930)</f>
        <v>-660.22</v>
      </c>
      <c r="AC1376" s="35">
        <f>India_Data[[#This Row],[Ship Date]]-India_Data[[#This Row],[Order Date]]</f>
        <v>3</v>
      </c>
      <c r="AD1376" s="35" t="str">
        <f>IF(India_Data[[#This Row],[Ship Date]]-India_Data[[#This Row],[Order Date]]&gt;5,"flag","no")</f>
        <v>no</v>
      </c>
      <c r="AE1376" s="35">
        <f>India_Data[[#This Row],[Profit]]/India_Data[[#This Row],[Sales]]</f>
        <v>0.17768595041322313</v>
      </c>
      <c r="AF1376" s="41">
        <f>India_Data[[#This Row],[Sales]]/India_Data[[#This Row],[Target]]</f>
        <v>3.1935483870967743E-2</v>
      </c>
      <c r="AG1376" s="41">
        <f>India_Data[[#This Row],[Shipping Cost]]/India_Data[[#This Row],[Sales]]</f>
        <v>0.13406795224977042</v>
      </c>
      <c r="AH1376" s="40" t="str">
        <f>IF(India_Data[[#This Row],[Shipping Cost]]/India_Data[[#This Row],[Sales]]&gt;0.1,"HIGH","")</f>
        <v>HIGH</v>
      </c>
    </row>
    <row r="1377" spans="1:34">
      <c r="A1377" s="19">
        <v>1376</v>
      </c>
      <c r="B1377" s="20" t="s">
        <v>2710</v>
      </c>
      <c r="C1377" s="20" t="s">
        <v>26</v>
      </c>
      <c r="D1377" s="20" t="s">
        <v>2711</v>
      </c>
      <c r="E1377" s="20" t="s">
        <v>2712</v>
      </c>
      <c r="F1377" s="20" t="s">
        <v>110</v>
      </c>
      <c r="G1377" s="20" t="s">
        <v>2713</v>
      </c>
      <c r="H1377" s="20" t="s">
        <v>563</v>
      </c>
      <c r="I1377" s="20" t="s">
        <v>32</v>
      </c>
      <c r="J1377" s="20" t="s">
        <v>54</v>
      </c>
      <c r="K1377" s="20" t="s">
        <v>1319</v>
      </c>
      <c r="L1377" s="20" t="s">
        <v>35</v>
      </c>
      <c r="M1377" s="20" t="s">
        <v>36</v>
      </c>
      <c r="N1377" s="20" t="s">
        <v>213</v>
      </c>
      <c r="O1377" s="20">
        <v>21.78</v>
      </c>
      <c r="P1377" s="20">
        <v>3</v>
      </c>
      <c r="Q1377" s="20">
        <v>3.87</v>
      </c>
      <c r="R1377" s="20">
        <v>1.56</v>
      </c>
      <c r="S1377" s="20" t="s">
        <v>2337</v>
      </c>
      <c r="T1377" s="20">
        <v>634</v>
      </c>
      <c r="U1377" s="20" t="s">
        <v>206</v>
      </c>
      <c r="V1377" s="20" t="s">
        <v>207</v>
      </c>
      <c r="W1377" s="21" t="s">
        <v>58</v>
      </c>
      <c r="X1377" s="22">
        <v>45657</v>
      </c>
      <c r="Y1377" s="23">
        <v>45778</v>
      </c>
      <c r="Z1377" s="37" t="str">
        <f>IF(India_Data[[#This Row],[Order Date]]=India_Data[[#This Row],[Ship Date]],"0","1")</f>
        <v>1</v>
      </c>
      <c r="AA1377" s="37" t="str">
        <f>IF(India_Data[[#This Row],[Sales]]&gt;=India_Data[[#This Row],[Target]],"YES","NO")</f>
        <v>NO</v>
      </c>
      <c r="AB1377" s="37">
        <f>(Data!O1377:O2931-Data!T1377:T2931)</f>
        <v>-612.22</v>
      </c>
      <c r="AC1377" s="35">
        <f>India_Data[[#This Row],[Ship Date]]-India_Data[[#This Row],[Order Date]]</f>
        <v>121</v>
      </c>
      <c r="AD1377" s="35" t="str">
        <f>IF(India_Data[[#This Row],[Ship Date]]-India_Data[[#This Row],[Order Date]]&gt;5,"flag","no")</f>
        <v>flag</v>
      </c>
      <c r="AE1377" s="35">
        <f>India_Data[[#This Row],[Profit]]/India_Data[[#This Row],[Sales]]</f>
        <v>0.17768595041322313</v>
      </c>
      <c r="AF1377" s="41">
        <f>India_Data[[#This Row],[Sales]]/India_Data[[#This Row],[Target]]</f>
        <v>3.4353312302839119E-2</v>
      </c>
      <c r="AG1377" s="41">
        <f>India_Data[[#This Row],[Shipping Cost]]/India_Data[[#This Row],[Sales]]</f>
        <v>7.1625344352617082E-2</v>
      </c>
      <c r="AH1377" s="40" t="str">
        <f>IF(India_Data[[#This Row],[Shipping Cost]]/India_Data[[#This Row],[Sales]]&gt;0.1,"HIGH","")</f>
        <v/>
      </c>
    </row>
    <row r="1378" spans="1:34">
      <c r="A1378" s="19">
        <v>1377</v>
      </c>
      <c r="B1378" s="20" t="s">
        <v>2734</v>
      </c>
      <c r="C1378" s="20" t="s">
        <v>26</v>
      </c>
      <c r="D1378" s="20" t="s">
        <v>2508</v>
      </c>
      <c r="E1378" s="20" t="s">
        <v>2509</v>
      </c>
      <c r="F1378" s="20" t="s">
        <v>171</v>
      </c>
      <c r="G1378" s="20" t="s">
        <v>164</v>
      </c>
      <c r="H1378" s="20" t="s">
        <v>165</v>
      </c>
      <c r="I1378" s="20" t="s">
        <v>32</v>
      </c>
      <c r="J1378" s="20" t="s">
        <v>47</v>
      </c>
      <c r="K1378" s="20" t="s">
        <v>2735</v>
      </c>
      <c r="L1378" s="20" t="s">
        <v>35</v>
      </c>
      <c r="M1378" s="20" t="s">
        <v>159</v>
      </c>
      <c r="N1378" s="20" t="s">
        <v>2736</v>
      </c>
      <c r="O1378" s="20">
        <v>79.290000000000006</v>
      </c>
      <c r="P1378" s="20">
        <v>3</v>
      </c>
      <c r="Q1378" s="20">
        <v>34.83</v>
      </c>
      <c r="R1378" s="20">
        <v>10.66</v>
      </c>
      <c r="S1378" s="20" t="s">
        <v>2337</v>
      </c>
      <c r="T1378" s="20">
        <v>59</v>
      </c>
      <c r="U1378" s="20" t="s">
        <v>206</v>
      </c>
      <c r="V1378" s="20" t="s">
        <v>207</v>
      </c>
      <c r="W1378" s="21" t="s">
        <v>58</v>
      </c>
      <c r="X1378" s="22">
        <v>45434</v>
      </c>
      <c r="Y1378" s="23">
        <v>45437</v>
      </c>
      <c r="Z1378" s="37" t="str">
        <f>IF(India_Data[[#This Row],[Order Date]]=India_Data[[#This Row],[Ship Date]],"0","1")</f>
        <v>1</v>
      </c>
      <c r="AA1378" s="37" t="str">
        <f>IF(India_Data[[#This Row],[Sales]]&gt;=India_Data[[#This Row],[Target]],"YES","NO")</f>
        <v>YES</v>
      </c>
      <c r="AB1378" s="37">
        <f>(Data!O1378:O2932-Data!T1378:T2932)</f>
        <v>20.290000000000006</v>
      </c>
      <c r="AC1378" s="35">
        <f>India_Data[[#This Row],[Ship Date]]-India_Data[[#This Row],[Order Date]]</f>
        <v>3</v>
      </c>
      <c r="AD1378" s="35" t="str">
        <f>IF(India_Data[[#This Row],[Ship Date]]-India_Data[[#This Row],[Order Date]]&gt;5,"flag","no")</f>
        <v>no</v>
      </c>
      <c r="AE1378" s="35">
        <f>India_Data[[#This Row],[Profit]]/India_Data[[#This Row],[Sales]]</f>
        <v>0.43927355278093072</v>
      </c>
      <c r="AF1378" s="41">
        <f>India_Data[[#This Row],[Sales]]/India_Data[[#This Row],[Target]]</f>
        <v>1.3438983050847459</v>
      </c>
      <c r="AG1378" s="41">
        <f>India_Data[[#This Row],[Shipping Cost]]/India_Data[[#This Row],[Sales]]</f>
        <v>0.13444318325135576</v>
      </c>
      <c r="AH1378" s="40" t="str">
        <f>IF(India_Data[[#This Row],[Shipping Cost]]/India_Data[[#This Row],[Sales]]&gt;0.1,"HIGH","")</f>
        <v>HIGH</v>
      </c>
    </row>
    <row r="1379" spans="1:34">
      <c r="A1379" s="19">
        <v>1378</v>
      </c>
      <c r="B1379" s="20" t="s">
        <v>2737</v>
      </c>
      <c r="C1379" s="20" t="s">
        <v>26</v>
      </c>
      <c r="D1379" s="20" t="s">
        <v>2738</v>
      </c>
      <c r="E1379" s="20" t="s">
        <v>2739</v>
      </c>
      <c r="F1379" s="20" t="s">
        <v>171</v>
      </c>
      <c r="G1379" s="20" t="s">
        <v>355</v>
      </c>
      <c r="H1379" s="20" t="s">
        <v>63</v>
      </c>
      <c r="I1379" s="20" t="s">
        <v>32</v>
      </c>
      <c r="J1379" s="20" t="s">
        <v>54</v>
      </c>
      <c r="K1379" s="20" t="s">
        <v>2740</v>
      </c>
      <c r="L1379" s="20" t="s">
        <v>35</v>
      </c>
      <c r="M1379" s="20" t="s">
        <v>98</v>
      </c>
      <c r="N1379" s="20" t="s">
        <v>2741</v>
      </c>
      <c r="O1379" s="20">
        <v>163.35</v>
      </c>
      <c r="P1379" s="20">
        <v>5</v>
      </c>
      <c r="Q1379" s="20">
        <v>75</v>
      </c>
      <c r="R1379" s="20">
        <v>18.89</v>
      </c>
      <c r="S1379" s="20" t="s">
        <v>2337</v>
      </c>
      <c r="T1379" s="20">
        <v>327</v>
      </c>
      <c r="U1379" s="20" t="s">
        <v>206</v>
      </c>
      <c r="V1379" s="20" t="s">
        <v>221</v>
      </c>
      <c r="W1379" s="21" t="s">
        <v>58</v>
      </c>
      <c r="X1379" s="22">
        <v>45525</v>
      </c>
      <c r="Y1379" s="23">
        <v>45525</v>
      </c>
      <c r="Z1379" s="37" t="str">
        <f>IF(India_Data[[#This Row],[Order Date]]=India_Data[[#This Row],[Ship Date]],"0","1")</f>
        <v>0</v>
      </c>
      <c r="AA1379" s="37" t="str">
        <f>IF(India_Data[[#This Row],[Sales]]&gt;=India_Data[[#This Row],[Target]],"YES","NO")</f>
        <v>NO</v>
      </c>
      <c r="AB1379" s="37">
        <f>(Data!O1379:O2933-Data!T1379:T2933)</f>
        <v>-163.65</v>
      </c>
      <c r="AC1379" s="35">
        <f>India_Data[[#This Row],[Ship Date]]-India_Data[[#This Row],[Order Date]]</f>
        <v>0</v>
      </c>
      <c r="AD1379" s="35" t="str">
        <f>IF(India_Data[[#This Row],[Ship Date]]-India_Data[[#This Row],[Order Date]]&gt;5,"flag","no")</f>
        <v>no</v>
      </c>
      <c r="AE1379" s="35">
        <f>India_Data[[#This Row],[Profit]]/India_Data[[#This Row],[Sales]]</f>
        <v>0.4591368227731864</v>
      </c>
      <c r="AF1379" s="41">
        <f>India_Data[[#This Row],[Sales]]/India_Data[[#This Row],[Target]]</f>
        <v>0.49954128440366968</v>
      </c>
      <c r="AG1379" s="41">
        <f>India_Data[[#This Row],[Shipping Cost]]/India_Data[[#This Row],[Sales]]</f>
        <v>0.11564126109580655</v>
      </c>
      <c r="AH1379" s="40" t="str">
        <f>IF(India_Data[[#This Row],[Shipping Cost]]/India_Data[[#This Row],[Sales]]&gt;0.1,"HIGH","")</f>
        <v>HIGH</v>
      </c>
    </row>
    <row r="1380" spans="1:34">
      <c r="A1380" s="19">
        <v>1379</v>
      </c>
      <c r="B1380" s="20" t="s">
        <v>2742</v>
      </c>
      <c r="C1380" s="20" t="s">
        <v>26</v>
      </c>
      <c r="D1380" s="20" t="s">
        <v>2743</v>
      </c>
      <c r="E1380" s="20" t="s">
        <v>2744</v>
      </c>
      <c r="F1380" s="20" t="s">
        <v>29</v>
      </c>
      <c r="G1380" s="20" t="s">
        <v>2097</v>
      </c>
      <c r="H1380" s="20" t="s">
        <v>252</v>
      </c>
      <c r="I1380" s="20" t="s">
        <v>32</v>
      </c>
      <c r="J1380" s="20" t="s">
        <v>47</v>
      </c>
      <c r="K1380" s="20" t="s">
        <v>343</v>
      </c>
      <c r="L1380" s="20" t="s">
        <v>35</v>
      </c>
      <c r="M1380" s="20" t="s">
        <v>91</v>
      </c>
      <c r="N1380" s="20" t="s">
        <v>344</v>
      </c>
      <c r="O1380" s="20">
        <v>96.9</v>
      </c>
      <c r="P1380" s="20">
        <v>5</v>
      </c>
      <c r="Q1380" s="20">
        <v>26.1</v>
      </c>
      <c r="R1380" s="20">
        <v>14.73</v>
      </c>
      <c r="S1380" s="20" t="s">
        <v>2337</v>
      </c>
      <c r="T1380" s="20">
        <v>35</v>
      </c>
      <c r="U1380" s="20" t="s">
        <v>206</v>
      </c>
      <c r="V1380" s="20" t="s">
        <v>207</v>
      </c>
      <c r="W1380" s="21" t="s">
        <v>58</v>
      </c>
      <c r="X1380" s="22">
        <v>44871</v>
      </c>
      <c r="Y1380" s="23">
        <v>44871</v>
      </c>
      <c r="Z1380" s="37" t="str">
        <f>IF(India_Data[[#This Row],[Order Date]]=India_Data[[#This Row],[Ship Date]],"0","1")</f>
        <v>0</v>
      </c>
      <c r="AA1380" s="37" t="str">
        <f>IF(India_Data[[#This Row],[Sales]]&gt;=India_Data[[#This Row],[Target]],"YES","NO")</f>
        <v>YES</v>
      </c>
      <c r="AB1380" s="37">
        <f>(Data!O1380:O2934-Data!T1380:T2934)</f>
        <v>61.900000000000006</v>
      </c>
      <c r="AC1380" s="35">
        <f>India_Data[[#This Row],[Ship Date]]-India_Data[[#This Row],[Order Date]]</f>
        <v>0</v>
      </c>
      <c r="AD1380" s="35" t="str">
        <f>IF(India_Data[[#This Row],[Ship Date]]-India_Data[[#This Row],[Order Date]]&gt;5,"flag","no")</f>
        <v>no</v>
      </c>
      <c r="AE1380" s="35">
        <f>India_Data[[#This Row],[Profit]]/India_Data[[#This Row],[Sales]]</f>
        <v>0.26934984520123839</v>
      </c>
      <c r="AF1380" s="41">
        <f>India_Data[[#This Row],[Sales]]/India_Data[[#This Row],[Target]]</f>
        <v>2.7685714285714287</v>
      </c>
      <c r="AG1380" s="41">
        <f>India_Data[[#This Row],[Shipping Cost]]/India_Data[[#This Row],[Sales]]</f>
        <v>0.15201238390092878</v>
      </c>
      <c r="AH1380" s="40" t="str">
        <f>IF(India_Data[[#This Row],[Shipping Cost]]/India_Data[[#This Row],[Sales]]&gt;0.1,"HIGH","")</f>
        <v>HIGH</v>
      </c>
    </row>
    <row r="1381" spans="1:34">
      <c r="A1381" s="19">
        <v>1380</v>
      </c>
      <c r="B1381" s="20" t="s">
        <v>2716</v>
      </c>
      <c r="C1381" s="20" t="s">
        <v>26</v>
      </c>
      <c r="D1381" s="20" t="s">
        <v>2244</v>
      </c>
      <c r="E1381" s="20" t="s">
        <v>2245</v>
      </c>
      <c r="F1381" s="20" t="s">
        <v>29</v>
      </c>
      <c r="G1381" s="20" t="s">
        <v>291</v>
      </c>
      <c r="H1381" s="20" t="s">
        <v>63</v>
      </c>
      <c r="I1381" s="20" t="s">
        <v>32</v>
      </c>
      <c r="J1381" s="20" t="s">
        <v>54</v>
      </c>
      <c r="K1381" s="20" t="s">
        <v>450</v>
      </c>
      <c r="L1381" s="20" t="s">
        <v>35</v>
      </c>
      <c r="M1381" s="20" t="s">
        <v>98</v>
      </c>
      <c r="N1381" s="20" t="s">
        <v>451</v>
      </c>
      <c r="O1381" s="20">
        <v>66.75</v>
      </c>
      <c r="P1381" s="20">
        <v>5</v>
      </c>
      <c r="Q1381" s="20">
        <v>-1.35</v>
      </c>
      <c r="R1381" s="20">
        <v>9.56</v>
      </c>
      <c r="S1381" s="20" t="s">
        <v>2337</v>
      </c>
      <c r="T1381" s="20">
        <v>70</v>
      </c>
      <c r="U1381" s="20" t="s">
        <v>206</v>
      </c>
      <c r="V1381" s="20" t="s">
        <v>214</v>
      </c>
      <c r="W1381" s="21" t="s">
        <v>58</v>
      </c>
      <c r="X1381" s="22">
        <v>45490</v>
      </c>
      <c r="Y1381" s="23">
        <v>45493</v>
      </c>
      <c r="Z1381" s="37" t="str">
        <f>IF(India_Data[[#This Row],[Order Date]]=India_Data[[#This Row],[Ship Date]],"0","1")</f>
        <v>1</v>
      </c>
      <c r="AA1381" s="37" t="str">
        <f>IF(India_Data[[#This Row],[Sales]]&gt;=India_Data[[#This Row],[Target]],"YES","NO")</f>
        <v>NO</v>
      </c>
      <c r="AB1381" s="37">
        <f>(Data!O1381:O2935-Data!T1381:T2935)</f>
        <v>-3.25</v>
      </c>
      <c r="AC1381" s="35">
        <f>India_Data[[#This Row],[Ship Date]]-India_Data[[#This Row],[Order Date]]</f>
        <v>3</v>
      </c>
      <c r="AD1381" s="35" t="str">
        <f>IF(India_Data[[#This Row],[Ship Date]]-India_Data[[#This Row],[Order Date]]&gt;5,"flag","no")</f>
        <v>no</v>
      </c>
      <c r="AE1381" s="35">
        <f>India_Data[[#This Row],[Profit]]/India_Data[[#This Row],[Sales]]</f>
        <v>-2.0224719101123598E-2</v>
      </c>
      <c r="AF1381" s="41">
        <f>India_Data[[#This Row],[Sales]]/India_Data[[#This Row],[Target]]</f>
        <v>0.95357142857142863</v>
      </c>
      <c r="AG1381" s="41">
        <f>India_Data[[#This Row],[Shipping Cost]]/India_Data[[#This Row],[Sales]]</f>
        <v>0.14322097378277154</v>
      </c>
      <c r="AH1381" s="40" t="str">
        <f>IF(India_Data[[#This Row],[Shipping Cost]]/India_Data[[#This Row],[Sales]]&gt;0.1,"HIGH","")</f>
        <v>HIGH</v>
      </c>
    </row>
    <row r="1382" spans="1:34">
      <c r="A1382" s="19">
        <v>1381</v>
      </c>
      <c r="B1382" s="20" t="s">
        <v>2685</v>
      </c>
      <c r="C1382" s="20" t="s">
        <v>26</v>
      </c>
      <c r="D1382" s="20" t="s">
        <v>2686</v>
      </c>
      <c r="E1382" s="20" t="s">
        <v>2687</v>
      </c>
      <c r="F1382" s="20" t="s">
        <v>29</v>
      </c>
      <c r="G1382" s="20" t="s">
        <v>123</v>
      </c>
      <c r="H1382" s="20" t="s">
        <v>124</v>
      </c>
      <c r="I1382" s="20" t="s">
        <v>32</v>
      </c>
      <c r="J1382" s="20" t="s">
        <v>47</v>
      </c>
      <c r="K1382" s="20" t="s">
        <v>2745</v>
      </c>
      <c r="L1382" s="20" t="s">
        <v>35</v>
      </c>
      <c r="M1382" s="20" t="s">
        <v>84</v>
      </c>
      <c r="N1382" s="20" t="s">
        <v>2746</v>
      </c>
      <c r="O1382" s="20">
        <v>21.12</v>
      </c>
      <c r="P1382" s="20">
        <v>2</v>
      </c>
      <c r="Q1382" s="20">
        <v>4.2</v>
      </c>
      <c r="R1382" s="20">
        <v>0.83</v>
      </c>
      <c r="S1382" s="20" t="s">
        <v>2337</v>
      </c>
      <c r="T1382" s="20">
        <v>657</v>
      </c>
      <c r="U1382" s="20" t="s">
        <v>206</v>
      </c>
      <c r="V1382" s="20" t="s">
        <v>228</v>
      </c>
      <c r="W1382" s="21" t="s">
        <v>58</v>
      </c>
      <c r="X1382" s="22">
        <v>45471</v>
      </c>
      <c r="Y1382" s="23">
        <v>45472</v>
      </c>
      <c r="Z1382" s="37" t="str">
        <f>IF(India_Data[[#This Row],[Order Date]]=India_Data[[#This Row],[Ship Date]],"0","1")</f>
        <v>1</v>
      </c>
      <c r="AA1382" s="37" t="str">
        <f>IF(India_Data[[#This Row],[Sales]]&gt;=India_Data[[#This Row],[Target]],"YES","NO")</f>
        <v>NO</v>
      </c>
      <c r="AB1382" s="37">
        <f>(Data!O1382:O2936-Data!T1382:T2936)</f>
        <v>-635.88</v>
      </c>
      <c r="AC1382" s="35">
        <f>India_Data[[#This Row],[Ship Date]]-India_Data[[#This Row],[Order Date]]</f>
        <v>1</v>
      </c>
      <c r="AD1382" s="35" t="str">
        <f>IF(India_Data[[#This Row],[Ship Date]]-India_Data[[#This Row],[Order Date]]&gt;5,"flag","no")</f>
        <v>no</v>
      </c>
      <c r="AE1382" s="35">
        <f>India_Data[[#This Row],[Profit]]/India_Data[[#This Row],[Sales]]</f>
        <v>0.19886363636363635</v>
      </c>
      <c r="AF1382" s="41">
        <f>India_Data[[#This Row],[Sales]]/India_Data[[#This Row],[Target]]</f>
        <v>3.2146118721461191E-2</v>
      </c>
      <c r="AG1382" s="41">
        <f>India_Data[[#This Row],[Shipping Cost]]/India_Data[[#This Row],[Sales]]</f>
        <v>3.9299242424242417E-2</v>
      </c>
      <c r="AH1382" s="40" t="str">
        <f>IF(India_Data[[#This Row],[Shipping Cost]]/India_Data[[#This Row],[Sales]]&gt;0.1,"HIGH","")</f>
        <v/>
      </c>
    </row>
    <row r="1383" spans="1:34">
      <c r="A1383" s="19">
        <v>1382</v>
      </c>
      <c r="B1383" s="20" t="s">
        <v>2747</v>
      </c>
      <c r="C1383" s="20" t="s">
        <v>26</v>
      </c>
      <c r="D1383" s="20" t="s">
        <v>1706</v>
      </c>
      <c r="E1383" s="20" t="s">
        <v>1707</v>
      </c>
      <c r="F1383" s="20" t="s">
        <v>29</v>
      </c>
      <c r="G1383" s="20" t="s">
        <v>142</v>
      </c>
      <c r="H1383" s="20" t="s">
        <v>143</v>
      </c>
      <c r="I1383" s="20" t="s">
        <v>32</v>
      </c>
      <c r="J1383" s="20" t="s">
        <v>33</v>
      </c>
      <c r="K1383" s="20" t="s">
        <v>2616</v>
      </c>
      <c r="L1383" s="20" t="s">
        <v>35</v>
      </c>
      <c r="M1383" s="20" t="s">
        <v>159</v>
      </c>
      <c r="N1383" s="20" t="s">
        <v>2617</v>
      </c>
      <c r="O1383" s="20">
        <v>173.46</v>
      </c>
      <c r="P1383" s="20">
        <v>7</v>
      </c>
      <c r="Q1383" s="20">
        <v>48.51</v>
      </c>
      <c r="R1383" s="20">
        <v>18.53</v>
      </c>
      <c r="S1383" s="20" t="s">
        <v>2337</v>
      </c>
      <c r="T1383" s="20">
        <v>732</v>
      </c>
      <c r="U1383" s="20" t="s">
        <v>206</v>
      </c>
      <c r="V1383" s="20" t="s">
        <v>207</v>
      </c>
      <c r="W1383" s="21" t="s">
        <v>41</v>
      </c>
      <c r="X1383" s="22">
        <v>44551</v>
      </c>
      <c r="Y1383" s="23">
        <v>44553</v>
      </c>
      <c r="Z1383" s="37" t="str">
        <f>IF(India_Data[[#This Row],[Order Date]]=India_Data[[#This Row],[Ship Date]],"0","1")</f>
        <v>1</v>
      </c>
      <c r="AA1383" s="37" t="str">
        <f>IF(India_Data[[#This Row],[Sales]]&gt;=India_Data[[#This Row],[Target]],"YES","NO")</f>
        <v>NO</v>
      </c>
      <c r="AB1383" s="37">
        <f>(Data!O1383:O2937-Data!T1383:T2937)</f>
        <v>-558.54</v>
      </c>
      <c r="AC1383" s="35">
        <f>India_Data[[#This Row],[Ship Date]]-India_Data[[#This Row],[Order Date]]</f>
        <v>2</v>
      </c>
      <c r="AD1383" s="35" t="str">
        <f>IF(India_Data[[#This Row],[Ship Date]]-India_Data[[#This Row],[Order Date]]&gt;5,"flag","no")</f>
        <v>no</v>
      </c>
      <c r="AE1383" s="35">
        <f>India_Data[[#This Row],[Profit]]/India_Data[[#This Row],[Sales]]</f>
        <v>0.27966101694915252</v>
      </c>
      <c r="AF1383" s="41">
        <f>India_Data[[#This Row],[Sales]]/India_Data[[#This Row],[Target]]</f>
        <v>0.2369672131147541</v>
      </c>
      <c r="AG1383" s="41">
        <f>India_Data[[#This Row],[Shipping Cost]]/India_Data[[#This Row],[Sales]]</f>
        <v>0.1068257811599216</v>
      </c>
      <c r="AH1383" s="40" t="str">
        <f>IF(India_Data[[#This Row],[Shipping Cost]]/India_Data[[#This Row],[Sales]]&gt;0.1,"HIGH","")</f>
        <v>HIGH</v>
      </c>
    </row>
    <row r="1384" spans="1:34">
      <c r="A1384" s="19">
        <v>1383</v>
      </c>
      <c r="B1384" s="20" t="s">
        <v>2691</v>
      </c>
      <c r="C1384" s="20" t="s">
        <v>26</v>
      </c>
      <c r="D1384" s="20" t="s">
        <v>1620</v>
      </c>
      <c r="E1384" s="20" t="s">
        <v>1621</v>
      </c>
      <c r="F1384" s="20" t="s">
        <v>29</v>
      </c>
      <c r="G1384" s="20" t="s">
        <v>813</v>
      </c>
      <c r="H1384" s="20" t="s">
        <v>46</v>
      </c>
      <c r="I1384" s="20" t="s">
        <v>32</v>
      </c>
      <c r="J1384" s="20" t="s">
        <v>47</v>
      </c>
      <c r="K1384" s="20" t="s">
        <v>204</v>
      </c>
      <c r="L1384" s="20" t="s">
        <v>35</v>
      </c>
      <c r="M1384" s="20" t="s">
        <v>36</v>
      </c>
      <c r="N1384" s="20" t="s">
        <v>205</v>
      </c>
      <c r="O1384" s="20">
        <v>40.14</v>
      </c>
      <c r="P1384" s="20">
        <v>3</v>
      </c>
      <c r="Q1384" s="20">
        <v>17.64</v>
      </c>
      <c r="R1384" s="20">
        <v>6.5</v>
      </c>
      <c r="S1384" s="20" t="s">
        <v>2337</v>
      </c>
      <c r="T1384" s="20">
        <v>575</v>
      </c>
      <c r="U1384" s="20" t="s">
        <v>206</v>
      </c>
      <c r="V1384" s="20" t="s">
        <v>228</v>
      </c>
      <c r="W1384" s="21" t="s">
        <v>58</v>
      </c>
      <c r="X1384" s="22">
        <v>44558</v>
      </c>
      <c r="Y1384" s="23">
        <v>44559</v>
      </c>
      <c r="Z1384" s="37" t="str">
        <f>IF(India_Data[[#This Row],[Order Date]]=India_Data[[#This Row],[Ship Date]],"0","1")</f>
        <v>1</v>
      </c>
      <c r="AA1384" s="37" t="str">
        <f>IF(India_Data[[#This Row],[Sales]]&gt;=India_Data[[#This Row],[Target]],"YES","NO")</f>
        <v>NO</v>
      </c>
      <c r="AB1384" s="37">
        <f>(Data!O1384:O2938-Data!T1384:T2938)</f>
        <v>-534.86</v>
      </c>
      <c r="AC1384" s="35">
        <f>India_Data[[#This Row],[Ship Date]]-India_Data[[#This Row],[Order Date]]</f>
        <v>1</v>
      </c>
      <c r="AD1384" s="35" t="str">
        <f>IF(India_Data[[#This Row],[Ship Date]]-India_Data[[#This Row],[Order Date]]&gt;5,"flag","no")</f>
        <v>no</v>
      </c>
      <c r="AE1384" s="35">
        <f>India_Data[[#This Row],[Profit]]/India_Data[[#This Row],[Sales]]</f>
        <v>0.43946188340807174</v>
      </c>
      <c r="AF1384" s="41">
        <f>India_Data[[#This Row],[Sales]]/India_Data[[#This Row],[Target]]</f>
        <v>6.9808695652173916E-2</v>
      </c>
      <c r="AG1384" s="41">
        <f>India_Data[[#This Row],[Shipping Cost]]/India_Data[[#This Row],[Sales]]</f>
        <v>0.1619332336821126</v>
      </c>
      <c r="AH1384" s="40" t="str">
        <f>IF(India_Data[[#This Row],[Shipping Cost]]/India_Data[[#This Row],[Sales]]&gt;0.1,"HIGH","")</f>
        <v>HIGH</v>
      </c>
    </row>
    <row r="1385" spans="1:34">
      <c r="A1385" s="19">
        <v>1384</v>
      </c>
      <c r="B1385" s="20" t="s">
        <v>2748</v>
      </c>
      <c r="C1385" s="20" t="s">
        <v>26</v>
      </c>
      <c r="D1385" s="20" t="s">
        <v>2749</v>
      </c>
      <c r="E1385" s="20" t="s">
        <v>2750</v>
      </c>
      <c r="F1385" s="20" t="s">
        <v>29</v>
      </c>
      <c r="G1385" s="20" t="s">
        <v>813</v>
      </c>
      <c r="H1385" s="20" t="s">
        <v>46</v>
      </c>
      <c r="I1385" s="20" t="s">
        <v>32</v>
      </c>
      <c r="J1385" s="20" t="s">
        <v>47</v>
      </c>
      <c r="K1385" s="20" t="s">
        <v>2751</v>
      </c>
      <c r="L1385" s="20" t="s">
        <v>35</v>
      </c>
      <c r="M1385" s="20" t="s">
        <v>36</v>
      </c>
      <c r="N1385" s="20" t="s">
        <v>2752</v>
      </c>
      <c r="O1385" s="20">
        <v>26.82</v>
      </c>
      <c r="P1385" s="20">
        <v>3</v>
      </c>
      <c r="Q1385" s="20">
        <v>6.12</v>
      </c>
      <c r="R1385" s="20">
        <v>4.13</v>
      </c>
      <c r="S1385" s="20" t="s">
        <v>2337</v>
      </c>
      <c r="T1385" s="20">
        <v>700</v>
      </c>
      <c r="U1385" s="20" t="s">
        <v>206</v>
      </c>
      <c r="V1385" s="20" t="s">
        <v>207</v>
      </c>
      <c r="W1385" s="21" t="s">
        <v>41</v>
      </c>
      <c r="X1385" s="22">
        <v>45189</v>
      </c>
      <c r="Y1385" s="23">
        <v>45191</v>
      </c>
      <c r="Z1385" s="37" t="str">
        <f>IF(India_Data[[#This Row],[Order Date]]=India_Data[[#This Row],[Ship Date]],"0","1")</f>
        <v>1</v>
      </c>
      <c r="AA1385" s="37" t="str">
        <f>IF(India_Data[[#This Row],[Sales]]&gt;=India_Data[[#This Row],[Target]],"YES","NO")</f>
        <v>NO</v>
      </c>
      <c r="AB1385" s="37">
        <f>(Data!O1385:O2939-Data!T1385:T2939)</f>
        <v>-673.18</v>
      </c>
      <c r="AC1385" s="35">
        <f>India_Data[[#This Row],[Ship Date]]-India_Data[[#This Row],[Order Date]]</f>
        <v>2</v>
      </c>
      <c r="AD1385" s="35" t="str">
        <f>IF(India_Data[[#This Row],[Ship Date]]-India_Data[[#This Row],[Order Date]]&gt;5,"flag","no")</f>
        <v>no</v>
      </c>
      <c r="AE1385" s="35">
        <f>India_Data[[#This Row],[Profit]]/India_Data[[#This Row],[Sales]]</f>
        <v>0.22818791946308725</v>
      </c>
      <c r="AF1385" s="41">
        <f>India_Data[[#This Row],[Sales]]/India_Data[[#This Row],[Target]]</f>
        <v>3.8314285714285717E-2</v>
      </c>
      <c r="AG1385" s="41">
        <f>India_Data[[#This Row],[Shipping Cost]]/India_Data[[#This Row],[Sales]]</f>
        <v>0.15398956002982847</v>
      </c>
      <c r="AH1385" s="40" t="str">
        <f>IF(India_Data[[#This Row],[Shipping Cost]]/India_Data[[#This Row],[Sales]]&gt;0.1,"HIGH","")</f>
        <v>HIGH</v>
      </c>
    </row>
    <row r="1386" spans="1:34">
      <c r="A1386" s="19">
        <v>1385</v>
      </c>
      <c r="B1386" s="20" t="s">
        <v>2891</v>
      </c>
      <c r="C1386" s="20" t="s">
        <v>26</v>
      </c>
      <c r="D1386" s="20" t="s">
        <v>2892</v>
      </c>
      <c r="E1386" s="20" t="s">
        <v>2893</v>
      </c>
      <c r="F1386" s="20" t="s">
        <v>29</v>
      </c>
      <c r="G1386" s="20" t="s">
        <v>2894</v>
      </c>
      <c r="H1386" s="20" t="s">
        <v>143</v>
      </c>
      <c r="I1386" s="20" t="s">
        <v>32</v>
      </c>
      <c r="J1386" s="20" t="s">
        <v>33</v>
      </c>
      <c r="K1386" s="20" t="s">
        <v>2895</v>
      </c>
      <c r="L1386" s="20" t="s">
        <v>35</v>
      </c>
      <c r="M1386" s="20" t="s">
        <v>36</v>
      </c>
      <c r="N1386" s="20" t="s">
        <v>2896</v>
      </c>
      <c r="O1386" s="20">
        <v>39.15</v>
      </c>
      <c r="P1386" s="20">
        <v>5</v>
      </c>
      <c r="Q1386" s="20">
        <v>8.5500000000000007</v>
      </c>
      <c r="R1386" s="20">
        <v>4.87</v>
      </c>
      <c r="S1386" s="20" t="s">
        <v>2809</v>
      </c>
      <c r="T1386" s="20">
        <v>767</v>
      </c>
      <c r="U1386" s="20" t="s">
        <v>206</v>
      </c>
      <c r="V1386" s="20" t="s">
        <v>214</v>
      </c>
      <c r="W1386" s="21" t="s">
        <v>41</v>
      </c>
      <c r="X1386" s="22">
        <v>45540</v>
      </c>
      <c r="Y1386" s="23">
        <v>45631</v>
      </c>
      <c r="Z1386" s="37" t="str">
        <f>IF(India_Data[[#This Row],[Order Date]]=India_Data[[#This Row],[Ship Date]],"0","1")</f>
        <v>1</v>
      </c>
      <c r="AA1386" s="37" t="str">
        <f>IF(India_Data[[#This Row],[Sales]]&gt;=India_Data[[#This Row],[Target]],"YES","NO")</f>
        <v>NO</v>
      </c>
      <c r="AB1386" s="37">
        <f>(Data!O1386:O2940-Data!T1386:T2940)</f>
        <v>-727.85</v>
      </c>
      <c r="AC1386" s="35">
        <f>India_Data[[#This Row],[Ship Date]]-India_Data[[#This Row],[Order Date]]</f>
        <v>91</v>
      </c>
      <c r="AD1386" s="35" t="str">
        <f>IF(India_Data[[#This Row],[Ship Date]]-India_Data[[#This Row],[Order Date]]&gt;5,"flag","no")</f>
        <v>flag</v>
      </c>
      <c r="AE1386" s="35">
        <f>India_Data[[#This Row],[Profit]]/India_Data[[#This Row],[Sales]]</f>
        <v>0.21839080459770119</v>
      </c>
      <c r="AF1386" s="41">
        <f>India_Data[[#This Row],[Sales]]/India_Data[[#This Row],[Target]]</f>
        <v>5.1043024771838329E-2</v>
      </c>
      <c r="AG1386" s="41">
        <f>India_Data[[#This Row],[Shipping Cost]]/India_Data[[#This Row],[Sales]]</f>
        <v>0.12439335887611751</v>
      </c>
      <c r="AH1386" s="40" t="str">
        <f>IF(India_Data[[#This Row],[Shipping Cost]]/India_Data[[#This Row],[Sales]]&gt;0.1,"HIGH","")</f>
        <v>HIGH</v>
      </c>
    </row>
    <row r="1387" spans="1:34">
      <c r="A1387" s="19">
        <v>1386</v>
      </c>
      <c r="B1387" s="20" t="s">
        <v>2897</v>
      </c>
      <c r="C1387" s="20" t="s">
        <v>26</v>
      </c>
      <c r="D1387" s="20" t="s">
        <v>2898</v>
      </c>
      <c r="E1387" s="20" t="s">
        <v>2899</v>
      </c>
      <c r="F1387" s="20" t="s">
        <v>29</v>
      </c>
      <c r="G1387" s="20" t="s">
        <v>479</v>
      </c>
      <c r="H1387" s="20" t="s">
        <v>63</v>
      </c>
      <c r="I1387" s="20" t="s">
        <v>32</v>
      </c>
      <c r="J1387" s="20" t="s">
        <v>54</v>
      </c>
      <c r="K1387" s="20" t="s">
        <v>212</v>
      </c>
      <c r="L1387" s="20" t="s">
        <v>35</v>
      </c>
      <c r="M1387" s="20" t="s">
        <v>36</v>
      </c>
      <c r="N1387" s="20" t="s">
        <v>213</v>
      </c>
      <c r="O1387" s="20">
        <v>33.6</v>
      </c>
      <c r="P1387" s="20">
        <v>5</v>
      </c>
      <c r="Q1387" s="20">
        <v>15</v>
      </c>
      <c r="R1387" s="20">
        <v>1.79</v>
      </c>
      <c r="S1387" s="20" t="s">
        <v>2809</v>
      </c>
      <c r="T1387" s="20">
        <v>191</v>
      </c>
      <c r="U1387" s="20" t="s">
        <v>206</v>
      </c>
      <c r="V1387" s="20" t="s">
        <v>221</v>
      </c>
      <c r="W1387" s="21" t="s">
        <v>41</v>
      </c>
      <c r="X1387" s="22">
        <v>45496</v>
      </c>
      <c r="Y1387" s="23">
        <v>45498</v>
      </c>
      <c r="Z1387" s="37" t="str">
        <f>IF(India_Data[[#This Row],[Order Date]]=India_Data[[#This Row],[Ship Date]],"0","1")</f>
        <v>1</v>
      </c>
      <c r="AA1387" s="37" t="str">
        <f>IF(India_Data[[#This Row],[Sales]]&gt;=India_Data[[#This Row],[Target]],"YES","NO")</f>
        <v>NO</v>
      </c>
      <c r="AB1387" s="37">
        <f>(Data!O1387:O2941-Data!T1387:T2941)</f>
        <v>-157.4</v>
      </c>
      <c r="AC1387" s="35">
        <f>India_Data[[#This Row],[Ship Date]]-India_Data[[#This Row],[Order Date]]</f>
        <v>2</v>
      </c>
      <c r="AD1387" s="35" t="str">
        <f>IF(India_Data[[#This Row],[Ship Date]]-India_Data[[#This Row],[Order Date]]&gt;5,"flag","no")</f>
        <v>no</v>
      </c>
      <c r="AE1387" s="35">
        <f>India_Data[[#This Row],[Profit]]/India_Data[[#This Row],[Sales]]</f>
        <v>0.4464285714285714</v>
      </c>
      <c r="AF1387" s="41">
        <f>India_Data[[#This Row],[Sales]]/India_Data[[#This Row],[Target]]</f>
        <v>0.17591623036649215</v>
      </c>
      <c r="AG1387" s="41">
        <f>India_Data[[#This Row],[Shipping Cost]]/India_Data[[#This Row],[Sales]]</f>
        <v>5.3273809523809522E-2</v>
      </c>
      <c r="AH1387" s="40" t="str">
        <f>IF(India_Data[[#This Row],[Shipping Cost]]/India_Data[[#This Row],[Sales]]&gt;0.1,"HIGH","")</f>
        <v/>
      </c>
    </row>
    <row r="1388" spans="1:34">
      <c r="A1388" s="19">
        <v>1387</v>
      </c>
      <c r="B1388" s="20" t="s">
        <v>2900</v>
      </c>
      <c r="C1388" s="20" t="s">
        <v>26</v>
      </c>
      <c r="D1388" s="20" t="s">
        <v>2901</v>
      </c>
      <c r="E1388" s="20" t="s">
        <v>2902</v>
      </c>
      <c r="F1388" s="20" t="s">
        <v>29</v>
      </c>
      <c r="G1388" s="20" t="s">
        <v>135</v>
      </c>
      <c r="H1388" s="20" t="s">
        <v>136</v>
      </c>
      <c r="I1388" s="20" t="s">
        <v>32</v>
      </c>
      <c r="J1388" s="20" t="s">
        <v>54</v>
      </c>
      <c r="K1388" s="20" t="s">
        <v>2903</v>
      </c>
      <c r="L1388" s="20" t="s">
        <v>35</v>
      </c>
      <c r="M1388" s="20" t="s">
        <v>36</v>
      </c>
      <c r="N1388" s="20" t="s">
        <v>2904</v>
      </c>
      <c r="O1388" s="20">
        <v>169.38</v>
      </c>
      <c r="P1388" s="20">
        <v>6</v>
      </c>
      <c r="Q1388" s="20">
        <v>81.180000000000007</v>
      </c>
      <c r="R1388" s="20">
        <v>20.29</v>
      </c>
      <c r="S1388" s="20" t="s">
        <v>2809</v>
      </c>
      <c r="T1388" s="20">
        <v>313</v>
      </c>
      <c r="U1388" s="20" t="s">
        <v>206</v>
      </c>
      <c r="V1388" s="20" t="s">
        <v>228</v>
      </c>
      <c r="W1388" s="21" t="s">
        <v>41</v>
      </c>
      <c r="X1388" s="22">
        <v>45559</v>
      </c>
      <c r="Y1388" s="23">
        <v>45562</v>
      </c>
      <c r="Z1388" s="37" t="str">
        <f>IF(India_Data[[#This Row],[Order Date]]=India_Data[[#This Row],[Ship Date]],"0","1")</f>
        <v>1</v>
      </c>
      <c r="AA1388" s="37" t="str">
        <f>IF(India_Data[[#This Row],[Sales]]&gt;=India_Data[[#This Row],[Target]],"YES","NO")</f>
        <v>NO</v>
      </c>
      <c r="AB1388" s="37">
        <f>(Data!O1388:O2942-Data!T1388:T2942)</f>
        <v>-143.62</v>
      </c>
      <c r="AC1388" s="35">
        <f>India_Data[[#This Row],[Ship Date]]-India_Data[[#This Row],[Order Date]]</f>
        <v>3</v>
      </c>
      <c r="AD1388" s="35" t="str">
        <f>IF(India_Data[[#This Row],[Ship Date]]-India_Data[[#This Row],[Order Date]]&gt;5,"flag","no")</f>
        <v>no</v>
      </c>
      <c r="AE1388" s="35">
        <f>India_Data[[#This Row],[Profit]]/India_Data[[#This Row],[Sales]]</f>
        <v>0.47927736450584491</v>
      </c>
      <c r="AF1388" s="41">
        <f>India_Data[[#This Row],[Sales]]/India_Data[[#This Row],[Target]]</f>
        <v>0.54115015974440894</v>
      </c>
      <c r="AG1388" s="41">
        <f>India_Data[[#This Row],[Shipping Cost]]/India_Data[[#This Row],[Sales]]</f>
        <v>0.11978982170268036</v>
      </c>
      <c r="AH1388" s="40" t="str">
        <f>IF(India_Data[[#This Row],[Shipping Cost]]/India_Data[[#This Row],[Sales]]&gt;0.1,"HIGH","")</f>
        <v>HIGH</v>
      </c>
    </row>
    <row r="1389" spans="1:34">
      <c r="A1389" s="19">
        <v>1388</v>
      </c>
      <c r="B1389" s="20" t="s">
        <v>2905</v>
      </c>
      <c r="C1389" s="20" t="s">
        <v>26</v>
      </c>
      <c r="D1389" s="20" t="s">
        <v>1019</v>
      </c>
      <c r="E1389" s="20" t="s">
        <v>1020</v>
      </c>
      <c r="F1389" s="20" t="s">
        <v>110</v>
      </c>
      <c r="G1389" s="20" t="s">
        <v>702</v>
      </c>
      <c r="H1389" s="20" t="s">
        <v>252</v>
      </c>
      <c r="I1389" s="20" t="s">
        <v>32</v>
      </c>
      <c r="J1389" s="20" t="s">
        <v>47</v>
      </c>
      <c r="K1389" s="20" t="s">
        <v>2906</v>
      </c>
      <c r="L1389" s="20" t="s">
        <v>35</v>
      </c>
      <c r="M1389" s="20" t="s">
        <v>36</v>
      </c>
      <c r="N1389" s="20" t="s">
        <v>2907</v>
      </c>
      <c r="O1389" s="20">
        <v>31.59</v>
      </c>
      <c r="P1389" s="20">
        <v>3</v>
      </c>
      <c r="Q1389" s="20">
        <v>5.31</v>
      </c>
      <c r="R1389" s="20">
        <v>3.13</v>
      </c>
      <c r="S1389" s="20" t="s">
        <v>2809</v>
      </c>
      <c r="T1389" s="20">
        <v>468</v>
      </c>
      <c r="U1389" s="20" t="s">
        <v>206</v>
      </c>
      <c r="V1389" s="20" t="s">
        <v>214</v>
      </c>
      <c r="W1389" s="21" t="s">
        <v>41</v>
      </c>
      <c r="X1389" s="22">
        <v>44558</v>
      </c>
      <c r="Y1389" s="23">
        <v>44561</v>
      </c>
      <c r="Z1389" s="37" t="str">
        <f>IF(India_Data[[#This Row],[Order Date]]=India_Data[[#This Row],[Ship Date]],"0","1")</f>
        <v>1</v>
      </c>
      <c r="AA1389" s="37" t="str">
        <f>IF(India_Data[[#This Row],[Sales]]&gt;=India_Data[[#This Row],[Target]],"YES","NO")</f>
        <v>NO</v>
      </c>
      <c r="AB1389" s="37">
        <f>(Data!O1389:O2943-Data!T1389:T2943)</f>
        <v>-436.41</v>
      </c>
      <c r="AC1389" s="35">
        <f>India_Data[[#This Row],[Ship Date]]-India_Data[[#This Row],[Order Date]]</f>
        <v>3</v>
      </c>
      <c r="AD1389" s="35" t="str">
        <f>IF(India_Data[[#This Row],[Ship Date]]-India_Data[[#This Row],[Order Date]]&gt;5,"flag","no")</f>
        <v>no</v>
      </c>
      <c r="AE1389" s="35">
        <f>India_Data[[#This Row],[Profit]]/India_Data[[#This Row],[Sales]]</f>
        <v>0.16809116809116809</v>
      </c>
      <c r="AF1389" s="41">
        <f>India_Data[[#This Row],[Sales]]/India_Data[[#This Row],[Target]]</f>
        <v>6.7500000000000004E-2</v>
      </c>
      <c r="AG1389" s="41">
        <f>India_Data[[#This Row],[Shipping Cost]]/India_Data[[#This Row],[Sales]]</f>
        <v>9.9081987970876861E-2</v>
      </c>
      <c r="AH1389" s="40" t="str">
        <f>IF(India_Data[[#This Row],[Shipping Cost]]/India_Data[[#This Row],[Sales]]&gt;0.1,"HIGH","")</f>
        <v/>
      </c>
    </row>
    <row r="1390" spans="1:34">
      <c r="A1390" s="19">
        <v>1389</v>
      </c>
      <c r="B1390" s="20" t="s">
        <v>2905</v>
      </c>
      <c r="C1390" s="20" t="s">
        <v>26</v>
      </c>
      <c r="D1390" s="20" t="s">
        <v>1019</v>
      </c>
      <c r="E1390" s="20" t="s">
        <v>1020</v>
      </c>
      <c r="F1390" s="20" t="s">
        <v>110</v>
      </c>
      <c r="G1390" s="20" t="s">
        <v>702</v>
      </c>
      <c r="H1390" s="20" t="s">
        <v>252</v>
      </c>
      <c r="I1390" s="20" t="s">
        <v>32</v>
      </c>
      <c r="J1390" s="20" t="s">
        <v>47</v>
      </c>
      <c r="K1390" s="20" t="s">
        <v>181</v>
      </c>
      <c r="L1390" s="20" t="s">
        <v>35</v>
      </c>
      <c r="M1390" s="20" t="s">
        <v>145</v>
      </c>
      <c r="N1390" s="20" t="s">
        <v>182</v>
      </c>
      <c r="O1390" s="20">
        <v>22.5</v>
      </c>
      <c r="P1390" s="20">
        <v>2</v>
      </c>
      <c r="Q1390" s="20">
        <v>10.98</v>
      </c>
      <c r="R1390" s="20">
        <v>1.34</v>
      </c>
      <c r="S1390" s="20" t="s">
        <v>2809</v>
      </c>
      <c r="T1390" s="20">
        <v>507</v>
      </c>
      <c r="U1390" s="20" t="s">
        <v>206</v>
      </c>
      <c r="V1390" s="20" t="s">
        <v>228</v>
      </c>
      <c r="W1390" s="21" t="s">
        <v>41</v>
      </c>
      <c r="X1390" s="22">
        <v>44871</v>
      </c>
      <c r="Y1390" s="23">
        <v>44727</v>
      </c>
      <c r="Z1390" s="37" t="str">
        <f>IF(India_Data[[#This Row],[Order Date]]=India_Data[[#This Row],[Ship Date]],"0","1")</f>
        <v>1</v>
      </c>
      <c r="AA1390" s="37" t="str">
        <f>IF(India_Data[[#This Row],[Sales]]&gt;=India_Data[[#This Row],[Target]],"YES","NO")</f>
        <v>NO</v>
      </c>
      <c r="AB1390" s="37">
        <f>(Data!O1390:O2944-Data!T1390:T2944)</f>
        <v>-484.5</v>
      </c>
      <c r="AC1390" s="35">
        <f>India_Data[[#This Row],[Ship Date]]-India_Data[[#This Row],[Order Date]]</f>
        <v>-144</v>
      </c>
      <c r="AD1390" s="35" t="str">
        <f>IF(India_Data[[#This Row],[Ship Date]]-India_Data[[#This Row],[Order Date]]&gt;5,"flag","no")</f>
        <v>no</v>
      </c>
      <c r="AE1390" s="35">
        <f>India_Data[[#This Row],[Profit]]/India_Data[[#This Row],[Sales]]</f>
        <v>0.48800000000000004</v>
      </c>
      <c r="AF1390" s="41">
        <f>India_Data[[#This Row],[Sales]]/India_Data[[#This Row],[Target]]</f>
        <v>4.4378698224852069E-2</v>
      </c>
      <c r="AG1390" s="41">
        <f>India_Data[[#This Row],[Shipping Cost]]/India_Data[[#This Row],[Sales]]</f>
        <v>5.9555555555555556E-2</v>
      </c>
      <c r="AH1390" s="40" t="str">
        <f>IF(India_Data[[#This Row],[Shipping Cost]]/India_Data[[#This Row],[Sales]]&gt;0.1,"HIGH","")</f>
        <v/>
      </c>
    </row>
    <row r="1391" spans="1:34">
      <c r="A1391" s="19">
        <v>1390</v>
      </c>
      <c r="B1391" s="20" t="s">
        <v>2908</v>
      </c>
      <c r="C1391" s="20" t="s">
        <v>26</v>
      </c>
      <c r="D1391" s="20" t="s">
        <v>1440</v>
      </c>
      <c r="E1391" s="20" t="s">
        <v>1441</v>
      </c>
      <c r="F1391" s="20" t="s">
        <v>29</v>
      </c>
      <c r="G1391" s="20" t="s">
        <v>45</v>
      </c>
      <c r="H1391" s="20" t="s">
        <v>46</v>
      </c>
      <c r="I1391" s="20" t="s">
        <v>32</v>
      </c>
      <c r="J1391" s="20" t="s">
        <v>47</v>
      </c>
      <c r="K1391" s="20" t="s">
        <v>2909</v>
      </c>
      <c r="L1391" s="20" t="s">
        <v>35</v>
      </c>
      <c r="M1391" s="20" t="s">
        <v>98</v>
      </c>
      <c r="N1391" s="20" t="s">
        <v>2910</v>
      </c>
      <c r="O1391" s="20">
        <v>44.58</v>
      </c>
      <c r="P1391" s="20">
        <v>2</v>
      </c>
      <c r="Q1391" s="20">
        <v>19.14</v>
      </c>
      <c r="R1391" s="20">
        <v>5.32</v>
      </c>
      <c r="S1391" s="20" t="s">
        <v>2809</v>
      </c>
      <c r="T1391" s="20">
        <v>728</v>
      </c>
      <c r="U1391" s="20" t="s">
        <v>206</v>
      </c>
      <c r="V1391" s="20" t="s">
        <v>214</v>
      </c>
      <c r="W1391" s="21" t="s">
        <v>41</v>
      </c>
      <c r="X1391" s="22">
        <v>44948</v>
      </c>
      <c r="Y1391" s="23">
        <v>44950</v>
      </c>
      <c r="Z1391" s="37" t="str">
        <f>IF(India_Data[[#This Row],[Order Date]]=India_Data[[#This Row],[Ship Date]],"0","1")</f>
        <v>1</v>
      </c>
      <c r="AA1391" s="37" t="str">
        <f>IF(India_Data[[#This Row],[Sales]]&gt;=India_Data[[#This Row],[Target]],"YES","NO")</f>
        <v>NO</v>
      </c>
      <c r="AB1391" s="37">
        <f>(Data!O1391:O2945-Data!T1391:T2945)</f>
        <v>-683.42</v>
      </c>
      <c r="AC1391" s="35">
        <f>India_Data[[#This Row],[Ship Date]]-India_Data[[#This Row],[Order Date]]</f>
        <v>2</v>
      </c>
      <c r="AD1391" s="35" t="str">
        <f>IF(India_Data[[#This Row],[Ship Date]]-India_Data[[#This Row],[Order Date]]&gt;5,"flag","no")</f>
        <v>no</v>
      </c>
      <c r="AE1391" s="35">
        <f>India_Data[[#This Row],[Profit]]/India_Data[[#This Row],[Sales]]</f>
        <v>0.42934051144010771</v>
      </c>
      <c r="AF1391" s="41">
        <f>India_Data[[#This Row],[Sales]]/India_Data[[#This Row],[Target]]</f>
        <v>6.1236263736263737E-2</v>
      </c>
      <c r="AG1391" s="41">
        <f>India_Data[[#This Row],[Shipping Cost]]/India_Data[[#This Row],[Sales]]</f>
        <v>0.11933602512337373</v>
      </c>
      <c r="AH1391" s="40" t="str">
        <f>IF(India_Data[[#This Row],[Shipping Cost]]/India_Data[[#This Row],[Sales]]&gt;0.1,"HIGH","")</f>
        <v>HIGH</v>
      </c>
    </row>
    <row r="1392" spans="1:34">
      <c r="A1392" s="19">
        <v>1391</v>
      </c>
      <c r="B1392" s="20" t="s">
        <v>2875</v>
      </c>
      <c r="C1392" s="20" t="s">
        <v>26</v>
      </c>
      <c r="D1392" s="20" t="s">
        <v>2876</v>
      </c>
      <c r="E1392" s="20" t="s">
        <v>2877</v>
      </c>
      <c r="F1392" s="20" t="s">
        <v>29</v>
      </c>
      <c r="G1392" s="20" t="s">
        <v>2413</v>
      </c>
      <c r="H1392" s="20" t="s">
        <v>2414</v>
      </c>
      <c r="I1392" s="20" t="s">
        <v>32</v>
      </c>
      <c r="J1392" s="20" t="s">
        <v>180</v>
      </c>
      <c r="K1392" s="20" t="s">
        <v>1123</v>
      </c>
      <c r="L1392" s="20" t="s">
        <v>35</v>
      </c>
      <c r="M1392" s="20" t="s">
        <v>36</v>
      </c>
      <c r="N1392" s="20" t="s">
        <v>1124</v>
      </c>
      <c r="O1392" s="20">
        <v>55.98</v>
      </c>
      <c r="P1392" s="20">
        <v>2</v>
      </c>
      <c r="Q1392" s="20">
        <v>7.8</v>
      </c>
      <c r="R1392" s="20">
        <v>3.65</v>
      </c>
      <c r="S1392" s="20" t="s">
        <v>2809</v>
      </c>
      <c r="T1392" s="20">
        <v>312</v>
      </c>
      <c r="U1392" s="20" t="s">
        <v>206</v>
      </c>
      <c r="V1392" s="20" t="s">
        <v>221</v>
      </c>
      <c r="W1392" s="21" t="s">
        <v>41</v>
      </c>
      <c r="X1392" s="22">
        <v>44603</v>
      </c>
      <c r="Y1392" s="23">
        <v>44662</v>
      </c>
      <c r="Z1392" s="37" t="str">
        <f>IF(India_Data[[#This Row],[Order Date]]=India_Data[[#This Row],[Ship Date]],"0","1")</f>
        <v>1</v>
      </c>
      <c r="AA1392" s="37" t="str">
        <f>IF(India_Data[[#This Row],[Sales]]&gt;=India_Data[[#This Row],[Target]],"YES","NO")</f>
        <v>NO</v>
      </c>
      <c r="AB1392" s="37">
        <f>(Data!O1392:O2946-Data!T1392:T2946)</f>
        <v>-256.02</v>
      </c>
      <c r="AC1392" s="35">
        <f>India_Data[[#This Row],[Ship Date]]-India_Data[[#This Row],[Order Date]]</f>
        <v>59</v>
      </c>
      <c r="AD1392" s="35" t="str">
        <f>IF(India_Data[[#This Row],[Ship Date]]-India_Data[[#This Row],[Order Date]]&gt;5,"flag","no")</f>
        <v>flag</v>
      </c>
      <c r="AE1392" s="35">
        <f>India_Data[[#This Row],[Profit]]/India_Data[[#This Row],[Sales]]</f>
        <v>0.13933547695605575</v>
      </c>
      <c r="AF1392" s="41">
        <f>India_Data[[#This Row],[Sales]]/India_Data[[#This Row],[Target]]</f>
        <v>0.17942307692307691</v>
      </c>
      <c r="AG1392" s="41">
        <f>India_Data[[#This Row],[Shipping Cost]]/India_Data[[#This Row],[Sales]]</f>
        <v>6.5201857806359412E-2</v>
      </c>
      <c r="AH1392" s="40" t="str">
        <f>IF(India_Data[[#This Row],[Shipping Cost]]/India_Data[[#This Row],[Sales]]&gt;0.1,"HIGH","")</f>
        <v/>
      </c>
    </row>
    <row r="1393" spans="1:34">
      <c r="A1393" s="19">
        <v>1392</v>
      </c>
      <c r="B1393" s="20" t="s">
        <v>3985</v>
      </c>
      <c r="C1393" s="20" t="s">
        <v>3631</v>
      </c>
      <c r="D1393" s="20" t="s">
        <v>2515</v>
      </c>
      <c r="E1393" s="20" t="s">
        <v>2516</v>
      </c>
      <c r="F1393" s="20" t="s">
        <v>171</v>
      </c>
      <c r="G1393" s="20" t="s">
        <v>1154</v>
      </c>
      <c r="H1393" s="20" t="s">
        <v>563</v>
      </c>
      <c r="I1393" s="20" t="s">
        <v>32</v>
      </c>
      <c r="J1393" s="20" t="s">
        <v>54</v>
      </c>
      <c r="K1393" s="20" t="s">
        <v>3436</v>
      </c>
      <c r="L1393" s="20" t="s">
        <v>35</v>
      </c>
      <c r="M1393" s="20" t="s">
        <v>98</v>
      </c>
      <c r="N1393" s="20" t="s">
        <v>3437</v>
      </c>
      <c r="O1393" s="20">
        <v>106.56</v>
      </c>
      <c r="P1393" s="20">
        <v>3</v>
      </c>
      <c r="Q1393" s="20">
        <v>0.99</v>
      </c>
      <c r="R1393" s="20">
        <v>16.64</v>
      </c>
      <c r="S1393" s="20" t="s">
        <v>38</v>
      </c>
      <c r="T1393" s="20">
        <v>635</v>
      </c>
      <c r="U1393" s="20" t="s">
        <v>206</v>
      </c>
      <c r="V1393" s="20" t="s">
        <v>221</v>
      </c>
      <c r="W1393" s="21" t="s">
        <v>41</v>
      </c>
      <c r="X1393" s="22">
        <v>44706</v>
      </c>
      <c r="Y1393" s="23">
        <v>44709</v>
      </c>
      <c r="Z1393" s="37" t="str">
        <f>IF(India_Data[[#This Row],[Order Date]]=India_Data[[#This Row],[Ship Date]],"0","1")</f>
        <v>1</v>
      </c>
      <c r="AA1393" s="37" t="str">
        <f>IF(India_Data[[#This Row],[Sales]]&gt;=India_Data[[#This Row],[Target]],"YES","NO")</f>
        <v>NO</v>
      </c>
      <c r="AB1393" s="37">
        <f>(Data!O1393:O2947-Data!T1393:T2947)</f>
        <v>-528.44000000000005</v>
      </c>
      <c r="AC1393" s="35">
        <f>India_Data[[#This Row],[Ship Date]]-India_Data[[#This Row],[Order Date]]</f>
        <v>3</v>
      </c>
      <c r="AD1393" s="35" t="str">
        <f>IF(India_Data[[#This Row],[Ship Date]]-India_Data[[#This Row],[Order Date]]&gt;5,"flag","no")</f>
        <v>no</v>
      </c>
      <c r="AE1393" s="35">
        <f>India_Data[[#This Row],[Profit]]/India_Data[[#This Row],[Sales]]</f>
        <v>9.2905405405405411E-3</v>
      </c>
      <c r="AF1393" s="41">
        <f>India_Data[[#This Row],[Sales]]/India_Data[[#This Row],[Target]]</f>
        <v>0.16781102362204725</v>
      </c>
      <c r="AG1393" s="41">
        <f>India_Data[[#This Row],[Shipping Cost]]/India_Data[[#This Row],[Sales]]</f>
        <v>0.15615615615615616</v>
      </c>
      <c r="AH1393" s="40" t="str">
        <f>IF(India_Data[[#This Row],[Shipping Cost]]/India_Data[[#This Row],[Sales]]&gt;0.1,"HIGH","")</f>
        <v>HIGH</v>
      </c>
    </row>
    <row r="1394" spans="1:34">
      <c r="A1394" s="19">
        <v>1393</v>
      </c>
      <c r="B1394" s="20" t="s">
        <v>3986</v>
      </c>
      <c r="C1394" s="20" t="s">
        <v>3631</v>
      </c>
      <c r="D1394" s="20" t="s">
        <v>1012</v>
      </c>
      <c r="E1394" s="20" t="s">
        <v>1013</v>
      </c>
      <c r="F1394" s="20" t="s">
        <v>110</v>
      </c>
      <c r="G1394" s="20" t="s">
        <v>45</v>
      </c>
      <c r="H1394" s="20" t="s">
        <v>46</v>
      </c>
      <c r="I1394" s="20" t="s">
        <v>32</v>
      </c>
      <c r="J1394" s="20" t="s">
        <v>47</v>
      </c>
      <c r="K1394" s="20" t="s">
        <v>3895</v>
      </c>
      <c r="L1394" s="20" t="s">
        <v>35</v>
      </c>
      <c r="M1394" s="20" t="s">
        <v>36</v>
      </c>
      <c r="N1394" s="20" t="s">
        <v>3896</v>
      </c>
      <c r="O1394" s="20">
        <v>158.1</v>
      </c>
      <c r="P1394" s="20">
        <v>5</v>
      </c>
      <c r="Q1394" s="20">
        <v>1.5</v>
      </c>
      <c r="R1394" s="20">
        <v>28.47</v>
      </c>
      <c r="S1394" s="20" t="s">
        <v>38</v>
      </c>
      <c r="T1394" s="20">
        <v>259</v>
      </c>
      <c r="U1394" s="20" t="s">
        <v>206</v>
      </c>
      <c r="V1394" s="20" t="s">
        <v>214</v>
      </c>
      <c r="W1394" s="21" t="s">
        <v>58</v>
      </c>
      <c r="X1394" s="22">
        <v>45115</v>
      </c>
      <c r="Y1394" s="23">
        <v>45152</v>
      </c>
      <c r="Z1394" s="37" t="str">
        <f>IF(India_Data[[#This Row],[Order Date]]=India_Data[[#This Row],[Ship Date]],"0","1")</f>
        <v>1</v>
      </c>
      <c r="AA1394" s="37" t="str">
        <f>IF(India_Data[[#This Row],[Sales]]&gt;=India_Data[[#This Row],[Target]],"YES","NO")</f>
        <v>NO</v>
      </c>
      <c r="AB1394" s="37">
        <f>(Data!O1394:O2948-Data!T1394:T2948)</f>
        <v>-100.9</v>
      </c>
      <c r="AC1394" s="35">
        <f>India_Data[[#This Row],[Ship Date]]-India_Data[[#This Row],[Order Date]]</f>
        <v>37</v>
      </c>
      <c r="AD1394" s="35" t="str">
        <f>IF(India_Data[[#This Row],[Ship Date]]-India_Data[[#This Row],[Order Date]]&gt;5,"flag","no")</f>
        <v>flag</v>
      </c>
      <c r="AE1394" s="35">
        <f>India_Data[[#This Row],[Profit]]/India_Data[[#This Row],[Sales]]</f>
        <v>9.4876660341555973E-3</v>
      </c>
      <c r="AF1394" s="41">
        <f>India_Data[[#This Row],[Sales]]/India_Data[[#This Row],[Target]]</f>
        <v>0.61042471042471036</v>
      </c>
      <c r="AG1394" s="41">
        <f>India_Data[[#This Row],[Shipping Cost]]/India_Data[[#This Row],[Sales]]</f>
        <v>0.18007590132827325</v>
      </c>
      <c r="AH1394" s="40" t="str">
        <f>IF(India_Data[[#This Row],[Shipping Cost]]/India_Data[[#This Row],[Sales]]&gt;0.1,"HIGH","")</f>
        <v>HIGH</v>
      </c>
    </row>
    <row r="1395" spans="1:34">
      <c r="A1395" s="19">
        <v>1394</v>
      </c>
      <c r="B1395" s="20" t="s">
        <v>3987</v>
      </c>
      <c r="C1395" s="20" t="s">
        <v>3631</v>
      </c>
      <c r="D1395" s="20" t="s">
        <v>148</v>
      </c>
      <c r="E1395" s="20" t="s">
        <v>149</v>
      </c>
      <c r="F1395" s="20" t="s">
        <v>110</v>
      </c>
      <c r="G1395" s="20" t="s">
        <v>191</v>
      </c>
      <c r="H1395" s="20" t="s">
        <v>63</v>
      </c>
      <c r="I1395" s="20" t="s">
        <v>32</v>
      </c>
      <c r="J1395" s="20" t="s">
        <v>54</v>
      </c>
      <c r="K1395" s="20" t="s">
        <v>2862</v>
      </c>
      <c r="L1395" s="20" t="s">
        <v>35</v>
      </c>
      <c r="M1395" s="20" t="s">
        <v>36</v>
      </c>
      <c r="N1395" s="20" t="s">
        <v>2863</v>
      </c>
      <c r="O1395" s="20">
        <v>101.76</v>
      </c>
      <c r="P1395" s="20">
        <v>2</v>
      </c>
      <c r="Q1395" s="20">
        <v>0</v>
      </c>
      <c r="R1395" s="20">
        <v>17.86</v>
      </c>
      <c r="S1395" s="20" t="s">
        <v>2972</v>
      </c>
      <c r="T1395" s="20">
        <v>201</v>
      </c>
      <c r="U1395" s="20" t="s">
        <v>206</v>
      </c>
      <c r="V1395" s="20" t="s">
        <v>214</v>
      </c>
      <c r="W1395" s="21" t="s">
        <v>58</v>
      </c>
      <c r="X1395" s="22">
        <v>45463</v>
      </c>
      <c r="Y1395" s="23">
        <v>45469</v>
      </c>
      <c r="Z1395" s="37" t="str">
        <f>IF(India_Data[[#This Row],[Order Date]]=India_Data[[#This Row],[Ship Date]],"0","1")</f>
        <v>1</v>
      </c>
      <c r="AA1395" s="37" t="str">
        <f>IF(India_Data[[#This Row],[Sales]]&gt;=India_Data[[#This Row],[Target]],"YES","NO")</f>
        <v>NO</v>
      </c>
      <c r="AB1395" s="37">
        <f>(Data!O1395:O2949-Data!T1395:T2949)</f>
        <v>-99.24</v>
      </c>
      <c r="AC1395" s="35">
        <f>India_Data[[#This Row],[Ship Date]]-India_Data[[#This Row],[Order Date]]</f>
        <v>6</v>
      </c>
      <c r="AD1395" s="35" t="str">
        <f>IF(India_Data[[#This Row],[Ship Date]]-India_Data[[#This Row],[Order Date]]&gt;5,"flag","no")</f>
        <v>flag</v>
      </c>
      <c r="AE1395" s="35">
        <f>India_Data[[#This Row],[Profit]]/India_Data[[#This Row],[Sales]]</f>
        <v>0</v>
      </c>
      <c r="AF1395" s="41">
        <f>India_Data[[#This Row],[Sales]]/India_Data[[#This Row],[Target]]</f>
        <v>0.50626865671641796</v>
      </c>
      <c r="AG1395" s="41">
        <f>India_Data[[#This Row],[Shipping Cost]]/India_Data[[#This Row],[Sales]]</f>
        <v>0.17551100628930816</v>
      </c>
      <c r="AH1395" s="40" t="str">
        <f>IF(India_Data[[#This Row],[Shipping Cost]]/India_Data[[#This Row],[Sales]]&gt;0.1,"HIGH","")</f>
        <v>HIGH</v>
      </c>
    </row>
    <row r="1396" spans="1:34">
      <c r="A1396" s="19">
        <v>1395</v>
      </c>
      <c r="B1396" s="20" t="s">
        <v>3612</v>
      </c>
      <c r="C1396" s="20" t="s">
        <v>2928</v>
      </c>
      <c r="D1396" s="20" t="s">
        <v>3613</v>
      </c>
      <c r="E1396" s="20" t="s">
        <v>3614</v>
      </c>
      <c r="F1396" s="20" t="s">
        <v>110</v>
      </c>
      <c r="G1396" s="20" t="s">
        <v>191</v>
      </c>
      <c r="H1396" s="20" t="s">
        <v>63</v>
      </c>
      <c r="I1396" s="20" t="s">
        <v>32</v>
      </c>
      <c r="J1396" s="20" t="s">
        <v>54</v>
      </c>
      <c r="K1396" s="20" t="s">
        <v>3615</v>
      </c>
      <c r="L1396" s="20" t="s">
        <v>35</v>
      </c>
      <c r="M1396" s="20" t="s">
        <v>159</v>
      </c>
      <c r="N1396" s="20" t="s">
        <v>3616</v>
      </c>
      <c r="O1396" s="20">
        <v>157.94999999999999</v>
      </c>
      <c r="P1396" s="20">
        <v>3</v>
      </c>
      <c r="Q1396" s="20">
        <v>53.64</v>
      </c>
      <c r="R1396" s="20">
        <v>28.6</v>
      </c>
      <c r="S1396" s="20" t="s">
        <v>2337</v>
      </c>
      <c r="T1396" s="20">
        <v>543</v>
      </c>
      <c r="U1396" s="20" t="s">
        <v>206</v>
      </c>
      <c r="V1396" s="20" t="s">
        <v>207</v>
      </c>
      <c r="W1396" s="21" t="s">
        <v>41</v>
      </c>
      <c r="X1396" s="22">
        <v>45461</v>
      </c>
      <c r="Y1396" s="23">
        <v>45467</v>
      </c>
      <c r="Z1396" s="37" t="str">
        <f>IF(India_Data[[#This Row],[Order Date]]=India_Data[[#This Row],[Ship Date]],"0","1")</f>
        <v>1</v>
      </c>
      <c r="AA1396" s="37" t="str">
        <f>IF(India_Data[[#This Row],[Sales]]&gt;=India_Data[[#This Row],[Target]],"YES","NO")</f>
        <v>NO</v>
      </c>
      <c r="AB1396" s="37">
        <f>(Data!O1396:O2950-Data!T1396:T2950)</f>
        <v>-385.05</v>
      </c>
      <c r="AC1396" s="35">
        <f>India_Data[[#This Row],[Ship Date]]-India_Data[[#This Row],[Order Date]]</f>
        <v>6</v>
      </c>
      <c r="AD1396" s="35" t="str">
        <f>IF(India_Data[[#This Row],[Ship Date]]-India_Data[[#This Row],[Order Date]]&gt;5,"flag","no")</f>
        <v>flag</v>
      </c>
      <c r="AE1396" s="35">
        <f>India_Data[[#This Row],[Profit]]/India_Data[[#This Row],[Sales]]</f>
        <v>0.33960113960113963</v>
      </c>
      <c r="AF1396" s="41">
        <f>India_Data[[#This Row],[Sales]]/India_Data[[#This Row],[Target]]</f>
        <v>0.29088397790055248</v>
      </c>
      <c r="AG1396" s="41">
        <f>India_Data[[#This Row],[Shipping Cost]]/India_Data[[#This Row],[Sales]]</f>
        <v>0.18106995884773663</v>
      </c>
      <c r="AH1396" s="40" t="str">
        <f>IF(India_Data[[#This Row],[Shipping Cost]]/India_Data[[#This Row],[Sales]]&gt;0.1,"HIGH","")</f>
        <v>HIGH</v>
      </c>
    </row>
    <row r="1397" spans="1:34">
      <c r="A1397" s="19">
        <v>1396</v>
      </c>
      <c r="B1397" s="20" t="s">
        <v>3617</v>
      </c>
      <c r="C1397" s="20" t="s">
        <v>2928</v>
      </c>
      <c r="D1397" s="20" t="s">
        <v>3618</v>
      </c>
      <c r="E1397" s="20" t="s">
        <v>3619</v>
      </c>
      <c r="F1397" s="20" t="s">
        <v>110</v>
      </c>
      <c r="G1397" s="20" t="s">
        <v>191</v>
      </c>
      <c r="H1397" s="20" t="s">
        <v>63</v>
      </c>
      <c r="I1397" s="20" t="s">
        <v>32</v>
      </c>
      <c r="J1397" s="20" t="s">
        <v>54</v>
      </c>
      <c r="K1397" s="20" t="s">
        <v>3620</v>
      </c>
      <c r="L1397" s="20" t="s">
        <v>35</v>
      </c>
      <c r="M1397" s="20" t="s">
        <v>145</v>
      </c>
      <c r="N1397" s="20" t="s">
        <v>3621</v>
      </c>
      <c r="O1397" s="20">
        <v>213.12</v>
      </c>
      <c r="P1397" s="20">
        <v>4</v>
      </c>
      <c r="Q1397" s="20">
        <v>95.88</v>
      </c>
      <c r="R1397" s="20">
        <v>22.69</v>
      </c>
      <c r="S1397" s="20" t="s">
        <v>38</v>
      </c>
      <c r="T1397" s="20">
        <v>645</v>
      </c>
      <c r="U1397" s="20" t="s">
        <v>206</v>
      </c>
      <c r="V1397" s="20" t="s">
        <v>214</v>
      </c>
      <c r="W1397" s="21" t="s">
        <v>41</v>
      </c>
      <c r="X1397" s="22">
        <v>44892</v>
      </c>
      <c r="Y1397" s="23">
        <v>44663</v>
      </c>
      <c r="Z1397" s="37" t="str">
        <f>IF(India_Data[[#This Row],[Order Date]]=India_Data[[#This Row],[Ship Date]],"0","1")</f>
        <v>1</v>
      </c>
      <c r="AA1397" s="37" t="str">
        <f>IF(India_Data[[#This Row],[Sales]]&gt;=India_Data[[#This Row],[Target]],"YES","NO")</f>
        <v>NO</v>
      </c>
      <c r="AB1397" s="37">
        <f>(Data!O1397:O2951-Data!T1397:T2951)</f>
        <v>-431.88</v>
      </c>
      <c r="AC1397" s="35">
        <f>India_Data[[#This Row],[Ship Date]]-India_Data[[#This Row],[Order Date]]</f>
        <v>-229</v>
      </c>
      <c r="AD1397" s="35" t="str">
        <f>IF(India_Data[[#This Row],[Ship Date]]-India_Data[[#This Row],[Order Date]]&gt;5,"flag","no")</f>
        <v>no</v>
      </c>
      <c r="AE1397" s="35">
        <f>India_Data[[#This Row],[Profit]]/India_Data[[#This Row],[Sales]]</f>
        <v>0.44988738738738737</v>
      </c>
      <c r="AF1397" s="41">
        <f>India_Data[[#This Row],[Sales]]/India_Data[[#This Row],[Target]]</f>
        <v>0.33041860465116279</v>
      </c>
      <c r="AG1397" s="41">
        <f>India_Data[[#This Row],[Shipping Cost]]/India_Data[[#This Row],[Sales]]</f>
        <v>0.10646584084084085</v>
      </c>
      <c r="AH1397" s="40" t="str">
        <f>IF(India_Data[[#This Row],[Shipping Cost]]/India_Data[[#This Row],[Sales]]&gt;0.1,"HIGH","")</f>
        <v>HIGH</v>
      </c>
    </row>
    <row r="1398" spans="1:34">
      <c r="A1398" s="19">
        <v>1397</v>
      </c>
      <c r="B1398" s="20" t="s">
        <v>3609</v>
      </c>
      <c r="C1398" s="20" t="s">
        <v>2928</v>
      </c>
      <c r="D1398" s="20" t="s">
        <v>977</v>
      </c>
      <c r="E1398" s="20" t="s">
        <v>978</v>
      </c>
      <c r="F1398" s="20" t="s">
        <v>110</v>
      </c>
      <c r="G1398" s="20" t="s">
        <v>297</v>
      </c>
      <c r="H1398" s="20" t="s">
        <v>63</v>
      </c>
      <c r="I1398" s="20" t="s">
        <v>32</v>
      </c>
      <c r="J1398" s="20" t="s">
        <v>54</v>
      </c>
      <c r="K1398" s="20" t="s">
        <v>703</v>
      </c>
      <c r="L1398" s="20" t="s">
        <v>35</v>
      </c>
      <c r="M1398" s="20" t="s">
        <v>36</v>
      </c>
      <c r="N1398" s="20" t="s">
        <v>704</v>
      </c>
      <c r="O1398" s="20">
        <v>4.53</v>
      </c>
      <c r="P1398" s="20">
        <v>1</v>
      </c>
      <c r="Q1398" s="20">
        <v>1.92</v>
      </c>
      <c r="R1398" s="20">
        <v>0.69</v>
      </c>
      <c r="S1398" s="20" t="s">
        <v>2972</v>
      </c>
      <c r="T1398" s="20">
        <v>62</v>
      </c>
      <c r="U1398" s="20" t="s">
        <v>206</v>
      </c>
      <c r="V1398" s="20" t="s">
        <v>214</v>
      </c>
      <c r="W1398" s="21" t="s">
        <v>58</v>
      </c>
      <c r="X1398" s="22">
        <v>45451</v>
      </c>
      <c r="Y1398" s="23">
        <v>45634</v>
      </c>
      <c r="Z1398" s="37" t="str">
        <f>IF(India_Data[[#This Row],[Order Date]]=India_Data[[#This Row],[Ship Date]],"0","1")</f>
        <v>1</v>
      </c>
      <c r="AA1398" s="37" t="str">
        <f>IF(India_Data[[#This Row],[Sales]]&gt;=India_Data[[#This Row],[Target]],"YES","NO")</f>
        <v>NO</v>
      </c>
      <c r="AB1398" s="37">
        <f>(Data!O1398:O2952-Data!T1398:T2952)</f>
        <v>-57.47</v>
      </c>
      <c r="AC1398" s="35">
        <f>India_Data[[#This Row],[Ship Date]]-India_Data[[#This Row],[Order Date]]</f>
        <v>183</v>
      </c>
      <c r="AD1398" s="35" t="str">
        <f>IF(India_Data[[#This Row],[Ship Date]]-India_Data[[#This Row],[Order Date]]&gt;5,"flag","no")</f>
        <v>flag</v>
      </c>
      <c r="AE1398" s="35">
        <f>India_Data[[#This Row],[Profit]]/India_Data[[#This Row],[Sales]]</f>
        <v>0.42384105960264895</v>
      </c>
      <c r="AF1398" s="41">
        <f>India_Data[[#This Row],[Sales]]/India_Data[[#This Row],[Target]]</f>
        <v>7.3064516129032267E-2</v>
      </c>
      <c r="AG1398" s="41">
        <f>India_Data[[#This Row],[Shipping Cost]]/India_Data[[#This Row],[Sales]]</f>
        <v>0.15231788079470196</v>
      </c>
      <c r="AH1398" s="40" t="str">
        <f>IF(India_Data[[#This Row],[Shipping Cost]]/India_Data[[#This Row],[Sales]]&gt;0.1,"HIGH","")</f>
        <v>HIGH</v>
      </c>
    </row>
    <row r="1399" spans="1:34">
      <c r="A1399" s="19">
        <v>1398</v>
      </c>
      <c r="B1399" s="20" t="s">
        <v>3331</v>
      </c>
      <c r="C1399" s="20" t="s">
        <v>2928</v>
      </c>
      <c r="D1399" s="20" t="s">
        <v>2574</v>
      </c>
      <c r="E1399" s="20" t="s">
        <v>2575</v>
      </c>
      <c r="F1399" s="20" t="s">
        <v>110</v>
      </c>
      <c r="G1399" s="20" t="s">
        <v>96</v>
      </c>
      <c r="H1399" s="20" t="s">
        <v>31</v>
      </c>
      <c r="I1399" s="20" t="s">
        <v>32</v>
      </c>
      <c r="J1399" s="20" t="s">
        <v>33</v>
      </c>
      <c r="K1399" s="20" t="s">
        <v>908</v>
      </c>
      <c r="L1399" s="20" t="s">
        <v>35</v>
      </c>
      <c r="M1399" s="20" t="s">
        <v>145</v>
      </c>
      <c r="N1399" s="20" t="s">
        <v>909</v>
      </c>
      <c r="O1399" s="20">
        <v>48.9</v>
      </c>
      <c r="P1399" s="20">
        <v>2</v>
      </c>
      <c r="Q1399" s="20">
        <v>6.84</v>
      </c>
      <c r="R1399" s="20">
        <v>3.75</v>
      </c>
      <c r="S1399" s="20" t="s">
        <v>38</v>
      </c>
      <c r="T1399" s="20">
        <v>368</v>
      </c>
      <c r="U1399" s="20" t="s">
        <v>206</v>
      </c>
      <c r="V1399" s="20" t="s">
        <v>228</v>
      </c>
      <c r="W1399" s="21" t="s">
        <v>41</v>
      </c>
      <c r="X1399" s="22">
        <v>45533</v>
      </c>
      <c r="Y1399" s="23">
        <v>45391</v>
      </c>
      <c r="Z1399" s="37" t="str">
        <f>IF(India_Data[[#This Row],[Order Date]]=India_Data[[#This Row],[Ship Date]],"0","1")</f>
        <v>1</v>
      </c>
      <c r="AA1399" s="37" t="str">
        <f>IF(India_Data[[#This Row],[Sales]]&gt;=India_Data[[#This Row],[Target]],"YES","NO")</f>
        <v>NO</v>
      </c>
      <c r="AB1399" s="37">
        <f>(Data!O1399:O2953-Data!T1399:T2953)</f>
        <v>-319.10000000000002</v>
      </c>
      <c r="AC1399" s="35">
        <f>India_Data[[#This Row],[Ship Date]]-India_Data[[#This Row],[Order Date]]</f>
        <v>-142</v>
      </c>
      <c r="AD1399" s="35" t="str">
        <f>IF(India_Data[[#This Row],[Ship Date]]-India_Data[[#This Row],[Order Date]]&gt;5,"flag","no")</f>
        <v>no</v>
      </c>
      <c r="AE1399" s="35">
        <f>India_Data[[#This Row],[Profit]]/India_Data[[#This Row],[Sales]]</f>
        <v>0.13987730061349693</v>
      </c>
      <c r="AF1399" s="41">
        <f>India_Data[[#This Row],[Sales]]/India_Data[[#This Row],[Target]]</f>
        <v>0.13288043478260869</v>
      </c>
      <c r="AG1399" s="41">
        <f>India_Data[[#This Row],[Shipping Cost]]/India_Data[[#This Row],[Sales]]</f>
        <v>7.6687116564417179E-2</v>
      </c>
      <c r="AH1399" s="40" t="str">
        <f>IF(India_Data[[#This Row],[Shipping Cost]]/India_Data[[#This Row],[Sales]]&gt;0.1,"HIGH","")</f>
        <v/>
      </c>
    </row>
    <row r="1400" spans="1:34">
      <c r="A1400" s="19">
        <v>1399</v>
      </c>
      <c r="B1400" s="20" t="s">
        <v>3988</v>
      </c>
      <c r="C1400" s="20" t="s">
        <v>3631</v>
      </c>
      <c r="D1400" s="20" t="s">
        <v>3989</v>
      </c>
      <c r="E1400" s="20" t="s">
        <v>3990</v>
      </c>
      <c r="F1400" s="20" t="s">
        <v>29</v>
      </c>
      <c r="G1400" s="20" t="s">
        <v>681</v>
      </c>
      <c r="H1400" s="20" t="s">
        <v>63</v>
      </c>
      <c r="I1400" s="20" t="s">
        <v>32</v>
      </c>
      <c r="J1400" s="20" t="s">
        <v>54</v>
      </c>
      <c r="K1400" s="20" t="s">
        <v>3585</v>
      </c>
      <c r="L1400" s="20" t="s">
        <v>35</v>
      </c>
      <c r="M1400" s="20" t="s">
        <v>91</v>
      </c>
      <c r="N1400" s="20" t="s">
        <v>337</v>
      </c>
      <c r="O1400" s="20">
        <v>54.75</v>
      </c>
      <c r="P1400" s="20">
        <v>5</v>
      </c>
      <c r="Q1400" s="20">
        <v>22.35</v>
      </c>
      <c r="R1400" s="20">
        <v>8.33</v>
      </c>
      <c r="S1400" s="20" t="s">
        <v>38</v>
      </c>
      <c r="T1400" s="20">
        <v>642</v>
      </c>
      <c r="U1400" s="20" t="s">
        <v>206</v>
      </c>
      <c r="V1400" s="20" t="s">
        <v>214</v>
      </c>
      <c r="W1400" s="21" t="s">
        <v>58</v>
      </c>
      <c r="X1400" s="22">
        <v>45473</v>
      </c>
      <c r="Y1400" s="23">
        <v>45480</v>
      </c>
      <c r="Z1400" s="37" t="str">
        <f>IF(India_Data[[#This Row],[Order Date]]=India_Data[[#This Row],[Ship Date]],"0","1")</f>
        <v>1</v>
      </c>
      <c r="AA1400" s="37" t="str">
        <f>IF(India_Data[[#This Row],[Sales]]&gt;=India_Data[[#This Row],[Target]],"YES","NO")</f>
        <v>NO</v>
      </c>
      <c r="AB1400" s="37">
        <f>(Data!O1400:O2954-Data!T1400:T2954)</f>
        <v>-587.25</v>
      </c>
      <c r="AC1400" s="35">
        <f>India_Data[[#This Row],[Ship Date]]-India_Data[[#This Row],[Order Date]]</f>
        <v>7</v>
      </c>
      <c r="AD1400" s="35" t="str">
        <f>IF(India_Data[[#This Row],[Ship Date]]-India_Data[[#This Row],[Order Date]]&gt;5,"flag","no")</f>
        <v>flag</v>
      </c>
      <c r="AE1400" s="35">
        <f>India_Data[[#This Row],[Profit]]/India_Data[[#This Row],[Sales]]</f>
        <v>0.40821917808219182</v>
      </c>
      <c r="AF1400" s="41">
        <f>India_Data[[#This Row],[Sales]]/India_Data[[#This Row],[Target]]</f>
        <v>8.5280373831775697E-2</v>
      </c>
      <c r="AG1400" s="41">
        <f>India_Data[[#This Row],[Shipping Cost]]/India_Data[[#This Row],[Sales]]</f>
        <v>0.15214611872146119</v>
      </c>
      <c r="AH1400" s="40" t="str">
        <f>IF(India_Data[[#This Row],[Shipping Cost]]/India_Data[[#This Row],[Sales]]&gt;0.1,"HIGH","")</f>
        <v>HIGH</v>
      </c>
    </row>
    <row r="1401" spans="1:34">
      <c r="A1401" s="19">
        <v>1400</v>
      </c>
      <c r="B1401" s="20" t="s">
        <v>3451</v>
      </c>
      <c r="C1401" s="20" t="s">
        <v>2928</v>
      </c>
      <c r="D1401" s="20" t="s">
        <v>3168</v>
      </c>
      <c r="E1401" s="20" t="s">
        <v>3169</v>
      </c>
      <c r="F1401" s="20" t="s">
        <v>29</v>
      </c>
      <c r="G1401" s="20" t="s">
        <v>1053</v>
      </c>
      <c r="H1401" s="20" t="s">
        <v>31</v>
      </c>
      <c r="I1401" s="20" t="s">
        <v>32</v>
      </c>
      <c r="J1401" s="20" t="s">
        <v>33</v>
      </c>
      <c r="K1401" s="20" t="s">
        <v>3452</v>
      </c>
      <c r="L1401" s="20" t="s">
        <v>35</v>
      </c>
      <c r="M1401" s="20" t="s">
        <v>145</v>
      </c>
      <c r="N1401" s="20" t="s">
        <v>3453</v>
      </c>
      <c r="O1401" s="20">
        <v>119.85</v>
      </c>
      <c r="P1401" s="20">
        <v>5</v>
      </c>
      <c r="Q1401" s="20">
        <v>34.65</v>
      </c>
      <c r="R1401" s="20">
        <v>17.25</v>
      </c>
      <c r="S1401" s="20" t="s">
        <v>38</v>
      </c>
      <c r="T1401" s="20">
        <v>118</v>
      </c>
      <c r="U1401" s="20" t="s">
        <v>206</v>
      </c>
      <c r="V1401" s="20" t="s">
        <v>221</v>
      </c>
      <c r="W1401" s="21" t="s">
        <v>41</v>
      </c>
      <c r="X1401" s="22">
        <v>45541</v>
      </c>
      <c r="Y1401" s="23">
        <v>45459</v>
      </c>
      <c r="Z1401" s="37" t="str">
        <f>IF(India_Data[[#This Row],[Order Date]]=India_Data[[#This Row],[Ship Date]],"0","1")</f>
        <v>1</v>
      </c>
      <c r="AA1401" s="37" t="str">
        <f>IF(India_Data[[#This Row],[Sales]]&gt;=India_Data[[#This Row],[Target]],"YES","NO")</f>
        <v>YES</v>
      </c>
      <c r="AB1401" s="37">
        <f>(Data!O1401:O2955-Data!T1401:T2955)</f>
        <v>1.8499999999999943</v>
      </c>
      <c r="AC1401" s="35">
        <f>India_Data[[#This Row],[Ship Date]]-India_Data[[#This Row],[Order Date]]</f>
        <v>-82</v>
      </c>
      <c r="AD1401" s="35" t="str">
        <f>IF(India_Data[[#This Row],[Ship Date]]-India_Data[[#This Row],[Order Date]]&gt;5,"flag","no")</f>
        <v>no</v>
      </c>
      <c r="AE1401" s="35">
        <f>India_Data[[#This Row],[Profit]]/India_Data[[#This Row],[Sales]]</f>
        <v>0.28911138923654567</v>
      </c>
      <c r="AF1401" s="41">
        <f>India_Data[[#This Row],[Sales]]/India_Data[[#This Row],[Target]]</f>
        <v>1.0156779661016948</v>
      </c>
      <c r="AG1401" s="41">
        <f>India_Data[[#This Row],[Shipping Cost]]/India_Data[[#This Row],[Sales]]</f>
        <v>0.14392991239048811</v>
      </c>
      <c r="AH1401" s="40" t="str">
        <f>IF(India_Data[[#This Row],[Shipping Cost]]/India_Data[[#This Row],[Sales]]&gt;0.1,"HIGH","")</f>
        <v>HIGH</v>
      </c>
    </row>
    <row r="1402" spans="1:34">
      <c r="A1402" s="19">
        <v>1401</v>
      </c>
      <c r="B1402" s="20" t="s">
        <v>3454</v>
      </c>
      <c r="C1402" s="20" t="s">
        <v>2928</v>
      </c>
      <c r="D1402" s="20" t="s">
        <v>3455</v>
      </c>
      <c r="E1402" s="20" t="s">
        <v>3456</v>
      </c>
      <c r="F1402" s="20" t="s">
        <v>29</v>
      </c>
      <c r="G1402" s="20" t="s">
        <v>45</v>
      </c>
      <c r="H1402" s="20" t="s">
        <v>46</v>
      </c>
      <c r="I1402" s="20" t="s">
        <v>32</v>
      </c>
      <c r="J1402" s="20" t="s">
        <v>47</v>
      </c>
      <c r="K1402" s="20" t="s">
        <v>3268</v>
      </c>
      <c r="L1402" s="20" t="s">
        <v>35</v>
      </c>
      <c r="M1402" s="20" t="s">
        <v>84</v>
      </c>
      <c r="N1402" s="20" t="s">
        <v>3269</v>
      </c>
      <c r="O1402" s="20">
        <v>39.479999999999997</v>
      </c>
      <c r="P1402" s="20">
        <v>4</v>
      </c>
      <c r="Q1402" s="20">
        <v>0.36</v>
      </c>
      <c r="R1402" s="20">
        <v>3.77</v>
      </c>
      <c r="S1402" s="20" t="s">
        <v>2337</v>
      </c>
      <c r="T1402" s="20">
        <v>412</v>
      </c>
      <c r="U1402" s="20" t="s">
        <v>206</v>
      </c>
      <c r="V1402" s="20" t="s">
        <v>221</v>
      </c>
      <c r="W1402" s="21" t="s">
        <v>58</v>
      </c>
      <c r="X1402" s="22">
        <v>45542</v>
      </c>
      <c r="Y1402" s="23">
        <v>45486</v>
      </c>
      <c r="Z1402" s="37" t="str">
        <f>IF(India_Data[[#This Row],[Order Date]]=India_Data[[#This Row],[Ship Date]],"0","1")</f>
        <v>1</v>
      </c>
      <c r="AA1402" s="37" t="str">
        <f>IF(India_Data[[#This Row],[Sales]]&gt;=India_Data[[#This Row],[Target]],"YES","NO")</f>
        <v>NO</v>
      </c>
      <c r="AB1402" s="37">
        <f>(Data!O1402:O2956-Data!T1402:T2956)</f>
        <v>-372.52</v>
      </c>
      <c r="AC1402" s="35">
        <f>India_Data[[#This Row],[Ship Date]]-India_Data[[#This Row],[Order Date]]</f>
        <v>-56</v>
      </c>
      <c r="AD1402" s="35" t="str">
        <f>IF(India_Data[[#This Row],[Ship Date]]-India_Data[[#This Row],[Order Date]]&gt;5,"flag","no")</f>
        <v>no</v>
      </c>
      <c r="AE1402" s="35">
        <f>India_Data[[#This Row],[Profit]]/India_Data[[#This Row],[Sales]]</f>
        <v>9.11854103343465E-3</v>
      </c>
      <c r="AF1402" s="41">
        <f>India_Data[[#This Row],[Sales]]/India_Data[[#This Row],[Target]]</f>
        <v>9.5825242718446599E-2</v>
      </c>
      <c r="AG1402" s="41">
        <f>India_Data[[#This Row],[Shipping Cost]]/India_Data[[#This Row],[Sales]]</f>
        <v>9.5491388044579545E-2</v>
      </c>
      <c r="AH1402" s="40" t="str">
        <f>IF(India_Data[[#This Row],[Shipping Cost]]/India_Data[[#This Row],[Sales]]&gt;0.1,"HIGH","")</f>
        <v/>
      </c>
    </row>
    <row r="1403" spans="1:34">
      <c r="A1403" s="19">
        <v>1402</v>
      </c>
      <c r="B1403" s="20" t="s">
        <v>3189</v>
      </c>
      <c r="C1403" s="20" t="s">
        <v>2928</v>
      </c>
      <c r="D1403" s="20" t="s">
        <v>3190</v>
      </c>
      <c r="E1403" s="20" t="s">
        <v>3191</v>
      </c>
      <c r="F1403" s="20" t="s">
        <v>29</v>
      </c>
      <c r="G1403" s="20" t="s">
        <v>745</v>
      </c>
      <c r="H1403" s="20" t="s">
        <v>563</v>
      </c>
      <c r="I1403" s="20" t="s">
        <v>32</v>
      </c>
      <c r="J1403" s="20" t="s">
        <v>54</v>
      </c>
      <c r="K1403" s="20" t="s">
        <v>1135</v>
      </c>
      <c r="L1403" s="20" t="s">
        <v>35</v>
      </c>
      <c r="M1403" s="20" t="s">
        <v>159</v>
      </c>
      <c r="N1403" s="20" t="s">
        <v>1136</v>
      </c>
      <c r="O1403" s="20">
        <v>16.86</v>
      </c>
      <c r="P1403" s="20">
        <v>1</v>
      </c>
      <c r="Q1403" s="20">
        <v>7.92</v>
      </c>
      <c r="R1403" s="20">
        <v>2.14</v>
      </c>
      <c r="S1403" s="20" t="s">
        <v>2337</v>
      </c>
      <c r="T1403" s="20">
        <v>237</v>
      </c>
      <c r="U1403" s="20" t="s">
        <v>206</v>
      </c>
      <c r="V1403" s="20" t="s">
        <v>207</v>
      </c>
      <c r="W1403" s="21" t="s">
        <v>58</v>
      </c>
      <c r="X1403" s="22">
        <v>44731</v>
      </c>
      <c r="Y1403" s="23">
        <v>44735</v>
      </c>
      <c r="Z1403" s="37" t="str">
        <f>IF(India_Data[[#This Row],[Order Date]]=India_Data[[#This Row],[Ship Date]],"0","1")</f>
        <v>1</v>
      </c>
      <c r="AA1403" s="37" t="str">
        <f>IF(India_Data[[#This Row],[Sales]]&gt;=India_Data[[#This Row],[Target]],"YES","NO")</f>
        <v>NO</v>
      </c>
      <c r="AB1403" s="37">
        <f>(Data!O1403:O2957-Data!T1403:T2957)</f>
        <v>-220.14</v>
      </c>
      <c r="AC1403" s="35">
        <f>India_Data[[#This Row],[Ship Date]]-India_Data[[#This Row],[Order Date]]</f>
        <v>4</v>
      </c>
      <c r="AD1403" s="35" t="str">
        <f>IF(India_Data[[#This Row],[Ship Date]]-India_Data[[#This Row],[Order Date]]&gt;5,"flag","no")</f>
        <v>no</v>
      </c>
      <c r="AE1403" s="35">
        <f>India_Data[[#This Row],[Profit]]/India_Data[[#This Row],[Sales]]</f>
        <v>0.46975088967971529</v>
      </c>
      <c r="AF1403" s="41">
        <f>India_Data[[#This Row],[Sales]]/India_Data[[#This Row],[Target]]</f>
        <v>7.113924050632911E-2</v>
      </c>
      <c r="AG1403" s="41">
        <f>India_Data[[#This Row],[Shipping Cost]]/India_Data[[#This Row],[Sales]]</f>
        <v>0.12692763938315541</v>
      </c>
      <c r="AH1403" s="40" t="str">
        <f>IF(India_Data[[#This Row],[Shipping Cost]]/India_Data[[#This Row],[Sales]]&gt;0.1,"HIGH","")</f>
        <v>HIGH</v>
      </c>
    </row>
    <row r="1404" spans="1:34">
      <c r="A1404" s="19">
        <v>1403</v>
      </c>
      <c r="B1404" s="20" t="s">
        <v>3457</v>
      </c>
      <c r="C1404" s="20" t="s">
        <v>2928</v>
      </c>
      <c r="D1404" s="20" t="s">
        <v>3458</v>
      </c>
      <c r="E1404" s="20" t="s">
        <v>3459</v>
      </c>
      <c r="F1404" s="20" t="s">
        <v>29</v>
      </c>
      <c r="G1404" s="20" t="s">
        <v>123</v>
      </c>
      <c r="H1404" s="20" t="s">
        <v>124</v>
      </c>
      <c r="I1404" s="20" t="s">
        <v>32</v>
      </c>
      <c r="J1404" s="20" t="s">
        <v>47</v>
      </c>
      <c r="K1404" s="20" t="s">
        <v>3460</v>
      </c>
      <c r="L1404" s="20" t="s">
        <v>35</v>
      </c>
      <c r="M1404" s="20" t="s">
        <v>98</v>
      </c>
      <c r="N1404" s="20" t="s">
        <v>3461</v>
      </c>
      <c r="O1404" s="20">
        <v>78.84</v>
      </c>
      <c r="P1404" s="20">
        <v>2</v>
      </c>
      <c r="Q1404" s="20">
        <v>1.56</v>
      </c>
      <c r="R1404" s="20">
        <v>7.77</v>
      </c>
      <c r="S1404" s="20" t="s">
        <v>38</v>
      </c>
      <c r="T1404" s="20">
        <v>317</v>
      </c>
      <c r="U1404" s="20" t="s">
        <v>206</v>
      </c>
      <c r="V1404" s="20" t="s">
        <v>228</v>
      </c>
      <c r="W1404" s="21" t="s">
        <v>58</v>
      </c>
      <c r="X1404" s="22">
        <v>45276</v>
      </c>
      <c r="Y1404" s="23">
        <v>45280</v>
      </c>
      <c r="Z1404" s="37" t="str">
        <f>IF(India_Data[[#This Row],[Order Date]]=India_Data[[#This Row],[Ship Date]],"0","1")</f>
        <v>1</v>
      </c>
      <c r="AA1404" s="37" t="str">
        <f>IF(India_Data[[#This Row],[Sales]]&gt;=India_Data[[#This Row],[Target]],"YES","NO")</f>
        <v>NO</v>
      </c>
      <c r="AB1404" s="37">
        <f>(Data!O1404:O2958-Data!T1404:T2958)</f>
        <v>-238.16</v>
      </c>
      <c r="AC1404" s="35">
        <f>India_Data[[#This Row],[Ship Date]]-India_Data[[#This Row],[Order Date]]</f>
        <v>4</v>
      </c>
      <c r="AD1404" s="35" t="str">
        <f>IF(India_Data[[#This Row],[Ship Date]]-India_Data[[#This Row],[Order Date]]&gt;5,"flag","no")</f>
        <v>no</v>
      </c>
      <c r="AE1404" s="35">
        <f>India_Data[[#This Row],[Profit]]/India_Data[[#This Row],[Sales]]</f>
        <v>1.9786910197869101E-2</v>
      </c>
      <c r="AF1404" s="41">
        <f>India_Data[[#This Row],[Sales]]/India_Data[[#This Row],[Target]]</f>
        <v>0.24870662460567824</v>
      </c>
      <c r="AG1404" s="41">
        <f>India_Data[[#This Row],[Shipping Cost]]/India_Data[[#This Row],[Sales]]</f>
        <v>9.8554033485540329E-2</v>
      </c>
      <c r="AH1404" s="40" t="str">
        <f>IF(India_Data[[#This Row],[Shipping Cost]]/India_Data[[#This Row],[Sales]]&gt;0.1,"HIGH","")</f>
        <v/>
      </c>
    </row>
    <row r="1405" spans="1:34">
      <c r="A1405" s="19">
        <v>1404</v>
      </c>
      <c r="B1405" s="20" t="s">
        <v>3454</v>
      </c>
      <c r="C1405" s="20" t="s">
        <v>2928</v>
      </c>
      <c r="D1405" s="20" t="s">
        <v>3455</v>
      </c>
      <c r="E1405" s="20" t="s">
        <v>3456</v>
      </c>
      <c r="F1405" s="20" t="s">
        <v>29</v>
      </c>
      <c r="G1405" s="20" t="s">
        <v>45</v>
      </c>
      <c r="H1405" s="20" t="s">
        <v>46</v>
      </c>
      <c r="I1405" s="20" t="s">
        <v>32</v>
      </c>
      <c r="J1405" s="20" t="s">
        <v>47</v>
      </c>
      <c r="K1405" s="20" t="s">
        <v>2670</v>
      </c>
      <c r="L1405" s="20" t="s">
        <v>35</v>
      </c>
      <c r="M1405" s="20" t="s">
        <v>105</v>
      </c>
      <c r="N1405" s="20" t="s">
        <v>2671</v>
      </c>
      <c r="O1405" s="20">
        <v>93.18</v>
      </c>
      <c r="P1405" s="20">
        <v>2</v>
      </c>
      <c r="Q1405" s="20">
        <v>23.28</v>
      </c>
      <c r="R1405" s="20">
        <v>18.010000000000002</v>
      </c>
      <c r="S1405" s="20" t="s">
        <v>2337</v>
      </c>
      <c r="T1405" s="20">
        <v>277</v>
      </c>
      <c r="U1405" s="20" t="s">
        <v>206</v>
      </c>
      <c r="V1405" s="20" t="s">
        <v>207</v>
      </c>
      <c r="W1405" s="21" t="s">
        <v>41</v>
      </c>
      <c r="X1405" s="22">
        <v>44693</v>
      </c>
      <c r="Y1405" s="23">
        <v>44846</v>
      </c>
      <c r="Z1405" s="37" t="str">
        <f>IF(India_Data[[#This Row],[Order Date]]=India_Data[[#This Row],[Ship Date]],"0","1")</f>
        <v>1</v>
      </c>
      <c r="AA1405" s="37" t="str">
        <f>IF(India_Data[[#This Row],[Sales]]&gt;=India_Data[[#This Row],[Target]],"YES","NO")</f>
        <v>NO</v>
      </c>
      <c r="AB1405" s="37">
        <f>(Data!O1405:O2959-Data!T1405:T2959)</f>
        <v>-183.82</v>
      </c>
      <c r="AC1405" s="35">
        <f>India_Data[[#This Row],[Ship Date]]-India_Data[[#This Row],[Order Date]]</f>
        <v>153</v>
      </c>
      <c r="AD1405" s="35" t="str">
        <f>IF(India_Data[[#This Row],[Ship Date]]-India_Data[[#This Row],[Order Date]]&gt;5,"flag","no")</f>
        <v>flag</v>
      </c>
      <c r="AE1405" s="35">
        <f>India_Data[[#This Row],[Profit]]/India_Data[[#This Row],[Sales]]</f>
        <v>0.2498390212491951</v>
      </c>
      <c r="AF1405" s="41">
        <f>India_Data[[#This Row],[Sales]]/India_Data[[#This Row],[Target]]</f>
        <v>0.33638989169675093</v>
      </c>
      <c r="AG1405" s="41">
        <f>India_Data[[#This Row],[Shipping Cost]]/India_Data[[#This Row],[Sales]]</f>
        <v>0.19328182013307577</v>
      </c>
      <c r="AH1405" s="40" t="str">
        <f>IF(India_Data[[#This Row],[Shipping Cost]]/India_Data[[#This Row],[Sales]]&gt;0.1,"HIGH","")</f>
        <v>HIGH</v>
      </c>
    </row>
    <row r="1406" spans="1:34">
      <c r="A1406" s="19">
        <v>1405</v>
      </c>
      <c r="B1406" s="20" t="s">
        <v>3462</v>
      </c>
      <c r="C1406" s="20" t="s">
        <v>2928</v>
      </c>
      <c r="D1406" s="20" t="s">
        <v>3202</v>
      </c>
      <c r="E1406" s="20" t="s">
        <v>3203</v>
      </c>
      <c r="F1406" s="20" t="s">
        <v>29</v>
      </c>
      <c r="G1406" s="20" t="s">
        <v>3463</v>
      </c>
      <c r="H1406" s="20" t="s">
        <v>260</v>
      </c>
      <c r="I1406" s="20" t="s">
        <v>32</v>
      </c>
      <c r="J1406" s="20" t="s">
        <v>33</v>
      </c>
      <c r="K1406" s="20" t="s">
        <v>69</v>
      </c>
      <c r="L1406" s="20" t="s">
        <v>35</v>
      </c>
      <c r="M1406" s="20" t="s">
        <v>36</v>
      </c>
      <c r="N1406" s="20" t="s">
        <v>70</v>
      </c>
      <c r="O1406" s="20">
        <v>11.4</v>
      </c>
      <c r="P1406" s="20">
        <v>2</v>
      </c>
      <c r="Q1406" s="20">
        <v>2.82</v>
      </c>
      <c r="R1406" s="20">
        <v>0.8</v>
      </c>
      <c r="S1406" s="20" t="s">
        <v>38</v>
      </c>
      <c r="T1406" s="20">
        <v>483</v>
      </c>
      <c r="U1406" s="20" t="s">
        <v>206</v>
      </c>
      <c r="V1406" s="20" t="s">
        <v>207</v>
      </c>
      <c r="W1406" s="21" t="s">
        <v>41</v>
      </c>
      <c r="X1406" s="22">
        <v>45373</v>
      </c>
      <c r="Y1406" s="23">
        <v>45377</v>
      </c>
      <c r="Z1406" s="37" t="str">
        <f>IF(India_Data[[#This Row],[Order Date]]=India_Data[[#This Row],[Ship Date]],"0","1")</f>
        <v>1</v>
      </c>
      <c r="AA1406" s="37" t="str">
        <f>IF(India_Data[[#This Row],[Sales]]&gt;=India_Data[[#This Row],[Target]],"YES","NO")</f>
        <v>NO</v>
      </c>
      <c r="AB1406" s="37">
        <f>(Data!O1406:O2960-Data!T1406:T2960)</f>
        <v>-471.6</v>
      </c>
      <c r="AC1406" s="35">
        <f>India_Data[[#This Row],[Ship Date]]-India_Data[[#This Row],[Order Date]]</f>
        <v>4</v>
      </c>
      <c r="AD1406" s="35" t="str">
        <f>IF(India_Data[[#This Row],[Ship Date]]-India_Data[[#This Row],[Order Date]]&gt;5,"flag","no")</f>
        <v>no</v>
      </c>
      <c r="AE1406" s="35">
        <f>India_Data[[#This Row],[Profit]]/India_Data[[#This Row],[Sales]]</f>
        <v>0.24736842105263157</v>
      </c>
      <c r="AF1406" s="41">
        <f>India_Data[[#This Row],[Sales]]/India_Data[[#This Row],[Target]]</f>
        <v>2.3602484472049691E-2</v>
      </c>
      <c r="AG1406" s="41">
        <f>India_Data[[#This Row],[Shipping Cost]]/India_Data[[#This Row],[Sales]]</f>
        <v>7.0175438596491224E-2</v>
      </c>
      <c r="AH1406" s="40" t="str">
        <f>IF(India_Data[[#This Row],[Shipping Cost]]/India_Data[[#This Row],[Sales]]&gt;0.1,"HIGH","")</f>
        <v/>
      </c>
    </row>
    <row r="1407" spans="1:34">
      <c r="A1407" s="19">
        <v>1406</v>
      </c>
      <c r="B1407" s="20" t="s">
        <v>3617</v>
      </c>
      <c r="C1407" s="20" t="s">
        <v>2928</v>
      </c>
      <c r="D1407" s="20" t="s">
        <v>3618</v>
      </c>
      <c r="E1407" s="20" t="s">
        <v>3619</v>
      </c>
      <c r="F1407" s="20" t="s">
        <v>110</v>
      </c>
      <c r="G1407" s="20" t="s">
        <v>191</v>
      </c>
      <c r="H1407" s="20" t="s">
        <v>63</v>
      </c>
      <c r="I1407" s="20" t="s">
        <v>32</v>
      </c>
      <c r="J1407" s="20" t="s">
        <v>54</v>
      </c>
      <c r="K1407" s="20" t="s">
        <v>3622</v>
      </c>
      <c r="L1407" s="20" t="s">
        <v>1942</v>
      </c>
      <c r="M1407" s="20" t="s">
        <v>1943</v>
      </c>
      <c r="N1407" s="20" t="s">
        <v>3623</v>
      </c>
      <c r="O1407" s="20">
        <v>166.5</v>
      </c>
      <c r="P1407" s="20">
        <v>2</v>
      </c>
      <c r="Q1407" s="20">
        <v>19.98</v>
      </c>
      <c r="R1407" s="20">
        <v>8.6300000000000008</v>
      </c>
      <c r="S1407" s="20" t="s">
        <v>38</v>
      </c>
      <c r="T1407" s="20">
        <v>310</v>
      </c>
      <c r="U1407" s="20" t="s">
        <v>206</v>
      </c>
      <c r="V1407" s="20" t="s">
        <v>228</v>
      </c>
      <c r="W1407" s="21" t="s">
        <v>58</v>
      </c>
      <c r="X1407" s="22">
        <v>44693</v>
      </c>
      <c r="Y1407" s="23">
        <v>44846</v>
      </c>
      <c r="Z1407" s="37" t="str">
        <f>IF(India_Data[[#This Row],[Order Date]]=India_Data[[#This Row],[Ship Date]],"0","1")</f>
        <v>1</v>
      </c>
      <c r="AA1407" s="37" t="str">
        <f>IF(India_Data[[#This Row],[Sales]]&gt;=India_Data[[#This Row],[Target]],"YES","NO")</f>
        <v>NO</v>
      </c>
      <c r="AB1407" s="37">
        <f>(Data!O1407:O2961-Data!T1407:T2961)</f>
        <v>-143.5</v>
      </c>
      <c r="AC1407" s="35">
        <f>India_Data[[#This Row],[Ship Date]]-India_Data[[#This Row],[Order Date]]</f>
        <v>153</v>
      </c>
      <c r="AD1407" s="35" t="str">
        <f>IF(India_Data[[#This Row],[Ship Date]]-India_Data[[#This Row],[Order Date]]&gt;5,"flag","no")</f>
        <v>flag</v>
      </c>
      <c r="AE1407" s="35">
        <f>India_Data[[#This Row],[Profit]]/India_Data[[#This Row],[Sales]]</f>
        <v>0.12000000000000001</v>
      </c>
      <c r="AF1407" s="41">
        <f>India_Data[[#This Row],[Sales]]/India_Data[[#This Row],[Target]]</f>
        <v>0.5370967741935484</v>
      </c>
      <c r="AG1407" s="41">
        <f>India_Data[[#This Row],[Shipping Cost]]/India_Data[[#This Row],[Sales]]</f>
        <v>5.1831831831831834E-2</v>
      </c>
      <c r="AH1407" s="40" t="str">
        <f>IF(India_Data[[#This Row],[Shipping Cost]]/India_Data[[#This Row],[Sales]]&gt;0.1,"HIGH","")</f>
        <v/>
      </c>
    </row>
    <row r="1408" spans="1:34">
      <c r="A1408" s="19">
        <v>1407</v>
      </c>
      <c r="B1408" s="20" t="s">
        <v>3813</v>
      </c>
      <c r="C1408" s="20" t="s">
        <v>3631</v>
      </c>
      <c r="D1408" s="20" t="s">
        <v>774</v>
      </c>
      <c r="E1408" s="20" t="s">
        <v>775</v>
      </c>
      <c r="F1408" s="20" t="s">
        <v>171</v>
      </c>
      <c r="G1408" s="20" t="s">
        <v>1408</v>
      </c>
      <c r="H1408" s="20" t="s">
        <v>672</v>
      </c>
      <c r="I1408" s="20" t="s">
        <v>32</v>
      </c>
      <c r="J1408" s="20" t="s">
        <v>33</v>
      </c>
      <c r="K1408" s="20" t="s">
        <v>3823</v>
      </c>
      <c r="L1408" s="20" t="s">
        <v>1942</v>
      </c>
      <c r="M1408" s="20" t="s">
        <v>1943</v>
      </c>
      <c r="N1408" s="20" t="s">
        <v>3824</v>
      </c>
      <c r="O1408" s="20">
        <v>100.56</v>
      </c>
      <c r="P1408" s="20">
        <v>2</v>
      </c>
      <c r="Q1408" s="20">
        <v>14.04</v>
      </c>
      <c r="R1408" s="20">
        <v>16.03</v>
      </c>
      <c r="S1408" s="20" t="s">
        <v>2972</v>
      </c>
      <c r="T1408" s="20">
        <v>550</v>
      </c>
      <c r="U1408" s="20" t="s">
        <v>206</v>
      </c>
      <c r="V1408" s="20" t="s">
        <v>207</v>
      </c>
      <c r="W1408" s="21" t="s">
        <v>41</v>
      </c>
      <c r="X1408" s="22">
        <v>45582</v>
      </c>
      <c r="Y1408" s="23">
        <v>45586</v>
      </c>
      <c r="Z1408" s="37" t="str">
        <f>IF(India_Data[[#This Row],[Order Date]]=India_Data[[#This Row],[Ship Date]],"0","1")</f>
        <v>1</v>
      </c>
      <c r="AA1408" s="37" t="str">
        <f>IF(India_Data[[#This Row],[Sales]]&gt;=India_Data[[#This Row],[Target]],"YES","NO")</f>
        <v>NO</v>
      </c>
      <c r="AB1408" s="37">
        <f>(Data!O1408:O2962-Data!T1408:T2962)</f>
        <v>-449.44</v>
      </c>
      <c r="AC1408" s="35">
        <f>India_Data[[#This Row],[Ship Date]]-India_Data[[#This Row],[Order Date]]</f>
        <v>4</v>
      </c>
      <c r="AD1408" s="35" t="str">
        <f>IF(India_Data[[#This Row],[Ship Date]]-India_Data[[#This Row],[Order Date]]&gt;5,"flag","no")</f>
        <v>no</v>
      </c>
      <c r="AE1408" s="35">
        <f>India_Data[[#This Row],[Profit]]/India_Data[[#This Row],[Sales]]</f>
        <v>0.13961813842482099</v>
      </c>
      <c r="AF1408" s="41">
        <f>India_Data[[#This Row],[Sales]]/India_Data[[#This Row],[Target]]</f>
        <v>0.18283636363636363</v>
      </c>
      <c r="AG1408" s="41">
        <f>India_Data[[#This Row],[Shipping Cost]]/India_Data[[#This Row],[Sales]]</f>
        <v>0.15940731901352428</v>
      </c>
      <c r="AH1408" s="40" t="str">
        <f>IF(India_Data[[#This Row],[Shipping Cost]]/India_Data[[#This Row],[Sales]]&gt;0.1,"HIGH","")</f>
        <v>HIGH</v>
      </c>
    </row>
    <row r="1409" spans="1:34">
      <c r="A1409" s="19">
        <v>1408</v>
      </c>
      <c r="B1409" s="20" t="s">
        <v>3189</v>
      </c>
      <c r="C1409" s="20" t="s">
        <v>2928</v>
      </c>
      <c r="D1409" s="20" t="s">
        <v>3190</v>
      </c>
      <c r="E1409" s="20" t="s">
        <v>3191</v>
      </c>
      <c r="F1409" s="20" t="s">
        <v>29</v>
      </c>
      <c r="G1409" s="20" t="s">
        <v>745</v>
      </c>
      <c r="H1409" s="20" t="s">
        <v>563</v>
      </c>
      <c r="I1409" s="20" t="s">
        <v>32</v>
      </c>
      <c r="J1409" s="20" t="s">
        <v>54</v>
      </c>
      <c r="K1409" s="20" t="s">
        <v>3192</v>
      </c>
      <c r="L1409" s="20" t="s">
        <v>1942</v>
      </c>
      <c r="M1409" s="20" t="s">
        <v>1950</v>
      </c>
      <c r="N1409" s="20" t="s">
        <v>3193</v>
      </c>
      <c r="O1409" s="20">
        <v>900.9</v>
      </c>
      <c r="P1409" s="20">
        <v>7</v>
      </c>
      <c r="Q1409" s="20">
        <v>63</v>
      </c>
      <c r="R1409" s="20">
        <v>107.47</v>
      </c>
      <c r="S1409" s="20" t="s">
        <v>2337</v>
      </c>
      <c r="T1409" s="20">
        <v>526</v>
      </c>
      <c r="U1409" s="20" t="s">
        <v>206</v>
      </c>
      <c r="V1409" s="20" t="s">
        <v>228</v>
      </c>
      <c r="W1409" s="21" t="s">
        <v>58</v>
      </c>
      <c r="X1409" s="22">
        <v>45607</v>
      </c>
      <c r="Y1409" s="23">
        <v>45611</v>
      </c>
      <c r="Z1409" s="37" t="str">
        <f>IF(India_Data[[#This Row],[Order Date]]=India_Data[[#This Row],[Ship Date]],"0","1")</f>
        <v>1</v>
      </c>
      <c r="AA1409" s="37" t="str">
        <f>IF(India_Data[[#This Row],[Sales]]&gt;=India_Data[[#This Row],[Target]],"YES","NO")</f>
        <v>YES</v>
      </c>
      <c r="AB1409" s="37">
        <f>(Data!O1409:O2963-Data!T1409:T2963)</f>
        <v>374.9</v>
      </c>
      <c r="AC1409" s="35">
        <f>India_Data[[#This Row],[Ship Date]]-India_Data[[#This Row],[Order Date]]</f>
        <v>4</v>
      </c>
      <c r="AD1409" s="35" t="str">
        <f>IF(India_Data[[#This Row],[Ship Date]]-India_Data[[#This Row],[Order Date]]&gt;5,"flag","no")</f>
        <v>no</v>
      </c>
      <c r="AE1409" s="35">
        <f>India_Data[[#This Row],[Profit]]/India_Data[[#This Row],[Sales]]</f>
        <v>6.9930069930069935E-2</v>
      </c>
      <c r="AF1409" s="41">
        <f>India_Data[[#This Row],[Sales]]/India_Data[[#This Row],[Target]]</f>
        <v>1.7127376425855514</v>
      </c>
      <c r="AG1409" s="41">
        <f>India_Data[[#This Row],[Shipping Cost]]/India_Data[[#This Row],[Sales]]</f>
        <v>0.1192918192918193</v>
      </c>
      <c r="AH1409" s="40" t="str">
        <f>IF(India_Data[[#This Row],[Shipping Cost]]/India_Data[[#This Row],[Sales]]&gt;0.1,"HIGH","")</f>
        <v>HIGH</v>
      </c>
    </row>
    <row r="1410" spans="1:34">
      <c r="A1410" s="19">
        <v>1409</v>
      </c>
      <c r="B1410" s="20" t="s">
        <v>3194</v>
      </c>
      <c r="C1410" s="20" t="s">
        <v>2928</v>
      </c>
      <c r="D1410" s="20" t="s">
        <v>3089</v>
      </c>
      <c r="E1410" s="20" t="s">
        <v>3090</v>
      </c>
      <c r="F1410" s="20" t="s">
        <v>29</v>
      </c>
      <c r="G1410" s="20" t="s">
        <v>3195</v>
      </c>
      <c r="H1410" s="20" t="s">
        <v>252</v>
      </c>
      <c r="I1410" s="20" t="s">
        <v>32</v>
      </c>
      <c r="J1410" s="20" t="s">
        <v>47</v>
      </c>
      <c r="K1410" s="20" t="s">
        <v>3196</v>
      </c>
      <c r="L1410" s="20" t="s">
        <v>1942</v>
      </c>
      <c r="M1410" s="20" t="s">
        <v>1950</v>
      </c>
      <c r="N1410" s="20" t="s">
        <v>3197</v>
      </c>
      <c r="O1410" s="20">
        <v>720.42</v>
      </c>
      <c r="P1410" s="20">
        <v>2</v>
      </c>
      <c r="Q1410" s="20">
        <v>201.66</v>
      </c>
      <c r="R1410" s="20">
        <v>115.78</v>
      </c>
      <c r="S1410" s="20" t="s">
        <v>2972</v>
      </c>
      <c r="T1410" s="20">
        <v>73</v>
      </c>
      <c r="U1410" s="20" t="s">
        <v>206</v>
      </c>
      <c r="V1410" s="20" t="s">
        <v>228</v>
      </c>
      <c r="W1410" s="21" t="s">
        <v>58</v>
      </c>
      <c r="X1410" s="22">
        <v>45607</v>
      </c>
      <c r="Y1410" s="23">
        <v>45611</v>
      </c>
      <c r="Z1410" s="37" t="str">
        <f>IF(India_Data[[#This Row],[Order Date]]=India_Data[[#This Row],[Ship Date]],"0","1")</f>
        <v>1</v>
      </c>
      <c r="AA1410" s="37" t="str">
        <f>IF(India_Data[[#This Row],[Sales]]&gt;=India_Data[[#This Row],[Target]],"YES","NO")</f>
        <v>YES</v>
      </c>
      <c r="AB1410" s="37">
        <f>(Data!O1410:O2964-Data!T1410:T2964)</f>
        <v>647.41999999999996</v>
      </c>
      <c r="AC1410" s="35">
        <f>India_Data[[#This Row],[Ship Date]]-India_Data[[#This Row],[Order Date]]</f>
        <v>4</v>
      </c>
      <c r="AD1410" s="35" t="str">
        <f>IF(India_Data[[#This Row],[Ship Date]]-India_Data[[#This Row],[Order Date]]&gt;5,"flag","no")</f>
        <v>no</v>
      </c>
      <c r="AE1410" s="35">
        <f>India_Data[[#This Row],[Profit]]/India_Data[[#This Row],[Sales]]</f>
        <v>0.27992004663946035</v>
      </c>
      <c r="AF1410" s="41">
        <f>India_Data[[#This Row],[Sales]]/India_Data[[#This Row],[Target]]</f>
        <v>9.8687671232876699</v>
      </c>
      <c r="AG1410" s="41">
        <f>India_Data[[#This Row],[Shipping Cost]]/India_Data[[#This Row],[Sales]]</f>
        <v>0.16071180700147136</v>
      </c>
      <c r="AH1410" s="40" t="str">
        <f>IF(India_Data[[#This Row],[Shipping Cost]]/India_Data[[#This Row],[Sales]]&gt;0.1,"HIGH","")</f>
        <v>HIGH</v>
      </c>
    </row>
    <row r="1411" spans="1:34">
      <c r="A1411" s="19">
        <v>1410</v>
      </c>
      <c r="B1411" s="20" t="s">
        <v>3198</v>
      </c>
      <c r="C1411" s="20" t="s">
        <v>2928</v>
      </c>
      <c r="D1411" s="20" t="s">
        <v>3199</v>
      </c>
      <c r="E1411" s="20" t="s">
        <v>3200</v>
      </c>
      <c r="F1411" s="20" t="s">
        <v>29</v>
      </c>
      <c r="G1411" s="20" t="s">
        <v>2869</v>
      </c>
      <c r="H1411" s="20" t="s">
        <v>124</v>
      </c>
      <c r="I1411" s="20" t="s">
        <v>32</v>
      </c>
      <c r="J1411" s="20" t="s">
        <v>47</v>
      </c>
      <c r="K1411" s="20" t="s">
        <v>1985</v>
      </c>
      <c r="L1411" s="20" t="s">
        <v>1942</v>
      </c>
      <c r="M1411" s="20" t="s">
        <v>1969</v>
      </c>
      <c r="N1411" s="20" t="s">
        <v>1986</v>
      </c>
      <c r="O1411" s="20">
        <v>838.62</v>
      </c>
      <c r="P1411" s="20">
        <v>6</v>
      </c>
      <c r="Q1411" s="20">
        <v>176.04</v>
      </c>
      <c r="R1411" s="20">
        <v>74.290000000000006</v>
      </c>
      <c r="S1411" s="20" t="s">
        <v>38</v>
      </c>
      <c r="T1411" s="20">
        <v>760</v>
      </c>
      <c r="U1411" s="20" t="s">
        <v>206</v>
      </c>
      <c r="V1411" s="20" t="s">
        <v>221</v>
      </c>
      <c r="W1411" s="21" t="s">
        <v>58</v>
      </c>
      <c r="X1411" s="22">
        <v>44854</v>
      </c>
      <c r="Y1411" s="23">
        <v>44858</v>
      </c>
      <c r="Z1411" s="37" t="str">
        <f>IF(India_Data[[#This Row],[Order Date]]=India_Data[[#This Row],[Ship Date]],"0","1")</f>
        <v>1</v>
      </c>
      <c r="AA1411" s="37" t="str">
        <f>IF(India_Data[[#This Row],[Sales]]&gt;=India_Data[[#This Row],[Target]],"YES","NO")</f>
        <v>YES</v>
      </c>
      <c r="AB1411" s="37">
        <f>(Data!O1411:O2965-Data!T1411:T2965)</f>
        <v>78.62</v>
      </c>
      <c r="AC1411" s="35">
        <f>India_Data[[#This Row],[Ship Date]]-India_Data[[#This Row],[Order Date]]</f>
        <v>4</v>
      </c>
      <c r="AD1411" s="35" t="str">
        <f>IF(India_Data[[#This Row],[Ship Date]]-India_Data[[#This Row],[Order Date]]&gt;5,"flag","no")</f>
        <v>no</v>
      </c>
      <c r="AE1411" s="35">
        <f>India_Data[[#This Row],[Profit]]/India_Data[[#This Row],[Sales]]</f>
        <v>0.20991629104958145</v>
      </c>
      <c r="AF1411" s="41">
        <f>India_Data[[#This Row],[Sales]]/India_Data[[#This Row],[Target]]</f>
        <v>1.1034473684210526</v>
      </c>
      <c r="AG1411" s="41">
        <f>India_Data[[#This Row],[Shipping Cost]]/India_Data[[#This Row],[Sales]]</f>
        <v>8.858601035033746E-2</v>
      </c>
      <c r="AH1411" s="40" t="str">
        <f>IF(India_Data[[#This Row],[Shipping Cost]]/India_Data[[#This Row],[Sales]]&gt;0.1,"HIGH","")</f>
        <v/>
      </c>
    </row>
    <row r="1412" spans="1:34">
      <c r="A1412" s="19">
        <v>1411</v>
      </c>
      <c r="B1412" s="20" t="s">
        <v>3201</v>
      </c>
      <c r="C1412" s="20" t="s">
        <v>2928</v>
      </c>
      <c r="D1412" s="20" t="s">
        <v>3202</v>
      </c>
      <c r="E1412" s="20" t="s">
        <v>3203</v>
      </c>
      <c r="F1412" s="20" t="s">
        <v>29</v>
      </c>
      <c r="G1412" s="20" t="s">
        <v>1652</v>
      </c>
      <c r="H1412" s="20" t="s">
        <v>53</v>
      </c>
      <c r="I1412" s="20" t="s">
        <v>32</v>
      </c>
      <c r="J1412" s="20" t="s">
        <v>54</v>
      </c>
      <c r="K1412" s="20" t="s">
        <v>2662</v>
      </c>
      <c r="L1412" s="20" t="s">
        <v>1942</v>
      </c>
      <c r="M1412" s="20" t="s">
        <v>1969</v>
      </c>
      <c r="N1412" s="20" t="s">
        <v>2663</v>
      </c>
      <c r="O1412" s="20">
        <v>728.64</v>
      </c>
      <c r="P1412" s="20">
        <v>4</v>
      </c>
      <c r="Q1412" s="20">
        <v>225.84</v>
      </c>
      <c r="R1412" s="20">
        <v>63.55</v>
      </c>
      <c r="S1412" s="20" t="s">
        <v>2337</v>
      </c>
      <c r="T1412" s="20">
        <v>330</v>
      </c>
      <c r="U1412" s="20" t="s">
        <v>206</v>
      </c>
      <c r="V1412" s="20" t="s">
        <v>228</v>
      </c>
      <c r="W1412" s="21" t="s">
        <v>58</v>
      </c>
      <c r="X1412" s="22">
        <v>45542</v>
      </c>
      <c r="Y1412" s="23">
        <v>45486</v>
      </c>
      <c r="Z1412" s="37" t="str">
        <f>IF(India_Data[[#This Row],[Order Date]]=India_Data[[#This Row],[Ship Date]],"0","1")</f>
        <v>1</v>
      </c>
      <c r="AA1412" s="37" t="str">
        <f>IF(India_Data[[#This Row],[Sales]]&gt;=India_Data[[#This Row],[Target]],"YES","NO")</f>
        <v>YES</v>
      </c>
      <c r="AB1412" s="37">
        <f>(Data!O1412:O2966-Data!T1412:T2966)</f>
        <v>398.64</v>
      </c>
      <c r="AC1412" s="35">
        <f>India_Data[[#This Row],[Ship Date]]-India_Data[[#This Row],[Order Date]]</f>
        <v>-56</v>
      </c>
      <c r="AD1412" s="35" t="str">
        <f>IF(India_Data[[#This Row],[Ship Date]]-India_Data[[#This Row],[Order Date]]&gt;5,"flag","no")</f>
        <v>no</v>
      </c>
      <c r="AE1412" s="35">
        <f>India_Data[[#This Row],[Profit]]/India_Data[[#This Row],[Sales]]</f>
        <v>0.30994729907773388</v>
      </c>
      <c r="AF1412" s="41">
        <f>India_Data[[#This Row],[Sales]]/India_Data[[#This Row],[Target]]</f>
        <v>2.2079999999999997</v>
      </c>
      <c r="AG1412" s="41">
        <f>India_Data[[#This Row],[Shipping Cost]]/India_Data[[#This Row],[Sales]]</f>
        <v>8.7217281510759775E-2</v>
      </c>
      <c r="AH1412" s="40" t="str">
        <f>IF(India_Data[[#This Row],[Shipping Cost]]/India_Data[[#This Row],[Sales]]&gt;0.1,"HIGH","")</f>
        <v/>
      </c>
    </row>
    <row r="1413" spans="1:34">
      <c r="A1413" s="19">
        <v>1412</v>
      </c>
      <c r="B1413" s="20" t="s">
        <v>3204</v>
      </c>
      <c r="C1413" s="20" t="s">
        <v>2928</v>
      </c>
      <c r="D1413" s="20" t="s">
        <v>3205</v>
      </c>
      <c r="E1413" s="20" t="s">
        <v>3206</v>
      </c>
      <c r="F1413" s="20" t="s">
        <v>29</v>
      </c>
      <c r="G1413" s="20" t="s">
        <v>500</v>
      </c>
      <c r="H1413" s="20" t="s">
        <v>512</v>
      </c>
      <c r="I1413" s="20" t="s">
        <v>32</v>
      </c>
      <c r="J1413" s="20" t="s">
        <v>180</v>
      </c>
      <c r="K1413" s="20" t="s">
        <v>2139</v>
      </c>
      <c r="L1413" s="20" t="s">
        <v>1942</v>
      </c>
      <c r="M1413" s="20" t="s">
        <v>1969</v>
      </c>
      <c r="N1413" s="20" t="s">
        <v>2140</v>
      </c>
      <c r="O1413" s="20">
        <v>272.52</v>
      </c>
      <c r="P1413" s="20">
        <v>4</v>
      </c>
      <c r="Q1413" s="20">
        <v>128.04</v>
      </c>
      <c r="R1413" s="20">
        <v>37.72</v>
      </c>
      <c r="S1413" s="20" t="s">
        <v>38</v>
      </c>
      <c r="T1413" s="20">
        <v>346</v>
      </c>
      <c r="U1413" s="20" t="s">
        <v>206</v>
      </c>
      <c r="V1413" s="20" t="s">
        <v>207</v>
      </c>
      <c r="W1413" s="21" t="s">
        <v>41</v>
      </c>
      <c r="X1413" s="22">
        <v>45483</v>
      </c>
      <c r="Y1413" s="23">
        <v>45606</v>
      </c>
      <c r="Z1413" s="37" t="str">
        <f>IF(India_Data[[#This Row],[Order Date]]=India_Data[[#This Row],[Ship Date]],"0","1")</f>
        <v>1</v>
      </c>
      <c r="AA1413" s="37" t="str">
        <f>IF(India_Data[[#This Row],[Sales]]&gt;=India_Data[[#This Row],[Target]],"YES","NO")</f>
        <v>NO</v>
      </c>
      <c r="AB1413" s="37">
        <f>(Data!O1413:O2967-Data!T1413:T2967)</f>
        <v>-73.480000000000018</v>
      </c>
      <c r="AC1413" s="35">
        <f>India_Data[[#This Row],[Ship Date]]-India_Data[[#This Row],[Order Date]]</f>
        <v>123</v>
      </c>
      <c r="AD1413" s="35" t="str">
        <f>IF(India_Data[[#This Row],[Ship Date]]-India_Data[[#This Row],[Order Date]]&gt;5,"flag","no")</f>
        <v>flag</v>
      </c>
      <c r="AE1413" s="35">
        <f>India_Data[[#This Row],[Profit]]/India_Data[[#This Row],[Sales]]</f>
        <v>0.46983707617789522</v>
      </c>
      <c r="AF1413" s="41">
        <f>India_Data[[#This Row],[Sales]]/India_Data[[#This Row],[Target]]</f>
        <v>0.78763005780346818</v>
      </c>
      <c r="AG1413" s="41">
        <f>India_Data[[#This Row],[Shipping Cost]]/India_Data[[#This Row],[Sales]]</f>
        <v>0.13841185968002348</v>
      </c>
      <c r="AH1413" s="40" t="str">
        <f>IF(India_Data[[#This Row],[Shipping Cost]]/India_Data[[#This Row],[Sales]]&gt;0.1,"HIGH","")</f>
        <v>HIGH</v>
      </c>
    </row>
    <row r="1414" spans="1:34">
      <c r="A1414" s="19">
        <v>1413</v>
      </c>
      <c r="B1414" s="20" t="s">
        <v>3198</v>
      </c>
      <c r="C1414" s="20" t="s">
        <v>2928</v>
      </c>
      <c r="D1414" s="20" t="s">
        <v>3199</v>
      </c>
      <c r="E1414" s="20" t="s">
        <v>3200</v>
      </c>
      <c r="F1414" s="20" t="s">
        <v>29</v>
      </c>
      <c r="G1414" s="20" t="s">
        <v>2869</v>
      </c>
      <c r="H1414" s="20" t="s">
        <v>124</v>
      </c>
      <c r="I1414" s="20" t="s">
        <v>32</v>
      </c>
      <c r="J1414" s="20" t="s">
        <v>47</v>
      </c>
      <c r="K1414" s="20" t="s">
        <v>1517</v>
      </c>
      <c r="L1414" s="20" t="s">
        <v>1508</v>
      </c>
      <c r="M1414" s="20" t="s">
        <v>1518</v>
      </c>
      <c r="N1414" s="20" t="s">
        <v>1519</v>
      </c>
      <c r="O1414" s="20">
        <v>149.58000000000001</v>
      </c>
      <c r="P1414" s="20">
        <v>1</v>
      </c>
      <c r="Q1414" s="20">
        <v>14.94</v>
      </c>
      <c r="R1414" s="20">
        <v>13.64</v>
      </c>
      <c r="S1414" s="20" t="s">
        <v>38</v>
      </c>
      <c r="T1414" s="20">
        <v>340</v>
      </c>
      <c r="U1414" s="20" t="s">
        <v>206</v>
      </c>
      <c r="V1414" s="20" t="s">
        <v>228</v>
      </c>
      <c r="W1414" s="21" t="s">
        <v>41</v>
      </c>
      <c r="X1414" s="22">
        <v>44559</v>
      </c>
      <c r="Y1414" s="23">
        <v>44621</v>
      </c>
      <c r="Z1414" s="37" t="str">
        <f>IF(India_Data[[#This Row],[Order Date]]=India_Data[[#This Row],[Ship Date]],"0","1")</f>
        <v>1</v>
      </c>
      <c r="AA1414" s="37" t="str">
        <f>IF(India_Data[[#This Row],[Sales]]&gt;=India_Data[[#This Row],[Target]],"YES","NO")</f>
        <v>NO</v>
      </c>
      <c r="AB1414" s="37">
        <f>(Data!O1414:O2968-Data!T1414:T2968)</f>
        <v>-190.42</v>
      </c>
      <c r="AC1414" s="35">
        <f>India_Data[[#This Row],[Ship Date]]-India_Data[[#This Row],[Order Date]]</f>
        <v>62</v>
      </c>
      <c r="AD1414" s="35" t="str">
        <f>IF(India_Data[[#This Row],[Ship Date]]-India_Data[[#This Row],[Order Date]]&gt;5,"flag","no")</f>
        <v>flag</v>
      </c>
      <c r="AE1414" s="35">
        <f>India_Data[[#This Row],[Profit]]/India_Data[[#This Row],[Sales]]</f>
        <v>9.9879663056558349E-2</v>
      </c>
      <c r="AF1414" s="41">
        <f>India_Data[[#This Row],[Sales]]/India_Data[[#This Row],[Target]]</f>
        <v>0.43994117647058828</v>
      </c>
      <c r="AG1414" s="41">
        <f>India_Data[[#This Row],[Shipping Cost]]/India_Data[[#This Row],[Sales]]</f>
        <v>9.1188661585773489E-2</v>
      </c>
      <c r="AH1414" s="40" t="str">
        <f>IF(India_Data[[#This Row],[Shipping Cost]]/India_Data[[#This Row],[Sales]]&gt;0.1,"HIGH","")</f>
        <v/>
      </c>
    </row>
    <row r="1415" spans="1:34">
      <c r="A1415" s="19">
        <v>1414</v>
      </c>
      <c r="B1415" s="20" t="s">
        <v>3603</v>
      </c>
      <c r="C1415" s="20" t="s">
        <v>2928</v>
      </c>
      <c r="D1415" s="20" t="s">
        <v>2711</v>
      </c>
      <c r="E1415" s="20" t="s">
        <v>2712</v>
      </c>
      <c r="F1415" s="20" t="s">
        <v>110</v>
      </c>
      <c r="G1415" s="20" t="s">
        <v>291</v>
      </c>
      <c r="H1415" s="20" t="s">
        <v>63</v>
      </c>
      <c r="I1415" s="20" t="s">
        <v>32</v>
      </c>
      <c r="J1415" s="20" t="s">
        <v>54</v>
      </c>
      <c r="K1415" s="20" t="s">
        <v>3624</v>
      </c>
      <c r="L1415" s="20" t="s">
        <v>1508</v>
      </c>
      <c r="M1415" s="20" t="s">
        <v>1518</v>
      </c>
      <c r="N1415" s="20" t="s">
        <v>3625</v>
      </c>
      <c r="O1415" s="20">
        <v>86.894999999999996</v>
      </c>
      <c r="P1415" s="20">
        <v>3</v>
      </c>
      <c r="Q1415" s="20">
        <v>-33.075000000000003</v>
      </c>
      <c r="R1415" s="20">
        <v>13.6</v>
      </c>
      <c r="S1415" s="20" t="s">
        <v>2337</v>
      </c>
      <c r="T1415" s="20">
        <v>271</v>
      </c>
      <c r="U1415" s="20" t="s">
        <v>206</v>
      </c>
      <c r="V1415" s="20" t="s">
        <v>228</v>
      </c>
      <c r="W1415" s="21" t="s">
        <v>58</v>
      </c>
      <c r="X1415" s="22">
        <v>45477</v>
      </c>
      <c r="Y1415" s="23">
        <v>45630</v>
      </c>
      <c r="Z1415" s="37" t="str">
        <f>IF(India_Data[[#This Row],[Order Date]]=India_Data[[#This Row],[Ship Date]],"0","1")</f>
        <v>1</v>
      </c>
      <c r="AA1415" s="37" t="str">
        <f>IF(India_Data[[#This Row],[Sales]]&gt;=India_Data[[#This Row],[Target]],"YES","NO")</f>
        <v>NO</v>
      </c>
      <c r="AB1415" s="37">
        <f>(Data!O1415:O2969-Data!T1415:T2969)</f>
        <v>-184.10500000000002</v>
      </c>
      <c r="AC1415" s="35">
        <f>India_Data[[#This Row],[Ship Date]]-India_Data[[#This Row],[Order Date]]</f>
        <v>153</v>
      </c>
      <c r="AD1415" s="35" t="str">
        <f>IF(India_Data[[#This Row],[Ship Date]]-India_Data[[#This Row],[Order Date]]&gt;5,"flag","no")</f>
        <v>flag</v>
      </c>
      <c r="AE1415" s="35">
        <f>India_Data[[#This Row],[Profit]]/India_Data[[#This Row],[Sales]]</f>
        <v>-0.380631796996375</v>
      </c>
      <c r="AF1415" s="41">
        <f>India_Data[[#This Row],[Sales]]/India_Data[[#This Row],[Target]]</f>
        <v>0.32064575645756455</v>
      </c>
      <c r="AG1415" s="41">
        <f>India_Data[[#This Row],[Shipping Cost]]/India_Data[[#This Row],[Sales]]</f>
        <v>0.15651073134242477</v>
      </c>
      <c r="AH1415" s="40" t="str">
        <f>IF(India_Data[[#This Row],[Shipping Cost]]/India_Data[[#This Row],[Sales]]&gt;0.1,"HIGH","")</f>
        <v>HIGH</v>
      </c>
    </row>
    <row r="1416" spans="1:34">
      <c r="A1416" s="19">
        <v>1415</v>
      </c>
      <c r="B1416" s="20" t="s">
        <v>3816</v>
      </c>
      <c r="C1416" s="20" t="s">
        <v>3631</v>
      </c>
      <c r="D1416" s="20" t="s">
        <v>3180</v>
      </c>
      <c r="E1416" s="20" t="s">
        <v>3181</v>
      </c>
      <c r="F1416" s="20" t="s">
        <v>29</v>
      </c>
      <c r="G1416" s="20" t="s">
        <v>712</v>
      </c>
      <c r="H1416" s="20" t="s">
        <v>512</v>
      </c>
      <c r="I1416" s="20" t="s">
        <v>32</v>
      </c>
      <c r="J1416" s="20" t="s">
        <v>180</v>
      </c>
      <c r="K1416" s="20" t="s">
        <v>1578</v>
      </c>
      <c r="L1416" s="20" t="s">
        <v>1508</v>
      </c>
      <c r="M1416" s="20" t="s">
        <v>1548</v>
      </c>
      <c r="N1416" s="20" t="s">
        <v>1579</v>
      </c>
      <c r="O1416" s="20">
        <v>131.58000000000001</v>
      </c>
      <c r="P1416" s="20">
        <v>3</v>
      </c>
      <c r="Q1416" s="20">
        <v>15.75</v>
      </c>
      <c r="R1416" s="20">
        <v>12.04</v>
      </c>
      <c r="S1416" s="20" t="s">
        <v>2337</v>
      </c>
      <c r="T1416" s="20">
        <v>50</v>
      </c>
      <c r="U1416" s="20" t="s">
        <v>206</v>
      </c>
      <c r="V1416" s="20" t="s">
        <v>207</v>
      </c>
      <c r="W1416" s="21" t="s">
        <v>58</v>
      </c>
      <c r="X1416" s="22">
        <v>45164</v>
      </c>
      <c r="Y1416" s="23">
        <v>45168</v>
      </c>
      <c r="Z1416" s="37" t="str">
        <f>IF(India_Data[[#This Row],[Order Date]]=India_Data[[#This Row],[Ship Date]],"0","1")</f>
        <v>1</v>
      </c>
      <c r="AA1416" s="37" t="str">
        <f>IF(India_Data[[#This Row],[Sales]]&gt;=India_Data[[#This Row],[Target]],"YES","NO")</f>
        <v>YES</v>
      </c>
      <c r="AB1416" s="37">
        <f>(Data!O1416:O2970-Data!T1416:T2970)</f>
        <v>81.580000000000013</v>
      </c>
      <c r="AC1416" s="35">
        <f>India_Data[[#This Row],[Ship Date]]-India_Data[[#This Row],[Order Date]]</f>
        <v>4</v>
      </c>
      <c r="AD1416" s="35" t="str">
        <f>IF(India_Data[[#This Row],[Ship Date]]-India_Data[[#This Row],[Order Date]]&gt;5,"flag","no")</f>
        <v>no</v>
      </c>
      <c r="AE1416" s="35">
        <f>India_Data[[#This Row],[Profit]]/India_Data[[#This Row],[Sales]]</f>
        <v>0.11969904240766073</v>
      </c>
      <c r="AF1416" s="41">
        <f>India_Data[[#This Row],[Sales]]/India_Data[[#This Row],[Target]]</f>
        <v>2.6316000000000002</v>
      </c>
      <c r="AG1416" s="41">
        <f>India_Data[[#This Row],[Shipping Cost]]/India_Data[[#This Row],[Sales]]</f>
        <v>9.1503267973856189E-2</v>
      </c>
      <c r="AH1416" s="40" t="str">
        <f>IF(India_Data[[#This Row],[Shipping Cost]]/India_Data[[#This Row],[Sales]]&gt;0.1,"HIGH","")</f>
        <v/>
      </c>
    </row>
    <row r="1417" spans="1:34">
      <c r="A1417" s="19">
        <v>1416</v>
      </c>
      <c r="B1417" s="20" t="s">
        <v>3207</v>
      </c>
      <c r="C1417" s="20" t="s">
        <v>2928</v>
      </c>
      <c r="D1417" s="20" t="s">
        <v>3208</v>
      </c>
      <c r="E1417" s="20" t="s">
        <v>3209</v>
      </c>
      <c r="F1417" s="20" t="s">
        <v>29</v>
      </c>
      <c r="G1417" s="20" t="s">
        <v>1861</v>
      </c>
      <c r="H1417" s="20" t="s">
        <v>53</v>
      </c>
      <c r="I1417" s="20" t="s">
        <v>32</v>
      </c>
      <c r="J1417" s="20" t="s">
        <v>54</v>
      </c>
      <c r="K1417" s="20" t="s">
        <v>1926</v>
      </c>
      <c r="L1417" s="20" t="s">
        <v>1508</v>
      </c>
      <c r="M1417" s="20" t="s">
        <v>1548</v>
      </c>
      <c r="N1417" s="20" t="s">
        <v>1927</v>
      </c>
      <c r="O1417" s="20">
        <v>85.14</v>
      </c>
      <c r="P1417" s="20">
        <v>2</v>
      </c>
      <c r="Q1417" s="20">
        <v>39.96</v>
      </c>
      <c r="R1417" s="20">
        <v>8.25</v>
      </c>
      <c r="S1417" s="20" t="s">
        <v>2337</v>
      </c>
      <c r="T1417" s="20">
        <v>569</v>
      </c>
      <c r="U1417" s="20" t="s">
        <v>206</v>
      </c>
      <c r="V1417" s="20" t="s">
        <v>228</v>
      </c>
      <c r="W1417" s="21" t="s">
        <v>41</v>
      </c>
      <c r="X1417" s="22">
        <v>44714</v>
      </c>
      <c r="Y1417" s="23">
        <v>44867</v>
      </c>
      <c r="Z1417" s="37" t="str">
        <f>IF(India_Data[[#This Row],[Order Date]]=India_Data[[#This Row],[Ship Date]],"0","1")</f>
        <v>1</v>
      </c>
      <c r="AA1417" s="37" t="str">
        <f>IF(India_Data[[#This Row],[Sales]]&gt;=India_Data[[#This Row],[Target]],"YES","NO")</f>
        <v>NO</v>
      </c>
      <c r="AB1417" s="37">
        <f>(Data!O1417:O2971-Data!T1417:T2971)</f>
        <v>-483.86</v>
      </c>
      <c r="AC1417" s="35">
        <f>India_Data[[#This Row],[Ship Date]]-India_Data[[#This Row],[Order Date]]</f>
        <v>153</v>
      </c>
      <c r="AD1417" s="35" t="str">
        <f>IF(India_Data[[#This Row],[Ship Date]]-India_Data[[#This Row],[Order Date]]&gt;5,"flag","no")</f>
        <v>flag</v>
      </c>
      <c r="AE1417" s="35">
        <f>India_Data[[#This Row],[Profit]]/India_Data[[#This Row],[Sales]]</f>
        <v>0.46934460887949259</v>
      </c>
      <c r="AF1417" s="41">
        <f>India_Data[[#This Row],[Sales]]/India_Data[[#This Row],[Target]]</f>
        <v>0.14963093145869946</v>
      </c>
      <c r="AG1417" s="41">
        <f>India_Data[[#This Row],[Shipping Cost]]/India_Data[[#This Row],[Sales]]</f>
        <v>9.6899224806201556E-2</v>
      </c>
      <c r="AH1417" s="40" t="str">
        <f>IF(India_Data[[#This Row],[Shipping Cost]]/India_Data[[#This Row],[Sales]]&gt;0.1,"HIGH","")</f>
        <v/>
      </c>
    </row>
    <row r="1418" spans="1:34">
      <c r="A1418" s="19">
        <v>1417</v>
      </c>
      <c r="B1418" s="20" t="s">
        <v>2737</v>
      </c>
      <c r="C1418" s="20" t="s">
        <v>26</v>
      </c>
      <c r="D1418" s="20" t="s">
        <v>2738</v>
      </c>
      <c r="E1418" s="20" t="s">
        <v>2739</v>
      </c>
      <c r="F1418" s="20" t="s">
        <v>171</v>
      </c>
      <c r="G1418" s="20" t="s">
        <v>355</v>
      </c>
      <c r="H1418" s="20" t="s">
        <v>63</v>
      </c>
      <c r="I1418" s="20" t="s">
        <v>32</v>
      </c>
      <c r="J1418" s="20" t="s">
        <v>54</v>
      </c>
      <c r="K1418" s="20" t="s">
        <v>1831</v>
      </c>
      <c r="L1418" s="20" t="s">
        <v>1508</v>
      </c>
      <c r="M1418" s="20" t="s">
        <v>1548</v>
      </c>
      <c r="N1418" s="20" t="s">
        <v>1832</v>
      </c>
      <c r="O1418" s="20">
        <v>95.04</v>
      </c>
      <c r="P1418" s="20">
        <v>4</v>
      </c>
      <c r="Q1418" s="20">
        <v>46.56</v>
      </c>
      <c r="R1418" s="20">
        <v>12.24</v>
      </c>
      <c r="S1418" s="20" t="s">
        <v>2337</v>
      </c>
      <c r="T1418" s="20">
        <v>414</v>
      </c>
      <c r="U1418" s="20" t="s">
        <v>206</v>
      </c>
      <c r="V1418" s="20" t="s">
        <v>207</v>
      </c>
      <c r="W1418" s="21" t="s">
        <v>58</v>
      </c>
      <c r="X1418" s="22">
        <v>45268</v>
      </c>
      <c r="Y1418" s="23">
        <v>45154</v>
      </c>
      <c r="Z1418" s="37" t="str">
        <f>IF(India_Data[[#This Row],[Order Date]]=India_Data[[#This Row],[Ship Date]],"0","1")</f>
        <v>1</v>
      </c>
      <c r="AA1418" s="37" t="str">
        <f>IF(India_Data[[#This Row],[Sales]]&gt;=India_Data[[#This Row],[Target]],"YES","NO")</f>
        <v>NO</v>
      </c>
      <c r="AB1418" s="37">
        <f>(Data!O1418:O2972-Data!T1418:T2972)</f>
        <v>-318.95999999999998</v>
      </c>
      <c r="AC1418" s="35">
        <f>India_Data[[#This Row],[Ship Date]]-India_Data[[#This Row],[Order Date]]</f>
        <v>-114</v>
      </c>
      <c r="AD1418" s="35" t="str">
        <f>IF(India_Data[[#This Row],[Ship Date]]-India_Data[[#This Row],[Order Date]]&gt;5,"flag","no")</f>
        <v>no</v>
      </c>
      <c r="AE1418" s="35">
        <f>India_Data[[#This Row],[Profit]]/India_Data[[#This Row],[Sales]]</f>
        <v>0.48989898989898989</v>
      </c>
      <c r="AF1418" s="41">
        <f>India_Data[[#This Row],[Sales]]/India_Data[[#This Row],[Target]]</f>
        <v>0.22956521739130437</v>
      </c>
      <c r="AG1418" s="41">
        <f>India_Data[[#This Row],[Shipping Cost]]/India_Data[[#This Row],[Sales]]</f>
        <v>0.12878787878787878</v>
      </c>
      <c r="AH1418" s="40" t="str">
        <f>IF(India_Data[[#This Row],[Shipping Cost]]/India_Data[[#This Row],[Sales]]&gt;0.1,"HIGH","")</f>
        <v>HIGH</v>
      </c>
    </row>
    <row r="1419" spans="1:34">
      <c r="A1419" s="19">
        <v>1418</v>
      </c>
      <c r="B1419" s="20" t="s">
        <v>2753</v>
      </c>
      <c r="C1419" s="20" t="s">
        <v>26</v>
      </c>
      <c r="D1419" s="20" t="s">
        <v>2754</v>
      </c>
      <c r="E1419" s="20" t="s">
        <v>2755</v>
      </c>
      <c r="F1419" s="20" t="s">
        <v>171</v>
      </c>
      <c r="G1419" s="20" t="s">
        <v>2756</v>
      </c>
      <c r="H1419" s="20" t="s">
        <v>46</v>
      </c>
      <c r="I1419" s="20" t="s">
        <v>32</v>
      </c>
      <c r="J1419" s="20" t="s">
        <v>47</v>
      </c>
      <c r="K1419" s="20" t="s">
        <v>2757</v>
      </c>
      <c r="L1419" s="20" t="s">
        <v>1508</v>
      </c>
      <c r="M1419" s="20" t="s">
        <v>1518</v>
      </c>
      <c r="N1419" s="20" t="s">
        <v>1817</v>
      </c>
      <c r="O1419" s="20">
        <v>1395</v>
      </c>
      <c r="P1419" s="20">
        <v>3</v>
      </c>
      <c r="Q1419" s="20">
        <v>237.15</v>
      </c>
      <c r="R1419" s="20">
        <v>244.5</v>
      </c>
      <c r="S1419" s="20" t="s">
        <v>2337</v>
      </c>
      <c r="T1419" s="20">
        <v>56</v>
      </c>
      <c r="U1419" s="20" t="s">
        <v>206</v>
      </c>
      <c r="V1419" s="20" t="s">
        <v>214</v>
      </c>
      <c r="W1419" s="21" t="s">
        <v>58</v>
      </c>
      <c r="X1419" s="22">
        <v>44724</v>
      </c>
      <c r="Y1419" s="23">
        <v>44846</v>
      </c>
      <c r="Z1419" s="37" t="str">
        <f>IF(India_Data[[#This Row],[Order Date]]=India_Data[[#This Row],[Ship Date]],"0","1")</f>
        <v>1</v>
      </c>
      <c r="AA1419" s="37" t="str">
        <f>IF(India_Data[[#This Row],[Sales]]&gt;=India_Data[[#This Row],[Target]],"YES","NO")</f>
        <v>YES</v>
      </c>
      <c r="AB1419" s="37">
        <f>(Data!O1419:O2973-Data!T1419:T2973)</f>
        <v>1339</v>
      </c>
      <c r="AC1419" s="35">
        <f>India_Data[[#This Row],[Ship Date]]-India_Data[[#This Row],[Order Date]]</f>
        <v>122</v>
      </c>
      <c r="AD1419" s="35" t="str">
        <f>IF(India_Data[[#This Row],[Ship Date]]-India_Data[[#This Row],[Order Date]]&gt;5,"flag","no")</f>
        <v>flag</v>
      </c>
      <c r="AE1419" s="35">
        <f>India_Data[[#This Row],[Profit]]/India_Data[[#This Row],[Sales]]</f>
        <v>0.17</v>
      </c>
      <c r="AF1419" s="41">
        <f>India_Data[[#This Row],[Sales]]/India_Data[[#This Row],[Target]]</f>
        <v>24.910714285714285</v>
      </c>
      <c r="AG1419" s="41">
        <f>India_Data[[#This Row],[Shipping Cost]]/India_Data[[#This Row],[Sales]]</f>
        <v>0.17526881720430107</v>
      </c>
      <c r="AH1419" s="40" t="str">
        <f>IF(India_Data[[#This Row],[Shipping Cost]]/India_Data[[#This Row],[Sales]]&gt;0.1,"HIGH","")</f>
        <v>HIGH</v>
      </c>
    </row>
    <row r="1420" spans="1:34">
      <c r="A1420" s="19">
        <v>1419</v>
      </c>
      <c r="B1420" s="20" t="s">
        <v>2737</v>
      </c>
      <c r="C1420" s="20" t="s">
        <v>26</v>
      </c>
      <c r="D1420" s="20" t="s">
        <v>2738</v>
      </c>
      <c r="E1420" s="20" t="s">
        <v>2739</v>
      </c>
      <c r="F1420" s="20" t="s">
        <v>171</v>
      </c>
      <c r="G1420" s="20" t="s">
        <v>355</v>
      </c>
      <c r="H1420" s="20" t="s">
        <v>63</v>
      </c>
      <c r="I1420" s="20" t="s">
        <v>32</v>
      </c>
      <c r="J1420" s="20" t="s">
        <v>54</v>
      </c>
      <c r="K1420" s="20" t="s">
        <v>2313</v>
      </c>
      <c r="L1420" s="20" t="s">
        <v>1942</v>
      </c>
      <c r="M1420" s="20" t="s">
        <v>1950</v>
      </c>
      <c r="N1420" s="20" t="s">
        <v>2314</v>
      </c>
      <c r="O1420" s="20">
        <v>507.6</v>
      </c>
      <c r="P1420" s="20">
        <v>4</v>
      </c>
      <c r="Q1420" s="20">
        <v>218.16</v>
      </c>
      <c r="R1420" s="20">
        <v>44.47</v>
      </c>
      <c r="S1420" s="20" t="s">
        <v>2337</v>
      </c>
      <c r="T1420" s="20">
        <v>665</v>
      </c>
      <c r="U1420" s="20" t="s">
        <v>206</v>
      </c>
      <c r="V1420" s="20" t="s">
        <v>221</v>
      </c>
      <c r="W1420" s="21" t="s">
        <v>41</v>
      </c>
      <c r="X1420" s="22">
        <v>44478</v>
      </c>
      <c r="Y1420" s="23">
        <v>44453</v>
      </c>
      <c r="Z1420" s="37" t="str">
        <f>IF(India_Data[[#This Row],[Order Date]]=India_Data[[#This Row],[Ship Date]],"0","1")</f>
        <v>1</v>
      </c>
      <c r="AA1420" s="37" t="str">
        <f>IF(India_Data[[#This Row],[Sales]]&gt;=India_Data[[#This Row],[Target]],"YES","NO")</f>
        <v>NO</v>
      </c>
      <c r="AB1420" s="37">
        <f>(Data!O1420:O2974-Data!T1420:T2974)</f>
        <v>-157.39999999999998</v>
      </c>
      <c r="AC1420" s="35">
        <f>India_Data[[#This Row],[Ship Date]]-India_Data[[#This Row],[Order Date]]</f>
        <v>-25</v>
      </c>
      <c r="AD1420" s="35" t="str">
        <f>IF(India_Data[[#This Row],[Ship Date]]-India_Data[[#This Row],[Order Date]]&gt;5,"flag","no")</f>
        <v>no</v>
      </c>
      <c r="AE1420" s="35">
        <f>India_Data[[#This Row],[Profit]]/India_Data[[#This Row],[Sales]]</f>
        <v>0.42978723404255315</v>
      </c>
      <c r="AF1420" s="41">
        <f>India_Data[[#This Row],[Sales]]/India_Data[[#This Row],[Target]]</f>
        <v>0.76330827067669171</v>
      </c>
      <c r="AG1420" s="41">
        <f>India_Data[[#This Row],[Shipping Cost]]/India_Data[[#This Row],[Sales]]</f>
        <v>8.7608353033884936E-2</v>
      </c>
      <c r="AH1420" s="40" t="str">
        <f>IF(India_Data[[#This Row],[Shipping Cost]]/India_Data[[#This Row],[Sales]]&gt;0.1,"HIGH","")</f>
        <v/>
      </c>
    </row>
    <row r="1421" spans="1:34">
      <c r="A1421" s="19">
        <v>1420</v>
      </c>
      <c r="B1421" s="20" t="s">
        <v>2758</v>
      </c>
      <c r="C1421" s="20" t="s">
        <v>26</v>
      </c>
      <c r="D1421" s="20" t="s">
        <v>2759</v>
      </c>
      <c r="E1421" s="20" t="s">
        <v>2760</v>
      </c>
      <c r="F1421" s="20" t="s">
        <v>110</v>
      </c>
      <c r="G1421" s="20" t="s">
        <v>45</v>
      </c>
      <c r="H1421" s="20" t="s">
        <v>46</v>
      </c>
      <c r="I1421" s="20" t="s">
        <v>32</v>
      </c>
      <c r="J1421" s="20" t="s">
        <v>47</v>
      </c>
      <c r="K1421" s="20" t="s">
        <v>2761</v>
      </c>
      <c r="L1421" s="20" t="s">
        <v>1508</v>
      </c>
      <c r="M1421" s="20" t="s">
        <v>1518</v>
      </c>
      <c r="N1421" s="20" t="s">
        <v>2762</v>
      </c>
      <c r="O1421" s="20">
        <v>1391.76</v>
      </c>
      <c r="P1421" s="20">
        <v>3</v>
      </c>
      <c r="Q1421" s="20">
        <v>97.38</v>
      </c>
      <c r="R1421" s="20">
        <v>223.52</v>
      </c>
      <c r="S1421" s="20" t="s">
        <v>2337</v>
      </c>
      <c r="T1421" s="20">
        <v>798</v>
      </c>
      <c r="U1421" s="20" t="s">
        <v>206</v>
      </c>
      <c r="V1421" s="20" t="s">
        <v>221</v>
      </c>
      <c r="W1421" s="21" t="s">
        <v>41</v>
      </c>
      <c r="X1421" s="22">
        <v>45081</v>
      </c>
      <c r="Y1421" s="23">
        <v>45203</v>
      </c>
      <c r="Z1421" s="37" t="str">
        <f>IF(India_Data[[#This Row],[Order Date]]=India_Data[[#This Row],[Ship Date]],"0","1")</f>
        <v>1</v>
      </c>
      <c r="AA1421" s="37" t="str">
        <f>IF(India_Data[[#This Row],[Sales]]&gt;=India_Data[[#This Row],[Target]],"YES","NO")</f>
        <v>YES</v>
      </c>
      <c r="AB1421" s="37">
        <f>(Data!O1421:O2975-Data!T1421:T2975)</f>
        <v>593.76</v>
      </c>
      <c r="AC1421" s="35">
        <f>India_Data[[#This Row],[Ship Date]]-India_Data[[#This Row],[Order Date]]</f>
        <v>122</v>
      </c>
      <c r="AD1421" s="35" t="str">
        <f>IF(India_Data[[#This Row],[Ship Date]]-India_Data[[#This Row],[Order Date]]&gt;5,"flag","no")</f>
        <v>flag</v>
      </c>
      <c r="AE1421" s="35">
        <f>India_Data[[#This Row],[Profit]]/India_Data[[#This Row],[Sales]]</f>
        <v>6.9968960165545782E-2</v>
      </c>
      <c r="AF1421" s="41">
        <f>India_Data[[#This Row],[Sales]]/India_Data[[#This Row],[Target]]</f>
        <v>1.7440601503759399</v>
      </c>
      <c r="AG1421" s="41">
        <f>India_Data[[#This Row],[Shipping Cost]]/India_Data[[#This Row],[Sales]]</f>
        <v>0.16060240271311146</v>
      </c>
      <c r="AH1421" s="40" t="str">
        <f>IF(India_Data[[#This Row],[Shipping Cost]]/India_Data[[#This Row],[Sales]]&gt;0.1,"HIGH","")</f>
        <v>HIGH</v>
      </c>
    </row>
    <row r="1422" spans="1:34">
      <c r="A1422" s="19">
        <v>1421</v>
      </c>
      <c r="B1422" s="20" t="s">
        <v>2763</v>
      </c>
      <c r="C1422" s="20" t="s">
        <v>26</v>
      </c>
      <c r="D1422" s="20" t="s">
        <v>2764</v>
      </c>
      <c r="E1422" s="20" t="s">
        <v>2765</v>
      </c>
      <c r="F1422" s="20" t="s">
        <v>110</v>
      </c>
      <c r="G1422" s="20" t="s">
        <v>324</v>
      </c>
      <c r="H1422" s="20" t="s">
        <v>31</v>
      </c>
      <c r="I1422" s="20" t="s">
        <v>32</v>
      </c>
      <c r="J1422" s="20" t="s">
        <v>33</v>
      </c>
      <c r="K1422" s="20" t="s">
        <v>1916</v>
      </c>
      <c r="L1422" s="20" t="s">
        <v>1508</v>
      </c>
      <c r="M1422" s="20" t="s">
        <v>1518</v>
      </c>
      <c r="N1422" s="20" t="s">
        <v>1917</v>
      </c>
      <c r="O1422" s="20">
        <v>493.38</v>
      </c>
      <c r="P1422" s="20">
        <v>3</v>
      </c>
      <c r="Q1422" s="20">
        <v>123.3</v>
      </c>
      <c r="R1422" s="20">
        <v>83.06</v>
      </c>
      <c r="S1422" s="20" t="s">
        <v>2337</v>
      </c>
      <c r="T1422" s="20">
        <v>124</v>
      </c>
      <c r="U1422" s="20" t="s">
        <v>206</v>
      </c>
      <c r="V1422" s="20" t="s">
        <v>228</v>
      </c>
      <c r="W1422" s="21" t="s">
        <v>58</v>
      </c>
      <c r="X1422" s="22">
        <v>45637</v>
      </c>
      <c r="Y1422" s="23">
        <v>45612</v>
      </c>
      <c r="Z1422" s="37" t="str">
        <f>IF(India_Data[[#This Row],[Order Date]]=India_Data[[#This Row],[Ship Date]],"0","1")</f>
        <v>1</v>
      </c>
      <c r="AA1422" s="37" t="str">
        <f>IF(India_Data[[#This Row],[Sales]]&gt;=India_Data[[#This Row],[Target]],"YES","NO")</f>
        <v>YES</v>
      </c>
      <c r="AB1422" s="37">
        <f>(Data!O1422:O2976-Data!T1422:T2976)</f>
        <v>369.38</v>
      </c>
      <c r="AC1422" s="35">
        <f>India_Data[[#This Row],[Ship Date]]-India_Data[[#This Row],[Order Date]]</f>
        <v>-25</v>
      </c>
      <c r="AD1422" s="35" t="str">
        <f>IF(India_Data[[#This Row],[Ship Date]]-India_Data[[#This Row],[Order Date]]&gt;5,"flag","no")</f>
        <v>no</v>
      </c>
      <c r="AE1422" s="35">
        <f>India_Data[[#This Row],[Profit]]/India_Data[[#This Row],[Sales]]</f>
        <v>0.24990879241152864</v>
      </c>
      <c r="AF1422" s="41">
        <f>India_Data[[#This Row],[Sales]]/India_Data[[#This Row],[Target]]</f>
        <v>3.9788709677419356</v>
      </c>
      <c r="AG1422" s="41">
        <f>India_Data[[#This Row],[Shipping Cost]]/India_Data[[#This Row],[Sales]]</f>
        <v>0.16834893996513844</v>
      </c>
      <c r="AH1422" s="40" t="str">
        <f>IF(India_Data[[#This Row],[Shipping Cost]]/India_Data[[#This Row],[Sales]]&gt;0.1,"HIGH","")</f>
        <v>HIGH</v>
      </c>
    </row>
    <row r="1423" spans="1:34">
      <c r="A1423" s="19">
        <v>1422</v>
      </c>
      <c r="B1423" s="20" t="s">
        <v>2667</v>
      </c>
      <c r="C1423" s="20" t="s">
        <v>26</v>
      </c>
      <c r="D1423" s="20" t="s">
        <v>2668</v>
      </c>
      <c r="E1423" s="20" t="s">
        <v>2669</v>
      </c>
      <c r="F1423" s="20" t="s">
        <v>110</v>
      </c>
      <c r="G1423" s="20" t="s">
        <v>74</v>
      </c>
      <c r="H1423" s="20" t="s">
        <v>179</v>
      </c>
      <c r="I1423" s="20" t="s">
        <v>32</v>
      </c>
      <c r="J1423" s="20" t="s">
        <v>180</v>
      </c>
      <c r="K1423" s="20" t="s">
        <v>2766</v>
      </c>
      <c r="L1423" s="20" t="s">
        <v>1508</v>
      </c>
      <c r="M1423" s="20" t="s">
        <v>1518</v>
      </c>
      <c r="N1423" s="20" t="s">
        <v>2767</v>
      </c>
      <c r="O1423" s="20">
        <v>179.46</v>
      </c>
      <c r="P1423" s="20">
        <v>3</v>
      </c>
      <c r="Q1423" s="20">
        <v>69.930000000000007</v>
      </c>
      <c r="R1423" s="20">
        <v>20.36</v>
      </c>
      <c r="S1423" s="20" t="s">
        <v>2337</v>
      </c>
      <c r="T1423" s="20">
        <v>318</v>
      </c>
      <c r="U1423" s="20" t="s">
        <v>206</v>
      </c>
      <c r="V1423" s="20" t="s">
        <v>214</v>
      </c>
      <c r="W1423" s="21" t="s">
        <v>41</v>
      </c>
      <c r="X1423" s="22">
        <v>45637</v>
      </c>
      <c r="Y1423" s="23">
        <v>45612</v>
      </c>
      <c r="Z1423" s="37" t="str">
        <f>IF(India_Data[[#This Row],[Order Date]]=India_Data[[#This Row],[Ship Date]],"0","1")</f>
        <v>1</v>
      </c>
      <c r="AA1423" s="37" t="str">
        <f>IF(India_Data[[#This Row],[Sales]]&gt;=India_Data[[#This Row],[Target]],"YES","NO")</f>
        <v>NO</v>
      </c>
      <c r="AB1423" s="37">
        <f>(Data!O1423:O2977-Data!T1423:T2977)</f>
        <v>-138.54</v>
      </c>
      <c r="AC1423" s="35">
        <f>India_Data[[#This Row],[Ship Date]]-India_Data[[#This Row],[Order Date]]</f>
        <v>-25</v>
      </c>
      <c r="AD1423" s="35" t="str">
        <f>IF(India_Data[[#This Row],[Ship Date]]-India_Data[[#This Row],[Order Date]]&gt;5,"flag","no")</f>
        <v>no</v>
      </c>
      <c r="AE1423" s="35">
        <f>India_Data[[#This Row],[Profit]]/India_Data[[#This Row],[Sales]]</f>
        <v>0.38966900702106322</v>
      </c>
      <c r="AF1423" s="41">
        <f>India_Data[[#This Row],[Sales]]/India_Data[[#This Row],[Target]]</f>
        <v>0.5643396226415095</v>
      </c>
      <c r="AG1423" s="41">
        <f>India_Data[[#This Row],[Shipping Cost]]/India_Data[[#This Row],[Sales]]</f>
        <v>0.11345146550763401</v>
      </c>
      <c r="AH1423" s="40" t="str">
        <f>IF(India_Data[[#This Row],[Shipping Cost]]/India_Data[[#This Row],[Sales]]&gt;0.1,"HIGH","")</f>
        <v>HIGH</v>
      </c>
    </row>
    <row r="1424" spans="1:34">
      <c r="A1424" s="19">
        <v>1423</v>
      </c>
      <c r="B1424" s="20" t="s">
        <v>2728</v>
      </c>
      <c r="C1424" s="20" t="s">
        <v>26</v>
      </c>
      <c r="D1424" s="20" t="s">
        <v>947</v>
      </c>
      <c r="E1424" s="20" t="s">
        <v>948</v>
      </c>
      <c r="F1424" s="20" t="s">
        <v>110</v>
      </c>
      <c r="G1424" s="20" t="s">
        <v>291</v>
      </c>
      <c r="H1424" s="20" t="s">
        <v>63</v>
      </c>
      <c r="I1424" s="20" t="s">
        <v>32</v>
      </c>
      <c r="J1424" s="20" t="s">
        <v>54</v>
      </c>
      <c r="K1424" s="20" t="s">
        <v>2768</v>
      </c>
      <c r="L1424" s="20" t="s">
        <v>1508</v>
      </c>
      <c r="M1424" s="20" t="s">
        <v>1518</v>
      </c>
      <c r="N1424" s="20" t="s">
        <v>2769</v>
      </c>
      <c r="O1424" s="20">
        <v>413.77499999999998</v>
      </c>
      <c r="P1424" s="20">
        <v>5</v>
      </c>
      <c r="Q1424" s="20">
        <v>-16.574999999999999</v>
      </c>
      <c r="R1424" s="20">
        <v>55.14</v>
      </c>
      <c r="S1424" s="20" t="s">
        <v>2337</v>
      </c>
      <c r="T1424" s="20">
        <v>226</v>
      </c>
      <c r="U1424" s="20" t="s">
        <v>206</v>
      </c>
      <c r="V1424" s="20" t="s">
        <v>221</v>
      </c>
      <c r="W1424" s="21" t="s">
        <v>58</v>
      </c>
      <c r="X1424" s="22">
        <v>45382</v>
      </c>
      <c r="Y1424" s="23">
        <v>45386</v>
      </c>
      <c r="Z1424" s="37" t="str">
        <f>IF(India_Data[[#This Row],[Order Date]]=India_Data[[#This Row],[Ship Date]],"0","1")</f>
        <v>1</v>
      </c>
      <c r="AA1424" s="37" t="str">
        <f>IF(India_Data[[#This Row],[Sales]]&gt;=India_Data[[#This Row],[Target]],"YES","NO")</f>
        <v>YES</v>
      </c>
      <c r="AB1424" s="37">
        <f>(Data!O1424:O2978-Data!T1424:T2978)</f>
        <v>187.77499999999998</v>
      </c>
      <c r="AC1424" s="35">
        <f>India_Data[[#This Row],[Ship Date]]-India_Data[[#This Row],[Order Date]]</f>
        <v>4</v>
      </c>
      <c r="AD1424" s="35" t="str">
        <f>IF(India_Data[[#This Row],[Ship Date]]-India_Data[[#This Row],[Order Date]]&gt;5,"flag","no")</f>
        <v>no</v>
      </c>
      <c r="AE1424" s="35">
        <f>India_Data[[#This Row],[Profit]]/India_Data[[#This Row],[Sales]]</f>
        <v>-4.005800253761102E-2</v>
      </c>
      <c r="AF1424" s="41">
        <f>India_Data[[#This Row],[Sales]]/India_Data[[#This Row],[Target]]</f>
        <v>1.830862831858407</v>
      </c>
      <c r="AG1424" s="41">
        <f>India_Data[[#This Row],[Shipping Cost]]/India_Data[[#This Row],[Sales]]</f>
        <v>0.13326083016131957</v>
      </c>
      <c r="AH1424" s="40" t="str">
        <f>IF(India_Data[[#This Row],[Shipping Cost]]/India_Data[[#This Row],[Sales]]&gt;0.1,"HIGH","")</f>
        <v>HIGH</v>
      </c>
    </row>
    <row r="1425" spans="1:34">
      <c r="A1425" s="19">
        <v>1424</v>
      </c>
      <c r="B1425" s="20" t="s">
        <v>2770</v>
      </c>
      <c r="C1425" s="20" t="s">
        <v>26</v>
      </c>
      <c r="D1425" s="20" t="s">
        <v>2771</v>
      </c>
      <c r="E1425" s="20" t="s">
        <v>2772</v>
      </c>
      <c r="F1425" s="20" t="s">
        <v>29</v>
      </c>
      <c r="G1425" s="20" t="s">
        <v>2773</v>
      </c>
      <c r="H1425" s="20" t="s">
        <v>1231</v>
      </c>
      <c r="I1425" s="20" t="s">
        <v>32</v>
      </c>
      <c r="J1425" s="20" t="s">
        <v>33</v>
      </c>
      <c r="K1425" s="20" t="s">
        <v>2774</v>
      </c>
      <c r="L1425" s="20" t="s">
        <v>1508</v>
      </c>
      <c r="M1425" s="20" t="s">
        <v>1548</v>
      </c>
      <c r="N1425" s="20" t="s">
        <v>2775</v>
      </c>
      <c r="O1425" s="20">
        <v>141.57</v>
      </c>
      <c r="P1425" s="20">
        <v>3</v>
      </c>
      <c r="Q1425" s="20">
        <v>52.38</v>
      </c>
      <c r="R1425" s="20">
        <v>15.62</v>
      </c>
      <c r="S1425" s="20" t="s">
        <v>2337</v>
      </c>
      <c r="T1425" s="20">
        <v>474</v>
      </c>
      <c r="U1425" s="20" t="s">
        <v>206</v>
      </c>
      <c r="V1425" s="20" t="s">
        <v>207</v>
      </c>
      <c r="W1425" s="21" t="s">
        <v>41</v>
      </c>
      <c r="X1425" s="22">
        <v>45382</v>
      </c>
      <c r="Y1425" s="23">
        <v>45386</v>
      </c>
      <c r="Z1425" s="37" t="str">
        <f>IF(India_Data[[#This Row],[Order Date]]=India_Data[[#This Row],[Ship Date]],"0","1")</f>
        <v>1</v>
      </c>
      <c r="AA1425" s="37" t="str">
        <f>IF(India_Data[[#This Row],[Sales]]&gt;=India_Data[[#This Row],[Target]],"YES","NO")</f>
        <v>NO</v>
      </c>
      <c r="AB1425" s="37">
        <f>(Data!O1425:O2979-Data!T1425:T2979)</f>
        <v>-332.43</v>
      </c>
      <c r="AC1425" s="35">
        <f>India_Data[[#This Row],[Ship Date]]-India_Data[[#This Row],[Order Date]]</f>
        <v>4</v>
      </c>
      <c r="AD1425" s="35" t="str">
        <f>IF(India_Data[[#This Row],[Ship Date]]-India_Data[[#This Row],[Order Date]]&gt;5,"flag","no")</f>
        <v>no</v>
      </c>
      <c r="AE1425" s="35">
        <f>India_Data[[#This Row],[Profit]]/India_Data[[#This Row],[Sales]]</f>
        <v>0.36999364272091551</v>
      </c>
      <c r="AF1425" s="41">
        <f>India_Data[[#This Row],[Sales]]/India_Data[[#This Row],[Target]]</f>
        <v>0.29867088607594933</v>
      </c>
      <c r="AG1425" s="41">
        <f>India_Data[[#This Row],[Shipping Cost]]/India_Data[[#This Row],[Sales]]</f>
        <v>0.11033411033411034</v>
      </c>
      <c r="AH1425" s="40" t="str">
        <f>IF(India_Data[[#This Row],[Shipping Cost]]/India_Data[[#This Row],[Sales]]&gt;0.1,"HIGH","")</f>
        <v>HIGH</v>
      </c>
    </row>
    <row r="1426" spans="1:34">
      <c r="A1426" s="19">
        <v>1425</v>
      </c>
      <c r="B1426" s="20" t="s">
        <v>2685</v>
      </c>
      <c r="C1426" s="20" t="s">
        <v>26</v>
      </c>
      <c r="D1426" s="20" t="s">
        <v>2686</v>
      </c>
      <c r="E1426" s="20" t="s">
        <v>2687</v>
      </c>
      <c r="F1426" s="20" t="s">
        <v>29</v>
      </c>
      <c r="G1426" s="20" t="s">
        <v>123</v>
      </c>
      <c r="H1426" s="20" t="s">
        <v>124</v>
      </c>
      <c r="I1426" s="20" t="s">
        <v>32</v>
      </c>
      <c r="J1426" s="20" t="s">
        <v>47</v>
      </c>
      <c r="K1426" s="20" t="s">
        <v>2776</v>
      </c>
      <c r="L1426" s="20" t="s">
        <v>1942</v>
      </c>
      <c r="M1426" s="20" t="s">
        <v>1943</v>
      </c>
      <c r="N1426" s="20" t="s">
        <v>1993</v>
      </c>
      <c r="O1426" s="20">
        <v>628.20000000000005</v>
      </c>
      <c r="P1426" s="20">
        <v>2</v>
      </c>
      <c r="Q1426" s="20">
        <v>270.12</v>
      </c>
      <c r="R1426" s="20">
        <v>49.92</v>
      </c>
      <c r="S1426" s="20" t="s">
        <v>2337</v>
      </c>
      <c r="T1426" s="20">
        <v>465</v>
      </c>
      <c r="U1426" s="20" t="s">
        <v>206</v>
      </c>
      <c r="V1426" s="20" t="s">
        <v>221</v>
      </c>
      <c r="W1426" s="21" t="s">
        <v>41</v>
      </c>
      <c r="X1426" s="22">
        <v>45241</v>
      </c>
      <c r="Y1426" s="23">
        <v>45245</v>
      </c>
      <c r="Z1426" s="37" t="str">
        <f>IF(India_Data[[#This Row],[Order Date]]=India_Data[[#This Row],[Ship Date]],"0","1")</f>
        <v>1</v>
      </c>
      <c r="AA1426" s="37" t="str">
        <f>IF(India_Data[[#This Row],[Sales]]&gt;=India_Data[[#This Row],[Target]],"YES","NO")</f>
        <v>YES</v>
      </c>
      <c r="AB1426" s="37">
        <f>(Data!O1426:O2980-Data!T1426:T2980)</f>
        <v>163.20000000000005</v>
      </c>
      <c r="AC1426" s="35">
        <f>India_Data[[#This Row],[Ship Date]]-India_Data[[#This Row],[Order Date]]</f>
        <v>4</v>
      </c>
      <c r="AD1426" s="35" t="str">
        <f>IF(India_Data[[#This Row],[Ship Date]]-India_Data[[#This Row],[Order Date]]&gt;5,"flag","no")</f>
        <v>no</v>
      </c>
      <c r="AE1426" s="35">
        <f>India_Data[[#This Row],[Profit]]/India_Data[[#This Row],[Sales]]</f>
        <v>0.42999044890162369</v>
      </c>
      <c r="AF1426" s="41">
        <f>India_Data[[#This Row],[Sales]]/India_Data[[#This Row],[Target]]</f>
        <v>1.350967741935484</v>
      </c>
      <c r="AG1426" s="41">
        <f>India_Data[[#This Row],[Shipping Cost]]/India_Data[[#This Row],[Sales]]</f>
        <v>7.9465138490926457E-2</v>
      </c>
      <c r="AH1426" s="40" t="str">
        <f>IF(India_Data[[#This Row],[Shipping Cost]]/India_Data[[#This Row],[Sales]]&gt;0.1,"HIGH","")</f>
        <v/>
      </c>
    </row>
    <row r="1427" spans="1:34">
      <c r="A1427" s="19">
        <v>1426</v>
      </c>
      <c r="B1427" s="20" t="s">
        <v>2718</v>
      </c>
      <c r="C1427" s="20" t="s">
        <v>26</v>
      </c>
      <c r="D1427" s="20" t="s">
        <v>2719</v>
      </c>
      <c r="E1427" s="20" t="s">
        <v>2720</v>
      </c>
      <c r="F1427" s="20" t="s">
        <v>29</v>
      </c>
      <c r="G1427" s="20" t="s">
        <v>218</v>
      </c>
      <c r="H1427" s="20" t="s">
        <v>165</v>
      </c>
      <c r="I1427" s="20" t="s">
        <v>32</v>
      </c>
      <c r="J1427" s="20" t="s">
        <v>47</v>
      </c>
      <c r="K1427" s="20" t="s">
        <v>2139</v>
      </c>
      <c r="L1427" s="20" t="s">
        <v>1942</v>
      </c>
      <c r="M1427" s="20" t="s">
        <v>1969</v>
      </c>
      <c r="N1427" s="20" t="s">
        <v>2140</v>
      </c>
      <c r="O1427" s="20">
        <v>408.78</v>
      </c>
      <c r="P1427" s="20">
        <v>6</v>
      </c>
      <c r="Q1427" s="20">
        <v>192.06</v>
      </c>
      <c r="R1427" s="20">
        <v>46.71</v>
      </c>
      <c r="S1427" s="20" t="s">
        <v>2337</v>
      </c>
      <c r="T1427" s="20">
        <v>247</v>
      </c>
      <c r="U1427" s="20" t="s">
        <v>206</v>
      </c>
      <c r="V1427" s="20" t="s">
        <v>214</v>
      </c>
      <c r="W1427" s="21" t="s">
        <v>58</v>
      </c>
      <c r="X1427" s="22">
        <v>44746</v>
      </c>
      <c r="Y1427" s="23">
        <v>44899</v>
      </c>
      <c r="Z1427" s="37" t="str">
        <f>IF(India_Data[[#This Row],[Order Date]]=India_Data[[#This Row],[Ship Date]],"0","1")</f>
        <v>1</v>
      </c>
      <c r="AA1427" s="37" t="str">
        <f>IF(India_Data[[#This Row],[Sales]]&gt;=India_Data[[#This Row],[Target]],"YES","NO")</f>
        <v>YES</v>
      </c>
      <c r="AB1427" s="37">
        <f>(Data!O1427:O2981-Data!T1427:T2981)</f>
        <v>161.77999999999997</v>
      </c>
      <c r="AC1427" s="35">
        <f>India_Data[[#This Row],[Ship Date]]-India_Data[[#This Row],[Order Date]]</f>
        <v>153</v>
      </c>
      <c r="AD1427" s="35" t="str">
        <f>IF(India_Data[[#This Row],[Ship Date]]-India_Data[[#This Row],[Order Date]]&gt;5,"flag","no")</f>
        <v>flag</v>
      </c>
      <c r="AE1427" s="35">
        <f>India_Data[[#This Row],[Profit]]/India_Data[[#This Row],[Sales]]</f>
        <v>0.46983707617789522</v>
      </c>
      <c r="AF1427" s="41">
        <f>India_Data[[#This Row],[Sales]]/India_Data[[#This Row],[Target]]</f>
        <v>1.6549797570850202</v>
      </c>
      <c r="AG1427" s="41">
        <f>India_Data[[#This Row],[Shipping Cost]]/India_Data[[#This Row],[Sales]]</f>
        <v>0.11426684280052841</v>
      </c>
      <c r="AH1427" s="40" t="str">
        <f>IF(India_Data[[#This Row],[Shipping Cost]]/India_Data[[#This Row],[Sales]]&gt;0.1,"HIGH","")</f>
        <v>HIGH</v>
      </c>
    </row>
    <row r="1428" spans="1:34">
      <c r="A1428" s="19">
        <v>1427</v>
      </c>
      <c r="B1428" s="20" t="s">
        <v>2104</v>
      </c>
      <c r="C1428" s="20" t="s">
        <v>26</v>
      </c>
      <c r="D1428" s="20" t="s">
        <v>1060</v>
      </c>
      <c r="E1428" s="20" t="s">
        <v>1061</v>
      </c>
      <c r="F1428" s="20" t="s">
        <v>171</v>
      </c>
      <c r="G1428" s="20" t="s">
        <v>197</v>
      </c>
      <c r="H1428" s="20" t="s">
        <v>46</v>
      </c>
      <c r="I1428" s="20" t="s">
        <v>32</v>
      </c>
      <c r="J1428" s="20" t="s">
        <v>47</v>
      </c>
      <c r="K1428" s="20" t="s">
        <v>2124</v>
      </c>
      <c r="L1428" s="20" t="s">
        <v>1942</v>
      </c>
      <c r="M1428" s="20" t="s">
        <v>1958</v>
      </c>
      <c r="N1428" s="20" t="s">
        <v>2125</v>
      </c>
      <c r="O1428" s="20">
        <v>114.81</v>
      </c>
      <c r="P1428" s="20">
        <v>1</v>
      </c>
      <c r="Q1428" s="20">
        <v>32.130000000000003</v>
      </c>
      <c r="R1428" s="20">
        <v>1.06</v>
      </c>
      <c r="S1428" s="20" t="s">
        <v>38</v>
      </c>
      <c r="T1428" s="20">
        <v>235</v>
      </c>
      <c r="U1428" s="20" t="s">
        <v>206</v>
      </c>
      <c r="V1428" s="20" t="s">
        <v>221</v>
      </c>
      <c r="W1428" s="21" t="s">
        <v>41</v>
      </c>
      <c r="X1428" s="22">
        <v>44276</v>
      </c>
      <c r="Y1428" s="23">
        <v>44280</v>
      </c>
      <c r="Z1428" s="37" t="str">
        <f>IF(India_Data[[#This Row],[Order Date]]=India_Data[[#This Row],[Ship Date]],"0","1")</f>
        <v>1</v>
      </c>
      <c r="AA1428" s="37" t="str">
        <f>IF(India_Data[[#This Row],[Sales]]&gt;=India_Data[[#This Row],[Target]],"YES","NO")</f>
        <v>NO</v>
      </c>
      <c r="AB1428" s="37">
        <f>(Data!O1428:O2982-Data!T1428:T2982)</f>
        <v>-120.19</v>
      </c>
      <c r="AC1428" s="35">
        <f>India_Data[[#This Row],[Ship Date]]-India_Data[[#This Row],[Order Date]]</f>
        <v>4</v>
      </c>
      <c r="AD1428" s="35" t="str">
        <f>IF(India_Data[[#This Row],[Ship Date]]-India_Data[[#This Row],[Order Date]]&gt;5,"flag","no")</f>
        <v>no</v>
      </c>
      <c r="AE1428" s="35">
        <f>India_Data[[#This Row],[Profit]]/India_Data[[#This Row],[Sales]]</f>
        <v>0.27985367128298932</v>
      </c>
      <c r="AF1428" s="41">
        <f>India_Data[[#This Row],[Sales]]/India_Data[[#This Row],[Target]]</f>
        <v>0.48855319148936172</v>
      </c>
      <c r="AG1428" s="41">
        <f>India_Data[[#This Row],[Shipping Cost]]/India_Data[[#This Row],[Sales]]</f>
        <v>9.2326452399616767E-3</v>
      </c>
      <c r="AH1428" s="40" t="str">
        <f>IF(India_Data[[#This Row],[Shipping Cost]]/India_Data[[#This Row],[Sales]]&gt;0.1,"HIGH","")</f>
        <v/>
      </c>
    </row>
    <row r="1429" spans="1:34">
      <c r="A1429" s="19">
        <v>1428</v>
      </c>
      <c r="B1429" s="20" t="s">
        <v>1921</v>
      </c>
      <c r="C1429" s="20" t="s">
        <v>26</v>
      </c>
      <c r="D1429" s="20" t="s">
        <v>779</v>
      </c>
      <c r="E1429" s="20" t="s">
        <v>780</v>
      </c>
      <c r="F1429" s="20" t="s">
        <v>171</v>
      </c>
      <c r="G1429" s="20" t="s">
        <v>1922</v>
      </c>
      <c r="H1429" s="20" t="s">
        <v>46</v>
      </c>
      <c r="I1429" s="20" t="s">
        <v>32</v>
      </c>
      <c r="J1429" s="20" t="s">
        <v>47</v>
      </c>
      <c r="K1429" s="20" t="s">
        <v>2126</v>
      </c>
      <c r="L1429" s="20" t="s">
        <v>1942</v>
      </c>
      <c r="M1429" s="20" t="s">
        <v>1969</v>
      </c>
      <c r="N1429" s="20" t="s">
        <v>2127</v>
      </c>
      <c r="O1429" s="20">
        <v>655.35</v>
      </c>
      <c r="P1429" s="20">
        <v>5</v>
      </c>
      <c r="Q1429" s="20">
        <v>183.45</v>
      </c>
      <c r="R1429" s="20">
        <v>48.66</v>
      </c>
      <c r="S1429" s="20" t="s">
        <v>38</v>
      </c>
      <c r="T1429" s="20">
        <v>578</v>
      </c>
      <c r="U1429" s="20" t="s">
        <v>206</v>
      </c>
      <c r="V1429" s="20" t="s">
        <v>221</v>
      </c>
      <c r="W1429" s="21" t="s">
        <v>41</v>
      </c>
      <c r="X1429" s="22">
        <v>44804</v>
      </c>
      <c r="Y1429" s="23">
        <v>44660</v>
      </c>
      <c r="Z1429" s="37" t="str">
        <f>IF(India_Data[[#This Row],[Order Date]]=India_Data[[#This Row],[Ship Date]],"0","1")</f>
        <v>1</v>
      </c>
      <c r="AA1429" s="37" t="str">
        <f>IF(India_Data[[#This Row],[Sales]]&gt;=India_Data[[#This Row],[Target]],"YES","NO")</f>
        <v>YES</v>
      </c>
      <c r="AB1429" s="37">
        <f>(Data!O1429:O2983-Data!T1429:T2983)</f>
        <v>77.350000000000023</v>
      </c>
      <c r="AC1429" s="35">
        <f>India_Data[[#This Row],[Ship Date]]-India_Data[[#This Row],[Order Date]]</f>
        <v>-144</v>
      </c>
      <c r="AD1429" s="35" t="str">
        <f>IF(India_Data[[#This Row],[Ship Date]]-India_Data[[#This Row],[Order Date]]&gt;5,"flag","no")</f>
        <v>no</v>
      </c>
      <c r="AE1429" s="35">
        <f>India_Data[[#This Row],[Profit]]/India_Data[[#This Row],[Sales]]</f>
        <v>0.27992675669489581</v>
      </c>
      <c r="AF1429" s="41">
        <f>India_Data[[#This Row],[Sales]]/India_Data[[#This Row],[Target]]</f>
        <v>1.1338235294117647</v>
      </c>
      <c r="AG1429" s="41">
        <f>India_Data[[#This Row],[Shipping Cost]]/India_Data[[#This Row],[Sales]]</f>
        <v>7.4250400549324774E-2</v>
      </c>
      <c r="AH1429" s="40" t="str">
        <f>IF(India_Data[[#This Row],[Shipping Cost]]/India_Data[[#This Row],[Sales]]&gt;0.1,"HIGH","")</f>
        <v/>
      </c>
    </row>
    <row r="1430" spans="1:34">
      <c r="A1430" s="19">
        <v>1429</v>
      </c>
      <c r="B1430" s="20" t="s">
        <v>515</v>
      </c>
      <c r="C1430" s="20" t="s">
        <v>26</v>
      </c>
      <c r="D1430" s="20" t="s">
        <v>516</v>
      </c>
      <c r="E1430" s="20" t="s">
        <v>517</v>
      </c>
      <c r="F1430" s="20" t="s">
        <v>110</v>
      </c>
      <c r="G1430" s="20" t="s">
        <v>518</v>
      </c>
      <c r="H1430" s="20" t="s">
        <v>312</v>
      </c>
      <c r="I1430" s="20" t="s">
        <v>32</v>
      </c>
      <c r="J1430" s="20" t="s">
        <v>180</v>
      </c>
      <c r="K1430" s="20" t="s">
        <v>1907</v>
      </c>
      <c r="L1430" s="20" t="s">
        <v>1508</v>
      </c>
      <c r="M1430" s="20" t="s">
        <v>1548</v>
      </c>
      <c r="N1430" s="20" t="s">
        <v>1908</v>
      </c>
      <c r="O1430" s="20">
        <v>174.51</v>
      </c>
      <c r="P1430" s="20">
        <v>3</v>
      </c>
      <c r="Q1430" s="20">
        <v>47.07</v>
      </c>
      <c r="R1430" s="20">
        <v>7.65</v>
      </c>
      <c r="S1430" s="20" t="s">
        <v>38</v>
      </c>
      <c r="T1430" s="20">
        <v>19</v>
      </c>
      <c r="U1430" s="20" t="s">
        <v>206</v>
      </c>
      <c r="V1430" s="20" t="s">
        <v>207</v>
      </c>
      <c r="W1430" s="21" t="s">
        <v>41</v>
      </c>
      <c r="X1430" s="22">
        <v>44804</v>
      </c>
      <c r="Y1430" s="23">
        <v>44660</v>
      </c>
      <c r="Z1430" s="37" t="str">
        <f>IF(India_Data[[#This Row],[Order Date]]=India_Data[[#This Row],[Ship Date]],"0","1")</f>
        <v>1</v>
      </c>
      <c r="AA1430" s="37" t="str">
        <f>IF(India_Data[[#This Row],[Sales]]&gt;=India_Data[[#This Row],[Target]],"YES","NO")</f>
        <v>YES</v>
      </c>
      <c r="AB1430" s="37">
        <f>(Data!O1430:O2984-Data!T1430:T2984)</f>
        <v>155.51</v>
      </c>
      <c r="AC1430" s="35">
        <f>India_Data[[#This Row],[Ship Date]]-India_Data[[#This Row],[Order Date]]</f>
        <v>-144</v>
      </c>
      <c r="AD1430" s="35" t="str">
        <f>IF(India_Data[[#This Row],[Ship Date]]-India_Data[[#This Row],[Order Date]]&gt;5,"flag","no")</f>
        <v>no</v>
      </c>
      <c r="AE1430" s="35">
        <f>India_Data[[#This Row],[Profit]]/India_Data[[#This Row],[Sales]]</f>
        <v>0.26972666322846828</v>
      </c>
      <c r="AF1430" s="41">
        <f>India_Data[[#This Row],[Sales]]/India_Data[[#This Row],[Target]]</f>
        <v>9.1847368421052629</v>
      </c>
      <c r="AG1430" s="41">
        <f>India_Data[[#This Row],[Shipping Cost]]/India_Data[[#This Row],[Sales]]</f>
        <v>4.3837029396596186E-2</v>
      </c>
      <c r="AH1430" s="40" t="str">
        <f>IF(India_Data[[#This Row],[Shipping Cost]]/India_Data[[#This Row],[Sales]]&gt;0.1,"HIGH","")</f>
        <v/>
      </c>
    </row>
    <row r="1431" spans="1:34">
      <c r="A1431" s="19">
        <v>1430</v>
      </c>
      <c r="B1431" s="20" t="s">
        <v>515</v>
      </c>
      <c r="C1431" s="20" t="s">
        <v>26</v>
      </c>
      <c r="D1431" s="20" t="s">
        <v>516</v>
      </c>
      <c r="E1431" s="20" t="s">
        <v>517</v>
      </c>
      <c r="F1431" s="20" t="s">
        <v>110</v>
      </c>
      <c r="G1431" s="20" t="s">
        <v>518</v>
      </c>
      <c r="H1431" s="20" t="s">
        <v>312</v>
      </c>
      <c r="I1431" s="20" t="s">
        <v>32</v>
      </c>
      <c r="J1431" s="20" t="s">
        <v>180</v>
      </c>
      <c r="K1431" s="20" t="s">
        <v>1909</v>
      </c>
      <c r="L1431" s="20" t="s">
        <v>1508</v>
      </c>
      <c r="M1431" s="20" t="s">
        <v>1548</v>
      </c>
      <c r="N1431" s="20" t="s">
        <v>1910</v>
      </c>
      <c r="O1431" s="20">
        <v>165.42</v>
      </c>
      <c r="P1431" s="20">
        <v>3</v>
      </c>
      <c r="Q1431" s="20">
        <v>82.71</v>
      </c>
      <c r="R1431" s="20">
        <v>7.21</v>
      </c>
      <c r="S1431" s="20" t="s">
        <v>38</v>
      </c>
      <c r="T1431" s="20">
        <v>729</v>
      </c>
      <c r="U1431" s="20" t="s">
        <v>206</v>
      </c>
      <c r="V1431" s="20" t="s">
        <v>214</v>
      </c>
      <c r="W1431" s="21" t="s">
        <v>58</v>
      </c>
      <c r="X1431" s="22">
        <v>45268</v>
      </c>
      <c r="Y1431" s="23">
        <v>45154</v>
      </c>
      <c r="Z1431" s="37" t="str">
        <f>IF(India_Data[[#This Row],[Order Date]]=India_Data[[#This Row],[Ship Date]],"0","1")</f>
        <v>1</v>
      </c>
      <c r="AA1431" s="37" t="str">
        <f>IF(India_Data[[#This Row],[Sales]]&gt;=India_Data[[#This Row],[Target]],"YES","NO")</f>
        <v>NO</v>
      </c>
      <c r="AB1431" s="37">
        <f>(Data!O1431:O2985-Data!T1431:T2985)</f>
        <v>-563.58000000000004</v>
      </c>
      <c r="AC1431" s="35">
        <f>India_Data[[#This Row],[Ship Date]]-India_Data[[#This Row],[Order Date]]</f>
        <v>-114</v>
      </c>
      <c r="AD1431" s="35" t="str">
        <f>IF(India_Data[[#This Row],[Ship Date]]-India_Data[[#This Row],[Order Date]]&gt;5,"flag","no")</f>
        <v>no</v>
      </c>
      <c r="AE1431" s="35">
        <f>India_Data[[#This Row],[Profit]]/India_Data[[#This Row],[Sales]]</f>
        <v>0.5</v>
      </c>
      <c r="AF1431" s="41">
        <f>India_Data[[#This Row],[Sales]]/India_Data[[#This Row],[Target]]</f>
        <v>0.22691358024691358</v>
      </c>
      <c r="AG1431" s="41">
        <f>India_Data[[#This Row],[Shipping Cost]]/India_Data[[#This Row],[Sales]]</f>
        <v>4.3586023455446744E-2</v>
      </c>
      <c r="AH1431" s="40" t="str">
        <f>IF(India_Data[[#This Row],[Shipping Cost]]/India_Data[[#This Row],[Sales]]&gt;0.1,"HIGH","")</f>
        <v/>
      </c>
    </row>
    <row r="1432" spans="1:34">
      <c r="A1432" s="19">
        <v>1431</v>
      </c>
      <c r="B1432" s="20" t="s">
        <v>1911</v>
      </c>
      <c r="C1432" s="20" t="s">
        <v>26</v>
      </c>
      <c r="D1432" s="20" t="s">
        <v>1912</v>
      </c>
      <c r="E1432" s="20" t="s">
        <v>1913</v>
      </c>
      <c r="F1432" s="20" t="s">
        <v>110</v>
      </c>
      <c r="G1432" s="20" t="s">
        <v>242</v>
      </c>
      <c r="H1432" s="20" t="s">
        <v>243</v>
      </c>
      <c r="I1432" s="20" t="s">
        <v>32</v>
      </c>
      <c r="J1432" s="20" t="s">
        <v>180</v>
      </c>
      <c r="K1432" s="20" t="s">
        <v>1914</v>
      </c>
      <c r="L1432" s="20" t="s">
        <v>1508</v>
      </c>
      <c r="M1432" s="20" t="s">
        <v>1509</v>
      </c>
      <c r="N1432" s="20" t="s">
        <v>1915</v>
      </c>
      <c r="O1432" s="20">
        <v>454.5</v>
      </c>
      <c r="P1432" s="20">
        <v>3</v>
      </c>
      <c r="Q1432" s="20">
        <v>90.9</v>
      </c>
      <c r="R1432" s="20">
        <v>35.83</v>
      </c>
      <c r="S1432" s="20" t="s">
        <v>38</v>
      </c>
      <c r="T1432" s="20">
        <v>118</v>
      </c>
      <c r="U1432" s="20" t="s">
        <v>206</v>
      </c>
      <c r="V1432" s="20" t="s">
        <v>207</v>
      </c>
      <c r="W1432" s="21" t="s">
        <v>58</v>
      </c>
      <c r="X1432" s="22">
        <v>44357</v>
      </c>
      <c r="Y1432" s="23">
        <v>44479</v>
      </c>
      <c r="Z1432" s="37" t="str">
        <f>IF(India_Data[[#This Row],[Order Date]]=India_Data[[#This Row],[Ship Date]],"0","1")</f>
        <v>1</v>
      </c>
      <c r="AA1432" s="37" t="str">
        <f>IF(India_Data[[#This Row],[Sales]]&gt;=India_Data[[#This Row],[Target]],"YES","NO")</f>
        <v>YES</v>
      </c>
      <c r="AB1432" s="37">
        <f>(Data!O1432:O2986-Data!T1432:T2986)</f>
        <v>336.5</v>
      </c>
      <c r="AC1432" s="35">
        <f>India_Data[[#This Row],[Ship Date]]-India_Data[[#This Row],[Order Date]]</f>
        <v>122</v>
      </c>
      <c r="AD1432" s="35" t="str">
        <f>IF(India_Data[[#This Row],[Ship Date]]-India_Data[[#This Row],[Order Date]]&gt;5,"flag","no")</f>
        <v>flag</v>
      </c>
      <c r="AE1432" s="35">
        <f>India_Data[[#This Row],[Profit]]/India_Data[[#This Row],[Sales]]</f>
        <v>0.2</v>
      </c>
      <c r="AF1432" s="41">
        <f>India_Data[[#This Row],[Sales]]/India_Data[[#This Row],[Target]]</f>
        <v>3.8516949152542375</v>
      </c>
      <c r="AG1432" s="41">
        <f>India_Data[[#This Row],[Shipping Cost]]/India_Data[[#This Row],[Sales]]</f>
        <v>7.8833883388338827E-2</v>
      </c>
      <c r="AH1432" s="40" t="str">
        <f>IF(India_Data[[#This Row],[Shipping Cost]]/India_Data[[#This Row],[Sales]]&gt;0.1,"HIGH","")</f>
        <v/>
      </c>
    </row>
    <row r="1433" spans="1:34">
      <c r="A1433" s="19">
        <v>1432</v>
      </c>
      <c r="B1433" s="20" t="s">
        <v>571</v>
      </c>
      <c r="C1433" s="20" t="s">
        <v>26</v>
      </c>
      <c r="D1433" s="20" t="s">
        <v>572</v>
      </c>
      <c r="E1433" s="20" t="s">
        <v>573</v>
      </c>
      <c r="F1433" s="20" t="s">
        <v>110</v>
      </c>
      <c r="G1433" s="20" t="s">
        <v>479</v>
      </c>
      <c r="H1433" s="20" t="s">
        <v>63</v>
      </c>
      <c r="I1433" s="20" t="s">
        <v>32</v>
      </c>
      <c r="J1433" s="20" t="s">
        <v>54</v>
      </c>
      <c r="K1433" s="20" t="s">
        <v>1916</v>
      </c>
      <c r="L1433" s="20" t="s">
        <v>1508</v>
      </c>
      <c r="M1433" s="20" t="s">
        <v>1518</v>
      </c>
      <c r="N1433" s="20" t="s">
        <v>1917</v>
      </c>
      <c r="O1433" s="20">
        <v>822.3</v>
      </c>
      <c r="P1433" s="20">
        <v>5</v>
      </c>
      <c r="Q1433" s="20">
        <v>205.5</v>
      </c>
      <c r="R1433" s="20">
        <v>65.819999999999993</v>
      </c>
      <c r="S1433" s="20" t="s">
        <v>38</v>
      </c>
      <c r="T1433" s="20">
        <v>58</v>
      </c>
      <c r="U1433" s="20" t="s">
        <v>206</v>
      </c>
      <c r="V1433" s="20" t="s">
        <v>221</v>
      </c>
      <c r="W1433" s="21" t="s">
        <v>58</v>
      </c>
      <c r="X1433" s="22">
        <v>44593</v>
      </c>
      <c r="Y1433" s="23">
        <v>44713</v>
      </c>
      <c r="Z1433" s="37" t="str">
        <f>IF(India_Data[[#This Row],[Order Date]]=India_Data[[#This Row],[Ship Date]],"0","1")</f>
        <v>1</v>
      </c>
      <c r="AA1433" s="37" t="str">
        <f>IF(India_Data[[#This Row],[Sales]]&gt;=India_Data[[#This Row],[Target]],"YES","NO")</f>
        <v>YES</v>
      </c>
      <c r="AB1433" s="37">
        <f>(Data!O1433:O2987-Data!T1433:T2987)</f>
        <v>764.3</v>
      </c>
      <c r="AC1433" s="35">
        <f>India_Data[[#This Row],[Ship Date]]-India_Data[[#This Row],[Order Date]]</f>
        <v>120</v>
      </c>
      <c r="AD1433" s="35" t="str">
        <f>IF(India_Data[[#This Row],[Ship Date]]-India_Data[[#This Row],[Order Date]]&gt;5,"flag","no")</f>
        <v>flag</v>
      </c>
      <c r="AE1433" s="35">
        <f>India_Data[[#This Row],[Profit]]/India_Data[[#This Row],[Sales]]</f>
        <v>0.24990879241152866</v>
      </c>
      <c r="AF1433" s="41">
        <f>India_Data[[#This Row],[Sales]]/India_Data[[#This Row],[Target]]</f>
        <v>14.177586206896551</v>
      </c>
      <c r="AG1433" s="41">
        <f>India_Data[[#This Row],[Shipping Cost]]/India_Data[[#This Row],[Sales]]</f>
        <v>8.0043779642466256E-2</v>
      </c>
      <c r="AH1433" s="40" t="str">
        <f>IF(India_Data[[#This Row],[Shipping Cost]]/India_Data[[#This Row],[Sales]]&gt;0.1,"HIGH","")</f>
        <v/>
      </c>
    </row>
    <row r="1434" spans="1:34">
      <c r="A1434" s="19">
        <v>1433</v>
      </c>
      <c r="B1434" s="20" t="s">
        <v>1196</v>
      </c>
      <c r="C1434" s="20" t="s">
        <v>26</v>
      </c>
      <c r="D1434" s="20" t="s">
        <v>1197</v>
      </c>
      <c r="E1434" s="20" t="s">
        <v>1198</v>
      </c>
      <c r="F1434" s="20" t="s">
        <v>110</v>
      </c>
      <c r="G1434" s="20" t="s">
        <v>164</v>
      </c>
      <c r="H1434" s="20" t="s">
        <v>165</v>
      </c>
      <c r="I1434" s="20" t="s">
        <v>32</v>
      </c>
      <c r="J1434" s="20" t="s">
        <v>47</v>
      </c>
      <c r="K1434" s="20" t="s">
        <v>1918</v>
      </c>
      <c r="L1434" s="20" t="s">
        <v>1508</v>
      </c>
      <c r="M1434" s="20" t="s">
        <v>1518</v>
      </c>
      <c r="N1434" s="20" t="s">
        <v>1919</v>
      </c>
      <c r="O1434" s="20">
        <v>79.8</v>
      </c>
      <c r="P1434" s="20">
        <v>1</v>
      </c>
      <c r="Q1434" s="20">
        <v>14.34</v>
      </c>
      <c r="R1434" s="20">
        <v>6.54</v>
      </c>
      <c r="S1434" s="20" t="s">
        <v>38</v>
      </c>
      <c r="T1434" s="20">
        <v>271</v>
      </c>
      <c r="U1434" s="20" t="s">
        <v>206</v>
      </c>
      <c r="V1434" s="20" t="s">
        <v>221</v>
      </c>
      <c r="W1434" s="21" t="s">
        <v>58</v>
      </c>
      <c r="X1434" s="22">
        <v>45241</v>
      </c>
      <c r="Y1434" s="23">
        <v>45245</v>
      </c>
      <c r="Z1434" s="37" t="str">
        <f>IF(India_Data[[#This Row],[Order Date]]=India_Data[[#This Row],[Ship Date]],"0","1")</f>
        <v>1</v>
      </c>
      <c r="AA1434" s="37" t="str">
        <f>IF(India_Data[[#This Row],[Sales]]&gt;=India_Data[[#This Row],[Target]],"YES","NO")</f>
        <v>NO</v>
      </c>
      <c r="AB1434" s="37">
        <f>(Data!O1434:O2988-Data!T1434:T2988)</f>
        <v>-191.2</v>
      </c>
      <c r="AC1434" s="35">
        <f>India_Data[[#This Row],[Ship Date]]-India_Data[[#This Row],[Order Date]]</f>
        <v>4</v>
      </c>
      <c r="AD1434" s="35" t="str">
        <f>IF(India_Data[[#This Row],[Ship Date]]-India_Data[[#This Row],[Order Date]]&gt;5,"flag","no")</f>
        <v>no</v>
      </c>
      <c r="AE1434" s="35">
        <f>India_Data[[#This Row],[Profit]]/India_Data[[#This Row],[Sales]]</f>
        <v>0.17969924812030075</v>
      </c>
      <c r="AF1434" s="41">
        <f>India_Data[[#This Row],[Sales]]/India_Data[[#This Row],[Target]]</f>
        <v>0.2944649446494465</v>
      </c>
      <c r="AG1434" s="41">
        <f>India_Data[[#This Row],[Shipping Cost]]/India_Data[[#This Row],[Sales]]</f>
        <v>8.1954887218045114E-2</v>
      </c>
      <c r="AH1434" s="40" t="str">
        <f>IF(India_Data[[#This Row],[Shipping Cost]]/India_Data[[#This Row],[Sales]]&gt;0.1,"HIGH","")</f>
        <v/>
      </c>
    </row>
    <row r="1435" spans="1:34">
      <c r="A1435" s="19">
        <v>1434</v>
      </c>
      <c r="B1435" s="20" t="s">
        <v>1227</v>
      </c>
      <c r="C1435" s="20" t="s">
        <v>26</v>
      </c>
      <c r="D1435" s="20" t="s">
        <v>1228</v>
      </c>
      <c r="E1435" s="20" t="s">
        <v>1229</v>
      </c>
      <c r="F1435" s="20" t="s">
        <v>110</v>
      </c>
      <c r="G1435" s="20" t="s">
        <v>1230</v>
      </c>
      <c r="H1435" s="20" t="s">
        <v>1231</v>
      </c>
      <c r="I1435" s="20" t="s">
        <v>32</v>
      </c>
      <c r="J1435" s="20" t="s">
        <v>33</v>
      </c>
      <c r="K1435" s="20" t="s">
        <v>2128</v>
      </c>
      <c r="L1435" s="20" t="s">
        <v>1942</v>
      </c>
      <c r="M1435" s="20" t="s">
        <v>1950</v>
      </c>
      <c r="N1435" s="20" t="s">
        <v>2129</v>
      </c>
      <c r="O1435" s="20">
        <v>518.66999999999996</v>
      </c>
      <c r="P1435" s="20">
        <v>3</v>
      </c>
      <c r="Q1435" s="20">
        <v>124.47</v>
      </c>
      <c r="R1435" s="20">
        <v>23.49</v>
      </c>
      <c r="S1435" s="20" t="s">
        <v>38</v>
      </c>
      <c r="T1435" s="20">
        <v>59</v>
      </c>
      <c r="U1435" s="20" t="s">
        <v>206</v>
      </c>
      <c r="V1435" s="20" t="s">
        <v>221</v>
      </c>
      <c r="W1435" s="21" t="s">
        <v>58</v>
      </c>
      <c r="X1435" s="22">
        <v>45065</v>
      </c>
      <c r="Y1435" s="23">
        <v>45069</v>
      </c>
      <c r="Z1435" s="37" t="str">
        <f>IF(India_Data[[#This Row],[Order Date]]=India_Data[[#This Row],[Ship Date]],"0","1")</f>
        <v>1</v>
      </c>
      <c r="AA1435" s="37" t="str">
        <f>IF(India_Data[[#This Row],[Sales]]&gt;=India_Data[[#This Row],[Target]],"YES","NO")</f>
        <v>YES</v>
      </c>
      <c r="AB1435" s="37">
        <f>(Data!O1435:O2989-Data!T1435:T2989)</f>
        <v>459.66999999999996</v>
      </c>
      <c r="AC1435" s="35">
        <f>India_Data[[#This Row],[Ship Date]]-India_Data[[#This Row],[Order Date]]</f>
        <v>4</v>
      </c>
      <c r="AD1435" s="35" t="str">
        <f>IF(India_Data[[#This Row],[Ship Date]]-India_Data[[#This Row],[Order Date]]&gt;5,"flag","no")</f>
        <v>no</v>
      </c>
      <c r="AE1435" s="35">
        <f>India_Data[[#This Row],[Profit]]/India_Data[[#This Row],[Sales]]</f>
        <v>0.23997917751171266</v>
      </c>
      <c r="AF1435" s="41">
        <f>India_Data[[#This Row],[Sales]]/India_Data[[#This Row],[Target]]</f>
        <v>8.7910169491525423</v>
      </c>
      <c r="AG1435" s="41">
        <f>India_Data[[#This Row],[Shipping Cost]]/India_Data[[#This Row],[Sales]]</f>
        <v>4.5288912024986985E-2</v>
      </c>
      <c r="AH1435" s="40" t="str">
        <f>IF(India_Data[[#This Row],[Shipping Cost]]/India_Data[[#This Row],[Sales]]&gt;0.1,"HIGH","")</f>
        <v/>
      </c>
    </row>
    <row r="1436" spans="1:34">
      <c r="A1436" s="19">
        <v>1435</v>
      </c>
      <c r="B1436" s="20" t="s">
        <v>515</v>
      </c>
      <c r="C1436" s="20" t="s">
        <v>26</v>
      </c>
      <c r="D1436" s="20" t="s">
        <v>516</v>
      </c>
      <c r="E1436" s="20" t="s">
        <v>517</v>
      </c>
      <c r="F1436" s="20" t="s">
        <v>110</v>
      </c>
      <c r="G1436" s="20" t="s">
        <v>518</v>
      </c>
      <c r="H1436" s="20" t="s">
        <v>312</v>
      </c>
      <c r="I1436" s="20" t="s">
        <v>32</v>
      </c>
      <c r="J1436" s="20" t="s">
        <v>180</v>
      </c>
      <c r="K1436" s="20" t="s">
        <v>2130</v>
      </c>
      <c r="L1436" s="20" t="s">
        <v>1942</v>
      </c>
      <c r="M1436" s="20" t="s">
        <v>1958</v>
      </c>
      <c r="N1436" s="20" t="s">
        <v>2131</v>
      </c>
      <c r="O1436" s="20">
        <v>95.64</v>
      </c>
      <c r="P1436" s="20">
        <v>2</v>
      </c>
      <c r="Q1436" s="20">
        <v>17.16</v>
      </c>
      <c r="R1436" s="20">
        <v>5.9</v>
      </c>
      <c r="S1436" s="20" t="s">
        <v>38</v>
      </c>
      <c r="T1436" s="20">
        <v>288</v>
      </c>
      <c r="U1436" s="20" t="s">
        <v>206</v>
      </c>
      <c r="V1436" s="20" t="s">
        <v>228</v>
      </c>
      <c r="W1436" s="21" t="s">
        <v>41</v>
      </c>
      <c r="X1436" s="22">
        <v>45248</v>
      </c>
      <c r="Y1436" s="23">
        <v>45252</v>
      </c>
      <c r="Z1436" s="37" t="str">
        <f>IF(India_Data[[#This Row],[Order Date]]=India_Data[[#This Row],[Ship Date]],"0","1")</f>
        <v>1</v>
      </c>
      <c r="AA1436" s="37" t="str">
        <f>IF(India_Data[[#This Row],[Sales]]&gt;=India_Data[[#This Row],[Target]],"YES","NO")</f>
        <v>NO</v>
      </c>
      <c r="AB1436" s="37">
        <f>(Data!O1436:O2990-Data!T1436:T2990)</f>
        <v>-192.36</v>
      </c>
      <c r="AC1436" s="35">
        <f>India_Data[[#This Row],[Ship Date]]-India_Data[[#This Row],[Order Date]]</f>
        <v>4</v>
      </c>
      <c r="AD1436" s="35" t="str">
        <f>IF(India_Data[[#This Row],[Ship Date]]-India_Data[[#This Row],[Order Date]]&gt;5,"flag","no")</f>
        <v>no</v>
      </c>
      <c r="AE1436" s="35">
        <f>India_Data[[#This Row],[Profit]]/India_Data[[#This Row],[Sales]]</f>
        <v>0.1794228356336261</v>
      </c>
      <c r="AF1436" s="41">
        <f>India_Data[[#This Row],[Sales]]/India_Data[[#This Row],[Target]]</f>
        <v>0.33208333333333334</v>
      </c>
      <c r="AG1436" s="41">
        <f>India_Data[[#This Row],[Shipping Cost]]/India_Data[[#This Row],[Sales]]</f>
        <v>6.1689669594312005E-2</v>
      </c>
      <c r="AH1436" s="40" t="str">
        <f>IF(India_Data[[#This Row],[Shipping Cost]]/India_Data[[#This Row],[Sales]]&gt;0.1,"HIGH","")</f>
        <v/>
      </c>
    </row>
    <row r="1437" spans="1:34">
      <c r="A1437" s="19">
        <v>1436</v>
      </c>
      <c r="B1437" s="20" t="s">
        <v>923</v>
      </c>
      <c r="C1437" s="20" t="s">
        <v>26</v>
      </c>
      <c r="D1437" s="20" t="s">
        <v>924</v>
      </c>
      <c r="E1437" s="20" t="s">
        <v>925</v>
      </c>
      <c r="F1437" s="20" t="s">
        <v>110</v>
      </c>
      <c r="G1437" s="20" t="s">
        <v>404</v>
      </c>
      <c r="H1437" s="20" t="s">
        <v>405</v>
      </c>
      <c r="I1437" s="20" t="s">
        <v>32</v>
      </c>
      <c r="J1437" s="20" t="s">
        <v>180</v>
      </c>
      <c r="K1437" s="20" t="s">
        <v>1622</v>
      </c>
      <c r="L1437" s="20" t="s">
        <v>1508</v>
      </c>
      <c r="M1437" s="20" t="s">
        <v>1509</v>
      </c>
      <c r="N1437" s="20" t="s">
        <v>1920</v>
      </c>
      <c r="O1437" s="20">
        <v>338.7</v>
      </c>
      <c r="P1437" s="20">
        <v>2</v>
      </c>
      <c r="Q1437" s="20">
        <v>148.97999999999999</v>
      </c>
      <c r="R1437" s="20">
        <v>18.47</v>
      </c>
      <c r="S1437" s="20" t="s">
        <v>38</v>
      </c>
      <c r="T1437" s="20">
        <v>195</v>
      </c>
      <c r="U1437" s="20" t="s">
        <v>206</v>
      </c>
      <c r="V1437" s="20" t="s">
        <v>207</v>
      </c>
      <c r="W1437" s="21" t="s">
        <v>41</v>
      </c>
      <c r="X1437" s="22">
        <v>45034</v>
      </c>
      <c r="Y1437" s="23">
        <v>45041</v>
      </c>
      <c r="Z1437" s="37" t="str">
        <f>IF(India_Data[[#This Row],[Order Date]]=India_Data[[#This Row],[Ship Date]],"0","1")</f>
        <v>1</v>
      </c>
      <c r="AA1437" s="37" t="str">
        <f>IF(India_Data[[#This Row],[Sales]]&gt;=India_Data[[#This Row],[Target]],"YES","NO")</f>
        <v>YES</v>
      </c>
      <c r="AB1437" s="37">
        <f>(Data!O1437:O2991-Data!T1437:T2991)</f>
        <v>143.69999999999999</v>
      </c>
      <c r="AC1437" s="35">
        <f>India_Data[[#This Row],[Ship Date]]-India_Data[[#This Row],[Order Date]]</f>
        <v>7</v>
      </c>
      <c r="AD1437" s="35" t="str">
        <f>IF(India_Data[[#This Row],[Ship Date]]-India_Data[[#This Row],[Order Date]]&gt;5,"flag","no")</f>
        <v>flag</v>
      </c>
      <c r="AE1437" s="35">
        <f>India_Data[[#This Row],[Profit]]/India_Data[[#This Row],[Sales]]</f>
        <v>0.43985828166519042</v>
      </c>
      <c r="AF1437" s="41">
        <f>India_Data[[#This Row],[Sales]]/India_Data[[#This Row],[Target]]</f>
        <v>1.7369230769230768</v>
      </c>
      <c r="AG1437" s="41">
        <f>India_Data[[#This Row],[Shipping Cost]]/India_Data[[#This Row],[Sales]]</f>
        <v>5.453203424859758E-2</v>
      </c>
      <c r="AH1437" s="40" t="str">
        <f>IF(India_Data[[#This Row],[Shipping Cost]]/India_Data[[#This Row],[Sales]]&gt;0.1,"HIGH","")</f>
        <v/>
      </c>
    </row>
    <row r="1438" spans="1:34">
      <c r="A1438" s="19">
        <v>1437</v>
      </c>
      <c r="B1438" s="20" t="s">
        <v>501</v>
      </c>
      <c r="C1438" s="20" t="s">
        <v>26</v>
      </c>
      <c r="D1438" s="20" t="s">
        <v>502</v>
      </c>
      <c r="E1438" s="20" t="s">
        <v>503</v>
      </c>
      <c r="F1438" s="20" t="s">
        <v>29</v>
      </c>
      <c r="G1438" s="20" t="s">
        <v>30</v>
      </c>
      <c r="H1438" s="20" t="s">
        <v>31</v>
      </c>
      <c r="I1438" s="20" t="s">
        <v>32</v>
      </c>
      <c r="J1438" s="20" t="s">
        <v>33</v>
      </c>
      <c r="K1438" s="20" t="s">
        <v>1737</v>
      </c>
      <c r="L1438" s="20" t="s">
        <v>1508</v>
      </c>
      <c r="M1438" s="20" t="s">
        <v>1548</v>
      </c>
      <c r="N1438" s="20" t="s">
        <v>1738</v>
      </c>
      <c r="O1438" s="20">
        <v>329.94</v>
      </c>
      <c r="P1438" s="20">
        <v>3</v>
      </c>
      <c r="Q1438" s="20">
        <v>13.14</v>
      </c>
      <c r="R1438" s="20">
        <v>14.29</v>
      </c>
      <c r="S1438" s="20" t="s">
        <v>38</v>
      </c>
      <c r="T1438" s="20">
        <v>8</v>
      </c>
      <c r="U1438" s="20" t="s">
        <v>206</v>
      </c>
      <c r="V1438" s="20" t="s">
        <v>221</v>
      </c>
      <c r="W1438" s="21" t="s">
        <v>58</v>
      </c>
      <c r="X1438" s="22">
        <v>45239</v>
      </c>
      <c r="Y1438" s="23">
        <v>45185</v>
      </c>
      <c r="Z1438" s="37" t="str">
        <f>IF(India_Data[[#This Row],[Order Date]]=India_Data[[#This Row],[Ship Date]],"0","1")</f>
        <v>1</v>
      </c>
      <c r="AA1438" s="37" t="str">
        <f>IF(India_Data[[#This Row],[Sales]]&gt;=India_Data[[#This Row],[Target]],"YES","NO")</f>
        <v>YES</v>
      </c>
      <c r="AB1438" s="37">
        <f>(Data!O1438:O2992-Data!T1438:T2992)</f>
        <v>321.94</v>
      </c>
      <c r="AC1438" s="35">
        <f>India_Data[[#This Row],[Ship Date]]-India_Data[[#This Row],[Order Date]]</f>
        <v>-54</v>
      </c>
      <c r="AD1438" s="35" t="str">
        <f>IF(India_Data[[#This Row],[Ship Date]]-India_Data[[#This Row],[Order Date]]&gt;5,"flag","no")</f>
        <v>no</v>
      </c>
      <c r="AE1438" s="35">
        <f>India_Data[[#This Row],[Profit]]/India_Data[[#This Row],[Sales]]</f>
        <v>3.9825422804146207E-2</v>
      </c>
      <c r="AF1438" s="41">
        <f>India_Data[[#This Row],[Sales]]/India_Data[[#This Row],[Target]]</f>
        <v>41.2425</v>
      </c>
      <c r="AG1438" s="41">
        <f>India_Data[[#This Row],[Shipping Cost]]/India_Data[[#This Row],[Sales]]</f>
        <v>4.3310905013032669E-2</v>
      </c>
      <c r="AH1438" s="40" t="str">
        <f>IF(India_Data[[#This Row],[Shipping Cost]]/India_Data[[#This Row],[Sales]]&gt;0.1,"HIGH","")</f>
        <v/>
      </c>
    </row>
    <row r="1439" spans="1:34">
      <c r="A1439" s="19">
        <v>1438</v>
      </c>
      <c r="B1439" s="20" t="s">
        <v>1739</v>
      </c>
      <c r="C1439" s="20" t="s">
        <v>26</v>
      </c>
      <c r="D1439" s="20" t="s">
        <v>815</v>
      </c>
      <c r="E1439" s="20" t="s">
        <v>816</v>
      </c>
      <c r="F1439" s="20" t="s">
        <v>29</v>
      </c>
      <c r="G1439" s="20" t="s">
        <v>393</v>
      </c>
      <c r="H1439" s="20" t="s">
        <v>136</v>
      </c>
      <c r="I1439" s="20" t="s">
        <v>32</v>
      </c>
      <c r="J1439" s="20" t="s">
        <v>54</v>
      </c>
      <c r="K1439" s="20" t="s">
        <v>1740</v>
      </c>
      <c r="L1439" s="20" t="s">
        <v>1508</v>
      </c>
      <c r="M1439" s="20" t="s">
        <v>1548</v>
      </c>
      <c r="N1439" s="20" t="s">
        <v>1741</v>
      </c>
      <c r="O1439" s="20">
        <v>155.69999999999999</v>
      </c>
      <c r="P1439" s="20">
        <v>3</v>
      </c>
      <c r="Q1439" s="20">
        <v>13.95</v>
      </c>
      <c r="R1439" s="20">
        <v>7.55</v>
      </c>
      <c r="S1439" s="20" t="s">
        <v>38</v>
      </c>
      <c r="T1439" s="20">
        <v>269</v>
      </c>
      <c r="U1439" s="20" t="s">
        <v>206</v>
      </c>
      <c r="V1439" s="20" t="s">
        <v>214</v>
      </c>
      <c r="W1439" s="21" t="s">
        <v>58</v>
      </c>
      <c r="X1439" s="22">
        <v>44538</v>
      </c>
      <c r="Y1439" s="23">
        <v>44424</v>
      </c>
      <c r="Z1439" s="37" t="str">
        <f>IF(India_Data[[#This Row],[Order Date]]=India_Data[[#This Row],[Ship Date]],"0","1")</f>
        <v>1</v>
      </c>
      <c r="AA1439" s="37" t="str">
        <f>IF(India_Data[[#This Row],[Sales]]&gt;=India_Data[[#This Row],[Target]],"YES","NO")</f>
        <v>NO</v>
      </c>
      <c r="AB1439" s="37">
        <f>(Data!O1439:O2993-Data!T1439:T2993)</f>
        <v>-113.30000000000001</v>
      </c>
      <c r="AC1439" s="35">
        <f>India_Data[[#This Row],[Ship Date]]-India_Data[[#This Row],[Order Date]]</f>
        <v>-114</v>
      </c>
      <c r="AD1439" s="35" t="str">
        <f>IF(India_Data[[#This Row],[Ship Date]]-India_Data[[#This Row],[Order Date]]&gt;5,"flag","no")</f>
        <v>no</v>
      </c>
      <c r="AE1439" s="35">
        <f>India_Data[[#This Row],[Profit]]/India_Data[[#This Row],[Sales]]</f>
        <v>8.9595375722543349E-2</v>
      </c>
      <c r="AF1439" s="41">
        <f>India_Data[[#This Row],[Sales]]/India_Data[[#This Row],[Target]]</f>
        <v>0.57881040892193303</v>
      </c>
      <c r="AG1439" s="41">
        <f>India_Data[[#This Row],[Shipping Cost]]/India_Data[[#This Row],[Sales]]</f>
        <v>4.8490687219010918E-2</v>
      </c>
      <c r="AH1439" s="40" t="str">
        <f>IF(India_Data[[#This Row],[Shipping Cost]]/India_Data[[#This Row],[Sales]]&gt;0.1,"HIGH","")</f>
        <v/>
      </c>
    </row>
    <row r="1440" spans="1:34">
      <c r="A1440" s="19">
        <v>1439</v>
      </c>
      <c r="B1440" s="20" t="s">
        <v>559</v>
      </c>
      <c r="C1440" s="20" t="s">
        <v>26</v>
      </c>
      <c r="D1440" s="20" t="s">
        <v>560</v>
      </c>
      <c r="E1440" s="20" t="s">
        <v>561</v>
      </c>
      <c r="F1440" s="20" t="s">
        <v>29</v>
      </c>
      <c r="G1440" s="20" t="s">
        <v>562</v>
      </c>
      <c r="H1440" s="20" t="s">
        <v>563</v>
      </c>
      <c r="I1440" s="20" t="s">
        <v>32</v>
      </c>
      <c r="J1440" s="20" t="s">
        <v>54</v>
      </c>
      <c r="K1440" s="20" t="s">
        <v>2308</v>
      </c>
      <c r="L1440" s="20" t="s">
        <v>1942</v>
      </c>
      <c r="M1440" s="20" t="s">
        <v>1950</v>
      </c>
      <c r="N1440" s="20" t="s">
        <v>2309</v>
      </c>
      <c r="O1440" s="20">
        <v>955.17</v>
      </c>
      <c r="P1440" s="20">
        <v>3</v>
      </c>
      <c r="Q1440" s="20">
        <v>429.75</v>
      </c>
      <c r="R1440" s="20">
        <v>106.42</v>
      </c>
      <c r="S1440" s="20" t="s">
        <v>38</v>
      </c>
      <c r="T1440" s="20">
        <v>590</v>
      </c>
      <c r="U1440" s="20" t="s">
        <v>206</v>
      </c>
      <c r="V1440" s="20" t="s">
        <v>207</v>
      </c>
      <c r="W1440" s="21" t="s">
        <v>41</v>
      </c>
      <c r="X1440" s="22">
        <v>45439</v>
      </c>
      <c r="Y1440" s="23">
        <v>45443</v>
      </c>
      <c r="Z1440" s="37" t="str">
        <f>IF(India_Data[[#This Row],[Order Date]]=India_Data[[#This Row],[Ship Date]],"0","1")</f>
        <v>1</v>
      </c>
      <c r="AA1440" s="37" t="str">
        <f>IF(India_Data[[#This Row],[Sales]]&gt;=India_Data[[#This Row],[Target]],"YES","NO")</f>
        <v>YES</v>
      </c>
      <c r="AB1440" s="37">
        <f>(Data!O1440:O2994-Data!T1440:T2994)</f>
        <v>365.16999999999996</v>
      </c>
      <c r="AC1440" s="35">
        <f>India_Data[[#This Row],[Ship Date]]-India_Data[[#This Row],[Order Date]]</f>
        <v>4</v>
      </c>
      <c r="AD1440" s="35" t="str">
        <f>IF(India_Data[[#This Row],[Ship Date]]-India_Data[[#This Row],[Order Date]]&gt;5,"flag","no")</f>
        <v>no</v>
      </c>
      <c r="AE1440" s="35">
        <f>India_Data[[#This Row],[Profit]]/India_Data[[#This Row],[Sales]]</f>
        <v>0.4499199095448978</v>
      </c>
      <c r="AF1440" s="41">
        <f>India_Data[[#This Row],[Sales]]/India_Data[[#This Row],[Target]]</f>
        <v>1.6189322033898303</v>
      </c>
      <c r="AG1440" s="41">
        <f>India_Data[[#This Row],[Shipping Cost]]/India_Data[[#This Row],[Sales]]</f>
        <v>0.11141472198666207</v>
      </c>
      <c r="AH1440" s="40" t="str">
        <f>IF(India_Data[[#This Row],[Shipping Cost]]/India_Data[[#This Row],[Sales]]&gt;0.1,"HIGH","")</f>
        <v>HIGH</v>
      </c>
    </row>
    <row r="1441" spans="1:34">
      <c r="A1441" s="19">
        <v>1440</v>
      </c>
      <c r="B1441" s="20" t="s">
        <v>2310</v>
      </c>
      <c r="C1441" s="20" t="s">
        <v>26</v>
      </c>
      <c r="D1441" s="20" t="s">
        <v>2311</v>
      </c>
      <c r="E1441" s="20" t="s">
        <v>2312</v>
      </c>
      <c r="F1441" s="20" t="s">
        <v>29</v>
      </c>
      <c r="G1441" s="20" t="s">
        <v>588</v>
      </c>
      <c r="H1441" s="20" t="s">
        <v>136</v>
      </c>
      <c r="I1441" s="20" t="s">
        <v>32</v>
      </c>
      <c r="J1441" s="20" t="s">
        <v>54</v>
      </c>
      <c r="K1441" s="20" t="s">
        <v>2313</v>
      </c>
      <c r="L1441" s="20" t="s">
        <v>1942</v>
      </c>
      <c r="M1441" s="20" t="s">
        <v>1950</v>
      </c>
      <c r="N1441" s="20" t="s">
        <v>2314</v>
      </c>
      <c r="O1441" s="20">
        <v>380.7</v>
      </c>
      <c r="P1441" s="20">
        <v>3</v>
      </c>
      <c r="Q1441" s="20">
        <v>163.62</v>
      </c>
      <c r="R1441" s="20">
        <v>28</v>
      </c>
      <c r="S1441" s="20" t="s">
        <v>38</v>
      </c>
      <c r="T1441" s="20">
        <v>334</v>
      </c>
      <c r="U1441" s="20" t="s">
        <v>206</v>
      </c>
      <c r="V1441" s="20" t="s">
        <v>228</v>
      </c>
      <c r="W1441" s="21" t="s">
        <v>58</v>
      </c>
      <c r="X1441" s="22">
        <v>44552</v>
      </c>
      <c r="Y1441" s="23">
        <v>44556</v>
      </c>
      <c r="Z1441" s="37" t="str">
        <f>IF(India_Data[[#This Row],[Order Date]]=India_Data[[#This Row],[Ship Date]],"0","1")</f>
        <v>1</v>
      </c>
      <c r="AA1441" s="37" t="str">
        <f>IF(India_Data[[#This Row],[Sales]]&gt;=India_Data[[#This Row],[Target]],"YES","NO")</f>
        <v>YES</v>
      </c>
      <c r="AB1441" s="37">
        <f>(Data!O1441:O2995-Data!T1441:T2995)</f>
        <v>46.699999999999989</v>
      </c>
      <c r="AC1441" s="35">
        <f>India_Data[[#This Row],[Ship Date]]-India_Data[[#This Row],[Order Date]]</f>
        <v>4</v>
      </c>
      <c r="AD1441" s="35" t="str">
        <f>IF(India_Data[[#This Row],[Ship Date]]-India_Data[[#This Row],[Order Date]]&gt;5,"flag","no")</f>
        <v>no</v>
      </c>
      <c r="AE1441" s="35">
        <f>India_Data[[#This Row],[Profit]]/India_Data[[#This Row],[Sales]]</f>
        <v>0.4297872340425532</v>
      </c>
      <c r="AF1441" s="41">
        <f>India_Data[[#This Row],[Sales]]/India_Data[[#This Row],[Target]]</f>
        <v>1.1398203592814371</v>
      </c>
      <c r="AG1441" s="41">
        <f>India_Data[[#This Row],[Shipping Cost]]/India_Data[[#This Row],[Sales]]</f>
        <v>7.3548726030995534E-2</v>
      </c>
      <c r="AH1441" s="40" t="str">
        <f>IF(India_Data[[#This Row],[Shipping Cost]]/India_Data[[#This Row],[Sales]]&gt;0.1,"HIGH","")</f>
        <v/>
      </c>
    </row>
    <row r="1442" spans="1:34">
      <c r="A1442" s="19">
        <v>1441</v>
      </c>
      <c r="B1442" s="20" t="s">
        <v>1742</v>
      </c>
      <c r="C1442" s="20" t="s">
        <v>26</v>
      </c>
      <c r="D1442" s="20" t="s">
        <v>1743</v>
      </c>
      <c r="E1442" s="20" t="s">
        <v>1744</v>
      </c>
      <c r="F1442" s="20" t="s">
        <v>29</v>
      </c>
      <c r="G1442" s="20" t="s">
        <v>291</v>
      </c>
      <c r="H1442" s="20" t="s">
        <v>63</v>
      </c>
      <c r="I1442" s="20" t="s">
        <v>32</v>
      </c>
      <c r="J1442" s="20" t="s">
        <v>54</v>
      </c>
      <c r="K1442" s="20" t="s">
        <v>1745</v>
      </c>
      <c r="L1442" s="20" t="s">
        <v>1508</v>
      </c>
      <c r="M1442" s="20" t="s">
        <v>1509</v>
      </c>
      <c r="N1442" s="20" t="s">
        <v>1746</v>
      </c>
      <c r="O1442" s="20">
        <v>185.26499999999999</v>
      </c>
      <c r="P1442" s="20">
        <v>3</v>
      </c>
      <c r="Q1442" s="20">
        <v>-81.584999999999994</v>
      </c>
      <c r="R1442" s="20">
        <v>13.27</v>
      </c>
      <c r="S1442" s="20" t="s">
        <v>38</v>
      </c>
      <c r="T1442" s="20">
        <v>772</v>
      </c>
      <c r="U1442" s="20" t="s">
        <v>206</v>
      </c>
      <c r="V1442" s="20" t="s">
        <v>214</v>
      </c>
      <c r="W1442" s="21" t="s">
        <v>58</v>
      </c>
      <c r="X1442" s="22">
        <v>45091</v>
      </c>
      <c r="Y1442" s="23">
        <v>45095</v>
      </c>
      <c r="Z1442" s="37" t="str">
        <f>IF(India_Data[[#This Row],[Order Date]]=India_Data[[#This Row],[Ship Date]],"0","1")</f>
        <v>1</v>
      </c>
      <c r="AA1442" s="37" t="str">
        <f>IF(India_Data[[#This Row],[Sales]]&gt;=India_Data[[#This Row],[Target]],"YES","NO")</f>
        <v>NO</v>
      </c>
      <c r="AB1442" s="37">
        <f>(Data!O1442:O2996-Data!T1442:T2996)</f>
        <v>-586.73500000000001</v>
      </c>
      <c r="AC1442" s="35">
        <f>India_Data[[#This Row],[Ship Date]]-India_Data[[#This Row],[Order Date]]</f>
        <v>4</v>
      </c>
      <c r="AD1442" s="35" t="str">
        <f>IF(India_Data[[#This Row],[Ship Date]]-India_Data[[#This Row],[Order Date]]&gt;5,"flag","no")</f>
        <v>no</v>
      </c>
      <c r="AE1442" s="35">
        <f>India_Data[[#This Row],[Profit]]/India_Data[[#This Row],[Sales]]</f>
        <v>-0.44036920087442311</v>
      </c>
      <c r="AF1442" s="41">
        <f>India_Data[[#This Row],[Sales]]/India_Data[[#This Row],[Target]]</f>
        <v>0.23998056994818651</v>
      </c>
      <c r="AG1442" s="41">
        <f>India_Data[[#This Row],[Shipping Cost]]/India_Data[[#This Row],[Sales]]</f>
        <v>7.1627128707527063E-2</v>
      </c>
      <c r="AH1442" s="40" t="str">
        <f>IF(India_Data[[#This Row],[Shipping Cost]]/India_Data[[#This Row],[Sales]]&gt;0.1,"HIGH","")</f>
        <v/>
      </c>
    </row>
    <row r="1443" spans="1:34">
      <c r="A1443" s="19">
        <v>1442</v>
      </c>
      <c r="B1443" s="20" t="s">
        <v>880</v>
      </c>
      <c r="C1443" s="20" t="s">
        <v>26</v>
      </c>
      <c r="D1443" s="20" t="s">
        <v>825</v>
      </c>
      <c r="E1443" s="20" t="s">
        <v>826</v>
      </c>
      <c r="F1443" s="20" t="s">
        <v>29</v>
      </c>
      <c r="G1443" s="20" t="s">
        <v>291</v>
      </c>
      <c r="H1443" s="20" t="s">
        <v>63</v>
      </c>
      <c r="I1443" s="20" t="s">
        <v>32</v>
      </c>
      <c r="J1443" s="20" t="s">
        <v>54</v>
      </c>
      <c r="K1443" s="20" t="s">
        <v>1747</v>
      </c>
      <c r="L1443" s="20" t="s">
        <v>1508</v>
      </c>
      <c r="M1443" s="20" t="s">
        <v>1518</v>
      </c>
      <c r="N1443" s="20" t="s">
        <v>1748</v>
      </c>
      <c r="O1443" s="20">
        <v>224.01</v>
      </c>
      <c r="P1443" s="20">
        <v>3</v>
      </c>
      <c r="Q1443" s="20">
        <v>-215.1</v>
      </c>
      <c r="R1443" s="20">
        <v>7.09</v>
      </c>
      <c r="S1443" s="20" t="s">
        <v>38</v>
      </c>
      <c r="T1443" s="20">
        <v>264</v>
      </c>
      <c r="U1443" s="20" t="s">
        <v>206</v>
      </c>
      <c r="V1443" s="20" t="s">
        <v>221</v>
      </c>
      <c r="W1443" s="21" t="s">
        <v>58</v>
      </c>
      <c r="X1443" s="22">
        <v>44388</v>
      </c>
      <c r="Y1443" s="23">
        <v>44541</v>
      </c>
      <c r="Z1443" s="37" t="str">
        <f>IF(India_Data[[#This Row],[Order Date]]=India_Data[[#This Row],[Ship Date]],"0","1")</f>
        <v>1</v>
      </c>
      <c r="AA1443" s="37" t="str">
        <f>IF(India_Data[[#This Row],[Sales]]&gt;=India_Data[[#This Row],[Target]],"YES","NO")</f>
        <v>NO</v>
      </c>
      <c r="AB1443" s="37">
        <f>(Data!O1443:O2997-Data!T1443:T2997)</f>
        <v>-39.990000000000009</v>
      </c>
      <c r="AC1443" s="35">
        <f>India_Data[[#This Row],[Ship Date]]-India_Data[[#This Row],[Order Date]]</f>
        <v>153</v>
      </c>
      <c r="AD1443" s="35" t="str">
        <f>IF(India_Data[[#This Row],[Ship Date]]-India_Data[[#This Row],[Order Date]]&gt;5,"flag","no")</f>
        <v>flag</v>
      </c>
      <c r="AE1443" s="35">
        <f>India_Data[[#This Row],[Profit]]/India_Data[[#This Row],[Sales]]</f>
        <v>-0.96022498995580552</v>
      </c>
      <c r="AF1443" s="41">
        <f>India_Data[[#This Row],[Sales]]/India_Data[[#This Row],[Target]]</f>
        <v>0.84852272727272726</v>
      </c>
      <c r="AG1443" s="41">
        <f>India_Data[[#This Row],[Shipping Cost]]/India_Data[[#This Row],[Sales]]</f>
        <v>3.1650372751216467E-2</v>
      </c>
      <c r="AH1443" s="40" t="str">
        <f>IF(India_Data[[#This Row],[Shipping Cost]]/India_Data[[#This Row],[Sales]]&gt;0.1,"HIGH","")</f>
        <v/>
      </c>
    </row>
    <row r="1444" spans="1:34">
      <c r="A1444" s="19">
        <v>1443</v>
      </c>
      <c r="B1444" s="20" t="s">
        <v>2303</v>
      </c>
      <c r="C1444" s="20" t="s">
        <v>26</v>
      </c>
      <c r="D1444" s="20" t="s">
        <v>2304</v>
      </c>
      <c r="E1444" s="20" t="s">
        <v>2305</v>
      </c>
      <c r="F1444" s="20" t="s">
        <v>29</v>
      </c>
      <c r="G1444" s="20" t="s">
        <v>82</v>
      </c>
      <c r="H1444" s="20" t="s">
        <v>63</v>
      </c>
      <c r="I1444" s="20" t="s">
        <v>32</v>
      </c>
      <c r="J1444" s="20" t="s">
        <v>54</v>
      </c>
      <c r="K1444" s="20" t="s">
        <v>2315</v>
      </c>
      <c r="L1444" s="20" t="s">
        <v>1942</v>
      </c>
      <c r="M1444" s="20" t="s">
        <v>1958</v>
      </c>
      <c r="N1444" s="20" t="s">
        <v>2316</v>
      </c>
      <c r="O1444" s="20">
        <v>1039.32</v>
      </c>
      <c r="P1444" s="20">
        <v>4</v>
      </c>
      <c r="Q1444" s="20">
        <v>301.32</v>
      </c>
      <c r="R1444" s="20">
        <v>59.62</v>
      </c>
      <c r="S1444" s="20" t="s">
        <v>38</v>
      </c>
      <c r="T1444" s="20">
        <v>50</v>
      </c>
      <c r="U1444" s="20" t="s">
        <v>206</v>
      </c>
      <c r="V1444" s="20" t="s">
        <v>228</v>
      </c>
      <c r="W1444" s="21" t="s">
        <v>58</v>
      </c>
      <c r="X1444" s="22">
        <v>44514</v>
      </c>
      <c r="Y1444" s="23">
        <v>44520</v>
      </c>
      <c r="Z1444" s="37" t="str">
        <f>IF(India_Data[[#This Row],[Order Date]]=India_Data[[#This Row],[Ship Date]],"0","1")</f>
        <v>1</v>
      </c>
      <c r="AA1444" s="37" t="str">
        <f>IF(India_Data[[#This Row],[Sales]]&gt;=India_Data[[#This Row],[Target]],"YES","NO")</f>
        <v>YES</v>
      </c>
      <c r="AB1444" s="37">
        <f>(Data!O1444:O2998-Data!T1444:T2998)</f>
        <v>989.31999999999994</v>
      </c>
      <c r="AC1444" s="35">
        <f>India_Data[[#This Row],[Ship Date]]-India_Data[[#This Row],[Order Date]]</f>
        <v>6</v>
      </c>
      <c r="AD1444" s="35" t="str">
        <f>IF(India_Data[[#This Row],[Ship Date]]-India_Data[[#This Row],[Order Date]]&gt;5,"flag","no")</f>
        <v>flag</v>
      </c>
      <c r="AE1444" s="35">
        <f>India_Data[[#This Row],[Profit]]/India_Data[[#This Row],[Sales]]</f>
        <v>0.28992033252511257</v>
      </c>
      <c r="AF1444" s="41">
        <f>India_Data[[#This Row],[Sales]]/India_Data[[#This Row],[Target]]</f>
        <v>20.7864</v>
      </c>
      <c r="AG1444" s="41">
        <f>India_Data[[#This Row],[Shipping Cost]]/India_Data[[#This Row],[Sales]]</f>
        <v>5.7364430589231422E-2</v>
      </c>
      <c r="AH1444" s="40" t="str">
        <f>IF(India_Data[[#This Row],[Shipping Cost]]/India_Data[[#This Row],[Sales]]&gt;0.1,"HIGH","")</f>
        <v/>
      </c>
    </row>
    <row r="1445" spans="1:34">
      <c r="A1445" s="19">
        <v>1444</v>
      </c>
      <c r="B1445" s="20" t="s">
        <v>2317</v>
      </c>
      <c r="C1445" s="20" t="s">
        <v>26</v>
      </c>
      <c r="D1445" s="20" t="s">
        <v>284</v>
      </c>
      <c r="E1445" s="20" t="s">
        <v>285</v>
      </c>
      <c r="F1445" s="20" t="s">
        <v>29</v>
      </c>
      <c r="G1445" s="20" t="s">
        <v>500</v>
      </c>
      <c r="H1445" s="20" t="s">
        <v>512</v>
      </c>
      <c r="I1445" s="20" t="s">
        <v>32</v>
      </c>
      <c r="J1445" s="20" t="s">
        <v>180</v>
      </c>
      <c r="K1445" s="20" t="s">
        <v>2318</v>
      </c>
      <c r="L1445" s="20" t="s">
        <v>1942</v>
      </c>
      <c r="M1445" s="20" t="s">
        <v>1969</v>
      </c>
      <c r="N1445" s="20" t="s">
        <v>2319</v>
      </c>
      <c r="O1445" s="20">
        <v>5751.54</v>
      </c>
      <c r="P1445" s="20">
        <v>9</v>
      </c>
      <c r="Q1445" s="20">
        <v>2817.99</v>
      </c>
      <c r="R1445" s="20">
        <v>353.85</v>
      </c>
      <c r="S1445" s="20" t="s">
        <v>38</v>
      </c>
      <c r="T1445" s="20">
        <v>283</v>
      </c>
      <c r="U1445" s="20" t="s">
        <v>206</v>
      </c>
      <c r="V1445" s="20" t="s">
        <v>221</v>
      </c>
      <c r="W1445" s="21" t="s">
        <v>58</v>
      </c>
      <c r="X1445" s="22">
        <v>44357</v>
      </c>
      <c r="Y1445" s="23">
        <v>44510</v>
      </c>
      <c r="Z1445" s="37" t="str">
        <f>IF(India_Data[[#This Row],[Order Date]]=India_Data[[#This Row],[Ship Date]],"0","1")</f>
        <v>1</v>
      </c>
      <c r="AA1445" s="37" t="str">
        <f>IF(India_Data[[#This Row],[Sales]]&gt;=India_Data[[#This Row],[Target]],"YES","NO")</f>
        <v>YES</v>
      </c>
      <c r="AB1445" s="37">
        <f>(Data!O1445:O2999-Data!T1445:T2999)</f>
        <v>5468.54</v>
      </c>
      <c r="AC1445" s="35">
        <f>India_Data[[#This Row],[Ship Date]]-India_Data[[#This Row],[Order Date]]</f>
        <v>153</v>
      </c>
      <c r="AD1445" s="35" t="str">
        <f>IF(India_Data[[#This Row],[Ship Date]]-India_Data[[#This Row],[Order Date]]&gt;5,"flag","no")</f>
        <v>flag</v>
      </c>
      <c r="AE1445" s="35">
        <f>India_Data[[#This Row],[Profit]]/India_Data[[#This Row],[Sales]]</f>
        <v>0.48995399493005348</v>
      </c>
      <c r="AF1445" s="41">
        <f>India_Data[[#This Row],[Sales]]/India_Data[[#This Row],[Target]]</f>
        <v>20.3234628975265</v>
      </c>
      <c r="AG1445" s="41">
        <f>India_Data[[#This Row],[Shipping Cost]]/India_Data[[#This Row],[Sales]]</f>
        <v>6.1522653063353472E-2</v>
      </c>
      <c r="AH1445" s="40" t="str">
        <f>IF(India_Data[[#This Row],[Shipping Cost]]/India_Data[[#This Row],[Sales]]&gt;0.1,"HIGH","")</f>
        <v/>
      </c>
    </row>
    <row r="1446" spans="1:34">
      <c r="A1446" s="19">
        <v>1445</v>
      </c>
      <c r="B1446" s="20" t="s">
        <v>526</v>
      </c>
      <c r="C1446" s="20" t="s">
        <v>26</v>
      </c>
      <c r="D1446" s="20" t="s">
        <v>527</v>
      </c>
      <c r="E1446" s="20" t="s">
        <v>528</v>
      </c>
      <c r="F1446" s="20" t="s">
        <v>29</v>
      </c>
      <c r="G1446" s="20" t="s">
        <v>529</v>
      </c>
      <c r="H1446" s="20" t="s">
        <v>31</v>
      </c>
      <c r="I1446" s="20" t="s">
        <v>32</v>
      </c>
      <c r="J1446" s="20" t="s">
        <v>33</v>
      </c>
      <c r="K1446" s="20" t="s">
        <v>1749</v>
      </c>
      <c r="L1446" s="20" t="s">
        <v>1508</v>
      </c>
      <c r="M1446" s="20" t="s">
        <v>1509</v>
      </c>
      <c r="N1446" s="20" t="s">
        <v>1750</v>
      </c>
      <c r="O1446" s="20">
        <v>435.45</v>
      </c>
      <c r="P1446" s="20">
        <v>1</v>
      </c>
      <c r="Q1446" s="20">
        <v>209.01</v>
      </c>
      <c r="R1446" s="20">
        <v>29.68</v>
      </c>
      <c r="S1446" s="20" t="s">
        <v>38</v>
      </c>
      <c r="T1446" s="20">
        <v>398</v>
      </c>
      <c r="U1446" s="20" t="s">
        <v>206</v>
      </c>
      <c r="V1446" s="20" t="s">
        <v>207</v>
      </c>
      <c r="W1446" s="21" t="s">
        <v>58</v>
      </c>
      <c r="X1446" s="22">
        <v>44619</v>
      </c>
      <c r="Y1446" s="23">
        <v>44654</v>
      </c>
      <c r="Z1446" s="37" t="str">
        <f>IF(India_Data[[#This Row],[Order Date]]=India_Data[[#This Row],[Ship Date]],"0","1")</f>
        <v>1</v>
      </c>
      <c r="AA1446" s="37" t="str">
        <f>IF(India_Data[[#This Row],[Sales]]&gt;=India_Data[[#This Row],[Target]],"YES","NO")</f>
        <v>YES</v>
      </c>
      <c r="AB1446" s="37">
        <f>(Data!O1446:O3000-Data!T1446:T3000)</f>
        <v>37.449999999999989</v>
      </c>
      <c r="AC1446" s="35">
        <f>India_Data[[#This Row],[Ship Date]]-India_Data[[#This Row],[Order Date]]</f>
        <v>35</v>
      </c>
      <c r="AD1446" s="35" t="str">
        <f>IF(India_Data[[#This Row],[Ship Date]]-India_Data[[#This Row],[Order Date]]&gt;5,"flag","no")</f>
        <v>flag</v>
      </c>
      <c r="AE1446" s="35">
        <f>India_Data[[#This Row],[Profit]]/India_Data[[#This Row],[Sales]]</f>
        <v>0.47998622115053391</v>
      </c>
      <c r="AF1446" s="41">
        <f>India_Data[[#This Row],[Sales]]/India_Data[[#This Row],[Target]]</f>
        <v>1.0940954773869347</v>
      </c>
      <c r="AG1446" s="41">
        <f>India_Data[[#This Row],[Shipping Cost]]/India_Data[[#This Row],[Sales]]</f>
        <v>6.8159375358824201E-2</v>
      </c>
      <c r="AH1446" s="40" t="str">
        <f>IF(India_Data[[#This Row],[Shipping Cost]]/India_Data[[#This Row],[Sales]]&gt;0.1,"HIGH","")</f>
        <v/>
      </c>
    </row>
    <row r="1447" spans="1:34">
      <c r="A1447" s="19">
        <v>1446</v>
      </c>
      <c r="B1447" s="20" t="s">
        <v>1751</v>
      </c>
      <c r="C1447" s="20" t="s">
        <v>26</v>
      </c>
      <c r="D1447" s="20" t="s">
        <v>1752</v>
      </c>
      <c r="E1447" s="20" t="s">
        <v>1753</v>
      </c>
      <c r="F1447" s="20" t="s">
        <v>29</v>
      </c>
      <c r="G1447" s="20" t="s">
        <v>291</v>
      </c>
      <c r="H1447" s="20" t="s">
        <v>63</v>
      </c>
      <c r="I1447" s="20" t="s">
        <v>32</v>
      </c>
      <c r="J1447" s="20" t="s">
        <v>54</v>
      </c>
      <c r="K1447" s="20" t="s">
        <v>1754</v>
      </c>
      <c r="L1447" s="20" t="s">
        <v>1508</v>
      </c>
      <c r="M1447" s="20" t="s">
        <v>1513</v>
      </c>
      <c r="N1447" s="20" t="s">
        <v>1755</v>
      </c>
      <c r="O1447" s="20">
        <v>919.05</v>
      </c>
      <c r="P1447" s="20">
        <v>2</v>
      </c>
      <c r="Q1447" s="20">
        <v>-128.66999999999999</v>
      </c>
      <c r="R1447" s="20">
        <v>38.47</v>
      </c>
      <c r="S1447" s="20" t="s">
        <v>38</v>
      </c>
      <c r="T1447" s="20">
        <v>417</v>
      </c>
      <c r="U1447" s="20" t="s">
        <v>206</v>
      </c>
      <c r="V1447" s="20" t="s">
        <v>207</v>
      </c>
      <c r="W1447" s="21" t="s">
        <v>58</v>
      </c>
      <c r="X1447" s="22">
        <v>45294</v>
      </c>
      <c r="Y1447" s="23">
        <v>45446</v>
      </c>
      <c r="Z1447" s="37" t="str">
        <f>IF(India_Data[[#This Row],[Order Date]]=India_Data[[#This Row],[Ship Date]],"0","1")</f>
        <v>1</v>
      </c>
      <c r="AA1447" s="37" t="str">
        <f>IF(India_Data[[#This Row],[Sales]]&gt;=India_Data[[#This Row],[Target]],"YES","NO")</f>
        <v>YES</v>
      </c>
      <c r="AB1447" s="37">
        <f>(Data!O1447:O3001-Data!T1447:T3001)</f>
        <v>502.04999999999995</v>
      </c>
      <c r="AC1447" s="35">
        <f>India_Data[[#This Row],[Ship Date]]-India_Data[[#This Row],[Order Date]]</f>
        <v>152</v>
      </c>
      <c r="AD1447" s="35" t="str">
        <f>IF(India_Data[[#This Row],[Ship Date]]-India_Data[[#This Row],[Order Date]]&gt;5,"flag","no")</f>
        <v>flag</v>
      </c>
      <c r="AE1447" s="35">
        <f>India_Data[[#This Row],[Profit]]/India_Data[[#This Row],[Sales]]</f>
        <v>-0.14000326424024809</v>
      </c>
      <c r="AF1447" s="41">
        <f>India_Data[[#This Row],[Sales]]/India_Data[[#This Row],[Target]]</f>
        <v>2.2039568345323741</v>
      </c>
      <c r="AG1447" s="41">
        <f>India_Data[[#This Row],[Shipping Cost]]/India_Data[[#This Row],[Sales]]</f>
        <v>4.1858440781241499E-2</v>
      </c>
      <c r="AH1447" s="40" t="str">
        <f>IF(India_Data[[#This Row],[Shipping Cost]]/India_Data[[#This Row],[Sales]]&gt;0.1,"HIGH","")</f>
        <v/>
      </c>
    </row>
    <row r="1448" spans="1:34">
      <c r="A1448" s="19">
        <v>1447</v>
      </c>
      <c r="B1448" s="20" t="s">
        <v>1501</v>
      </c>
      <c r="C1448" s="20" t="s">
        <v>26</v>
      </c>
      <c r="D1448" s="20" t="s">
        <v>1502</v>
      </c>
      <c r="E1448" s="20" t="s">
        <v>1503</v>
      </c>
      <c r="F1448" s="20" t="s">
        <v>29</v>
      </c>
      <c r="G1448" s="20" t="s">
        <v>45</v>
      </c>
      <c r="H1448" s="20" t="s">
        <v>46</v>
      </c>
      <c r="I1448" s="20" t="s">
        <v>32</v>
      </c>
      <c r="J1448" s="20" t="s">
        <v>47</v>
      </c>
      <c r="K1448" s="20" t="s">
        <v>1694</v>
      </c>
      <c r="L1448" s="20" t="s">
        <v>1508</v>
      </c>
      <c r="M1448" s="20" t="s">
        <v>1548</v>
      </c>
      <c r="N1448" s="20" t="s">
        <v>1695</v>
      </c>
      <c r="O1448" s="20">
        <v>113.04</v>
      </c>
      <c r="P1448" s="20">
        <v>2</v>
      </c>
      <c r="Q1448" s="20">
        <v>38.4</v>
      </c>
      <c r="R1448" s="20">
        <v>4.4000000000000004</v>
      </c>
      <c r="S1448" s="20" t="s">
        <v>38</v>
      </c>
      <c r="T1448" s="20">
        <v>598</v>
      </c>
      <c r="U1448" s="20" t="s">
        <v>206</v>
      </c>
      <c r="V1448" s="20" t="s">
        <v>207</v>
      </c>
      <c r="W1448" s="21" t="s">
        <v>41</v>
      </c>
      <c r="X1448" s="22">
        <v>45239</v>
      </c>
      <c r="Y1448" s="23">
        <v>45185</v>
      </c>
      <c r="Z1448" s="37" t="str">
        <f>IF(India_Data[[#This Row],[Order Date]]=India_Data[[#This Row],[Ship Date]],"0","1")</f>
        <v>1</v>
      </c>
      <c r="AA1448" s="37" t="str">
        <f>IF(India_Data[[#This Row],[Sales]]&gt;=India_Data[[#This Row],[Target]],"YES","NO")</f>
        <v>NO</v>
      </c>
      <c r="AB1448" s="37">
        <f>(Data!O1448:O3002-Data!T1448:T3002)</f>
        <v>-484.96</v>
      </c>
      <c r="AC1448" s="35">
        <f>India_Data[[#This Row],[Ship Date]]-India_Data[[#This Row],[Order Date]]</f>
        <v>-54</v>
      </c>
      <c r="AD1448" s="35" t="str">
        <f>IF(India_Data[[#This Row],[Ship Date]]-India_Data[[#This Row],[Order Date]]&gt;5,"flag","no")</f>
        <v>no</v>
      </c>
      <c r="AE1448" s="35">
        <f>India_Data[[#This Row],[Profit]]/India_Data[[#This Row],[Sales]]</f>
        <v>0.33970276008492567</v>
      </c>
      <c r="AF1448" s="41">
        <f>India_Data[[#This Row],[Sales]]/India_Data[[#This Row],[Target]]</f>
        <v>0.18903010033444817</v>
      </c>
      <c r="AG1448" s="41">
        <f>India_Data[[#This Row],[Shipping Cost]]/India_Data[[#This Row],[Sales]]</f>
        <v>3.8924274593064405E-2</v>
      </c>
      <c r="AH1448" s="40" t="str">
        <f>IF(India_Data[[#This Row],[Shipping Cost]]/India_Data[[#This Row],[Sales]]&gt;0.1,"HIGH","")</f>
        <v/>
      </c>
    </row>
    <row r="1449" spans="1:34">
      <c r="A1449" s="19">
        <v>1448</v>
      </c>
      <c r="B1449" s="20" t="s">
        <v>883</v>
      </c>
      <c r="C1449" s="20" t="s">
        <v>26</v>
      </c>
      <c r="D1449" s="20" t="s">
        <v>884</v>
      </c>
      <c r="E1449" s="20" t="s">
        <v>885</v>
      </c>
      <c r="F1449" s="20" t="s">
        <v>29</v>
      </c>
      <c r="G1449" s="20" t="s">
        <v>45</v>
      </c>
      <c r="H1449" s="20" t="s">
        <v>46</v>
      </c>
      <c r="I1449" s="20" t="s">
        <v>32</v>
      </c>
      <c r="J1449" s="20" t="s">
        <v>47</v>
      </c>
      <c r="K1449" s="20" t="s">
        <v>938</v>
      </c>
      <c r="L1449" s="20" t="s">
        <v>35</v>
      </c>
      <c r="M1449" s="20" t="s">
        <v>84</v>
      </c>
      <c r="N1449" s="20" t="s">
        <v>939</v>
      </c>
      <c r="O1449" s="20">
        <v>17.28</v>
      </c>
      <c r="P1449" s="20">
        <v>2</v>
      </c>
      <c r="Q1449" s="20">
        <v>0.48</v>
      </c>
      <c r="R1449" s="20">
        <v>0.8</v>
      </c>
      <c r="S1449" s="20" t="s">
        <v>38</v>
      </c>
      <c r="T1449" s="20">
        <v>475</v>
      </c>
      <c r="U1449" s="20" t="s">
        <v>350</v>
      </c>
      <c r="V1449" s="20" t="s">
        <v>362</v>
      </c>
      <c r="W1449" s="21" t="s">
        <v>41</v>
      </c>
      <c r="X1449" s="22">
        <v>44529</v>
      </c>
      <c r="Y1449" s="23">
        <v>44298</v>
      </c>
      <c r="Z1449" s="37" t="str">
        <f>IF(India_Data[[#This Row],[Order Date]]=India_Data[[#This Row],[Ship Date]],"0","1")</f>
        <v>1</v>
      </c>
      <c r="AA1449" s="37" t="str">
        <f>IF(India_Data[[#This Row],[Sales]]&gt;=India_Data[[#This Row],[Target]],"YES","NO")</f>
        <v>NO</v>
      </c>
      <c r="AB1449" s="37">
        <f>(Data!O1449:O3003-Data!T1449:T3003)</f>
        <v>-457.72</v>
      </c>
      <c r="AC1449" s="35">
        <f>India_Data[[#This Row],[Ship Date]]-India_Data[[#This Row],[Order Date]]</f>
        <v>-231</v>
      </c>
      <c r="AD1449" s="35" t="str">
        <f>IF(India_Data[[#This Row],[Ship Date]]-India_Data[[#This Row],[Order Date]]&gt;5,"flag","no")</f>
        <v>no</v>
      </c>
      <c r="AE1449" s="35">
        <f>India_Data[[#This Row],[Profit]]/India_Data[[#This Row],[Sales]]</f>
        <v>2.7777777777777776E-2</v>
      </c>
      <c r="AF1449" s="41">
        <f>India_Data[[#This Row],[Sales]]/India_Data[[#This Row],[Target]]</f>
        <v>3.6378947368421052E-2</v>
      </c>
      <c r="AG1449" s="41">
        <f>India_Data[[#This Row],[Shipping Cost]]/India_Data[[#This Row],[Sales]]</f>
        <v>4.6296296296296294E-2</v>
      </c>
      <c r="AH1449" s="40" t="str">
        <f>IF(India_Data[[#This Row],[Shipping Cost]]/India_Data[[#This Row],[Sales]]&gt;0.1,"HIGH","")</f>
        <v/>
      </c>
    </row>
    <row r="1450" spans="1:34">
      <c r="A1450" s="19">
        <v>1449</v>
      </c>
      <c r="B1450" s="20" t="s">
        <v>559</v>
      </c>
      <c r="C1450" s="20" t="s">
        <v>26</v>
      </c>
      <c r="D1450" s="20" t="s">
        <v>560</v>
      </c>
      <c r="E1450" s="20" t="s">
        <v>561</v>
      </c>
      <c r="F1450" s="20" t="s">
        <v>29</v>
      </c>
      <c r="G1450" s="20" t="s">
        <v>562</v>
      </c>
      <c r="H1450" s="20" t="s">
        <v>563</v>
      </c>
      <c r="I1450" s="20" t="s">
        <v>32</v>
      </c>
      <c r="J1450" s="20" t="s">
        <v>54</v>
      </c>
      <c r="K1450" s="20" t="s">
        <v>281</v>
      </c>
      <c r="L1450" s="20" t="s">
        <v>35</v>
      </c>
      <c r="M1450" s="20" t="s">
        <v>275</v>
      </c>
      <c r="N1450" s="20" t="s">
        <v>282</v>
      </c>
      <c r="O1450" s="20">
        <v>123.72</v>
      </c>
      <c r="P1450" s="20">
        <v>2</v>
      </c>
      <c r="Q1450" s="20">
        <v>39.54</v>
      </c>
      <c r="R1450" s="20">
        <v>9.51</v>
      </c>
      <c r="S1450" s="20" t="s">
        <v>38</v>
      </c>
      <c r="T1450" s="20">
        <v>333</v>
      </c>
      <c r="U1450" s="20" t="s">
        <v>350</v>
      </c>
      <c r="V1450" s="20" t="s">
        <v>362</v>
      </c>
      <c r="W1450" s="21" t="s">
        <v>41</v>
      </c>
      <c r="X1450" s="22">
        <v>44552</v>
      </c>
      <c r="Y1450" s="23">
        <v>44556</v>
      </c>
      <c r="Z1450" s="37" t="str">
        <f>IF(India_Data[[#This Row],[Order Date]]=India_Data[[#This Row],[Ship Date]],"0","1")</f>
        <v>1</v>
      </c>
      <c r="AA1450" s="37" t="str">
        <f>IF(India_Data[[#This Row],[Sales]]&gt;=India_Data[[#This Row],[Target]],"YES","NO")</f>
        <v>NO</v>
      </c>
      <c r="AB1450" s="37">
        <f>(Data!O1450:O3004-Data!T1450:T3004)</f>
        <v>-209.28</v>
      </c>
      <c r="AC1450" s="35">
        <f>India_Data[[#This Row],[Ship Date]]-India_Data[[#This Row],[Order Date]]</f>
        <v>4</v>
      </c>
      <c r="AD1450" s="35" t="str">
        <f>IF(India_Data[[#This Row],[Ship Date]]-India_Data[[#This Row],[Order Date]]&gt;5,"flag","no")</f>
        <v>no</v>
      </c>
      <c r="AE1450" s="35">
        <f>India_Data[[#This Row],[Profit]]/India_Data[[#This Row],[Sales]]</f>
        <v>0.3195926285160039</v>
      </c>
      <c r="AF1450" s="41">
        <f>India_Data[[#This Row],[Sales]]/India_Data[[#This Row],[Target]]</f>
        <v>0.37153153153153151</v>
      </c>
      <c r="AG1450" s="41">
        <f>India_Data[[#This Row],[Shipping Cost]]/India_Data[[#This Row],[Sales]]</f>
        <v>7.6867119301648884E-2</v>
      </c>
      <c r="AH1450" s="40" t="str">
        <f>IF(India_Data[[#This Row],[Shipping Cost]]/India_Data[[#This Row],[Sales]]&gt;0.1,"HIGH","")</f>
        <v/>
      </c>
    </row>
    <row r="1451" spans="1:34">
      <c r="A1451" s="19">
        <v>1450</v>
      </c>
      <c r="B1451" s="20" t="s">
        <v>880</v>
      </c>
      <c r="C1451" s="20" t="s">
        <v>26</v>
      </c>
      <c r="D1451" s="20" t="s">
        <v>825</v>
      </c>
      <c r="E1451" s="20" t="s">
        <v>826</v>
      </c>
      <c r="F1451" s="20" t="s">
        <v>29</v>
      </c>
      <c r="G1451" s="20" t="s">
        <v>291</v>
      </c>
      <c r="H1451" s="20" t="s">
        <v>63</v>
      </c>
      <c r="I1451" s="20" t="s">
        <v>32</v>
      </c>
      <c r="J1451" s="20" t="s">
        <v>54</v>
      </c>
      <c r="K1451" s="20" t="s">
        <v>1484</v>
      </c>
      <c r="L1451" s="20" t="s">
        <v>35</v>
      </c>
      <c r="M1451" s="20" t="s">
        <v>105</v>
      </c>
      <c r="N1451" s="20" t="s">
        <v>1485</v>
      </c>
      <c r="O1451" s="20">
        <v>16.305</v>
      </c>
      <c r="P1451" s="20">
        <v>1</v>
      </c>
      <c r="Q1451" s="20">
        <v>-8.8049999999999997</v>
      </c>
      <c r="R1451" s="20">
        <v>1.34</v>
      </c>
      <c r="S1451" s="20" t="s">
        <v>38</v>
      </c>
      <c r="T1451" s="20">
        <v>344</v>
      </c>
      <c r="U1451" s="20" t="s">
        <v>350</v>
      </c>
      <c r="V1451" s="20" t="s">
        <v>362</v>
      </c>
      <c r="W1451" s="21" t="s">
        <v>58</v>
      </c>
      <c r="X1451" s="22">
        <v>44521</v>
      </c>
      <c r="Y1451" s="23">
        <v>44526</v>
      </c>
      <c r="Z1451" s="37" t="str">
        <f>IF(India_Data[[#This Row],[Order Date]]=India_Data[[#This Row],[Ship Date]],"0","1")</f>
        <v>1</v>
      </c>
      <c r="AA1451" s="37" t="str">
        <f>IF(India_Data[[#This Row],[Sales]]&gt;=India_Data[[#This Row],[Target]],"YES","NO")</f>
        <v>NO</v>
      </c>
      <c r="AB1451" s="37">
        <f>(Data!O1451:O3005-Data!T1451:T3005)</f>
        <v>-327.69499999999999</v>
      </c>
      <c r="AC1451" s="35">
        <f>India_Data[[#This Row],[Ship Date]]-India_Data[[#This Row],[Order Date]]</f>
        <v>5</v>
      </c>
      <c r="AD1451" s="35" t="str">
        <f>IF(India_Data[[#This Row],[Ship Date]]-India_Data[[#This Row],[Order Date]]&gt;5,"flag","no")</f>
        <v>no</v>
      </c>
      <c r="AE1451" s="35">
        <f>India_Data[[#This Row],[Profit]]/India_Data[[#This Row],[Sales]]</f>
        <v>-0.54001839926402939</v>
      </c>
      <c r="AF1451" s="41">
        <f>India_Data[[#This Row],[Sales]]/India_Data[[#This Row],[Target]]</f>
        <v>4.7398255813953488E-2</v>
      </c>
      <c r="AG1451" s="41">
        <f>India_Data[[#This Row],[Shipping Cost]]/India_Data[[#This Row],[Sales]]</f>
        <v>8.2183379331493417E-2</v>
      </c>
      <c r="AH1451" s="40" t="str">
        <f>IF(India_Data[[#This Row],[Shipping Cost]]/India_Data[[#This Row],[Sales]]&gt;0.1,"HIGH","")</f>
        <v/>
      </c>
    </row>
    <row r="1452" spans="1:34">
      <c r="A1452" s="19">
        <v>1451</v>
      </c>
      <c r="B1452" s="20" t="s">
        <v>553</v>
      </c>
      <c r="C1452" s="20" t="s">
        <v>26</v>
      </c>
      <c r="D1452" s="20" t="s">
        <v>554</v>
      </c>
      <c r="E1452" s="20" t="s">
        <v>555</v>
      </c>
      <c r="F1452" s="20" t="s">
        <v>29</v>
      </c>
      <c r="G1452" s="20" t="s">
        <v>556</v>
      </c>
      <c r="H1452" s="20" t="s">
        <v>31</v>
      </c>
      <c r="I1452" s="20" t="s">
        <v>32</v>
      </c>
      <c r="J1452" s="20" t="s">
        <v>33</v>
      </c>
      <c r="K1452" s="20" t="s">
        <v>557</v>
      </c>
      <c r="L1452" s="20" t="s">
        <v>35</v>
      </c>
      <c r="M1452" s="20" t="s">
        <v>36</v>
      </c>
      <c r="N1452" s="20" t="s">
        <v>558</v>
      </c>
      <c r="O1452" s="20">
        <v>37.08</v>
      </c>
      <c r="P1452" s="20">
        <v>3</v>
      </c>
      <c r="Q1452" s="20">
        <v>17.73</v>
      </c>
      <c r="R1452" s="20">
        <v>1.01</v>
      </c>
      <c r="S1452" s="20" t="s">
        <v>38</v>
      </c>
      <c r="T1452" s="20">
        <v>693</v>
      </c>
      <c r="U1452" s="20" t="s">
        <v>350</v>
      </c>
      <c r="V1452" s="20" t="s">
        <v>375</v>
      </c>
      <c r="W1452" s="21" t="s">
        <v>41</v>
      </c>
      <c r="X1452" s="22">
        <v>45517</v>
      </c>
      <c r="Y1452" s="23">
        <v>45522</v>
      </c>
      <c r="Z1452" s="37" t="str">
        <f>IF(India_Data[[#This Row],[Order Date]]=India_Data[[#This Row],[Ship Date]],"0","1")</f>
        <v>1</v>
      </c>
      <c r="AA1452" s="37" t="str">
        <f>IF(India_Data[[#This Row],[Sales]]&gt;=India_Data[[#This Row],[Target]],"YES","NO")</f>
        <v>NO</v>
      </c>
      <c r="AB1452" s="37">
        <f>(Data!O1452:O3006-Data!T1452:T3006)</f>
        <v>-655.92</v>
      </c>
      <c r="AC1452" s="35">
        <f>India_Data[[#This Row],[Ship Date]]-India_Data[[#This Row],[Order Date]]</f>
        <v>5</v>
      </c>
      <c r="AD1452" s="35" t="str">
        <f>IF(India_Data[[#This Row],[Ship Date]]-India_Data[[#This Row],[Order Date]]&gt;5,"flag","no")</f>
        <v>no</v>
      </c>
      <c r="AE1452" s="35">
        <f>India_Data[[#This Row],[Profit]]/India_Data[[#This Row],[Sales]]</f>
        <v>0.47815533980582525</v>
      </c>
      <c r="AF1452" s="41">
        <f>India_Data[[#This Row],[Sales]]/India_Data[[#This Row],[Target]]</f>
        <v>5.3506493506493502E-2</v>
      </c>
      <c r="AG1452" s="41">
        <f>India_Data[[#This Row],[Shipping Cost]]/India_Data[[#This Row],[Sales]]</f>
        <v>2.7238403451995685E-2</v>
      </c>
      <c r="AH1452" s="40" t="str">
        <f>IF(India_Data[[#This Row],[Shipping Cost]]/India_Data[[#This Row],[Sales]]&gt;0.1,"HIGH","")</f>
        <v/>
      </c>
    </row>
    <row r="1453" spans="1:34">
      <c r="A1453" s="19">
        <v>1452</v>
      </c>
      <c r="B1453" s="20" t="s">
        <v>559</v>
      </c>
      <c r="C1453" s="20" t="s">
        <v>26</v>
      </c>
      <c r="D1453" s="20" t="s">
        <v>560</v>
      </c>
      <c r="E1453" s="20" t="s">
        <v>561</v>
      </c>
      <c r="F1453" s="20" t="s">
        <v>29</v>
      </c>
      <c r="G1453" s="20" t="s">
        <v>562</v>
      </c>
      <c r="H1453" s="20" t="s">
        <v>563</v>
      </c>
      <c r="I1453" s="20" t="s">
        <v>32</v>
      </c>
      <c r="J1453" s="20" t="s">
        <v>54</v>
      </c>
      <c r="K1453" s="20" t="s">
        <v>564</v>
      </c>
      <c r="L1453" s="20" t="s">
        <v>35</v>
      </c>
      <c r="M1453" s="20" t="s">
        <v>145</v>
      </c>
      <c r="N1453" s="20" t="s">
        <v>565</v>
      </c>
      <c r="O1453" s="20">
        <v>146.69999999999999</v>
      </c>
      <c r="P1453" s="20">
        <v>3</v>
      </c>
      <c r="Q1453" s="20">
        <v>21.96</v>
      </c>
      <c r="R1453" s="20">
        <v>8.42</v>
      </c>
      <c r="S1453" s="20" t="s">
        <v>38</v>
      </c>
      <c r="T1453" s="20">
        <v>531</v>
      </c>
      <c r="U1453" s="20" t="s">
        <v>350</v>
      </c>
      <c r="V1453" s="20" t="s">
        <v>351</v>
      </c>
      <c r="W1453" s="21" t="s">
        <v>58</v>
      </c>
      <c r="X1453" s="22">
        <v>44514</v>
      </c>
      <c r="Y1453" s="23">
        <v>44520</v>
      </c>
      <c r="Z1453" s="37" t="str">
        <f>IF(India_Data[[#This Row],[Order Date]]=India_Data[[#This Row],[Ship Date]],"0","1")</f>
        <v>1</v>
      </c>
      <c r="AA1453" s="37" t="str">
        <f>IF(India_Data[[#This Row],[Sales]]&gt;=India_Data[[#This Row],[Target]],"YES","NO")</f>
        <v>NO</v>
      </c>
      <c r="AB1453" s="37">
        <f>(Data!O1453:O3007-Data!T1453:T3007)</f>
        <v>-384.3</v>
      </c>
      <c r="AC1453" s="35">
        <f>India_Data[[#This Row],[Ship Date]]-India_Data[[#This Row],[Order Date]]</f>
        <v>6</v>
      </c>
      <c r="AD1453" s="35" t="str">
        <f>IF(India_Data[[#This Row],[Ship Date]]-India_Data[[#This Row],[Order Date]]&gt;5,"flag","no")</f>
        <v>flag</v>
      </c>
      <c r="AE1453" s="35">
        <f>India_Data[[#This Row],[Profit]]/India_Data[[#This Row],[Sales]]</f>
        <v>0.14969325153374236</v>
      </c>
      <c r="AF1453" s="41">
        <f>India_Data[[#This Row],[Sales]]/India_Data[[#This Row],[Target]]</f>
        <v>0.27627118644067794</v>
      </c>
      <c r="AG1453" s="41">
        <f>India_Data[[#This Row],[Shipping Cost]]/India_Data[[#This Row],[Sales]]</f>
        <v>5.7396046353101575E-2</v>
      </c>
      <c r="AH1453" s="40" t="str">
        <f>IF(India_Data[[#This Row],[Shipping Cost]]/India_Data[[#This Row],[Sales]]&gt;0.1,"HIGH","")</f>
        <v/>
      </c>
    </row>
    <row r="1454" spans="1:34">
      <c r="A1454" s="19">
        <v>1453</v>
      </c>
      <c r="B1454" s="20" t="s">
        <v>501</v>
      </c>
      <c r="C1454" s="20" t="s">
        <v>26</v>
      </c>
      <c r="D1454" s="20" t="s">
        <v>502</v>
      </c>
      <c r="E1454" s="20" t="s">
        <v>503</v>
      </c>
      <c r="F1454" s="20" t="s">
        <v>29</v>
      </c>
      <c r="G1454" s="20" t="s">
        <v>30</v>
      </c>
      <c r="H1454" s="20" t="s">
        <v>31</v>
      </c>
      <c r="I1454" s="20" t="s">
        <v>32</v>
      </c>
      <c r="J1454" s="20" t="s">
        <v>33</v>
      </c>
      <c r="K1454" s="20" t="s">
        <v>1009</v>
      </c>
      <c r="L1454" s="20" t="s">
        <v>35</v>
      </c>
      <c r="M1454" s="20" t="s">
        <v>91</v>
      </c>
      <c r="N1454" s="20" t="s">
        <v>1010</v>
      </c>
      <c r="O1454" s="20">
        <v>66.84</v>
      </c>
      <c r="P1454" s="20">
        <v>4</v>
      </c>
      <c r="Q1454" s="20">
        <v>21.96</v>
      </c>
      <c r="R1454" s="20">
        <v>4.22</v>
      </c>
      <c r="S1454" s="20" t="s">
        <v>38</v>
      </c>
      <c r="T1454" s="20">
        <v>614</v>
      </c>
      <c r="U1454" s="20" t="s">
        <v>350</v>
      </c>
      <c r="V1454" s="20" t="s">
        <v>362</v>
      </c>
      <c r="W1454" s="21" t="s">
        <v>58</v>
      </c>
      <c r="X1454" s="22">
        <v>44691</v>
      </c>
      <c r="Y1454" s="23">
        <v>44814</v>
      </c>
      <c r="Z1454" s="37" t="str">
        <f>IF(India_Data[[#This Row],[Order Date]]=India_Data[[#This Row],[Ship Date]],"0","1")</f>
        <v>1</v>
      </c>
      <c r="AA1454" s="37" t="str">
        <f>IF(India_Data[[#This Row],[Sales]]&gt;=India_Data[[#This Row],[Target]],"YES","NO")</f>
        <v>NO</v>
      </c>
      <c r="AB1454" s="37">
        <f>(Data!O1454:O3008-Data!T1454:T3008)</f>
        <v>-547.16</v>
      </c>
      <c r="AC1454" s="35">
        <f>India_Data[[#This Row],[Ship Date]]-India_Data[[#This Row],[Order Date]]</f>
        <v>123</v>
      </c>
      <c r="AD1454" s="35" t="str">
        <f>IF(India_Data[[#This Row],[Ship Date]]-India_Data[[#This Row],[Order Date]]&gt;5,"flag","no")</f>
        <v>flag</v>
      </c>
      <c r="AE1454" s="35">
        <f>India_Data[[#This Row],[Profit]]/India_Data[[#This Row],[Sales]]</f>
        <v>0.32854578096947934</v>
      </c>
      <c r="AF1454" s="41">
        <f>India_Data[[#This Row],[Sales]]/India_Data[[#This Row],[Target]]</f>
        <v>0.1088599348534202</v>
      </c>
      <c r="AG1454" s="41">
        <f>India_Data[[#This Row],[Shipping Cost]]/India_Data[[#This Row],[Sales]]</f>
        <v>6.3135846798324347E-2</v>
      </c>
      <c r="AH1454" s="40" t="str">
        <f>IF(India_Data[[#This Row],[Shipping Cost]]/India_Data[[#This Row],[Sales]]&gt;0.1,"HIGH","")</f>
        <v/>
      </c>
    </row>
    <row r="1455" spans="1:34">
      <c r="A1455" s="19">
        <v>1454</v>
      </c>
      <c r="B1455" s="20" t="s">
        <v>1486</v>
      </c>
      <c r="C1455" s="20" t="s">
        <v>26</v>
      </c>
      <c r="D1455" s="20" t="s">
        <v>1487</v>
      </c>
      <c r="E1455" s="20" t="s">
        <v>1488</v>
      </c>
      <c r="F1455" s="20" t="s">
        <v>29</v>
      </c>
      <c r="G1455" s="20" t="s">
        <v>324</v>
      </c>
      <c r="H1455" s="20" t="s">
        <v>31</v>
      </c>
      <c r="I1455" s="20" t="s">
        <v>32</v>
      </c>
      <c r="J1455" s="20" t="s">
        <v>33</v>
      </c>
      <c r="K1455" s="20" t="s">
        <v>1489</v>
      </c>
      <c r="L1455" s="20" t="s">
        <v>35</v>
      </c>
      <c r="M1455" s="20" t="s">
        <v>159</v>
      </c>
      <c r="N1455" s="20" t="s">
        <v>1490</v>
      </c>
      <c r="O1455" s="20">
        <v>88.2</v>
      </c>
      <c r="P1455" s="20">
        <v>4</v>
      </c>
      <c r="Q1455" s="20">
        <v>6.96</v>
      </c>
      <c r="R1455" s="20">
        <v>7.21</v>
      </c>
      <c r="S1455" s="20" t="s">
        <v>38</v>
      </c>
      <c r="T1455" s="20">
        <v>156</v>
      </c>
      <c r="U1455" s="20" t="s">
        <v>350</v>
      </c>
      <c r="V1455" s="20" t="s">
        <v>362</v>
      </c>
      <c r="W1455" s="21" t="s">
        <v>41</v>
      </c>
      <c r="X1455" s="22">
        <v>45407</v>
      </c>
      <c r="Y1455" s="23">
        <v>45411</v>
      </c>
      <c r="Z1455" s="37" t="str">
        <f>IF(India_Data[[#This Row],[Order Date]]=India_Data[[#This Row],[Ship Date]],"0","1")</f>
        <v>1</v>
      </c>
      <c r="AA1455" s="37" t="str">
        <f>IF(India_Data[[#This Row],[Sales]]&gt;=India_Data[[#This Row],[Target]],"YES","NO")</f>
        <v>NO</v>
      </c>
      <c r="AB1455" s="37">
        <f>(Data!O1455:O3009-Data!T1455:T3009)</f>
        <v>-67.8</v>
      </c>
      <c r="AC1455" s="35">
        <f>India_Data[[#This Row],[Ship Date]]-India_Data[[#This Row],[Order Date]]</f>
        <v>4</v>
      </c>
      <c r="AD1455" s="35" t="str">
        <f>IF(India_Data[[#This Row],[Ship Date]]-India_Data[[#This Row],[Order Date]]&gt;5,"flag","no")</f>
        <v>no</v>
      </c>
      <c r="AE1455" s="35">
        <f>India_Data[[#This Row],[Profit]]/India_Data[[#This Row],[Sales]]</f>
        <v>7.8911564625850333E-2</v>
      </c>
      <c r="AF1455" s="41">
        <f>India_Data[[#This Row],[Sales]]/India_Data[[#This Row],[Target]]</f>
        <v>0.56538461538461537</v>
      </c>
      <c r="AG1455" s="41">
        <f>India_Data[[#This Row],[Shipping Cost]]/India_Data[[#This Row],[Sales]]</f>
        <v>8.1746031746031747E-2</v>
      </c>
      <c r="AH1455" s="40" t="str">
        <f>IF(India_Data[[#This Row],[Shipping Cost]]/India_Data[[#This Row],[Sales]]&gt;0.1,"HIGH","")</f>
        <v/>
      </c>
    </row>
    <row r="1456" spans="1:34">
      <c r="A1456" s="19">
        <v>1455</v>
      </c>
      <c r="B1456" s="20" t="s">
        <v>1491</v>
      </c>
      <c r="C1456" s="20" t="s">
        <v>26</v>
      </c>
      <c r="D1456" s="20" t="s">
        <v>249</v>
      </c>
      <c r="E1456" s="20" t="s">
        <v>250</v>
      </c>
      <c r="F1456" s="20" t="s">
        <v>29</v>
      </c>
      <c r="G1456" s="20" t="s">
        <v>756</v>
      </c>
      <c r="H1456" s="20" t="s">
        <v>757</v>
      </c>
      <c r="I1456" s="20" t="s">
        <v>32</v>
      </c>
      <c r="J1456" s="20" t="s">
        <v>180</v>
      </c>
      <c r="K1456" s="20" t="s">
        <v>974</v>
      </c>
      <c r="L1456" s="20" t="s">
        <v>35</v>
      </c>
      <c r="M1456" s="20" t="s">
        <v>145</v>
      </c>
      <c r="N1456" s="20" t="s">
        <v>975</v>
      </c>
      <c r="O1456" s="20">
        <v>787.92</v>
      </c>
      <c r="P1456" s="20">
        <v>4</v>
      </c>
      <c r="Q1456" s="20">
        <v>338.76</v>
      </c>
      <c r="R1456" s="20">
        <v>55.42</v>
      </c>
      <c r="S1456" s="20" t="s">
        <v>38</v>
      </c>
      <c r="T1456" s="20">
        <v>765</v>
      </c>
      <c r="U1456" s="20" t="s">
        <v>350</v>
      </c>
      <c r="V1456" s="20" t="s">
        <v>351</v>
      </c>
      <c r="W1456" s="21" t="s">
        <v>41</v>
      </c>
      <c r="X1456" s="22">
        <v>45442</v>
      </c>
      <c r="Y1456" s="23">
        <v>45388</v>
      </c>
      <c r="Z1456" s="37" t="str">
        <f>IF(India_Data[[#This Row],[Order Date]]=India_Data[[#This Row],[Ship Date]],"0","1")</f>
        <v>1</v>
      </c>
      <c r="AA1456" s="37" t="str">
        <f>IF(India_Data[[#This Row],[Sales]]&gt;=India_Data[[#This Row],[Target]],"YES","NO")</f>
        <v>YES</v>
      </c>
      <c r="AB1456" s="37">
        <f>(Data!O1456:O3010-Data!T1456:T3010)</f>
        <v>22.919999999999959</v>
      </c>
      <c r="AC1456" s="35">
        <f>India_Data[[#This Row],[Ship Date]]-India_Data[[#This Row],[Order Date]]</f>
        <v>-54</v>
      </c>
      <c r="AD1456" s="35" t="str">
        <f>IF(India_Data[[#This Row],[Ship Date]]-India_Data[[#This Row],[Order Date]]&gt;5,"flag","no")</f>
        <v>no</v>
      </c>
      <c r="AE1456" s="35">
        <f>India_Data[[#This Row],[Profit]]/India_Data[[#This Row],[Sales]]</f>
        <v>0.42994212610417304</v>
      </c>
      <c r="AF1456" s="41">
        <f>India_Data[[#This Row],[Sales]]/India_Data[[#This Row],[Target]]</f>
        <v>1.0299607843137255</v>
      </c>
      <c r="AG1456" s="41">
        <f>India_Data[[#This Row],[Shipping Cost]]/India_Data[[#This Row],[Sales]]</f>
        <v>7.0337090059904558E-2</v>
      </c>
      <c r="AH1456" s="40" t="str">
        <f>IF(India_Data[[#This Row],[Shipping Cost]]/India_Data[[#This Row],[Sales]]&gt;0.1,"HIGH","")</f>
        <v/>
      </c>
    </row>
    <row r="1457" spans="1:34">
      <c r="A1457" s="19">
        <v>1456</v>
      </c>
      <c r="B1457" s="20" t="s">
        <v>1467</v>
      </c>
      <c r="C1457" s="20" t="s">
        <v>26</v>
      </c>
      <c r="D1457" s="20" t="s">
        <v>1468</v>
      </c>
      <c r="E1457" s="20" t="s">
        <v>1469</v>
      </c>
      <c r="F1457" s="20" t="s">
        <v>29</v>
      </c>
      <c r="G1457" s="20" t="s">
        <v>877</v>
      </c>
      <c r="H1457" s="20" t="s">
        <v>563</v>
      </c>
      <c r="I1457" s="20" t="s">
        <v>32</v>
      </c>
      <c r="J1457" s="20" t="s">
        <v>54</v>
      </c>
      <c r="K1457" s="20" t="s">
        <v>1492</v>
      </c>
      <c r="L1457" s="20" t="s">
        <v>35</v>
      </c>
      <c r="M1457" s="20" t="s">
        <v>145</v>
      </c>
      <c r="N1457" s="20" t="s">
        <v>1493</v>
      </c>
      <c r="O1457" s="20">
        <v>549.24</v>
      </c>
      <c r="P1457" s="20">
        <v>4</v>
      </c>
      <c r="Q1457" s="20">
        <v>252.6</v>
      </c>
      <c r="R1457" s="20">
        <v>28.98</v>
      </c>
      <c r="S1457" s="20" t="s">
        <v>38</v>
      </c>
      <c r="T1457" s="20">
        <v>517</v>
      </c>
      <c r="U1457" s="20" t="s">
        <v>350</v>
      </c>
      <c r="V1457" s="20" t="s">
        <v>356</v>
      </c>
      <c r="W1457" s="21" t="s">
        <v>58</v>
      </c>
      <c r="X1457" s="22">
        <v>45145</v>
      </c>
      <c r="Y1457" s="23">
        <v>45120</v>
      </c>
      <c r="Z1457" s="37" t="str">
        <f>IF(India_Data[[#This Row],[Order Date]]=India_Data[[#This Row],[Ship Date]],"0","1")</f>
        <v>1</v>
      </c>
      <c r="AA1457" s="37" t="str">
        <f>IF(India_Data[[#This Row],[Sales]]&gt;=India_Data[[#This Row],[Target]],"YES","NO")</f>
        <v>YES</v>
      </c>
      <c r="AB1457" s="37">
        <f>(Data!O1457:O3011-Data!T1457:T3011)</f>
        <v>32.240000000000009</v>
      </c>
      <c r="AC1457" s="35">
        <f>India_Data[[#This Row],[Ship Date]]-India_Data[[#This Row],[Order Date]]</f>
        <v>-25</v>
      </c>
      <c r="AD1457" s="35" t="str">
        <f>IF(India_Data[[#This Row],[Ship Date]]-India_Data[[#This Row],[Order Date]]&gt;5,"flag","no")</f>
        <v>no</v>
      </c>
      <c r="AE1457" s="35">
        <f>India_Data[[#This Row],[Profit]]/India_Data[[#This Row],[Sales]]</f>
        <v>0.45990823683635568</v>
      </c>
      <c r="AF1457" s="41">
        <f>India_Data[[#This Row],[Sales]]/India_Data[[#This Row],[Target]]</f>
        <v>1.0623597678916827</v>
      </c>
      <c r="AG1457" s="41">
        <f>India_Data[[#This Row],[Shipping Cost]]/India_Data[[#This Row],[Sales]]</f>
        <v>5.2763819095477386E-2</v>
      </c>
      <c r="AH1457" s="40" t="str">
        <f>IF(India_Data[[#This Row],[Shipping Cost]]/India_Data[[#This Row],[Sales]]&gt;0.1,"HIGH","")</f>
        <v/>
      </c>
    </row>
    <row r="1458" spans="1:34">
      <c r="A1458" s="19">
        <v>1457</v>
      </c>
      <c r="B1458" s="20" t="s">
        <v>1494</v>
      </c>
      <c r="C1458" s="20" t="s">
        <v>26</v>
      </c>
      <c r="D1458" s="20" t="s">
        <v>1495</v>
      </c>
      <c r="E1458" s="20" t="s">
        <v>1496</v>
      </c>
      <c r="F1458" s="20" t="s">
        <v>29</v>
      </c>
      <c r="G1458" s="20" t="s">
        <v>1497</v>
      </c>
      <c r="H1458" s="20" t="s">
        <v>757</v>
      </c>
      <c r="I1458" s="20" t="s">
        <v>32</v>
      </c>
      <c r="J1458" s="20" t="s">
        <v>180</v>
      </c>
      <c r="K1458" s="20" t="s">
        <v>1498</v>
      </c>
      <c r="L1458" s="20" t="s">
        <v>35</v>
      </c>
      <c r="M1458" s="20" t="s">
        <v>36</v>
      </c>
      <c r="N1458" s="20" t="s">
        <v>1499</v>
      </c>
      <c r="O1458" s="20">
        <v>109.32</v>
      </c>
      <c r="P1458" s="20">
        <v>4</v>
      </c>
      <c r="Q1458" s="20">
        <v>12</v>
      </c>
      <c r="R1458" s="20">
        <v>11.4</v>
      </c>
      <c r="S1458" s="20" t="s">
        <v>38</v>
      </c>
      <c r="T1458" s="20">
        <v>532</v>
      </c>
      <c r="U1458" s="20" t="s">
        <v>350</v>
      </c>
      <c r="V1458" s="20" t="s">
        <v>362</v>
      </c>
      <c r="W1458" s="21" t="s">
        <v>41</v>
      </c>
      <c r="X1458" s="22">
        <v>45626</v>
      </c>
      <c r="Y1458" s="23">
        <v>45394</v>
      </c>
      <c r="Z1458" s="37" t="str">
        <f>IF(India_Data[[#This Row],[Order Date]]=India_Data[[#This Row],[Ship Date]],"0","1")</f>
        <v>1</v>
      </c>
      <c r="AA1458" s="37" t="str">
        <f>IF(India_Data[[#This Row],[Sales]]&gt;=India_Data[[#This Row],[Target]],"YES","NO")</f>
        <v>NO</v>
      </c>
      <c r="AB1458" s="37">
        <f>(Data!O1458:O3012-Data!T1458:T3012)</f>
        <v>-422.68</v>
      </c>
      <c r="AC1458" s="35">
        <f>India_Data[[#This Row],[Ship Date]]-India_Data[[#This Row],[Order Date]]</f>
        <v>-232</v>
      </c>
      <c r="AD1458" s="35" t="str">
        <f>IF(India_Data[[#This Row],[Ship Date]]-India_Data[[#This Row],[Order Date]]&gt;5,"flag","no")</f>
        <v>no</v>
      </c>
      <c r="AE1458" s="35">
        <f>India_Data[[#This Row],[Profit]]/India_Data[[#This Row],[Sales]]</f>
        <v>0.10976948408342481</v>
      </c>
      <c r="AF1458" s="41">
        <f>India_Data[[#This Row],[Sales]]/India_Data[[#This Row],[Target]]</f>
        <v>0.20548872180451128</v>
      </c>
      <c r="AG1458" s="41">
        <f>India_Data[[#This Row],[Shipping Cost]]/India_Data[[#This Row],[Sales]]</f>
        <v>0.10428100987925358</v>
      </c>
      <c r="AH1458" s="40" t="str">
        <f>IF(India_Data[[#This Row],[Shipping Cost]]/India_Data[[#This Row],[Sales]]&gt;0.1,"HIGH","")</f>
        <v>HIGH</v>
      </c>
    </row>
    <row r="1459" spans="1:34">
      <c r="A1459" s="19">
        <v>1458</v>
      </c>
      <c r="B1459" s="20" t="s">
        <v>1500</v>
      </c>
      <c r="C1459" s="20" t="s">
        <v>26</v>
      </c>
      <c r="D1459" s="20" t="s">
        <v>1403</v>
      </c>
      <c r="E1459" s="20" t="s">
        <v>1404</v>
      </c>
      <c r="F1459" s="20" t="s">
        <v>29</v>
      </c>
      <c r="G1459" s="20" t="s">
        <v>507</v>
      </c>
      <c r="H1459" s="20" t="s">
        <v>312</v>
      </c>
      <c r="I1459" s="20" t="s">
        <v>32</v>
      </c>
      <c r="J1459" s="20" t="s">
        <v>180</v>
      </c>
      <c r="K1459" s="20" t="s">
        <v>306</v>
      </c>
      <c r="L1459" s="20" t="s">
        <v>35</v>
      </c>
      <c r="M1459" s="20" t="s">
        <v>91</v>
      </c>
      <c r="N1459" s="20" t="s">
        <v>307</v>
      </c>
      <c r="O1459" s="20">
        <v>70.349999999999994</v>
      </c>
      <c r="P1459" s="20">
        <v>5</v>
      </c>
      <c r="Q1459" s="20">
        <v>18.899999999999999</v>
      </c>
      <c r="R1459" s="20">
        <v>5.98</v>
      </c>
      <c r="S1459" s="20" t="s">
        <v>38</v>
      </c>
      <c r="T1459" s="20">
        <v>618</v>
      </c>
      <c r="U1459" s="20" t="s">
        <v>350</v>
      </c>
      <c r="V1459" s="20" t="s">
        <v>351</v>
      </c>
      <c r="W1459" s="21" t="s">
        <v>58</v>
      </c>
      <c r="X1459" s="22">
        <v>44951</v>
      </c>
      <c r="Y1459" s="23">
        <v>44956</v>
      </c>
      <c r="Z1459" s="37" t="str">
        <f>IF(India_Data[[#This Row],[Order Date]]=India_Data[[#This Row],[Ship Date]],"0","1")</f>
        <v>1</v>
      </c>
      <c r="AA1459" s="37" t="str">
        <f>IF(India_Data[[#This Row],[Sales]]&gt;=India_Data[[#This Row],[Target]],"YES","NO")</f>
        <v>NO</v>
      </c>
      <c r="AB1459" s="37">
        <f>(Data!O1459:O3013-Data!T1459:T3013)</f>
        <v>-547.65</v>
      </c>
      <c r="AC1459" s="35">
        <f>India_Data[[#This Row],[Ship Date]]-India_Data[[#This Row],[Order Date]]</f>
        <v>5</v>
      </c>
      <c r="AD1459" s="35" t="str">
        <f>IF(India_Data[[#This Row],[Ship Date]]-India_Data[[#This Row],[Order Date]]&gt;5,"flag","no")</f>
        <v>no</v>
      </c>
      <c r="AE1459" s="35">
        <f>India_Data[[#This Row],[Profit]]/India_Data[[#This Row],[Sales]]</f>
        <v>0.26865671641791045</v>
      </c>
      <c r="AF1459" s="41">
        <f>India_Data[[#This Row],[Sales]]/India_Data[[#This Row],[Target]]</f>
        <v>0.11383495145631067</v>
      </c>
      <c r="AG1459" s="41">
        <f>India_Data[[#This Row],[Shipping Cost]]/India_Data[[#This Row],[Sales]]</f>
        <v>8.5003553660270084E-2</v>
      </c>
      <c r="AH1459" s="40" t="str">
        <f>IF(India_Data[[#This Row],[Shipping Cost]]/India_Data[[#This Row],[Sales]]&gt;0.1,"HIGH","")</f>
        <v/>
      </c>
    </row>
    <row r="1460" spans="1:34">
      <c r="A1460" s="19">
        <v>1459</v>
      </c>
      <c r="B1460" s="20" t="s">
        <v>1501</v>
      </c>
      <c r="C1460" s="20" t="s">
        <v>26</v>
      </c>
      <c r="D1460" s="20" t="s">
        <v>1502</v>
      </c>
      <c r="E1460" s="20" t="s">
        <v>1503</v>
      </c>
      <c r="F1460" s="20" t="s">
        <v>29</v>
      </c>
      <c r="G1460" s="20" t="s">
        <v>45</v>
      </c>
      <c r="H1460" s="20" t="s">
        <v>46</v>
      </c>
      <c r="I1460" s="20" t="s">
        <v>32</v>
      </c>
      <c r="J1460" s="20" t="s">
        <v>47</v>
      </c>
      <c r="K1460" s="20" t="s">
        <v>1192</v>
      </c>
      <c r="L1460" s="20" t="s">
        <v>35</v>
      </c>
      <c r="M1460" s="20" t="s">
        <v>98</v>
      </c>
      <c r="N1460" s="20" t="s">
        <v>1193</v>
      </c>
      <c r="O1460" s="20">
        <v>67.05</v>
      </c>
      <c r="P1460" s="20">
        <v>5</v>
      </c>
      <c r="Q1460" s="20">
        <v>18</v>
      </c>
      <c r="R1460" s="20">
        <v>2.68</v>
      </c>
      <c r="S1460" s="20" t="s">
        <v>38</v>
      </c>
      <c r="T1460" s="20">
        <v>389</v>
      </c>
      <c r="U1460" s="20" t="s">
        <v>350</v>
      </c>
      <c r="V1460" s="20" t="s">
        <v>351</v>
      </c>
      <c r="W1460" s="21" t="s">
        <v>41</v>
      </c>
      <c r="X1460" s="22">
        <v>45583</v>
      </c>
      <c r="Y1460" s="23">
        <v>45588</v>
      </c>
      <c r="Z1460" s="37" t="str">
        <f>IF(India_Data[[#This Row],[Order Date]]=India_Data[[#This Row],[Ship Date]],"0","1")</f>
        <v>1</v>
      </c>
      <c r="AA1460" s="37" t="str">
        <f>IF(India_Data[[#This Row],[Sales]]&gt;=India_Data[[#This Row],[Target]],"YES","NO")</f>
        <v>NO</v>
      </c>
      <c r="AB1460" s="37">
        <f>(Data!O1460:O3014-Data!T1460:T3014)</f>
        <v>-321.95</v>
      </c>
      <c r="AC1460" s="35">
        <f>India_Data[[#This Row],[Ship Date]]-India_Data[[#This Row],[Order Date]]</f>
        <v>5</v>
      </c>
      <c r="AD1460" s="35" t="str">
        <f>IF(India_Data[[#This Row],[Ship Date]]-India_Data[[#This Row],[Order Date]]&gt;5,"flag","no")</f>
        <v>no</v>
      </c>
      <c r="AE1460" s="35">
        <f>India_Data[[#This Row],[Profit]]/India_Data[[#This Row],[Sales]]</f>
        <v>0.26845637583892618</v>
      </c>
      <c r="AF1460" s="41">
        <f>India_Data[[#This Row],[Sales]]/India_Data[[#This Row],[Target]]</f>
        <v>0.1723650385604113</v>
      </c>
      <c r="AG1460" s="41">
        <f>India_Data[[#This Row],[Shipping Cost]]/India_Data[[#This Row],[Sales]]</f>
        <v>3.9970171513795678E-2</v>
      </c>
      <c r="AH1460" s="40" t="str">
        <f>IF(India_Data[[#This Row],[Shipping Cost]]/India_Data[[#This Row],[Sales]]&gt;0.1,"HIGH","")</f>
        <v/>
      </c>
    </row>
    <row r="1461" spans="1:34">
      <c r="A1461" s="19">
        <v>1460</v>
      </c>
      <c r="B1461" s="20" t="s">
        <v>1504</v>
      </c>
      <c r="C1461" s="20" t="s">
        <v>26</v>
      </c>
      <c r="D1461" s="20" t="s">
        <v>1505</v>
      </c>
      <c r="E1461" s="20" t="s">
        <v>1506</v>
      </c>
      <c r="F1461" s="20" t="s">
        <v>29</v>
      </c>
      <c r="G1461" s="20" t="s">
        <v>311</v>
      </c>
      <c r="H1461" s="20" t="s">
        <v>312</v>
      </c>
      <c r="I1461" s="20" t="s">
        <v>32</v>
      </c>
      <c r="J1461" s="20" t="s">
        <v>180</v>
      </c>
      <c r="K1461" s="20" t="s">
        <v>325</v>
      </c>
      <c r="L1461" s="20" t="s">
        <v>35</v>
      </c>
      <c r="M1461" s="20" t="s">
        <v>84</v>
      </c>
      <c r="N1461" s="20" t="s">
        <v>326</v>
      </c>
      <c r="O1461" s="20">
        <v>61.02</v>
      </c>
      <c r="P1461" s="20">
        <v>6</v>
      </c>
      <c r="Q1461" s="20">
        <v>19.440000000000001</v>
      </c>
      <c r="R1461" s="20">
        <v>2.11</v>
      </c>
      <c r="S1461" s="20" t="s">
        <v>38</v>
      </c>
      <c r="T1461" s="20">
        <v>768</v>
      </c>
      <c r="U1461" s="20" t="s">
        <v>350</v>
      </c>
      <c r="V1461" s="20" t="s">
        <v>362</v>
      </c>
      <c r="W1461" s="21" t="s">
        <v>41</v>
      </c>
      <c r="X1461" s="22">
        <v>44802</v>
      </c>
      <c r="Y1461" s="23">
        <v>44601</v>
      </c>
      <c r="Z1461" s="37" t="str">
        <f>IF(India_Data[[#This Row],[Order Date]]=India_Data[[#This Row],[Ship Date]],"0","1")</f>
        <v>1</v>
      </c>
      <c r="AA1461" s="37" t="str">
        <f>IF(India_Data[[#This Row],[Sales]]&gt;=India_Data[[#This Row],[Target]],"YES","NO")</f>
        <v>NO</v>
      </c>
      <c r="AB1461" s="37">
        <f>(Data!O1461:O3015-Data!T1461:T3015)</f>
        <v>-706.98</v>
      </c>
      <c r="AC1461" s="35">
        <f>India_Data[[#This Row],[Ship Date]]-India_Data[[#This Row],[Order Date]]</f>
        <v>-201</v>
      </c>
      <c r="AD1461" s="35" t="str">
        <f>IF(India_Data[[#This Row],[Ship Date]]-India_Data[[#This Row],[Order Date]]&gt;5,"flag","no")</f>
        <v>no</v>
      </c>
      <c r="AE1461" s="35">
        <f>India_Data[[#This Row],[Profit]]/India_Data[[#This Row],[Sales]]</f>
        <v>0.31858407079646017</v>
      </c>
      <c r="AF1461" s="41">
        <f>India_Data[[#This Row],[Sales]]/India_Data[[#This Row],[Target]]</f>
        <v>7.9453124999999999E-2</v>
      </c>
      <c r="AG1461" s="41">
        <f>India_Data[[#This Row],[Shipping Cost]]/India_Data[[#This Row],[Sales]]</f>
        <v>3.4578826614224838E-2</v>
      </c>
      <c r="AH1461" s="40" t="str">
        <f>IF(India_Data[[#This Row],[Shipping Cost]]/India_Data[[#This Row],[Sales]]&gt;0.1,"HIGH","")</f>
        <v/>
      </c>
    </row>
    <row r="1462" spans="1:34">
      <c r="A1462" s="19">
        <v>1461</v>
      </c>
      <c r="B1462" s="20" t="s">
        <v>1221</v>
      </c>
      <c r="C1462" s="20" t="s">
        <v>26</v>
      </c>
      <c r="D1462" s="20" t="s">
        <v>1222</v>
      </c>
      <c r="E1462" s="20" t="s">
        <v>1223</v>
      </c>
      <c r="F1462" s="20" t="s">
        <v>110</v>
      </c>
      <c r="G1462" s="20" t="s">
        <v>459</v>
      </c>
      <c r="H1462" s="20" t="s">
        <v>165</v>
      </c>
      <c r="I1462" s="20" t="s">
        <v>32</v>
      </c>
      <c r="J1462" s="20" t="s">
        <v>47</v>
      </c>
      <c r="K1462" s="20" t="s">
        <v>1224</v>
      </c>
      <c r="L1462" s="20" t="s">
        <v>35</v>
      </c>
      <c r="M1462" s="20" t="s">
        <v>36</v>
      </c>
      <c r="N1462" s="20" t="s">
        <v>1225</v>
      </c>
      <c r="O1462" s="20">
        <v>181.8</v>
      </c>
      <c r="P1462" s="20">
        <v>6</v>
      </c>
      <c r="Q1462" s="20">
        <v>72.72</v>
      </c>
      <c r="R1462" s="20">
        <v>11.02</v>
      </c>
      <c r="S1462" s="20" t="s">
        <v>38</v>
      </c>
      <c r="T1462" s="20">
        <v>423</v>
      </c>
      <c r="U1462" s="20" t="s">
        <v>350</v>
      </c>
      <c r="V1462" s="20" t="s">
        <v>362</v>
      </c>
      <c r="W1462" s="21" t="s">
        <v>41</v>
      </c>
      <c r="X1462" s="22">
        <v>44424</v>
      </c>
      <c r="Y1462" s="23">
        <v>44428</v>
      </c>
      <c r="Z1462" s="37" t="str">
        <f>IF(India_Data[[#This Row],[Order Date]]=India_Data[[#This Row],[Ship Date]],"0","1")</f>
        <v>1</v>
      </c>
      <c r="AA1462" s="37" t="str">
        <f>IF(India_Data[[#This Row],[Sales]]&gt;=India_Data[[#This Row],[Target]],"YES","NO")</f>
        <v>NO</v>
      </c>
      <c r="AB1462" s="37">
        <f>(Data!O1462:O3016-Data!T1462:T3016)</f>
        <v>-241.2</v>
      </c>
      <c r="AC1462" s="35">
        <f>India_Data[[#This Row],[Ship Date]]-India_Data[[#This Row],[Order Date]]</f>
        <v>4</v>
      </c>
      <c r="AD1462" s="35" t="str">
        <f>IF(India_Data[[#This Row],[Ship Date]]-India_Data[[#This Row],[Order Date]]&gt;5,"flag","no")</f>
        <v>no</v>
      </c>
      <c r="AE1462" s="35">
        <f>India_Data[[#This Row],[Profit]]/India_Data[[#This Row],[Sales]]</f>
        <v>0.39999999999999997</v>
      </c>
      <c r="AF1462" s="41">
        <f>India_Data[[#This Row],[Sales]]/India_Data[[#This Row],[Target]]</f>
        <v>0.4297872340425532</v>
      </c>
      <c r="AG1462" s="41">
        <f>India_Data[[#This Row],[Shipping Cost]]/India_Data[[#This Row],[Sales]]</f>
        <v>6.0616061606160607E-2</v>
      </c>
      <c r="AH1462" s="40" t="str">
        <f>IF(India_Data[[#This Row],[Shipping Cost]]/India_Data[[#This Row],[Sales]]&gt;0.1,"HIGH","")</f>
        <v/>
      </c>
    </row>
    <row r="1463" spans="1:34">
      <c r="A1463" s="19">
        <v>1462</v>
      </c>
      <c r="B1463" s="20" t="s">
        <v>1206</v>
      </c>
      <c r="C1463" s="20" t="s">
        <v>26</v>
      </c>
      <c r="D1463" s="20" t="s">
        <v>162</v>
      </c>
      <c r="E1463" s="20" t="s">
        <v>163</v>
      </c>
      <c r="F1463" s="20" t="s">
        <v>110</v>
      </c>
      <c r="G1463" s="20" t="s">
        <v>123</v>
      </c>
      <c r="H1463" s="20" t="s">
        <v>124</v>
      </c>
      <c r="I1463" s="20" t="s">
        <v>32</v>
      </c>
      <c r="J1463" s="20" t="s">
        <v>47</v>
      </c>
      <c r="K1463" s="20" t="s">
        <v>1031</v>
      </c>
      <c r="L1463" s="20" t="s">
        <v>35</v>
      </c>
      <c r="M1463" s="20" t="s">
        <v>84</v>
      </c>
      <c r="N1463" s="20" t="s">
        <v>1032</v>
      </c>
      <c r="O1463" s="20">
        <v>41.25</v>
      </c>
      <c r="P1463" s="20">
        <v>5</v>
      </c>
      <c r="Q1463" s="20">
        <v>0.3</v>
      </c>
      <c r="R1463" s="20">
        <v>2.2999999999999998</v>
      </c>
      <c r="S1463" s="20" t="s">
        <v>38</v>
      </c>
      <c r="T1463" s="20">
        <v>54</v>
      </c>
      <c r="U1463" s="20" t="s">
        <v>350</v>
      </c>
      <c r="V1463" s="20" t="s">
        <v>351</v>
      </c>
      <c r="W1463" s="21" t="s">
        <v>58</v>
      </c>
      <c r="X1463" s="22">
        <v>44369</v>
      </c>
      <c r="Y1463" s="23">
        <v>44373</v>
      </c>
      <c r="Z1463" s="37" t="str">
        <f>IF(India_Data[[#This Row],[Order Date]]=India_Data[[#This Row],[Ship Date]],"0","1")</f>
        <v>1</v>
      </c>
      <c r="AA1463" s="37" t="str">
        <f>IF(India_Data[[#This Row],[Sales]]&gt;=India_Data[[#This Row],[Target]],"YES","NO")</f>
        <v>NO</v>
      </c>
      <c r="AB1463" s="37">
        <f>(Data!O1463:O3017-Data!T1463:T3017)</f>
        <v>-12.75</v>
      </c>
      <c r="AC1463" s="35">
        <f>India_Data[[#This Row],[Ship Date]]-India_Data[[#This Row],[Order Date]]</f>
        <v>4</v>
      </c>
      <c r="AD1463" s="35" t="str">
        <f>IF(India_Data[[#This Row],[Ship Date]]-India_Data[[#This Row],[Order Date]]&gt;5,"flag","no")</f>
        <v>no</v>
      </c>
      <c r="AE1463" s="35">
        <f>India_Data[[#This Row],[Profit]]/India_Data[[#This Row],[Sales]]</f>
        <v>7.2727272727272727E-3</v>
      </c>
      <c r="AF1463" s="41">
        <f>India_Data[[#This Row],[Sales]]/India_Data[[#This Row],[Target]]</f>
        <v>0.76388888888888884</v>
      </c>
      <c r="AG1463" s="41">
        <f>India_Data[[#This Row],[Shipping Cost]]/India_Data[[#This Row],[Sales]]</f>
        <v>5.5757575757575756E-2</v>
      </c>
      <c r="AH1463" s="40" t="str">
        <f>IF(India_Data[[#This Row],[Shipping Cost]]/India_Data[[#This Row],[Sales]]&gt;0.1,"HIGH","")</f>
        <v/>
      </c>
    </row>
    <row r="1464" spans="1:34">
      <c r="A1464" s="19">
        <v>1463</v>
      </c>
      <c r="B1464" s="20" t="s">
        <v>1226</v>
      </c>
      <c r="C1464" s="20" t="s">
        <v>26</v>
      </c>
      <c r="D1464" s="20" t="s">
        <v>655</v>
      </c>
      <c r="E1464" s="20" t="s">
        <v>656</v>
      </c>
      <c r="F1464" s="20" t="s">
        <v>110</v>
      </c>
      <c r="G1464" s="20" t="s">
        <v>518</v>
      </c>
      <c r="H1464" s="20" t="s">
        <v>312</v>
      </c>
      <c r="I1464" s="20" t="s">
        <v>32</v>
      </c>
      <c r="J1464" s="20" t="s">
        <v>180</v>
      </c>
      <c r="K1464" s="20" t="s">
        <v>1161</v>
      </c>
      <c r="L1464" s="20" t="s">
        <v>35</v>
      </c>
      <c r="M1464" s="20" t="s">
        <v>145</v>
      </c>
      <c r="N1464" s="20" t="s">
        <v>1162</v>
      </c>
      <c r="O1464" s="20">
        <v>642</v>
      </c>
      <c r="P1464" s="20">
        <v>5</v>
      </c>
      <c r="Q1464" s="20">
        <v>179.7</v>
      </c>
      <c r="R1464" s="20">
        <v>59.03</v>
      </c>
      <c r="S1464" s="20" t="s">
        <v>38</v>
      </c>
      <c r="T1464" s="20">
        <v>637</v>
      </c>
      <c r="U1464" s="20" t="s">
        <v>350</v>
      </c>
      <c r="V1464" s="20" t="s">
        <v>375</v>
      </c>
      <c r="W1464" s="21" t="s">
        <v>58</v>
      </c>
      <c r="X1464" s="22">
        <v>45281</v>
      </c>
      <c r="Y1464" s="23">
        <v>45286</v>
      </c>
      <c r="Z1464" s="37" t="str">
        <f>IF(India_Data[[#This Row],[Order Date]]=India_Data[[#This Row],[Ship Date]],"0","1")</f>
        <v>1</v>
      </c>
      <c r="AA1464" s="37" t="str">
        <f>IF(India_Data[[#This Row],[Sales]]&gt;=India_Data[[#This Row],[Target]],"YES","NO")</f>
        <v>YES</v>
      </c>
      <c r="AB1464" s="37">
        <f>(Data!O1464:O3018-Data!T1464:T3018)</f>
        <v>5</v>
      </c>
      <c r="AC1464" s="35">
        <f>India_Data[[#This Row],[Ship Date]]-India_Data[[#This Row],[Order Date]]</f>
        <v>5</v>
      </c>
      <c r="AD1464" s="35" t="str">
        <f>IF(India_Data[[#This Row],[Ship Date]]-India_Data[[#This Row],[Order Date]]&gt;5,"flag","no")</f>
        <v>no</v>
      </c>
      <c r="AE1464" s="35">
        <f>India_Data[[#This Row],[Profit]]/India_Data[[#This Row],[Sales]]</f>
        <v>0.27990654205607474</v>
      </c>
      <c r="AF1464" s="41">
        <f>India_Data[[#This Row],[Sales]]/India_Data[[#This Row],[Target]]</f>
        <v>1.0078492935635792</v>
      </c>
      <c r="AG1464" s="41">
        <f>India_Data[[#This Row],[Shipping Cost]]/India_Data[[#This Row],[Sales]]</f>
        <v>9.1947040498442364E-2</v>
      </c>
      <c r="AH1464" s="40" t="str">
        <f>IF(India_Data[[#This Row],[Shipping Cost]]/India_Data[[#This Row],[Sales]]&gt;0.1,"HIGH","")</f>
        <v/>
      </c>
    </row>
    <row r="1465" spans="1:34">
      <c r="A1465" s="19">
        <v>1464</v>
      </c>
      <c r="B1465" s="20" t="s">
        <v>1227</v>
      </c>
      <c r="C1465" s="20" t="s">
        <v>26</v>
      </c>
      <c r="D1465" s="20" t="s">
        <v>1228</v>
      </c>
      <c r="E1465" s="20" t="s">
        <v>1229</v>
      </c>
      <c r="F1465" s="20" t="s">
        <v>110</v>
      </c>
      <c r="G1465" s="20" t="s">
        <v>1230</v>
      </c>
      <c r="H1465" s="20" t="s">
        <v>1231</v>
      </c>
      <c r="I1465" s="20" t="s">
        <v>32</v>
      </c>
      <c r="J1465" s="20" t="s">
        <v>33</v>
      </c>
      <c r="K1465" s="20" t="s">
        <v>1232</v>
      </c>
      <c r="L1465" s="20" t="s">
        <v>35</v>
      </c>
      <c r="M1465" s="20" t="s">
        <v>105</v>
      </c>
      <c r="N1465" s="20" t="s">
        <v>1233</v>
      </c>
      <c r="O1465" s="20">
        <v>83.28</v>
      </c>
      <c r="P1465" s="20">
        <v>4</v>
      </c>
      <c r="Q1465" s="20">
        <v>32.4</v>
      </c>
      <c r="R1465" s="20">
        <v>3.41</v>
      </c>
      <c r="S1465" s="20" t="s">
        <v>38</v>
      </c>
      <c r="T1465" s="20">
        <v>106</v>
      </c>
      <c r="U1465" s="20" t="s">
        <v>350</v>
      </c>
      <c r="V1465" s="20" t="s">
        <v>356</v>
      </c>
      <c r="W1465" s="21" t="s">
        <v>58</v>
      </c>
      <c r="X1465" s="22">
        <v>45145</v>
      </c>
      <c r="Y1465" s="23">
        <v>45120</v>
      </c>
      <c r="Z1465" s="37" t="str">
        <f>IF(India_Data[[#This Row],[Order Date]]=India_Data[[#This Row],[Ship Date]],"0","1")</f>
        <v>1</v>
      </c>
      <c r="AA1465" s="37" t="str">
        <f>IF(India_Data[[#This Row],[Sales]]&gt;=India_Data[[#This Row],[Target]],"YES","NO")</f>
        <v>NO</v>
      </c>
      <c r="AB1465" s="37">
        <f>(Data!O1465:O3019-Data!T1465:T3019)</f>
        <v>-22.72</v>
      </c>
      <c r="AC1465" s="35">
        <f>India_Data[[#This Row],[Ship Date]]-India_Data[[#This Row],[Order Date]]</f>
        <v>-25</v>
      </c>
      <c r="AD1465" s="35" t="str">
        <f>IF(India_Data[[#This Row],[Ship Date]]-India_Data[[#This Row],[Order Date]]&gt;5,"flag","no")</f>
        <v>no</v>
      </c>
      <c r="AE1465" s="35">
        <f>India_Data[[#This Row],[Profit]]/India_Data[[#This Row],[Sales]]</f>
        <v>0.38904899135446686</v>
      </c>
      <c r="AF1465" s="41">
        <f>India_Data[[#This Row],[Sales]]/India_Data[[#This Row],[Target]]</f>
        <v>0.78566037735849059</v>
      </c>
      <c r="AG1465" s="41">
        <f>India_Data[[#This Row],[Shipping Cost]]/India_Data[[#This Row],[Sales]]</f>
        <v>4.0946205571565801E-2</v>
      </c>
      <c r="AH1465" s="40" t="str">
        <f>IF(India_Data[[#This Row],[Shipping Cost]]/India_Data[[#This Row],[Sales]]&gt;0.1,"HIGH","")</f>
        <v/>
      </c>
    </row>
    <row r="1466" spans="1:34">
      <c r="A1466" s="19">
        <v>1465</v>
      </c>
      <c r="B1466" s="20" t="s">
        <v>566</v>
      </c>
      <c r="C1466" s="20" t="s">
        <v>26</v>
      </c>
      <c r="D1466" s="20" t="s">
        <v>567</v>
      </c>
      <c r="E1466" s="20" t="s">
        <v>568</v>
      </c>
      <c r="F1466" s="20" t="s">
        <v>110</v>
      </c>
      <c r="G1466" s="20" t="s">
        <v>260</v>
      </c>
      <c r="H1466" s="20" t="s">
        <v>260</v>
      </c>
      <c r="I1466" s="20" t="s">
        <v>32</v>
      </c>
      <c r="J1466" s="20" t="s">
        <v>33</v>
      </c>
      <c r="K1466" s="20" t="s">
        <v>569</v>
      </c>
      <c r="L1466" s="20" t="s">
        <v>35</v>
      </c>
      <c r="M1466" s="20" t="s">
        <v>275</v>
      </c>
      <c r="N1466" s="20" t="s">
        <v>570</v>
      </c>
      <c r="O1466" s="20">
        <v>289.8</v>
      </c>
      <c r="P1466" s="20">
        <v>3</v>
      </c>
      <c r="Q1466" s="20">
        <v>20.25</v>
      </c>
      <c r="R1466" s="20">
        <v>19.2</v>
      </c>
      <c r="S1466" s="20" t="s">
        <v>38</v>
      </c>
      <c r="T1466" s="20">
        <v>431</v>
      </c>
      <c r="U1466" s="20" t="s">
        <v>350</v>
      </c>
      <c r="V1466" s="20" t="s">
        <v>356</v>
      </c>
      <c r="W1466" s="21" t="s">
        <v>58</v>
      </c>
      <c r="X1466" s="22">
        <v>45108</v>
      </c>
      <c r="Y1466" s="23">
        <v>44939</v>
      </c>
      <c r="Z1466" s="37" t="str">
        <f>IF(India_Data[[#This Row],[Order Date]]=India_Data[[#This Row],[Ship Date]],"0","1")</f>
        <v>1</v>
      </c>
      <c r="AA1466" s="37" t="str">
        <f>IF(India_Data[[#This Row],[Sales]]&gt;=India_Data[[#This Row],[Target]],"YES","NO")</f>
        <v>NO</v>
      </c>
      <c r="AB1466" s="37">
        <f>(Data!O1466:O3020-Data!T1466:T3020)</f>
        <v>-141.19999999999999</v>
      </c>
      <c r="AC1466" s="35">
        <f>India_Data[[#This Row],[Ship Date]]-India_Data[[#This Row],[Order Date]]</f>
        <v>-169</v>
      </c>
      <c r="AD1466" s="35" t="str">
        <f>IF(India_Data[[#This Row],[Ship Date]]-India_Data[[#This Row],[Order Date]]&gt;5,"flag","no")</f>
        <v>no</v>
      </c>
      <c r="AE1466" s="35">
        <f>India_Data[[#This Row],[Profit]]/India_Data[[#This Row],[Sales]]</f>
        <v>6.9875776397515521E-2</v>
      </c>
      <c r="AF1466" s="41">
        <f>India_Data[[#This Row],[Sales]]/India_Data[[#This Row],[Target]]</f>
        <v>0.67238979118329467</v>
      </c>
      <c r="AG1466" s="41">
        <f>India_Data[[#This Row],[Shipping Cost]]/India_Data[[#This Row],[Sales]]</f>
        <v>6.6252587991718417E-2</v>
      </c>
      <c r="AH1466" s="40" t="str">
        <f>IF(India_Data[[#This Row],[Shipping Cost]]/India_Data[[#This Row],[Sales]]&gt;0.1,"HIGH","")</f>
        <v/>
      </c>
    </row>
    <row r="1467" spans="1:34">
      <c r="A1467" s="19">
        <v>1466</v>
      </c>
      <c r="B1467" s="20" t="s">
        <v>571</v>
      </c>
      <c r="C1467" s="20" t="s">
        <v>26</v>
      </c>
      <c r="D1467" s="20" t="s">
        <v>572</v>
      </c>
      <c r="E1467" s="20" t="s">
        <v>573</v>
      </c>
      <c r="F1467" s="20" t="s">
        <v>110</v>
      </c>
      <c r="G1467" s="20" t="s">
        <v>479</v>
      </c>
      <c r="H1467" s="20" t="s">
        <v>63</v>
      </c>
      <c r="I1467" s="20" t="s">
        <v>32</v>
      </c>
      <c r="J1467" s="20" t="s">
        <v>54</v>
      </c>
      <c r="K1467" s="20" t="s">
        <v>574</v>
      </c>
      <c r="L1467" s="20" t="s">
        <v>35</v>
      </c>
      <c r="M1467" s="20" t="s">
        <v>159</v>
      </c>
      <c r="N1467" s="20" t="s">
        <v>575</v>
      </c>
      <c r="O1467" s="20">
        <v>83.88</v>
      </c>
      <c r="P1467" s="20">
        <v>3</v>
      </c>
      <c r="Q1467" s="20">
        <v>17.55</v>
      </c>
      <c r="R1467" s="20">
        <v>3.54</v>
      </c>
      <c r="S1467" s="20" t="s">
        <v>38</v>
      </c>
      <c r="T1467" s="20">
        <v>497</v>
      </c>
      <c r="U1467" s="20" t="s">
        <v>350</v>
      </c>
      <c r="V1467" s="20" t="s">
        <v>356</v>
      </c>
      <c r="W1467" s="21" t="s">
        <v>41</v>
      </c>
      <c r="X1467" s="22">
        <v>45204</v>
      </c>
      <c r="Y1467" s="23">
        <v>45062</v>
      </c>
      <c r="Z1467" s="37" t="str">
        <f>IF(India_Data[[#This Row],[Order Date]]=India_Data[[#This Row],[Ship Date]],"0","1")</f>
        <v>1</v>
      </c>
      <c r="AA1467" s="37" t="str">
        <f>IF(India_Data[[#This Row],[Sales]]&gt;=India_Data[[#This Row],[Target]],"YES","NO")</f>
        <v>NO</v>
      </c>
      <c r="AB1467" s="37">
        <f>(Data!O1467:O3021-Data!T1467:T3021)</f>
        <v>-413.12</v>
      </c>
      <c r="AC1467" s="35">
        <f>India_Data[[#This Row],[Ship Date]]-India_Data[[#This Row],[Order Date]]</f>
        <v>-142</v>
      </c>
      <c r="AD1467" s="35" t="str">
        <f>IF(India_Data[[#This Row],[Ship Date]]-India_Data[[#This Row],[Order Date]]&gt;5,"flag","no")</f>
        <v>no</v>
      </c>
      <c r="AE1467" s="35">
        <f>India_Data[[#This Row],[Profit]]/India_Data[[#This Row],[Sales]]</f>
        <v>0.20922746781115881</v>
      </c>
      <c r="AF1467" s="41">
        <f>India_Data[[#This Row],[Sales]]/India_Data[[#This Row],[Target]]</f>
        <v>0.16877263581488933</v>
      </c>
      <c r="AG1467" s="41">
        <f>India_Data[[#This Row],[Shipping Cost]]/India_Data[[#This Row],[Sales]]</f>
        <v>4.2203147353361947E-2</v>
      </c>
      <c r="AH1467" s="40" t="str">
        <f>IF(India_Data[[#This Row],[Shipping Cost]]/India_Data[[#This Row],[Sales]]&gt;0.1,"HIGH","")</f>
        <v/>
      </c>
    </row>
    <row r="1468" spans="1:34">
      <c r="A1468" s="19">
        <v>1467</v>
      </c>
      <c r="B1468" s="20" t="s">
        <v>1170</v>
      </c>
      <c r="C1468" s="20" t="s">
        <v>26</v>
      </c>
      <c r="D1468" s="20" t="s">
        <v>1171</v>
      </c>
      <c r="E1468" s="20" t="s">
        <v>1172</v>
      </c>
      <c r="F1468" s="20" t="s">
        <v>110</v>
      </c>
      <c r="G1468" s="20" t="s">
        <v>702</v>
      </c>
      <c r="H1468" s="20" t="s">
        <v>252</v>
      </c>
      <c r="I1468" s="20" t="s">
        <v>32</v>
      </c>
      <c r="J1468" s="20" t="s">
        <v>47</v>
      </c>
      <c r="K1468" s="20" t="s">
        <v>914</v>
      </c>
      <c r="L1468" s="20" t="s">
        <v>35</v>
      </c>
      <c r="M1468" s="20" t="s">
        <v>105</v>
      </c>
      <c r="N1468" s="20" t="s">
        <v>915</v>
      </c>
      <c r="O1468" s="20">
        <v>18.39</v>
      </c>
      <c r="P1468" s="20">
        <v>1</v>
      </c>
      <c r="Q1468" s="20">
        <v>2.19</v>
      </c>
      <c r="R1468" s="20">
        <v>0.76</v>
      </c>
      <c r="S1468" s="20" t="s">
        <v>38</v>
      </c>
      <c r="T1468" s="20">
        <v>167</v>
      </c>
      <c r="U1468" s="20" t="s">
        <v>350</v>
      </c>
      <c r="V1468" s="20" t="s">
        <v>362</v>
      </c>
      <c r="W1468" s="21" t="s">
        <v>41</v>
      </c>
      <c r="X1468" s="22">
        <v>44560</v>
      </c>
      <c r="Y1468" s="23">
        <v>44713</v>
      </c>
      <c r="Z1468" s="37" t="str">
        <f>IF(India_Data[[#This Row],[Order Date]]=India_Data[[#This Row],[Ship Date]],"0","1")</f>
        <v>1</v>
      </c>
      <c r="AA1468" s="37" t="str">
        <f>IF(India_Data[[#This Row],[Sales]]&gt;=India_Data[[#This Row],[Target]],"YES","NO")</f>
        <v>NO</v>
      </c>
      <c r="AB1468" s="37">
        <f>(Data!O1468:O3022-Data!T1468:T3022)</f>
        <v>-148.61000000000001</v>
      </c>
      <c r="AC1468" s="35">
        <f>India_Data[[#This Row],[Ship Date]]-India_Data[[#This Row],[Order Date]]</f>
        <v>153</v>
      </c>
      <c r="AD1468" s="35" t="str">
        <f>IF(India_Data[[#This Row],[Ship Date]]-India_Data[[#This Row],[Order Date]]&gt;5,"flag","no")</f>
        <v>flag</v>
      </c>
      <c r="AE1468" s="35">
        <f>India_Data[[#This Row],[Profit]]/India_Data[[#This Row],[Sales]]</f>
        <v>0.11908646003262642</v>
      </c>
      <c r="AF1468" s="41">
        <f>India_Data[[#This Row],[Sales]]/India_Data[[#This Row],[Target]]</f>
        <v>0.11011976047904191</v>
      </c>
      <c r="AG1468" s="41">
        <f>India_Data[[#This Row],[Shipping Cost]]/India_Data[[#This Row],[Sales]]</f>
        <v>4.132680804785209E-2</v>
      </c>
      <c r="AH1468" s="40" t="str">
        <f>IF(India_Data[[#This Row],[Shipping Cost]]/India_Data[[#This Row],[Sales]]&gt;0.1,"HIGH","")</f>
        <v/>
      </c>
    </row>
    <row r="1469" spans="1:34">
      <c r="A1469" s="19">
        <v>1468</v>
      </c>
      <c r="B1469" s="20" t="s">
        <v>1163</v>
      </c>
      <c r="C1469" s="20" t="s">
        <v>26</v>
      </c>
      <c r="D1469" s="20" t="s">
        <v>839</v>
      </c>
      <c r="E1469" s="20" t="s">
        <v>840</v>
      </c>
      <c r="F1469" s="20" t="s">
        <v>110</v>
      </c>
      <c r="G1469" s="20" t="s">
        <v>449</v>
      </c>
      <c r="H1469" s="20" t="s">
        <v>136</v>
      </c>
      <c r="I1469" s="20" t="s">
        <v>32</v>
      </c>
      <c r="J1469" s="20" t="s">
        <v>54</v>
      </c>
      <c r="K1469" s="20" t="s">
        <v>1234</v>
      </c>
      <c r="L1469" s="20" t="s">
        <v>35</v>
      </c>
      <c r="M1469" s="20" t="s">
        <v>145</v>
      </c>
      <c r="N1469" s="20" t="s">
        <v>1235</v>
      </c>
      <c r="O1469" s="20">
        <v>48.48</v>
      </c>
      <c r="P1469" s="20">
        <v>1</v>
      </c>
      <c r="Q1469" s="20">
        <v>23.73</v>
      </c>
      <c r="R1469" s="20">
        <v>1.8</v>
      </c>
      <c r="S1469" s="20" t="s">
        <v>38</v>
      </c>
      <c r="T1469" s="20">
        <v>762</v>
      </c>
      <c r="U1469" s="20" t="s">
        <v>350</v>
      </c>
      <c r="V1469" s="20" t="s">
        <v>351</v>
      </c>
      <c r="W1469" s="21" t="s">
        <v>41</v>
      </c>
      <c r="X1469" s="22">
        <v>45053</v>
      </c>
      <c r="Y1469" s="23">
        <v>45237</v>
      </c>
      <c r="Z1469" s="37" t="str">
        <f>IF(India_Data[[#This Row],[Order Date]]=India_Data[[#This Row],[Ship Date]],"0","1")</f>
        <v>1</v>
      </c>
      <c r="AA1469" s="37" t="str">
        <f>IF(India_Data[[#This Row],[Sales]]&gt;=India_Data[[#This Row],[Target]],"YES","NO")</f>
        <v>NO</v>
      </c>
      <c r="AB1469" s="37">
        <f>(Data!O1469:O3023-Data!T1469:T3023)</f>
        <v>-713.52</v>
      </c>
      <c r="AC1469" s="35">
        <f>India_Data[[#This Row],[Ship Date]]-India_Data[[#This Row],[Order Date]]</f>
        <v>184</v>
      </c>
      <c r="AD1469" s="35" t="str">
        <f>IF(India_Data[[#This Row],[Ship Date]]-India_Data[[#This Row],[Order Date]]&gt;5,"flag","no")</f>
        <v>flag</v>
      </c>
      <c r="AE1469" s="35">
        <f>India_Data[[#This Row],[Profit]]/India_Data[[#This Row],[Sales]]</f>
        <v>0.48948019801980203</v>
      </c>
      <c r="AF1469" s="41">
        <f>India_Data[[#This Row],[Sales]]/India_Data[[#This Row],[Target]]</f>
        <v>6.3622047244094482E-2</v>
      </c>
      <c r="AG1469" s="41">
        <f>India_Data[[#This Row],[Shipping Cost]]/India_Data[[#This Row],[Sales]]</f>
        <v>3.7128712871287134E-2</v>
      </c>
      <c r="AH1469" s="40" t="str">
        <f>IF(India_Data[[#This Row],[Shipping Cost]]/India_Data[[#This Row],[Sales]]&gt;0.1,"HIGH","")</f>
        <v/>
      </c>
    </row>
    <row r="1470" spans="1:34">
      <c r="A1470" s="19">
        <v>1469</v>
      </c>
      <c r="B1470" s="20" t="s">
        <v>940</v>
      </c>
      <c r="C1470" s="20" t="s">
        <v>26</v>
      </c>
      <c r="D1470" s="20" t="s">
        <v>941</v>
      </c>
      <c r="E1470" s="20" t="s">
        <v>942</v>
      </c>
      <c r="F1470" s="20" t="s">
        <v>110</v>
      </c>
      <c r="G1470" s="20" t="s">
        <v>943</v>
      </c>
      <c r="H1470" s="20" t="s">
        <v>165</v>
      </c>
      <c r="I1470" s="20" t="s">
        <v>32</v>
      </c>
      <c r="J1470" s="20" t="s">
        <v>47</v>
      </c>
      <c r="K1470" s="20" t="s">
        <v>944</v>
      </c>
      <c r="L1470" s="20" t="s">
        <v>35</v>
      </c>
      <c r="M1470" s="20" t="s">
        <v>159</v>
      </c>
      <c r="N1470" s="20" t="s">
        <v>945</v>
      </c>
      <c r="O1470" s="20">
        <v>53.28</v>
      </c>
      <c r="P1470" s="20">
        <v>2</v>
      </c>
      <c r="Q1470" s="20">
        <v>3.72</v>
      </c>
      <c r="R1470" s="20">
        <v>3.69</v>
      </c>
      <c r="S1470" s="20" t="s">
        <v>38</v>
      </c>
      <c r="T1470" s="20">
        <v>286</v>
      </c>
      <c r="U1470" s="20" t="s">
        <v>350</v>
      </c>
      <c r="V1470" s="20" t="s">
        <v>362</v>
      </c>
      <c r="W1470" s="21" t="s">
        <v>58</v>
      </c>
      <c r="X1470" s="22">
        <v>45397</v>
      </c>
      <c r="Y1470" s="23">
        <v>45401</v>
      </c>
      <c r="Z1470" s="37" t="str">
        <f>IF(India_Data[[#This Row],[Order Date]]=India_Data[[#This Row],[Ship Date]],"0","1")</f>
        <v>1</v>
      </c>
      <c r="AA1470" s="37" t="str">
        <f>IF(India_Data[[#This Row],[Sales]]&gt;=India_Data[[#This Row],[Target]],"YES","NO")</f>
        <v>NO</v>
      </c>
      <c r="AB1470" s="37">
        <f>(Data!O1470:O3024-Data!T1470:T3024)</f>
        <v>-232.72</v>
      </c>
      <c r="AC1470" s="35">
        <f>India_Data[[#This Row],[Ship Date]]-India_Data[[#This Row],[Order Date]]</f>
        <v>4</v>
      </c>
      <c r="AD1470" s="35" t="str">
        <f>IF(India_Data[[#This Row],[Ship Date]]-India_Data[[#This Row],[Order Date]]&gt;5,"flag","no")</f>
        <v>no</v>
      </c>
      <c r="AE1470" s="35">
        <f>India_Data[[#This Row],[Profit]]/India_Data[[#This Row],[Sales]]</f>
        <v>6.9819819819819828E-2</v>
      </c>
      <c r="AF1470" s="41">
        <f>India_Data[[#This Row],[Sales]]/India_Data[[#This Row],[Target]]</f>
        <v>0.18629370629370628</v>
      </c>
      <c r="AG1470" s="41">
        <f>India_Data[[#This Row],[Shipping Cost]]/India_Data[[#This Row],[Sales]]</f>
        <v>6.9256756756756757E-2</v>
      </c>
      <c r="AH1470" s="40" t="str">
        <f>IF(India_Data[[#This Row],[Shipping Cost]]/India_Data[[#This Row],[Sales]]&gt;0.1,"HIGH","")</f>
        <v/>
      </c>
    </row>
    <row r="1471" spans="1:34">
      <c r="A1471" s="19">
        <v>1470</v>
      </c>
      <c r="B1471" s="20" t="s">
        <v>548</v>
      </c>
      <c r="C1471" s="20" t="s">
        <v>26</v>
      </c>
      <c r="D1471" s="20" t="s">
        <v>549</v>
      </c>
      <c r="E1471" s="20" t="s">
        <v>550</v>
      </c>
      <c r="F1471" s="20" t="s">
        <v>171</v>
      </c>
      <c r="G1471" s="20" t="s">
        <v>96</v>
      </c>
      <c r="H1471" s="20" t="s">
        <v>31</v>
      </c>
      <c r="I1471" s="20" t="s">
        <v>32</v>
      </c>
      <c r="J1471" s="20" t="s">
        <v>33</v>
      </c>
      <c r="K1471" s="20" t="s">
        <v>576</v>
      </c>
      <c r="L1471" s="20" t="s">
        <v>35</v>
      </c>
      <c r="M1471" s="20" t="s">
        <v>36</v>
      </c>
      <c r="N1471" s="20" t="s">
        <v>577</v>
      </c>
      <c r="O1471" s="20">
        <v>20.43</v>
      </c>
      <c r="P1471" s="20">
        <v>3</v>
      </c>
      <c r="Q1471" s="20">
        <v>9.36</v>
      </c>
      <c r="R1471" s="20">
        <v>1.33</v>
      </c>
      <c r="S1471" s="20" t="s">
        <v>38</v>
      </c>
      <c r="T1471" s="20">
        <v>306</v>
      </c>
      <c r="U1471" s="20" t="s">
        <v>350</v>
      </c>
      <c r="V1471" s="20" t="s">
        <v>375</v>
      </c>
      <c r="W1471" s="21" t="s">
        <v>58</v>
      </c>
      <c r="X1471" s="22">
        <v>44266</v>
      </c>
      <c r="Y1471" s="23">
        <v>44419</v>
      </c>
      <c r="Z1471" s="37" t="str">
        <f>IF(India_Data[[#This Row],[Order Date]]=India_Data[[#This Row],[Ship Date]],"0","1")</f>
        <v>1</v>
      </c>
      <c r="AA1471" s="37" t="str">
        <f>IF(India_Data[[#This Row],[Sales]]&gt;=India_Data[[#This Row],[Target]],"YES","NO")</f>
        <v>NO</v>
      </c>
      <c r="AB1471" s="37">
        <f>(Data!O1471:O3025-Data!T1471:T3025)</f>
        <v>-285.57</v>
      </c>
      <c r="AC1471" s="35">
        <f>India_Data[[#This Row],[Ship Date]]-India_Data[[#This Row],[Order Date]]</f>
        <v>153</v>
      </c>
      <c r="AD1471" s="35" t="str">
        <f>IF(India_Data[[#This Row],[Ship Date]]-India_Data[[#This Row],[Order Date]]&gt;5,"flag","no")</f>
        <v>flag</v>
      </c>
      <c r="AE1471" s="35">
        <f>India_Data[[#This Row],[Profit]]/India_Data[[#This Row],[Sales]]</f>
        <v>0.45814977973568277</v>
      </c>
      <c r="AF1471" s="41">
        <f>India_Data[[#This Row],[Sales]]/India_Data[[#This Row],[Target]]</f>
        <v>6.6764705882352934E-2</v>
      </c>
      <c r="AG1471" s="41">
        <f>India_Data[[#This Row],[Shipping Cost]]/India_Data[[#This Row],[Sales]]</f>
        <v>6.5100342633382283E-2</v>
      </c>
      <c r="AH1471" s="40" t="str">
        <f>IF(India_Data[[#This Row],[Shipping Cost]]/India_Data[[#This Row],[Sales]]&gt;0.1,"HIGH","")</f>
        <v/>
      </c>
    </row>
    <row r="1472" spans="1:34">
      <c r="A1472" s="19">
        <v>1471</v>
      </c>
      <c r="B1472" s="20" t="s">
        <v>578</v>
      </c>
      <c r="C1472" s="20" t="s">
        <v>26</v>
      </c>
      <c r="D1472" s="20" t="s">
        <v>579</v>
      </c>
      <c r="E1472" s="20" t="s">
        <v>580</v>
      </c>
      <c r="F1472" s="20" t="s">
        <v>171</v>
      </c>
      <c r="G1472" s="20" t="s">
        <v>529</v>
      </c>
      <c r="H1472" s="20" t="s">
        <v>31</v>
      </c>
      <c r="I1472" s="20" t="s">
        <v>32</v>
      </c>
      <c r="J1472" s="20" t="s">
        <v>33</v>
      </c>
      <c r="K1472" s="20" t="s">
        <v>581</v>
      </c>
      <c r="L1472" s="20" t="s">
        <v>35</v>
      </c>
      <c r="M1472" s="20" t="s">
        <v>275</v>
      </c>
      <c r="N1472" s="20" t="s">
        <v>582</v>
      </c>
      <c r="O1472" s="20">
        <v>899.55</v>
      </c>
      <c r="P1472" s="20">
        <v>3</v>
      </c>
      <c r="Q1472" s="20">
        <v>323.82</v>
      </c>
      <c r="R1472" s="20">
        <v>76.34</v>
      </c>
      <c r="S1472" s="20" t="s">
        <v>38</v>
      </c>
      <c r="T1472" s="20">
        <v>288</v>
      </c>
      <c r="U1472" s="20" t="s">
        <v>350</v>
      </c>
      <c r="V1472" s="20" t="s">
        <v>351</v>
      </c>
      <c r="W1472" s="21" t="s">
        <v>58</v>
      </c>
      <c r="X1472" s="22">
        <v>45108</v>
      </c>
      <c r="Y1472" s="23">
        <v>44939</v>
      </c>
      <c r="Z1472" s="37" t="str">
        <f>IF(India_Data[[#This Row],[Order Date]]=India_Data[[#This Row],[Ship Date]],"0","1")</f>
        <v>1</v>
      </c>
      <c r="AA1472" s="37" t="str">
        <f>IF(India_Data[[#This Row],[Sales]]&gt;=India_Data[[#This Row],[Target]],"YES","NO")</f>
        <v>YES</v>
      </c>
      <c r="AB1472" s="37">
        <f>(Data!O1472:O3026-Data!T1472:T3026)</f>
        <v>611.54999999999995</v>
      </c>
      <c r="AC1472" s="35">
        <f>India_Data[[#This Row],[Ship Date]]-India_Data[[#This Row],[Order Date]]</f>
        <v>-169</v>
      </c>
      <c r="AD1472" s="35" t="str">
        <f>IF(India_Data[[#This Row],[Ship Date]]-India_Data[[#This Row],[Order Date]]&gt;5,"flag","no")</f>
        <v>no</v>
      </c>
      <c r="AE1472" s="35">
        <f>India_Data[[#This Row],[Profit]]/India_Data[[#This Row],[Sales]]</f>
        <v>0.35997998999499753</v>
      </c>
      <c r="AF1472" s="41">
        <f>India_Data[[#This Row],[Sales]]/India_Data[[#This Row],[Target]]</f>
        <v>3.1234374999999996</v>
      </c>
      <c r="AG1472" s="41">
        <f>India_Data[[#This Row],[Shipping Cost]]/India_Data[[#This Row],[Sales]]</f>
        <v>8.4864654549496973E-2</v>
      </c>
      <c r="AH1472" s="40" t="str">
        <f>IF(India_Data[[#This Row],[Shipping Cost]]/India_Data[[#This Row],[Sales]]&gt;0.1,"HIGH","")</f>
        <v/>
      </c>
    </row>
    <row r="1473" spans="1:34">
      <c r="A1473" s="19">
        <v>1472</v>
      </c>
      <c r="B1473" s="20" t="s">
        <v>521</v>
      </c>
      <c r="C1473" s="20" t="s">
        <v>26</v>
      </c>
      <c r="D1473" s="20" t="s">
        <v>522</v>
      </c>
      <c r="E1473" s="20" t="s">
        <v>523</v>
      </c>
      <c r="F1473" s="20" t="s">
        <v>171</v>
      </c>
      <c r="G1473" s="20" t="s">
        <v>524</v>
      </c>
      <c r="H1473" s="20" t="s">
        <v>512</v>
      </c>
      <c r="I1473" s="20" t="s">
        <v>32</v>
      </c>
      <c r="J1473" s="20" t="s">
        <v>180</v>
      </c>
      <c r="K1473" s="20" t="s">
        <v>583</v>
      </c>
      <c r="L1473" s="20" t="s">
        <v>35</v>
      </c>
      <c r="M1473" s="20" t="s">
        <v>159</v>
      </c>
      <c r="N1473" s="20" t="s">
        <v>584</v>
      </c>
      <c r="O1473" s="20">
        <v>155.34</v>
      </c>
      <c r="P1473" s="20">
        <v>3</v>
      </c>
      <c r="Q1473" s="20">
        <v>17.010000000000002</v>
      </c>
      <c r="R1473" s="20">
        <v>12.52</v>
      </c>
      <c r="S1473" s="20" t="s">
        <v>38</v>
      </c>
      <c r="T1473" s="20">
        <v>197</v>
      </c>
      <c r="U1473" s="20" t="s">
        <v>350</v>
      </c>
      <c r="V1473" s="20" t="s">
        <v>356</v>
      </c>
      <c r="W1473" s="21" t="s">
        <v>58</v>
      </c>
      <c r="X1473" s="22">
        <v>44951</v>
      </c>
      <c r="Y1473" s="23">
        <v>44956</v>
      </c>
      <c r="Z1473" s="37" t="str">
        <f>IF(India_Data[[#This Row],[Order Date]]=India_Data[[#This Row],[Ship Date]],"0","1")</f>
        <v>1</v>
      </c>
      <c r="AA1473" s="37" t="str">
        <f>IF(India_Data[[#This Row],[Sales]]&gt;=India_Data[[#This Row],[Target]],"YES","NO")</f>
        <v>NO</v>
      </c>
      <c r="AB1473" s="37">
        <f>(Data!O1473:O3027-Data!T1473:T3027)</f>
        <v>-41.66</v>
      </c>
      <c r="AC1473" s="35">
        <f>India_Data[[#This Row],[Ship Date]]-India_Data[[#This Row],[Order Date]]</f>
        <v>5</v>
      </c>
      <c r="AD1473" s="35" t="str">
        <f>IF(India_Data[[#This Row],[Ship Date]]-India_Data[[#This Row],[Order Date]]&gt;5,"flag","no")</f>
        <v>no</v>
      </c>
      <c r="AE1473" s="35">
        <f>India_Data[[#This Row],[Profit]]/India_Data[[#This Row],[Sales]]</f>
        <v>0.10950173812282736</v>
      </c>
      <c r="AF1473" s="41">
        <f>India_Data[[#This Row],[Sales]]/India_Data[[#This Row],[Target]]</f>
        <v>0.7885279187817259</v>
      </c>
      <c r="AG1473" s="41">
        <f>India_Data[[#This Row],[Shipping Cost]]/India_Data[[#This Row],[Sales]]</f>
        <v>8.0597399253250934E-2</v>
      </c>
      <c r="AH1473" s="40" t="str">
        <f>IF(India_Data[[#This Row],[Shipping Cost]]/India_Data[[#This Row],[Sales]]&gt;0.1,"HIGH","")</f>
        <v/>
      </c>
    </row>
    <row r="1474" spans="1:34">
      <c r="A1474" s="19">
        <v>1473</v>
      </c>
      <c r="B1474" s="20" t="s">
        <v>585</v>
      </c>
      <c r="C1474" s="20" t="s">
        <v>26</v>
      </c>
      <c r="D1474" s="20" t="s">
        <v>586</v>
      </c>
      <c r="E1474" s="20" t="s">
        <v>587</v>
      </c>
      <c r="F1474" s="20" t="s">
        <v>171</v>
      </c>
      <c r="G1474" s="20" t="s">
        <v>588</v>
      </c>
      <c r="H1474" s="20" t="s">
        <v>136</v>
      </c>
      <c r="I1474" s="20" t="s">
        <v>32</v>
      </c>
      <c r="J1474" s="20" t="s">
        <v>54</v>
      </c>
      <c r="K1474" s="20" t="s">
        <v>589</v>
      </c>
      <c r="L1474" s="20" t="s">
        <v>35</v>
      </c>
      <c r="M1474" s="20" t="s">
        <v>98</v>
      </c>
      <c r="N1474" s="20" t="s">
        <v>590</v>
      </c>
      <c r="O1474" s="20">
        <v>149.13</v>
      </c>
      <c r="P1474" s="20">
        <v>3</v>
      </c>
      <c r="Q1474" s="20">
        <v>47.7</v>
      </c>
      <c r="R1474" s="20">
        <v>6.01</v>
      </c>
      <c r="S1474" s="20" t="s">
        <v>38</v>
      </c>
      <c r="T1474" s="20">
        <v>187</v>
      </c>
      <c r="U1474" s="20" t="s">
        <v>350</v>
      </c>
      <c r="V1474" s="20" t="s">
        <v>351</v>
      </c>
      <c r="W1474" s="21" t="s">
        <v>41</v>
      </c>
      <c r="X1474" s="22">
        <v>44342</v>
      </c>
      <c r="Y1474" s="23">
        <v>44347</v>
      </c>
      <c r="Z1474" s="37" t="str">
        <f>IF(India_Data[[#This Row],[Order Date]]=India_Data[[#This Row],[Ship Date]],"0","1")</f>
        <v>1</v>
      </c>
      <c r="AA1474" s="37" t="str">
        <f>IF(India_Data[[#This Row],[Sales]]&gt;=India_Data[[#This Row],[Target]],"YES","NO")</f>
        <v>NO</v>
      </c>
      <c r="AB1474" s="37">
        <f>(Data!O1474:O3028-Data!T1474:T3028)</f>
        <v>-37.870000000000005</v>
      </c>
      <c r="AC1474" s="35">
        <f>India_Data[[#This Row],[Ship Date]]-India_Data[[#This Row],[Order Date]]</f>
        <v>5</v>
      </c>
      <c r="AD1474" s="35" t="str">
        <f>IF(India_Data[[#This Row],[Ship Date]]-India_Data[[#This Row],[Order Date]]&gt;5,"flag","no")</f>
        <v>no</v>
      </c>
      <c r="AE1474" s="35">
        <f>India_Data[[#This Row],[Profit]]/India_Data[[#This Row],[Sales]]</f>
        <v>0.31985515992758001</v>
      </c>
      <c r="AF1474" s="41">
        <f>India_Data[[#This Row],[Sales]]/India_Data[[#This Row],[Target]]</f>
        <v>0.79748663101604278</v>
      </c>
      <c r="AG1474" s="41">
        <f>India_Data[[#This Row],[Shipping Cost]]/India_Data[[#This Row],[Sales]]</f>
        <v>4.0300409039093411E-2</v>
      </c>
      <c r="AH1474" s="40" t="str">
        <f>IF(India_Data[[#This Row],[Shipping Cost]]/India_Data[[#This Row],[Sales]]&gt;0.1,"HIGH","")</f>
        <v/>
      </c>
    </row>
    <row r="1475" spans="1:34">
      <c r="A1475" s="19">
        <v>1474</v>
      </c>
      <c r="B1475" s="20" t="s">
        <v>548</v>
      </c>
      <c r="C1475" s="20" t="s">
        <v>26</v>
      </c>
      <c r="D1475" s="20" t="s">
        <v>549</v>
      </c>
      <c r="E1475" s="20" t="s">
        <v>550</v>
      </c>
      <c r="F1475" s="20" t="s">
        <v>171</v>
      </c>
      <c r="G1475" s="20" t="s">
        <v>96</v>
      </c>
      <c r="H1475" s="20" t="s">
        <v>31</v>
      </c>
      <c r="I1475" s="20" t="s">
        <v>32</v>
      </c>
      <c r="J1475" s="20" t="s">
        <v>33</v>
      </c>
      <c r="K1475" s="20" t="s">
        <v>591</v>
      </c>
      <c r="L1475" s="20" t="s">
        <v>35</v>
      </c>
      <c r="M1475" s="20" t="s">
        <v>98</v>
      </c>
      <c r="N1475" s="20" t="s">
        <v>592</v>
      </c>
      <c r="O1475" s="20">
        <v>114.39</v>
      </c>
      <c r="P1475" s="20">
        <v>3</v>
      </c>
      <c r="Q1475" s="20">
        <v>14.85</v>
      </c>
      <c r="R1475" s="20">
        <v>5.08</v>
      </c>
      <c r="S1475" s="20" t="s">
        <v>38</v>
      </c>
      <c r="T1475" s="20">
        <v>256</v>
      </c>
      <c r="U1475" s="20" t="s">
        <v>350</v>
      </c>
      <c r="V1475" s="20" t="s">
        <v>375</v>
      </c>
      <c r="W1475" s="21" t="s">
        <v>58</v>
      </c>
      <c r="X1475" s="22">
        <v>45605</v>
      </c>
      <c r="Y1475" s="23">
        <v>45551</v>
      </c>
      <c r="Z1475" s="37" t="str">
        <f>IF(India_Data[[#This Row],[Order Date]]=India_Data[[#This Row],[Ship Date]],"0","1")</f>
        <v>1</v>
      </c>
      <c r="AA1475" s="37" t="str">
        <f>IF(India_Data[[#This Row],[Sales]]&gt;=India_Data[[#This Row],[Target]],"YES","NO")</f>
        <v>NO</v>
      </c>
      <c r="AB1475" s="37">
        <f>(Data!O1475:O3029-Data!T1475:T3029)</f>
        <v>-141.61000000000001</v>
      </c>
      <c r="AC1475" s="35">
        <f>India_Data[[#This Row],[Ship Date]]-India_Data[[#This Row],[Order Date]]</f>
        <v>-54</v>
      </c>
      <c r="AD1475" s="35" t="str">
        <f>IF(India_Data[[#This Row],[Ship Date]]-India_Data[[#This Row],[Order Date]]&gt;5,"flag","no")</f>
        <v>no</v>
      </c>
      <c r="AE1475" s="35">
        <f>India_Data[[#This Row],[Profit]]/India_Data[[#This Row],[Sales]]</f>
        <v>0.12981904012588513</v>
      </c>
      <c r="AF1475" s="41">
        <f>India_Data[[#This Row],[Sales]]/India_Data[[#This Row],[Target]]</f>
        <v>0.4468359375</v>
      </c>
      <c r="AG1475" s="41">
        <f>India_Data[[#This Row],[Shipping Cost]]/India_Data[[#This Row],[Sales]]</f>
        <v>4.4409476352828048E-2</v>
      </c>
      <c r="AH1475" s="40" t="str">
        <f>IF(India_Data[[#This Row],[Shipping Cost]]/India_Data[[#This Row],[Sales]]&gt;0.1,"HIGH","")</f>
        <v/>
      </c>
    </row>
    <row r="1476" spans="1:34">
      <c r="A1476" s="19">
        <v>1475</v>
      </c>
      <c r="B1476" s="20" t="s">
        <v>578</v>
      </c>
      <c r="C1476" s="20" t="s">
        <v>26</v>
      </c>
      <c r="D1476" s="20" t="s">
        <v>579</v>
      </c>
      <c r="E1476" s="20" t="s">
        <v>580</v>
      </c>
      <c r="F1476" s="20" t="s">
        <v>171</v>
      </c>
      <c r="G1476" s="20" t="s">
        <v>529</v>
      </c>
      <c r="H1476" s="20" t="s">
        <v>31</v>
      </c>
      <c r="I1476" s="20" t="s">
        <v>32</v>
      </c>
      <c r="J1476" s="20" t="s">
        <v>33</v>
      </c>
      <c r="K1476" s="20" t="s">
        <v>399</v>
      </c>
      <c r="L1476" s="20" t="s">
        <v>35</v>
      </c>
      <c r="M1476" s="20" t="s">
        <v>98</v>
      </c>
      <c r="N1476" s="20" t="s">
        <v>400</v>
      </c>
      <c r="O1476" s="20">
        <v>170.91</v>
      </c>
      <c r="P1476" s="20">
        <v>9</v>
      </c>
      <c r="Q1476" s="20">
        <v>34.020000000000003</v>
      </c>
      <c r="R1476" s="20">
        <v>9.14</v>
      </c>
      <c r="S1476" s="20" t="s">
        <v>38</v>
      </c>
      <c r="T1476" s="20">
        <v>288</v>
      </c>
      <c r="U1476" s="20" t="s">
        <v>350</v>
      </c>
      <c r="V1476" s="20" t="s">
        <v>375</v>
      </c>
      <c r="W1476" s="21" t="s">
        <v>41</v>
      </c>
      <c r="X1476" s="22">
        <v>44802</v>
      </c>
      <c r="Y1476" s="23">
        <v>44601</v>
      </c>
      <c r="Z1476" s="37" t="str">
        <f>IF(India_Data[[#This Row],[Order Date]]=India_Data[[#This Row],[Ship Date]],"0","1")</f>
        <v>1</v>
      </c>
      <c r="AA1476" s="37" t="str">
        <f>IF(India_Data[[#This Row],[Sales]]&gt;=India_Data[[#This Row],[Target]],"YES","NO")</f>
        <v>NO</v>
      </c>
      <c r="AB1476" s="37">
        <f>(Data!O1476:O3030-Data!T1476:T3030)</f>
        <v>-117.09</v>
      </c>
      <c r="AC1476" s="35">
        <f>India_Data[[#This Row],[Ship Date]]-India_Data[[#This Row],[Order Date]]</f>
        <v>-201</v>
      </c>
      <c r="AD1476" s="35" t="str">
        <f>IF(India_Data[[#This Row],[Ship Date]]-India_Data[[#This Row],[Order Date]]&gt;5,"flag","no")</f>
        <v>no</v>
      </c>
      <c r="AE1476" s="35">
        <f>India_Data[[#This Row],[Profit]]/India_Data[[#This Row],[Sales]]</f>
        <v>0.19905213270142183</v>
      </c>
      <c r="AF1476" s="41">
        <f>India_Data[[#This Row],[Sales]]/India_Data[[#This Row],[Target]]</f>
        <v>0.59343749999999995</v>
      </c>
      <c r="AG1476" s="41">
        <f>India_Data[[#This Row],[Shipping Cost]]/India_Data[[#This Row],[Sales]]</f>
        <v>5.3478438944473704E-2</v>
      </c>
      <c r="AH1476" s="40" t="str">
        <f>IF(India_Data[[#This Row],[Shipping Cost]]/India_Data[[#This Row],[Sales]]&gt;0.1,"HIGH","")</f>
        <v/>
      </c>
    </row>
    <row r="1477" spans="1:34">
      <c r="A1477" s="19">
        <v>1476</v>
      </c>
      <c r="B1477" s="20" t="s">
        <v>2710</v>
      </c>
      <c r="C1477" s="20" t="s">
        <v>26</v>
      </c>
      <c r="D1477" s="20" t="s">
        <v>2711</v>
      </c>
      <c r="E1477" s="20" t="s">
        <v>2712</v>
      </c>
      <c r="F1477" s="20" t="s">
        <v>110</v>
      </c>
      <c r="G1477" s="20" t="s">
        <v>2713</v>
      </c>
      <c r="H1477" s="20" t="s">
        <v>563</v>
      </c>
      <c r="I1477" s="20" t="s">
        <v>32</v>
      </c>
      <c r="J1477" s="20" t="s">
        <v>54</v>
      </c>
      <c r="K1477" s="20" t="s">
        <v>2777</v>
      </c>
      <c r="L1477" s="20" t="s">
        <v>35</v>
      </c>
      <c r="M1477" s="20" t="s">
        <v>91</v>
      </c>
      <c r="N1477" s="20" t="s">
        <v>2778</v>
      </c>
      <c r="O1477" s="20">
        <v>78</v>
      </c>
      <c r="P1477" s="20">
        <v>4</v>
      </c>
      <c r="Q1477" s="20">
        <v>24.12</v>
      </c>
      <c r="R1477" s="20">
        <v>8.2799999999999994</v>
      </c>
      <c r="S1477" s="20" t="s">
        <v>2337</v>
      </c>
      <c r="T1477" s="20">
        <v>739</v>
      </c>
      <c r="U1477" s="20" t="s">
        <v>350</v>
      </c>
      <c r="V1477" s="20" t="s">
        <v>362</v>
      </c>
      <c r="W1477" s="21" t="s">
        <v>41</v>
      </c>
      <c r="X1477" s="22">
        <v>44951</v>
      </c>
      <c r="Y1477" s="23">
        <v>44956</v>
      </c>
      <c r="Z1477" s="37" t="str">
        <f>IF(India_Data[[#This Row],[Order Date]]=India_Data[[#This Row],[Ship Date]],"0","1")</f>
        <v>1</v>
      </c>
      <c r="AA1477" s="37" t="str">
        <f>IF(India_Data[[#This Row],[Sales]]&gt;=India_Data[[#This Row],[Target]],"YES","NO")</f>
        <v>NO</v>
      </c>
      <c r="AB1477" s="37">
        <f>(Data!O1477:O3031-Data!T1477:T3031)</f>
        <v>-661</v>
      </c>
      <c r="AC1477" s="35">
        <f>India_Data[[#This Row],[Ship Date]]-India_Data[[#This Row],[Order Date]]</f>
        <v>5</v>
      </c>
      <c r="AD1477" s="35" t="str">
        <f>IF(India_Data[[#This Row],[Ship Date]]-India_Data[[#This Row],[Order Date]]&gt;5,"flag","no")</f>
        <v>no</v>
      </c>
      <c r="AE1477" s="35">
        <f>India_Data[[#This Row],[Profit]]/India_Data[[#This Row],[Sales]]</f>
        <v>0.30923076923076925</v>
      </c>
      <c r="AF1477" s="41">
        <f>India_Data[[#This Row],[Sales]]/India_Data[[#This Row],[Target]]</f>
        <v>0.10554803788903924</v>
      </c>
      <c r="AG1477" s="41">
        <f>India_Data[[#This Row],[Shipping Cost]]/India_Data[[#This Row],[Sales]]</f>
        <v>0.10615384615384614</v>
      </c>
      <c r="AH1477" s="40" t="str">
        <f>IF(India_Data[[#This Row],[Shipping Cost]]/India_Data[[#This Row],[Sales]]&gt;0.1,"HIGH","")</f>
        <v>HIGH</v>
      </c>
    </row>
    <row r="1478" spans="1:34">
      <c r="A1478" s="19">
        <v>1477</v>
      </c>
      <c r="B1478" s="20" t="s">
        <v>2779</v>
      </c>
      <c r="C1478" s="20" t="s">
        <v>26</v>
      </c>
      <c r="D1478" s="20" t="s">
        <v>2780</v>
      </c>
      <c r="E1478" s="20" t="s">
        <v>2781</v>
      </c>
      <c r="F1478" s="20" t="s">
        <v>110</v>
      </c>
      <c r="G1478" s="20" t="s">
        <v>702</v>
      </c>
      <c r="H1478" s="20" t="s">
        <v>252</v>
      </c>
      <c r="I1478" s="20" t="s">
        <v>32</v>
      </c>
      <c r="J1478" s="20" t="s">
        <v>47</v>
      </c>
      <c r="K1478" s="20" t="s">
        <v>2782</v>
      </c>
      <c r="L1478" s="20" t="s">
        <v>35</v>
      </c>
      <c r="M1478" s="20" t="s">
        <v>159</v>
      </c>
      <c r="N1478" s="20" t="s">
        <v>2783</v>
      </c>
      <c r="O1478" s="20">
        <v>145.97999999999999</v>
      </c>
      <c r="P1478" s="20">
        <v>3</v>
      </c>
      <c r="Q1478" s="20">
        <v>4.32</v>
      </c>
      <c r="R1478" s="20">
        <v>17.66</v>
      </c>
      <c r="S1478" s="20" t="s">
        <v>2337</v>
      </c>
      <c r="T1478" s="20">
        <v>580</v>
      </c>
      <c r="U1478" s="20" t="s">
        <v>350</v>
      </c>
      <c r="V1478" s="20" t="s">
        <v>356</v>
      </c>
      <c r="W1478" s="21" t="s">
        <v>58</v>
      </c>
      <c r="X1478" s="22">
        <v>44266</v>
      </c>
      <c r="Y1478" s="23">
        <v>44419</v>
      </c>
      <c r="Z1478" s="37" t="str">
        <f>IF(India_Data[[#This Row],[Order Date]]=India_Data[[#This Row],[Ship Date]],"0","1")</f>
        <v>1</v>
      </c>
      <c r="AA1478" s="37" t="str">
        <f>IF(India_Data[[#This Row],[Sales]]&gt;=India_Data[[#This Row],[Target]],"YES","NO")</f>
        <v>NO</v>
      </c>
      <c r="AB1478" s="37">
        <f>(Data!O1478:O3032-Data!T1478:T3032)</f>
        <v>-434.02</v>
      </c>
      <c r="AC1478" s="35">
        <f>India_Data[[#This Row],[Ship Date]]-India_Data[[#This Row],[Order Date]]</f>
        <v>153</v>
      </c>
      <c r="AD1478" s="35" t="str">
        <f>IF(India_Data[[#This Row],[Ship Date]]-India_Data[[#This Row],[Order Date]]&gt;5,"flag","no")</f>
        <v>flag</v>
      </c>
      <c r="AE1478" s="35">
        <f>India_Data[[#This Row],[Profit]]/India_Data[[#This Row],[Sales]]</f>
        <v>2.9593094944512951E-2</v>
      </c>
      <c r="AF1478" s="41">
        <f>India_Data[[#This Row],[Sales]]/India_Data[[#This Row],[Target]]</f>
        <v>0.25168965517241376</v>
      </c>
      <c r="AG1478" s="41">
        <f>India_Data[[#This Row],[Shipping Cost]]/India_Data[[#This Row],[Sales]]</f>
        <v>0.12097547609261544</v>
      </c>
      <c r="AH1478" s="40" t="str">
        <f>IF(India_Data[[#This Row],[Shipping Cost]]/India_Data[[#This Row],[Sales]]&gt;0.1,"HIGH","")</f>
        <v>HIGH</v>
      </c>
    </row>
    <row r="1479" spans="1:34">
      <c r="A1479" s="19">
        <v>1478</v>
      </c>
      <c r="B1479" s="20" t="s">
        <v>2667</v>
      </c>
      <c r="C1479" s="20" t="s">
        <v>26</v>
      </c>
      <c r="D1479" s="20" t="s">
        <v>2668</v>
      </c>
      <c r="E1479" s="20" t="s">
        <v>2669</v>
      </c>
      <c r="F1479" s="20" t="s">
        <v>110</v>
      </c>
      <c r="G1479" s="20" t="s">
        <v>74</v>
      </c>
      <c r="H1479" s="20" t="s">
        <v>179</v>
      </c>
      <c r="I1479" s="20" t="s">
        <v>32</v>
      </c>
      <c r="J1479" s="20" t="s">
        <v>180</v>
      </c>
      <c r="K1479" s="20" t="s">
        <v>1384</v>
      </c>
      <c r="L1479" s="20" t="s">
        <v>35</v>
      </c>
      <c r="M1479" s="20" t="s">
        <v>145</v>
      </c>
      <c r="N1479" s="20" t="s">
        <v>1385</v>
      </c>
      <c r="O1479" s="20">
        <v>115.68</v>
      </c>
      <c r="P1479" s="20">
        <v>2</v>
      </c>
      <c r="Q1479" s="20">
        <v>32.340000000000003</v>
      </c>
      <c r="R1479" s="20">
        <v>15.35</v>
      </c>
      <c r="S1479" s="20" t="s">
        <v>2337</v>
      </c>
      <c r="T1479" s="20">
        <v>491</v>
      </c>
      <c r="U1479" s="20" t="s">
        <v>350</v>
      </c>
      <c r="V1479" s="20" t="s">
        <v>362</v>
      </c>
      <c r="W1479" s="21" t="s">
        <v>58</v>
      </c>
      <c r="X1479" s="22">
        <v>45020</v>
      </c>
      <c r="Y1479" s="23">
        <v>45203</v>
      </c>
      <c r="Z1479" s="37" t="str">
        <f>IF(India_Data[[#This Row],[Order Date]]=India_Data[[#This Row],[Ship Date]],"0","1")</f>
        <v>1</v>
      </c>
      <c r="AA1479" s="37" t="str">
        <f>IF(India_Data[[#This Row],[Sales]]&gt;=India_Data[[#This Row],[Target]],"YES","NO")</f>
        <v>NO</v>
      </c>
      <c r="AB1479" s="37">
        <f>(Data!O1479:O3033-Data!T1479:T3033)</f>
        <v>-375.32</v>
      </c>
      <c r="AC1479" s="35">
        <f>India_Data[[#This Row],[Ship Date]]-India_Data[[#This Row],[Order Date]]</f>
        <v>183</v>
      </c>
      <c r="AD1479" s="35" t="str">
        <f>IF(India_Data[[#This Row],[Ship Date]]-India_Data[[#This Row],[Order Date]]&gt;5,"flag","no")</f>
        <v>flag</v>
      </c>
      <c r="AE1479" s="35">
        <f>India_Data[[#This Row],[Profit]]/India_Data[[#This Row],[Sales]]</f>
        <v>0.2795643153526971</v>
      </c>
      <c r="AF1479" s="41">
        <f>India_Data[[#This Row],[Sales]]/India_Data[[#This Row],[Target]]</f>
        <v>0.23560081466395114</v>
      </c>
      <c r="AG1479" s="41">
        <f>India_Data[[#This Row],[Shipping Cost]]/India_Data[[#This Row],[Sales]]</f>
        <v>0.13269363762102351</v>
      </c>
      <c r="AH1479" s="40" t="str">
        <f>IF(India_Data[[#This Row],[Shipping Cost]]/India_Data[[#This Row],[Sales]]&gt;0.1,"HIGH","")</f>
        <v>HIGH</v>
      </c>
    </row>
    <row r="1480" spans="1:34">
      <c r="A1480" s="19">
        <v>1479</v>
      </c>
      <c r="B1480" s="20" t="s">
        <v>2758</v>
      </c>
      <c r="C1480" s="20" t="s">
        <v>26</v>
      </c>
      <c r="D1480" s="20" t="s">
        <v>2759</v>
      </c>
      <c r="E1480" s="20" t="s">
        <v>2760</v>
      </c>
      <c r="F1480" s="20" t="s">
        <v>110</v>
      </c>
      <c r="G1480" s="20" t="s">
        <v>45</v>
      </c>
      <c r="H1480" s="20" t="s">
        <v>46</v>
      </c>
      <c r="I1480" s="20" t="s">
        <v>32</v>
      </c>
      <c r="J1480" s="20" t="s">
        <v>47</v>
      </c>
      <c r="K1480" s="20" t="s">
        <v>2777</v>
      </c>
      <c r="L1480" s="20" t="s">
        <v>35</v>
      </c>
      <c r="M1480" s="20" t="s">
        <v>91</v>
      </c>
      <c r="N1480" s="20" t="s">
        <v>2778</v>
      </c>
      <c r="O1480" s="20">
        <v>39</v>
      </c>
      <c r="P1480" s="20">
        <v>2</v>
      </c>
      <c r="Q1480" s="20">
        <v>12.06</v>
      </c>
      <c r="R1480" s="20">
        <v>6.82</v>
      </c>
      <c r="S1480" s="20" t="s">
        <v>2337</v>
      </c>
      <c r="T1480" s="20">
        <v>193</v>
      </c>
      <c r="U1480" s="20" t="s">
        <v>350</v>
      </c>
      <c r="V1480" s="20" t="s">
        <v>356</v>
      </c>
      <c r="W1480" s="21" t="s">
        <v>58</v>
      </c>
      <c r="X1480" s="22">
        <v>44746</v>
      </c>
      <c r="Y1480" s="23">
        <v>44899</v>
      </c>
      <c r="Z1480" s="37" t="str">
        <f>IF(India_Data[[#This Row],[Order Date]]=India_Data[[#This Row],[Ship Date]],"0","1")</f>
        <v>1</v>
      </c>
      <c r="AA1480" s="37" t="str">
        <f>IF(India_Data[[#This Row],[Sales]]&gt;=India_Data[[#This Row],[Target]],"YES","NO")</f>
        <v>NO</v>
      </c>
      <c r="AB1480" s="37">
        <f>(Data!O1480:O3034-Data!T1480:T3034)</f>
        <v>-154</v>
      </c>
      <c r="AC1480" s="35">
        <f>India_Data[[#This Row],[Ship Date]]-India_Data[[#This Row],[Order Date]]</f>
        <v>153</v>
      </c>
      <c r="AD1480" s="35" t="str">
        <f>IF(India_Data[[#This Row],[Ship Date]]-India_Data[[#This Row],[Order Date]]&gt;5,"flag","no")</f>
        <v>flag</v>
      </c>
      <c r="AE1480" s="35">
        <f>India_Data[[#This Row],[Profit]]/India_Data[[#This Row],[Sales]]</f>
        <v>0.30923076923076925</v>
      </c>
      <c r="AF1480" s="41">
        <f>India_Data[[#This Row],[Sales]]/India_Data[[#This Row],[Target]]</f>
        <v>0.20207253886010362</v>
      </c>
      <c r="AG1480" s="41">
        <f>India_Data[[#This Row],[Shipping Cost]]/India_Data[[#This Row],[Sales]]</f>
        <v>0.17487179487179488</v>
      </c>
      <c r="AH1480" s="40" t="str">
        <f>IF(India_Data[[#This Row],[Shipping Cost]]/India_Data[[#This Row],[Sales]]&gt;0.1,"HIGH","")</f>
        <v>HIGH</v>
      </c>
    </row>
    <row r="1481" spans="1:34">
      <c r="A1481" s="19">
        <v>1480</v>
      </c>
      <c r="B1481" s="20" t="s">
        <v>2758</v>
      </c>
      <c r="C1481" s="20" t="s">
        <v>26</v>
      </c>
      <c r="D1481" s="20" t="s">
        <v>2759</v>
      </c>
      <c r="E1481" s="20" t="s">
        <v>2760</v>
      </c>
      <c r="F1481" s="20" t="s">
        <v>110</v>
      </c>
      <c r="G1481" s="20" t="s">
        <v>45</v>
      </c>
      <c r="H1481" s="20" t="s">
        <v>46</v>
      </c>
      <c r="I1481" s="20" t="s">
        <v>32</v>
      </c>
      <c r="J1481" s="20" t="s">
        <v>47</v>
      </c>
      <c r="K1481" s="20" t="s">
        <v>2784</v>
      </c>
      <c r="L1481" s="20" t="s">
        <v>35</v>
      </c>
      <c r="M1481" s="20" t="s">
        <v>91</v>
      </c>
      <c r="N1481" s="20" t="s">
        <v>2785</v>
      </c>
      <c r="O1481" s="20">
        <v>33.36</v>
      </c>
      <c r="P1481" s="20">
        <v>2</v>
      </c>
      <c r="Q1481" s="20">
        <v>13.98</v>
      </c>
      <c r="R1481" s="20">
        <v>5.07</v>
      </c>
      <c r="S1481" s="20" t="s">
        <v>2337</v>
      </c>
      <c r="T1481" s="20">
        <v>189</v>
      </c>
      <c r="U1481" s="20" t="s">
        <v>350</v>
      </c>
      <c r="V1481" s="20" t="s">
        <v>375</v>
      </c>
      <c r="W1481" s="21" t="s">
        <v>58</v>
      </c>
      <c r="X1481" s="22">
        <v>45290</v>
      </c>
      <c r="Y1481" s="23">
        <v>45383</v>
      </c>
      <c r="Z1481" s="37" t="str">
        <f>IF(India_Data[[#This Row],[Order Date]]=India_Data[[#This Row],[Ship Date]],"0","1")</f>
        <v>1</v>
      </c>
      <c r="AA1481" s="37" t="str">
        <f>IF(India_Data[[#This Row],[Sales]]&gt;=India_Data[[#This Row],[Target]],"YES","NO")</f>
        <v>NO</v>
      </c>
      <c r="AB1481" s="37">
        <f>(Data!O1481:O3035-Data!T1481:T3035)</f>
        <v>-155.63999999999999</v>
      </c>
      <c r="AC1481" s="35">
        <f>India_Data[[#This Row],[Ship Date]]-India_Data[[#This Row],[Order Date]]</f>
        <v>93</v>
      </c>
      <c r="AD1481" s="35" t="str">
        <f>IF(India_Data[[#This Row],[Ship Date]]-India_Data[[#This Row],[Order Date]]&gt;5,"flag","no")</f>
        <v>flag</v>
      </c>
      <c r="AE1481" s="35">
        <f>India_Data[[#This Row],[Profit]]/India_Data[[#This Row],[Sales]]</f>
        <v>0.41906474820143885</v>
      </c>
      <c r="AF1481" s="41">
        <f>India_Data[[#This Row],[Sales]]/India_Data[[#This Row],[Target]]</f>
        <v>0.1765079365079365</v>
      </c>
      <c r="AG1481" s="41">
        <f>India_Data[[#This Row],[Shipping Cost]]/India_Data[[#This Row],[Sales]]</f>
        <v>0.15197841726618705</v>
      </c>
      <c r="AH1481" s="40" t="str">
        <f>IF(India_Data[[#This Row],[Shipping Cost]]/India_Data[[#This Row],[Sales]]&gt;0.1,"HIGH","")</f>
        <v>HIGH</v>
      </c>
    </row>
    <row r="1482" spans="1:34">
      <c r="A1482" s="19">
        <v>1481</v>
      </c>
      <c r="B1482" s="20" t="s">
        <v>2685</v>
      </c>
      <c r="C1482" s="20" t="s">
        <v>26</v>
      </c>
      <c r="D1482" s="20" t="s">
        <v>2686</v>
      </c>
      <c r="E1482" s="20" t="s">
        <v>2687</v>
      </c>
      <c r="F1482" s="20" t="s">
        <v>29</v>
      </c>
      <c r="G1482" s="20" t="s">
        <v>123</v>
      </c>
      <c r="H1482" s="20" t="s">
        <v>124</v>
      </c>
      <c r="I1482" s="20" t="s">
        <v>32</v>
      </c>
      <c r="J1482" s="20" t="s">
        <v>47</v>
      </c>
      <c r="K1482" s="20" t="s">
        <v>2786</v>
      </c>
      <c r="L1482" s="20" t="s">
        <v>35</v>
      </c>
      <c r="M1482" s="20" t="s">
        <v>275</v>
      </c>
      <c r="N1482" s="20" t="s">
        <v>2787</v>
      </c>
      <c r="O1482" s="20">
        <v>126.27</v>
      </c>
      <c r="P1482" s="20">
        <v>3</v>
      </c>
      <c r="Q1482" s="20">
        <v>56.79</v>
      </c>
      <c r="R1482" s="20">
        <v>15.87</v>
      </c>
      <c r="S1482" s="20" t="s">
        <v>2337</v>
      </c>
      <c r="T1482" s="20">
        <v>116</v>
      </c>
      <c r="U1482" s="20" t="s">
        <v>350</v>
      </c>
      <c r="V1482" s="20" t="s">
        <v>356</v>
      </c>
      <c r="W1482" s="21" t="s">
        <v>58</v>
      </c>
      <c r="X1482" s="22">
        <v>44814</v>
      </c>
      <c r="Y1482" s="23">
        <v>44848</v>
      </c>
      <c r="Z1482" s="37" t="str">
        <f>IF(India_Data[[#This Row],[Order Date]]=India_Data[[#This Row],[Ship Date]],"0","1")</f>
        <v>1</v>
      </c>
      <c r="AA1482" s="37" t="str">
        <f>IF(India_Data[[#This Row],[Sales]]&gt;=India_Data[[#This Row],[Target]],"YES","NO")</f>
        <v>YES</v>
      </c>
      <c r="AB1482" s="37">
        <f>(Data!O1482:O3036-Data!T1482:T3036)</f>
        <v>10.269999999999996</v>
      </c>
      <c r="AC1482" s="35">
        <f>India_Data[[#This Row],[Ship Date]]-India_Data[[#This Row],[Order Date]]</f>
        <v>34</v>
      </c>
      <c r="AD1482" s="35" t="str">
        <f>IF(India_Data[[#This Row],[Ship Date]]-India_Data[[#This Row],[Order Date]]&gt;5,"flag","no")</f>
        <v>flag</v>
      </c>
      <c r="AE1482" s="35">
        <f>India_Data[[#This Row],[Profit]]/India_Data[[#This Row],[Sales]]</f>
        <v>0.44975053456878117</v>
      </c>
      <c r="AF1482" s="41">
        <f>India_Data[[#This Row],[Sales]]/India_Data[[#This Row],[Target]]</f>
        <v>1.0885344827586207</v>
      </c>
      <c r="AG1482" s="41">
        <f>India_Data[[#This Row],[Shipping Cost]]/India_Data[[#This Row],[Sales]]</f>
        <v>0.12568306010928962</v>
      </c>
      <c r="AH1482" s="40" t="str">
        <f>IF(India_Data[[#This Row],[Shipping Cost]]/India_Data[[#This Row],[Sales]]&gt;0.1,"HIGH","")</f>
        <v>HIGH</v>
      </c>
    </row>
    <row r="1483" spans="1:34">
      <c r="A1483" s="19">
        <v>1482</v>
      </c>
      <c r="B1483" s="20" t="s">
        <v>2718</v>
      </c>
      <c r="C1483" s="20" t="s">
        <v>26</v>
      </c>
      <c r="D1483" s="20" t="s">
        <v>2719</v>
      </c>
      <c r="E1483" s="20" t="s">
        <v>2720</v>
      </c>
      <c r="F1483" s="20" t="s">
        <v>29</v>
      </c>
      <c r="G1483" s="20" t="s">
        <v>218</v>
      </c>
      <c r="H1483" s="20" t="s">
        <v>165</v>
      </c>
      <c r="I1483" s="20" t="s">
        <v>32</v>
      </c>
      <c r="J1483" s="20" t="s">
        <v>47</v>
      </c>
      <c r="K1483" s="20" t="s">
        <v>1456</v>
      </c>
      <c r="L1483" s="20" t="s">
        <v>35</v>
      </c>
      <c r="M1483" s="20" t="s">
        <v>105</v>
      </c>
      <c r="N1483" s="20" t="s">
        <v>1457</v>
      </c>
      <c r="O1483" s="20">
        <v>26.94</v>
      </c>
      <c r="P1483" s="20">
        <v>2</v>
      </c>
      <c r="Q1483" s="20">
        <v>1.86</v>
      </c>
      <c r="R1483" s="20">
        <v>2.95</v>
      </c>
      <c r="S1483" s="20" t="s">
        <v>2337</v>
      </c>
      <c r="T1483" s="20">
        <v>529</v>
      </c>
      <c r="U1483" s="20" t="s">
        <v>350</v>
      </c>
      <c r="V1483" s="20" t="s">
        <v>351</v>
      </c>
      <c r="W1483" s="21" t="s">
        <v>41</v>
      </c>
      <c r="X1483" s="22">
        <v>45527</v>
      </c>
      <c r="Y1483" s="23">
        <v>45532</v>
      </c>
      <c r="Z1483" s="37" t="str">
        <f>IF(India_Data[[#This Row],[Order Date]]=India_Data[[#This Row],[Ship Date]],"0","1")</f>
        <v>1</v>
      </c>
      <c r="AA1483" s="37" t="str">
        <f>IF(India_Data[[#This Row],[Sales]]&gt;=India_Data[[#This Row],[Target]],"YES","NO")</f>
        <v>NO</v>
      </c>
      <c r="AB1483" s="37">
        <f>(Data!O1483:O3037-Data!T1483:T3037)</f>
        <v>-502.06</v>
      </c>
      <c r="AC1483" s="35">
        <f>India_Data[[#This Row],[Ship Date]]-India_Data[[#This Row],[Order Date]]</f>
        <v>5</v>
      </c>
      <c r="AD1483" s="35" t="str">
        <f>IF(India_Data[[#This Row],[Ship Date]]-India_Data[[#This Row],[Order Date]]&gt;5,"flag","no")</f>
        <v>no</v>
      </c>
      <c r="AE1483" s="35">
        <f>India_Data[[#This Row],[Profit]]/India_Data[[#This Row],[Sales]]</f>
        <v>6.9042316258351888E-2</v>
      </c>
      <c r="AF1483" s="41">
        <f>India_Data[[#This Row],[Sales]]/India_Data[[#This Row],[Target]]</f>
        <v>5.0926275992438569E-2</v>
      </c>
      <c r="AG1483" s="41">
        <f>India_Data[[#This Row],[Shipping Cost]]/India_Data[[#This Row],[Sales]]</f>
        <v>0.10950259836674091</v>
      </c>
      <c r="AH1483" s="40" t="str">
        <f>IF(India_Data[[#This Row],[Shipping Cost]]/India_Data[[#This Row],[Sales]]&gt;0.1,"HIGH","")</f>
        <v>HIGH</v>
      </c>
    </row>
    <row r="1484" spans="1:34">
      <c r="A1484" s="19">
        <v>1483</v>
      </c>
      <c r="B1484" s="20" t="s">
        <v>2716</v>
      </c>
      <c r="C1484" s="20" t="s">
        <v>26</v>
      </c>
      <c r="D1484" s="20" t="s">
        <v>2244</v>
      </c>
      <c r="E1484" s="20" t="s">
        <v>2245</v>
      </c>
      <c r="F1484" s="20" t="s">
        <v>29</v>
      </c>
      <c r="G1484" s="20" t="s">
        <v>291</v>
      </c>
      <c r="H1484" s="20" t="s">
        <v>63</v>
      </c>
      <c r="I1484" s="20" t="s">
        <v>32</v>
      </c>
      <c r="J1484" s="20" t="s">
        <v>54</v>
      </c>
      <c r="K1484" s="20" t="s">
        <v>444</v>
      </c>
      <c r="L1484" s="20" t="s">
        <v>35</v>
      </c>
      <c r="M1484" s="20" t="s">
        <v>76</v>
      </c>
      <c r="N1484" s="20" t="s">
        <v>445</v>
      </c>
      <c r="O1484" s="20">
        <v>50.46</v>
      </c>
      <c r="P1484" s="20">
        <v>2</v>
      </c>
      <c r="Q1484" s="20">
        <v>-15.18</v>
      </c>
      <c r="R1484" s="20">
        <v>5.15</v>
      </c>
      <c r="S1484" s="20" t="s">
        <v>2337</v>
      </c>
      <c r="T1484" s="20">
        <v>126</v>
      </c>
      <c r="U1484" s="20" t="s">
        <v>350</v>
      </c>
      <c r="V1484" s="20" t="s">
        <v>375</v>
      </c>
      <c r="W1484" s="21" t="s">
        <v>41</v>
      </c>
      <c r="X1484" s="22">
        <v>44479</v>
      </c>
      <c r="Y1484" s="23">
        <v>44485</v>
      </c>
      <c r="Z1484" s="37" t="str">
        <f>IF(India_Data[[#This Row],[Order Date]]=India_Data[[#This Row],[Ship Date]],"0","1")</f>
        <v>1</v>
      </c>
      <c r="AA1484" s="37" t="str">
        <f>IF(India_Data[[#This Row],[Sales]]&gt;=India_Data[[#This Row],[Target]],"YES","NO")</f>
        <v>NO</v>
      </c>
      <c r="AB1484" s="37">
        <f>(Data!O1484:O3038-Data!T1484:T3038)</f>
        <v>-75.539999999999992</v>
      </c>
      <c r="AC1484" s="35">
        <f>India_Data[[#This Row],[Ship Date]]-India_Data[[#This Row],[Order Date]]</f>
        <v>6</v>
      </c>
      <c r="AD1484" s="35" t="str">
        <f>IF(India_Data[[#This Row],[Ship Date]]-India_Data[[#This Row],[Order Date]]&gt;5,"flag","no")</f>
        <v>flag</v>
      </c>
      <c r="AE1484" s="35">
        <f>India_Data[[#This Row],[Profit]]/India_Data[[#This Row],[Sales]]</f>
        <v>-0.30083234244946488</v>
      </c>
      <c r="AF1484" s="41">
        <f>India_Data[[#This Row],[Sales]]/India_Data[[#This Row],[Target]]</f>
        <v>0.40047619047619049</v>
      </c>
      <c r="AG1484" s="41">
        <f>India_Data[[#This Row],[Shipping Cost]]/India_Data[[#This Row],[Sales]]</f>
        <v>0.10206103844629411</v>
      </c>
      <c r="AH1484" s="40" t="str">
        <f>IF(India_Data[[#This Row],[Shipping Cost]]/India_Data[[#This Row],[Sales]]&gt;0.1,"HIGH","")</f>
        <v>HIGH</v>
      </c>
    </row>
    <row r="1485" spans="1:34">
      <c r="A1485" s="19">
        <v>1484</v>
      </c>
      <c r="B1485" s="20" t="s">
        <v>2747</v>
      </c>
      <c r="C1485" s="20" t="s">
        <v>26</v>
      </c>
      <c r="D1485" s="20" t="s">
        <v>1706</v>
      </c>
      <c r="E1485" s="20" t="s">
        <v>1707</v>
      </c>
      <c r="F1485" s="20" t="s">
        <v>29</v>
      </c>
      <c r="G1485" s="20" t="s">
        <v>142</v>
      </c>
      <c r="H1485" s="20" t="s">
        <v>143</v>
      </c>
      <c r="I1485" s="20" t="s">
        <v>32</v>
      </c>
      <c r="J1485" s="20" t="s">
        <v>33</v>
      </c>
      <c r="K1485" s="20" t="s">
        <v>1249</v>
      </c>
      <c r="L1485" s="20" t="s">
        <v>35</v>
      </c>
      <c r="M1485" s="20" t="s">
        <v>159</v>
      </c>
      <c r="N1485" s="20" t="s">
        <v>1250</v>
      </c>
      <c r="O1485" s="20">
        <v>137.07</v>
      </c>
      <c r="P1485" s="20">
        <v>3</v>
      </c>
      <c r="Q1485" s="20">
        <v>56.16</v>
      </c>
      <c r="R1485" s="20">
        <v>14.04</v>
      </c>
      <c r="S1485" s="20" t="s">
        <v>2337</v>
      </c>
      <c r="T1485" s="20">
        <v>457</v>
      </c>
      <c r="U1485" s="20" t="s">
        <v>350</v>
      </c>
      <c r="V1485" s="20" t="s">
        <v>375</v>
      </c>
      <c r="W1485" s="21" t="s">
        <v>41</v>
      </c>
      <c r="X1485" s="22">
        <v>44870</v>
      </c>
      <c r="Y1485" s="23">
        <v>44696</v>
      </c>
      <c r="Z1485" s="37" t="str">
        <f>IF(India_Data[[#This Row],[Order Date]]=India_Data[[#This Row],[Ship Date]],"0","1")</f>
        <v>1</v>
      </c>
      <c r="AA1485" s="37" t="str">
        <f>IF(India_Data[[#This Row],[Sales]]&gt;=India_Data[[#This Row],[Target]],"YES","NO")</f>
        <v>NO</v>
      </c>
      <c r="AB1485" s="37">
        <f>(Data!O1485:O3039-Data!T1485:T3039)</f>
        <v>-319.93</v>
      </c>
      <c r="AC1485" s="35">
        <f>India_Data[[#This Row],[Ship Date]]-India_Data[[#This Row],[Order Date]]</f>
        <v>-174</v>
      </c>
      <c r="AD1485" s="35" t="str">
        <f>IF(India_Data[[#This Row],[Ship Date]]-India_Data[[#This Row],[Order Date]]&gt;5,"flag","no")</f>
        <v>no</v>
      </c>
      <c r="AE1485" s="35">
        <f>India_Data[[#This Row],[Profit]]/India_Data[[#This Row],[Sales]]</f>
        <v>0.40971766250820746</v>
      </c>
      <c r="AF1485" s="41">
        <f>India_Data[[#This Row],[Sales]]/India_Data[[#This Row],[Target]]</f>
        <v>0.29993435448577677</v>
      </c>
      <c r="AG1485" s="41">
        <f>India_Data[[#This Row],[Shipping Cost]]/India_Data[[#This Row],[Sales]]</f>
        <v>0.10242941562705186</v>
      </c>
      <c r="AH1485" s="40" t="str">
        <f>IF(India_Data[[#This Row],[Shipping Cost]]/India_Data[[#This Row],[Sales]]&gt;0.1,"HIGH","")</f>
        <v>HIGH</v>
      </c>
    </row>
    <row r="1486" spans="1:34">
      <c r="A1486" s="19">
        <v>1485</v>
      </c>
      <c r="B1486" s="20" t="s">
        <v>2685</v>
      </c>
      <c r="C1486" s="20" t="s">
        <v>26</v>
      </c>
      <c r="D1486" s="20" t="s">
        <v>2686</v>
      </c>
      <c r="E1486" s="20" t="s">
        <v>2687</v>
      </c>
      <c r="F1486" s="20" t="s">
        <v>29</v>
      </c>
      <c r="G1486" s="20" t="s">
        <v>123</v>
      </c>
      <c r="H1486" s="20" t="s">
        <v>124</v>
      </c>
      <c r="I1486" s="20" t="s">
        <v>32</v>
      </c>
      <c r="J1486" s="20" t="s">
        <v>47</v>
      </c>
      <c r="K1486" s="20" t="s">
        <v>2788</v>
      </c>
      <c r="L1486" s="20" t="s">
        <v>35</v>
      </c>
      <c r="M1486" s="20" t="s">
        <v>159</v>
      </c>
      <c r="N1486" s="20" t="s">
        <v>2789</v>
      </c>
      <c r="O1486" s="20">
        <v>51.66</v>
      </c>
      <c r="P1486" s="20">
        <v>2</v>
      </c>
      <c r="Q1486" s="20">
        <v>17.52</v>
      </c>
      <c r="R1486" s="20">
        <v>8.5299999999999994</v>
      </c>
      <c r="S1486" s="20" t="s">
        <v>2337</v>
      </c>
      <c r="T1486" s="20">
        <v>554</v>
      </c>
      <c r="U1486" s="20" t="s">
        <v>350</v>
      </c>
      <c r="V1486" s="20" t="s">
        <v>351</v>
      </c>
      <c r="W1486" s="21" t="s">
        <v>41</v>
      </c>
      <c r="X1486" s="22">
        <v>44430</v>
      </c>
      <c r="Y1486" s="23">
        <v>44436</v>
      </c>
      <c r="Z1486" s="37" t="str">
        <f>IF(India_Data[[#This Row],[Order Date]]=India_Data[[#This Row],[Ship Date]],"0","1")</f>
        <v>1</v>
      </c>
      <c r="AA1486" s="37" t="str">
        <f>IF(India_Data[[#This Row],[Sales]]&gt;=India_Data[[#This Row],[Target]],"YES","NO")</f>
        <v>NO</v>
      </c>
      <c r="AB1486" s="37">
        <f>(Data!O1486:O3040-Data!T1486:T3040)</f>
        <v>-502.34000000000003</v>
      </c>
      <c r="AC1486" s="35">
        <f>India_Data[[#This Row],[Ship Date]]-India_Data[[#This Row],[Order Date]]</f>
        <v>6</v>
      </c>
      <c r="AD1486" s="35" t="str">
        <f>IF(India_Data[[#This Row],[Ship Date]]-India_Data[[#This Row],[Order Date]]&gt;5,"flag","no")</f>
        <v>flag</v>
      </c>
      <c r="AE1486" s="35">
        <f>India_Data[[#This Row],[Profit]]/India_Data[[#This Row],[Sales]]</f>
        <v>0.33914053426248547</v>
      </c>
      <c r="AF1486" s="41">
        <f>India_Data[[#This Row],[Sales]]/India_Data[[#This Row],[Target]]</f>
        <v>9.3249097472924175E-2</v>
      </c>
      <c r="AG1486" s="41">
        <f>India_Data[[#This Row],[Shipping Cost]]/India_Data[[#This Row],[Sales]]</f>
        <v>0.16511807975222609</v>
      </c>
      <c r="AH1486" s="40" t="str">
        <f>IF(India_Data[[#This Row],[Shipping Cost]]/India_Data[[#This Row],[Sales]]&gt;0.1,"HIGH","")</f>
        <v>HIGH</v>
      </c>
    </row>
    <row r="1487" spans="1:34">
      <c r="A1487" s="19">
        <v>1486</v>
      </c>
      <c r="B1487" s="20" t="s">
        <v>2685</v>
      </c>
      <c r="C1487" s="20" t="s">
        <v>26</v>
      </c>
      <c r="D1487" s="20" t="s">
        <v>2686</v>
      </c>
      <c r="E1487" s="20" t="s">
        <v>2687</v>
      </c>
      <c r="F1487" s="20" t="s">
        <v>29</v>
      </c>
      <c r="G1487" s="20" t="s">
        <v>123</v>
      </c>
      <c r="H1487" s="20" t="s">
        <v>124</v>
      </c>
      <c r="I1487" s="20" t="s">
        <v>32</v>
      </c>
      <c r="J1487" s="20" t="s">
        <v>47</v>
      </c>
      <c r="K1487" s="20" t="s">
        <v>960</v>
      </c>
      <c r="L1487" s="20" t="s">
        <v>35</v>
      </c>
      <c r="M1487" s="20" t="s">
        <v>159</v>
      </c>
      <c r="N1487" s="20" t="s">
        <v>961</v>
      </c>
      <c r="O1487" s="20">
        <v>28.95</v>
      </c>
      <c r="P1487" s="20">
        <v>1</v>
      </c>
      <c r="Q1487" s="20">
        <v>0.56999999999999995</v>
      </c>
      <c r="R1487" s="20">
        <v>4.2300000000000004</v>
      </c>
      <c r="S1487" s="20" t="s">
        <v>2337</v>
      </c>
      <c r="T1487" s="20">
        <v>589</v>
      </c>
      <c r="U1487" s="20" t="s">
        <v>350</v>
      </c>
      <c r="V1487" s="20" t="s">
        <v>356</v>
      </c>
      <c r="W1487" s="21" t="s">
        <v>58</v>
      </c>
      <c r="X1487" s="22">
        <v>45062</v>
      </c>
      <c r="Y1487" s="23">
        <v>45068</v>
      </c>
      <c r="Z1487" s="37" t="str">
        <f>IF(India_Data[[#This Row],[Order Date]]=India_Data[[#This Row],[Ship Date]],"0","1")</f>
        <v>1</v>
      </c>
      <c r="AA1487" s="37" t="str">
        <f>IF(India_Data[[#This Row],[Sales]]&gt;=India_Data[[#This Row],[Target]],"YES","NO")</f>
        <v>NO</v>
      </c>
      <c r="AB1487" s="37">
        <f>(Data!O1487:O3041-Data!T1487:T3041)</f>
        <v>-560.04999999999995</v>
      </c>
      <c r="AC1487" s="35">
        <f>India_Data[[#This Row],[Ship Date]]-India_Data[[#This Row],[Order Date]]</f>
        <v>6</v>
      </c>
      <c r="AD1487" s="35" t="str">
        <f>IF(India_Data[[#This Row],[Ship Date]]-India_Data[[#This Row],[Order Date]]&gt;5,"flag","no")</f>
        <v>flag</v>
      </c>
      <c r="AE1487" s="35">
        <f>India_Data[[#This Row],[Profit]]/India_Data[[#This Row],[Sales]]</f>
        <v>1.9689119170984454E-2</v>
      </c>
      <c r="AF1487" s="41">
        <f>India_Data[[#This Row],[Sales]]/India_Data[[#This Row],[Target]]</f>
        <v>4.9151103565365027E-2</v>
      </c>
      <c r="AG1487" s="41">
        <f>India_Data[[#This Row],[Shipping Cost]]/India_Data[[#This Row],[Sales]]</f>
        <v>0.14611398963730571</v>
      </c>
      <c r="AH1487" s="40" t="str">
        <f>IF(India_Data[[#This Row],[Shipping Cost]]/India_Data[[#This Row],[Sales]]&gt;0.1,"HIGH","")</f>
        <v>HIGH</v>
      </c>
    </row>
    <row r="1488" spans="1:34">
      <c r="A1488" s="19">
        <v>1487</v>
      </c>
      <c r="B1488" s="20" t="s">
        <v>2748</v>
      </c>
      <c r="C1488" s="20" t="s">
        <v>26</v>
      </c>
      <c r="D1488" s="20" t="s">
        <v>2749</v>
      </c>
      <c r="E1488" s="20" t="s">
        <v>2750</v>
      </c>
      <c r="F1488" s="20" t="s">
        <v>29</v>
      </c>
      <c r="G1488" s="20" t="s">
        <v>813</v>
      </c>
      <c r="H1488" s="20" t="s">
        <v>46</v>
      </c>
      <c r="I1488" s="20" t="s">
        <v>32</v>
      </c>
      <c r="J1488" s="20" t="s">
        <v>47</v>
      </c>
      <c r="K1488" s="20" t="s">
        <v>1044</v>
      </c>
      <c r="L1488" s="20" t="s">
        <v>35</v>
      </c>
      <c r="M1488" s="20" t="s">
        <v>145</v>
      </c>
      <c r="N1488" s="20" t="s">
        <v>496</v>
      </c>
      <c r="O1488" s="20">
        <v>383.76</v>
      </c>
      <c r="P1488" s="20">
        <v>3</v>
      </c>
      <c r="Q1488" s="20">
        <v>22.95</v>
      </c>
      <c r="R1488" s="20">
        <v>61.6</v>
      </c>
      <c r="S1488" s="20" t="s">
        <v>2337</v>
      </c>
      <c r="T1488" s="20">
        <v>178</v>
      </c>
      <c r="U1488" s="20" t="s">
        <v>350</v>
      </c>
      <c r="V1488" s="20" t="s">
        <v>351</v>
      </c>
      <c r="W1488" s="21" t="s">
        <v>41</v>
      </c>
      <c r="X1488" s="22">
        <v>44459</v>
      </c>
      <c r="Y1488" s="23">
        <v>44463</v>
      </c>
      <c r="Z1488" s="37" t="str">
        <f>IF(India_Data[[#This Row],[Order Date]]=India_Data[[#This Row],[Ship Date]],"0","1")</f>
        <v>1</v>
      </c>
      <c r="AA1488" s="37" t="str">
        <f>IF(India_Data[[#This Row],[Sales]]&gt;=India_Data[[#This Row],[Target]],"YES","NO")</f>
        <v>YES</v>
      </c>
      <c r="AB1488" s="37">
        <f>(Data!O1488:O3042-Data!T1488:T3042)</f>
        <v>205.76</v>
      </c>
      <c r="AC1488" s="35">
        <f>India_Data[[#This Row],[Ship Date]]-India_Data[[#This Row],[Order Date]]</f>
        <v>4</v>
      </c>
      <c r="AD1488" s="35" t="str">
        <f>IF(India_Data[[#This Row],[Ship Date]]-India_Data[[#This Row],[Order Date]]&gt;5,"flag","no")</f>
        <v>no</v>
      </c>
      <c r="AE1488" s="35">
        <f>India_Data[[#This Row],[Profit]]/India_Data[[#This Row],[Sales]]</f>
        <v>5.9803001876172608E-2</v>
      </c>
      <c r="AF1488" s="41">
        <f>India_Data[[#This Row],[Sales]]/India_Data[[#This Row],[Target]]</f>
        <v>2.1559550561797751</v>
      </c>
      <c r="AG1488" s="41">
        <f>India_Data[[#This Row],[Shipping Cost]]/India_Data[[#This Row],[Sales]]</f>
        <v>0.16051698978528248</v>
      </c>
      <c r="AH1488" s="40" t="str">
        <f>IF(India_Data[[#This Row],[Shipping Cost]]/India_Data[[#This Row],[Sales]]&gt;0.1,"HIGH","")</f>
        <v>HIGH</v>
      </c>
    </row>
    <row r="1489" spans="1:34">
      <c r="A1489" s="19">
        <v>1488</v>
      </c>
      <c r="B1489" s="20" t="s">
        <v>2875</v>
      </c>
      <c r="C1489" s="20" t="s">
        <v>26</v>
      </c>
      <c r="D1489" s="20" t="s">
        <v>2876</v>
      </c>
      <c r="E1489" s="20" t="s">
        <v>2877</v>
      </c>
      <c r="F1489" s="20" t="s">
        <v>29</v>
      </c>
      <c r="G1489" s="20" t="s">
        <v>2413</v>
      </c>
      <c r="H1489" s="20" t="s">
        <v>2414</v>
      </c>
      <c r="I1489" s="20" t="s">
        <v>32</v>
      </c>
      <c r="J1489" s="20" t="s">
        <v>180</v>
      </c>
      <c r="K1489" s="20" t="s">
        <v>2911</v>
      </c>
      <c r="L1489" s="20" t="s">
        <v>35</v>
      </c>
      <c r="M1489" s="20" t="s">
        <v>105</v>
      </c>
      <c r="N1489" s="20" t="s">
        <v>2912</v>
      </c>
      <c r="O1489" s="20">
        <v>111.84</v>
      </c>
      <c r="P1489" s="20">
        <v>4</v>
      </c>
      <c r="Q1489" s="20">
        <v>3.24</v>
      </c>
      <c r="R1489" s="20">
        <v>14.51</v>
      </c>
      <c r="S1489" s="20" t="s">
        <v>2809</v>
      </c>
      <c r="T1489" s="20">
        <v>7</v>
      </c>
      <c r="U1489" s="20" t="s">
        <v>350</v>
      </c>
      <c r="V1489" s="20" t="s">
        <v>362</v>
      </c>
      <c r="W1489" s="21" t="s">
        <v>58</v>
      </c>
      <c r="X1489" s="22">
        <v>45635</v>
      </c>
      <c r="Y1489" s="23">
        <v>45551</v>
      </c>
      <c r="Z1489" s="37" t="str">
        <f>IF(India_Data[[#This Row],[Order Date]]=India_Data[[#This Row],[Ship Date]],"0","1")</f>
        <v>1</v>
      </c>
      <c r="AA1489" s="37" t="str">
        <f>IF(India_Data[[#This Row],[Sales]]&gt;=India_Data[[#This Row],[Target]],"YES","NO")</f>
        <v>YES</v>
      </c>
      <c r="AB1489" s="37">
        <f>(Data!O1489:O3043-Data!T1489:T3043)</f>
        <v>104.84</v>
      </c>
      <c r="AC1489" s="35">
        <f>India_Data[[#This Row],[Ship Date]]-India_Data[[#This Row],[Order Date]]</f>
        <v>-84</v>
      </c>
      <c r="AD1489" s="35" t="str">
        <f>IF(India_Data[[#This Row],[Ship Date]]-India_Data[[#This Row],[Order Date]]&gt;5,"flag","no")</f>
        <v>no</v>
      </c>
      <c r="AE1489" s="35">
        <f>India_Data[[#This Row],[Profit]]/India_Data[[#This Row],[Sales]]</f>
        <v>2.8969957081545067E-2</v>
      </c>
      <c r="AF1489" s="41">
        <f>India_Data[[#This Row],[Sales]]/India_Data[[#This Row],[Target]]</f>
        <v>15.977142857142857</v>
      </c>
      <c r="AG1489" s="41">
        <f>India_Data[[#This Row],[Shipping Cost]]/India_Data[[#This Row],[Sales]]</f>
        <v>0.12973891273247495</v>
      </c>
      <c r="AH1489" s="40" t="str">
        <f>IF(India_Data[[#This Row],[Shipping Cost]]/India_Data[[#This Row],[Sales]]&gt;0.1,"HIGH","")</f>
        <v>HIGH</v>
      </c>
    </row>
    <row r="1490" spans="1:34">
      <c r="A1490" s="19">
        <v>1489</v>
      </c>
      <c r="B1490" s="20" t="s">
        <v>2878</v>
      </c>
      <c r="C1490" s="20" t="s">
        <v>26</v>
      </c>
      <c r="D1490" s="20" t="s">
        <v>2879</v>
      </c>
      <c r="E1490" s="20" t="s">
        <v>2880</v>
      </c>
      <c r="F1490" s="20" t="s">
        <v>29</v>
      </c>
      <c r="G1490" s="20" t="s">
        <v>756</v>
      </c>
      <c r="H1490" s="20" t="s">
        <v>757</v>
      </c>
      <c r="I1490" s="20" t="s">
        <v>32</v>
      </c>
      <c r="J1490" s="20" t="s">
        <v>180</v>
      </c>
      <c r="K1490" s="20" t="s">
        <v>2341</v>
      </c>
      <c r="L1490" s="20" t="s">
        <v>35</v>
      </c>
      <c r="M1490" s="20" t="s">
        <v>84</v>
      </c>
      <c r="N1490" s="20" t="s">
        <v>2342</v>
      </c>
      <c r="O1490" s="20">
        <v>56.85</v>
      </c>
      <c r="P1490" s="20">
        <v>5</v>
      </c>
      <c r="Q1490" s="20">
        <v>28.35</v>
      </c>
      <c r="R1490" s="20">
        <v>6.66</v>
      </c>
      <c r="S1490" s="20" t="s">
        <v>2809</v>
      </c>
      <c r="T1490" s="20">
        <v>410</v>
      </c>
      <c r="U1490" s="20" t="s">
        <v>350</v>
      </c>
      <c r="V1490" s="20" t="s">
        <v>375</v>
      </c>
      <c r="W1490" s="21" t="s">
        <v>58</v>
      </c>
      <c r="X1490" s="22">
        <v>45532</v>
      </c>
      <c r="Y1490" s="23">
        <v>45300</v>
      </c>
      <c r="Z1490" s="37" t="str">
        <f>IF(India_Data[[#This Row],[Order Date]]=India_Data[[#This Row],[Ship Date]],"0","1")</f>
        <v>1</v>
      </c>
      <c r="AA1490" s="37" t="str">
        <f>IF(India_Data[[#This Row],[Sales]]&gt;=India_Data[[#This Row],[Target]],"YES","NO")</f>
        <v>NO</v>
      </c>
      <c r="AB1490" s="37">
        <f>(Data!O1490:O3044-Data!T1490:T3044)</f>
        <v>-353.15</v>
      </c>
      <c r="AC1490" s="35">
        <f>India_Data[[#This Row],[Ship Date]]-India_Data[[#This Row],[Order Date]]</f>
        <v>-232</v>
      </c>
      <c r="AD1490" s="35" t="str">
        <f>IF(India_Data[[#This Row],[Ship Date]]-India_Data[[#This Row],[Order Date]]&gt;5,"flag","no")</f>
        <v>no</v>
      </c>
      <c r="AE1490" s="35">
        <f>India_Data[[#This Row],[Profit]]/India_Data[[#This Row],[Sales]]</f>
        <v>0.49868073878627972</v>
      </c>
      <c r="AF1490" s="41">
        <f>India_Data[[#This Row],[Sales]]/India_Data[[#This Row],[Target]]</f>
        <v>0.13865853658536587</v>
      </c>
      <c r="AG1490" s="41">
        <f>India_Data[[#This Row],[Shipping Cost]]/India_Data[[#This Row],[Sales]]</f>
        <v>0.11715039577836411</v>
      </c>
      <c r="AH1490" s="40" t="str">
        <f>IF(India_Data[[#This Row],[Shipping Cost]]/India_Data[[#This Row],[Sales]]&gt;0.1,"HIGH","")</f>
        <v>HIGH</v>
      </c>
    </row>
    <row r="1491" spans="1:34">
      <c r="A1491" s="19">
        <v>1490</v>
      </c>
      <c r="B1491" s="20" t="s">
        <v>2913</v>
      </c>
      <c r="C1491" s="20" t="s">
        <v>26</v>
      </c>
      <c r="D1491" s="20" t="s">
        <v>2468</v>
      </c>
      <c r="E1491" s="20" t="s">
        <v>2469</v>
      </c>
      <c r="F1491" s="20" t="s">
        <v>29</v>
      </c>
      <c r="G1491" s="20" t="s">
        <v>702</v>
      </c>
      <c r="H1491" s="20" t="s">
        <v>252</v>
      </c>
      <c r="I1491" s="20" t="s">
        <v>32</v>
      </c>
      <c r="J1491" s="20" t="s">
        <v>47</v>
      </c>
      <c r="K1491" s="20" t="s">
        <v>2914</v>
      </c>
      <c r="L1491" s="20" t="s">
        <v>35</v>
      </c>
      <c r="M1491" s="20" t="s">
        <v>159</v>
      </c>
      <c r="N1491" s="20" t="s">
        <v>2915</v>
      </c>
      <c r="O1491" s="20">
        <v>342.51</v>
      </c>
      <c r="P1491" s="20">
        <v>7</v>
      </c>
      <c r="Q1491" s="20">
        <v>54.6</v>
      </c>
      <c r="R1491" s="20">
        <v>13.22</v>
      </c>
      <c r="S1491" s="20" t="s">
        <v>2809</v>
      </c>
      <c r="T1491" s="20">
        <v>682</v>
      </c>
      <c r="U1491" s="20" t="s">
        <v>350</v>
      </c>
      <c r="V1491" s="20" t="s">
        <v>362</v>
      </c>
      <c r="W1491" s="21" t="s">
        <v>41</v>
      </c>
      <c r="X1491" s="22">
        <v>44830</v>
      </c>
      <c r="Y1491" s="23">
        <v>44834</v>
      </c>
      <c r="Z1491" s="37" t="str">
        <f>IF(India_Data[[#This Row],[Order Date]]=India_Data[[#This Row],[Ship Date]],"0","1")</f>
        <v>1</v>
      </c>
      <c r="AA1491" s="37" t="str">
        <f>IF(India_Data[[#This Row],[Sales]]&gt;=India_Data[[#This Row],[Target]],"YES","NO")</f>
        <v>NO</v>
      </c>
      <c r="AB1491" s="37">
        <f>(Data!O1491:O3045-Data!T1491:T3045)</f>
        <v>-339.49</v>
      </c>
      <c r="AC1491" s="35">
        <f>India_Data[[#This Row],[Ship Date]]-India_Data[[#This Row],[Order Date]]</f>
        <v>4</v>
      </c>
      <c r="AD1491" s="35" t="str">
        <f>IF(India_Data[[#This Row],[Ship Date]]-India_Data[[#This Row],[Order Date]]&gt;5,"flag","no")</f>
        <v>no</v>
      </c>
      <c r="AE1491" s="35">
        <f>India_Data[[#This Row],[Profit]]/India_Data[[#This Row],[Sales]]</f>
        <v>0.15941140404659718</v>
      </c>
      <c r="AF1491" s="41">
        <f>India_Data[[#This Row],[Sales]]/India_Data[[#This Row],[Target]]</f>
        <v>0.5022140762463343</v>
      </c>
      <c r="AG1491" s="41">
        <f>India_Data[[#This Row],[Shipping Cost]]/India_Data[[#This Row],[Sales]]</f>
        <v>3.8597413214212728E-2</v>
      </c>
      <c r="AH1491" s="40" t="str">
        <f>IF(India_Data[[#This Row],[Shipping Cost]]/India_Data[[#This Row],[Sales]]&gt;0.1,"HIGH","")</f>
        <v/>
      </c>
    </row>
    <row r="1492" spans="1:34">
      <c r="A1492" s="19">
        <v>1491</v>
      </c>
      <c r="B1492" s="20" t="s">
        <v>2916</v>
      </c>
      <c r="C1492" s="20" t="s">
        <v>26</v>
      </c>
      <c r="D1492" s="20" t="s">
        <v>2917</v>
      </c>
      <c r="E1492" s="20" t="s">
        <v>2918</v>
      </c>
      <c r="F1492" s="20" t="s">
        <v>29</v>
      </c>
      <c r="G1492" s="20" t="s">
        <v>260</v>
      </c>
      <c r="H1492" s="20" t="s">
        <v>260</v>
      </c>
      <c r="I1492" s="20" t="s">
        <v>32</v>
      </c>
      <c r="J1492" s="20" t="s">
        <v>33</v>
      </c>
      <c r="K1492" s="20" t="s">
        <v>713</v>
      </c>
      <c r="L1492" s="20" t="s">
        <v>35</v>
      </c>
      <c r="M1492" s="20" t="s">
        <v>76</v>
      </c>
      <c r="N1492" s="20" t="s">
        <v>714</v>
      </c>
      <c r="O1492" s="20">
        <v>77.099999999999994</v>
      </c>
      <c r="P1492" s="20">
        <v>2</v>
      </c>
      <c r="Q1492" s="20">
        <v>33.119999999999997</v>
      </c>
      <c r="R1492" s="20">
        <v>11.24</v>
      </c>
      <c r="S1492" s="20" t="s">
        <v>2809</v>
      </c>
      <c r="T1492" s="20">
        <v>484</v>
      </c>
      <c r="U1492" s="20" t="s">
        <v>350</v>
      </c>
      <c r="V1492" s="20" t="s">
        <v>375</v>
      </c>
      <c r="W1492" s="21" t="s">
        <v>58</v>
      </c>
      <c r="X1492" s="22">
        <v>45277</v>
      </c>
      <c r="Y1492" s="23">
        <v>45284</v>
      </c>
      <c r="Z1492" s="37" t="str">
        <f>IF(India_Data[[#This Row],[Order Date]]=India_Data[[#This Row],[Ship Date]],"0","1")</f>
        <v>1</v>
      </c>
      <c r="AA1492" s="37" t="str">
        <f>IF(India_Data[[#This Row],[Sales]]&gt;=India_Data[[#This Row],[Target]],"YES","NO")</f>
        <v>NO</v>
      </c>
      <c r="AB1492" s="37">
        <f>(Data!O1492:O3046-Data!T1492:T3046)</f>
        <v>-406.9</v>
      </c>
      <c r="AC1492" s="35">
        <f>India_Data[[#This Row],[Ship Date]]-India_Data[[#This Row],[Order Date]]</f>
        <v>7</v>
      </c>
      <c r="AD1492" s="35" t="str">
        <f>IF(India_Data[[#This Row],[Ship Date]]-India_Data[[#This Row],[Order Date]]&gt;5,"flag","no")</f>
        <v>flag</v>
      </c>
      <c r="AE1492" s="35">
        <f>India_Data[[#This Row],[Profit]]/India_Data[[#This Row],[Sales]]</f>
        <v>0.42957198443579764</v>
      </c>
      <c r="AF1492" s="41">
        <f>India_Data[[#This Row],[Sales]]/India_Data[[#This Row],[Target]]</f>
        <v>0.15929752066115702</v>
      </c>
      <c r="AG1492" s="41">
        <f>India_Data[[#This Row],[Shipping Cost]]/India_Data[[#This Row],[Sales]]</f>
        <v>0.14578469520103762</v>
      </c>
      <c r="AH1492" s="40" t="str">
        <f>IF(India_Data[[#This Row],[Shipping Cost]]/India_Data[[#This Row],[Sales]]&gt;0.1,"HIGH","")</f>
        <v>HIGH</v>
      </c>
    </row>
    <row r="1493" spans="1:34">
      <c r="A1493" s="19">
        <v>1492</v>
      </c>
      <c r="B1493" s="20" t="s">
        <v>3991</v>
      </c>
      <c r="C1493" s="20" t="s">
        <v>3631</v>
      </c>
      <c r="D1493" s="20" t="s">
        <v>3518</v>
      </c>
      <c r="E1493" s="20" t="s">
        <v>3519</v>
      </c>
      <c r="F1493" s="20" t="s">
        <v>171</v>
      </c>
      <c r="G1493" s="20" t="s">
        <v>2038</v>
      </c>
      <c r="H1493" s="20" t="s">
        <v>179</v>
      </c>
      <c r="I1493" s="20" t="s">
        <v>32</v>
      </c>
      <c r="J1493" s="20" t="s">
        <v>180</v>
      </c>
      <c r="K1493" s="20" t="s">
        <v>3870</v>
      </c>
      <c r="L1493" s="20" t="s">
        <v>35</v>
      </c>
      <c r="M1493" s="20" t="s">
        <v>91</v>
      </c>
      <c r="N1493" s="20" t="s">
        <v>3871</v>
      </c>
      <c r="O1493" s="20">
        <v>72.599999999999994</v>
      </c>
      <c r="P1493" s="20">
        <v>5</v>
      </c>
      <c r="Q1493" s="20">
        <v>23.85</v>
      </c>
      <c r="R1493" s="20">
        <v>2.4300000000000002</v>
      </c>
      <c r="S1493" s="20" t="s">
        <v>38</v>
      </c>
      <c r="T1493" s="20">
        <v>438</v>
      </c>
      <c r="U1493" s="20" t="s">
        <v>350</v>
      </c>
      <c r="V1493" s="20" t="s">
        <v>356</v>
      </c>
      <c r="W1493" s="21" t="s">
        <v>58</v>
      </c>
      <c r="X1493" s="22">
        <v>44825</v>
      </c>
      <c r="Y1493" s="23">
        <v>44830</v>
      </c>
      <c r="Z1493" s="37" t="str">
        <f>IF(India_Data[[#This Row],[Order Date]]=India_Data[[#This Row],[Ship Date]],"0","1")</f>
        <v>1</v>
      </c>
      <c r="AA1493" s="37" t="str">
        <f>IF(India_Data[[#This Row],[Sales]]&gt;=India_Data[[#This Row],[Target]],"YES","NO")</f>
        <v>NO</v>
      </c>
      <c r="AB1493" s="37">
        <f>(Data!O1493:O3047-Data!T1493:T3047)</f>
        <v>-365.4</v>
      </c>
      <c r="AC1493" s="35">
        <f>India_Data[[#This Row],[Ship Date]]-India_Data[[#This Row],[Order Date]]</f>
        <v>5</v>
      </c>
      <c r="AD1493" s="35" t="str">
        <f>IF(India_Data[[#This Row],[Ship Date]]-India_Data[[#This Row],[Order Date]]&gt;5,"flag","no")</f>
        <v>no</v>
      </c>
      <c r="AE1493" s="35">
        <f>India_Data[[#This Row],[Profit]]/India_Data[[#This Row],[Sales]]</f>
        <v>0.32851239669421495</v>
      </c>
      <c r="AF1493" s="41">
        <f>India_Data[[#This Row],[Sales]]/India_Data[[#This Row],[Target]]</f>
        <v>0.16575342465753423</v>
      </c>
      <c r="AG1493" s="41">
        <f>India_Data[[#This Row],[Shipping Cost]]/India_Data[[#This Row],[Sales]]</f>
        <v>3.3471074380165292E-2</v>
      </c>
      <c r="AH1493" s="40" t="str">
        <f>IF(India_Data[[#This Row],[Shipping Cost]]/India_Data[[#This Row],[Sales]]&gt;0.1,"HIGH","")</f>
        <v/>
      </c>
    </row>
    <row r="1494" spans="1:34">
      <c r="A1494" s="19">
        <v>1493</v>
      </c>
      <c r="B1494" s="20" t="s">
        <v>3176</v>
      </c>
      <c r="C1494" s="20" t="s">
        <v>2928</v>
      </c>
      <c r="D1494" s="20" t="s">
        <v>3014</v>
      </c>
      <c r="E1494" s="20" t="s">
        <v>3015</v>
      </c>
      <c r="F1494" s="20" t="s">
        <v>171</v>
      </c>
      <c r="G1494" s="20" t="s">
        <v>702</v>
      </c>
      <c r="H1494" s="20" t="s">
        <v>252</v>
      </c>
      <c r="I1494" s="20" t="s">
        <v>32</v>
      </c>
      <c r="J1494" s="20" t="s">
        <v>47</v>
      </c>
      <c r="K1494" s="20" t="s">
        <v>3332</v>
      </c>
      <c r="L1494" s="20" t="s">
        <v>35</v>
      </c>
      <c r="M1494" s="20" t="s">
        <v>159</v>
      </c>
      <c r="N1494" s="20" t="s">
        <v>3333</v>
      </c>
      <c r="O1494" s="20">
        <v>29.01</v>
      </c>
      <c r="P1494" s="20">
        <v>1</v>
      </c>
      <c r="Q1494" s="20">
        <v>5.22</v>
      </c>
      <c r="R1494" s="20">
        <v>1.77</v>
      </c>
      <c r="S1494" s="20" t="s">
        <v>38</v>
      </c>
      <c r="T1494" s="20">
        <v>778</v>
      </c>
      <c r="U1494" s="20" t="s">
        <v>350</v>
      </c>
      <c r="V1494" s="20" t="s">
        <v>375</v>
      </c>
      <c r="W1494" s="21" t="s">
        <v>41</v>
      </c>
      <c r="X1494" s="22">
        <v>44369</v>
      </c>
      <c r="Y1494" s="23">
        <v>44373</v>
      </c>
      <c r="Z1494" s="37" t="str">
        <f>IF(India_Data[[#This Row],[Order Date]]=India_Data[[#This Row],[Ship Date]],"0","1")</f>
        <v>1</v>
      </c>
      <c r="AA1494" s="37" t="str">
        <f>IF(India_Data[[#This Row],[Sales]]&gt;=India_Data[[#This Row],[Target]],"YES","NO")</f>
        <v>NO</v>
      </c>
      <c r="AB1494" s="37">
        <f>(Data!O1494:O3048-Data!T1494:T3048)</f>
        <v>-748.99</v>
      </c>
      <c r="AC1494" s="35">
        <f>India_Data[[#This Row],[Ship Date]]-India_Data[[#This Row],[Order Date]]</f>
        <v>4</v>
      </c>
      <c r="AD1494" s="35" t="str">
        <f>IF(India_Data[[#This Row],[Ship Date]]-India_Data[[#This Row],[Order Date]]&gt;5,"flag","no")</f>
        <v>no</v>
      </c>
      <c r="AE1494" s="35">
        <f>India_Data[[#This Row],[Profit]]/India_Data[[#This Row],[Sales]]</f>
        <v>0.17993795243019647</v>
      </c>
      <c r="AF1494" s="41">
        <f>India_Data[[#This Row],[Sales]]/India_Data[[#This Row],[Target]]</f>
        <v>3.7287917737789208E-2</v>
      </c>
      <c r="AG1494" s="41">
        <f>India_Data[[#This Row],[Shipping Cost]]/India_Data[[#This Row],[Sales]]</f>
        <v>6.1013443640124093E-2</v>
      </c>
      <c r="AH1494" s="40" t="str">
        <f>IF(India_Data[[#This Row],[Shipping Cost]]/India_Data[[#This Row],[Sales]]&gt;0.1,"HIGH","")</f>
        <v/>
      </c>
    </row>
    <row r="1495" spans="1:34">
      <c r="A1495" s="19">
        <v>1494</v>
      </c>
      <c r="B1495" s="20" t="s">
        <v>3325</v>
      </c>
      <c r="C1495" s="20" t="s">
        <v>2928</v>
      </c>
      <c r="D1495" s="20" t="s">
        <v>3326</v>
      </c>
      <c r="E1495" s="20" t="s">
        <v>3327</v>
      </c>
      <c r="F1495" s="20" t="s">
        <v>171</v>
      </c>
      <c r="G1495" s="20" t="s">
        <v>411</v>
      </c>
      <c r="H1495" s="20" t="s">
        <v>31</v>
      </c>
      <c r="I1495" s="20" t="s">
        <v>32</v>
      </c>
      <c r="J1495" s="20" t="s">
        <v>33</v>
      </c>
      <c r="K1495" s="20" t="s">
        <v>3334</v>
      </c>
      <c r="L1495" s="20" t="s">
        <v>35</v>
      </c>
      <c r="M1495" s="20" t="s">
        <v>36</v>
      </c>
      <c r="N1495" s="20" t="s">
        <v>3335</v>
      </c>
      <c r="O1495" s="20">
        <v>105.84</v>
      </c>
      <c r="P1495" s="20">
        <v>2</v>
      </c>
      <c r="Q1495" s="20">
        <v>43.38</v>
      </c>
      <c r="R1495" s="20">
        <v>18.45</v>
      </c>
      <c r="S1495" s="20" t="s">
        <v>2337</v>
      </c>
      <c r="T1495" s="20">
        <v>596</v>
      </c>
      <c r="U1495" s="20" t="s">
        <v>350</v>
      </c>
      <c r="V1495" s="20" t="s">
        <v>375</v>
      </c>
      <c r="W1495" s="21" t="s">
        <v>58</v>
      </c>
      <c r="X1495" s="22">
        <v>45108</v>
      </c>
      <c r="Y1495" s="23">
        <v>44939</v>
      </c>
      <c r="Z1495" s="37" t="str">
        <f>IF(India_Data[[#This Row],[Order Date]]=India_Data[[#This Row],[Ship Date]],"0","1")</f>
        <v>1</v>
      </c>
      <c r="AA1495" s="37" t="str">
        <f>IF(India_Data[[#This Row],[Sales]]&gt;=India_Data[[#This Row],[Target]],"YES","NO")</f>
        <v>NO</v>
      </c>
      <c r="AB1495" s="37">
        <f>(Data!O1495:O3049-Data!T1495:T3049)</f>
        <v>-490.15999999999997</v>
      </c>
      <c r="AC1495" s="35">
        <f>India_Data[[#This Row],[Ship Date]]-India_Data[[#This Row],[Order Date]]</f>
        <v>-169</v>
      </c>
      <c r="AD1495" s="35" t="str">
        <f>IF(India_Data[[#This Row],[Ship Date]]-India_Data[[#This Row],[Order Date]]&gt;5,"flag","no")</f>
        <v>no</v>
      </c>
      <c r="AE1495" s="35">
        <f>India_Data[[#This Row],[Profit]]/India_Data[[#This Row],[Sales]]</f>
        <v>0.4098639455782313</v>
      </c>
      <c r="AF1495" s="41">
        <f>India_Data[[#This Row],[Sales]]/India_Data[[#This Row],[Target]]</f>
        <v>0.17758389261744967</v>
      </c>
      <c r="AG1495" s="41">
        <f>India_Data[[#This Row],[Shipping Cost]]/India_Data[[#This Row],[Sales]]</f>
        <v>0.17431972789115646</v>
      </c>
      <c r="AH1495" s="40" t="str">
        <f>IF(India_Data[[#This Row],[Shipping Cost]]/India_Data[[#This Row],[Sales]]&gt;0.1,"HIGH","")</f>
        <v>HIGH</v>
      </c>
    </row>
    <row r="1496" spans="1:34">
      <c r="A1496" s="19">
        <v>1495</v>
      </c>
      <c r="B1496" s="20" t="s">
        <v>3325</v>
      </c>
      <c r="C1496" s="20" t="s">
        <v>2928</v>
      </c>
      <c r="D1496" s="20" t="s">
        <v>3326</v>
      </c>
      <c r="E1496" s="20" t="s">
        <v>3327</v>
      </c>
      <c r="F1496" s="20" t="s">
        <v>171</v>
      </c>
      <c r="G1496" s="20" t="s">
        <v>411</v>
      </c>
      <c r="H1496" s="20" t="s">
        <v>31</v>
      </c>
      <c r="I1496" s="20" t="s">
        <v>32</v>
      </c>
      <c r="J1496" s="20" t="s">
        <v>33</v>
      </c>
      <c r="K1496" s="20" t="s">
        <v>810</v>
      </c>
      <c r="L1496" s="20" t="s">
        <v>35</v>
      </c>
      <c r="M1496" s="20" t="s">
        <v>36</v>
      </c>
      <c r="N1496" s="20" t="s">
        <v>811</v>
      </c>
      <c r="O1496" s="20">
        <v>27.36</v>
      </c>
      <c r="P1496" s="20">
        <v>2</v>
      </c>
      <c r="Q1496" s="20">
        <v>8.6999999999999993</v>
      </c>
      <c r="R1496" s="20">
        <v>2.85</v>
      </c>
      <c r="S1496" s="20" t="s">
        <v>2337</v>
      </c>
      <c r="T1496" s="20">
        <v>162</v>
      </c>
      <c r="U1496" s="20" t="s">
        <v>350</v>
      </c>
      <c r="V1496" s="20" t="s">
        <v>356</v>
      </c>
      <c r="W1496" s="21" t="s">
        <v>41</v>
      </c>
      <c r="X1496" s="22">
        <v>45281</v>
      </c>
      <c r="Y1496" s="23">
        <v>45286</v>
      </c>
      <c r="Z1496" s="37" t="str">
        <f>IF(India_Data[[#This Row],[Order Date]]=India_Data[[#This Row],[Ship Date]],"0","1")</f>
        <v>1</v>
      </c>
      <c r="AA1496" s="37" t="str">
        <f>IF(India_Data[[#This Row],[Sales]]&gt;=India_Data[[#This Row],[Target]],"YES","NO")</f>
        <v>NO</v>
      </c>
      <c r="AB1496" s="37">
        <f>(Data!O1496:O3050-Data!T1496:T3050)</f>
        <v>-134.63999999999999</v>
      </c>
      <c r="AC1496" s="35">
        <f>India_Data[[#This Row],[Ship Date]]-India_Data[[#This Row],[Order Date]]</f>
        <v>5</v>
      </c>
      <c r="AD1496" s="35" t="str">
        <f>IF(India_Data[[#This Row],[Ship Date]]-India_Data[[#This Row],[Order Date]]&gt;5,"flag","no")</f>
        <v>no</v>
      </c>
      <c r="AE1496" s="35">
        <f>India_Data[[#This Row],[Profit]]/India_Data[[#This Row],[Sales]]</f>
        <v>0.31798245614035087</v>
      </c>
      <c r="AF1496" s="41">
        <f>India_Data[[#This Row],[Sales]]/India_Data[[#This Row],[Target]]</f>
        <v>0.16888888888888889</v>
      </c>
      <c r="AG1496" s="41">
        <f>India_Data[[#This Row],[Shipping Cost]]/India_Data[[#This Row],[Sales]]</f>
        <v>0.10416666666666667</v>
      </c>
      <c r="AH1496" s="40" t="str">
        <f>IF(India_Data[[#This Row],[Shipping Cost]]/India_Data[[#This Row],[Sales]]&gt;0.1,"HIGH","")</f>
        <v>HIGH</v>
      </c>
    </row>
    <row r="1497" spans="1:34">
      <c r="A1497" s="19">
        <v>1496</v>
      </c>
      <c r="B1497" s="20" t="s">
        <v>3992</v>
      </c>
      <c r="C1497" s="20" t="s">
        <v>3631</v>
      </c>
      <c r="D1497" s="20" t="s">
        <v>3993</v>
      </c>
      <c r="E1497" s="20" t="s">
        <v>3994</v>
      </c>
      <c r="F1497" s="20" t="s">
        <v>110</v>
      </c>
      <c r="G1497" s="20" t="s">
        <v>802</v>
      </c>
      <c r="H1497" s="20" t="s">
        <v>63</v>
      </c>
      <c r="I1497" s="20" t="s">
        <v>32</v>
      </c>
      <c r="J1497" s="20" t="s">
        <v>54</v>
      </c>
      <c r="K1497" s="20" t="s">
        <v>3995</v>
      </c>
      <c r="L1497" s="20" t="s">
        <v>35</v>
      </c>
      <c r="M1497" s="20" t="s">
        <v>76</v>
      </c>
      <c r="N1497" s="20" t="s">
        <v>3996</v>
      </c>
      <c r="O1497" s="20">
        <v>44.46</v>
      </c>
      <c r="P1497" s="20">
        <v>2</v>
      </c>
      <c r="Q1497" s="20">
        <v>11.52</v>
      </c>
      <c r="R1497" s="20">
        <v>5.35</v>
      </c>
      <c r="S1497" s="20" t="s">
        <v>2337</v>
      </c>
      <c r="T1497" s="20">
        <v>679</v>
      </c>
      <c r="U1497" s="20" t="s">
        <v>350</v>
      </c>
      <c r="V1497" s="20" t="s">
        <v>356</v>
      </c>
      <c r="W1497" s="21" t="s">
        <v>58</v>
      </c>
      <c r="X1497" s="22">
        <v>45622</v>
      </c>
      <c r="Y1497" s="23">
        <v>45334</v>
      </c>
      <c r="Z1497" s="37" t="str">
        <f>IF(India_Data[[#This Row],[Order Date]]=India_Data[[#This Row],[Ship Date]],"0","1")</f>
        <v>1</v>
      </c>
      <c r="AA1497" s="37" t="str">
        <f>IF(India_Data[[#This Row],[Sales]]&gt;=India_Data[[#This Row],[Target]],"YES","NO")</f>
        <v>NO</v>
      </c>
      <c r="AB1497" s="37">
        <f>(Data!O1497:O3051-Data!T1497:T3051)</f>
        <v>-634.54</v>
      </c>
      <c r="AC1497" s="35">
        <f>India_Data[[#This Row],[Ship Date]]-India_Data[[#This Row],[Order Date]]</f>
        <v>-288</v>
      </c>
      <c r="AD1497" s="35" t="str">
        <f>IF(India_Data[[#This Row],[Ship Date]]-India_Data[[#This Row],[Order Date]]&gt;5,"flag","no")</f>
        <v>no</v>
      </c>
      <c r="AE1497" s="35">
        <f>India_Data[[#This Row],[Profit]]/India_Data[[#This Row],[Sales]]</f>
        <v>0.25910931174089069</v>
      </c>
      <c r="AF1497" s="41">
        <f>India_Data[[#This Row],[Sales]]/India_Data[[#This Row],[Target]]</f>
        <v>6.5478645066273933E-2</v>
      </c>
      <c r="AG1497" s="41">
        <f>India_Data[[#This Row],[Shipping Cost]]/India_Data[[#This Row],[Sales]]</f>
        <v>0.12033288349077821</v>
      </c>
      <c r="AH1497" s="40" t="str">
        <f>IF(India_Data[[#This Row],[Shipping Cost]]/India_Data[[#This Row],[Sales]]&gt;0.1,"HIGH","")</f>
        <v>HIGH</v>
      </c>
    </row>
    <row r="1498" spans="1:34">
      <c r="A1498" s="19">
        <v>1497</v>
      </c>
      <c r="B1498" s="20" t="s">
        <v>3170</v>
      </c>
      <c r="C1498" s="20" t="s">
        <v>2928</v>
      </c>
      <c r="D1498" s="20" t="s">
        <v>3171</v>
      </c>
      <c r="E1498" s="20" t="s">
        <v>3172</v>
      </c>
      <c r="F1498" s="20" t="s">
        <v>110</v>
      </c>
      <c r="G1498" s="20" t="s">
        <v>645</v>
      </c>
      <c r="H1498" s="20" t="s">
        <v>563</v>
      </c>
      <c r="I1498" s="20" t="s">
        <v>32</v>
      </c>
      <c r="J1498" s="20" t="s">
        <v>54</v>
      </c>
      <c r="K1498" s="20" t="s">
        <v>3336</v>
      </c>
      <c r="L1498" s="20" t="s">
        <v>35</v>
      </c>
      <c r="M1498" s="20" t="s">
        <v>105</v>
      </c>
      <c r="N1498" s="20" t="s">
        <v>3337</v>
      </c>
      <c r="O1498" s="20">
        <v>91.53</v>
      </c>
      <c r="P1498" s="20">
        <v>3</v>
      </c>
      <c r="Q1498" s="20">
        <v>0</v>
      </c>
      <c r="R1498" s="20">
        <v>16.8</v>
      </c>
      <c r="S1498" s="20" t="s">
        <v>2337</v>
      </c>
      <c r="T1498" s="20">
        <v>466</v>
      </c>
      <c r="U1498" s="20" t="s">
        <v>350</v>
      </c>
      <c r="V1498" s="20" t="s">
        <v>362</v>
      </c>
      <c r="W1498" s="21" t="s">
        <v>58</v>
      </c>
      <c r="X1498" s="22">
        <v>44832</v>
      </c>
      <c r="Y1498" s="23">
        <v>44602</v>
      </c>
      <c r="Z1498" s="37" t="str">
        <f>IF(India_Data[[#This Row],[Order Date]]=India_Data[[#This Row],[Ship Date]],"0","1")</f>
        <v>1</v>
      </c>
      <c r="AA1498" s="37" t="str">
        <f>IF(India_Data[[#This Row],[Sales]]&gt;=India_Data[[#This Row],[Target]],"YES","NO")</f>
        <v>NO</v>
      </c>
      <c r="AB1498" s="37">
        <f>(Data!O1498:O3052-Data!T1498:T3052)</f>
        <v>-374.47</v>
      </c>
      <c r="AC1498" s="35">
        <f>India_Data[[#This Row],[Ship Date]]-India_Data[[#This Row],[Order Date]]</f>
        <v>-230</v>
      </c>
      <c r="AD1498" s="35" t="str">
        <f>IF(India_Data[[#This Row],[Ship Date]]-India_Data[[#This Row],[Order Date]]&gt;5,"flag","no")</f>
        <v>no</v>
      </c>
      <c r="AE1498" s="35">
        <f>India_Data[[#This Row],[Profit]]/India_Data[[#This Row],[Sales]]</f>
        <v>0</v>
      </c>
      <c r="AF1498" s="41">
        <f>India_Data[[#This Row],[Sales]]/India_Data[[#This Row],[Target]]</f>
        <v>0.19641630901287555</v>
      </c>
      <c r="AG1498" s="41">
        <f>India_Data[[#This Row],[Shipping Cost]]/India_Data[[#This Row],[Sales]]</f>
        <v>0.18354637823664374</v>
      </c>
      <c r="AH1498" s="40" t="str">
        <f>IF(India_Data[[#This Row],[Shipping Cost]]/India_Data[[#This Row],[Sales]]&gt;0.1,"HIGH","")</f>
        <v>HIGH</v>
      </c>
    </row>
    <row r="1499" spans="1:34">
      <c r="A1499" s="19">
        <v>1498</v>
      </c>
      <c r="B1499" s="20" t="s">
        <v>3617</v>
      </c>
      <c r="C1499" s="20" t="s">
        <v>2928</v>
      </c>
      <c r="D1499" s="20" t="s">
        <v>3618</v>
      </c>
      <c r="E1499" s="20" t="s">
        <v>3619</v>
      </c>
      <c r="F1499" s="20" t="s">
        <v>110</v>
      </c>
      <c r="G1499" s="20" t="s">
        <v>191</v>
      </c>
      <c r="H1499" s="20" t="s">
        <v>63</v>
      </c>
      <c r="I1499" s="20" t="s">
        <v>32</v>
      </c>
      <c r="J1499" s="20" t="s">
        <v>54</v>
      </c>
      <c r="K1499" s="20" t="s">
        <v>3626</v>
      </c>
      <c r="L1499" s="20" t="s">
        <v>35</v>
      </c>
      <c r="M1499" s="20" t="s">
        <v>76</v>
      </c>
      <c r="N1499" s="20" t="s">
        <v>3627</v>
      </c>
      <c r="O1499" s="20">
        <v>29.7</v>
      </c>
      <c r="P1499" s="20">
        <v>3</v>
      </c>
      <c r="Q1499" s="20">
        <v>0</v>
      </c>
      <c r="R1499" s="20">
        <v>2.87</v>
      </c>
      <c r="S1499" s="20" t="s">
        <v>38</v>
      </c>
      <c r="T1499" s="20">
        <v>9</v>
      </c>
      <c r="U1499" s="20" t="s">
        <v>350</v>
      </c>
      <c r="V1499" s="20" t="s">
        <v>362</v>
      </c>
      <c r="W1499" s="21" t="s">
        <v>58</v>
      </c>
      <c r="X1499" s="22">
        <v>45375</v>
      </c>
      <c r="Y1499" s="23">
        <v>45381</v>
      </c>
      <c r="Z1499" s="37" t="str">
        <f>IF(India_Data[[#This Row],[Order Date]]=India_Data[[#This Row],[Ship Date]],"0","1")</f>
        <v>1</v>
      </c>
      <c r="AA1499" s="37" t="str">
        <f>IF(India_Data[[#This Row],[Sales]]&gt;=India_Data[[#This Row],[Target]],"YES","NO")</f>
        <v>YES</v>
      </c>
      <c r="AB1499" s="37">
        <f>(Data!O1499:O3053-Data!T1499:T3053)</f>
        <v>20.7</v>
      </c>
      <c r="AC1499" s="35">
        <f>India_Data[[#This Row],[Ship Date]]-India_Data[[#This Row],[Order Date]]</f>
        <v>6</v>
      </c>
      <c r="AD1499" s="35" t="str">
        <f>IF(India_Data[[#This Row],[Ship Date]]-India_Data[[#This Row],[Order Date]]&gt;5,"flag","no")</f>
        <v>flag</v>
      </c>
      <c r="AE1499" s="35">
        <f>India_Data[[#This Row],[Profit]]/India_Data[[#This Row],[Sales]]</f>
        <v>0</v>
      </c>
      <c r="AF1499" s="41">
        <f>India_Data[[#This Row],[Sales]]/India_Data[[#This Row],[Target]]</f>
        <v>3.3</v>
      </c>
      <c r="AG1499" s="41">
        <f>India_Data[[#This Row],[Shipping Cost]]/India_Data[[#This Row],[Sales]]</f>
        <v>9.663299663299664E-2</v>
      </c>
      <c r="AH1499" s="40" t="str">
        <f>IF(India_Data[[#This Row],[Shipping Cost]]/India_Data[[#This Row],[Sales]]&gt;0.1,"HIGH","")</f>
        <v/>
      </c>
    </row>
    <row r="1500" spans="1:34">
      <c r="A1500" s="19">
        <v>1499</v>
      </c>
      <c r="B1500" s="20" t="s">
        <v>3338</v>
      </c>
      <c r="C1500" s="20" t="s">
        <v>2928</v>
      </c>
      <c r="D1500" s="20" t="s">
        <v>3339</v>
      </c>
      <c r="E1500" s="20" t="s">
        <v>3340</v>
      </c>
      <c r="F1500" s="20" t="s">
        <v>110</v>
      </c>
      <c r="G1500" s="20" t="s">
        <v>3077</v>
      </c>
      <c r="H1500" s="20" t="s">
        <v>31</v>
      </c>
      <c r="I1500" s="20" t="s">
        <v>32</v>
      </c>
      <c r="J1500" s="20" t="s">
        <v>33</v>
      </c>
      <c r="K1500" s="20" t="s">
        <v>1044</v>
      </c>
      <c r="L1500" s="20" t="s">
        <v>35</v>
      </c>
      <c r="M1500" s="20" t="s">
        <v>145</v>
      </c>
      <c r="N1500" s="20" t="s">
        <v>496</v>
      </c>
      <c r="O1500" s="20">
        <v>767.52</v>
      </c>
      <c r="P1500" s="20">
        <v>6</v>
      </c>
      <c r="Q1500" s="20">
        <v>45.9</v>
      </c>
      <c r="R1500" s="20">
        <v>132.72999999999999</v>
      </c>
      <c r="S1500" s="20" t="s">
        <v>2337</v>
      </c>
      <c r="T1500" s="20">
        <v>438</v>
      </c>
      <c r="U1500" s="20" t="s">
        <v>350</v>
      </c>
      <c r="V1500" s="20" t="s">
        <v>351</v>
      </c>
      <c r="W1500" s="21" t="s">
        <v>41</v>
      </c>
      <c r="X1500" s="22">
        <v>45079</v>
      </c>
      <c r="Y1500" s="23">
        <v>45232</v>
      </c>
      <c r="Z1500" s="37" t="str">
        <f>IF(India_Data[[#This Row],[Order Date]]=India_Data[[#This Row],[Ship Date]],"0","1")</f>
        <v>1</v>
      </c>
      <c r="AA1500" s="37" t="str">
        <f>IF(India_Data[[#This Row],[Sales]]&gt;=India_Data[[#This Row],[Target]],"YES","NO")</f>
        <v>YES</v>
      </c>
      <c r="AB1500" s="37">
        <f>(Data!O1500:O3054-Data!T1500:T3054)</f>
        <v>329.52</v>
      </c>
      <c r="AC1500" s="35">
        <f>India_Data[[#This Row],[Ship Date]]-India_Data[[#This Row],[Order Date]]</f>
        <v>153</v>
      </c>
      <c r="AD1500" s="35" t="str">
        <f>IF(India_Data[[#This Row],[Ship Date]]-India_Data[[#This Row],[Order Date]]&gt;5,"flag","no")</f>
        <v>flag</v>
      </c>
      <c r="AE1500" s="35">
        <f>India_Data[[#This Row],[Profit]]/India_Data[[#This Row],[Sales]]</f>
        <v>5.9803001876172608E-2</v>
      </c>
      <c r="AF1500" s="41">
        <f>India_Data[[#This Row],[Sales]]/India_Data[[#This Row],[Target]]</f>
        <v>1.7523287671232877</v>
      </c>
      <c r="AG1500" s="41">
        <f>India_Data[[#This Row],[Shipping Cost]]/India_Data[[#This Row],[Sales]]</f>
        <v>0.17293360433604335</v>
      </c>
      <c r="AH1500" s="40" t="str">
        <f>IF(India_Data[[#This Row],[Shipping Cost]]/India_Data[[#This Row],[Sales]]&gt;0.1,"HIGH","")</f>
        <v>HIGH</v>
      </c>
    </row>
    <row r="1501" spans="1:34">
      <c r="A1501" s="19">
        <v>1500</v>
      </c>
      <c r="B1501" s="20" t="s">
        <v>3617</v>
      </c>
      <c r="C1501" s="20" t="s">
        <v>2928</v>
      </c>
      <c r="D1501" s="20" t="s">
        <v>3618</v>
      </c>
      <c r="E1501" s="20" t="s">
        <v>3619</v>
      </c>
      <c r="F1501" s="20" t="s">
        <v>110</v>
      </c>
      <c r="G1501" s="20" t="s">
        <v>191</v>
      </c>
      <c r="H1501" s="20" t="s">
        <v>63</v>
      </c>
      <c r="I1501" s="20" t="s">
        <v>32</v>
      </c>
      <c r="J1501" s="20" t="s">
        <v>54</v>
      </c>
      <c r="K1501" s="20" t="s">
        <v>1088</v>
      </c>
      <c r="L1501" s="20" t="s">
        <v>35</v>
      </c>
      <c r="M1501" s="20" t="s">
        <v>36</v>
      </c>
      <c r="N1501" s="20" t="s">
        <v>1089</v>
      </c>
      <c r="O1501" s="20">
        <v>84.06</v>
      </c>
      <c r="P1501" s="20">
        <v>6</v>
      </c>
      <c r="Q1501" s="20">
        <v>3.24</v>
      </c>
      <c r="R1501" s="20">
        <v>9.85</v>
      </c>
      <c r="S1501" s="20" t="s">
        <v>38</v>
      </c>
      <c r="T1501" s="20">
        <v>81</v>
      </c>
      <c r="U1501" s="20" t="s">
        <v>350</v>
      </c>
      <c r="V1501" s="20" t="s">
        <v>356</v>
      </c>
      <c r="W1501" s="21" t="s">
        <v>41</v>
      </c>
      <c r="X1501" s="22">
        <v>45543</v>
      </c>
      <c r="Y1501" s="23">
        <v>45517</v>
      </c>
      <c r="Z1501" s="37" t="str">
        <f>IF(India_Data[[#This Row],[Order Date]]=India_Data[[#This Row],[Ship Date]],"0","1")</f>
        <v>1</v>
      </c>
      <c r="AA1501" s="37" t="str">
        <f>IF(India_Data[[#This Row],[Sales]]&gt;=India_Data[[#This Row],[Target]],"YES","NO")</f>
        <v>YES</v>
      </c>
      <c r="AB1501" s="37">
        <f>(Data!O1501:O3055-Data!T1501:T3055)</f>
        <v>3.0600000000000023</v>
      </c>
      <c r="AC1501" s="35">
        <f>India_Data[[#This Row],[Ship Date]]-India_Data[[#This Row],[Order Date]]</f>
        <v>-26</v>
      </c>
      <c r="AD1501" s="35" t="str">
        <f>IF(India_Data[[#This Row],[Ship Date]]-India_Data[[#This Row],[Order Date]]&gt;5,"flag","no")</f>
        <v>no</v>
      </c>
      <c r="AE1501" s="35">
        <f>India_Data[[#This Row],[Profit]]/India_Data[[#This Row],[Sales]]</f>
        <v>3.8543897216274089E-2</v>
      </c>
      <c r="AF1501" s="41">
        <f>India_Data[[#This Row],[Sales]]/India_Data[[#This Row],[Target]]</f>
        <v>1.0377777777777779</v>
      </c>
      <c r="AG1501" s="41">
        <f>India_Data[[#This Row],[Shipping Cost]]/India_Data[[#This Row],[Sales]]</f>
        <v>0.1171782060433024</v>
      </c>
      <c r="AH1501" s="40" t="str">
        <f>IF(India_Data[[#This Row],[Shipping Cost]]/India_Data[[#This Row],[Sales]]&gt;0.1,"HIGH","")</f>
        <v>HIGH</v>
      </c>
    </row>
    <row r="1502" spans="1:34">
      <c r="A1502" s="19">
        <v>1501</v>
      </c>
      <c r="B1502" s="20" t="s">
        <v>3606</v>
      </c>
      <c r="C1502" s="20" t="s">
        <v>2928</v>
      </c>
      <c r="D1502" s="20" t="s">
        <v>763</v>
      </c>
      <c r="E1502" s="20" t="s">
        <v>764</v>
      </c>
      <c r="F1502" s="20" t="s">
        <v>110</v>
      </c>
      <c r="G1502" s="20" t="s">
        <v>291</v>
      </c>
      <c r="H1502" s="20" t="s">
        <v>63</v>
      </c>
      <c r="I1502" s="20" t="s">
        <v>32</v>
      </c>
      <c r="J1502" s="20" t="s">
        <v>54</v>
      </c>
      <c r="K1502" s="20" t="s">
        <v>2541</v>
      </c>
      <c r="L1502" s="20" t="s">
        <v>35</v>
      </c>
      <c r="M1502" s="20" t="s">
        <v>145</v>
      </c>
      <c r="N1502" s="20" t="s">
        <v>2542</v>
      </c>
      <c r="O1502" s="20">
        <v>15.585000000000001</v>
      </c>
      <c r="P1502" s="20">
        <v>1</v>
      </c>
      <c r="Q1502" s="20">
        <v>-14.654999999999999</v>
      </c>
      <c r="R1502" s="20">
        <v>2.2599999999999998</v>
      </c>
      <c r="S1502" s="20" t="s">
        <v>2337</v>
      </c>
      <c r="T1502" s="20">
        <v>48</v>
      </c>
      <c r="U1502" s="20" t="s">
        <v>350</v>
      </c>
      <c r="V1502" s="20" t="s">
        <v>351</v>
      </c>
      <c r="W1502" s="21" t="s">
        <v>58</v>
      </c>
      <c r="X1502" s="22">
        <v>44245</v>
      </c>
      <c r="Y1502" s="23">
        <v>44250</v>
      </c>
      <c r="Z1502" s="37" t="str">
        <f>IF(India_Data[[#This Row],[Order Date]]=India_Data[[#This Row],[Ship Date]],"0","1")</f>
        <v>1</v>
      </c>
      <c r="AA1502" s="37" t="str">
        <f>IF(India_Data[[#This Row],[Sales]]&gt;=India_Data[[#This Row],[Target]],"YES","NO")</f>
        <v>NO</v>
      </c>
      <c r="AB1502" s="37">
        <f>(Data!O1502:O3056-Data!T1502:T3056)</f>
        <v>-32.414999999999999</v>
      </c>
      <c r="AC1502" s="35">
        <f>India_Data[[#This Row],[Ship Date]]-India_Data[[#This Row],[Order Date]]</f>
        <v>5</v>
      </c>
      <c r="AD1502" s="35" t="str">
        <f>IF(India_Data[[#This Row],[Ship Date]]-India_Data[[#This Row],[Order Date]]&gt;5,"flag","no")</f>
        <v>no</v>
      </c>
      <c r="AE1502" s="35">
        <f>India_Data[[#This Row],[Profit]]/India_Data[[#This Row],[Sales]]</f>
        <v>-0.94032723772858506</v>
      </c>
      <c r="AF1502" s="41">
        <f>India_Data[[#This Row],[Sales]]/India_Data[[#This Row],[Target]]</f>
        <v>0.32468750000000002</v>
      </c>
      <c r="AG1502" s="41">
        <f>India_Data[[#This Row],[Shipping Cost]]/India_Data[[#This Row],[Sales]]</f>
        <v>0.14501122874558869</v>
      </c>
      <c r="AH1502" s="40" t="str">
        <f>IF(India_Data[[#This Row],[Shipping Cost]]/India_Data[[#This Row],[Sales]]&gt;0.1,"HIGH","")</f>
        <v>HIGH</v>
      </c>
    </row>
    <row r="1503" spans="1:34">
      <c r="A1503" s="19">
        <v>1502</v>
      </c>
      <c r="B1503" s="20" t="s">
        <v>3464</v>
      </c>
      <c r="C1503" s="20" t="s">
        <v>2928</v>
      </c>
      <c r="D1503" s="20" t="s">
        <v>3465</v>
      </c>
      <c r="E1503" s="20" t="s">
        <v>3466</v>
      </c>
      <c r="F1503" s="20" t="s">
        <v>29</v>
      </c>
      <c r="G1503" s="20" t="s">
        <v>2756</v>
      </c>
      <c r="H1503" s="20" t="s">
        <v>46</v>
      </c>
      <c r="I1503" s="20" t="s">
        <v>32</v>
      </c>
      <c r="J1503" s="20" t="s">
        <v>47</v>
      </c>
      <c r="K1503" s="20" t="s">
        <v>938</v>
      </c>
      <c r="L1503" s="20" t="s">
        <v>35</v>
      </c>
      <c r="M1503" s="20" t="s">
        <v>84</v>
      </c>
      <c r="N1503" s="20" t="s">
        <v>939</v>
      </c>
      <c r="O1503" s="20">
        <v>43.2</v>
      </c>
      <c r="P1503" s="20">
        <v>5</v>
      </c>
      <c r="Q1503" s="20">
        <v>1.2</v>
      </c>
      <c r="R1503" s="20">
        <v>12.88</v>
      </c>
      <c r="S1503" s="20" t="s">
        <v>2972</v>
      </c>
      <c r="T1503" s="20">
        <v>82</v>
      </c>
      <c r="U1503" s="20" t="s">
        <v>350</v>
      </c>
      <c r="V1503" s="20" t="s">
        <v>362</v>
      </c>
      <c r="W1503" s="21" t="s">
        <v>41</v>
      </c>
      <c r="X1503" s="22">
        <v>45109</v>
      </c>
      <c r="Y1503" s="23">
        <v>45232</v>
      </c>
      <c r="Z1503" s="37" t="str">
        <f>IF(India_Data[[#This Row],[Order Date]]=India_Data[[#This Row],[Ship Date]],"0","1")</f>
        <v>1</v>
      </c>
      <c r="AA1503" s="37" t="str">
        <f>IF(India_Data[[#This Row],[Sales]]&gt;=India_Data[[#This Row],[Target]],"YES","NO")</f>
        <v>NO</v>
      </c>
      <c r="AB1503" s="37">
        <f>(Data!O1503:O3057-Data!T1503:T3057)</f>
        <v>-38.799999999999997</v>
      </c>
      <c r="AC1503" s="35">
        <f>India_Data[[#This Row],[Ship Date]]-India_Data[[#This Row],[Order Date]]</f>
        <v>123</v>
      </c>
      <c r="AD1503" s="35" t="str">
        <f>IF(India_Data[[#This Row],[Ship Date]]-India_Data[[#This Row],[Order Date]]&gt;5,"flag","no")</f>
        <v>flag</v>
      </c>
      <c r="AE1503" s="35">
        <f>India_Data[[#This Row],[Profit]]/India_Data[[#This Row],[Sales]]</f>
        <v>2.7777777777777776E-2</v>
      </c>
      <c r="AF1503" s="41">
        <f>India_Data[[#This Row],[Sales]]/India_Data[[#This Row],[Target]]</f>
        <v>0.52682926829268295</v>
      </c>
      <c r="AG1503" s="41">
        <f>India_Data[[#This Row],[Shipping Cost]]/India_Data[[#This Row],[Sales]]</f>
        <v>0.29814814814814816</v>
      </c>
      <c r="AH1503" s="40" t="str">
        <f>IF(India_Data[[#This Row],[Shipping Cost]]/India_Data[[#This Row],[Sales]]&gt;0.1,"HIGH","")</f>
        <v>HIGH</v>
      </c>
    </row>
    <row r="1504" spans="1:34">
      <c r="A1504" s="19">
        <v>1503</v>
      </c>
      <c r="B1504" s="20" t="s">
        <v>3454</v>
      </c>
      <c r="C1504" s="20" t="s">
        <v>2928</v>
      </c>
      <c r="D1504" s="20" t="s">
        <v>3455</v>
      </c>
      <c r="E1504" s="20" t="s">
        <v>3456</v>
      </c>
      <c r="F1504" s="20" t="s">
        <v>29</v>
      </c>
      <c r="G1504" s="20" t="s">
        <v>45</v>
      </c>
      <c r="H1504" s="20" t="s">
        <v>46</v>
      </c>
      <c r="I1504" s="20" t="s">
        <v>32</v>
      </c>
      <c r="J1504" s="20" t="s">
        <v>47</v>
      </c>
      <c r="K1504" s="20" t="s">
        <v>3234</v>
      </c>
      <c r="L1504" s="20" t="s">
        <v>35</v>
      </c>
      <c r="M1504" s="20" t="s">
        <v>36</v>
      </c>
      <c r="N1504" s="20" t="s">
        <v>3235</v>
      </c>
      <c r="O1504" s="20">
        <v>76.680000000000007</v>
      </c>
      <c r="P1504" s="20">
        <v>6</v>
      </c>
      <c r="Q1504" s="20">
        <v>0</v>
      </c>
      <c r="R1504" s="20">
        <v>12.59</v>
      </c>
      <c r="S1504" s="20" t="s">
        <v>2337</v>
      </c>
      <c r="T1504" s="20">
        <v>642</v>
      </c>
      <c r="U1504" s="20" t="s">
        <v>350</v>
      </c>
      <c r="V1504" s="20" t="s">
        <v>351</v>
      </c>
      <c r="W1504" s="21" t="s">
        <v>58</v>
      </c>
      <c r="X1504" s="22">
        <v>44891</v>
      </c>
      <c r="Y1504" s="23">
        <v>44632</v>
      </c>
      <c r="Z1504" s="37" t="str">
        <f>IF(India_Data[[#This Row],[Order Date]]=India_Data[[#This Row],[Ship Date]],"0","1")</f>
        <v>1</v>
      </c>
      <c r="AA1504" s="37" t="str">
        <f>IF(India_Data[[#This Row],[Sales]]&gt;=India_Data[[#This Row],[Target]],"YES","NO")</f>
        <v>NO</v>
      </c>
      <c r="AB1504" s="37">
        <f>(Data!O1504:O3058-Data!T1504:T3058)</f>
        <v>-565.31999999999994</v>
      </c>
      <c r="AC1504" s="35">
        <f>India_Data[[#This Row],[Ship Date]]-India_Data[[#This Row],[Order Date]]</f>
        <v>-259</v>
      </c>
      <c r="AD1504" s="35" t="str">
        <f>IF(India_Data[[#This Row],[Ship Date]]-India_Data[[#This Row],[Order Date]]&gt;5,"flag","no")</f>
        <v>no</v>
      </c>
      <c r="AE1504" s="35">
        <f>India_Data[[#This Row],[Profit]]/India_Data[[#This Row],[Sales]]</f>
        <v>0</v>
      </c>
      <c r="AF1504" s="41">
        <f>India_Data[[#This Row],[Sales]]/India_Data[[#This Row],[Target]]</f>
        <v>0.11943925233644861</v>
      </c>
      <c r="AG1504" s="41">
        <f>India_Data[[#This Row],[Shipping Cost]]/India_Data[[#This Row],[Sales]]</f>
        <v>0.16418883672404797</v>
      </c>
      <c r="AH1504" s="40" t="str">
        <f>IF(India_Data[[#This Row],[Shipping Cost]]/India_Data[[#This Row],[Sales]]&gt;0.1,"HIGH","")</f>
        <v>HIGH</v>
      </c>
    </row>
    <row r="1505" spans="1:34">
      <c r="A1505" s="19">
        <v>1504</v>
      </c>
      <c r="B1505" s="20" t="s">
        <v>3167</v>
      </c>
      <c r="C1505" s="20" t="s">
        <v>2928</v>
      </c>
      <c r="D1505" s="20" t="s">
        <v>3168</v>
      </c>
      <c r="E1505" s="20" t="s">
        <v>3169</v>
      </c>
      <c r="F1505" s="20" t="s">
        <v>29</v>
      </c>
      <c r="G1505" s="20" t="s">
        <v>756</v>
      </c>
      <c r="H1505" s="20" t="s">
        <v>757</v>
      </c>
      <c r="I1505" s="20" t="s">
        <v>32</v>
      </c>
      <c r="J1505" s="20" t="s">
        <v>180</v>
      </c>
      <c r="K1505" s="20" t="s">
        <v>3467</v>
      </c>
      <c r="L1505" s="20" t="s">
        <v>35</v>
      </c>
      <c r="M1505" s="20" t="s">
        <v>84</v>
      </c>
      <c r="N1505" s="20" t="s">
        <v>3468</v>
      </c>
      <c r="O1505" s="20">
        <v>18.27</v>
      </c>
      <c r="P1505" s="20">
        <v>3</v>
      </c>
      <c r="Q1505" s="20">
        <v>2.7</v>
      </c>
      <c r="R1505" s="20">
        <v>2.23</v>
      </c>
      <c r="S1505" s="20" t="s">
        <v>2337</v>
      </c>
      <c r="T1505" s="20">
        <v>49</v>
      </c>
      <c r="U1505" s="20" t="s">
        <v>350</v>
      </c>
      <c r="V1505" s="20" t="s">
        <v>375</v>
      </c>
      <c r="W1505" s="21" t="s">
        <v>58</v>
      </c>
      <c r="X1505" s="22">
        <v>45181</v>
      </c>
      <c r="Y1505" s="23">
        <v>45274</v>
      </c>
      <c r="Z1505" s="37" t="str">
        <f>IF(India_Data[[#This Row],[Order Date]]=India_Data[[#This Row],[Ship Date]],"0","1")</f>
        <v>1</v>
      </c>
      <c r="AA1505" s="37" t="str">
        <f>IF(India_Data[[#This Row],[Sales]]&gt;=India_Data[[#This Row],[Target]],"YES","NO")</f>
        <v>NO</v>
      </c>
      <c r="AB1505" s="37">
        <f>(Data!O1505:O3059-Data!T1505:T3059)</f>
        <v>-30.73</v>
      </c>
      <c r="AC1505" s="35">
        <f>India_Data[[#This Row],[Ship Date]]-India_Data[[#This Row],[Order Date]]</f>
        <v>93</v>
      </c>
      <c r="AD1505" s="35" t="str">
        <f>IF(India_Data[[#This Row],[Ship Date]]-India_Data[[#This Row],[Order Date]]&gt;5,"flag","no")</f>
        <v>flag</v>
      </c>
      <c r="AE1505" s="35">
        <f>India_Data[[#This Row],[Profit]]/India_Data[[#This Row],[Sales]]</f>
        <v>0.14778325123152711</v>
      </c>
      <c r="AF1505" s="41">
        <f>India_Data[[#This Row],[Sales]]/India_Data[[#This Row],[Target]]</f>
        <v>0.37285714285714283</v>
      </c>
      <c r="AG1505" s="41">
        <f>India_Data[[#This Row],[Shipping Cost]]/India_Data[[#This Row],[Sales]]</f>
        <v>0.12205801860974275</v>
      </c>
      <c r="AH1505" s="40" t="str">
        <f>IF(India_Data[[#This Row],[Shipping Cost]]/India_Data[[#This Row],[Sales]]&gt;0.1,"HIGH","")</f>
        <v>HIGH</v>
      </c>
    </row>
    <row r="1506" spans="1:34">
      <c r="A1506" s="19">
        <v>1505</v>
      </c>
      <c r="B1506" s="20" t="s">
        <v>3457</v>
      </c>
      <c r="C1506" s="20" t="s">
        <v>2928</v>
      </c>
      <c r="D1506" s="20" t="s">
        <v>3458</v>
      </c>
      <c r="E1506" s="20" t="s">
        <v>3459</v>
      </c>
      <c r="F1506" s="20" t="s">
        <v>29</v>
      </c>
      <c r="G1506" s="20" t="s">
        <v>123</v>
      </c>
      <c r="H1506" s="20" t="s">
        <v>124</v>
      </c>
      <c r="I1506" s="20" t="s">
        <v>32</v>
      </c>
      <c r="J1506" s="20" t="s">
        <v>47</v>
      </c>
      <c r="K1506" s="20" t="s">
        <v>3469</v>
      </c>
      <c r="L1506" s="20" t="s">
        <v>35</v>
      </c>
      <c r="M1506" s="20" t="s">
        <v>145</v>
      </c>
      <c r="N1506" s="20" t="s">
        <v>3470</v>
      </c>
      <c r="O1506" s="20">
        <v>146.88</v>
      </c>
      <c r="P1506" s="20">
        <v>3</v>
      </c>
      <c r="Q1506" s="20">
        <v>23.49</v>
      </c>
      <c r="R1506" s="20">
        <v>18.600000000000001</v>
      </c>
      <c r="S1506" s="20" t="s">
        <v>38</v>
      </c>
      <c r="T1506" s="20">
        <v>353</v>
      </c>
      <c r="U1506" s="20" t="s">
        <v>350</v>
      </c>
      <c r="V1506" s="20" t="s">
        <v>362</v>
      </c>
      <c r="W1506" s="21" t="s">
        <v>41</v>
      </c>
      <c r="X1506" s="22">
        <v>45582</v>
      </c>
      <c r="Y1506" s="23">
        <v>45588</v>
      </c>
      <c r="Z1506" s="37" t="str">
        <f>IF(India_Data[[#This Row],[Order Date]]=India_Data[[#This Row],[Ship Date]],"0","1")</f>
        <v>1</v>
      </c>
      <c r="AA1506" s="37" t="str">
        <f>IF(India_Data[[#This Row],[Sales]]&gt;=India_Data[[#This Row],[Target]],"YES","NO")</f>
        <v>NO</v>
      </c>
      <c r="AB1506" s="37">
        <f>(Data!O1506:O3060-Data!T1506:T3060)</f>
        <v>-206.12</v>
      </c>
      <c r="AC1506" s="35">
        <f>India_Data[[#This Row],[Ship Date]]-India_Data[[#This Row],[Order Date]]</f>
        <v>6</v>
      </c>
      <c r="AD1506" s="35" t="str">
        <f>IF(India_Data[[#This Row],[Ship Date]]-India_Data[[#This Row],[Order Date]]&gt;5,"flag","no")</f>
        <v>flag</v>
      </c>
      <c r="AE1506" s="35">
        <f>India_Data[[#This Row],[Profit]]/India_Data[[#This Row],[Sales]]</f>
        <v>0.15992647058823528</v>
      </c>
      <c r="AF1506" s="41">
        <f>India_Data[[#This Row],[Sales]]/India_Data[[#This Row],[Target]]</f>
        <v>0.41609065155807362</v>
      </c>
      <c r="AG1506" s="41">
        <f>India_Data[[#This Row],[Shipping Cost]]/India_Data[[#This Row],[Sales]]</f>
        <v>0.1266339869281046</v>
      </c>
      <c r="AH1506" s="40" t="str">
        <f>IF(India_Data[[#This Row],[Shipping Cost]]/India_Data[[#This Row],[Sales]]&gt;0.1,"HIGH","")</f>
        <v>HIGH</v>
      </c>
    </row>
    <row r="1507" spans="1:34">
      <c r="A1507" s="19">
        <v>1506</v>
      </c>
      <c r="B1507" s="20" t="s">
        <v>3189</v>
      </c>
      <c r="C1507" s="20" t="s">
        <v>2928</v>
      </c>
      <c r="D1507" s="20" t="s">
        <v>3190</v>
      </c>
      <c r="E1507" s="20" t="s">
        <v>3191</v>
      </c>
      <c r="F1507" s="20" t="s">
        <v>29</v>
      </c>
      <c r="G1507" s="20" t="s">
        <v>745</v>
      </c>
      <c r="H1507" s="20" t="s">
        <v>563</v>
      </c>
      <c r="I1507" s="20" t="s">
        <v>32</v>
      </c>
      <c r="J1507" s="20" t="s">
        <v>54</v>
      </c>
      <c r="K1507" s="20" t="s">
        <v>1181</v>
      </c>
      <c r="L1507" s="20" t="s">
        <v>35</v>
      </c>
      <c r="M1507" s="20" t="s">
        <v>36</v>
      </c>
      <c r="N1507" s="20" t="s">
        <v>1182</v>
      </c>
      <c r="O1507" s="20">
        <v>27.66</v>
      </c>
      <c r="P1507" s="20">
        <v>2</v>
      </c>
      <c r="Q1507" s="20">
        <v>6.6</v>
      </c>
      <c r="R1507" s="20">
        <v>0.37</v>
      </c>
      <c r="S1507" s="20" t="s">
        <v>2337</v>
      </c>
      <c r="T1507" s="20">
        <v>78</v>
      </c>
      <c r="U1507" s="20" t="s">
        <v>350</v>
      </c>
      <c r="V1507" s="20" t="s">
        <v>362</v>
      </c>
      <c r="W1507" s="21" t="s">
        <v>58</v>
      </c>
      <c r="X1507" s="22">
        <v>44787</v>
      </c>
      <c r="Y1507" s="23">
        <v>44792</v>
      </c>
      <c r="Z1507" s="37" t="str">
        <f>IF(India_Data[[#This Row],[Order Date]]=India_Data[[#This Row],[Ship Date]],"0","1")</f>
        <v>1</v>
      </c>
      <c r="AA1507" s="37" t="str">
        <f>IF(India_Data[[#This Row],[Sales]]&gt;=India_Data[[#This Row],[Target]],"YES","NO")</f>
        <v>NO</v>
      </c>
      <c r="AB1507" s="37">
        <f>(Data!O1507:O3061-Data!T1507:T3061)</f>
        <v>-50.34</v>
      </c>
      <c r="AC1507" s="35">
        <f>India_Data[[#This Row],[Ship Date]]-India_Data[[#This Row],[Order Date]]</f>
        <v>5</v>
      </c>
      <c r="AD1507" s="35" t="str">
        <f>IF(India_Data[[#This Row],[Ship Date]]-India_Data[[#This Row],[Order Date]]&gt;5,"flag","no")</f>
        <v>no</v>
      </c>
      <c r="AE1507" s="35">
        <f>India_Data[[#This Row],[Profit]]/India_Data[[#This Row],[Sales]]</f>
        <v>0.23861171366594358</v>
      </c>
      <c r="AF1507" s="41">
        <f>India_Data[[#This Row],[Sales]]/India_Data[[#This Row],[Target]]</f>
        <v>0.35461538461538461</v>
      </c>
      <c r="AG1507" s="41">
        <f>India_Data[[#This Row],[Shipping Cost]]/India_Data[[#This Row],[Sales]]</f>
        <v>1.3376717281272595E-2</v>
      </c>
      <c r="AH1507" s="40" t="str">
        <f>IF(India_Data[[#This Row],[Shipping Cost]]/India_Data[[#This Row],[Sales]]&gt;0.1,"HIGH","")</f>
        <v/>
      </c>
    </row>
    <row r="1508" spans="1:34">
      <c r="A1508" s="19">
        <v>1507</v>
      </c>
      <c r="B1508" s="20" t="s">
        <v>3210</v>
      </c>
      <c r="C1508" s="20" t="s">
        <v>2928</v>
      </c>
      <c r="D1508" s="20" t="s">
        <v>3116</v>
      </c>
      <c r="E1508" s="20" t="s">
        <v>3117</v>
      </c>
      <c r="F1508" s="20" t="s">
        <v>110</v>
      </c>
      <c r="G1508" s="20" t="s">
        <v>1053</v>
      </c>
      <c r="H1508" s="20" t="s">
        <v>31</v>
      </c>
      <c r="I1508" s="20" t="s">
        <v>32</v>
      </c>
      <c r="J1508" s="20" t="s">
        <v>33</v>
      </c>
      <c r="K1508" s="20" t="s">
        <v>3211</v>
      </c>
      <c r="L1508" s="20" t="s">
        <v>1942</v>
      </c>
      <c r="M1508" s="20" t="s">
        <v>1950</v>
      </c>
      <c r="N1508" s="20" t="s">
        <v>3212</v>
      </c>
      <c r="O1508" s="20">
        <v>2098.3200000000002</v>
      </c>
      <c r="P1508" s="20">
        <v>8</v>
      </c>
      <c r="Q1508" s="20">
        <v>860.16</v>
      </c>
      <c r="R1508" s="20">
        <v>224.28</v>
      </c>
      <c r="S1508" s="20" t="s">
        <v>38</v>
      </c>
      <c r="T1508" s="20">
        <v>676</v>
      </c>
      <c r="U1508" s="20" t="s">
        <v>350</v>
      </c>
      <c r="V1508" s="20" t="s">
        <v>351</v>
      </c>
      <c r="W1508" s="21" t="s">
        <v>41</v>
      </c>
      <c r="X1508" s="22">
        <v>45531</v>
      </c>
      <c r="Y1508" s="23">
        <v>45300</v>
      </c>
      <c r="Z1508" s="37" t="str">
        <f>IF(India_Data[[#This Row],[Order Date]]=India_Data[[#This Row],[Ship Date]],"0","1")</f>
        <v>1</v>
      </c>
      <c r="AA1508" s="37" t="str">
        <f>IF(India_Data[[#This Row],[Sales]]&gt;=India_Data[[#This Row],[Target]],"YES","NO")</f>
        <v>YES</v>
      </c>
      <c r="AB1508" s="37">
        <f>(Data!O1508:O3062-Data!T1508:T3062)</f>
        <v>1422.3200000000002</v>
      </c>
      <c r="AC1508" s="35">
        <f>India_Data[[#This Row],[Ship Date]]-India_Data[[#This Row],[Order Date]]</f>
        <v>-231</v>
      </c>
      <c r="AD1508" s="35" t="str">
        <f>IF(India_Data[[#This Row],[Ship Date]]-India_Data[[#This Row],[Order Date]]&gt;5,"flag","no")</f>
        <v>no</v>
      </c>
      <c r="AE1508" s="35">
        <f>India_Data[[#This Row],[Profit]]/India_Data[[#This Row],[Sales]]</f>
        <v>0.40992794235388308</v>
      </c>
      <c r="AF1508" s="41">
        <f>India_Data[[#This Row],[Sales]]/India_Data[[#This Row],[Target]]</f>
        <v>3.1040236686390537</v>
      </c>
      <c r="AG1508" s="41">
        <f>India_Data[[#This Row],[Shipping Cost]]/India_Data[[#This Row],[Sales]]</f>
        <v>0.10688550840672537</v>
      </c>
      <c r="AH1508" s="40" t="str">
        <f>IF(India_Data[[#This Row],[Shipping Cost]]/India_Data[[#This Row],[Sales]]&gt;0.1,"HIGH","")</f>
        <v>HIGH</v>
      </c>
    </row>
    <row r="1509" spans="1:34">
      <c r="A1509" s="19">
        <v>1508</v>
      </c>
      <c r="B1509" s="20" t="s">
        <v>3825</v>
      </c>
      <c r="C1509" s="20" t="s">
        <v>3631</v>
      </c>
      <c r="D1509" s="20" t="s">
        <v>3826</v>
      </c>
      <c r="E1509" s="20" t="s">
        <v>3827</v>
      </c>
      <c r="F1509" s="20" t="s">
        <v>110</v>
      </c>
      <c r="G1509" s="20" t="s">
        <v>291</v>
      </c>
      <c r="H1509" s="20" t="s">
        <v>63</v>
      </c>
      <c r="I1509" s="20" t="s">
        <v>32</v>
      </c>
      <c r="J1509" s="20" t="s">
        <v>54</v>
      </c>
      <c r="K1509" s="20" t="s">
        <v>2176</v>
      </c>
      <c r="L1509" s="20" t="s">
        <v>1942</v>
      </c>
      <c r="M1509" s="20" t="s">
        <v>1958</v>
      </c>
      <c r="N1509" s="20" t="s">
        <v>2177</v>
      </c>
      <c r="O1509" s="20">
        <v>117.99</v>
      </c>
      <c r="P1509" s="20">
        <v>6</v>
      </c>
      <c r="Q1509" s="20">
        <v>-18.989999999999998</v>
      </c>
      <c r="R1509" s="20">
        <v>33.93</v>
      </c>
      <c r="S1509" s="20" t="s">
        <v>2337</v>
      </c>
      <c r="T1509" s="20">
        <v>364</v>
      </c>
      <c r="U1509" s="20" t="s">
        <v>350</v>
      </c>
      <c r="V1509" s="20" t="s">
        <v>351</v>
      </c>
      <c r="W1509" s="21" t="s">
        <v>58</v>
      </c>
      <c r="X1509" s="22">
        <v>45316</v>
      </c>
      <c r="Y1509" s="23">
        <v>45320</v>
      </c>
      <c r="Z1509" s="37" t="str">
        <f>IF(India_Data[[#This Row],[Order Date]]=India_Data[[#This Row],[Ship Date]],"0","1")</f>
        <v>1</v>
      </c>
      <c r="AA1509" s="37" t="str">
        <f>IF(India_Data[[#This Row],[Sales]]&gt;=India_Data[[#This Row],[Target]],"YES","NO")</f>
        <v>NO</v>
      </c>
      <c r="AB1509" s="37">
        <f>(Data!O1509:O3063-Data!T1509:T3063)</f>
        <v>-246.01</v>
      </c>
      <c r="AC1509" s="35">
        <f>India_Data[[#This Row],[Ship Date]]-India_Data[[#This Row],[Order Date]]</f>
        <v>4</v>
      </c>
      <c r="AD1509" s="35" t="str">
        <f>IF(India_Data[[#This Row],[Ship Date]]-India_Data[[#This Row],[Order Date]]&gt;5,"flag","no")</f>
        <v>no</v>
      </c>
      <c r="AE1509" s="35">
        <f>India_Data[[#This Row],[Profit]]/India_Data[[#This Row],[Sales]]</f>
        <v>-0.16094584286803965</v>
      </c>
      <c r="AF1509" s="41">
        <f>India_Data[[#This Row],[Sales]]/India_Data[[#This Row],[Target]]</f>
        <v>0.32414835164835165</v>
      </c>
      <c r="AG1509" s="41">
        <f>India_Data[[#This Row],[Shipping Cost]]/India_Data[[#This Row],[Sales]]</f>
        <v>0.28756674294431733</v>
      </c>
      <c r="AH1509" s="40" t="str">
        <f>IF(India_Data[[#This Row],[Shipping Cost]]/India_Data[[#This Row],[Sales]]&gt;0.1,"HIGH","")</f>
        <v>HIGH</v>
      </c>
    </row>
    <row r="1510" spans="1:34">
      <c r="A1510" s="19">
        <v>1509</v>
      </c>
      <c r="B1510" s="20" t="s">
        <v>3179</v>
      </c>
      <c r="C1510" s="20" t="s">
        <v>2928</v>
      </c>
      <c r="D1510" s="20" t="s">
        <v>3180</v>
      </c>
      <c r="E1510" s="20" t="s">
        <v>3181</v>
      </c>
      <c r="F1510" s="20" t="s">
        <v>29</v>
      </c>
      <c r="G1510" s="20" t="s">
        <v>164</v>
      </c>
      <c r="H1510" s="20" t="s">
        <v>165</v>
      </c>
      <c r="I1510" s="20" t="s">
        <v>32</v>
      </c>
      <c r="J1510" s="20" t="s">
        <v>47</v>
      </c>
      <c r="K1510" s="20" t="s">
        <v>3213</v>
      </c>
      <c r="L1510" s="20" t="s">
        <v>1942</v>
      </c>
      <c r="M1510" s="20" t="s">
        <v>1958</v>
      </c>
      <c r="N1510" s="20" t="s">
        <v>3214</v>
      </c>
      <c r="O1510" s="20">
        <v>414.9</v>
      </c>
      <c r="P1510" s="20">
        <v>5</v>
      </c>
      <c r="Q1510" s="20">
        <v>124.35</v>
      </c>
      <c r="R1510" s="20">
        <v>24</v>
      </c>
      <c r="S1510" s="20" t="s">
        <v>38</v>
      </c>
      <c r="T1510" s="20">
        <v>745</v>
      </c>
      <c r="U1510" s="20" t="s">
        <v>350</v>
      </c>
      <c r="V1510" s="20" t="s">
        <v>356</v>
      </c>
      <c r="W1510" s="21" t="s">
        <v>41</v>
      </c>
      <c r="X1510" s="22">
        <v>45452</v>
      </c>
      <c r="Y1510" s="23">
        <v>45548</v>
      </c>
      <c r="Z1510" s="37" t="str">
        <f>IF(India_Data[[#This Row],[Order Date]]=India_Data[[#This Row],[Ship Date]],"0","1")</f>
        <v>1</v>
      </c>
      <c r="AA1510" s="37" t="str">
        <f>IF(India_Data[[#This Row],[Sales]]&gt;=India_Data[[#This Row],[Target]],"YES","NO")</f>
        <v>NO</v>
      </c>
      <c r="AB1510" s="37">
        <f>(Data!O1510:O3064-Data!T1510:T3064)</f>
        <v>-330.1</v>
      </c>
      <c r="AC1510" s="35">
        <f>India_Data[[#This Row],[Ship Date]]-India_Data[[#This Row],[Order Date]]</f>
        <v>96</v>
      </c>
      <c r="AD1510" s="35" t="str">
        <f>IF(India_Data[[#This Row],[Ship Date]]-India_Data[[#This Row],[Order Date]]&gt;5,"flag","no")</f>
        <v>flag</v>
      </c>
      <c r="AE1510" s="35">
        <f>India_Data[[#This Row],[Profit]]/India_Data[[#This Row],[Sales]]</f>
        <v>0.29971077368040494</v>
      </c>
      <c r="AF1510" s="41">
        <f>India_Data[[#This Row],[Sales]]/India_Data[[#This Row],[Target]]</f>
        <v>0.55691275167785237</v>
      </c>
      <c r="AG1510" s="41">
        <f>India_Data[[#This Row],[Shipping Cost]]/India_Data[[#This Row],[Sales]]</f>
        <v>5.7845263919016635E-2</v>
      </c>
      <c r="AH1510" s="40" t="str">
        <f>IF(India_Data[[#This Row],[Shipping Cost]]/India_Data[[#This Row],[Sales]]&gt;0.1,"HIGH","")</f>
        <v/>
      </c>
    </row>
    <row r="1511" spans="1:34">
      <c r="A1511" s="19">
        <v>1510</v>
      </c>
      <c r="B1511" s="20" t="s">
        <v>3215</v>
      </c>
      <c r="C1511" s="20" t="s">
        <v>2928</v>
      </c>
      <c r="D1511" s="20" t="s">
        <v>1237</v>
      </c>
      <c r="E1511" s="20" t="s">
        <v>1238</v>
      </c>
      <c r="F1511" s="20" t="s">
        <v>29</v>
      </c>
      <c r="G1511" s="20" t="s">
        <v>702</v>
      </c>
      <c r="H1511" s="20" t="s">
        <v>252</v>
      </c>
      <c r="I1511" s="20" t="s">
        <v>32</v>
      </c>
      <c r="J1511" s="20" t="s">
        <v>47</v>
      </c>
      <c r="K1511" s="20" t="s">
        <v>2130</v>
      </c>
      <c r="L1511" s="20" t="s">
        <v>1942</v>
      </c>
      <c r="M1511" s="20" t="s">
        <v>1958</v>
      </c>
      <c r="N1511" s="20" t="s">
        <v>2131</v>
      </c>
      <c r="O1511" s="20">
        <v>191.28</v>
      </c>
      <c r="P1511" s="20">
        <v>4</v>
      </c>
      <c r="Q1511" s="20">
        <v>34.32</v>
      </c>
      <c r="R1511" s="20">
        <v>18.47</v>
      </c>
      <c r="S1511" s="20" t="s">
        <v>38</v>
      </c>
      <c r="T1511" s="20">
        <v>86</v>
      </c>
      <c r="U1511" s="20" t="s">
        <v>350</v>
      </c>
      <c r="V1511" s="20" t="s">
        <v>362</v>
      </c>
      <c r="W1511" s="21" t="s">
        <v>58</v>
      </c>
      <c r="X1511" s="22">
        <v>45010</v>
      </c>
      <c r="Y1511" s="23">
        <v>45016</v>
      </c>
      <c r="Z1511" s="37" t="str">
        <f>IF(India_Data[[#This Row],[Order Date]]=India_Data[[#This Row],[Ship Date]],"0","1")</f>
        <v>1</v>
      </c>
      <c r="AA1511" s="37" t="str">
        <f>IF(India_Data[[#This Row],[Sales]]&gt;=India_Data[[#This Row],[Target]],"YES","NO")</f>
        <v>YES</v>
      </c>
      <c r="AB1511" s="37">
        <f>(Data!O1511:O3065-Data!T1511:T3065)</f>
        <v>105.28</v>
      </c>
      <c r="AC1511" s="35">
        <f>India_Data[[#This Row],[Ship Date]]-India_Data[[#This Row],[Order Date]]</f>
        <v>6</v>
      </c>
      <c r="AD1511" s="35" t="str">
        <f>IF(India_Data[[#This Row],[Ship Date]]-India_Data[[#This Row],[Order Date]]&gt;5,"flag","no")</f>
        <v>flag</v>
      </c>
      <c r="AE1511" s="35">
        <f>India_Data[[#This Row],[Profit]]/India_Data[[#This Row],[Sales]]</f>
        <v>0.1794228356336261</v>
      </c>
      <c r="AF1511" s="41">
        <f>India_Data[[#This Row],[Sales]]/India_Data[[#This Row],[Target]]</f>
        <v>2.2241860465116279</v>
      </c>
      <c r="AG1511" s="41">
        <f>India_Data[[#This Row],[Shipping Cost]]/India_Data[[#This Row],[Sales]]</f>
        <v>9.6560016729401912E-2</v>
      </c>
      <c r="AH1511" s="40" t="str">
        <f>IF(India_Data[[#This Row],[Shipping Cost]]/India_Data[[#This Row],[Sales]]&gt;0.1,"HIGH","")</f>
        <v/>
      </c>
    </row>
    <row r="1512" spans="1:34">
      <c r="A1512" s="19">
        <v>1511</v>
      </c>
      <c r="B1512" s="20" t="s">
        <v>3216</v>
      </c>
      <c r="C1512" s="20" t="s">
        <v>2928</v>
      </c>
      <c r="D1512" s="20" t="s">
        <v>1551</v>
      </c>
      <c r="E1512" s="20" t="s">
        <v>1552</v>
      </c>
      <c r="F1512" s="20" t="s">
        <v>29</v>
      </c>
      <c r="G1512" s="20" t="s">
        <v>74</v>
      </c>
      <c r="H1512" s="20" t="s">
        <v>179</v>
      </c>
      <c r="I1512" s="20" t="s">
        <v>32</v>
      </c>
      <c r="J1512" s="20" t="s">
        <v>180</v>
      </c>
      <c r="K1512" s="20" t="s">
        <v>3217</v>
      </c>
      <c r="L1512" s="20" t="s">
        <v>1942</v>
      </c>
      <c r="M1512" s="20" t="s">
        <v>1958</v>
      </c>
      <c r="N1512" s="20" t="s">
        <v>3218</v>
      </c>
      <c r="O1512" s="20">
        <v>126.63</v>
      </c>
      <c r="P1512" s="20">
        <v>3</v>
      </c>
      <c r="Q1512" s="20">
        <v>17.64</v>
      </c>
      <c r="R1512" s="20">
        <v>12.98</v>
      </c>
      <c r="S1512" s="20" t="s">
        <v>38</v>
      </c>
      <c r="T1512" s="20">
        <v>438</v>
      </c>
      <c r="U1512" s="20" t="s">
        <v>350</v>
      </c>
      <c r="V1512" s="20" t="s">
        <v>351</v>
      </c>
      <c r="W1512" s="21" t="s">
        <v>41</v>
      </c>
      <c r="X1512" s="22">
        <v>44787</v>
      </c>
      <c r="Y1512" s="23">
        <v>44792</v>
      </c>
      <c r="Z1512" s="37" t="str">
        <f>IF(India_Data[[#This Row],[Order Date]]=India_Data[[#This Row],[Ship Date]],"0","1")</f>
        <v>1</v>
      </c>
      <c r="AA1512" s="37" t="str">
        <f>IF(India_Data[[#This Row],[Sales]]&gt;=India_Data[[#This Row],[Target]],"YES","NO")</f>
        <v>NO</v>
      </c>
      <c r="AB1512" s="37">
        <f>(Data!O1512:O3066-Data!T1512:T3066)</f>
        <v>-311.37</v>
      </c>
      <c r="AC1512" s="35">
        <f>India_Data[[#This Row],[Ship Date]]-India_Data[[#This Row],[Order Date]]</f>
        <v>5</v>
      </c>
      <c r="AD1512" s="35" t="str">
        <f>IF(India_Data[[#This Row],[Ship Date]]-India_Data[[#This Row],[Order Date]]&gt;5,"flag","no")</f>
        <v>no</v>
      </c>
      <c r="AE1512" s="35">
        <f>India_Data[[#This Row],[Profit]]/India_Data[[#This Row],[Sales]]</f>
        <v>0.13930348258706468</v>
      </c>
      <c r="AF1512" s="41">
        <f>India_Data[[#This Row],[Sales]]/India_Data[[#This Row],[Target]]</f>
        <v>0.2891095890410959</v>
      </c>
      <c r="AG1512" s="41">
        <f>India_Data[[#This Row],[Shipping Cost]]/India_Data[[#This Row],[Sales]]</f>
        <v>0.10250335623469953</v>
      </c>
      <c r="AH1512" s="40" t="str">
        <f>IF(India_Data[[#This Row],[Shipping Cost]]/India_Data[[#This Row],[Sales]]&gt;0.1,"HIGH","")</f>
        <v>HIGH</v>
      </c>
    </row>
    <row r="1513" spans="1:34">
      <c r="A1513" s="19">
        <v>1512</v>
      </c>
      <c r="B1513" s="20" t="s">
        <v>3828</v>
      </c>
      <c r="C1513" s="20" t="s">
        <v>3631</v>
      </c>
      <c r="D1513" s="20" t="s">
        <v>1709</v>
      </c>
      <c r="E1513" s="20" t="s">
        <v>1710</v>
      </c>
      <c r="F1513" s="20" t="s">
        <v>29</v>
      </c>
      <c r="G1513" s="20" t="s">
        <v>3233</v>
      </c>
      <c r="H1513" s="20" t="s">
        <v>124</v>
      </c>
      <c r="I1513" s="20" t="s">
        <v>32</v>
      </c>
      <c r="J1513" s="20" t="s">
        <v>47</v>
      </c>
      <c r="K1513" s="20" t="s">
        <v>1968</v>
      </c>
      <c r="L1513" s="20" t="s">
        <v>1942</v>
      </c>
      <c r="M1513" s="20" t="s">
        <v>1969</v>
      </c>
      <c r="N1513" s="20" t="s">
        <v>1970</v>
      </c>
      <c r="O1513" s="20">
        <v>139.5</v>
      </c>
      <c r="P1513" s="20">
        <v>1</v>
      </c>
      <c r="Q1513" s="20">
        <v>11.16</v>
      </c>
      <c r="R1513" s="20">
        <v>29.62</v>
      </c>
      <c r="S1513" s="20" t="s">
        <v>2337</v>
      </c>
      <c r="T1513" s="20">
        <v>521</v>
      </c>
      <c r="U1513" s="20" t="s">
        <v>350</v>
      </c>
      <c r="V1513" s="20" t="s">
        <v>356</v>
      </c>
      <c r="W1513" s="21" t="s">
        <v>41</v>
      </c>
      <c r="X1513" s="22">
        <v>45599</v>
      </c>
      <c r="Y1513" s="23">
        <v>45367</v>
      </c>
      <c r="Z1513" s="37" t="str">
        <f>IF(India_Data[[#This Row],[Order Date]]=India_Data[[#This Row],[Ship Date]],"0","1")</f>
        <v>1</v>
      </c>
      <c r="AA1513" s="37" t="str">
        <f>IF(India_Data[[#This Row],[Sales]]&gt;=India_Data[[#This Row],[Target]],"YES","NO")</f>
        <v>NO</v>
      </c>
      <c r="AB1513" s="37">
        <f>(Data!O1513:O3067-Data!T1513:T3067)</f>
        <v>-381.5</v>
      </c>
      <c r="AC1513" s="35">
        <f>India_Data[[#This Row],[Ship Date]]-India_Data[[#This Row],[Order Date]]</f>
        <v>-232</v>
      </c>
      <c r="AD1513" s="35" t="str">
        <f>IF(India_Data[[#This Row],[Ship Date]]-India_Data[[#This Row],[Order Date]]&gt;5,"flag","no")</f>
        <v>no</v>
      </c>
      <c r="AE1513" s="35">
        <f>India_Data[[#This Row],[Profit]]/India_Data[[#This Row],[Sales]]</f>
        <v>0.08</v>
      </c>
      <c r="AF1513" s="41">
        <f>India_Data[[#This Row],[Sales]]/India_Data[[#This Row],[Target]]</f>
        <v>0.26775431861804222</v>
      </c>
      <c r="AG1513" s="41">
        <f>India_Data[[#This Row],[Shipping Cost]]/India_Data[[#This Row],[Sales]]</f>
        <v>0.21232974910394267</v>
      </c>
      <c r="AH1513" s="40" t="str">
        <f>IF(India_Data[[#This Row],[Shipping Cost]]/India_Data[[#This Row],[Sales]]&gt;0.1,"HIGH","")</f>
        <v>HIGH</v>
      </c>
    </row>
    <row r="1514" spans="1:34">
      <c r="A1514" s="19">
        <v>1513</v>
      </c>
      <c r="B1514" s="20" t="s">
        <v>3189</v>
      </c>
      <c r="C1514" s="20" t="s">
        <v>2928</v>
      </c>
      <c r="D1514" s="20" t="s">
        <v>3190</v>
      </c>
      <c r="E1514" s="20" t="s">
        <v>3191</v>
      </c>
      <c r="F1514" s="20" t="s">
        <v>29</v>
      </c>
      <c r="G1514" s="20" t="s">
        <v>745</v>
      </c>
      <c r="H1514" s="20" t="s">
        <v>563</v>
      </c>
      <c r="I1514" s="20" t="s">
        <v>32</v>
      </c>
      <c r="J1514" s="20" t="s">
        <v>54</v>
      </c>
      <c r="K1514" s="20" t="s">
        <v>3219</v>
      </c>
      <c r="L1514" s="20" t="s">
        <v>1508</v>
      </c>
      <c r="M1514" s="20" t="s">
        <v>1518</v>
      </c>
      <c r="N1514" s="20" t="s">
        <v>3220</v>
      </c>
      <c r="O1514" s="20">
        <v>401.04</v>
      </c>
      <c r="P1514" s="20">
        <v>3</v>
      </c>
      <c r="Q1514" s="20">
        <v>176.4</v>
      </c>
      <c r="R1514" s="20">
        <v>50.39</v>
      </c>
      <c r="S1514" s="20" t="s">
        <v>2337</v>
      </c>
      <c r="T1514" s="20">
        <v>388</v>
      </c>
      <c r="U1514" s="20" t="s">
        <v>350</v>
      </c>
      <c r="V1514" s="20" t="s">
        <v>351</v>
      </c>
      <c r="W1514" s="21" t="s">
        <v>41</v>
      </c>
      <c r="X1514" s="22">
        <v>44886</v>
      </c>
      <c r="Y1514" s="23">
        <v>44890</v>
      </c>
      <c r="Z1514" s="37" t="str">
        <f>IF(India_Data[[#This Row],[Order Date]]=India_Data[[#This Row],[Ship Date]],"0","1")</f>
        <v>1</v>
      </c>
      <c r="AA1514" s="37" t="str">
        <f>IF(India_Data[[#This Row],[Sales]]&gt;=India_Data[[#This Row],[Target]],"YES","NO")</f>
        <v>YES</v>
      </c>
      <c r="AB1514" s="37">
        <f>(Data!O1514:O3068-Data!T1514:T3068)</f>
        <v>13.04000000000002</v>
      </c>
      <c r="AC1514" s="35">
        <f>India_Data[[#This Row],[Ship Date]]-India_Data[[#This Row],[Order Date]]</f>
        <v>4</v>
      </c>
      <c r="AD1514" s="35" t="str">
        <f>IF(India_Data[[#This Row],[Ship Date]]-India_Data[[#This Row],[Order Date]]&gt;5,"flag","no")</f>
        <v>no</v>
      </c>
      <c r="AE1514" s="35">
        <f>India_Data[[#This Row],[Profit]]/India_Data[[#This Row],[Sales]]</f>
        <v>0.43985637342908435</v>
      </c>
      <c r="AF1514" s="41">
        <f>India_Data[[#This Row],[Sales]]/India_Data[[#This Row],[Target]]</f>
        <v>1.0336082474226804</v>
      </c>
      <c r="AG1514" s="41">
        <f>India_Data[[#This Row],[Shipping Cost]]/India_Data[[#This Row],[Sales]]</f>
        <v>0.12564831438260521</v>
      </c>
      <c r="AH1514" s="40" t="str">
        <f>IF(India_Data[[#This Row],[Shipping Cost]]/India_Data[[#This Row],[Sales]]&gt;0.1,"HIGH","")</f>
        <v>HIGH</v>
      </c>
    </row>
    <row r="1515" spans="1:34">
      <c r="A1515" s="19">
        <v>1514</v>
      </c>
      <c r="B1515" s="20" t="s">
        <v>3612</v>
      </c>
      <c r="C1515" s="20" t="s">
        <v>2928</v>
      </c>
      <c r="D1515" s="20" t="s">
        <v>3613</v>
      </c>
      <c r="E1515" s="20" t="s">
        <v>3614</v>
      </c>
      <c r="F1515" s="20" t="s">
        <v>110</v>
      </c>
      <c r="G1515" s="20" t="s">
        <v>191</v>
      </c>
      <c r="H1515" s="20" t="s">
        <v>63</v>
      </c>
      <c r="I1515" s="20" t="s">
        <v>32</v>
      </c>
      <c r="J1515" s="20" t="s">
        <v>54</v>
      </c>
      <c r="K1515" s="20" t="s">
        <v>1850</v>
      </c>
      <c r="L1515" s="20" t="s">
        <v>1508</v>
      </c>
      <c r="M1515" s="20" t="s">
        <v>1518</v>
      </c>
      <c r="N1515" s="20" t="s">
        <v>1851</v>
      </c>
      <c r="O1515" s="20">
        <v>96.9</v>
      </c>
      <c r="P1515" s="20">
        <v>2</v>
      </c>
      <c r="Q1515" s="20">
        <v>41.64</v>
      </c>
      <c r="R1515" s="20">
        <v>12.74</v>
      </c>
      <c r="S1515" s="20" t="s">
        <v>2337</v>
      </c>
      <c r="T1515" s="20">
        <v>620</v>
      </c>
      <c r="U1515" s="20" t="s">
        <v>350</v>
      </c>
      <c r="V1515" s="20" t="s">
        <v>356</v>
      </c>
      <c r="W1515" s="21" t="s">
        <v>41</v>
      </c>
      <c r="X1515" s="22">
        <v>45211</v>
      </c>
      <c r="Y1515" s="23">
        <v>45275</v>
      </c>
      <c r="Z1515" s="37" t="str">
        <f>IF(India_Data[[#This Row],[Order Date]]=India_Data[[#This Row],[Ship Date]],"0","1")</f>
        <v>1</v>
      </c>
      <c r="AA1515" s="37" t="str">
        <f>IF(India_Data[[#This Row],[Sales]]&gt;=India_Data[[#This Row],[Target]],"YES","NO")</f>
        <v>NO</v>
      </c>
      <c r="AB1515" s="37">
        <f>(Data!O1515:O3069-Data!T1515:T3069)</f>
        <v>-523.1</v>
      </c>
      <c r="AC1515" s="35">
        <f>India_Data[[#This Row],[Ship Date]]-India_Data[[#This Row],[Order Date]]</f>
        <v>64</v>
      </c>
      <c r="AD1515" s="35" t="str">
        <f>IF(India_Data[[#This Row],[Ship Date]]-India_Data[[#This Row],[Order Date]]&gt;5,"flag","no")</f>
        <v>flag</v>
      </c>
      <c r="AE1515" s="35">
        <f>India_Data[[#This Row],[Profit]]/India_Data[[#This Row],[Sales]]</f>
        <v>0.42972136222910212</v>
      </c>
      <c r="AF1515" s="41">
        <f>India_Data[[#This Row],[Sales]]/India_Data[[#This Row],[Target]]</f>
        <v>0.15629032258064518</v>
      </c>
      <c r="AG1515" s="41">
        <f>India_Data[[#This Row],[Shipping Cost]]/India_Data[[#This Row],[Sales]]</f>
        <v>0.13147574819401445</v>
      </c>
      <c r="AH1515" s="40" t="str">
        <f>IF(India_Data[[#This Row],[Shipping Cost]]/India_Data[[#This Row],[Sales]]&gt;0.1,"HIGH","")</f>
        <v>HIGH</v>
      </c>
    </row>
    <row r="1516" spans="1:34">
      <c r="A1516" s="19">
        <v>1515</v>
      </c>
      <c r="B1516" s="20" t="s">
        <v>3617</v>
      </c>
      <c r="C1516" s="20" t="s">
        <v>2928</v>
      </c>
      <c r="D1516" s="20" t="s">
        <v>3618</v>
      </c>
      <c r="E1516" s="20" t="s">
        <v>3619</v>
      </c>
      <c r="F1516" s="20" t="s">
        <v>110</v>
      </c>
      <c r="G1516" s="20" t="s">
        <v>191</v>
      </c>
      <c r="H1516" s="20" t="s">
        <v>63</v>
      </c>
      <c r="I1516" s="20" t="s">
        <v>32</v>
      </c>
      <c r="J1516" s="20" t="s">
        <v>54</v>
      </c>
      <c r="K1516" s="20" t="s">
        <v>3628</v>
      </c>
      <c r="L1516" s="20" t="s">
        <v>1508</v>
      </c>
      <c r="M1516" s="20" t="s">
        <v>1548</v>
      </c>
      <c r="N1516" s="20" t="s">
        <v>3629</v>
      </c>
      <c r="O1516" s="20">
        <v>325.8</v>
      </c>
      <c r="P1516" s="20">
        <v>3</v>
      </c>
      <c r="Q1516" s="20">
        <v>48.87</v>
      </c>
      <c r="R1516" s="20">
        <v>16.25</v>
      </c>
      <c r="S1516" s="20" t="s">
        <v>38</v>
      </c>
      <c r="T1516" s="20">
        <v>434</v>
      </c>
      <c r="U1516" s="20" t="s">
        <v>350</v>
      </c>
      <c r="V1516" s="20" t="s">
        <v>351</v>
      </c>
      <c r="W1516" s="21" t="s">
        <v>58</v>
      </c>
      <c r="X1516" s="22">
        <v>45582</v>
      </c>
      <c r="Y1516" s="23">
        <v>45588</v>
      </c>
      <c r="Z1516" s="37" t="str">
        <f>IF(India_Data[[#This Row],[Order Date]]=India_Data[[#This Row],[Ship Date]],"0","1")</f>
        <v>1</v>
      </c>
      <c r="AA1516" s="37" t="str">
        <f>IF(India_Data[[#This Row],[Sales]]&gt;=India_Data[[#This Row],[Target]],"YES","NO")</f>
        <v>NO</v>
      </c>
      <c r="AB1516" s="37">
        <f>(Data!O1516:O3070-Data!T1516:T3070)</f>
        <v>-108.19999999999999</v>
      </c>
      <c r="AC1516" s="35">
        <f>India_Data[[#This Row],[Ship Date]]-India_Data[[#This Row],[Order Date]]</f>
        <v>6</v>
      </c>
      <c r="AD1516" s="35" t="str">
        <f>IF(India_Data[[#This Row],[Ship Date]]-India_Data[[#This Row],[Order Date]]&gt;5,"flag","no")</f>
        <v>flag</v>
      </c>
      <c r="AE1516" s="35">
        <f>India_Data[[#This Row],[Profit]]/India_Data[[#This Row],[Sales]]</f>
        <v>0.15</v>
      </c>
      <c r="AF1516" s="41">
        <f>India_Data[[#This Row],[Sales]]/India_Data[[#This Row],[Target]]</f>
        <v>0.75069124423963141</v>
      </c>
      <c r="AG1516" s="41">
        <f>India_Data[[#This Row],[Shipping Cost]]/India_Data[[#This Row],[Sales]]</f>
        <v>4.987722529158993E-2</v>
      </c>
      <c r="AH1516" s="40" t="str">
        <f>IF(India_Data[[#This Row],[Shipping Cost]]/India_Data[[#This Row],[Sales]]&gt;0.1,"HIGH","")</f>
        <v/>
      </c>
    </row>
    <row r="1517" spans="1:34">
      <c r="A1517" s="19">
        <v>1516</v>
      </c>
      <c r="B1517" s="20" t="s">
        <v>2919</v>
      </c>
      <c r="C1517" s="20" t="s">
        <v>26</v>
      </c>
      <c r="D1517" s="20" t="s">
        <v>2920</v>
      </c>
      <c r="E1517" s="20" t="s">
        <v>2921</v>
      </c>
      <c r="F1517" s="20" t="s">
        <v>29</v>
      </c>
      <c r="G1517" s="20" t="s">
        <v>191</v>
      </c>
      <c r="H1517" s="20" t="s">
        <v>63</v>
      </c>
      <c r="I1517" s="20" t="s">
        <v>32</v>
      </c>
      <c r="J1517" s="20" t="s">
        <v>54</v>
      </c>
      <c r="K1517" s="20" t="s">
        <v>2922</v>
      </c>
      <c r="L1517" s="20" t="s">
        <v>1942</v>
      </c>
      <c r="M1517" s="20" t="s">
        <v>1958</v>
      </c>
      <c r="N1517" s="20" t="s">
        <v>2923</v>
      </c>
      <c r="O1517" s="20">
        <v>1792.98</v>
      </c>
      <c r="P1517" s="20">
        <v>7</v>
      </c>
      <c r="Q1517" s="20">
        <v>394.38</v>
      </c>
      <c r="R1517" s="20">
        <v>145.13</v>
      </c>
      <c r="S1517" s="20" t="s">
        <v>2809</v>
      </c>
      <c r="T1517" s="20">
        <v>230</v>
      </c>
      <c r="U1517" s="20" t="s">
        <v>350</v>
      </c>
      <c r="V1517" s="20" t="s">
        <v>362</v>
      </c>
      <c r="W1517" s="21" t="s">
        <v>58</v>
      </c>
      <c r="X1517" s="22">
        <v>44744</v>
      </c>
      <c r="Y1517" s="23">
        <v>44897</v>
      </c>
      <c r="Z1517" s="37" t="str">
        <f>IF(India_Data[[#This Row],[Order Date]]=India_Data[[#This Row],[Ship Date]],"0","1")</f>
        <v>1</v>
      </c>
      <c r="AA1517" s="37" t="str">
        <f>IF(India_Data[[#This Row],[Sales]]&gt;=India_Data[[#This Row],[Target]],"YES","NO")</f>
        <v>YES</v>
      </c>
      <c r="AB1517" s="37">
        <f>(Data!O1517:O3071-Data!T1517:T3071)</f>
        <v>1562.98</v>
      </c>
      <c r="AC1517" s="35">
        <f>India_Data[[#This Row],[Ship Date]]-India_Data[[#This Row],[Order Date]]</f>
        <v>153</v>
      </c>
      <c r="AD1517" s="35" t="str">
        <f>IF(India_Data[[#This Row],[Ship Date]]-India_Data[[#This Row],[Order Date]]&gt;5,"flag","no")</f>
        <v>flag</v>
      </c>
      <c r="AE1517" s="35">
        <f>India_Data[[#This Row],[Profit]]/India_Data[[#This Row],[Sales]]</f>
        <v>0.21995783555867884</v>
      </c>
      <c r="AF1517" s="41">
        <f>India_Data[[#This Row],[Sales]]/India_Data[[#This Row],[Target]]</f>
        <v>7.7955652173913048</v>
      </c>
      <c r="AG1517" s="41">
        <f>India_Data[[#This Row],[Shipping Cost]]/India_Data[[#This Row],[Sales]]</f>
        <v>8.0943457261096044E-2</v>
      </c>
      <c r="AH1517" s="40" t="str">
        <f>IF(India_Data[[#This Row],[Shipping Cost]]/India_Data[[#This Row],[Sales]]&gt;0.1,"HIGH","")</f>
        <v/>
      </c>
    </row>
    <row r="1518" spans="1:34">
      <c r="A1518" s="19">
        <v>1517</v>
      </c>
      <c r="B1518" s="20" t="s">
        <v>2924</v>
      </c>
      <c r="C1518" s="20" t="s">
        <v>26</v>
      </c>
      <c r="D1518" s="20" t="s">
        <v>2925</v>
      </c>
      <c r="E1518" s="20" t="s">
        <v>2926</v>
      </c>
      <c r="F1518" s="20" t="s">
        <v>110</v>
      </c>
      <c r="G1518" s="20" t="s">
        <v>1546</v>
      </c>
      <c r="H1518" s="20" t="s">
        <v>124</v>
      </c>
      <c r="I1518" s="20" t="s">
        <v>32</v>
      </c>
      <c r="J1518" s="20" t="s">
        <v>47</v>
      </c>
      <c r="K1518" s="20" t="s">
        <v>1868</v>
      </c>
      <c r="L1518" s="20" t="s">
        <v>1508</v>
      </c>
      <c r="M1518" s="20" t="s">
        <v>1509</v>
      </c>
      <c r="N1518" s="20" t="s">
        <v>1869</v>
      </c>
      <c r="O1518" s="20">
        <v>871.98</v>
      </c>
      <c r="P1518" s="20">
        <v>2</v>
      </c>
      <c r="Q1518" s="20">
        <v>322.62</v>
      </c>
      <c r="R1518" s="20">
        <v>126.02</v>
      </c>
      <c r="S1518" s="20" t="s">
        <v>2809</v>
      </c>
      <c r="T1518" s="20">
        <v>229</v>
      </c>
      <c r="U1518" s="20" t="s">
        <v>350</v>
      </c>
      <c r="V1518" s="20" t="s">
        <v>356</v>
      </c>
      <c r="W1518" s="21" t="s">
        <v>41</v>
      </c>
      <c r="X1518" s="22">
        <v>44931</v>
      </c>
      <c r="Y1518" s="23">
        <v>45051</v>
      </c>
      <c r="Z1518" s="37" t="str">
        <f>IF(India_Data[[#This Row],[Order Date]]=India_Data[[#This Row],[Ship Date]],"0","1")</f>
        <v>1</v>
      </c>
      <c r="AA1518" s="37" t="str">
        <f>IF(India_Data[[#This Row],[Sales]]&gt;=India_Data[[#This Row],[Target]],"YES","NO")</f>
        <v>YES</v>
      </c>
      <c r="AB1518" s="37">
        <f>(Data!O1518:O3072-Data!T1518:T3072)</f>
        <v>642.98</v>
      </c>
      <c r="AC1518" s="35">
        <f>India_Data[[#This Row],[Ship Date]]-India_Data[[#This Row],[Order Date]]</f>
        <v>120</v>
      </c>
      <c r="AD1518" s="35" t="str">
        <f>IF(India_Data[[#This Row],[Ship Date]]-India_Data[[#This Row],[Order Date]]&gt;5,"flag","no")</f>
        <v>flag</v>
      </c>
      <c r="AE1518" s="35">
        <f>India_Data[[#This Row],[Profit]]/India_Data[[#This Row],[Sales]]</f>
        <v>0.3699855501272965</v>
      </c>
      <c r="AF1518" s="41">
        <f>India_Data[[#This Row],[Sales]]/India_Data[[#This Row],[Target]]</f>
        <v>3.8077729257641924</v>
      </c>
      <c r="AG1518" s="41">
        <f>India_Data[[#This Row],[Shipping Cost]]/India_Data[[#This Row],[Sales]]</f>
        <v>0.1445216633409023</v>
      </c>
      <c r="AH1518" s="40" t="str">
        <f>IF(India_Data[[#This Row],[Shipping Cost]]/India_Data[[#This Row],[Sales]]&gt;0.1,"HIGH","")</f>
        <v>HIGH</v>
      </c>
    </row>
    <row r="1519" spans="1:34">
      <c r="A1519" s="19">
        <v>1518</v>
      </c>
      <c r="B1519" s="20" t="s">
        <v>2881</v>
      </c>
      <c r="C1519" s="20" t="s">
        <v>26</v>
      </c>
      <c r="D1519" s="20" t="s">
        <v>2882</v>
      </c>
      <c r="E1519" s="20" t="s">
        <v>2883</v>
      </c>
      <c r="F1519" s="20" t="s">
        <v>29</v>
      </c>
      <c r="G1519" s="20" t="s">
        <v>511</v>
      </c>
      <c r="H1519" s="20" t="s">
        <v>512</v>
      </c>
      <c r="I1519" s="20" t="s">
        <v>32</v>
      </c>
      <c r="J1519" s="20" t="s">
        <v>180</v>
      </c>
      <c r="K1519" s="20" t="s">
        <v>2159</v>
      </c>
      <c r="L1519" s="20" t="s">
        <v>1942</v>
      </c>
      <c r="M1519" s="20" t="s">
        <v>1958</v>
      </c>
      <c r="N1519" s="20" t="s">
        <v>2160</v>
      </c>
      <c r="O1519" s="20">
        <v>77.040000000000006</v>
      </c>
      <c r="P1519" s="20">
        <v>2</v>
      </c>
      <c r="Q1519" s="20">
        <v>0</v>
      </c>
      <c r="R1519" s="20">
        <v>7.18</v>
      </c>
      <c r="S1519" s="20" t="s">
        <v>2809</v>
      </c>
      <c r="T1519" s="20">
        <v>267</v>
      </c>
      <c r="U1519" s="20" t="s">
        <v>350</v>
      </c>
      <c r="V1519" s="20" t="s">
        <v>362</v>
      </c>
      <c r="W1519" s="21" t="s">
        <v>58</v>
      </c>
      <c r="X1519" s="22">
        <v>44854</v>
      </c>
      <c r="Y1519" s="23">
        <v>44858</v>
      </c>
      <c r="Z1519" s="37" t="str">
        <f>IF(India_Data[[#This Row],[Order Date]]=India_Data[[#This Row],[Ship Date]],"0","1")</f>
        <v>1</v>
      </c>
      <c r="AA1519" s="37" t="str">
        <f>IF(India_Data[[#This Row],[Sales]]&gt;=India_Data[[#This Row],[Target]],"YES","NO")</f>
        <v>NO</v>
      </c>
      <c r="AB1519" s="37">
        <f>(Data!O1519:O3073-Data!T1519:T3073)</f>
        <v>-189.95999999999998</v>
      </c>
      <c r="AC1519" s="35">
        <f>India_Data[[#This Row],[Ship Date]]-India_Data[[#This Row],[Order Date]]</f>
        <v>4</v>
      </c>
      <c r="AD1519" s="35" t="str">
        <f>IF(India_Data[[#This Row],[Ship Date]]-India_Data[[#This Row],[Order Date]]&gt;5,"flag","no")</f>
        <v>no</v>
      </c>
      <c r="AE1519" s="35">
        <f>India_Data[[#This Row],[Profit]]/India_Data[[#This Row],[Sales]]</f>
        <v>0</v>
      </c>
      <c r="AF1519" s="41">
        <f>India_Data[[#This Row],[Sales]]/India_Data[[#This Row],[Target]]</f>
        <v>0.28853932584269665</v>
      </c>
      <c r="AG1519" s="41">
        <f>India_Data[[#This Row],[Shipping Cost]]/India_Data[[#This Row],[Sales]]</f>
        <v>9.3198338525441321E-2</v>
      </c>
      <c r="AH1519" s="40" t="str">
        <f>IF(India_Data[[#This Row],[Shipping Cost]]/India_Data[[#This Row],[Sales]]&gt;0.1,"HIGH","")</f>
        <v/>
      </c>
    </row>
    <row r="1520" spans="1:34">
      <c r="A1520" s="19">
        <v>1519</v>
      </c>
      <c r="B1520" s="20" t="s">
        <v>2737</v>
      </c>
      <c r="C1520" s="20" t="s">
        <v>26</v>
      </c>
      <c r="D1520" s="20" t="s">
        <v>2738</v>
      </c>
      <c r="E1520" s="20" t="s">
        <v>2739</v>
      </c>
      <c r="F1520" s="20" t="s">
        <v>171</v>
      </c>
      <c r="G1520" s="20" t="s">
        <v>355</v>
      </c>
      <c r="H1520" s="20" t="s">
        <v>63</v>
      </c>
      <c r="I1520" s="20" t="s">
        <v>32</v>
      </c>
      <c r="J1520" s="20" t="s">
        <v>54</v>
      </c>
      <c r="K1520" s="20" t="s">
        <v>2790</v>
      </c>
      <c r="L1520" s="20" t="s">
        <v>1508</v>
      </c>
      <c r="M1520" s="20" t="s">
        <v>1509</v>
      </c>
      <c r="N1520" s="20" t="s">
        <v>2791</v>
      </c>
      <c r="O1520" s="20">
        <v>2194.5300000000002</v>
      </c>
      <c r="P1520" s="20">
        <v>13</v>
      </c>
      <c r="Q1520" s="20">
        <v>438.75</v>
      </c>
      <c r="R1520" s="20">
        <v>210.22</v>
      </c>
      <c r="S1520" s="20" t="s">
        <v>2337</v>
      </c>
      <c r="T1520" s="20">
        <v>454</v>
      </c>
      <c r="U1520" s="20" t="s">
        <v>350</v>
      </c>
      <c r="V1520" s="20" t="s">
        <v>351</v>
      </c>
      <c r="W1520" s="21" t="s">
        <v>41</v>
      </c>
      <c r="X1520" s="22">
        <v>45362</v>
      </c>
      <c r="Y1520" s="23">
        <v>45484</v>
      </c>
      <c r="Z1520" s="37" t="str">
        <f>IF(India_Data[[#This Row],[Order Date]]=India_Data[[#This Row],[Ship Date]],"0","1")</f>
        <v>1</v>
      </c>
      <c r="AA1520" s="37" t="str">
        <f>IF(India_Data[[#This Row],[Sales]]&gt;=India_Data[[#This Row],[Target]],"YES","NO")</f>
        <v>YES</v>
      </c>
      <c r="AB1520" s="37">
        <f>(Data!O1520:O3074-Data!T1520:T3074)</f>
        <v>1740.5300000000002</v>
      </c>
      <c r="AC1520" s="35">
        <f>India_Data[[#This Row],[Ship Date]]-India_Data[[#This Row],[Order Date]]</f>
        <v>122</v>
      </c>
      <c r="AD1520" s="35" t="str">
        <f>IF(India_Data[[#This Row],[Ship Date]]-India_Data[[#This Row],[Order Date]]&gt;5,"flag","no")</f>
        <v>flag</v>
      </c>
      <c r="AE1520" s="35">
        <f>India_Data[[#This Row],[Profit]]/India_Data[[#This Row],[Sales]]</f>
        <v>0.19992891416385283</v>
      </c>
      <c r="AF1520" s="41">
        <f>India_Data[[#This Row],[Sales]]/India_Data[[#This Row],[Target]]</f>
        <v>4.8337665198237891</v>
      </c>
      <c r="AG1520" s="41">
        <f>India_Data[[#This Row],[Shipping Cost]]/India_Data[[#This Row],[Sales]]</f>
        <v>9.5792720992649891E-2</v>
      </c>
      <c r="AH1520" s="40" t="str">
        <f>IF(India_Data[[#This Row],[Shipping Cost]]/India_Data[[#This Row],[Sales]]&gt;0.1,"HIGH","")</f>
        <v/>
      </c>
    </row>
    <row r="1521" spans="1:34">
      <c r="A1521" s="19">
        <v>1520</v>
      </c>
      <c r="B1521" s="20" t="s">
        <v>2737</v>
      </c>
      <c r="C1521" s="20" t="s">
        <v>26</v>
      </c>
      <c r="D1521" s="20" t="s">
        <v>2738</v>
      </c>
      <c r="E1521" s="20" t="s">
        <v>2739</v>
      </c>
      <c r="F1521" s="20" t="s">
        <v>171</v>
      </c>
      <c r="G1521" s="20" t="s">
        <v>355</v>
      </c>
      <c r="H1521" s="20" t="s">
        <v>63</v>
      </c>
      <c r="I1521" s="20" t="s">
        <v>32</v>
      </c>
      <c r="J1521" s="20" t="s">
        <v>54</v>
      </c>
      <c r="K1521" s="20" t="s">
        <v>2792</v>
      </c>
      <c r="L1521" s="20" t="s">
        <v>1942</v>
      </c>
      <c r="M1521" s="20" t="s">
        <v>1969</v>
      </c>
      <c r="N1521" s="20" t="s">
        <v>2793</v>
      </c>
      <c r="O1521" s="20">
        <v>413.64</v>
      </c>
      <c r="P1521" s="20">
        <v>3</v>
      </c>
      <c r="Q1521" s="20">
        <v>8.19</v>
      </c>
      <c r="R1521" s="20">
        <v>56.92</v>
      </c>
      <c r="S1521" s="20" t="s">
        <v>2337</v>
      </c>
      <c r="T1521" s="20">
        <v>290</v>
      </c>
      <c r="U1521" s="20" t="s">
        <v>350</v>
      </c>
      <c r="V1521" s="20" t="s">
        <v>375</v>
      </c>
      <c r="W1521" s="21" t="s">
        <v>58</v>
      </c>
      <c r="X1521" s="22">
        <v>44933</v>
      </c>
      <c r="Y1521" s="23">
        <v>45084</v>
      </c>
      <c r="Z1521" s="37" t="str">
        <f>IF(India_Data[[#This Row],[Order Date]]=India_Data[[#This Row],[Ship Date]],"0","1")</f>
        <v>1</v>
      </c>
      <c r="AA1521" s="37" t="str">
        <f>IF(India_Data[[#This Row],[Sales]]&gt;=India_Data[[#This Row],[Target]],"YES","NO")</f>
        <v>YES</v>
      </c>
      <c r="AB1521" s="37">
        <f>(Data!O1521:O3075-Data!T1521:T3075)</f>
        <v>123.63999999999999</v>
      </c>
      <c r="AC1521" s="35">
        <f>India_Data[[#This Row],[Ship Date]]-India_Data[[#This Row],[Order Date]]</f>
        <v>151</v>
      </c>
      <c r="AD1521" s="35" t="str">
        <f>IF(India_Data[[#This Row],[Ship Date]]-India_Data[[#This Row],[Order Date]]&gt;5,"flag","no")</f>
        <v>flag</v>
      </c>
      <c r="AE1521" s="35">
        <f>India_Data[[#This Row],[Profit]]/India_Data[[#This Row],[Sales]]</f>
        <v>1.979982593559617E-2</v>
      </c>
      <c r="AF1521" s="41">
        <f>India_Data[[#This Row],[Sales]]/India_Data[[#This Row],[Target]]</f>
        <v>1.426344827586207</v>
      </c>
      <c r="AG1521" s="41">
        <f>India_Data[[#This Row],[Shipping Cost]]/India_Data[[#This Row],[Sales]]</f>
        <v>0.13760758147181124</v>
      </c>
      <c r="AH1521" s="40" t="str">
        <f>IF(India_Data[[#This Row],[Shipping Cost]]/India_Data[[#This Row],[Sales]]&gt;0.1,"HIGH","")</f>
        <v>HIGH</v>
      </c>
    </row>
    <row r="1522" spans="1:34">
      <c r="A1522" s="19">
        <v>1521</v>
      </c>
      <c r="B1522" s="20" t="s">
        <v>2718</v>
      </c>
      <c r="C1522" s="20" t="s">
        <v>26</v>
      </c>
      <c r="D1522" s="20" t="s">
        <v>2719</v>
      </c>
      <c r="E1522" s="20" t="s">
        <v>2720</v>
      </c>
      <c r="F1522" s="20" t="s">
        <v>29</v>
      </c>
      <c r="G1522" s="20" t="s">
        <v>218</v>
      </c>
      <c r="H1522" s="20" t="s">
        <v>165</v>
      </c>
      <c r="I1522" s="20" t="s">
        <v>32</v>
      </c>
      <c r="J1522" s="20" t="s">
        <v>47</v>
      </c>
      <c r="K1522" s="20" t="s">
        <v>1525</v>
      </c>
      <c r="L1522" s="20" t="s">
        <v>1508</v>
      </c>
      <c r="M1522" s="20" t="s">
        <v>1509</v>
      </c>
      <c r="N1522" s="20" t="s">
        <v>1526</v>
      </c>
      <c r="O1522" s="20">
        <v>1091.3399999999999</v>
      </c>
      <c r="P1522" s="20">
        <v>3</v>
      </c>
      <c r="Q1522" s="20">
        <v>87.3</v>
      </c>
      <c r="R1522" s="20">
        <v>110.88</v>
      </c>
      <c r="S1522" s="20" t="s">
        <v>2337</v>
      </c>
      <c r="T1522" s="20">
        <v>752</v>
      </c>
      <c r="U1522" s="20" t="s">
        <v>350</v>
      </c>
      <c r="V1522" s="20" t="s">
        <v>351</v>
      </c>
      <c r="W1522" s="21" t="s">
        <v>41</v>
      </c>
      <c r="X1522" s="22">
        <v>44790</v>
      </c>
      <c r="Y1522" s="23">
        <v>44795</v>
      </c>
      <c r="Z1522" s="37" t="str">
        <f>IF(India_Data[[#This Row],[Order Date]]=India_Data[[#This Row],[Ship Date]],"0","1")</f>
        <v>1</v>
      </c>
      <c r="AA1522" s="37" t="str">
        <f>IF(India_Data[[#This Row],[Sales]]&gt;=India_Data[[#This Row],[Target]],"YES","NO")</f>
        <v>YES</v>
      </c>
      <c r="AB1522" s="37">
        <f>(Data!O1522:O3076-Data!T1522:T3076)</f>
        <v>339.33999999999992</v>
      </c>
      <c r="AC1522" s="35">
        <f>India_Data[[#This Row],[Ship Date]]-India_Data[[#This Row],[Order Date]]</f>
        <v>5</v>
      </c>
      <c r="AD1522" s="35" t="str">
        <f>IF(India_Data[[#This Row],[Ship Date]]-India_Data[[#This Row],[Order Date]]&gt;5,"flag","no")</f>
        <v>no</v>
      </c>
      <c r="AE1522" s="35">
        <f>India_Data[[#This Row],[Profit]]/India_Data[[#This Row],[Sales]]</f>
        <v>7.999340260597064E-2</v>
      </c>
      <c r="AF1522" s="41">
        <f>India_Data[[#This Row],[Sales]]/India_Data[[#This Row],[Target]]</f>
        <v>1.4512499999999999</v>
      </c>
      <c r="AG1522" s="41">
        <f>India_Data[[#This Row],[Shipping Cost]]/India_Data[[#This Row],[Sales]]</f>
        <v>0.10159986805211942</v>
      </c>
      <c r="AH1522" s="40" t="str">
        <f>IF(India_Data[[#This Row],[Shipping Cost]]/India_Data[[#This Row],[Sales]]&gt;0.1,"HIGH","")</f>
        <v>HIGH</v>
      </c>
    </row>
    <row r="1523" spans="1:34">
      <c r="A1523" s="19">
        <v>1522</v>
      </c>
      <c r="B1523" s="20" t="s">
        <v>2725</v>
      </c>
      <c r="C1523" s="20" t="s">
        <v>26</v>
      </c>
      <c r="D1523" s="20" t="s">
        <v>2726</v>
      </c>
      <c r="E1523" s="20" t="s">
        <v>2727</v>
      </c>
      <c r="F1523" s="20" t="s">
        <v>29</v>
      </c>
      <c r="G1523" s="20" t="s">
        <v>74</v>
      </c>
      <c r="H1523" s="20" t="s">
        <v>63</v>
      </c>
      <c r="I1523" s="20" t="s">
        <v>32</v>
      </c>
      <c r="J1523" s="20" t="s">
        <v>54</v>
      </c>
      <c r="K1523" s="20" t="s">
        <v>2794</v>
      </c>
      <c r="L1523" s="20" t="s">
        <v>1508</v>
      </c>
      <c r="M1523" s="20" t="s">
        <v>1518</v>
      </c>
      <c r="N1523" s="20" t="s">
        <v>2795</v>
      </c>
      <c r="O1523" s="20">
        <v>414.33</v>
      </c>
      <c r="P1523" s="20">
        <v>7</v>
      </c>
      <c r="Q1523" s="20">
        <v>202.86</v>
      </c>
      <c r="R1523" s="20">
        <v>39.82</v>
      </c>
      <c r="S1523" s="20" t="s">
        <v>2337</v>
      </c>
      <c r="T1523" s="20">
        <v>489</v>
      </c>
      <c r="U1523" s="20" t="s">
        <v>350</v>
      </c>
      <c r="V1523" s="20" t="s">
        <v>375</v>
      </c>
      <c r="W1523" s="21" t="s">
        <v>41</v>
      </c>
      <c r="X1523" s="22">
        <v>45560</v>
      </c>
      <c r="Y1523" s="23">
        <v>45564</v>
      </c>
      <c r="Z1523" s="37" t="str">
        <f>IF(India_Data[[#This Row],[Order Date]]=India_Data[[#This Row],[Ship Date]],"0","1")</f>
        <v>1</v>
      </c>
      <c r="AA1523" s="37" t="str">
        <f>IF(India_Data[[#This Row],[Sales]]&gt;=India_Data[[#This Row],[Target]],"YES","NO")</f>
        <v>NO</v>
      </c>
      <c r="AB1523" s="37">
        <f>(Data!O1523:O3077-Data!T1523:T3077)</f>
        <v>-74.670000000000016</v>
      </c>
      <c r="AC1523" s="35">
        <f>India_Data[[#This Row],[Ship Date]]-India_Data[[#This Row],[Order Date]]</f>
        <v>4</v>
      </c>
      <c r="AD1523" s="35" t="str">
        <f>IF(India_Data[[#This Row],[Ship Date]]-India_Data[[#This Row],[Order Date]]&gt;5,"flag","no")</f>
        <v>no</v>
      </c>
      <c r="AE1523" s="35">
        <f>India_Data[[#This Row],[Profit]]/India_Data[[#This Row],[Sales]]</f>
        <v>0.48960973137354286</v>
      </c>
      <c r="AF1523" s="41">
        <f>India_Data[[#This Row],[Sales]]/India_Data[[#This Row],[Target]]</f>
        <v>0.84730061349693253</v>
      </c>
      <c r="AG1523" s="41">
        <f>India_Data[[#This Row],[Shipping Cost]]/India_Data[[#This Row],[Sales]]</f>
        <v>9.6106967875847757E-2</v>
      </c>
      <c r="AH1523" s="40" t="str">
        <f>IF(India_Data[[#This Row],[Shipping Cost]]/India_Data[[#This Row],[Sales]]&gt;0.1,"HIGH","")</f>
        <v/>
      </c>
    </row>
    <row r="1524" spans="1:34">
      <c r="A1524" s="19">
        <v>1523</v>
      </c>
      <c r="B1524" s="20" t="s">
        <v>2685</v>
      </c>
      <c r="C1524" s="20" t="s">
        <v>26</v>
      </c>
      <c r="D1524" s="20" t="s">
        <v>2686</v>
      </c>
      <c r="E1524" s="20" t="s">
        <v>2687</v>
      </c>
      <c r="F1524" s="20" t="s">
        <v>29</v>
      </c>
      <c r="G1524" s="20" t="s">
        <v>123</v>
      </c>
      <c r="H1524" s="20" t="s">
        <v>124</v>
      </c>
      <c r="I1524" s="20" t="s">
        <v>32</v>
      </c>
      <c r="J1524" s="20" t="s">
        <v>47</v>
      </c>
      <c r="K1524" s="20" t="s">
        <v>2796</v>
      </c>
      <c r="L1524" s="20" t="s">
        <v>1508</v>
      </c>
      <c r="M1524" s="20" t="s">
        <v>1518</v>
      </c>
      <c r="N1524" s="20" t="s">
        <v>2797</v>
      </c>
      <c r="O1524" s="20">
        <v>124.14</v>
      </c>
      <c r="P1524" s="20">
        <v>2</v>
      </c>
      <c r="Q1524" s="20">
        <v>43.44</v>
      </c>
      <c r="R1524" s="20">
        <v>17.93</v>
      </c>
      <c r="S1524" s="20" t="s">
        <v>2337</v>
      </c>
      <c r="T1524" s="20">
        <v>366</v>
      </c>
      <c r="U1524" s="20" t="s">
        <v>350</v>
      </c>
      <c r="V1524" s="20" t="s">
        <v>351</v>
      </c>
      <c r="W1524" s="21" t="s">
        <v>58</v>
      </c>
      <c r="X1524" s="22">
        <v>44496</v>
      </c>
      <c r="Y1524" s="23">
        <v>44500</v>
      </c>
      <c r="Z1524" s="37" t="str">
        <f>IF(India_Data[[#This Row],[Order Date]]=India_Data[[#This Row],[Ship Date]],"0","1")</f>
        <v>1</v>
      </c>
      <c r="AA1524" s="37" t="str">
        <f>IF(India_Data[[#This Row],[Sales]]&gt;=India_Data[[#This Row],[Target]],"YES","NO")</f>
        <v>NO</v>
      </c>
      <c r="AB1524" s="37">
        <f>(Data!O1524:O3078-Data!T1524:T3078)</f>
        <v>-241.86</v>
      </c>
      <c r="AC1524" s="35">
        <f>India_Data[[#This Row],[Ship Date]]-India_Data[[#This Row],[Order Date]]</f>
        <v>4</v>
      </c>
      <c r="AD1524" s="35" t="str">
        <f>IF(India_Data[[#This Row],[Ship Date]]-India_Data[[#This Row],[Order Date]]&gt;5,"flag","no")</f>
        <v>no</v>
      </c>
      <c r="AE1524" s="35">
        <f>India_Data[[#This Row],[Profit]]/India_Data[[#This Row],[Sales]]</f>
        <v>0.34992750120831317</v>
      </c>
      <c r="AF1524" s="41">
        <f>India_Data[[#This Row],[Sales]]/India_Data[[#This Row],[Target]]</f>
        <v>0.33918032786885244</v>
      </c>
      <c r="AG1524" s="41">
        <f>India_Data[[#This Row],[Shipping Cost]]/India_Data[[#This Row],[Sales]]</f>
        <v>0.14443370388271307</v>
      </c>
      <c r="AH1524" s="40" t="str">
        <f>IF(India_Data[[#This Row],[Shipping Cost]]/India_Data[[#This Row],[Sales]]&gt;0.1,"HIGH","")</f>
        <v>HIGH</v>
      </c>
    </row>
    <row r="1525" spans="1:34">
      <c r="A1525" s="19">
        <v>1524</v>
      </c>
      <c r="B1525" s="20" t="s">
        <v>2685</v>
      </c>
      <c r="C1525" s="20" t="s">
        <v>26</v>
      </c>
      <c r="D1525" s="20" t="s">
        <v>2686</v>
      </c>
      <c r="E1525" s="20" t="s">
        <v>2687</v>
      </c>
      <c r="F1525" s="20" t="s">
        <v>29</v>
      </c>
      <c r="G1525" s="20" t="s">
        <v>123</v>
      </c>
      <c r="H1525" s="20" t="s">
        <v>124</v>
      </c>
      <c r="I1525" s="20" t="s">
        <v>32</v>
      </c>
      <c r="J1525" s="20" t="s">
        <v>47</v>
      </c>
      <c r="K1525" s="20" t="s">
        <v>1598</v>
      </c>
      <c r="L1525" s="20" t="s">
        <v>1508</v>
      </c>
      <c r="M1525" s="20" t="s">
        <v>1548</v>
      </c>
      <c r="N1525" s="20" t="s">
        <v>1599</v>
      </c>
      <c r="O1525" s="20">
        <v>621</v>
      </c>
      <c r="P1525" s="20">
        <v>12</v>
      </c>
      <c r="Q1525" s="20">
        <v>99.36</v>
      </c>
      <c r="R1525" s="20">
        <v>74.63</v>
      </c>
      <c r="S1525" s="20" t="s">
        <v>2337</v>
      </c>
      <c r="T1525" s="20">
        <v>557</v>
      </c>
      <c r="U1525" s="20" t="s">
        <v>350</v>
      </c>
      <c r="V1525" s="20" t="s">
        <v>356</v>
      </c>
      <c r="W1525" s="21" t="s">
        <v>58</v>
      </c>
      <c r="X1525" s="22">
        <v>45578</v>
      </c>
      <c r="Y1525" s="23">
        <v>45582</v>
      </c>
      <c r="Z1525" s="37" t="str">
        <f>IF(India_Data[[#This Row],[Order Date]]=India_Data[[#This Row],[Ship Date]],"0","1")</f>
        <v>1</v>
      </c>
      <c r="AA1525" s="37" t="str">
        <f>IF(India_Data[[#This Row],[Sales]]&gt;=India_Data[[#This Row],[Target]],"YES","NO")</f>
        <v>YES</v>
      </c>
      <c r="AB1525" s="37">
        <f>(Data!O1525:O3079-Data!T1525:T3079)</f>
        <v>64</v>
      </c>
      <c r="AC1525" s="35">
        <f>India_Data[[#This Row],[Ship Date]]-India_Data[[#This Row],[Order Date]]</f>
        <v>4</v>
      </c>
      <c r="AD1525" s="35" t="str">
        <f>IF(India_Data[[#This Row],[Ship Date]]-India_Data[[#This Row],[Order Date]]&gt;5,"flag","no")</f>
        <v>no</v>
      </c>
      <c r="AE1525" s="35">
        <f>India_Data[[#This Row],[Profit]]/India_Data[[#This Row],[Sales]]</f>
        <v>0.16</v>
      </c>
      <c r="AF1525" s="41">
        <f>India_Data[[#This Row],[Sales]]/India_Data[[#This Row],[Target]]</f>
        <v>1.1149012567324954</v>
      </c>
      <c r="AG1525" s="41">
        <f>India_Data[[#This Row],[Shipping Cost]]/India_Data[[#This Row],[Sales]]</f>
        <v>0.12017713365539452</v>
      </c>
      <c r="AH1525" s="40" t="str">
        <f>IF(India_Data[[#This Row],[Shipping Cost]]/India_Data[[#This Row],[Sales]]&gt;0.1,"HIGH","")</f>
        <v>HIGH</v>
      </c>
    </row>
    <row r="1526" spans="1:34">
      <c r="A1526" s="19">
        <v>1525</v>
      </c>
      <c r="B1526" s="20" t="s">
        <v>2716</v>
      </c>
      <c r="C1526" s="20" t="s">
        <v>26</v>
      </c>
      <c r="D1526" s="20" t="s">
        <v>2244</v>
      </c>
      <c r="E1526" s="20" t="s">
        <v>2245</v>
      </c>
      <c r="F1526" s="20" t="s">
        <v>29</v>
      </c>
      <c r="G1526" s="20" t="s">
        <v>291</v>
      </c>
      <c r="H1526" s="20" t="s">
        <v>63</v>
      </c>
      <c r="I1526" s="20" t="s">
        <v>32</v>
      </c>
      <c r="J1526" s="20" t="s">
        <v>54</v>
      </c>
      <c r="K1526" s="20" t="s">
        <v>2798</v>
      </c>
      <c r="L1526" s="20" t="s">
        <v>1942</v>
      </c>
      <c r="M1526" s="20" t="s">
        <v>1950</v>
      </c>
      <c r="N1526" s="20" t="s">
        <v>2799</v>
      </c>
      <c r="O1526" s="20">
        <v>639.84</v>
      </c>
      <c r="P1526" s="20">
        <v>4</v>
      </c>
      <c r="Q1526" s="20">
        <v>-25.68</v>
      </c>
      <c r="R1526" s="20">
        <v>100.34</v>
      </c>
      <c r="S1526" s="20" t="s">
        <v>2337</v>
      </c>
      <c r="T1526" s="20">
        <v>56</v>
      </c>
      <c r="U1526" s="20" t="s">
        <v>350</v>
      </c>
      <c r="V1526" s="20" t="s">
        <v>362</v>
      </c>
      <c r="W1526" s="21" t="s">
        <v>58</v>
      </c>
      <c r="X1526" s="22">
        <v>45605</v>
      </c>
      <c r="Y1526" s="23">
        <v>45550</v>
      </c>
      <c r="Z1526" s="37" t="str">
        <f>IF(India_Data[[#This Row],[Order Date]]=India_Data[[#This Row],[Ship Date]],"0","1")</f>
        <v>1</v>
      </c>
      <c r="AA1526" s="37" t="str">
        <f>IF(India_Data[[#This Row],[Sales]]&gt;=India_Data[[#This Row],[Target]],"YES","NO")</f>
        <v>YES</v>
      </c>
      <c r="AB1526" s="37">
        <f>(Data!O1526:O3080-Data!T1526:T3080)</f>
        <v>583.84</v>
      </c>
      <c r="AC1526" s="35">
        <f>India_Data[[#This Row],[Ship Date]]-India_Data[[#This Row],[Order Date]]</f>
        <v>-55</v>
      </c>
      <c r="AD1526" s="35" t="str">
        <f>IF(India_Data[[#This Row],[Ship Date]]-India_Data[[#This Row],[Order Date]]&gt;5,"flag","no")</f>
        <v>no</v>
      </c>
      <c r="AE1526" s="35">
        <f>India_Data[[#This Row],[Profit]]/India_Data[[#This Row],[Sales]]</f>
        <v>-4.013503375843961E-2</v>
      </c>
      <c r="AF1526" s="41">
        <f>India_Data[[#This Row],[Sales]]/India_Data[[#This Row],[Target]]</f>
        <v>11.425714285714287</v>
      </c>
      <c r="AG1526" s="41">
        <f>India_Data[[#This Row],[Shipping Cost]]/India_Data[[#This Row],[Sales]]</f>
        <v>0.15682045511377843</v>
      </c>
      <c r="AH1526" s="40" t="str">
        <f>IF(India_Data[[#This Row],[Shipping Cost]]/India_Data[[#This Row],[Sales]]&gt;0.1,"HIGH","")</f>
        <v>HIGH</v>
      </c>
    </row>
    <row r="1527" spans="1:34">
      <c r="A1527" s="19">
        <v>1526</v>
      </c>
      <c r="B1527" s="20" t="s">
        <v>2716</v>
      </c>
      <c r="C1527" s="20" t="s">
        <v>26</v>
      </c>
      <c r="D1527" s="20" t="s">
        <v>2244</v>
      </c>
      <c r="E1527" s="20" t="s">
        <v>2245</v>
      </c>
      <c r="F1527" s="20" t="s">
        <v>29</v>
      </c>
      <c r="G1527" s="20" t="s">
        <v>291</v>
      </c>
      <c r="H1527" s="20" t="s">
        <v>63</v>
      </c>
      <c r="I1527" s="20" t="s">
        <v>32</v>
      </c>
      <c r="J1527" s="20" t="s">
        <v>54</v>
      </c>
      <c r="K1527" s="20" t="s">
        <v>2800</v>
      </c>
      <c r="L1527" s="20" t="s">
        <v>1942</v>
      </c>
      <c r="M1527" s="20" t="s">
        <v>1950</v>
      </c>
      <c r="N1527" s="20" t="s">
        <v>2801</v>
      </c>
      <c r="O1527" s="20">
        <v>73.47</v>
      </c>
      <c r="P1527" s="20">
        <v>1</v>
      </c>
      <c r="Q1527" s="20">
        <v>-1.47</v>
      </c>
      <c r="R1527" s="20">
        <v>6.5</v>
      </c>
      <c r="S1527" s="20" t="s">
        <v>2337</v>
      </c>
      <c r="T1527" s="20">
        <v>653</v>
      </c>
      <c r="U1527" s="20" t="s">
        <v>350</v>
      </c>
      <c r="V1527" s="20" t="s">
        <v>351</v>
      </c>
      <c r="W1527" s="21" t="s">
        <v>41</v>
      </c>
      <c r="X1527" s="22">
        <v>45316</v>
      </c>
      <c r="Y1527" s="23">
        <v>45320</v>
      </c>
      <c r="Z1527" s="37" t="str">
        <f>IF(India_Data[[#This Row],[Order Date]]=India_Data[[#This Row],[Ship Date]],"0","1")</f>
        <v>1</v>
      </c>
      <c r="AA1527" s="37" t="str">
        <f>IF(India_Data[[#This Row],[Sales]]&gt;=India_Data[[#This Row],[Target]],"YES","NO")</f>
        <v>NO</v>
      </c>
      <c r="AB1527" s="37">
        <f>(Data!O1527:O3081-Data!T1527:T3081)</f>
        <v>-579.53</v>
      </c>
      <c r="AC1527" s="35">
        <f>India_Data[[#This Row],[Ship Date]]-India_Data[[#This Row],[Order Date]]</f>
        <v>4</v>
      </c>
      <c r="AD1527" s="35" t="str">
        <f>IF(India_Data[[#This Row],[Ship Date]]-India_Data[[#This Row],[Order Date]]&gt;5,"flag","no")</f>
        <v>no</v>
      </c>
      <c r="AE1527" s="35">
        <f>India_Data[[#This Row],[Profit]]/India_Data[[#This Row],[Sales]]</f>
        <v>-2.0008166598611678E-2</v>
      </c>
      <c r="AF1527" s="41">
        <f>India_Data[[#This Row],[Sales]]/India_Data[[#This Row],[Target]]</f>
        <v>0.1125114854517611</v>
      </c>
      <c r="AG1527" s="41">
        <f>India_Data[[#This Row],[Shipping Cost]]/India_Data[[#This Row],[Sales]]</f>
        <v>8.8471484959847552E-2</v>
      </c>
      <c r="AH1527" s="40" t="str">
        <f>IF(India_Data[[#This Row],[Shipping Cost]]/India_Data[[#This Row],[Sales]]&gt;0.1,"HIGH","")</f>
        <v/>
      </c>
    </row>
    <row r="1528" spans="1:34">
      <c r="A1528" s="19">
        <v>1527</v>
      </c>
      <c r="B1528" s="20" t="s">
        <v>2718</v>
      </c>
      <c r="C1528" s="20" t="s">
        <v>26</v>
      </c>
      <c r="D1528" s="20" t="s">
        <v>2719</v>
      </c>
      <c r="E1528" s="20" t="s">
        <v>2720</v>
      </c>
      <c r="F1528" s="20" t="s">
        <v>29</v>
      </c>
      <c r="G1528" s="20" t="s">
        <v>218</v>
      </c>
      <c r="H1528" s="20" t="s">
        <v>165</v>
      </c>
      <c r="I1528" s="20" t="s">
        <v>32</v>
      </c>
      <c r="J1528" s="20" t="s">
        <v>47</v>
      </c>
      <c r="K1528" s="20" t="s">
        <v>2802</v>
      </c>
      <c r="L1528" s="20" t="s">
        <v>1942</v>
      </c>
      <c r="M1528" s="20" t="s">
        <v>1943</v>
      </c>
      <c r="N1528" s="20" t="s">
        <v>2803</v>
      </c>
      <c r="O1528" s="20">
        <v>163.5</v>
      </c>
      <c r="P1528" s="20">
        <v>1</v>
      </c>
      <c r="Q1528" s="20">
        <v>37.590000000000003</v>
      </c>
      <c r="R1528" s="20">
        <v>21.12</v>
      </c>
      <c r="S1528" s="20" t="s">
        <v>2337</v>
      </c>
      <c r="T1528" s="20">
        <v>103</v>
      </c>
      <c r="U1528" s="20" t="s">
        <v>350</v>
      </c>
      <c r="V1528" s="20" t="s">
        <v>356</v>
      </c>
      <c r="W1528" s="21" t="s">
        <v>41</v>
      </c>
      <c r="X1528" s="22">
        <v>44907</v>
      </c>
      <c r="Y1528" s="23">
        <v>44913</v>
      </c>
      <c r="Z1528" s="37" t="str">
        <f>IF(India_Data[[#This Row],[Order Date]]=India_Data[[#This Row],[Ship Date]],"0","1")</f>
        <v>1</v>
      </c>
      <c r="AA1528" s="37" t="str">
        <f>IF(India_Data[[#This Row],[Sales]]&gt;=India_Data[[#This Row],[Target]],"YES","NO")</f>
        <v>YES</v>
      </c>
      <c r="AB1528" s="37">
        <f>(Data!O1528:O3082-Data!T1528:T3082)</f>
        <v>60.5</v>
      </c>
      <c r="AC1528" s="35">
        <f>India_Data[[#This Row],[Ship Date]]-India_Data[[#This Row],[Order Date]]</f>
        <v>6</v>
      </c>
      <c r="AD1528" s="35" t="str">
        <f>IF(India_Data[[#This Row],[Ship Date]]-India_Data[[#This Row],[Order Date]]&gt;5,"flag","no")</f>
        <v>flag</v>
      </c>
      <c r="AE1528" s="35">
        <f>India_Data[[#This Row],[Profit]]/India_Data[[#This Row],[Sales]]</f>
        <v>0.22990825688073396</v>
      </c>
      <c r="AF1528" s="41">
        <f>India_Data[[#This Row],[Sales]]/India_Data[[#This Row],[Target]]</f>
        <v>1.587378640776699</v>
      </c>
      <c r="AG1528" s="41">
        <f>India_Data[[#This Row],[Shipping Cost]]/India_Data[[#This Row],[Sales]]</f>
        <v>0.1291743119266055</v>
      </c>
      <c r="AH1528" s="40" t="str">
        <f>IF(India_Data[[#This Row],[Shipping Cost]]/India_Data[[#This Row],[Sales]]&gt;0.1,"HIGH","")</f>
        <v>HIGH</v>
      </c>
    </row>
    <row r="1529" spans="1:34">
      <c r="A1529" s="19">
        <v>1528</v>
      </c>
      <c r="B1529" s="20" t="s">
        <v>1921</v>
      </c>
      <c r="C1529" s="20" t="s">
        <v>26</v>
      </c>
      <c r="D1529" s="20" t="s">
        <v>779</v>
      </c>
      <c r="E1529" s="20" t="s">
        <v>780</v>
      </c>
      <c r="F1529" s="20" t="s">
        <v>171</v>
      </c>
      <c r="G1529" s="20" t="s">
        <v>1922</v>
      </c>
      <c r="H1529" s="20" t="s">
        <v>46</v>
      </c>
      <c r="I1529" s="20" t="s">
        <v>32</v>
      </c>
      <c r="J1529" s="20" t="s">
        <v>47</v>
      </c>
      <c r="K1529" s="20" t="s">
        <v>1923</v>
      </c>
      <c r="L1529" s="20" t="s">
        <v>1508</v>
      </c>
      <c r="M1529" s="20" t="s">
        <v>1548</v>
      </c>
      <c r="N1529" s="20" t="s">
        <v>1924</v>
      </c>
      <c r="O1529" s="20">
        <v>770.7</v>
      </c>
      <c r="P1529" s="20">
        <v>7</v>
      </c>
      <c r="Q1529" s="20">
        <v>7.56</v>
      </c>
      <c r="R1529" s="20">
        <v>50.59</v>
      </c>
      <c r="S1529" s="20" t="s">
        <v>38</v>
      </c>
      <c r="T1529" s="20">
        <v>415</v>
      </c>
      <c r="U1529" s="20" t="s">
        <v>350</v>
      </c>
      <c r="V1529" s="20" t="s">
        <v>351</v>
      </c>
      <c r="W1529" s="21" t="s">
        <v>58</v>
      </c>
      <c r="X1529" s="22">
        <v>44466</v>
      </c>
      <c r="Y1529" s="23">
        <v>44265</v>
      </c>
      <c r="Z1529" s="37" t="str">
        <f>IF(India_Data[[#This Row],[Order Date]]=India_Data[[#This Row],[Ship Date]],"0","1")</f>
        <v>1</v>
      </c>
      <c r="AA1529" s="37" t="str">
        <f>IF(India_Data[[#This Row],[Sales]]&gt;=India_Data[[#This Row],[Target]],"YES","NO")</f>
        <v>YES</v>
      </c>
      <c r="AB1529" s="37">
        <f>(Data!O1529:O3083-Data!T1529:T3083)</f>
        <v>355.70000000000005</v>
      </c>
      <c r="AC1529" s="35">
        <f>India_Data[[#This Row],[Ship Date]]-India_Data[[#This Row],[Order Date]]</f>
        <v>-201</v>
      </c>
      <c r="AD1529" s="35" t="str">
        <f>IF(India_Data[[#This Row],[Ship Date]]-India_Data[[#This Row],[Order Date]]&gt;5,"flag","no")</f>
        <v>no</v>
      </c>
      <c r="AE1529" s="35">
        <f>India_Data[[#This Row],[Profit]]/India_Data[[#This Row],[Sales]]</f>
        <v>9.8092643051771108E-3</v>
      </c>
      <c r="AF1529" s="41">
        <f>India_Data[[#This Row],[Sales]]/India_Data[[#This Row],[Target]]</f>
        <v>1.8571084337349399</v>
      </c>
      <c r="AG1529" s="41">
        <f>India_Data[[#This Row],[Shipping Cost]]/India_Data[[#This Row],[Sales]]</f>
        <v>6.5641624497210324E-2</v>
      </c>
      <c r="AH1529" s="40" t="str">
        <f>IF(India_Data[[#This Row],[Shipping Cost]]/India_Data[[#This Row],[Sales]]&gt;0.1,"HIGH","")</f>
        <v/>
      </c>
    </row>
    <row r="1530" spans="1:34">
      <c r="A1530" s="19">
        <v>1529</v>
      </c>
      <c r="B1530" s="20" t="s">
        <v>1925</v>
      </c>
      <c r="C1530" s="20" t="s">
        <v>26</v>
      </c>
      <c r="D1530" s="20" t="s">
        <v>984</v>
      </c>
      <c r="E1530" s="20" t="s">
        <v>985</v>
      </c>
      <c r="F1530" s="20" t="s">
        <v>171</v>
      </c>
      <c r="G1530" s="20" t="s">
        <v>1053</v>
      </c>
      <c r="H1530" s="20" t="s">
        <v>31</v>
      </c>
      <c r="I1530" s="20" t="s">
        <v>32</v>
      </c>
      <c r="J1530" s="20" t="s">
        <v>33</v>
      </c>
      <c r="K1530" s="20" t="s">
        <v>1926</v>
      </c>
      <c r="L1530" s="20" t="s">
        <v>1508</v>
      </c>
      <c r="M1530" s="20" t="s">
        <v>1548</v>
      </c>
      <c r="N1530" s="20" t="s">
        <v>1927</v>
      </c>
      <c r="O1530" s="20">
        <v>127.71</v>
      </c>
      <c r="P1530" s="20">
        <v>3</v>
      </c>
      <c r="Q1530" s="20">
        <v>59.94</v>
      </c>
      <c r="R1530" s="20">
        <v>8.83</v>
      </c>
      <c r="S1530" s="20" t="s">
        <v>38</v>
      </c>
      <c r="T1530" s="20">
        <v>427</v>
      </c>
      <c r="U1530" s="20" t="s">
        <v>350</v>
      </c>
      <c r="V1530" s="20" t="s">
        <v>356</v>
      </c>
      <c r="W1530" s="21" t="s">
        <v>58</v>
      </c>
      <c r="X1530" s="22">
        <v>45085</v>
      </c>
      <c r="Y1530" s="23">
        <v>45207</v>
      </c>
      <c r="Z1530" s="37" t="str">
        <f>IF(India_Data[[#This Row],[Order Date]]=India_Data[[#This Row],[Ship Date]],"0","1")</f>
        <v>1</v>
      </c>
      <c r="AA1530" s="37" t="str">
        <f>IF(India_Data[[#This Row],[Sales]]&gt;=India_Data[[#This Row],[Target]],"YES","NO")</f>
        <v>NO</v>
      </c>
      <c r="AB1530" s="37">
        <f>(Data!O1530:O3084-Data!T1530:T3084)</f>
        <v>-299.29000000000002</v>
      </c>
      <c r="AC1530" s="35">
        <f>India_Data[[#This Row],[Ship Date]]-India_Data[[#This Row],[Order Date]]</f>
        <v>122</v>
      </c>
      <c r="AD1530" s="35" t="str">
        <f>IF(India_Data[[#This Row],[Ship Date]]-India_Data[[#This Row],[Order Date]]&gt;5,"flag","no")</f>
        <v>flag</v>
      </c>
      <c r="AE1530" s="35">
        <f>India_Data[[#This Row],[Profit]]/India_Data[[#This Row],[Sales]]</f>
        <v>0.46934460887949259</v>
      </c>
      <c r="AF1530" s="41">
        <f>India_Data[[#This Row],[Sales]]/India_Data[[#This Row],[Target]]</f>
        <v>0.29908665105386417</v>
      </c>
      <c r="AG1530" s="41">
        <f>India_Data[[#This Row],[Shipping Cost]]/India_Data[[#This Row],[Sales]]</f>
        <v>6.9141022629394727E-2</v>
      </c>
      <c r="AH1530" s="40" t="str">
        <f>IF(India_Data[[#This Row],[Shipping Cost]]/India_Data[[#This Row],[Sales]]&gt;0.1,"HIGH","")</f>
        <v/>
      </c>
    </row>
    <row r="1531" spans="1:34">
      <c r="A1531" s="19">
        <v>1530</v>
      </c>
      <c r="B1531" s="20" t="s">
        <v>1921</v>
      </c>
      <c r="C1531" s="20" t="s">
        <v>26</v>
      </c>
      <c r="D1531" s="20" t="s">
        <v>779</v>
      </c>
      <c r="E1531" s="20" t="s">
        <v>780</v>
      </c>
      <c r="F1531" s="20" t="s">
        <v>171</v>
      </c>
      <c r="G1531" s="20" t="s">
        <v>1922</v>
      </c>
      <c r="H1531" s="20" t="s">
        <v>46</v>
      </c>
      <c r="I1531" s="20" t="s">
        <v>32</v>
      </c>
      <c r="J1531" s="20" t="s">
        <v>47</v>
      </c>
      <c r="K1531" s="20" t="s">
        <v>2132</v>
      </c>
      <c r="L1531" s="20" t="s">
        <v>1942</v>
      </c>
      <c r="M1531" s="20" t="s">
        <v>1950</v>
      </c>
      <c r="N1531" s="20" t="s">
        <v>2133</v>
      </c>
      <c r="O1531" s="20">
        <v>3407.94</v>
      </c>
      <c r="P1531" s="20">
        <v>9</v>
      </c>
      <c r="Q1531" s="20">
        <v>613.16999999999996</v>
      </c>
      <c r="R1531" s="20">
        <v>193.81</v>
      </c>
      <c r="S1531" s="20" t="s">
        <v>38</v>
      </c>
      <c r="T1531" s="20">
        <v>307</v>
      </c>
      <c r="U1531" s="20" t="s">
        <v>350</v>
      </c>
      <c r="V1531" s="20" t="s">
        <v>375</v>
      </c>
      <c r="W1531" s="21" t="s">
        <v>41</v>
      </c>
      <c r="X1531" s="22">
        <v>44454</v>
      </c>
      <c r="Y1531" s="23">
        <v>44459</v>
      </c>
      <c r="Z1531" s="37" t="str">
        <f>IF(India_Data[[#This Row],[Order Date]]=India_Data[[#This Row],[Ship Date]],"0","1")</f>
        <v>1</v>
      </c>
      <c r="AA1531" s="37" t="str">
        <f>IF(India_Data[[#This Row],[Sales]]&gt;=India_Data[[#This Row],[Target]],"YES","NO")</f>
        <v>YES</v>
      </c>
      <c r="AB1531" s="37">
        <f>(Data!O1531:O3085-Data!T1531:T3085)</f>
        <v>3100.94</v>
      </c>
      <c r="AC1531" s="35">
        <f>India_Data[[#This Row],[Ship Date]]-India_Data[[#This Row],[Order Date]]</f>
        <v>5</v>
      </c>
      <c r="AD1531" s="35" t="str">
        <f>IF(India_Data[[#This Row],[Ship Date]]-India_Data[[#This Row],[Order Date]]&gt;5,"flag","no")</f>
        <v>no</v>
      </c>
      <c r="AE1531" s="35">
        <f>India_Data[[#This Row],[Profit]]/India_Data[[#This Row],[Sales]]</f>
        <v>0.17992394232292822</v>
      </c>
      <c r="AF1531" s="41">
        <f>India_Data[[#This Row],[Sales]]/India_Data[[#This Row],[Target]]</f>
        <v>11.100781758957655</v>
      </c>
      <c r="AG1531" s="41">
        <f>India_Data[[#This Row],[Shipping Cost]]/India_Data[[#This Row],[Sales]]</f>
        <v>5.687013269012952E-2</v>
      </c>
      <c r="AH1531" s="40" t="str">
        <f>IF(India_Data[[#This Row],[Shipping Cost]]/India_Data[[#This Row],[Sales]]&gt;0.1,"HIGH","")</f>
        <v/>
      </c>
    </row>
    <row r="1532" spans="1:34">
      <c r="A1532" s="19">
        <v>1531</v>
      </c>
      <c r="B1532" s="20" t="s">
        <v>2134</v>
      </c>
      <c r="C1532" s="20" t="s">
        <v>26</v>
      </c>
      <c r="D1532" s="20" t="s">
        <v>2135</v>
      </c>
      <c r="E1532" s="20" t="s">
        <v>2136</v>
      </c>
      <c r="F1532" s="20" t="s">
        <v>171</v>
      </c>
      <c r="G1532" s="20" t="s">
        <v>393</v>
      </c>
      <c r="H1532" s="20" t="s">
        <v>136</v>
      </c>
      <c r="I1532" s="20" t="s">
        <v>32</v>
      </c>
      <c r="J1532" s="20" t="s">
        <v>54</v>
      </c>
      <c r="K1532" s="20" t="s">
        <v>2137</v>
      </c>
      <c r="L1532" s="20" t="s">
        <v>1942</v>
      </c>
      <c r="M1532" s="20" t="s">
        <v>1950</v>
      </c>
      <c r="N1532" s="20" t="s">
        <v>2138</v>
      </c>
      <c r="O1532" s="20">
        <v>1272.48</v>
      </c>
      <c r="P1532" s="20">
        <v>4</v>
      </c>
      <c r="Q1532" s="20">
        <v>458.04</v>
      </c>
      <c r="R1532" s="20">
        <v>75.06</v>
      </c>
      <c r="S1532" s="20" t="s">
        <v>38</v>
      </c>
      <c r="T1532" s="20">
        <v>28</v>
      </c>
      <c r="U1532" s="20" t="s">
        <v>350</v>
      </c>
      <c r="V1532" s="20" t="s">
        <v>362</v>
      </c>
      <c r="W1532" s="21" t="s">
        <v>58</v>
      </c>
      <c r="X1532" s="22">
        <v>44346</v>
      </c>
      <c r="Y1532" s="23">
        <v>44292</v>
      </c>
      <c r="Z1532" s="37" t="str">
        <f>IF(India_Data[[#This Row],[Order Date]]=India_Data[[#This Row],[Ship Date]],"0","1")</f>
        <v>1</v>
      </c>
      <c r="AA1532" s="37" t="str">
        <f>IF(India_Data[[#This Row],[Sales]]&gt;=India_Data[[#This Row],[Target]],"YES","NO")</f>
        <v>YES</v>
      </c>
      <c r="AB1532" s="37">
        <f>(Data!O1532:O3086-Data!T1532:T3086)</f>
        <v>1244.48</v>
      </c>
      <c r="AC1532" s="35">
        <f>India_Data[[#This Row],[Ship Date]]-India_Data[[#This Row],[Order Date]]</f>
        <v>-54</v>
      </c>
      <c r="AD1532" s="35" t="str">
        <f>IF(India_Data[[#This Row],[Ship Date]]-India_Data[[#This Row],[Order Date]]&gt;5,"flag","no")</f>
        <v>no</v>
      </c>
      <c r="AE1532" s="35">
        <f>India_Data[[#This Row],[Profit]]/India_Data[[#This Row],[Sales]]</f>
        <v>0.35995850622406639</v>
      </c>
      <c r="AF1532" s="41">
        <f>India_Data[[#This Row],[Sales]]/India_Data[[#This Row],[Target]]</f>
        <v>45.445714285714288</v>
      </c>
      <c r="AG1532" s="41">
        <f>India_Data[[#This Row],[Shipping Cost]]/India_Data[[#This Row],[Sales]]</f>
        <v>5.8987174651075065E-2</v>
      </c>
      <c r="AH1532" s="40" t="str">
        <f>IF(India_Data[[#This Row],[Shipping Cost]]/India_Data[[#This Row],[Sales]]&gt;0.1,"HIGH","")</f>
        <v/>
      </c>
    </row>
    <row r="1533" spans="1:34">
      <c r="A1533" s="19">
        <v>1532</v>
      </c>
      <c r="B1533" s="20" t="s">
        <v>521</v>
      </c>
      <c r="C1533" s="20" t="s">
        <v>26</v>
      </c>
      <c r="D1533" s="20" t="s">
        <v>522</v>
      </c>
      <c r="E1533" s="20" t="s">
        <v>523</v>
      </c>
      <c r="F1533" s="20" t="s">
        <v>171</v>
      </c>
      <c r="G1533" s="20" t="s">
        <v>524</v>
      </c>
      <c r="H1533" s="20" t="s">
        <v>512</v>
      </c>
      <c r="I1533" s="20" t="s">
        <v>32</v>
      </c>
      <c r="J1533" s="20" t="s">
        <v>180</v>
      </c>
      <c r="K1533" s="20" t="s">
        <v>2139</v>
      </c>
      <c r="L1533" s="20" t="s">
        <v>1942</v>
      </c>
      <c r="M1533" s="20" t="s">
        <v>1969</v>
      </c>
      <c r="N1533" s="20" t="s">
        <v>2140</v>
      </c>
      <c r="O1533" s="20">
        <v>204.39</v>
      </c>
      <c r="P1533" s="20">
        <v>3</v>
      </c>
      <c r="Q1533" s="20">
        <v>96.03</v>
      </c>
      <c r="R1533" s="20">
        <v>13.73</v>
      </c>
      <c r="S1533" s="20" t="s">
        <v>38</v>
      </c>
      <c r="T1533" s="20">
        <v>731</v>
      </c>
      <c r="U1533" s="20" t="s">
        <v>350</v>
      </c>
      <c r="V1533" s="20" t="s">
        <v>375</v>
      </c>
      <c r="W1533" s="21" t="s">
        <v>41</v>
      </c>
      <c r="X1533" s="22">
        <v>45182</v>
      </c>
      <c r="Y1533" s="23">
        <v>45188</v>
      </c>
      <c r="Z1533" s="37" t="str">
        <f>IF(India_Data[[#This Row],[Order Date]]=India_Data[[#This Row],[Ship Date]],"0","1")</f>
        <v>1</v>
      </c>
      <c r="AA1533" s="37" t="str">
        <f>IF(India_Data[[#This Row],[Sales]]&gt;=India_Data[[#This Row],[Target]],"YES","NO")</f>
        <v>NO</v>
      </c>
      <c r="AB1533" s="37">
        <f>(Data!O1533:O3087-Data!T1533:T3087)</f>
        <v>-526.61</v>
      </c>
      <c r="AC1533" s="35">
        <f>India_Data[[#This Row],[Ship Date]]-India_Data[[#This Row],[Order Date]]</f>
        <v>6</v>
      </c>
      <c r="AD1533" s="35" t="str">
        <f>IF(India_Data[[#This Row],[Ship Date]]-India_Data[[#This Row],[Order Date]]&gt;5,"flag","no")</f>
        <v>flag</v>
      </c>
      <c r="AE1533" s="35">
        <f>India_Data[[#This Row],[Profit]]/India_Data[[#This Row],[Sales]]</f>
        <v>0.46983707617789522</v>
      </c>
      <c r="AF1533" s="41">
        <f>India_Data[[#This Row],[Sales]]/India_Data[[#This Row],[Target]]</f>
        <v>0.27960328317373462</v>
      </c>
      <c r="AG1533" s="41">
        <f>India_Data[[#This Row],[Shipping Cost]]/India_Data[[#This Row],[Sales]]</f>
        <v>6.7175497822789768E-2</v>
      </c>
      <c r="AH1533" s="40" t="str">
        <f>IF(India_Data[[#This Row],[Shipping Cost]]/India_Data[[#This Row],[Sales]]&gt;0.1,"HIGH","")</f>
        <v/>
      </c>
    </row>
    <row r="1534" spans="1:34">
      <c r="A1534" s="19">
        <v>1533</v>
      </c>
      <c r="B1534" s="20" t="s">
        <v>515</v>
      </c>
      <c r="C1534" s="20" t="s">
        <v>26</v>
      </c>
      <c r="D1534" s="20" t="s">
        <v>516</v>
      </c>
      <c r="E1534" s="20" t="s">
        <v>517</v>
      </c>
      <c r="F1534" s="20" t="s">
        <v>110</v>
      </c>
      <c r="G1534" s="20" t="s">
        <v>518</v>
      </c>
      <c r="H1534" s="20" t="s">
        <v>312</v>
      </c>
      <c r="I1534" s="20" t="s">
        <v>32</v>
      </c>
      <c r="J1534" s="20" t="s">
        <v>180</v>
      </c>
      <c r="K1534" s="20" t="s">
        <v>1928</v>
      </c>
      <c r="L1534" s="20" t="s">
        <v>1508</v>
      </c>
      <c r="M1534" s="20" t="s">
        <v>1548</v>
      </c>
      <c r="N1534" s="20" t="s">
        <v>1929</v>
      </c>
      <c r="O1534" s="20">
        <v>697.86</v>
      </c>
      <c r="P1534" s="20">
        <v>6</v>
      </c>
      <c r="Q1534" s="20">
        <v>209.34</v>
      </c>
      <c r="R1534" s="20">
        <v>54.13</v>
      </c>
      <c r="S1534" s="20" t="s">
        <v>38</v>
      </c>
      <c r="T1534" s="20">
        <v>436</v>
      </c>
      <c r="U1534" s="20" t="s">
        <v>350</v>
      </c>
      <c r="V1534" s="20" t="s">
        <v>362</v>
      </c>
      <c r="W1534" s="21" t="s">
        <v>41</v>
      </c>
      <c r="X1534" s="22">
        <v>44630</v>
      </c>
      <c r="Y1534" s="23">
        <v>44752</v>
      </c>
      <c r="Z1534" s="37" t="str">
        <f>IF(India_Data[[#This Row],[Order Date]]=India_Data[[#This Row],[Ship Date]],"0","1")</f>
        <v>1</v>
      </c>
      <c r="AA1534" s="37" t="str">
        <f>IF(India_Data[[#This Row],[Sales]]&gt;=India_Data[[#This Row],[Target]],"YES","NO")</f>
        <v>YES</v>
      </c>
      <c r="AB1534" s="37">
        <f>(Data!O1534:O3088-Data!T1534:T3088)</f>
        <v>261.86</v>
      </c>
      <c r="AC1534" s="35">
        <f>India_Data[[#This Row],[Ship Date]]-India_Data[[#This Row],[Order Date]]</f>
        <v>122</v>
      </c>
      <c r="AD1534" s="35" t="str">
        <f>IF(India_Data[[#This Row],[Ship Date]]-India_Data[[#This Row],[Order Date]]&gt;5,"flag","no")</f>
        <v>flag</v>
      </c>
      <c r="AE1534" s="35">
        <f>India_Data[[#This Row],[Profit]]/India_Data[[#This Row],[Sales]]</f>
        <v>0.29997420686097498</v>
      </c>
      <c r="AF1534" s="41">
        <f>India_Data[[#This Row],[Sales]]/India_Data[[#This Row],[Target]]</f>
        <v>1.6005963302752293</v>
      </c>
      <c r="AG1534" s="41">
        <f>India_Data[[#This Row],[Shipping Cost]]/India_Data[[#This Row],[Sales]]</f>
        <v>7.7565700856905395E-2</v>
      </c>
      <c r="AH1534" s="40" t="str">
        <f>IF(India_Data[[#This Row],[Shipping Cost]]/India_Data[[#This Row],[Sales]]&gt;0.1,"HIGH","")</f>
        <v/>
      </c>
    </row>
    <row r="1535" spans="1:34">
      <c r="A1535" s="19">
        <v>1534</v>
      </c>
      <c r="B1535" s="20" t="s">
        <v>1226</v>
      </c>
      <c r="C1535" s="20" t="s">
        <v>26</v>
      </c>
      <c r="D1535" s="20" t="s">
        <v>655</v>
      </c>
      <c r="E1535" s="20" t="s">
        <v>656</v>
      </c>
      <c r="F1535" s="20" t="s">
        <v>110</v>
      </c>
      <c r="G1535" s="20" t="s">
        <v>518</v>
      </c>
      <c r="H1535" s="20" t="s">
        <v>312</v>
      </c>
      <c r="I1535" s="20" t="s">
        <v>32</v>
      </c>
      <c r="J1535" s="20" t="s">
        <v>180</v>
      </c>
      <c r="K1535" s="20" t="s">
        <v>1930</v>
      </c>
      <c r="L1535" s="20" t="s">
        <v>1508</v>
      </c>
      <c r="M1535" s="20" t="s">
        <v>1548</v>
      </c>
      <c r="N1535" s="20" t="s">
        <v>1931</v>
      </c>
      <c r="O1535" s="20">
        <v>227.61</v>
      </c>
      <c r="P1535" s="20">
        <v>9</v>
      </c>
      <c r="Q1535" s="20">
        <v>56.7</v>
      </c>
      <c r="R1535" s="20">
        <v>18.84</v>
      </c>
      <c r="S1535" s="20" t="s">
        <v>38</v>
      </c>
      <c r="T1535" s="20">
        <v>128</v>
      </c>
      <c r="U1535" s="20" t="s">
        <v>350</v>
      </c>
      <c r="V1535" s="20" t="s">
        <v>351</v>
      </c>
      <c r="W1535" s="21" t="s">
        <v>58</v>
      </c>
      <c r="X1535" s="22">
        <v>44571</v>
      </c>
      <c r="Y1535" s="23">
        <v>44752</v>
      </c>
      <c r="Z1535" s="37" t="str">
        <f>IF(India_Data[[#This Row],[Order Date]]=India_Data[[#This Row],[Ship Date]],"0","1")</f>
        <v>1</v>
      </c>
      <c r="AA1535" s="37" t="str">
        <f>IF(India_Data[[#This Row],[Sales]]&gt;=India_Data[[#This Row],[Target]],"YES","NO")</f>
        <v>YES</v>
      </c>
      <c r="AB1535" s="37">
        <f>(Data!O1535:O3089-Data!T1535:T3089)</f>
        <v>99.610000000000014</v>
      </c>
      <c r="AC1535" s="35">
        <f>India_Data[[#This Row],[Ship Date]]-India_Data[[#This Row],[Order Date]]</f>
        <v>181</v>
      </c>
      <c r="AD1535" s="35" t="str">
        <f>IF(India_Data[[#This Row],[Ship Date]]-India_Data[[#This Row],[Order Date]]&gt;5,"flag","no")</f>
        <v>flag</v>
      </c>
      <c r="AE1535" s="35">
        <f>India_Data[[#This Row],[Profit]]/India_Data[[#This Row],[Sales]]</f>
        <v>0.24911032028469751</v>
      </c>
      <c r="AF1535" s="41">
        <f>India_Data[[#This Row],[Sales]]/India_Data[[#This Row],[Target]]</f>
        <v>1.7782031250000001</v>
      </c>
      <c r="AG1535" s="41">
        <f>India_Data[[#This Row],[Shipping Cost]]/India_Data[[#This Row],[Sales]]</f>
        <v>8.2773164623698423E-2</v>
      </c>
      <c r="AH1535" s="40" t="str">
        <f>IF(India_Data[[#This Row],[Shipping Cost]]/India_Data[[#This Row],[Sales]]&gt;0.1,"HIGH","")</f>
        <v/>
      </c>
    </row>
    <row r="1536" spans="1:34">
      <c r="A1536" s="19">
        <v>1535</v>
      </c>
      <c r="B1536" s="20" t="s">
        <v>1163</v>
      </c>
      <c r="C1536" s="20" t="s">
        <v>26</v>
      </c>
      <c r="D1536" s="20" t="s">
        <v>839</v>
      </c>
      <c r="E1536" s="20" t="s">
        <v>840</v>
      </c>
      <c r="F1536" s="20" t="s">
        <v>110</v>
      </c>
      <c r="G1536" s="20" t="s">
        <v>449</v>
      </c>
      <c r="H1536" s="20" t="s">
        <v>136</v>
      </c>
      <c r="I1536" s="20" t="s">
        <v>32</v>
      </c>
      <c r="J1536" s="20" t="s">
        <v>54</v>
      </c>
      <c r="K1536" s="20" t="s">
        <v>1932</v>
      </c>
      <c r="L1536" s="20" t="s">
        <v>1508</v>
      </c>
      <c r="M1536" s="20" t="s">
        <v>1548</v>
      </c>
      <c r="N1536" s="20" t="s">
        <v>1933</v>
      </c>
      <c r="O1536" s="20">
        <v>43.8</v>
      </c>
      <c r="P1536" s="20">
        <v>1</v>
      </c>
      <c r="Q1536" s="20">
        <v>6.99</v>
      </c>
      <c r="R1536" s="20">
        <v>4.53</v>
      </c>
      <c r="S1536" s="20" t="s">
        <v>38</v>
      </c>
      <c r="T1536" s="20">
        <v>434</v>
      </c>
      <c r="U1536" s="20" t="s">
        <v>350</v>
      </c>
      <c r="V1536" s="20" t="s">
        <v>362</v>
      </c>
      <c r="W1536" s="21" t="s">
        <v>41</v>
      </c>
      <c r="X1536" s="22">
        <v>44630</v>
      </c>
      <c r="Y1536" s="23">
        <v>44814</v>
      </c>
      <c r="Z1536" s="37" t="str">
        <f>IF(India_Data[[#This Row],[Order Date]]=India_Data[[#This Row],[Ship Date]],"0","1")</f>
        <v>1</v>
      </c>
      <c r="AA1536" s="37" t="str">
        <f>IF(India_Data[[#This Row],[Sales]]&gt;=India_Data[[#This Row],[Target]],"YES","NO")</f>
        <v>NO</v>
      </c>
      <c r="AB1536" s="37">
        <f>(Data!O1536:O3090-Data!T1536:T3090)</f>
        <v>-390.2</v>
      </c>
      <c r="AC1536" s="35">
        <f>India_Data[[#This Row],[Ship Date]]-India_Data[[#This Row],[Order Date]]</f>
        <v>184</v>
      </c>
      <c r="AD1536" s="35" t="str">
        <f>IF(India_Data[[#This Row],[Ship Date]]-India_Data[[#This Row],[Order Date]]&gt;5,"flag","no")</f>
        <v>flag</v>
      </c>
      <c r="AE1536" s="35">
        <f>India_Data[[#This Row],[Profit]]/India_Data[[#This Row],[Sales]]</f>
        <v>0.15958904109589042</v>
      </c>
      <c r="AF1536" s="41">
        <f>India_Data[[#This Row],[Sales]]/India_Data[[#This Row],[Target]]</f>
        <v>0.10092165898617511</v>
      </c>
      <c r="AG1536" s="41">
        <f>India_Data[[#This Row],[Shipping Cost]]/India_Data[[#This Row],[Sales]]</f>
        <v>0.10342465753424659</v>
      </c>
      <c r="AH1536" s="40" t="str">
        <f>IF(India_Data[[#This Row],[Shipping Cost]]/India_Data[[#This Row],[Sales]]&gt;0.1,"HIGH","")</f>
        <v>HIGH</v>
      </c>
    </row>
    <row r="1537" spans="1:34">
      <c r="A1537" s="19">
        <v>1536</v>
      </c>
      <c r="B1537" s="20" t="s">
        <v>515</v>
      </c>
      <c r="C1537" s="20" t="s">
        <v>26</v>
      </c>
      <c r="D1537" s="20" t="s">
        <v>516</v>
      </c>
      <c r="E1537" s="20" t="s">
        <v>517</v>
      </c>
      <c r="F1537" s="20" t="s">
        <v>110</v>
      </c>
      <c r="G1537" s="20" t="s">
        <v>518</v>
      </c>
      <c r="H1537" s="20" t="s">
        <v>312</v>
      </c>
      <c r="I1537" s="20" t="s">
        <v>32</v>
      </c>
      <c r="J1537" s="20" t="s">
        <v>180</v>
      </c>
      <c r="K1537" s="20" t="s">
        <v>1556</v>
      </c>
      <c r="L1537" s="20" t="s">
        <v>1508</v>
      </c>
      <c r="M1537" s="20" t="s">
        <v>1509</v>
      </c>
      <c r="N1537" s="20" t="s">
        <v>1557</v>
      </c>
      <c r="O1537" s="20">
        <v>972.24</v>
      </c>
      <c r="P1537" s="20">
        <v>8</v>
      </c>
      <c r="Q1537" s="20">
        <v>408.24</v>
      </c>
      <c r="R1537" s="20">
        <v>76.84</v>
      </c>
      <c r="S1537" s="20" t="s">
        <v>38</v>
      </c>
      <c r="T1537" s="20">
        <v>744</v>
      </c>
      <c r="U1537" s="20" t="s">
        <v>350</v>
      </c>
      <c r="V1537" s="20" t="s">
        <v>362</v>
      </c>
      <c r="W1537" s="21" t="s">
        <v>41</v>
      </c>
      <c r="X1537" s="22">
        <v>45008</v>
      </c>
      <c r="Y1537" s="23">
        <v>45012</v>
      </c>
      <c r="Z1537" s="37" t="str">
        <f>IF(India_Data[[#This Row],[Order Date]]=India_Data[[#This Row],[Ship Date]],"0","1")</f>
        <v>1</v>
      </c>
      <c r="AA1537" s="37" t="str">
        <f>IF(India_Data[[#This Row],[Sales]]&gt;=India_Data[[#This Row],[Target]],"YES","NO")</f>
        <v>YES</v>
      </c>
      <c r="AB1537" s="37">
        <f>(Data!O1537:O3091-Data!T1537:T3091)</f>
        <v>228.24</v>
      </c>
      <c r="AC1537" s="35">
        <f>India_Data[[#This Row],[Ship Date]]-India_Data[[#This Row],[Order Date]]</f>
        <v>4</v>
      </c>
      <c r="AD1537" s="35" t="str">
        <f>IF(India_Data[[#This Row],[Ship Date]]-India_Data[[#This Row],[Order Date]]&gt;5,"flag","no")</f>
        <v>no</v>
      </c>
      <c r="AE1537" s="35">
        <f>India_Data[[#This Row],[Profit]]/India_Data[[#This Row],[Sales]]</f>
        <v>0.41989632189582821</v>
      </c>
      <c r="AF1537" s="41">
        <f>India_Data[[#This Row],[Sales]]/India_Data[[#This Row],[Target]]</f>
        <v>1.3067741935483872</v>
      </c>
      <c r="AG1537" s="41">
        <f>India_Data[[#This Row],[Shipping Cost]]/India_Data[[#This Row],[Sales]]</f>
        <v>7.9033983378589648E-2</v>
      </c>
      <c r="AH1537" s="40" t="str">
        <f>IF(India_Data[[#This Row],[Shipping Cost]]/India_Data[[#This Row],[Sales]]&gt;0.1,"HIGH","")</f>
        <v/>
      </c>
    </row>
    <row r="1538" spans="1:34">
      <c r="A1538" s="19">
        <v>1537</v>
      </c>
      <c r="B1538" s="20" t="s">
        <v>508</v>
      </c>
      <c r="C1538" s="20" t="s">
        <v>26</v>
      </c>
      <c r="D1538" s="20" t="s">
        <v>509</v>
      </c>
      <c r="E1538" s="20" t="s">
        <v>510</v>
      </c>
      <c r="F1538" s="20" t="s">
        <v>110</v>
      </c>
      <c r="G1538" s="20" t="s">
        <v>511</v>
      </c>
      <c r="H1538" s="20" t="s">
        <v>512</v>
      </c>
      <c r="I1538" s="20" t="s">
        <v>32</v>
      </c>
      <c r="J1538" s="20" t="s">
        <v>180</v>
      </c>
      <c r="K1538" s="20" t="s">
        <v>1934</v>
      </c>
      <c r="L1538" s="20" t="s">
        <v>1508</v>
      </c>
      <c r="M1538" s="20" t="s">
        <v>1509</v>
      </c>
      <c r="N1538" s="20" t="s">
        <v>1935</v>
      </c>
      <c r="O1538" s="20">
        <v>1091.25</v>
      </c>
      <c r="P1538" s="20">
        <v>3</v>
      </c>
      <c r="Q1538" s="20">
        <v>196.38</v>
      </c>
      <c r="R1538" s="20">
        <v>72.55</v>
      </c>
      <c r="S1538" s="20" t="s">
        <v>38</v>
      </c>
      <c r="T1538" s="20">
        <v>95</v>
      </c>
      <c r="U1538" s="20" t="s">
        <v>350</v>
      </c>
      <c r="V1538" s="20" t="s">
        <v>351</v>
      </c>
      <c r="W1538" s="21" t="s">
        <v>58</v>
      </c>
      <c r="X1538" s="22">
        <v>44790</v>
      </c>
      <c r="Y1538" s="23">
        <v>44795</v>
      </c>
      <c r="Z1538" s="37" t="str">
        <f>IF(India_Data[[#This Row],[Order Date]]=India_Data[[#This Row],[Ship Date]],"0","1")</f>
        <v>1</v>
      </c>
      <c r="AA1538" s="37" t="str">
        <f>IF(India_Data[[#This Row],[Sales]]&gt;=India_Data[[#This Row],[Target]],"YES","NO")</f>
        <v>YES</v>
      </c>
      <c r="AB1538" s="37">
        <f>(Data!O1538:O3092-Data!T1538:T3092)</f>
        <v>996.25</v>
      </c>
      <c r="AC1538" s="35">
        <f>India_Data[[#This Row],[Ship Date]]-India_Data[[#This Row],[Order Date]]</f>
        <v>5</v>
      </c>
      <c r="AD1538" s="35" t="str">
        <f>IF(India_Data[[#This Row],[Ship Date]]-India_Data[[#This Row],[Order Date]]&gt;5,"flag","no")</f>
        <v>no</v>
      </c>
      <c r="AE1538" s="35">
        <f>India_Data[[#This Row],[Profit]]/India_Data[[#This Row],[Sales]]</f>
        <v>0.17995876288659793</v>
      </c>
      <c r="AF1538" s="41">
        <f>India_Data[[#This Row],[Sales]]/India_Data[[#This Row],[Target]]</f>
        <v>11.486842105263158</v>
      </c>
      <c r="AG1538" s="41">
        <f>India_Data[[#This Row],[Shipping Cost]]/India_Data[[#This Row],[Sales]]</f>
        <v>6.6483390607101941E-2</v>
      </c>
      <c r="AH1538" s="40" t="str">
        <f>IF(India_Data[[#This Row],[Shipping Cost]]/India_Data[[#This Row],[Sales]]&gt;0.1,"HIGH","")</f>
        <v/>
      </c>
    </row>
    <row r="1539" spans="1:34">
      <c r="A1539" s="19">
        <v>1538</v>
      </c>
      <c r="B1539" s="20" t="s">
        <v>1170</v>
      </c>
      <c r="C1539" s="20" t="s">
        <v>26</v>
      </c>
      <c r="D1539" s="20" t="s">
        <v>1171</v>
      </c>
      <c r="E1539" s="20" t="s">
        <v>1172</v>
      </c>
      <c r="F1539" s="20" t="s">
        <v>110</v>
      </c>
      <c r="G1539" s="20" t="s">
        <v>702</v>
      </c>
      <c r="H1539" s="20" t="s">
        <v>252</v>
      </c>
      <c r="I1539" s="20" t="s">
        <v>32</v>
      </c>
      <c r="J1539" s="20" t="s">
        <v>47</v>
      </c>
      <c r="K1539" s="20" t="s">
        <v>1936</v>
      </c>
      <c r="L1539" s="20" t="s">
        <v>1508</v>
      </c>
      <c r="M1539" s="20" t="s">
        <v>1509</v>
      </c>
      <c r="N1539" s="20" t="s">
        <v>1937</v>
      </c>
      <c r="O1539" s="20">
        <v>612.6</v>
      </c>
      <c r="P1539" s="20">
        <v>5</v>
      </c>
      <c r="Q1539" s="20">
        <v>55.05</v>
      </c>
      <c r="R1539" s="20">
        <v>53.01</v>
      </c>
      <c r="S1539" s="20" t="s">
        <v>38</v>
      </c>
      <c r="T1539" s="20">
        <v>531</v>
      </c>
      <c r="U1539" s="20" t="s">
        <v>350</v>
      </c>
      <c r="V1539" s="20" t="s">
        <v>356</v>
      </c>
      <c r="W1539" s="21" t="s">
        <v>58</v>
      </c>
      <c r="X1539" s="22">
        <v>45019</v>
      </c>
      <c r="Y1539" s="23">
        <v>45202</v>
      </c>
      <c r="Z1539" s="37" t="str">
        <f>IF(India_Data[[#This Row],[Order Date]]=India_Data[[#This Row],[Ship Date]],"0","1")</f>
        <v>1</v>
      </c>
      <c r="AA1539" s="37" t="str">
        <f>IF(India_Data[[#This Row],[Sales]]&gt;=India_Data[[#This Row],[Target]],"YES","NO")</f>
        <v>YES</v>
      </c>
      <c r="AB1539" s="37">
        <f>(Data!O1539:O3093-Data!T1539:T3093)</f>
        <v>81.600000000000023</v>
      </c>
      <c r="AC1539" s="35">
        <f>India_Data[[#This Row],[Ship Date]]-India_Data[[#This Row],[Order Date]]</f>
        <v>183</v>
      </c>
      <c r="AD1539" s="35" t="str">
        <f>IF(India_Data[[#This Row],[Ship Date]]-India_Data[[#This Row],[Order Date]]&gt;5,"flag","no")</f>
        <v>flag</v>
      </c>
      <c r="AE1539" s="35">
        <f>India_Data[[#This Row],[Profit]]/India_Data[[#This Row],[Sales]]</f>
        <v>8.9862879529872666E-2</v>
      </c>
      <c r="AF1539" s="41">
        <f>India_Data[[#This Row],[Sales]]/India_Data[[#This Row],[Target]]</f>
        <v>1.1536723163841809</v>
      </c>
      <c r="AG1539" s="41">
        <f>India_Data[[#This Row],[Shipping Cost]]/India_Data[[#This Row],[Sales]]</f>
        <v>8.6532810969637608E-2</v>
      </c>
      <c r="AH1539" s="40" t="str">
        <f>IF(India_Data[[#This Row],[Shipping Cost]]/India_Data[[#This Row],[Sales]]&gt;0.1,"HIGH","")</f>
        <v/>
      </c>
    </row>
    <row r="1540" spans="1:34">
      <c r="A1540" s="19">
        <v>1539</v>
      </c>
      <c r="B1540" s="20" t="s">
        <v>508</v>
      </c>
      <c r="C1540" s="20" t="s">
        <v>26</v>
      </c>
      <c r="D1540" s="20" t="s">
        <v>509</v>
      </c>
      <c r="E1540" s="20" t="s">
        <v>510</v>
      </c>
      <c r="F1540" s="20" t="s">
        <v>110</v>
      </c>
      <c r="G1540" s="20" t="s">
        <v>511</v>
      </c>
      <c r="H1540" s="20" t="s">
        <v>512</v>
      </c>
      <c r="I1540" s="20" t="s">
        <v>32</v>
      </c>
      <c r="J1540" s="20" t="s">
        <v>180</v>
      </c>
      <c r="K1540" s="20" t="s">
        <v>1809</v>
      </c>
      <c r="L1540" s="20" t="s">
        <v>1508</v>
      </c>
      <c r="M1540" s="20" t="s">
        <v>1518</v>
      </c>
      <c r="N1540" s="20" t="s">
        <v>1810</v>
      </c>
      <c r="O1540" s="20">
        <v>174.06</v>
      </c>
      <c r="P1540" s="20">
        <v>3</v>
      </c>
      <c r="Q1540" s="20">
        <v>87.03</v>
      </c>
      <c r="R1540" s="20">
        <v>14.92</v>
      </c>
      <c r="S1540" s="20" t="s">
        <v>38</v>
      </c>
      <c r="T1540" s="20">
        <v>354</v>
      </c>
      <c r="U1540" s="20" t="s">
        <v>350</v>
      </c>
      <c r="V1540" s="20" t="s">
        <v>375</v>
      </c>
      <c r="W1540" s="21" t="s">
        <v>58</v>
      </c>
      <c r="X1540" s="22">
        <v>44888</v>
      </c>
      <c r="Y1540" s="23">
        <v>44894</v>
      </c>
      <c r="Z1540" s="37" t="str">
        <f>IF(India_Data[[#This Row],[Order Date]]=India_Data[[#This Row],[Ship Date]],"0","1")</f>
        <v>1</v>
      </c>
      <c r="AA1540" s="37" t="str">
        <f>IF(India_Data[[#This Row],[Sales]]&gt;=India_Data[[#This Row],[Target]],"YES","NO")</f>
        <v>NO</v>
      </c>
      <c r="AB1540" s="37">
        <f>(Data!O1540:O3094-Data!T1540:T3094)</f>
        <v>-179.94</v>
      </c>
      <c r="AC1540" s="35">
        <f>India_Data[[#This Row],[Ship Date]]-India_Data[[#This Row],[Order Date]]</f>
        <v>6</v>
      </c>
      <c r="AD1540" s="35" t="str">
        <f>IF(India_Data[[#This Row],[Ship Date]]-India_Data[[#This Row],[Order Date]]&gt;5,"flag","no")</f>
        <v>flag</v>
      </c>
      <c r="AE1540" s="35">
        <f>India_Data[[#This Row],[Profit]]/India_Data[[#This Row],[Sales]]</f>
        <v>0.5</v>
      </c>
      <c r="AF1540" s="41">
        <f>India_Data[[#This Row],[Sales]]/India_Data[[#This Row],[Target]]</f>
        <v>0.49169491525423731</v>
      </c>
      <c r="AG1540" s="41">
        <f>India_Data[[#This Row],[Shipping Cost]]/India_Data[[#This Row],[Sales]]</f>
        <v>8.5717568654486959E-2</v>
      </c>
      <c r="AH1540" s="40" t="str">
        <f>IF(India_Data[[#This Row],[Shipping Cost]]/India_Data[[#This Row],[Sales]]&gt;0.1,"HIGH","")</f>
        <v/>
      </c>
    </row>
    <row r="1541" spans="1:34">
      <c r="A1541" s="19">
        <v>1540</v>
      </c>
      <c r="B1541" s="20" t="s">
        <v>2107</v>
      </c>
      <c r="C1541" s="20" t="s">
        <v>26</v>
      </c>
      <c r="D1541" s="20" t="s">
        <v>2108</v>
      </c>
      <c r="E1541" s="20" t="s">
        <v>2109</v>
      </c>
      <c r="F1541" s="20" t="s">
        <v>110</v>
      </c>
      <c r="G1541" s="20" t="s">
        <v>702</v>
      </c>
      <c r="H1541" s="20" t="s">
        <v>252</v>
      </c>
      <c r="I1541" s="20" t="s">
        <v>32</v>
      </c>
      <c r="J1541" s="20" t="s">
        <v>47</v>
      </c>
      <c r="K1541" s="20" t="s">
        <v>2141</v>
      </c>
      <c r="L1541" s="20" t="s">
        <v>1942</v>
      </c>
      <c r="M1541" s="20" t="s">
        <v>1958</v>
      </c>
      <c r="N1541" s="20" t="s">
        <v>2142</v>
      </c>
      <c r="O1541" s="20">
        <v>172.08</v>
      </c>
      <c r="P1541" s="20">
        <v>4</v>
      </c>
      <c r="Q1541" s="20">
        <v>27.48</v>
      </c>
      <c r="R1541" s="20">
        <v>18.420000000000002</v>
      </c>
      <c r="S1541" s="20" t="s">
        <v>38</v>
      </c>
      <c r="T1541" s="20">
        <v>547</v>
      </c>
      <c r="U1541" s="20" t="s">
        <v>350</v>
      </c>
      <c r="V1541" s="20" t="s">
        <v>356</v>
      </c>
      <c r="W1541" s="21" t="s">
        <v>58</v>
      </c>
      <c r="X1541" s="22">
        <v>45085</v>
      </c>
      <c r="Y1541" s="23">
        <v>45207</v>
      </c>
      <c r="Z1541" s="37" t="str">
        <f>IF(India_Data[[#This Row],[Order Date]]=India_Data[[#This Row],[Ship Date]],"0","1")</f>
        <v>1</v>
      </c>
      <c r="AA1541" s="37" t="str">
        <f>IF(India_Data[[#This Row],[Sales]]&gt;=India_Data[[#This Row],[Target]],"YES","NO")</f>
        <v>NO</v>
      </c>
      <c r="AB1541" s="37">
        <f>(Data!O1541:O3095-Data!T1541:T3095)</f>
        <v>-374.91999999999996</v>
      </c>
      <c r="AC1541" s="35">
        <f>India_Data[[#This Row],[Ship Date]]-India_Data[[#This Row],[Order Date]]</f>
        <v>122</v>
      </c>
      <c r="AD1541" s="35" t="str">
        <f>IF(India_Data[[#This Row],[Ship Date]]-India_Data[[#This Row],[Order Date]]&gt;5,"flag","no")</f>
        <v>flag</v>
      </c>
      <c r="AE1541" s="35">
        <f>India_Data[[#This Row],[Profit]]/India_Data[[#This Row],[Sales]]</f>
        <v>0.1596931659693166</v>
      </c>
      <c r="AF1541" s="41">
        <f>India_Data[[#This Row],[Sales]]/India_Data[[#This Row],[Target]]</f>
        <v>0.31458866544789765</v>
      </c>
      <c r="AG1541" s="41">
        <f>India_Data[[#This Row],[Shipping Cost]]/India_Data[[#This Row],[Sales]]</f>
        <v>0.10704323570432357</v>
      </c>
      <c r="AH1541" s="40" t="str">
        <f>IF(India_Data[[#This Row],[Shipping Cost]]/India_Data[[#This Row],[Sales]]&gt;0.1,"HIGH","")</f>
        <v>HIGH</v>
      </c>
    </row>
    <row r="1542" spans="1:34">
      <c r="A1542" s="19">
        <v>1541</v>
      </c>
      <c r="B1542" s="20" t="s">
        <v>1163</v>
      </c>
      <c r="C1542" s="20" t="s">
        <v>26</v>
      </c>
      <c r="D1542" s="20" t="s">
        <v>839</v>
      </c>
      <c r="E1542" s="20" t="s">
        <v>840</v>
      </c>
      <c r="F1542" s="20" t="s">
        <v>110</v>
      </c>
      <c r="G1542" s="20" t="s">
        <v>449</v>
      </c>
      <c r="H1542" s="20" t="s">
        <v>136</v>
      </c>
      <c r="I1542" s="20" t="s">
        <v>32</v>
      </c>
      <c r="J1542" s="20" t="s">
        <v>54</v>
      </c>
      <c r="K1542" s="20" t="s">
        <v>2143</v>
      </c>
      <c r="L1542" s="20" t="s">
        <v>1942</v>
      </c>
      <c r="M1542" s="20" t="s">
        <v>1958</v>
      </c>
      <c r="N1542" s="20" t="s">
        <v>2144</v>
      </c>
      <c r="O1542" s="20">
        <v>337.23</v>
      </c>
      <c r="P1542" s="20">
        <v>3</v>
      </c>
      <c r="Q1542" s="20">
        <v>10.08</v>
      </c>
      <c r="R1542" s="20">
        <v>10.3</v>
      </c>
      <c r="S1542" s="20" t="s">
        <v>38</v>
      </c>
      <c r="T1542" s="20">
        <v>418</v>
      </c>
      <c r="U1542" s="20" t="s">
        <v>350</v>
      </c>
      <c r="V1542" s="20" t="s">
        <v>375</v>
      </c>
      <c r="W1542" s="21" t="s">
        <v>58</v>
      </c>
      <c r="X1542" s="22">
        <v>44238</v>
      </c>
      <c r="Y1542" s="23">
        <v>44388</v>
      </c>
      <c r="Z1542" s="37" t="str">
        <f>IF(India_Data[[#This Row],[Order Date]]=India_Data[[#This Row],[Ship Date]],"0","1")</f>
        <v>1</v>
      </c>
      <c r="AA1542" s="37" t="str">
        <f>IF(India_Data[[#This Row],[Sales]]&gt;=India_Data[[#This Row],[Target]],"YES","NO")</f>
        <v>NO</v>
      </c>
      <c r="AB1542" s="37">
        <f>(Data!O1542:O3096-Data!T1542:T3096)</f>
        <v>-80.769999999999982</v>
      </c>
      <c r="AC1542" s="35">
        <f>India_Data[[#This Row],[Ship Date]]-India_Data[[#This Row],[Order Date]]</f>
        <v>150</v>
      </c>
      <c r="AD1542" s="35" t="str">
        <f>IF(India_Data[[#This Row],[Ship Date]]-India_Data[[#This Row],[Order Date]]&gt;5,"flag","no")</f>
        <v>flag</v>
      </c>
      <c r="AE1542" s="35">
        <f>India_Data[[#This Row],[Profit]]/India_Data[[#This Row],[Sales]]</f>
        <v>2.9890579129970642E-2</v>
      </c>
      <c r="AF1542" s="41">
        <f>India_Data[[#This Row],[Sales]]/India_Data[[#This Row],[Target]]</f>
        <v>0.80677033492822969</v>
      </c>
      <c r="AG1542" s="41">
        <f>India_Data[[#This Row],[Shipping Cost]]/India_Data[[#This Row],[Sales]]</f>
        <v>3.0542952880823176E-2</v>
      </c>
      <c r="AH1542" s="40" t="str">
        <f>IF(India_Data[[#This Row],[Shipping Cost]]/India_Data[[#This Row],[Sales]]&gt;0.1,"HIGH","")</f>
        <v/>
      </c>
    </row>
    <row r="1543" spans="1:34">
      <c r="A1543" s="19">
        <v>1542</v>
      </c>
      <c r="B1543" s="20" t="s">
        <v>566</v>
      </c>
      <c r="C1543" s="20" t="s">
        <v>26</v>
      </c>
      <c r="D1543" s="20" t="s">
        <v>567</v>
      </c>
      <c r="E1543" s="20" t="s">
        <v>568</v>
      </c>
      <c r="F1543" s="20" t="s">
        <v>110</v>
      </c>
      <c r="G1543" s="20" t="s">
        <v>260</v>
      </c>
      <c r="H1543" s="20" t="s">
        <v>260</v>
      </c>
      <c r="I1543" s="20" t="s">
        <v>32</v>
      </c>
      <c r="J1543" s="20" t="s">
        <v>33</v>
      </c>
      <c r="K1543" s="20" t="s">
        <v>2145</v>
      </c>
      <c r="L1543" s="20" t="s">
        <v>1942</v>
      </c>
      <c r="M1543" s="20" t="s">
        <v>1943</v>
      </c>
      <c r="N1543" s="20" t="s">
        <v>2146</v>
      </c>
      <c r="O1543" s="20">
        <v>1295.28</v>
      </c>
      <c r="P1543" s="20">
        <v>8</v>
      </c>
      <c r="Q1543" s="20">
        <v>504.96</v>
      </c>
      <c r="R1543" s="20">
        <v>25.41</v>
      </c>
      <c r="S1543" s="20" t="s">
        <v>38</v>
      </c>
      <c r="T1543" s="20">
        <v>267</v>
      </c>
      <c r="U1543" s="20" t="s">
        <v>350</v>
      </c>
      <c r="V1543" s="20" t="s">
        <v>362</v>
      </c>
      <c r="W1543" s="21" t="s">
        <v>58</v>
      </c>
      <c r="X1543" s="22">
        <v>45607</v>
      </c>
      <c r="Y1543" s="23">
        <v>45611</v>
      </c>
      <c r="Z1543" s="37" t="str">
        <f>IF(India_Data[[#This Row],[Order Date]]=India_Data[[#This Row],[Ship Date]],"0","1")</f>
        <v>1</v>
      </c>
      <c r="AA1543" s="37" t="str">
        <f>IF(India_Data[[#This Row],[Sales]]&gt;=India_Data[[#This Row],[Target]],"YES","NO")</f>
        <v>YES</v>
      </c>
      <c r="AB1543" s="37">
        <f>(Data!O1543:O3097-Data!T1543:T3097)</f>
        <v>1028.28</v>
      </c>
      <c r="AC1543" s="35">
        <f>India_Data[[#This Row],[Ship Date]]-India_Data[[#This Row],[Order Date]]</f>
        <v>4</v>
      </c>
      <c r="AD1543" s="35" t="str">
        <f>IF(India_Data[[#This Row],[Ship Date]]-India_Data[[#This Row],[Order Date]]&gt;5,"flag","no")</f>
        <v>no</v>
      </c>
      <c r="AE1543" s="35">
        <f>India_Data[[#This Row],[Profit]]/India_Data[[#This Row],[Sales]]</f>
        <v>0.38984621085788401</v>
      </c>
      <c r="AF1543" s="41">
        <f>India_Data[[#This Row],[Sales]]/India_Data[[#This Row],[Target]]</f>
        <v>4.8512359550561799</v>
      </c>
      <c r="AG1543" s="41">
        <f>India_Data[[#This Row],[Shipping Cost]]/India_Data[[#This Row],[Sales]]</f>
        <v>1.9617380025940337E-2</v>
      </c>
      <c r="AH1543" s="40" t="str">
        <f>IF(India_Data[[#This Row],[Shipping Cost]]/India_Data[[#This Row],[Sales]]&gt;0.1,"HIGH","")</f>
        <v/>
      </c>
    </row>
    <row r="1544" spans="1:34">
      <c r="A1544" s="19">
        <v>1543</v>
      </c>
      <c r="B1544" s="20" t="s">
        <v>893</v>
      </c>
      <c r="C1544" s="20" t="s">
        <v>26</v>
      </c>
      <c r="D1544" s="20" t="s">
        <v>894</v>
      </c>
      <c r="E1544" s="20" t="s">
        <v>895</v>
      </c>
      <c r="F1544" s="20" t="s">
        <v>110</v>
      </c>
      <c r="G1544" s="20" t="s">
        <v>225</v>
      </c>
      <c r="H1544" s="20" t="s">
        <v>53</v>
      </c>
      <c r="I1544" s="20" t="s">
        <v>32</v>
      </c>
      <c r="J1544" s="20" t="s">
        <v>54</v>
      </c>
      <c r="K1544" s="20" t="s">
        <v>2147</v>
      </c>
      <c r="L1544" s="20" t="s">
        <v>1942</v>
      </c>
      <c r="M1544" s="20" t="s">
        <v>1969</v>
      </c>
      <c r="N1544" s="20" t="s">
        <v>2148</v>
      </c>
      <c r="O1544" s="20">
        <v>249.93</v>
      </c>
      <c r="P1544" s="20">
        <v>3</v>
      </c>
      <c r="Q1544" s="20">
        <v>59.94</v>
      </c>
      <c r="R1544" s="20">
        <v>29.38</v>
      </c>
      <c r="S1544" s="20" t="s">
        <v>38</v>
      </c>
      <c r="T1544" s="20">
        <v>570</v>
      </c>
      <c r="U1544" s="20" t="s">
        <v>350</v>
      </c>
      <c r="V1544" s="20" t="s">
        <v>362</v>
      </c>
      <c r="W1544" s="21" t="s">
        <v>58</v>
      </c>
      <c r="X1544" s="22">
        <v>45284</v>
      </c>
      <c r="Y1544" s="23">
        <v>45289</v>
      </c>
      <c r="Z1544" s="37" t="str">
        <f>IF(India_Data[[#This Row],[Order Date]]=India_Data[[#This Row],[Ship Date]],"0","1")</f>
        <v>1</v>
      </c>
      <c r="AA1544" s="37" t="str">
        <f>IF(India_Data[[#This Row],[Sales]]&gt;=India_Data[[#This Row],[Target]],"YES","NO")</f>
        <v>NO</v>
      </c>
      <c r="AB1544" s="37">
        <f>(Data!O1544:O3098-Data!T1544:T3098)</f>
        <v>-320.07</v>
      </c>
      <c r="AC1544" s="35">
        <f>India_Data[[#This Row],[Ship Date]]-India_Data[[#This Row],[Order Date]]</f>
        <v>5</v>
      </c>
      <c r="AD1544" s="35" t="str">
        <f>IF(India_Data[[#This Row],[Ship Date]]-India_Data[[#This Row],[Order Date]]&gt;5,"flag","no")</f>
        <v>no</v>
      </c>
      <c r="AE1544" s="35">
        <f>India_Data[[#This Row],[Profit]]/India_Data[[#This Row],[Sales]]</f>
        <v>0.23982715160244866</v>
      </c>
      <c r="AF1544" s="41">
        <f>India_Data[[#This Row],[Sales]]/India_Data[[#This Row],[Target]]</f>
        <v>0.43847368421052635</v>
      </c>
      <c r="AG1544" s="41">
        <f>India_Data[[#This Row],[Shipping Cost]]/India_Data[[#This Row],[Sales]]</f>
        <v>0.11755291481614852</v>
      </c>
      <c r="AH1544" s="40" t="str">
        <f>IF(India_Data[[#This Row],[Shipping Cost]]/India_Data[[#This Row],[Sales]]&gt;0.1,"HIGH","")</f>
        <v>HIGH</v>
      </c>
    </row>
    <row r="1545" spans="1:34">
      <c r="A1545" s="19">
        <v>1544</v>
      </c>
      <c r="B1545" s="20" t="s">
        <v>1206</v>
      </c>
      <c r="C1545" s="20" t="s">
        <v>26</v>
      </c>
      <c r="D1545" s="20" t="s">
        <v>162</v>
      </c>
      <c r="E1545" s="20" t="s">
        <v>163</v>
      </c>
      <c r="F1545" s="20" t="s">
        <v>110</v>
      </c>
      <c r="G1545" s="20" t="s">
        <v>123</v>
      </c>
      <c r="H1545" s="20" t="s">
        <v>124</v>
      </c>
      <c r="I1545" s="20" t="s">
        <v>32</v>
      </c>
      <c r="J1545" s="20" t="s">
        <v>47</v>
      </c>
      <c r="K1545" s="20" t="s">
        <v>2149</v>
      </c>
      <c r="L1545" s="20" t="s">
        <v>1942</v>
      </c>
      <c r="M1545" s="20" t="s">
        <v>1969</v>
      </c>
      <c r="N1545" s="20" t="s">
        <v>2150</v>
      </c>
      <c r="O1545" s="20">
        <v>409.95</v>
      </c>
      <c r="P1545" s="20">
        <v>3</v>
      </c>
      <c r="Q1545" s="20">
        <v>102.42</v>
      </c>
      <c r="R1545" s="20">
        <v>20.6</v>
      </c>
      <c r="S1545" s="20" t="s">
        <v>38</v>
      </c>
      <c r="T1545" s="20">
        <v>270</v>
      </c>
      <c r="U1545" s="20" t="s">
        <v>350</v>
      </c>
      <c r="V1545" s="20" t="s">
        <v>351</v>
      </c>
      <c r="W1545" s="21" t="s">
        <v>58</v>
      </c>
      <c r="X1545" s="22">
        <v>45580</v>
      </c>
      <c r="Y1545" s="23">
        <v>45586</v>
      </c>
      <c r="Z1545" s="37" t="str">
        <f>IF(India_Data[[#This Row],[Order Date]]=India_Data[[#This Row],[Ship Date]],"0","1")</f>
        <v>1</v>
      </c>
      <c r="AA1545" s="37" t="str">
        <f>IF(India_Data[[#This Row],[Sales]]&gt;=India_Data[[#This Row],[Target]],"YES","NO")</f>
        <v>YES</v>
      </c>
      <c r="AB1545" s="37">
        <f>(Data!O1545:O3099-Data!T1545:T3099)</f>
        <v>139.94999999999999</v>
      </c>
      <c r="AC1545" s="35">
        <f>India_Data[[#This Row],[Ship Date]]-India_Data[[#This Row],[Order Date]]</f>
        <v>6</v>
      </c>
      <c r="AD1545" s="35" t="str">
        <f>IF(India_Data[[#This Row],[Ship Date]]-India_Data[[#This Row],[Order Date]]&gt;5,"flag","no")</f>
        <v>flag</v>
      </c>
      <c r="AE1545" s="35">
        <f>India_Data[[#This Row],[Profit]]/India_Data[[#This Row],[Sales]]</f>
        <v>0.24983534577387487</v>
      </c>
      <c r="AF1545" s="41">
        <f>India_Data[[#This Row],[Sales]]/India_Data[[#This Row],[Target]]</f>
        <v>1.5183333333333333</v>
      </c>
      <c r="AG1545" s="41">
        <f>India_Data[[#This Row],[Shipping Cost]]/India_Data[[#This Row],[Sales]]</f>
        <v>5.0250030491523365E-2</v>
      </c>
      <c r="AH1545" s="40" t="str">
        <f>IF(India_Data[[#This Row],[Shipping Cost]]/India_Data[[#This Row],[Sales]]&gt;0.1,"HIGH","")</f>
        <v/>
      </c>
    </row>
    <row r="1546" spans="1:34">
      <c r="A1546" s="19">
        <v>1545</v>
      </c>
      <c r="B1546" s="20" t="s">
        <v>508</v>
      </c>
      <c r="C1546" s="20" t="s">
        <v>26</v>
      </c>
      <c r="D1546" s="20" t="s">
        <v>509</v>
      </c>
      <c r="E1546" s="20" t="s">
        <v>510</v>
      </c>
      <c r="F1546" s="20" t="s">
        <v>110</v>
      </c>
      <c r="G1546" s="20" t="s">
        <v>511</v>
      </c>
      <c r="H1546" s="20" t="s">
        <v>512</v>
      </c>
      <c r="I1546" s="20" t="s">
        <v>32</v>
      </c>
      <c r="J1546" s="20" t="s">
        <v>180</v>
      </c>
      <c r="K1546" s="20" t="s">
        <v>2151</v>
      </c>
      <c r="L1546" s="20" t="s">
        <v>1942</v>
      </c>
      <c r="M1546" s="20" t="s">
        <v>1969</v>
      </c>
      <c r="N1546" s="20" t="s">
        <v>2152</v>
      </c>
      <c r="O1546" s="20">
        <v>339.48</v>
      </c>
      <c r="P1546" s="20">
        <v>2</v>
      </c>
      <c r="Q1546" s="20">
        <v>27.12</v>
      </c>
      <c r="R1546" s="20">
        <v>10.64</v>
      </c>
      <c r="S1546" s="20" t="s">
        <v>38</v>
      </c>
      <c r="T1546" s="20">
        <v>700</v>
      </c>
      <c r="U1546" s="20" t="s">
        <v>350</v>
      </c>
      <c r="V1546" s="20" t="s">
        <v>356</v>
      </c>
      <c r="W1546" s="21" t="s">
        <v>58</v>
      </c>
      <c r="X1546" s="22">
        <v>44787</v>
      </c>
      <c r="Y1546" s="23">
        <v>44792</v>
      </c>
      <c r="Z1546" s="37" t="str">
        <f>IF(India_Data[[#This Row],[Order Date]]=India_Data[[#This Row],[Ship Date]],"0","1")</f>
        <v>1</v>
      </c>
      <c r="AA1546" s="37" t="str">
        <f>IF(India_Data[[#This Row],[Sales]]&gt;=India_Data[[#This Row],[Target]],"YES","NO")</f>
        <v>NO</v>
      </c>
      <c r="AB1546" s="37">
        <f>(Data!O1546:O3100-Data!T1546:T3100)</f>
        <v>-360.52</v>
      </c>
      <c r="AC1546" s="35">
        <f>India_Data[[#This Row],[Ship Date]]-India_Data[[#This Row],[Order Date]]</f>
        <v>5</v>
      </c>
      <c r="AD1546" s="35" t="str">
        <f>IF(India_Data[[#This Row],[Ship Date]]-India_Data[[#This Row],[Order Date]]&gt;5,"flag","no")</f>
        <v>no</v>
      </c>
      <c r="AE1546" s="35">
        <f>India_Data[[#This Row],[Profit]]/India_Data[[#This Row],[Sales]]</f>
        <v>7.9886885825379991E-2</v>
      </c>
      <c r="AF1546" s="41">
        <f>India_Data[[#This Row],[Sales]]/India_Data[[#This Row],[Target]]</f>
        <v>0.48497142857142861</v>
      </c>
      <c r="AG1546" s="41">
        <f>India_Data[[#This Row],[Shipping Cost]]/India_Data[[#This Row],[Sales]]</f>
        <v>3.1342052550960293E-2</v>
      </c>
      <c r="AH1546" s="40" t="str">
        <f>IF(India_Data[[#This Row],[Shipping Cost]]/India_Data[[#This Row],[Sales]]&gt;0.1,"HIGH","")</f>
        <v/>
      </c>
    </row>
    <row r="1547" spans="1:34">
      <c r="A1547" s="19">
        <v>1546</v>
      </c>
      <c r="B1547" s="20" t="s">
        <v>923</v>
      </c>
      <c r="C1547" s="20" t="s">
        <v>26</v>
      </c>
      <c r="D1547" s="20" t="s">
        <v>924</v>
      </c>
      <c r="E1547" s="20" t="s">
        <v>925</v>
      </c>
      <c r="F1547" s="20" t="s">
        <v>110</v>
      </c>
      <c r="G1547" s="20" t="s">
        <v>404</v>
      </c>
      <c r="H1547" s="20" t="s">
        <v>405</v>
      </c>
      <c r="I1547" s="20" t="s">
        <v>32</v>
      </c>
      <c r="J1547" s="20" t="s">
        <v>180</v>
      </c>
      <c r="K1547" s="20" t="s">
        <v>1694</v>
      </c>
      <c r="L1547" s="20" t="s">
        <v>1508</v>
      </c>
      <c r="M1547" s="20" t="s">
        <v>1548</v>
      </c>
      <c r="N1547" s="20" t="s">
        <v>1695</v>
      </c>
      <c r="O1547" s="20">
        <v>113.04</v>
      </c>
      <c r="P1547" s="20">
        <v>2</v>
      </c>
      <c r="Q1547" s="20">
        <v>38.4</v>
      </c>
      <c r="R1547" s="20">
        <v>10.52</v>
      </c>
      <c r="S1547" s="20" t="s">
        <v>38</v>
      </c>
      <c r="T1547" s="20">
        <v>467</v>
      </c>
      <c r="U1547" s="20" t="s">
        <v>350</v>
      </c>
      <c r="V1547" s="20" t="s">
        <v>362</v>
      </c>
      <c r="W1547" s="21" t="s">
        <v>41</v>
      </c>
      <c r="X1547" s="22">
        <v>44616</v>
      </c>
      <c r="Y1547" s="23">
        <v>44620</v>
      </c>
      <c r="Z1547" s="37" t="str">
        <f>IF(India_Data[[#This Row],[Order Date]]=India_Data[[#This Row],[Ship Date]],"0","1")</f>
        <v>1</v>
      </c>
      <c r="AA1547" s="37" t="str">
        <f>IF(India_Data[[#This Row],[Sales]]&gt;=India_Data[[#This Row],[Target]],"YES","NO")</f>
        <v>NO</v>
      </c>
      <c r="AB1547" s="37">
        <f>(Data!O1547:O3101-Data!T1547:T3101)</f>
        <v>-353.96</v>
      </c>
      <c r="AC1547" s="35">
        <f>India_Data[[#This Row],[Ship Date]]-India_Data[[#This Row],[Order Date]]</f>
        <v>4</v>
      </c>
      <c r="AD1547" s="35" t="str">
        <f>IF(India_Data[[#This Row],[Ship Date]]-India_Data[[#This Row],[Order Date]]&gt;5,"flag","no")</f>
        <v>no</v>
      </c>
      <c r="AE1547" s="35">
        <f>India_Data[[#This Row],[Profit]]/India_Data[[#This Row],[Sales]]</f>
        <v>0.33970276008492567</v>
      </c>
      <c r="AF1547" s="41">
        <f>India_Data[[#This Row],[Sales]]/India_Data[[#This Row],[Target]]</f>
        <v>0.24205567451820129</v>
      </c>
      <c r="AG1547" s="41">
        <f>India_Data[[#This Row],[Shipping Cost]]/India_Data[[#This Row],[Sales]]</f>
        <v>9.3064401981599432E-2</v>
      </c>
      <c r="AH1547" s="40" t="str">
        <f>IF(India_Data[[#This Row],[Shipping Cost]]/India_Data[[#This Row],[Sales]]&gt;0.1,"HIGH","")</f>
        <v/>
      </c>
    </row>
    <row r="1548" spans="1:34">
      <c r="A1548" s="19">
        <v>1547</v>
      </c>
      <c r="B1548" s="20" t="s">
        <v>1938</v>
      </c>
      <c r="C1548" s="20" t="s">
        <v>26</v>
      </c>
      <c r="D1548" s="20" t="s">
        <v>1939</v>
      </c>
      <c r="E1548" s="20" t="s">
        <v>1940</v>
      </c>
      <c r="F1548" s="20" t="s">
        <v>110</v>
      </c>
      <c r="G1548" s="20" t="s">
        <v>1230</v>
      </c>
      <c r="H1548" s="20" t="s">
        <v>1231</v>
      </c>
      <c r="I1548" s="20" t="s">
        <v>32</v>
      </c>
      <c r="J1548" s="20" t="s">
        <v>33</v>
      </c>
      <c r="K1548" s="20" t="s">
        <v>1856</v>
      </c>
      <c r="L1548" s="20" t="s">
        <v>1508</v>
      </c>
      <c r="M1548" s="20" t="s">
        <v>1518</v>
      </c>
      <c r="N1548" s="20" t="s">
        <v>1857</v>
      </c>
      <c r="O1548" s="20">
        <v>289.32</v>
      </c>
      <c r="P1548" s="20">
        <v>2</v>
      </c>
      <c r="Q1548" s="20">
        <v>49.14</v>
      </c>
      <c r="R1548" s="20">
        <v>13.13</v>
      </c>
      <c r="S1548" s="20" t="s">
        <v>38</v>
      </c>
      <c r="T1548" s="20">
        <v>763</v>
      </c>
      <c r="U1548" s="20" t="s">
        <v>350</v>
      </c>
      <c r="V1548" s="20" t="s">
        <v>351</v>
      </c>
      <c r="W1548" s="21" t="s">
        <v>58</v>
      </c>
      <c r="X1548" s="22">
        <v>45644</v>
      </c>
      <c r="Y1548" s="23">
        <v>45649</v>
      </c>
      <c r="Z1548" s="37" t="str">
        <f>IF(India_Data[[#This Row],[Order Date]]=India_Data[[#This Row],[Ship Date]],"0","1")</f>
        <v>1</v>
      </c>
      <c r="AA1548" s="37" t="str">
        <f>IF(India_Data[[#This Row],[Sales]]&gt;=India_Data[[#This Row],[Target]],"YES","NO")</f>
        <v>NO</v>
      </c>
      <c r="AB1548" s="37">
        <f>(Data!O1548:O3102-Data!T1548:T3102)</f>
        <v>-473.68</v>
      </c>
      <c r="AC1548" s="35">
        <f>India_Data[[#This Row],[Ship Date]]-India_Data[[#This Row],[Order Date]]</f>
        <v>5</v>
      </c>
      <c r="AD1548" s="35" t="str">
        <f>IF(India_Data[[#This Row],[Ship Date]]-India_Data[[#This Row],[Order Date]]&gt;5,"flag","no")</f>
        <v>no</v>
      </c>
      <c r="AE1548" s="35">
        <f>India_Data[[#This Row],[Profit]]/India_Data[[#This Row],[Sales]]</f>
        <v>0.1698465367067607</v>
      </c>
      <c r="AF1548" s="41">
        <f>India_Data[[#This Row],[Sales]]/India_Data[[#This Row],[Target]]</f>
        <v>0.37918741808650064</v>
      </c>
      <c r="AG1548" s="41">
        <f>India_Data[[#This Row],[Shipping Cost]]/India_Data[[#This Row],[Sales]]</f>
        <v>4.5382275680906956E-2</v>
      </c>
      <c r="AH1548" s="40" t="str">
        <f>IF(India_Data[[#This Row],[Shipping Cost]]/India_Data[[#This Row],[Sales]]&gt;0.1,"HIGH","")</f>
        <v/>
      </c>
    </row>
    <row r="1549" spans="1:34">
      <c r="A1549" s="19">
        <v>1548</v>
      </c>
      <c r="B1549" s="20" t="s">
        <v>1458</v>
      </c>
      <c r="C1549" s="20" t="s">
        <v>26</v>
      </c>
      <c r="D1549" s="20" t="s">
        <v>726</v>
      </c>
      <c r="E1549" s="20" t="s">
        <v>727</v>
      </c>
      <c r="F1549" s="20" t="s">
        <v>29</v>
      </c>
      <c r="G1549" s="20" t="s">
        <v>89</v>
      </c>
      <c r="H1549" s="20" t="s">
        <v>512</v>
      </c>
      <c r="I1549" s="20" t="s">
        <v>32</v>
      </c>
      <c r="J1549" s="20" t="s">
        <v>180</v>
      </c>
      <c r="K1549" s="20" t="s">
        <v>1756</v>
      </c>
      <c r="L1549" s="20" t="s">
        <v>1508</v>
      </c>
      <c r="M1549" s="20" t="s">
        <v>1518</v>
      </c>
      <c r="N1549" s="20" t="s">
        <v>1757</v>
      </c>
      <c r="O1549" s="20">
        <v>397.44</v>
      </c>
      <c r="P1549" s="20">
        <v>3</v>
      </c>
      <c r="Q1549" s="20">
        <v>15.84</v>
      </c>
      <c r="R1549" s="20">
        <v>26.96</v>
      </c>
      <c r="S1549" s="20" t="s">
        <v>38</v>
      </c>
      <c r="T1549" s="20">
        <v>63</v>
      </c>
      <c r="U1549" s="20" t="s">
        <v>350</v>
      </c>
      <c r="V1549" s="20" t="s">
        <v>362</v>
      </c>
      <c r="W1549" s="21" t="s">
        <v>58</v>
      </c>
      <c r="X1549" s="22">
        <v>45477</v>
      </c>
      <c r="Y1549" s="23">
        <v>45600</v>
      </c>
      <c r="Z1549" s="37" t="str">
        <f>IF(India_Data[[#This Row],[Order Date]]=India_Data[[#This Row],[Ship Date]],"0","1")</f>
        <v>1</v>
      </c>
      <c r="AA1549" s="37" t="str">
        <f>IF(India_Data[[#This Row],[Sales]]&gt;=India_Data[[#This Row],[Target]],"YES","NO")</f>
        <v>YES</v>
      </c>
      <c r="AB1549" s="37">
        <f>(Data!O1549:O3103-Data!T1549:T3103)</f>
        <v>334.44</v>
      </c>
      <c r="AC1549" s="35">
        <f>India_Data[[#This Row],[Ship Date]]-India_Data[[#This Row],[Order Date]]</f>
        <v>123</v>
      </c>
      <c r="AD1549" s="35" t="str">
        <f>IF(India_Data[[#This Row],[Ship Date]]-India_Data[[#This Row],[Order Date]]&gt;5,"flag","no")</f>
        <v>flag</v>
      </c>
      <c r="AE1549" s="35">
        <f>India_Data[[#This Row],[Profit]]/India_Data[[#This Row],[Sales]]</f>
        <v>3.9855072463768113E-2</v>
      </c>
      <c r="AF1549" s="41">
        <f>India_Data[[#This Row],[Sales]]/India_Data[[#This Row],[Target]]</f>
        <v>6.3085714285714287</v>
      </c>
      <c r="AG1549" s="41">
        <f>India_Data[[#This Row],[Shipping Cost]]/India_Data[[#This Row],[Sales]]</f>
        <v>6.7834138486312395E-2</v>
      </c>
      <c r="AH1549" s="40" t="str">
        <f>IF(India_Data[[#This Row],[Shipping Cost]]/India_Data[[#This Row],[Sales]]&gt;0.1,"HIGH","")</f>
        <v/>
      </c>
    </row>
    <row r="1550" spans="1:34">
      <c r="A1550" s="19">
        <v>1549</v>
      </c>
      <c r="B1550" s="20" t="s">
        <v>559</v>
      </c>
      <c r="C1550" s="20" t="s">
        <v>26</v>
      </c>
      <c r="D1550" s="20" t="s">
        <v>560</v>
      </c>
      <c r="E1550" s="20" t="s">
        <v>561</v>
      </c>
      <c r="F1550" s="20" t="s">
        <v>29</v>
      </c>
      <c r="G1550" s="20" t="s">
        <v>562</v>
      </c>
      <c r="H1550" s="20" t="s">
        <v>563</v>
      </c>
      <c r="I1550" s="20" t="s">
        <v>32</v>
      </c>
      <c r="J1550" s="20" t="s">
        <v>54</v>
      </c>
      <c r="K1550" s="20" t="s">
        <v>1758</v>
      </c>
      <c r="L1550" s="20" t="s">
        <v>1508</v>
      </c>
      <c r="M1550" s="20" t="s">
        <v>1548</v>
      </c>
      <c r="N1550" s="20" t="s">
        <v>1759</v>
      </c>
      <c r="O1550" s="20">
        <v>122.94</v>
      </c>
      <c r="P1550" s="20">
        <v>3</v>
      </c>
      <c r="Q1550" s="20">
        <v>50.4</v>
      </c>
      <c r="R1550" s="20">
        <v>10.029999999999999</v>
      </c>
      <c r="S1550" s="20" t="s">
        <v>38</v>
      </c>
      <c r="T1550" s="20">
        <v>430</v>
      </c>
      <c r="U1550" s="20" t="s">
        <v>350</v>
      </c>
      <c r="V1550" s="20" t="s">
        <v>375</v>
      </c>
      <c r="W1550" s="21" t="s">
        <v>41</v>
      </c>
      <c r="X1550" s="22">
        <v>45614</v>
      </c>
      <c r="Y1550" s="23">
        <v>45618</v>
      </c>
      <c r="Z1550" s="37" t="str">
        <f>IF(India_Data[[#This Row],[Order Date]]=India_Data[[#This Row],[Ship Date]],"0","1")</f>
        <v>1</v>
      </c>
      <c r="AA1550" s="37" t="str">
        <f>IF(India_Data[[#This Row],[Sales]]&gt;=India_Data[[#This Row],[Target]],"YES","NO")</f>
        <v>NO</v>
      </c>
      <c r="AB1550" s="37">
        <f>(Data!O1550:O3104-Data!T1550:T3104)</f>
        <v>-307.06</v>
      </c>
      <c r="AC1550" s="35">
        <f>India_Data[[#This Row],[Ship Date]]-India_Data[[#This Row],[Order Date]]</f>
        <v>4</v>
      </c>
      <c r="AD1550" s="35" t="str">
        <f>IF(India_Data[[#This Row],[Ship Date]]-India_Data[[#This Row],[Order Date]]&gt;5,"flag","no")</f>
        <v>no</v>
      </c>
      <c r="AE1550" s="35">
        <f>India_Data[[#This Row],[Profit]]/India_Data[[#This Row],[Sales]]</f>
        <v>0.40995607613469986</v>
      </c>
      <c r="AF1550" s="41">
        <f>India_Data[[#This Row],[Sales]]/India_Data[[#This Row],[Target]]</f>
        <v>0.28590697674418603</v>
      </c>
      <c r="AG1550" s="41">
        <f>India_Data[[#This Row],[Shipping Cost]]/India_Data[[#This Row],[Sales]]</f>
        <v>8.1584512770457127E-2</v>
      </c>
      <c r="AH1550" s="40" t="str">
        <f>IF(India_Data[[#This Row],[Shipping Cost]]/India_Data[[#This Row],[Sales]]&gt;0.1,"HIGH","")</f>
        <v/>
      </c>
    </row>
    <row r="1551" spans="1:34">
      <c r="A1551" s="19">
        <v>1550</v>
      </c>
      <c r="B1551" s="20" t="s">
        <v>2320</v>
      </c>
      <c r="C1551" s="20" t="s">
        <v>26</v>
      </c>
      <c r="D1551" s="20" t="s">
        <v>2244</v>
      </c>
      <c r="E1551" s="20" t="s">
        <v>2245</v>
      </c>
      <c r="F1551" s="20" t="s">
        <v>29</v>
      </c>
      <c r="G1551" s="20" t="s">
        <v>260</v>
      </c>
      <c r="H1551" s="20" t="s">
        <v>260</v>
      </c>
      <c r="I1551" s="20" t="s">
        <v>32</v>
      </c>
      <c r="J1551" s="20" t="s">
        <v>33</v>
      </c>
      <c r="K1551" s="20" t="s">
        <v>2321</v>
      </c>
      <c r="L1551" s="20" t="s">
        <v>1942</v>
      </c>
      <c r="M1551" s="20" t="s">
        <v>1969</v>
      </c>
      <c r="N1551" s="20" t="s">
        <v>2322</v>
      </c>
      <c r="O1551" s="20">
        <v>455.49</v>
      </c>
      <c r="P1551" s="20">
        <v>3</v>
      </c>
      <c r="Q1551" s="20">
        <v>86.49</v>
      </c>
      <c r="R1551" s="20">
        <v>9.24</v>
      </c>
      <c r="S1551" s="20" t="s">
        <v>38</v>
      </c>
      <c r="T1551" s="20">
        <v>711</v>
      </c>
      <c r="U1551" s="20" t="s">
        <v>350</v>
      </c>
      <c r="V1551" s="20" t="s">
        <v>375</v>
      </c>
      <c r="W1551" s="21" t="s">
        <v>41</v>
      </c>
      <c r="X1551" s="22">
        <v>45316</v>
      </c>
      <c r="Y1551" s="23">
        <v>45320</v>
      </c>
      <c r="Z1551" s="37" t="str">
        <f>IF(India_Data[[#This Row],[Order Date]]=India_Data[[#This Row],[Ship Date]],"0","1")</f>
        <v>1</v>
      </c>
      <c r="AA1551" s="37" t="str">
        <f>IF(India_Data[[#This Row],[Sales]]&gt;=India_Data[[#This Row],[Target]],"YES","NO")</f>
        <v>NO</v>
      </c>
      <c r="AB1551" s="37">
        <f>(Data!O1551:O3105-Data!T1551:T3105)</f>
        <v>-255.51</v>
      </c>
      <c r="AC1551" s="35">
        <f>India_Data[[#This Row],[Ship Date]]-India_Data[[#This Row],[Order Date]]</f>
        <v>4</v>
      </c>
      <c r="AD1551" s="35" t="str">
        <f>IF(India_Data[[#This Row],[Ship Date]]-India_Data[[#This Row],[Order Date]]&gt;5,"flag","no")</f>
        <v>no</v>
      </c>
      <c r="AE1551" s="35">
        <f>India_Data[[#This Row],[Profit]]/India_Data[[#This Row],[Sales]]</f>
        <v>0.18988342224856747</v>
      </c>
      <c r="AF1551" s="41">
        <f>India_Data[[#This Row],[Sales]]/India_Data[[#This Row],[Target]]</f>
        <v>0.64063291139240508</v>
      </c>
      <c r="AG1551" s="41">
        <f>India_Data[[#This Row],[Shipping Cost]]/India_Data[[#This Row],[Sales]]</f>
        <v>2.0285846011987092E-2</v>
      </c>
      <c r="AH1551" s="40" t="str">
        <f>IF(India_Data[[#This Row],[Shipping Cost]]/India_Data[[#This Row],[Sales]]&gt;0.1,"HIGH","")</f>
        <v/>
      </c>
    </row>
    <row r="1552" spans="1:34">
      <c r="A1552" s="19">
        <v>1551</v>
      </c>
      <c r="B1552" s="20" t="s">
        <v>2323</v>
      </c>
      <c r="C1552" s="20" t="s">
        <v>26</v>
      </c>
      <c r="D1552" s="20" t="s">
        <v>884</v>
      </c>
      <c r="E1552" s="20" t="s">
        <v>885</v>
      </c>
      <c r="F1552" s="20" t="s">
        <v>29</v>
      </c>
      <c r="G1552" s="20" t="s">
        <v>260</v>
      </c>
      <c r="H1552" s="20" t="s">
        <v>260</v>
      </c>
      <c r="I1552" s="20" t="s">
        <v>32</v>
      </c>
      <c r="J1552" s="20" t="s">
        <v>33</v>
      </c>
      <c r="K1552" s="20" t="s">
        <v>2324</v>
      </c>
      <c r="L1552" s="20" t="s">
        <v>1942</v>
      </c>
      <c r="M1552" s="20" t="s">
        <v>1958</v>
      </c>
      <c r="N1552" s="20" t="s">
        <v>2325</v>
      </c>
      <c r="O1552" s="20">
        <v>139.59</v>
      </c>
      <c r="P1552" s="20">
        <v>3</v>
      </c>
      <c r="Q1552" s="20">
        <v>69.75</v>
      </c>
      <c r="R1552" s="20">
        <v>13.99</v>
      </c>
      <c r="S1552" s="20" t="s">
        <v>38</v>
      </c>
      <c r="T1552" s="20">
        <v>499</v>
      </c>
      <c r="U1552" s="20" t="s">
        <v>350</v>
      </c>
      <c r="V1552" s="20" t="s">
        <v>362</v>
      </c>
      <c r="W1552" s="21" t="s">
        <v>58</v>
      </c>
      <c r="X1552" s="22">
        <v>44728</v>
      </c>
      <c r="Y1552" s="23">
        <v>44734</v>
      </c>
      <c r="Z1552" s="37" t="str">
        <f>IF(India_Data[[#This Row],[Order Date]]=India_Data[[#This Row],[Ship Date]],"0","1")</f>
        <v>1</v>
      </c>
      <c r="AA1552" s="37" t="str">
        <f>IF(India_Data[[#This Row],[Sales]]&gt;=India_Data[[#This Row],[Target]],"YES","NO")</f>
        <v>NO</v>
      </c>
      <c r="AB1552" s="37">
        <f>(Data!O1552:O3106-Data!T1552:T3106)</f>
        <v>-359.40999999999997</v>
      </c>
      <c r="AC1552" s="35">
        <f>India_Data[[#This Row],[Ship Date]]-India_Data[[#This Row],[Order Date]]</f>
        <v>6</v>
      </c>
      <c r="AD1552" s="35" t="str">
        <f>IF(India_Data[[#This Row],[Ship Date]]-India_Data[[#This Row],[Order Date]]&gt;5,"flag","no")</f>
        <v>flag</v>
      </c>
      <c r="AE1552" s="35">
        <f>India_Data[[#This Row],[Profit]]/India_Data[[#This Row],[Sales]]</f>
        <v>0.49967762733720178</v>
      </c>
      <c r="AF1552" s="41">
        <f>India_Data[[#This Row],[Sales]]/India_Data[[#This Row],[Target]]</f>
        <v>0.27973947895791584</v>
      </c>
      <c r="AG1552" s="41">
        <f>India_Data[[#This Row],[Shipping Cost]]/India_Data[[#This Row],[Sales]]</f>
        <v>0.1002220789454832</v>
      </c>
      <c r="AH1552" s="40" t="str">
        <f>IF(India_Data[[#This Row],[Shipping Cost]]/India_Data[[#This Row],[Sales]]&gt;0.1,"HIGH","")</f>
        <v>HIGH</v>
      </c>
    </row>
    <row r="1553" spans="1:34">
      <c r="A1553" s="19">
        <v>1552</v>
      </c>
      <c r="B1553" s="20" t="s">
        <v>2326</v>
      </c>
      <c r="C1553" s="20" t="s">
        <v>26</v>
      </c>
      <c r="D1553" s="20" t="s">
        <v>397</v>
      </c>
      <c r="E1553" s="20" t="s">
        <v>398</v>
      </c>
      <c r="F1553" s="20" t="s">
        <v>29</v>
      </c>
      <c r="G1553" s="20" t="s">
        <v>645</v>
      </c>
      <c r="H1553" s="20" t="s">
        <v>563</v>
      </c>
      <c r="I1553" s="20" t="s">
        <v>32</v>
      </c>
      <c r="J1553" s="20" t="s">
        <v>54</v>
      </c>
      <c r="K1553" s="20" t="s">
        <v>2327</v>
      </c>
      <c r="L1553" s="20" t="s">
        <v>1942</v>
      </c>
      <c r="M1553" s="20" t="s">
        <v>1958</v>
      </c>
      <c r="N1553" s="20" t="s">
        <v>2328</v>
      </c>
      <c r="O1553" s="20">
        <v>141.9</v>
      </c>
      <c r="P1553" s="20">
        <v>5</v>
      </c>
      <c r="Q1553" s="20">
        <v>4.2</v>
      </c>
      <c r="R1553" s="20">
        <v>11.11</v>
      </c>
      <c r="S1553" s="20" t="s">
        <v>38</v>
      </c>
      <c r="T1553" s="20">
        <v>201</v>
      </c>
      <c r="U1553" s="20" t="s">
        <v>350</v>
      </c>
      <c r="V1553" s="20" t="s">
        <v>351</v>
      </c>
      <c r="W1553" s="21" t="s">
        <v>41</v>
      </c>
      <c r="X1553" s="22">
        <v>44687</v>
      </c>
      <c r="Y1553" s="23">
        <v>44840</v>
      </c>
      <c r="Z1553" s="37" t="str">
        <f>IF(India_Data[[#This Row],[Order Date]]=India_Data[[#This Row],[Ship Date]],"0","1")</f>
        <v>1</v>
      </c>
      <c r="AA1553" s="37" t="str">
        <f>IF(India_Data[[#This Row],[Sales]]&gt;=India_Data[[#This Row],[Target]],"YES","NO")</f>
        <v>NO</v>
      </c>
      <c r="AB1553" s="37">
        <f>(Data!O1553:O3107-Data!T1553:T3107)</f>
        <v>-59.099999999999994</v>
      </c>
      <c r="AC1553" s="35">
        <f>India_Data[[#This Row],[Ship Date]]-India_Data[[#This Row],[Order Date]]</f>
        <v>153</v>
      </c>
      <c r="AD1553" s="35" t="str">
        <f>IF(India_Data[[#This Row],[Ship Date]]-India_Data[[#This Row],[Order Date]]&gt;5,"flag","no")</f>
        <v>flag</v>
      </c>
      <c r="AE1553" s="35">
        <f>India_Data[[#This Row],[Profit]]/India_Data[[#This Row],[Sales]]</f>
        <v>2.9598308668076109E-2</v>
      </c>
      <c r="AF1553" s="41">
        <f>India_Data[[#This Row],[Sales]]/India_Data[[#This Row],[Target]]</f>
        <v>0.70597014925373136</v>
      </c>
      <c r="AG1553" s="41">
        <f>India_Data[[#This Row],[Shipping Cost]]/India_Data[[#This Row],[Sales]]</f>
        <v>7.8294573643410845E-2</v>
      </c>
      <c r="AH1553" s="40" t="str">
        <f>IF(India_Data[[#This Row],[Shipping Cost]]/India_Data[[#This Row],[Sales]]&gt;0.1,"HIGH","")</f>
        <v/>
      </c>
    </row>
    <row r="1554" spans="1:34">
      <c r="A1554" s="19">
        <v>1553</v>
      </c>
      <c r="B1554" s="20" t="s">
        <v>1461</v>
      </c>
      <c r="C1554" s="20" t="s">
        <v>26</v>
      </c>
      <c r="D1554" s="20" t="s">
        <v>1462</v>
      </c>
      <c r="E1554" s="20" t="s">
        <v>1463</v>
      </c>
      <c r="F1554" s="20" t="s">
        <v>29</v>
      </c>
      <c r="G1554" s="20" t="s">
        <v>1464</v>
      </c>
      <c r="H1554" s="20" t="s">
        <v>63</v>
      </c>
      <c r="I1554" s="20" t="s">
        <v>32</v>
      </c>
      <c r="J1554" s="20" t="s">
        <v>54</v>
      </c>
      <c r="K1554" s="20" t="s">
        <v>1572</v>
      </c>
      <c r="L1554" s="20" t="s">
        <v>1508</v>
      </c>
      <c r="M1554" s="20" t="s">
        <v>1509</v>
      </c>
      <c r="N1554" s="20" t="s">
        <v>1573</v>
      </c>
      <c r="O1554" s="20">
        <v>1022.04</v>
      </c>
      <c r="P1554" s="20">
        <v>6</v>
      </c>
      <c r="Q1554" s="20">
        <v>40.86</v>
      </c>
      <c r="R1554" s="20">
        <v>60.19</v>
      </c>
      <c r="S1554" s="20" t="s">
        <v>38</v>
      </c>
      <c r="T1554" s="20">
        <v>442</v>
      </c>
      <c r="U1554" s="20" t="s">
        <v>350</v>
      </c>
      <c r="V1554" s="20" t="s">
        <v>362</v>
      </c>
      <c r="W1554" s="21" t="s">
        <v>41</v>
      </c>
      <c r="X1554" s="22">
        <v>44547</v>
      </c>
      <c r="Y1554" s="23">
        <v>44551</v>
      </c>
      <c r="Z1554" s="37" t="str">
        <f>IF(India_Data[[#This Row],[Order Date]]=India_Data[[#This Row],[Ship Date]],"0","1")</f>
        <v>1</v>
      </c>
      <c r="AA1554" s="37" t="str">
        <f>IF(India_Data[[#This Row],[Sales]]&gt;=India_Data[[#This Row],[Target]],"YES","NO")</f>
        <v>YES</v>
      </c>
      <c r="AB1554" s="37">
        <f>(Data!O1554:O3108-Data!T1554:T3108)</f>
        <v>580.04</v>
      </c>
      <c r="AC1554" s="35">
        <f>India_Data[[#This Row],[Ship Date]]-India_Data[[#This Row],[Order Date]]</f>
        <v>4</v>
      </c>
      <c r="AD1554" s="35" t="str">
        <f>IF(India_Data[[#This Row],[Ship Date]]-India_Data[[#This Row],[Order Date]]&gt;5,"flag","no")</f>
        <v>no</v>
      </c>
      <c r="AE1554" s="35">
        <f>India_Data[[#This Row],[Profit]]/India_Data[[#This Row],[Sales]]</f>
        <v>3.9978865797816135E-2</v>
      </c>
      <c r="AF1554" s="41">
        <f>India_Data[[#This Row],[Sales]]/India_Data[[#This Row],[Target]]</f>
        <v>2.3123076923076922</v>
      </c>
      <c r="AG1554" s="41">
        <f>India_Data[[#This Row],[Shipping Cost]]/India_Data[[#This Row],[Sales]]</f>
        <v>5.8892019881805015E-2</v>
      </c>
      <c r="AH1554" s="40" t="str">
        <f>IF(India_Data[[#This Row],[Shipping Cost]]/India_Data[[#This Row],[Sales]]&gt;0.1,"HIGH","")</f>
        <v/>
      </c>
    </row>
    <row r="1555" spans="1:34">
      <c r="A1555" s="19">
        <v>1554</v>
      </c>
      <c r="B1555" s="20" t="s">
        <v>2310</v>
      </c>
      <c r="C1555" s="20" t="s">
        <v>26</v>
      </c>
      <c r="D1555" s="20" t="s">
        <v>2311</v>
      </c>
      <c r="E1555" s="20" t="s">
        <v>2312</v>
      </c>
      <c r="F1555" s="20" t="s">
        <v>29</v>
      </c>
      <c r="G1555" s="20" t="s">
        <v>588</v>
      </c>
      <c r="H1555" s="20" t="s">
        <v>136</v>
      </c>
      <c r="I1555" s="20" t="s">
        <v>32</v>
      </c>
      <c r="J1555" s="20" t="s">
        <v>54</v>
      </c>
      <c r="K1555" s="20" t="s">
        <v>2211</v>
      </c>
      <c r="L1555" s="20" t="s">
        <v>1942</v>
      </c>
      <c r="M1555" s="20" t="s">
        <v>1969</v>
      </c>
      <c r="N1555" s="20" t="s">
        <v>2212</v>
      </c>
      <c r="O1555" s="20">
        <v>956.13</v>
      </c>
      <c r="P1555" s="20">
        <v>7</v>
      </c>
      <c r="Q1555" s="20">
        <v>162.54</v>
      </c>
      <c r="R1555" s="20">
        <v>89.01</v>
      </c>
      <c r="S1555" s="20" t="s">
        <v>38</v>
      </c>
      <c r="T1555" s="20">
        <v>95</v>
      </c>
      <c r="U1555" s="20" t="s">
        <v>350</v>
      </c>
      <c r="V1555" s="20" t="s">
        <v>375</v>
      </c>
      <c r="W1555" s="21" t="s">
        <v>58</v>
      </c>
      <c r="X1555" s="22">
        <v>45103</v>
      </c>
      <c r="Y1555" s="23">
        <v>44933</v>
      </c>
      <c r="Z1555" s="37" t="str">
        <f>IF(India_Data[[#This Row],[Order Date]]=India_Data[[#This Row],[Ship Date]],"0","1")</f>
        <v>1</v>
      </c>
      <c r="AA1555" s="37" t="str">
        <f>IF(India_Data[[#This Row],[Sales]]&gt;=India_Data[[#This Row],[Target]],"YES","NO")</f>
        <v>YES</v>
      </c>
      <c r="AB1555" s="37">
        <f>(Data!O1555:O3109-Data!T1555:T3109)</f>
        <v>861.13</v>
      </c>
      <c r="AC1555" s="35">
        <f>India_Data[[#This Row],[Ship Date]]-India_Data[[#This Row],[Order Date]]</f>
        <v>-170</v>
      </c>
      <c r="AD1555" s="35" t="str">
        <f>IF(India_Data[[#This Row],[Ship Date]]-India_Data[[#This Row],[Order Date]]&gt;5,"flag","no")</f>
        <v>no</v>
      </c>
      <c r="AE1555" s="35">
        <f>India_Data[[#This Row],[Profit]]/India_Data[[#This Row],[Sales]]</f>
        <v>0.16999780364594771</v>
      </c>
      <c r="AF1555" s="41">
        <f>India_Data[[#This Row],[Sales]]/India_Data[[#This Row],[Target]]</f>
        <v>10.064526315789474</v>
      </c>
      <c r="AG1555" s="41">
        <f>India_Data[[#This Row],[Shipping Cost]]/India_Data[[#This Row],[Sales]]</f>
        <v>9.3094035329923761E-2</v>
      </c>
      <c r="AH1555" s="40" t="str">
        <f>IF(India_Data[[#This Row],[Shipping Cost]]/India_Data[[#This Row],[Sales]]&gt;0.1,"HIGH","")</f>
        <v/>
      </c>
    </row>
    <row r="1556" spans="1:34">
      <c r="A1556" s="19">
        <v>1555</v>
      </c>
      <c r="B1556" s="20" t="s">
        <v>2329</v>
      </c>
      <c r="C1556" s="20" t="s">
        <v>26</v>
      </c>
      <c r="D1556" s="20" t="s">
        <v>2330</v>
      </c>
      <c r="E1556" s="20" t="s">
        <v>2331</v>
      </c>
      <c r="F1556" s="20" t="s">
        <v>29</v>
      </c>
      <c r="G1556" s="20" t="s">
        <v>30</v>
      </c>
      <c r="H1556" s="20" t="s">
        <v>31</v>
      </c>
      <c r="I1556" s="20" t="s">
        <v>32</v>
      </c>
      <c r="J1556" s="20" t="s">
        <v>33</v>
      </c>
      <c r="K1556" s="20" t="s">
        <v>2332</v>
      </c>
      <c r="L1556" s="20" t="s">
        <v>1942</v>
      </c>
      <c r="M1556" s="20" t="s">
        <v>1950</v>
      </c>
      <c r="N1556" s="20" t="s">
        <v>2333</v>
      </c>
      <c r="O1556" s="20">
        <v>753.72</v>
      </c>
      <c r="P1556" s="20">
        <v>2</v>
      </c>
      <c r="Q1556" s="20">
        <v>60.24</v>
      </c>
      <c r="R1556" s="20">
        <v>74.650000000000006</v>
      </c>
      <c r="S1556" s="20" t="s">
        <v>38</v>
      </c>
      <c r="T1556" s="20">
        <v>542</v>
      </c>
      <c r="U1556" s="20" t="s">
        <v>350</v>
      </c>
      <c r="V1556" s="20" t="s">
        <v>356</v>
      </c>
      <c r="W1556" s="21" t="s">
        <v>41</v>
      </c>
      <c r="X1556" s="24">
        <v>44587</v>
      </c>
      <c r="Y1556" s="25">
        <v>44591</v>
      </c>
      <c r="Z1556" s="37" t="str">
        <f>IF(India_Data[[#This Row],[Order Date]]=India_Data[[#This Row],[Ship Date]],"0","1")</f>
        <v>1</v>
      </c>
      <c r="AA1556" s="37" t="str">
        <f>IF(India_Data[[#This Row],[Sales]]&gt;=India_Data[[#This Row],[Target]],"YES","NO")</f>
        <v>YES</v>
      </c>
      <c r="AB1556" s="37">
        <f>(Data!O1556:O3110-Data!T1556:T3110)</f>
        <v>211.72000000000003</v>
      </c>
      <c r="AC1556" s="35">
        <f>India_Data[[#This Row],[Ship Date]]-India_Data[[#This Row],[Order Date]]</f>
        <v>4</v>
      </c>
      <c r="AD1556" s="35"/>
      <c r="AE1556" s="35">
        <f>India_Data[[#This Row],[Profit]]/India_Data[[#This Row],[Sales]]</f>
        <v>7.99235790479223E-2</v>
      </c>
      <c r="AF1556" s="41">
        <f>India_Data[[#This Row],[Sales]]/India_Data[[#This Row],[Target]]</f>
        <v>1.3906273062730627</v>
      </c>
      <c r="AG1556" s="41">
        <f>India_Data[[#This Row],[Shipping Cost]]/India_Data[[#This Row],[Sales]]</f>
        <v>9.9042084593748345E-2</v>
      </c>
      <c r="AH1556" s="40" t="str">
        <f>IF(India_Data[[#This Row],[Shipping Cost]]/India_Data[[#This Row],[Sales]]&gt;0.1,"HIGH","")</f>
        <v/>
      </c>
    </row>
    <row r="1557" spans="1:34">
      <c r="A1557" s="19"/>
      <c r="B1557" s="20"/>
      <c r="C1557" s="20"/>
      <c r="D1557" s="20"/>
      <c r="E1557" s="20"/>
      <c r="F1557" s="20"/>
      <c r="G1557" s="20"/>
      <c r="H1557" s="20"/>
      <c r="I1557" s="20"/>
      <c r="J1557" s="20"/>
      <c r="K1557" s="20"/>
      <c r="L1557" s="20"/>
      <c r="M1557" s="20"/>
      <c r="N1557" s="20"/>
      <c r="O1557" s="20"/>
      <c r="P1557" s="20"/>
      <c r="Q1557" s="20"/>
      <c r="R1557" s="20"/>
      <c r="S1557" s="20"/>
      <c r="T1557" s="20"/>
      <c r="U1557" s="20"/>
      <c r="V1557" s="20"/>
      <c r="W1557" s="21"/>
      <c r="X1557" s="26"/>
      <c r="Y1557" s="27"/>
      <c r="Z1557" s="37" t="str">
        <f>IF(India_Data[[#This Row],[Order Date]]=India_Data[[#This Row],[Ship Date]],"0","1")</f>
        <v>0</v>
      </c>
      <c r="AA1557" s="37" t="str">
        <f>IF(India_Data[[#This Row],[Sales]]&gt;=India_Data[[#This Row],[Target]],"YES","NO")</f>
        <v>YES</v>
      </c>
      <c r="AB1557" s="37">
        <f>(Data!O1557:O3111-Data!T1557:T3111)</f>
        <v>0</v>
      </c>
      <c r="AC1557" s="35">
        <f>India_Data[[#This Row],[Ship Date]]-India_Data[[#This Row],[Order Date]]</f>
        <v>0</v>
      </c>
      <c r="AD1557" s="35" t="str">
        <f>IF(India_Data[[#This Row],[Ship Date]]-India_Data[[#This Row],[Order Date]]&gt;5,"flag","no")</f>
        <v>no</v>
      </c>
      <c r="AE1557" s="35" t="e">
        <f>India_Data[[#This Row],[Profit]]/India_Data[[#This Row],[Sales]]</f>
        <v>#DIV/0!</v>
      </c>
      <c r="AF1557" s="41" t="e">
        <f>India_Data[[#This Row],[Sales]]/India_Data[[#This Row],[Target]]</f>
        <v>#DIV/0!</v>
      </c>
      <c r="AG1557" s="41" t="e">
        <f>India_Data[[#This Row],[Shipping Cost]]/India_Data[[#This Row],[Sales]]</f>
        <v>#DIV/0!</v>
      </c>
      <c r="AH1557" s="40" t="e">
        <f>IF(India_Data[[#This Row],[Shipping Cost]]/India_Data[[#This Row],[Sales]]&gt;0.1,"HIGH","")</f>
        <v>#DIV/0!</v>
      </c>
    </row>
    <row r="1558" spans="1:34">
      <c r="A1558" s="19"/>
      <c r="B1558" s="20"/>
      <c r="C1558" s="20"/>
      <c r="D1558" s="20"/>
      <c r="E1558" s="20"/>
      <c r="F1558" s="20"/>
      <c r="G1558" s="20"/>
      <c r="H1558" s="20"/>
      <c r="I1558" s="20"/>
      <c r="J1558" s="20"/>
      <c r="K1558" s="20"/>
      <c r="L1558" s="20"/>
      <c r="M1558" s="20"/>
      <c r="N1558" s="20"/>
      <c r="O1558" s="20"/>
      <c r="P1558" s="20"/>
      <c r="Q1558" s="20"/>
      <c r="R1558" s="20"/>
      <c r="S1558" s="20"/>
      <c r="T1558" s="20"/>
      <c r="U1558" s="20"/>
      <c r="V1558" s="20"/>
      <c r="W1558" s="21"/>
      <c r="X1558" s="28"/>
      <c r="Y1558" s="29"/>
      <c r="Z1558" s="37" t="str">
        <f>IF(India_Data[[#This Row],[Order Date]]=India_Data[[#This Row],[Ship Date]],"0","1")</f>
        <v>0</v>
      </c>
      <c r="AA1558" s="37" t="str">
        <f>IF(India_Data[[#This Row],[Sales]]&gt;=India_Data[[#This Row],[Target]],"YES","NO")</f>
        <v>YES</v>
      </c>
      <c r="AB1558" s="37">
        <f>(Data!O1558:O3112-Data!T1558:T3112)</f>
        <v>0</v>
      </c>
      <c r="AC1558" s="35">
        <f>India_Data[[#This Row],[Ship Date]]-India_Data[[#This Row],[Order Date]]</f>
        <v>0</v>
      </c>
      <c r="AD1558" s="35" t="str">
        <f>IF(India_Data[[#This Row],[Ship Date]]-India_Data[[#This Row],[Order Date]]&gt;5,"flag","no")</f>
        <v>no</v>
      </c>
      <c r="AE1558" s="35" t="e">
        <f>India_Data[[#This Row],[Profit]]/India_Data[[#This Row],[Sales]]</f>
        <v>#DIV/0!</v>
      </c>
      <c r="AF1558" s="41" t="e">
        <f>India_Data[[#This Row],[Sales]]/India_Data[[#This Row],[Target]]</f>
        <v>#DIV/0!</v>
      </c>
      <c r="AG1558" s="41" t="e">
        <f>India_Data[[#This Row],[Shipping Cost]]/India_Data[[#This Row],[Sales]]</f>
        <v>#DIV/0!</v>
      </c>
      <c r="AH1558" s="40" t="e">
        <f>IF(India_Data[[#This Row],[Shipping Cost]]/India_Data[[#This Row],[Sales]]&gt;0.1,"HIGH","")</f>
        <v>#DIV/0!</v>
      </c>
    </row>
  </sheetData>
  <phoneticPr fontId="4" type="noConversion"/>
  <conditionalFormatting sqref="AG2:AG1558">
    <cfRule type="cellIs" dxfId="38" priority="1" operator="greaterThan">
      <formula>0.1</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0B872-87C2-447C-AC3E-A753B46497FA}">
  <dimension ref="A1:I57"/>
  <sheetViews>
    <sheetView zoomScale="91" workbookViewId="0">
      <selection activeCell="C35" sqref="C35"/>
    </sheetView>
  </sheetViews>
  <sheetFormatPr defaultRowHeight="19"/>
  <cols>
    <col min="1" max="1" width="23.29296875" customWidth="1"/>
    <col min="2" max="2" width="68.05859375" customWidth="1"/>
    <col min="3" max="3" width="43.29296875" customWidth="1"/>
    <col min="6" max="6" width="11.87890625" bestFit="1" customWidth="1"/>
    <col min="7" max="7" width="15.46875" bestFit="1" customWidth="1"/>
    <col min="9" max="9" width="11.87890625" bestFit="1" customWidth="1"/>
    <col min="10" max="10" width="15.46875" bestFit="1" customWidth="1"/>
  </cols>
  <sheetData>
    <row r="1" spans="1:9">
      <c r="A1" s="8" t="s">
        <v>4119</v>
      </c>
      <c r="B1" s="8"/>
      <c r="C1" s="8"/>
      <c r="D1" s="8"/>
      <c r="E1" s="8"/>
      <c r="F1" s="8"/>
      <c r="G1" s="8"/>
      <c r="H1" s="8"/>
    </row>
    <row r="3" spans="1:9">
      <c r="A3" s="7" t="s">
        <v>4120</v>
      </c>
      <c r="I3" s="9"/>
    </row>
    <row r="4" spans="1:9">
      <c r="A4" s="7"/>
    </row>
    <row r="5" spans="1:9">
      <c r="A5" s="7" t="s">
        <v>4121</v>
      </c>
      <c r="G5" s="10"/>
    </row>
    <row r="6" spans="1:9">
      <c r="A6" s="7"/>
    </row>
    <row r="7" spans="1:9">
      <c r="A7" s="7" t="s">
        <v>4122</v>
      </c>
    </row>
    <row r="8" spans="1:9">
      <c r="A8" s="7"/>
    </row>
    <row r="9" spans="1:9">
      <c r="A9" s="7" t="s">
        <v>4123</v>
      </c>
    </row>
    <row r="10" spans="1:9">
      <c r="A10" s="7"/>
    </row>
    <row r="11" spans="1:9">
      <c r="A11" s="7" t="s">
        <v>4124</v>
      </c>
    </row>
    <row r="12" spans="1:9">
      <c r="A12" s="7"/>
    </row>
    <row r="13" spans="1:9">
      <c r="A13" s="7" t="s">
        <v>4125</v>
      </c>
    </row>
    <row r="14" spans="1:9">
      <c r="A14" s="7"/>
    </row>
    <row r="15" spans="1:9">
      <c r="A15" s="7" t="s">
        <v>4126</v>
      </c>
    </row>
    <row r="19" spans="1:1">
      <c r="A19" s="6" t="s">
        <v>4127</v>
      </c>
    </row>
    <row r="21" spans="1:1">
      <c r="A21" s="12" t="s">
        <v>4128</v>
      </c>
    </row>
    <row r="22" spans="1:1">
      <c r="A22" s="7"/>
    </row>
    <row r="23" spans="1:1">
      <c r="A23" s="7" t="s">
        <v>4129</v>
      </c>
    </row>
    <row r="24" spans="1:1">
      <c r="A24" s="7"/>
    </row>
    <row r="25" spans="1:1">
      <c r="A25" s="7" t="s">
        <v>4130</v>
      </c>
    </row>
    <row r="26" spans="1:1">
      <c r="A26" s="7"/>
    </row>
    <row r="27" spans="1:1">
      <c r="A27" s="7" t="s">
        <v>4131</v>
      </c>
    </row>
    <row r="28" spans="1:1">
      <c r="A28" s="7"/>
    </row>
    <row r="29" spans="1:1">
      <c r="A29" s="7" t="s">
        <v>4132</v>
      </c>
    </row>
    <row r="30" spans="1:1">
      <c r="A30" s="7"/>
    </row>
    <row r="31" spans="1:1">
      <c r="A31" s="7" t="s">
        <v>4133</v>
      </c>
    </row>
    <row r="32" spans="1:1">
      <c r="A32" s="7"/>
    </row>
    <row r="33" spans="1:4">
      <c r="A33" s="7" t="s">
        <v>4134</v>
      </c>
    </row>
    <row r="34" spans="1:4">
      <c r="A34" s="7"/>
    </row>
    <row r="35" spans="1:4">
      <c r="A35" s="7" t="s">
        <v>4135</v>
      </c>
    </row>
    <row r="36" spans="1:4">
      <c r="A36" s="7"/>
    </row>
    <row r="37" spans="1:4">
      <c r="A37" s="7" t="s">
        <v>4136</v>
      </c>
    </row>
    <row r="38" spans="1:4">
      <c r="A38" s="7"/>
    </row>
    <row r="39" spans="1:4">
      <c r="A39" s="7" t="s">
        <v>4137</v>
      </c>
    </row>
    <row r="43" spans="1:4">
      <c r="A43" s="6" t="s">
        <v>4138</v>
      </c>
      <c r="B43" s="13"/>
      <c r="C43" s="13"/>
    </row>
    <row r="44" spans="1:4">
      <c r="A44" s="13"/>
      <c r="B44" s="13"/>
      <c r="C44" s="13"/>
    </row>
    <row r="45" spans="1:4">
      <c r="A45" s="14" t="s">
        <v>4139</v>
      </c>
      <c r="B45" s="13"/>
      <c r="C45" s="13"/>
    </row>
    <row r="46" spans="1:4">
      <c r="A46" s="13"/>
      <c r="B46" s="13"/>
      <c r="C46" s="13"/>
    </row>
    <row r="47" spans="1:4">
      <c r="A47" s="15" t="s">
        <v>4140</v>
      </c>
      <c r="B47" s="15" t="s">
        <v>4141</v>
      </c>
      <c r="C47" s="15" t="s">
        <v>4142</v>
      </c>
      <c r="D47" s="16"/>
    </row>
    <row r="48" spans="1:4">
      <c r="A48" s="17" t="s">
        <v>4143</v>
      </c>
      <c r="B48" s="18" t="s">
        <v>4144</v>
      </c>
      <c r="C48" s="18" t="s">
        <v>4145</v>
      </c>
      <c r="D48" s="16"/>
    </row>
    <row r="49" spans="1:4">
      <c r="A49" s="17" t="s">
        <v>4146</v>
      </c>
      <c r="B49" s="18" t="s">
        <v>4147</v>
      </c>
      <c r="C49" s="18" t="s">
        <v>4148</v>
      </c>
      <c r="D49" s="16"/>
    </row>
    <row r="50" spans="1:4">
      <c r="A50" s="17" t="s">
        <v>4149</v>
      </c>
      <c r="B50" s="18" t="s">
        <v>4150</v>
      </c>
      <c r="C50" s="18" t="s">
        <v>4151</v>
      </c>
      <c r="D50" s="16"/>
    </row>
    <row r="51" spans="1:4">
      <c r="A51" s="17" t="s">
        <v>4152</v>
      </c>
      <c r="B51" s="18" t="s">
        <v>4153</v>
      </c>
      <c r="C51" s="18" t="s">
        <v>4154</v>
      </c>
      <c r="D51" s="16"/>
    </row>
    <row r="52" spans="1:4">
      <c r="A52" s="17" t="s">
        <v>4155</v>
      </c>
      <c r="B52" s="18" t="s">
        <v>4156</v>
      </c>
      <c r="C52" s="18" t="s">
        <v>4157</v>
      </c>
      <c r="D52" s="16"/>
    </row>
    <row r="53" spans="1:4">
      <c r="A53" s="17" t="s">
        <v>4158</v>
      </c>
      <c r="B53" s="18" t="s">
        <v>4159</v>
      </c>
      <c r="C53" s="18" t="s">
        <v>4160</v>
      </c>
      <c r="D53" s="16"/>
    </row>
    <row r="54" spans="1:4">
      <c r="A54" s="17" t="s">
        <v>4161</v>
      </c>
      <c r="B54" s="18" t="s">
        <v>4162</v>
      </c>
      <c r="C54" s="18" t="s">
        <v>4163</v>
      </c>
      <c r="D54" s="16"/>
    </row>
    <row r="55" spans="1:4">
      <c r="A55" s="17" t="s">
        <v>4164</v>
      </c>
      <c r="B55" s="18" t="s">
        <v>4165</v>
      </c>
      <c r="C55" s="18" t="s">
        <v>4166</v>
      </c>
      <c r="D55" s="16"/>
    </row>
    <row r="56" spans="1:4">
      <c r="A56" s="17" t="s">
        <v>4167</v>
      </c>
      <c r="B56" s="18" t="s">
        <v>4168</v>
      </c>
      <c r="C56" s="18" t="s">
        <v>4169</v>
      </c>
      <c r="D56" s="16"/>
    </row>
    <row r="57" spans="1:4">
      <c r="A57" s="16"/>
      <c r="B57" s="16"/>
      <c r="C57" s="16"/>
      <c r="D57"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F8C85-1975-4B13-874F-CB4BF3E15881}">
  <dimension ref="A1:AY94"/>
  <sheetViews>
    <sheetView tabSelected="1" zoomScale="47" zoomScaleNormal="47" workbookViewId="0">
      <selection activeCell="J25" sqref="J25"/>
    </sheetView>
  </sheetViews>
  <sheetFormatPr defaultRowHeight="19"/>
  <cols>
    <col min="50" max="50" width="14.234375" customWidth="1"/>
  </cols>
  <sheetData>
    <row r="1" spans="1:51" s="45" customFormat="1">
      <c r="A1" s="36"/>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row>
    <row r="2" spans="1:51">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row>
    <row r="3" spans="1:51">
      <c r="A3" s="3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row>
    <row r="4" spans="1:51">
      <c r="A4" s="36"/>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row>
    <row r="5" spans="1:51">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row>
    <row r="6" spans="1:51">
      <c r="A6" s="36"/>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row>
    <row r="7" spans="1:51">
      <c r="A7" s="36"/>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row>
    <row r="8" spans="1:51">
      <c r="A8" s="36"/>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row>
    <row r="9" spans="1:51">
      <c r="A9" s="36"/>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row>
    <row r="10" spans="1:51">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row>
    <row r="11" spans="1:5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row>
    <row r="12" spans="1:5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row>
    <row r="13" spans="1:5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row>
    <row r="14" spans="1:5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row>
    <row r="15" spans="1:5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row>
    <row r="16" spans="1:5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row>
    <row r="17" spans="1:5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row>
    <row r="18" spans="1:5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row>
    <row r="19" spans="1:51">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row>
    <row r="20" spans="1:5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row>
    <row r="21" spans="1:51">
      <c r="A21" s="36"/>
      <c r="B21" s="36"/>
      <c r="C21" s="36"/>
      <c r="D21" s="36"/>
      <c r="E21" s="36"/>
      <c r="F21" s="36"/>
      <c r="G21" s="43"/>
      <c r="H21" s="36"/>
      <c r="I21" s="36"/>
      <c r="J21" s="43"/>
      <c r="K21" s="36"/>
      <c r="L21" s="36"/>
      <c r="M21" s="43">
        <v>0.47576994812789503</v>
      </c>
      <c r="N21" s="36"/>
      <c r="O21" s="36"/>
      <c r="P21" s="36"/>
      <c r="Q21" s="36"/>
      <c r="R21" s="36"/>
      <c r="S21" s="36"/>
      <c r="T21" s="43"/>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row>
    <row r="22" spans="1:5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row>
    <row r="23" spans="1:5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row>
    <row r="24" spans="1:5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row>
    <row r="25" spans="1:5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row>
    <row r="26" spans="1:5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row>
    <row r="27" spans="1:5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row>
    <row r="28" spans="1:5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row>
    <row r="29" spans="1:5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row>
    <row r="30" spans="1:5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row>
    <row r="31" spans="1:5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spans="1:5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row>
    <row r="33" spans="1:5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row>
    <row r="34" spans="1:5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row>
    <row r="35" spans="1:5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row>
    <row r="36" spans="1:5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row>
    <row r="37" spans="1:5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row>
    <row r="38" spans="1:5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row>
    <row r="39" spans="1:5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row>
    <row r="40" spans="1:5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row>
    <row r="41" spans="1:5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row>
    <row r="42" spans="1:5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row>
    <row r="43" spans="1:5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row>
    <row r="44" spans="1:5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row>
    <row r="45" spans="1:5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row>
    <row r="46" spans="1:5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row>
    <row r="47" spans="1:5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row>
    <row r="48" spans="1:5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row>
    <row r="49" spans="1:5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row>
    <row r="50" spans="1:5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row>
    <row r="51" spans="1: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row>
    <row r="52" spans="1:5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row>
    <row r="53" spans="1:5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row>
    <row r="54" spans="1:5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row>
    <row r="55" spans="1:5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row>
    <row r="56" spans="1:5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row>
    <row r="57" spans="1:5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row>
    <row r="58" spans="1:5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spans="1:5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row>
    <row r="60" spans="1:5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row>
    <row r="61" spans="1:5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row>
    <row r="62" spans="1:5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row>
    <row r="63" spans="1:5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row>
    <row r="64" spans="1:5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row>
    <row r="65" spans="1:5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row>
    <row r="66" spans="1:5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row>
    <row r="67" spans="1:5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row>
    <row r="68" spans="1:5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row>
    <row r="69" spans="1:5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row>
    <row r="70" spans="1:5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row>
    <row r="71" spans="1:5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row>
    <row r="72" spans="1:5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row>
    <row r="73" spans="1:5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row>
    <row r="74" spans="1:5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spans="1:5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spans="1:5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spans="1:5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spans="1:5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spans="1:5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spans="1:5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spans="1:5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spans="1:5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spans="1:5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spans="1:5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spans="1:5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spans="1:5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spans="1:5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spans="1:5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spans="1:5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spans="1:5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spans="1:5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spans="1:5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spans="1:5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row r="94" spans="1:5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44"/>
    </row>
  </sheetData>
  <conditionalFormatting sqref="G21">
    <cfRule type="iconSet" priority="4">
      <iconSet iconSet="3Arrows">
        <cfvo type="percent" val="0"/>
        <cfvo type="percent" val="33"/>
        <cfvo type="percent" val="67"/>
      </iconSe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 id="{322F7B7A-A2C3-424F-A9CA-F636473E9C2B}">
            <x14:iconSet iconSet="3Triangles">
              <x14:cfvo type="percent">
                <xm:f>0</xm:f>
              </x14:cfvo>
              <x14:cfvo type="percent">
                <xm:f>33</xm:f>
              </x14:cfvo>
              <x14:cfvo type="percent">
                <xm:f>67</xm:f>
              </x14:cfvo>
            </x14:iconSet>
          </x14:cfRule>
          <xm:sqref>J21</xm:sqref>
        </x14:conditionalFormatting>
        <x14:conditionalFormatting xmlns:xm="http://schemas.microsoft.com/office/excel/2006/main">
          <x14:cfRule type="iconSet" priority="2" id="{B14A260D-0263-4998-B317-8E04C301AB95}">
            <x14:iconSet iconSet="3Triangles">
              <x14:cfvo type="percent">
                <xm:f>0</xm:f>
              </x14:cfvo>
              <x14:cfvo type="percent">
                <xm:f>33</xm:f>
              </x14:cfvo>
              <x14:cfvo type="percent">
                <xm:f>67</xm:f>
              </x14:cfvo>
            </x14:iconSet>
          </x14:cfRule>
          <xm:sqref>M21</xm:sqref>
        </x14:conditionalFormatting>
        <x14:conditionalFormatting xmlns:xm="http://schemas.microsoft.com/office/excel/2006/main">
          <x14:cfRule type="iconSet" priority="1" id="{B26E6DAA-9ECB-46DE-BF9C-23A2D44C77D6}">
            <x14:iconSet iconSet="3Triangles">
              <x14:cfvo type="percent">
                <xm:f>0</xm:f>
              </x14:cfvo>
              <x14:cfvo type="percent">
                <xm:f>33</xm:f>
              </x14:cfvo>
              <x14:cfvo type="percent">
                <xm:f>67</xm:f>
              </x14:cfvo>
            </x14:iconSet>
          </x14:cfRule>
          <xm:sqref>T21</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8DC37-F61B-46F9-A70B-B1F0911C489B}">
  <dimension ref="A2:J189"/>
  <sheetViews>
    <sheetView topLeftCell="A171" zoomScale="57" zoomScaleNormal="74" workbookViewId="0">
      <selection activeCell="C189" sqref="C189"/>
    </sheetView>
  </sheetViews>
  <sheetFormatPr defaultRowHeight="19"/>
  <cols>
    <col min="1" max="1" width="12.64453125" bestFit="1" customWidth="1"/>
    <col min="2" max="2" width="11.52734375" bestFit="1" customWidth="1"/>
    <col min="3" max="3" width="11.41015625" bestFit="1" customWidth="1"/>
    <col min="4" max="4" width="12.64453125" bestFit="1" customWidth="1"/>
    <col min="5" max="5" width="11.52734375" bestFit="1" customWidth="1"/>
  </cols>
  <sheetData>
    <row r="2" spans="1:6">
      <c r="A2" t="s">
        <v>4198</v>
      </c>
    </row>
    <row r="3" spans="1:6">
      <c r="A3" t="s">
        <v>4170</v>
      </c>
      <c r="B3" t="s">
        <v>4171</v>
      </c>
      <c r="C3" t="s">
        <v>4172</v>
      </c>
      <c r="D3" t="s">
        <v>4173</v>
      </c>
    </row>
    <row r="4" spans="1:6">
      <c r="A4" s="30">
        <v>589650.10499999952</v>
      </c>
      <c r="B4" s="30">
        <v>129071.83500000006</v>
      </c>
      <c r="C4" s="30">
        <v>5758</v>
      </c>
      <c r="D4" s="30">
        <v>61780.720000000147</v>
      </c>
      <c r="F4" s="39">
        <f>B4/A4</f>
        <v>0.21889563642153539</v>
      </c>
    </row>
    <row r="7" spans="1:6">
      <c r="A7" s="31" t="s">
        <v>4174</v>
      </c>
      <c r="B7" t="s">
        <v>4171</v>
      </c>
      <c r="C7" t="s">
        <v>4199</v>
      </c>
    </row>
    <row r="8" spans="1:6">
      <c r="A8" s="32" t="s">
        <v>1508</v>
      </c>
      <c r="B8" s="30">
        <v>265.32</v>
      </c>
    </row>
    <row r="9" spans="1:6">
      <c r="A9" s="33" t="s">
        <v>1509</v>
      </c>
      <c r="B9" s="30">
        <v>206.85000000000002</v>
      </c>
    </row>
    <row r="10" spans="1:6">
      <c r="A10" s="33" t="s">
        <v>1518</v>
      </c>
      <c r="B10" s="30">
        <v>49.14</v>
      </c>
    </row>
    <row r="11" spans="1:6">
      <c r="A11" s="33" t="s">
        <v>1548</v>
      </c>
      <c r="B11" s="30">
        <v>9.33</v>
      </c>
    </row>
    <row r="12" spans="1:6">
      <c r="A12" s="32" t="s">
        <v>35</v>
      </c>
      <c r="B12" s="30">
        <v>401.66999999999996</v>
      </c>
    </row>
    <row r="13" spans="1:6">
      <c r="A13" s="33" t="s">
        <v>159</v>
      </c>
      <c r="B13" s="30">
        <v>42.03</v>
      </c>
    </row>
    <row r="14" spans="1:6">
      <c r="A14" s="33" t="s">
        <v>36</v>
      </c>
      <c r="B14" s="30">
        <v>68.34</v>
      </c>
    </row>
    <row r="15" spans="1:6">
      <c r="A15" s="33" t="s">
        <v>76</v>
      </c>
      <c r="B15" s="30">
        <v>3.7800000000000002</v>
      </c>
    </row>
    <row r="16" spans="1:6">
      <c r="A16" s="33" t="s">
        <v>145</v>
      </c>
      <c r="B16" s="30">
        <v>287.52</v>
      </c>
    </row>
    <row r="17" spans="1:2">
      <c r="A17" s="32" t="s">
        <v>1942</v>
      </c>
      <c r="B17" s="30">
        <v>8.76</v>
      </c>
    </row>
    <row r="18" spans="1:2">
      <c r="A18" s="33" t="s">
        <v>1969</v>
      </c>
      <c r="B18" s="30">
        <v>8.76</v>
      </c>
    </row>
    <row r="19" spans="1:2">
      <c r="A19" s="32" t="s">
        <v>4175</v>
      </c>
      <c r="B19" s="30">
        <v>675.75</v>
      </c>
    </row>
    <row r="33" spans="1:5">
      <c r="A33" s="31" t="s">
        <v>4174</v>
      </c>
      <c r="B33" t="s">
        <v>4170</v>
      </c>
      <c r="C33" t="s">
        <v>4200</v>
      </c>
      <c r="D33" t="s">
        <v>4174</v>
      </c>
      <c r="E33" t="s">
        <v>4170</v>
      </c>
    </row>
    <row r="34" spans="1:5">
      <c r="A34" s="32" t="s">
        <v>3658</v>
      </c>
      <c r="B34" s="30">
        <v>318.63</v>
      </c>
      <c r="D34" t="s">
        <v>324</v>
      </c>
      <c r="E34">
        <v>12399.450000000003</v>
      </c>
    </row>
    <row r="35" spans="1:5">
      <c r="A35" s="32" t="s">
        <v>613</v>
      </c>
      <c r="B35" s="30">
        <v>1450.08</v>
      </c>
      <c r="D35" t="s">
        <v>164</v>
      </c>
      <c r="E35">
        <v>12499.98</v>
      </c>
    </row>
    <row r="36" spans="1:5">
      <c r="A36" s="32" t="s">
        <v>156</v>
      </c>
      <c r="B36" s="30">
        <v>429.53999999999996</v>
      </c>
      <c r="D36" t="s">
        <v>45</v>
      </c>
      <c r="E36">
        <v>11513.880000000001</v>
      </c>
    </row>
    <row r="37" spans="1:5">
      <c r="A37" s="32" t="s">
        <v>2950</v>
      </c>
      <c r="B37" s="30">
        <v>3121.65</v>
      </c>
      <c r="D37" t="s">
        <v>260</v>
      </c>
      <c r="E37">
        <v>31014.629999999994</v>
      </c>
    </row>
    <row r="38" spans="1:5">
      <c r="A38" s="32" t="s">
        <v>4175</v>
      </c>
      <c r="B38" s="30">
        <v>5319.9</v>
      </c>
      <c r="D38" t="s">
        <v>117</v>
      </c>
      <c r="E38">
        <v>22636.170000000006</v>
      </c>
    </row>
    <row r="39" spans="1:5">
      <c r="D39" t="s">
        <v>702</v>
      </c>
      <c r="E39">
        <v>12925.65</v>
      </c>
    </row>
    <row r="40" spans="1:5">
      <c r="D40" t="s">
        <v>420</v>
      </c>
      <c r="E40">
        <v>11745.959999999997</v>
      </c>
    </row>
    <row r="41" spans="1:5">
      <c r="D41" t="s">
        <v>191</v>
      </c>
      <c r="E41">
        <v>19749.870000000003</v>
      </c>
    </row>
    <row r="42" spans="1:5">
      <c r="D42" t="s">
        <v>135</v>
      </c>
      <c r="E42">
        <v>12215.579999999998</v>
      </c>
    </row>
    <row r="43" spans="1:5">
      <c r="D43" t="s">
        <v>280</v>
      </c>
      <c r="E43">
        <v>11543.07</v>
      </c>
    </row>
    <row r="44" spans="1:5">
      <c r="D44" t="s">
        <v>4175</v>
      </c>
      <c r="E44">
        <v>158244.23999999996</v>
      </c>
    </row>
    <row r="47" spans="1:5">
      <c r="A47" t="s">
        <v>4174</v>
      </c>
      <c r="B47" t="s">
        <v>4170</v>
      </c>
    </row>
    <row r="48" spans="1:5">
      <c r="A48" t="s">
        <v>103</v>
      </c>
      <c r="B48">
        <v>82.35</v>
      </c>
    </row>
    <row r="49" spans="1:3">
      <c r="A49" t="s">
        <v>3881</v>
      </c>
      <c r="B49">
        <v>24.12</v>
      </c>
    </row>
    <row r="50" spans="1:3">
      <c r="A50" t="s">
        <v>3227</v>
      </c>
      <c r="B50">
        <v>145.35</v>
      </c>
    </row>
    <row r="51" spans="1:3">
      <c r="A51" t="s">
        <v>1150</v>
      </c>
      <c r="B51">
        <v>19.350000000000001</v>
      </c>
    </row>
    <row r="52" spans="1:3">
      <c r="A52" t="s">
        <v>2411</v>
      </c>
      <c r="B52">
        <v>15.9</v>
      </c>
    </row>
    <row r="53" spans="1:3">
      <c r="A53" t="s">
        <v>3463</v>
      </c>
      <c r="B53">
        <v>11.4</v>
      </c>
    </row>
    <row r="54" spans="1:3">
      <c r="A54" t="s">
        <v>2894</v>
      </c>
      <c r="B54">
        <v>39.15</v>
      </c>
    </row>
    <row r="55" spans="1:3">
      <c r="A55" t="s">
        <v>2613</v>
      </c>
      <c r="B55">
        <v>17.399999999999999</v>
      </c>
    </row>
    <row r="56" spans="1:3">
      <c r="A56" t="s">
        <v>3875</v>
      </c>
      <c r="B56">
        <v>53.76</v>
      </c>
    </row>
    <row r="57" spans="1:3">
      <c r="A57" t="s">
        <v>4175</v>
      </c>
      <c r="B57">
        <v>408.77999999999992</v>
      </c>
    </row>
    <row r="61" spans="1:3">
      <c r="A61" s="31" t="s">
        <v>4174</v>
      </c>
      <c r="B61" t="s">
        <v>4176</v>
      </c>
      <c r="C61" t="s">
        <v>4201</v>
      </c>
    </row>
    <row r="62" spans="1:3">
      <c r="A62" s="32" t="s">
        <v>3631</v>
      </c>
      <c r="B62" s="30">
        <v>9.33</v>
      </c>
    </row>
    <row r="63" spans="1:3">
      <c r="A63" s="32" t="s">
        <v>3998</v>
      </c>
      <c r="B63" s="30">
        <v>56.300000000000004</v>
      </c>
    </row>
    <row r="64" spans="1:3">
      <c r="A64" s="32" t="s">
        <v>2928</v>
      </c>
      <c r="B64" s="30">
        <v>58.05</v>
      </c>
    </row>
    <row r="65" spans="1:3">
      <c r="A65" s="32" t="s">
        <v>26</v>
      </c>
      <c r="B65" s="30">
        <v>45.585000000000001</v>
      </c>
    </row>
    <row r="66" spans="1:3">
      <c r="A66" s="32" t="s">
        <v>4175</v>
      </c>
      <c r="B66" s="30">
        <v>51.980769230769219</v>
      </c>
    </row>
    <row r="70" spans="1:3">
      <c r="A70" s="32" t="s">
        <v>4194</v>
      </c>
    </row>
    <row r="71" spans="1:3">
      <c r="A71">
        <f>COUNTIF(India_Data[Q5same day shipping],0)</f>
        <v>65</v>
      </c>
    </row>
    <row r="73" spans="1:3">
      <c r="A73" t="s">
        <v>4192</v>
      </c>
    </row>
    <row r="74" spans="1:3">
      <c r="A74">
        <f>COUNTIF(India_Data[Q6],"YES")</f>
        <v>492</v>
      </c>
    </row>
    <row r="75" spans="1:3">
      <c r="A75" s="39">
        <f>A74/1555</f>
        <v>0.31639871382636658</v>
      </c>
    </row>
    <row r="77" spans="1:3">
      <c r="A77" s="31" t="s">
        <v>4174</v>
      </c>
      <c r="B77" t="s">
        <v>4177</v>
      </c>
      <c r="C77" t="s">
        <v>4202</v>
      </c>
    </row>
    <row r="78" spans="1:3">
      <c r="A78" s="32" t="s">
        <v>39</v>
      </c>
      <c r="B78" s="30">
        <v>5</v>
      </c>
    </row>
    <row r="79" spans="1:3">
      <c r="A79" s="33" t="s">
        <v>50</v>
      </c>
      <c r="B79" s="30">
        <v>2</v>
      </c>
    </row>
    <row r="80" spans="1:3">
      <c r="A80" s="34" t="s">
        <v>41</v>
      </c>
      <c r="B80" s="30">
        <v>2</v>
      </c>
    </row>
    <row r="81" spans="1:2">
      <c r="A81" s="33" t="s">
        <v>78</v>
      </c>
      <c r="B81" s="30">
        <v>3</v>
      </c>
    </row>
    <row r="82" spans="1:2">
      <c r="A82" s="34" t="s">
        <v>41</v>
      </c>
      <c r="B82" s="30">
        <v>3</v>
      </c>
    </row>
    <row r="83" spans="1:2">
      <c r="A83" s="32" t="s">
        <v>206</v>
      </c>
      <c r="B83" s="30">
        <v>5</v>
      </c>
    </row>
    <row r="84" spans="1:2">
      <c r="A84" s="33" t="s">
        <v>214</v>
      </c>
      <c r="B84" s="30">
        <v>2</v>
      </c>
    </row>
    <row r="85" spans="1:2">
      <c r="A85" s="34" t="s">
        <v>41</v>
      </c>
      <c r="B85" s="30">
        <v>2</v>
      </c>
    </row>
    <row r="86" spans="1:2">
      <c r="A86" s="33" t="s">
        <v>228</v>
      </c>
      <c r="B86" s="30">
        <v>1</v>
      </c>
    </row>
    <row r="87" spans="1:2">
      <c r="A87" s="34" t="s">
        <v>41</v>
      </c>
      <c r="B87" s="30">
        <v>1</v>
      </c>
    </row>
    <row r="88" spans="1:2">
      <c r="A88" s="33" t="s">
        <v>221</v>
      </c>
      <c r="B88" s="30">
        <v>1</v>
      </c>
    </row>
    <row r="89" spans="1:2">
      <c r="A89" s="34" t="s">
        <v>41</v>
      </c>
      <c r="B89" s="30">
        <v>1</v>
      </c>
    </row>
    <row r="90" spans="1:2">
      <c r="A90" s="33" t="s">
        <v>207</v>
      </c>
      <c r="B90" s="30">
        <v>1</v>
      </c>
    </row>
    <row r="91" spans="1:2">
      <c r="A91" s="34" t="s">
        <v>41</v>
      </c>
      <c r="B91" s="30">
        <v>1</v>
      </c>
    </row>
    <row r="92" spans="1:2">
      <c r="A92" s="32" t="s">
        <v>350</v>
      </c>
      <c r="B92" s="30">
        <v>3</v>
      </c>
    </row>
    <row r="93" spans="1:2">
      <c r="A93" s="33" t="s">
        <v>375</v>
      </c>
      <c r="B93" s="30">
        <v>2</v>
      </c>
    </row>
    <row r="94" spans="1:2">
      <c r="A94" s="34" t="s">
        <v>41</v>
      </c>
      <c r="B94" s="30">
        <v>2</v>
      </c>
    </row>
    <row r="95" spans="1:2">
      <c r="A95" s="33" t="s">
        <v>356</v>
      </c>
      <c r="B95" s="30">
        <v>1</v>
      </c>
    </row>
    <row r="96" spans="1:2">
      <c r="A96" s="34" t="s">
        <v>41</v>
      </c>
      <c r="B96" s="30">
        <v>1</v>
      </c>
    </row>
    <row r="97" spans="1:2">
      <c r="A97" s="32" t="s">
        <v>4175</v>
      </c>
      <c r="B97" s="30">
        <v>13</v>
      </c>
    </row>
    <row r="119" spans="1:4">
      <c r="A119" s="31" t="s">
        <v>4174</v>
      </c>
      <c r="B119" t="s">
        <v>4193</v>
      </c>
      <c r="D119" t="s">
        <v>4203</v>
      </c>
    </row>
    <row r="120" spans="1:4">
      <c r="A120" s="32" t="s">
        <v>157</v>
      </c>
      <c r="B120" s="30">
        <v>-727.1</v>
      </c>
    </row>
    <row r="121" spans="1:4">
      <c r="A121" s="32" t="s">
        <v>4175</v>
      </c>
      <c r="B121" s="30">
        <v>-727.1</v>
      </c>
    </row>
    <row r="149" spans="1:5">
      <c r="A149" s="31" t="s">
        <v>4174</v>
      </c>
      <c r="B149" t="s">
        <v>4195</v>
      </c>
      <c r="C149" t="s">
        <v>4179</v>
      </c>
    </row>
    <row r="150" spans="1:5">
      <c r="A150" s="32" t="s">
        <v>3631</v>
      </c>
      <c r="B150" s="30">
        <v>1</v>
      </c>
    </row>
    <row r="151" spans="1:5">
      <c r="A151" s="32" t="s">
        <v>3998</v>
      </c>
      <c r="B151" s="30">
        <v>3</v>
      </c>
    </row>
    <row r="152" spans="1:5">
      <c r="A152" s="32" t="s">
        <v>2928</v>
      </c>
      <c r="B152" s="30">
        <v>7</v>
      </c>
    </row>
    <row r="153" spans="1:5">
      <c r="A153" s="32" t="s">
        <v>26</v>
      </c>
      <c r="B153" s="30">
        <v>2</v>
      </c>
    </row>
    <row r="154" spans="1:5">
      <c r="A154" s="32" t="s">
        <v>4175</v>
      </c>
      <c r="B154" s="30">
        <v>13</v>
      </c>
    </row>
    <row r="155" spans="1:5">
      <c r="D155" s="31" t="s">
        <v>4174</v>
      </c>
      <c r="E155" t="s">
        <v>4171</v>
      </c>
    </row>
    <row r="156" spans="1:5">
      <c r="D156" s="32" t="s">
        <v>41</v>
      </c>
      <c r="E156" s="30">
        <v>675.75</v>
      </c>
    </row>
    <row r="157" spans="1:5">
      <c r="A157" s="31" t="s">
        <v>4174</v>
      </c>
      <c r="B157" t="s">
        <v>4171</v>
      </c>
      <c r="C157" t="s">
        <v>4185</v>
      </c>
      <c r="D157" s="33" t="s">
        <v>47</v>
      </c>
      <c r="E157" s="30">
        <v>675.75</v>
      </c>
    </row>
    <row r="158" spans="1:5">
      <c r="A158" s="32" t="s">
        <v>41</v>
      </c>
      <c r="B158" s="30">
        <v>675.75</v>
      </c>
      <c r="D158" s="32" t="s">
        <v>4175</v>
      </c>
      <c r="E158" s="30">
        <v>675.75</v>
      </c>
    </row>
    <row r="159" spans="1:5">
      <c r="A159" s="32" t="s">
        <v>4175</v>
      </c>
      <c r="B159" s="30">
        <v>675.75</v>
      </c>
    </row>
    <row r="163" spans="1:3">
      <c r="A163" s="31" t="s">
        <v>4174</v>
      </c>
      <c r="B163" t="s">
        <v>4196</v>
      </c>
      <c r="C163" t="s">
        <v>4186</v>
      </c>
    </row>
    <row r="164" spans="1:3">
      <c r="A164" s="32" t="s">
        <v>50</v>
      </c>
      <c r="B164" s="42">
        <v>2.4560922061132144</v>
      </c>
    </row>
    <row r="165" spans="1:3">
      <c r="A165" s="32" t="s">
        <v>78</v>
      </c>
      <c r="B165" s="42">
        <v>0.98975386707227742</v>
      </c>
    </row>
    <row r="166" spans="1:3">
      <c r="A166" s="32" t="s">
        <v>214</v>
      </c>
      <c r="B166" s="42">
        <v>4.5504091500836887</v>
      </c>
    </row>
    <row r="167" spans="1:3">
      <c r="A167" s="32" t="s">
        <v>228</v>
      </c>
      <c r="B167" s="42">
        <v>0.88477064220183488</v>
      </c>
    </row>
    <row r="168" spans="1:3">
      <c r="A168" s="32" t="s">
        <v>221</v>
      </c>
      <c r="B168" s="42">
        <v>9.3791821561338293E-2</v>
      </c>
    </row>
    <row r="169" spans="1:3">
      <c r="A169" s="32" t="s">
        <v>207</v>
      </c>
      <c r="B169" s="42">
        <v>8.1157469717362041E-2</v>
      </c>
    </row>
    <row r="170" spans="1:3">
      <c r="A170" s="32" t="s">
        <v>375</v>
      </c>
      <c r="B170" s="42">
        <v>0.16066519095805451</v>
      </c>
    </row>
    <row r="171" spans="1:3">
      <c r="A171" s="32" t="s">
        <v>356</v>
      </c>
      <c r="B171" s="42">
        <v>0.10882096069868996</v>
      </c>
    </row>
    <row r="172" spans="1:3">
      <c r="A172" s="32" t="s">
        <v>4175</v>
      </c>
      <c r="B172" s="30">
        <v>1.4209335069004596</v>
      </c>
    </row>
    <row r="179" spans="1:10">
      <c r="A179" s="31" t="s">
        <v>4174</v>
      </c>
      <c r="B179" t="s">
        <v>4170</v>
      </c>
      <c r="C179" t="s">
        <v>4171</v>
      </c>
      <c r="D179" t="s">
        <v>4195</v>
      </c>
    </row>
    <row r="180" spans="1:10">
      <c r="A180" s="32" t="s">
        <v>4180</v>
      </c>
      <c r="B180" s="30">
        <v>98294.639999999941</v>
      </c>
      <c r="C180" s="30">
        <v>22960.980000000003</v>
      </c>
      <c r="D180" s="30">
        <v>256</v>
      </c>
    </row>
    <row r="181" spans="1:10">
      <c r="A181" s="32" t="s">
        <v>4181</v>
      </c>
      <c r="B181" s="30">
        <v>133235.84999999998</v>
      </c>
      <c r="C181" s="30">
        <v>32599.65</v>
      </c>
      <c r="D181" s="30">
        <v>348</v>
      </c>
    </row>
    <row r="182" spans="1:10">
      <c r="A182" s="32" t="s">
        <v>4182</v>
      </c>
      <c r="B182" s="30">
        <v>135261.50999999992</v>
      </c>
      <c r="C182" s="30">
        <v>29692.26</v>
      </c>
      <c r="D182" s="30">
        <v>395</v>
      </c>
      <c r="J182" s="39">
        <v>0.64760917573669086</v>
      </c>
    </row>
    <row r="183" spans="1:10">
      <c r="A183" s="32" t="s">
        <v>4183</v>
      </c>
      <c r="B183" s="30">
        <v>222858.10500000004</v>
      </c>
      <c r="C183" s="30">
        <v>43818.944999999971</v>
      </c>
      <c r="D183" s="30">
        <v>556</v>
      </c>
    </row>
    <row r="184" spans="1:10">
      <c r="A184" s="32" t="s">
        <v>4175</v>
      </c>
      <c r="B184" s="30">
        <v>589650.1049999987</v>
      </c>
      <c r="C184" s="30">
        <v>129071.83500000001</v>
      </c>
      <c r="D184" s="30">
        <v>1555</v>
      </c>
      <c r="G184">
        <v>0.47576994812789503</v>
      </c>
    </row>
    <row r="186" spans="1:10">
      <c r="B186" s="39">
        <f>(B183-B182)/B182</f>
        <v>0.64760917573669086</v>
      </c>
      <c r="C186" s="39">
        <f t="shared" ref="C186:D186" si="0">(C183-C182)/C182</f>
        <v>0.47576994812789503</v>
      </c>
      <c r="D186" s="39">
        <f t="shared" si="0"/>
        <v>0.40759493670886077</v>
      </c>
    </row>
    <row r="188" spans="1:10">
      <c r="G188" s="39">
        <v>0.47576994812789503</v>
      </c>
    </row>
    <row r="189" spans="1:10">
      <c r="B189" s="39">
        <v>0.64760917573669086</v>
      </c>
      <c r="C189" s="39">
        <v>0.47576994812789503</v>
      </c>
      <c r="D189" s="39">
        <v>0.40759493670886077</v>
      </c>
    </row>
  </sheetData>
  <conditionalFormatting sqref="B186:D186">
    <cfRule type="iconSet" priority="5">
      <iconSet iconSet="3Arrows">
        <cfvo type="percent" val="0"/>
        <cfvo type="percent" val="33"/>
        <cfvo type="percent" val="67"/>
      </iconSet>
    </cfRule>
  </conditionalFormatting>
  <pageMargins left="1" right="1" top="1" bottom="1" header="0.5" footer="0.5"/>
  <pageSetup orientation="portrait" r:id="rId12"/>
  <extLst>
    <ext xmlns:x14="http://schemas.microsoft.com/office/spreadsheetml/2009/9/main" uri="{78C0D931-6437-407d-A8EE-F0AAD7539E65}">
      <x14:conditionalFormattings>
        <x14:conditionalFormatting xmlns:xm="http://schemas.microsoft.com/office/excel/2006/main">
          <x14:cfRule type="iconSet" priority="4" id="{9AD9FA95-E39D-445A-9EE2-1F6EEC75425B}">
            <x14:iconSet iconSet="3Triangles">
              <x14:cfvo type="percent">
                <xm:f>0</xm:f>
              </x14:cfvo>
              <x14:cfvo type="percent">
                <xm:f>33</xm:f>
              </x14:cfvo>
              <x14:cfvo type="percent">
                <xm:f>67</xm:f>
              </x14:cfvo>
            </x14:iconSet>
          </x14:cfRule>
          <xm:sqref>B189:D189</xm:sqref>
        </x14:conditionalFormatting>
        <x14:conditionalFormatting xmlns:xm="http://schemas.microsoft.com/office/excel/2006/main">
          <x14:cfRule type="iconSet" priority="2" id="{B50C06D5-0F2C-4A13-B0EE-96788E7532F7}">
            <x14:iconSet iconSet="3Triangles">
              <x14:cfvo type="percent">
                <xm:f>0</xm:f>
              </x14:cfvo>
              <x14:cfvo type="percent">
                <xm:f>33</xm:f>
              </x14:cfvo>
              <x14:cfvo type="percent">
                <xm:f>67</xm:f>
              </x14:cfvo>
            </x14:iconSet>
          </x14:cfRule>
          <xm:sqref>J182</xm:sqref>
        </x14:conditionalFormatting>
        <x14:conditionalFormatting xmlns:xm="http://schemas.microsoft.com/office/excel/2006/main">
          <x14:cfRule type="iconSet" priority="1" id="{1933FC3C-24A6-4C99-BC28-D3061D2D5A1C}">
            <x14:iconSet iconSet="3Triangles">
              <x14:cfvo type="percent">
                <xm:f>0</xm:f>
              </x14:cfvo>
              <x14:cfvo type="percent">
                <xm:f>33</xm:f>
              </x14:cfvo>
              <x14:cfvo type="percent">
                <xm:f>67</xm:f>
              </x14:cfvo>
            </x14:iconSet>
          </x14:cfRule>
          <xm:sqref>G188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questions</vt:lpstr>
      <vt:lpstr>dashboard</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AYUB MOHAMMED</dc:creator>
  <cp:lastModifiedBy>admin</cp:lastModifiedBy>
  <dcterms:created xsi:type="dcterms:W3CDTF">2024-05-31T06:09:28Z</dcterms:created>
  <dcterms:modified xsi:type="dcterms:W3CDTF">2025-07-31T17:28:36Z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2024-05-31T06:10:29Z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180e4901-edf9-47a0-9756-059be2fb1cc1</vt:lpwstr>
  </property>
  <property fmtid="{D5CDD505-2E9C-101B-9397-08002B2CF9AE}" pid="7" name="MSIP_Label_defa4170-0d19-0005-0004-bc88714345d2_ActionId">
    <vt:lpwstr>10f8f782-e27d-4e7f-825e-1b28c72f5e2a</vt:lpwstr>
  </property>
  <property fmtid="{D5CDD505-2E9C-101B-9397-08002B2CF9AE}" pid="8" name="MSIP_Label_defa4170-0d19-0005-0004-bc88714345d2_ContentBits">
    <vt:lpwstr>0</vt:lpwstr>
  </property>
</Properties>
</file>