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hartsheets/sheet3.xml" ContentType="application/vnd.openxmlformats-officedocument.spreadsheetml.chart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mc:AlternateContent xmlns:mc="http://schemas.openxmlformats.org/markup-compatibility/2006">
    <mc:Choice Requires="x15">
      <x15ac:absPath xmlns:x15ac="http://schemas.microsoft.com/office/spreadsheetml/2010/11/ac" url="https://d.docs.live.net/27858d4b6045c4e0/Desktop/"/>
    </mc:Choice>
  </mc:AlternateContent>
  <xr:revisionPtr revIDLastSave="1078" documentId="8_{D10CD8E1-68BF-4762-ABC7-5FDEF89A12A2}" xr6:coauthVersionLast="47" xr6:coauthVersionMax="47" xr10:uidLastSave="{287F5E86-3F1B-423C-A42D-0FBE72FFE4FB}"/>
  <bookViews>
    <workbookView xWindow="-110" yWindow="-110" windowWidth="25820" windowHeight="13900" firstSheet="2" activeTab="4" xr2:uid="{CD24AD18-16B0-4BBF-B0CE-8761DC64A9AB}"/>
  </bookViews>
  <sheets>
    <sheet name="Inventory" sheetId="1" r:id="rId1"/>
    <sheet name="Quantity Sold" sheetId="2" r:id="rId2"/>
    <sheet name="Chart- % of Sales by Item" sheetId="4" r:id="rId3"/>
    <sheet name="Chart- April sales VS Total" sheetId="7" r:id="rId4"/>
    <sheet name="Sales Revenue" sheetId="3" r:id="rId5"/>
    <sheet name="Activity Data" sheetId="9" r:id="rId6"/>
    <sheet name="Activity Analysis" sheetId="10" r:id="rId7"/>
    <sheet name="Employee Listing" sheetId="12" r:id="rId8"/>
    <sheet name="Employee Listing-Slicer" sheetId="14" r:id="rId9"/>
    <sheet name="Emp Listing – Table Total Row" sheetId="15" r:id="rId10"/>
    <sheet name="Emp Listing – Filter Sort" sheetId="21" r:id="rId11"/>
    <sheet name="Employee Listing – Subtotals" sheetId="22" r:id="rId12"/>
    <sheet name="Pivot Table " sheetId="26" r:id="rId13"/>
    <sheet name="Pivot Chart " sheetId="29" r:id="rId14"/>
    <sheet name="Books Inventory" sheetId="30" r:id="rId15"/>
  </sheets>
  <definedNames>
    <definedName name="_xlnm.Print_Area" localSheetId="0">Inventory!$B$1:$I$23</definedName>
    <definedName name="_xlnm.Print_Area" localSheetId="1">'Quantity Sold'!$B$1:$J$23</definedName>
    <definedName name="_xlnm.Print_Area" localSheetId="4">'Sales Revenue'!$B$1:$N$70</definedName>
    <definedName name="Slicer_Part_time_or_Full_time">#N/A</definedName>
  </definedNames>
  <calcPr calcId="191029"/>
  <pivotCaches>
    <pivotCache cacheId="6" r:id="rId16"/>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 i="30" l="1"/>
  <c r="D10" i="30" s="1"/>
  <c r="B10" i="30"/>
  <c r="D9" i="30"/>
  <c r="D8" i="30"/>
  <c r="D7" i="30"/>
  <c r="D6" i="30"/>
  <c r="D5" i="30"/>
  <c r="D4" i="30"/>
  <c r="B39" i="15"/>
  <c r="G45" i="22"/>
  <c r="G37" i="22"/>
  <c r="G34" i="22"/>
  <c r="G24" i="22"/>
  <c r="G20" i="22"/>
  <c r="G11" i="22"/>
  <c r="G6" i="22"/>
  <c r="G46" i="22" s="1"/>
  <c r="F18" i="10"/>
  <c r="F10" i="10"/>
  <c r="F11" i="10"/>
  <c r="F12" i="10"/>
  <c r="F13" i="10"/>
  <c r="F14" i="10"/>
  <c r="F15" i="10"/>
  <c r="F16" i="10"/>
  <c r="F17" i="10"/>
  <c r="F9" i="10"/>
  <c r="G3" i="10"/>
  <c r="B18" i="10"/>
  <c r="B17" i="10"/>
  <c r="B16" i="10"/>
  <c r="B15" i="10"/>
  <c r="B14" i="10"/>
  <c r="B13" i="10"/>
  <c r="B12" i="10"/>
  <c r="B11" i="10"/>
  <c r="B10" i="10"/>
  <c r="B9" i="10"/>
  <c r="F6" i="1"/>
  <c r="D28" i="10" l="1"/>
  <c r="C5" i="10"/>
  <c r="D27" i="10"/>
  <c r="C4" i="10"/>
  <c r="D24" i="10"/>
  <c r="D25" i="10"/>
  <c r="D26" i="10"/>
  <c r="G10" i="10" s="1"/>
  <c r="G6" i="1"/>
  <c r="F22" i="1"/>
  <c r="F21" i="1"/>
  <c r="F20" i="1"/>
  <c r="F19" i="1"/>
  <c r="F18" i="1"/>
  <c r="F17" i="1"/>
  <c r="F16" i="1"/>
  <c r="F15" i="1"/>
  <c r="F12" i="1"/>
  <c r="F11" i="1"/>
  <c r="F10" i="1"/>
  <c r="F13" i="1" s="1"/>
  <c r="F9" i="1"/>
  <c r="I18" i="3" s="1"/>
  <c r="F8" i="1"/>
  <c r="D19" i="3" s="1"/>
  <c r="F7" i="1"/>
  <c r="G10" i="3"/>
  <c r="I11" i="3"/>
  <c r="J10" i="2"/>
  <c r="J20" i="2"/>
  <c r="E23" i="2"/>
  <c r="F23" i="2"/>
  <c r="G23" i="2"/>
  <c r="H23" i="2"/>
  <c r="I23" i="2"/>
  <c r="D23" i="2"/>
  <c r="J7" i="2"/>
  <c r="J8" i="2"/>
  <c r="J9" i="2"/>
  <c r="J11" i="2"/>
  <c r="J12" i="2"/>
  <c r="J13" i="2"/>
  <c r="J14" i="2"/>
  <c r="J15" i="2"/>
  <c r="J16" i="2"/>
  <c r="J17" i="2"/>
  <c r="J18" i="2"/>
  <c r="J19" i="2"/>
  <c r="J21" i="2"/>
  <c r="J22" i="2"/>
  <c r="J6" i="2"/>
  <c r="D23" i="1"/>
  <c r="G7" i="1"/>
  <c r="G8" i="1"/>
  <c r="G9" i="1"/>
  <c r="G10" i="1"/>
  <c r="G11" i="1"/>
  <c r="G12" i="1"/>
  <c r="G13" i="1"/>
  <c r="G14" i="1"/>
  <c r="G15" i="1"/>
  <c r="G16" i="1"/>
  <c r="G17" i="1"/>
  <c r="G18" i="1"/>
  <c r="G19" i="1"/>
  <c r="G20" i="1"/>
  <c r="G21" i="1"/>
  <c r="G22" i="1"/>
  <c r="G23" i="1" l="1"/>
  <c r="G18" i="10"/>
  <c r="G17" i="10"/>
  <c r="G14" i="10"/>
  <c r="G13" i="10"/>
  <c r="G12" i="10"/>
  <c r="G9" i="10"/>
  <c r="G16" i="10"/>
  <c r="G11" i="10"/>
  <c r="G15" i="10"/>
  <c r="F14" i="1"/>
  <c r="D11" i="3"/>
  <c r="E11" i="3"/>
  <c r="F11" i="3"/>
  <c r="G11" i="3"/>
  <c r="H11" i="3"/>
  <c r="H6" i="1"/>
  <c r="I6" i="1" s="1"/>
  <c r="I19" i="3"/>
  <c r="H19" i="3"/>
  <c r="G19" i="3"/>
  <c r="F19" i="3"/>
  <c r="E19" i="3"/>
  <c r="I10" i="3"/>
  <c r="H10" i="3"/>
  <c r="D12" i="3"/>
  <c r="E12" i="3"/>
  <c r="F12" i="3"/>
  <c r="G12" i="3"/>
  <c r="H10" i="1"/>
  <c r="I10" i="1" s="1"/>
  <c r="I12" i="3"/>
  <c r="H12" i="3"/>
  <c r="D18" i="3"/>
  <c r="E18" i="3"/>
  <c r="F18" i="3"/>
  <c r="G18" i="3"/>
  <c r="H18" i="3"/>
  <c r="H9" i="1"/>
  <c r="I9" i="1" s="1"/>
  <c r="F10" i="3"/>
  <c r="D10" i="3"/>
  <c r="E10" i="3"/>
  <c r="H8" i="1"/>
  <c r="I8" i="1" s="1"/>
  <c r="H7" i="1"/>
  <c r="I7" i="1" s="1"/>
  <c r="J23" i="2"/>
  <c r="H11" i="1" l="1"/>
  <c r="I11" i="1" s="1"/>
  <c r="D6" i="3"/>
  <c r="E6" i="3"/>
  <c r="F6" i="3"/>
  <c r="G6" i="3"/>
  <c r="H6" i="3"/>
  <c r="I6" i="3"/>
  <c r="F9" i="3"/>
  <c r="G9" i="3"/>
  <c r="H9" i="3"/>
  <c r="I9" i="3"/>
  <c r="D9" i="3"/>
  <c r="E9" i="3"/>
  <c r="H12" i="1"/>
  <c r="I12" i="1" s="1"/>
  <c r="N10" i="3"/>
  <c r="K10" i="3"/>
  <c r="M10" i="3"/>
  <c r="M9" i="3" l="1"/>
  <c r="N6" i="3"/>
  <c r="N9" i="3"/>
  <c r="K6" i="3"/>
  <c r="M6" i="3"/>
  <c r="K9" i="3"/>
  <c r="K11" i="3"/>
  <c r="N11" i="3"/>
  <c r="M11" i="3"/>
  <c r="K12" i="3"/>
  <c r="M12" i="3"/>
  <c r="D22" i="3"/>
  <c r="E22" i="3"/>
  <c r="H14" i="1"/>
  <c r="I14" i="1" s="1"/>
  <c r="G22" i="3"/>
  <c r="H22" i="3"/>
  <c r="F22" i="3"/>
  <c r="I22" i="3"/>
  <c r="N12" i="3"/>
  <c r="D21" i="3"/>
  <c r="E21" i="3"/>
  <c r="F21" i="3"/>
  <c r="G21" i="3"/>
  <c r="H21" i="3"/>
  <c r="I21" i="3"/>
  <c r="H13" i="1"/>
  <c r="I13" i="1" s="1"/>
  <c r="D8" i="3" l="1"/>
  <c r="E8" i="3"/>
  <c r="F8" i="3"/>
  <c r="G8" i="3"/>
  <c r="H8" i="3"/>
  <c r="I8" i="3"/>
  <c r="H16" i="1"/>
  <c r="I16" i="1" s="1"/>
  <c r="H16" i="3"/>
  <c r="I16" i="3"/>
  <c r="E16" i="3"/>
  <c r="F16" i="3"/>
  <c r="H15" i="1"/>
  <c r="I15" i="1" s="1"/>
  <c r="G16" i="3"/>
  <c r="D16" i="3"/>
  <c r="N8" i="3" l="1"/>
  <c r="M8" i="3"/>
  <c r="K8" i="3"/>
  <c r="D13" i="3"/>
  <c r="E13" i="3"/>
  <c r="G13" i="3"/>
  <c r="F13" i="3"/>
  <c r="H13" i="3"/>
  <c r="H17" i="1"/>
  <c r="I17" i="1" s="1"/>
  <c r="I13" i="3"/>
  <c r="H18" i="1"/>
  <c r="I18" i="1" s="1"/>
  <c r="D17" i="3"/>
  <c r="E17" i="3"/>
  <c r="F17" i="3"/>
  <c r="G17" i="3"/>
  <c r="H17" i="3"/>
  <c r="I17" i="3"/>
  <c r="N16" i="3"/>
  <c r="K16" i="3"/>
  <c r="M16" i="3"/>
  <c r="N13" i="3" l="1"/>
  <c r="N17" i="3"/>
  <c r="K13" i="3"/>
  <c r="M13" i="3"/>
  <c r="N18" i="3"/>
  <c r="D15" i="3"/>
  <c r="E15" i="3"/>
  <c r="F15" i="3"/>
  <c r="G15" i="3"/>
  <c r="H15" i="3"/>
  <c r="I15" i="3"/>
  <c r="H19" i="1"/>
  <c r="I19" i="1" s="1"/>
  <c r="D14" i="3"/>
  <c r="E14" i="3"/>
  <c r="F14" i="3"/>
  <c r="G14" i="3"/>
  <c r="H14" i="3"/>
  <c r="I14" i="3"/>
  <c r="H20" i="1"/>
  <c r="I20" i="1" s="1"/>
  <c r="K18" i="3"/>
  <c r="M18" i="3"/>
  <c r="M17" i="3"/>
  <c r="K17" i="3"/>
  <c r="M15" i="3" l="1"/>
  <c r="K15" i="3"/>
  <c r="N14" i="3"/>
  <c r="K14" i="3"/>
  <c r="M14" i="3"/>
  <c r="N15" i="3"/>
  <c r="N19" i="3"/>
  <c r="H20" i="3"/>
  <c r="I20" i="3"/>
  <c r="H22" i="1"/>
  <c r="D20" i="3"/>
  <c r="G20" i="3"/>
  <c r="F20" i="3"/>
  <c r="E20" i="3"/>
  <c r="I7" i="3"/>
  <c r="H21" i="1"/>
  <c r="I21" i="1" s="1"/>
  <c r="D7" i="3"/>
  <c r="E7" i="3"/>
  <c r="F7" i="3"/>
  <c r="G7" i="3"/>
  <c r="H7" i="3"/>
  <c r="K19" i="3"/>
  <c r="M19" i="3"/>
  <c r="N20" i="3" l="1"/>
  <c r="K20" i="3"/>
  <c r="M20" i="3"/>
  <c r="K7" i="3"/>
  <c r="M7" i="3"/>
  <c r="N7" i="3"/>
  <c r="I23" i="3"/>
  <c r="H23" i="3"/>
  <c r="N21" i="3"/>
  <c r="E23" i="3"/>
  <c r="F23" i="3"/>
  <c r="N22" i="3"/>
  <c r="G23" i="3"/>
  <c r="D23" i="3"/>
  <c r="I22" i="1"/>
  <c r="I23" i="1" s="1"/>
  <c r="H23" i="1"/>
  <c r="K22" i="3"/>
  <c r="M22" i="3"/>
  <c r="M21" i="3"/>
  <c r="K21" i="3"/>
  <c r="M23" i="3" l="1"/>
  <c r="N23" i="3"/>
  <c r="L7" i="3"/>
  <c r="L22" i="3"/>
  <c r="L20" i="3"/>
  <c r="L18" i="3"/>
  <c r="L17" i="3"/>
  <c r="L16" i="3"/>
  <c r="K23" i="3"/>
  <c r="L21" i="3" s="1"/>
  <c r="L6" i="3" l="1"/>
  <c r="L8" i="3"/>
  <c r="L10" i="3"/>
  <c r="L9" i="3"/>
  <c r="L12" i="3"/>
  <c r="L11" i="3"/>
  <c r="L13" i="3"/>
  <c r="L14" i="3"/>
  <c r="L15" i="3"/>
  <c r="L19" i="3"/>
  <c r="L23" i="3" l="1"/>
</calcChain>
</file>

<file path=xl/sharedStrings.xml><?xml version="1.0" encoding="utf-8"?>
<sst xmlns="http://schemas.openxmlformats.org/spreadsheetml/2006/main" count="1220" uniqueCount="247">
  <si>
    <t>Product_Id</t>
  </si>
  <si>
    <t>Product_Name</t>
  </si>
  <si>
    <t>Quantity on hand</t>
  </si>
  <si>
    <t>Cost</t>
  </si>
  <si>
    <t>Price</t>
  </si>
  <si>
    <t>Inventory values at Cost</t>
  </si>
  <si>
    <t>Inventory Value at Retail</t>
  </si>
  <si>
    <t>Potential Profit</t>
  </si>
  <si>
    <t>P001</t>
  </si>
  <si>
    <t>P002</t>
  </si>
  <si>
    <t>P003</t>
  </si>
  <si>
    <t>P004</t>
  </si>
  <si>
    <t>P005</t>
  </si>
  <si>
    <t>P006</t>
  </si>
  <si>
    <t>P007</t>
  </si>
  <si>
    <t>P008</t>
  </si>
  <si>
    <t>P009</t>
  </si>
  <si>
    <t>P010</t>
  </si>
  <si>
    <t>P011</t>
  </si>
  <si>
    <t>P012</t>
  </si>
  <si>
    <t>P013</t>
  </si>
  <si>
    <t>P014</t>
  </si>
  <si>
    <t>P015</t>
  </si>
  <si>
    <t>P016</t>
  </si>
  <si>
    <t>P017</t>
  </si>
  <si>
    <t>Electric Stove</t>
  </si>
  <si>
    <t>Electric Kettle</t>
  </si>
  <si>
    <t>Smart T.V</t>
  </si>
  <si>
    <t>Refrigrator</t>
  </si>
  <si>
    <t>Fan</t>
  </si>
  <si>
    <t>Air Conditioner</t>
  </si>
  <si>
    <t>Electric Chimney</t>
  </si>
  <si>
    <t>Vaccume Cleaner</t>
  </si>
  <si>
    <t>Washing Machine</t>
  </si>
  <si>
    <t>Microwave</t>
  </si>
  <si>
    <t>Cooler</t>
  </si>
  <si>
    <t>Heater</t>
  </si>
  <si>
    <t>Motor Pump</t>
  </si>
  <si>
    <t xml:space="preserve">Lights </t>
  </si>
  <si>
    <t>Laptop</t>
  </si>
  <si>
    <t>Computer</t>
  </si>
  <si>
    <t>Smartphones</t>
  </si>
  <si>
    <t>MB Electronic Center Retail Outlet</t>
  </si>
  <si>
    <t>Inventory Tracking</t>
  </si>
  <si>
    <t>Total</t>
  </si>
  <si>
    <t>February</t>
  </si>
  <si>
    <t>March</t>
  </si>
  <si>
    <t>April</t>
  </si>
  <si>
    <t>May</t>
  </si>
  <si>
    <t>June</t>
  </si>
  <si>
    <t>January</t>
  </si>
  <si>
    <t>% of Total</t>
  </si>
  <si>
    <t>Q1 Total</t>
  </si>
  <si>
    <t>Q2 Total</t>
  </si>
  <si>
    <t>Unit Sales January-June 2023</t>
  </si>
  <si>
    <t>P221</t>
  </si>
  <si>
    <t>P222</t>
  </si>
  <si>
    <t>P223</t>
  </si>
  <si>
    <t>P224</t>
  </si>
  <si>
    <t>P225</t>
  </si>
  <si>
    <t>P226</t>
  </si>
  <si>
    <t>P227</t>
  </si>
  <si>
    <t>P228</t>
  </si>
  <si>
    <t>P229</t>
  </si>
  <si>
    <t>P212</t>
  </si>
  <si>
    <t>P211</t>
  </si>
  <si>
    <t>P213</t>
  </si>
  <si>
    <t>P214</t>
  </si>
  <si>
    <t>P215</t>
  </si>
  <si>
    <t>P216</t>
  </si>
  <si>
    <t>P217</t>
  </si>
  <si>
    <t>Markup</t>
  </si>
  <si>
    <t>Trend</t>
  </si>
  <si>
    <t>Activity</t>
  </si>
  <si>
    <t>Activity #</t>
  </si>
  <si>
    <t>Activity Description</t>
  </si>
  <si>
    <t xml:space="preserve">Checking in shipments   </t>
  </si>
  <si>
    <t>Stocking Inventory</t>
  </si>
  <si>
    <t>Pricing items</t>
  </si>
  <si>
    <t>Setting up displays</t>
  </si>
  <si>
    <t>Checking customers out/cashier</t>
  </si>
  <si>
    <t xml:space="preserve">Taking inventory </t>
  </si>
  <si>
    <t>Reording stock</t>
  </si>
  <si>
    <t>Performance Analysis</t>
  </si>
  <si>
    <t>Name</t>
  </si>
  <si>
    <t>Duration per Team Member</t>
  </si>
  <si>
    <t>Date:</t>
  </si>
  <si>
    <t>Team Member 1:</t>
  </si>
  <si>
    <t>Steve Rogers</t>
  </si>
  <si>
    <t>Team Member 2:</t>
  </si>
  <si>
    <t>Tom Hardy</t>
  </si>
  <si>
    <t>24 hour (Military) time format</t>
  </si>
  <si>
    <t>Activity Name/Description</t>
  </si>
  <si>
    <t>Team Member</t>
  </si>
  <si>
    <t>Activity - Start</t>
  </si>
  <si>
    <t>Activity - End</t>
  </si>
  <si>
    <t>Activity - Duration</t>
  </si>
  <si>
    <t>On Time?</t>
  </si>
  <si>
    <t>Activity Statistics</t>
  </si>
  <si>
    <t>Allowed</t>
  </si>
  <si>
    <t>Actual</t>
  </si>
  <si>
    <t>Total Duration All Activities</t>
  </si>
  <si>
    <t>Average Activity Duration</t>
  </si>
  <si>
    <t>Minimum Activity Duration</t>
  </si>
  <si>
    <t>Maximum Activity Duration</t>
  </si>
  <si>
    <t>Total Number of Activities</t>
  </si>
  <si>
    <t>N/A</t>
  </si>
  <si>
    <t>ID</t>
  </si>
  <si>
    <t>Lastname</t>
  </si>
  <si>
    <t>Firstname</t>
  </si>
  <si>
    <t xml:space="preserve">Department Name </t>
  </si>
  <si>
    <t>Job Title</t>
  </si>
  <si>
    <t>Part time or Full time</t>
  </si>
  <si>
    <t>Annual Salary</t>
  </si>
  <si>
    <t>Hire Date</t>
  </si>
  <si>
    <t>Emily</t>
  </si>
  <si>
    <t>Davis</t>
  </si>
  <si>
    <t>Theodore</t>
  </si>
  <si>
    <t>Dinh</t>
  </si>
  <si>
    <t>Luna</t>
  </si>
  <si>
    <t>Sanders</t>
  </si>
  <si>
    <t>Penelope</t>
  </si>
  <si>
    <t>Jordan</t>
  </si>
  <si>
    <t>Austin</t>
  </si>
  <si>
    <t>Vo</t>
  </si>
  <si>
    <t>Joshua</t>
  </si>
  <si>
    <t>Gupta</t>
  </si>
  <si>
    <t>Ruby</t>
  </si>
  <si>
    <t>Barnes</t>
  </si>
  <si>
    <t>Luke</t>
  </si>
  <si>
    <t>Martin</t>
  </si>
  <si>
    <t>Easton</t>
  </si>
  <si>
    <t>Bailey</t>
  </si>
  <si>
    <t>Madeline</t>
  </si>
  <si>
    <t>Walker</t>
  </si>
  <si>
    <t>Savannah</t>
  </si>
  <si>
    <t>Ali</t>
  </si>
  <si>
    <t>Camila</t>
  </si>
  <si>
    <t>Rogers</t>
  </si>
  <si>
    <t>Eli</t>
  </si>
  <si>
    <t>Jones</t>
  </si>
  <si>
    <t>Everleigh</t>
  </si>
  <si>
    <t>Ng</t>
  </si>
  <si>
    <t>Robert</t>
  </si>
  <si>
    <t>Yang</t>
  </si>
  <si>
    <t>Isabella</t>
  </si>
  <si>
    <t>Xi</t>
  </si>
  <si>
    <t>Bella</t>
  </si>
  <si>
    <t>Powell</t>
  </si>
  <si>
    <t>Silva</t>
  </si>
  <si>
    <t>David</t>
  </si>
  <si>
    <t>Adam</t>
  </si>
  <si>
    <t>Dang</t>
  </si>
  <si>
    <t>Elias</t>
  </si>
  <si>
    <t>Alvarado</t>
  </si>
  <si>
    <t>Eva</t>
  </si>
  <si>
    <t>Rivera</t>
  </si>
  <si>
    <t>Logan</t>
  </si>
  <si>
    <t>Leonardo</t>
  </si>
  <si>
    <t>Dixon</t>
  </si>
  <si>
    <t>Mateo</t>
  </si>
  <si>
    <t>Her</t>
  </si>
  <si>
    <t>Jose</t>
  </si>
  <si>
    <t>Henderson</t>
  </si>
  <si>
    <t>Abigail</t>
  </si>
  <si>
    <t>Mejia</t>
  </si>
  <si>
    <t>Wyatt</t>
  </si>
  <si>
    <t>Chin</t>
  </si>
  <si>
    <t>Carson</t>
  </si>
  <si>
    <t>Lu</t>
  </si>
  <si>
    <t>Dylan</t>
  </si>
  <si>
    <t>Choi</t>
  </si>
  <si>
    <t>Ezekiel</t>
  </si>
  <si>
    <t>Kumar</t>
  </si>
  <si>
    <t>Dominic</t>
  </si>
  <si>
    <t>Guzman</t>
  </si>
  <si>
    <t>Angel</t>
  </si>
  <si>
    <t>Vu</t>
  </si>
  <si>
    <t>Caroline</t>
  </si>
  <si>
    <t>Jenkins</t>
  </si>
  <si>
    <t>IT</t>
  </si>
  <si>
    <t>Finance</t>
  </si>
  <si>
    <t>Sales</t>
  </si>
  <si>
    <t>Accounting</t>
  </si>
  <si>
    <t>Human Resources</t>
  </si>
  <si>
    <t>Engineering</t>
  </si>
  <si>
    <t>Marketing</t>
  </si>
  <si>
    <t>Full Time</t>
  </si>
  <si>
    <t>Part Time</t>
  </si>
  <si>
    <t xml:space="preserve">Part Time                                                               </t>
  </si>
  <si>
    <t>11/29/1997</t>
  </si>
  <si>
    <t>10/26/2006</t>
  </si>
  <si>
    <t>9/27/2019</t>
  </si>
  <si>
    <t>11/20/1995</t>
  </si>
  <si>
    <t>1/24/2017</t>
  </si>
  <si>
    <t>5/16/2020</t>
  </si>
  <si>
    <t>1/25/2019</t>
  </si>
  <si>
    <t>6/13/2018</t>
  </si>
  <si>
    <t>10/21/2021</t>
  </si>
  <si>
    <t>3/14/1999</t>
  </si>
  <si>
    <t>3/13/2013</t>
  </si>
  <si>
    <t>5/24/2002</t>
  </si>
  <si>
    <t>4/17/2015</t>
  </si>
  <si>
    <t>6/25/2017</t>
  </si>
  <si>
    <t>5/16/2004</t>
  </si>
  <si>
    <t>9/29/2016</t>
  </si>
  <si>
    <t>Sr. Manger</t>
  </si>
  <si>
    <t>Technical Architect</t>
  </si>
  <si>
    <t>Director</t>
  </si>
  <si>
    <t>Computer Systems Manager</t>
  </si>
  <si>
    <t>Sr. Analyst</t>
  </si>
  <si>
    <t>Account Representative</t>
  </si>
  <si>
    <t>Manager</t>
  </si>
  <si>
    <t>Analyst</t>
  </si>
  <si>
    <t>Controls Engineer</t>
  </si>
  <si>
    <t>Vice President</t>
  </si>
  <si>
    <t>Quality Engineer</t>
  </si>
  <si>
    <t>Engineering Manager</t>
  </si>
  <si>
    <t>IT Coordinator</t>
  </si>
  <si>
    <t>Analyst II</t>
  </si>
  <si>
    <t>Row Labels</t>
  </si>
  <si>
    <t>Grand Total</t>
  </si>
  <si>
    <t>Column Labels</t>
  </si>
  <si>
    <t>(All)</t>
  </si>
  <si>
    <t>Sum of Annual Salary</t>
  </si>
  <si>
    <t>IT Average</t>
  </si>
  <si>
    <t>Finance Average</t>
  </si>
  <si>
    <t>Sales Average</t>
  </si>
  <si>
    <t>Accounting Average</t>
  </si>
  <si>
    <t>Human Resources Average</t>
  </si>
  <si>
    <t>Engineering Average</t>
  </si>
  <si>
    <t>Marketing Average</t>
  </si>
  <si>
    <t>Grand Average</t>
  </si>
  <si>
    <t>PartTime</t>
  </si>
  <si>
    <t>Employee Listing</t>
  </si>
  <si>
    <t>PartTime or Full time</t>
  </si>
  <si>
    <t xml:space="preserve">PartTime                                                               </t>
  </si>
  <si>
    <t>Textbook Inventory</t>
  </si>
  <si>
    <t>Book</t>
  </si>
  <si>
    <t>Resell Value</t>
  </si>
  <si>
    <t>Difference</t>
  </si>
  <si>
    <t>Comicstaan</t>
  </si>
  <si>
    <t>The Marvels</t>
  </si>
  <si>
    <t>Defenders</t>
  </si>
  <si>
    <t>The Invisible Man</t>
  </si>
  <si>
    <t>Money Making</t>
  </si>
  <si>
    <t>Kamasutra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</si>
</sst>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 #,##0_ ;_ * \-#,##0_ ;_ * &quot;-&quot;_ ;_ @_ "/>
    <numFmt numFmtId="164" formatCode="_-[$$-409]* #,##0.00_ ;_-[$$-409]* \-#,##0.00\ ;_-[$$-409]* &quot;-&quot;??_ ;_-@_ "/>
    <numFmt numFmtId="165" formatCode="_-[$$-409]* #,##0_ ;_-[$$-409]* \-#,##0\ ;_-[$$-409]* &quot;-&quot;??_ ;_-@_ "/>
    <numFmt numFmtId="166" formatCode="_-[$$-409]* #,##0.000_ ;_-[$$-409]* \-#,##0.000\ ;_-[$$-409]* &quot;-&quot;??_ ;_-@_ "/>
    <numFmt numFmtId="167" formatCode="h:mm;@"/>
    <numFmt numFmtId="168" formatCode="[$-409]h:mm\ AM/PM;@"/>
    <numFmt numFmtId="169" formatCode="[h]:mm:ss;@"/>
    <numFmt numFmtId="170" formatCode="[$$-409]#,##0"/>
    <numFmt numFmtId="171" formatCode="_(&quot;$&quot;* #,##0.00_);_(&quot;$&quot;* \(#,##0.00\);_(&quot;$&quot;* &quot;-&quot;??_);_(@_)"/>
  </numFmts>
  <fonts count="17" x14ac:knownFonts="1">
    <font>
      <sz val="11"/>
      <color theme="1"/>
      <name val="Tw Cen MT"/>
      <family val="2"/>
      <scheme val="minor"/>
    </font>
    <font>
      <sz val="11"/>
      <color theme="1"/>
      <name val="Tw Cen MT"/>
      <family val="2"/>
      <scheme val="minor"/>
    </font>
    <font>
      <sz val="11"/>
      <color rgb="FFFA7D00"/>
      <name val="Tw Cen MT"/>
      <family val="2"/>
      <scheme val="minor"/>
    </font>
    <font>
      <b/>
      <sz val="11"/>
      <color theme="1"/>
      <name val="Tw Cen MT"/>
      <family val="2"/>
      <scheme val="minor"/>
    </font>
    <font>
      <sz val="8"/>
      <name val="Tw Cen MT"/>
      <family val="2"/>
      <scheme val="minor"/>
    </font>
    <font>
      <b/>
      <sz val="11"/>
      <color theme="5" tint="-0.249977111117893"/>
      <name val="Tw Cen MT"/>
      <family val="2"/>
      <scheme val="minor"/>
    </font>
    <font>
      <b/>
      <sz val="11"/>
      <color theme="1" tint="4.9989318521683403E-2"/>
      <name val="Tw Cen MT"/>
      <family val="2"/>
      <scheme val="minor"/>
    </font>
    <font>
      <sz val="26"/>
      <color theme="5" tint="-0.249977111117893"/>
      <name val="Tw Cen MT"/>
      <family val="2"/>
      <scheme val="minor"/>
    </font>
    <font>
      <sz val="11"/>
      <color theme="5" tint="-0.249977111117893"/>
      <name val="Tw Cen MT"/>
      <family val="2"/>
      <scheme val="minor"/>
    </font>
    <font>
      <sz val="14"/>
      <color theme="5" tint="-0.249977111117893"/>
      <name val="Tw Cen MT"/>
      <family val="2"/>
      <scheme val="minor"/>
    </font>
    <font>
      <b/>
      <sz val="13"/>
      <color theme="3"/>
      <name val="Tw Cen MT"/>
      <family val="2"/>
      <scheme val="minor"/>
    </font>
    <font>
      <b/>
      <sz val="11"/>
      <color theme="3"/>
      <name val="Tw Cen MT"/>
      <family val="2"/>
      <scheme val="minor"/>
    </font>
    <font>
      <b/>
      <u/>
      <sz val="11"/>
      <color theme="1"/>
      <name val="Tw Cen MT"/>
      <family val="2"/>
      <scheme val="minor"/>
    </font>
    <font>
      <b/>
      <sz val="14"/>
      <color rgb="FFC00000"/>
      <name val="Arial Black"/>
      <family val="2"/>
    </font>
    <font>
      <b/>
      <sz val="16"/>
      <color theme="1"/>
      <name val="Calibri"/>
      <family val="2"/>
    </font>
    <font>
      <sz val="11"/>
      <color theme="1"/>
      <name val="Calibri"/>
      <family val="2"/>
    </font>
    <font>
      <sz val="11"/>
      <color theme="1"/>
      <name val="Tw Cen MT"/>
      <family val="2"/>
      <scheme val="major"/>
    </font>
  </fonts>
  <fills count="6">
    <fill>
      <patternFill patternType="none"/>
    </fill>
    <fill>
      <patternFill patternType="gray125"/>
    </fill>
    <fill>
      <patternFill patternType="solid">
        <fgColor theme="8" tint="0.79998168889431442"/>
        <bgColor indexed="65"/>
      </patternFill>
    </fill>
    <fill>
      <patternFill patternType="solid">
        <fgColor theme="5" tint="0.79998168889431442"/>
        <bgColor indexed="64"/>
      </patternFill>
    </fill>
    <fill>
      <patternFill patternType="solid">
        <fgColor theme="5" tint="0.59999389629810485"/>
        <bgColor indexed="65"/>
      </patternFill>
    </fill>
    <fill>
      <patternFill patternType="solid">
        <fgColor rgb="FF66CCFF"/>
        <bgColor indexed="64"/>
      </patternFill>
    </fill>
  </fills>
  <borders count="35">
    <border>
      <left/>
      <right/>
      <top/>
      <bottom/>
      <diagonal/>
    </border>
    <border>
      <left/>
      <right/>
      <top/>
      <bottom style="double">
        <color rgb="FFFF8001"/>
      </bottom>
      <diagonal/>
    </border>
    <border>
      <left style="thin">
        <color theme="5" tint="0.39997558519241921"/>
      </left>
      <right/>
      <top/>
      <bottom/>
      <diagonal/>
    </border>
    <border>
      <left/>
      <right style="thin">
        <color theme="5" tint="0.39997558519241921"/>
      </right>
      <top/>
      <bottom/>
      <diagonal/>
    </border>
    <border>
      <left style="thick">
        <color theme="5" tint="-0.249977111117893"/>
      </left>
      <right style="thick">
        <color theme="5" tint="-0.249977111117893"/>
      </right>
      <top style="thick">
        <color theme="5" tint="-0.249977111117893"/>
      </top>
      <bottom style="thick">
        <color theme="5" tint="-0.249977111117893"/>
      </bottom>
      <diagonal/>
    </border>
    <border>
      <left style="thick">
        <color theme="5" tint="-0.249977111117893"/>
      </left>
      <right/>
      <top/>
      <bottom style="thick">
        <color theme="5" tint="-0.249977111117893"/>
      </bottom>
      <diagonal/>
    </border>
    <border>
      <left/>
      <right/>
      <top/>
      <bottom style="thick">
        <color theme="5" tint="-0.249977111117893"/>
      </bottom>
      <diagonal/>
    </border>
    <border>
      <left/>
      <right style="thick">
        <color theme="5" tint="-0.249977111117893"/>
      </right>
      <top/>
      <bottom style="thick">
        <color theme="5" tint="-0.249977111117893"/>
      </bottom>
      <diagonal/>
    </border>
    <border>
      <left style="thick">
        <color theme="5" tint="-0.249977111117893"/>
      </left>
      <right/>
      <top style="thick">
        <color theme="5" tint="-0.249977111117893"/>
      </top>
      <bottom style="thick">
        <color theme="5" tint="-0.249977111117893"/>
      </bottom>
      <diagonal/>
    </border>
    <border>
      <left/>
      <right/>
      <top style="thick">
        <color theme="5" tint="-0.249977111117893"/>
      </top>
      <bottom style="thick">
        <color theme="5" tint="-0.249977111117893"/>
      </bottom>
      <diagonal/>
    </border>
    <border>
      <left/>
      <right style="thick">
        <color theme="5" tint="-0.249977111117893"/>
      </right>
      <top style="thick">
        <color theme="5" tint="-0.249977111117893"/>
      </top>
      <bottom style="thick">
        <color theme="5" tint="-0.249977111117893"/>
      </bottom>
      <diagonal/>
    </border>
    <border>
      <left style="thick">
        <color theme="5" tint="-0.249977111117893"/>
      </left>
      <right/>
      <top/>
      <bottom/>
      <diagonal/>
    </border>
    <border>
      <left/>
      <right style="thick">
        <color theme="5" tint="-0.249977111117893"/>
      </right>
      <top/>
      <bottom/>
      <diagonal/>
    </border>
    <border>
      <left/>
      <right/>
      <top style="thick">
        <color theme="5" tint="-0.249977111117893"/>
      </top>
      <bottom style="double">
        <color theme="5" tint="0.39997558519241921"/>
      </bottom>
      <diagonal/>
    </border>
    <border>
      <left style="thick">
        <color theme="5" tint="-0.249977111117893"/>
      </left>
      <right style="thick">
        <color theme="5" tint="-0.249977111117893"/>
      </right>
      <top/>
      <bottom/>
      <diagonal/>
    </border>
    <border>
      <left style="thick">
        <color theme="5" tint="-0.249977111117893"/>
      </left>
      <right style="thick">
        <color theme="5" tint="-0.249977111117893"/>
      </right>
      <top/>
      <bottom style="thick">
        <color theme="5" tint="-0.249977111117893"/>
      </bottom>
      <diagonal/>
    </border>
    <border>
      <left style="thick">
        <color theme="5" tint="-0.249977111117893"/>
      </left>
      <right style="thick">
        <color theme="5" tint="-0.249977111117893"/>
      </right>
      <top style="thick">
        <color theme="5" tint="-0.249977111117893"/>
      </top>
      <bottom/>
      <diagonal/>
    </border>
    <border>
      <left style="thick">
        <color theme="5" tint="-0.249977111117893"/>
      </left>
      <right/>
      <top style="thick">
        <color theme="5" tint="-0.249977111117893"/>
      </top>
      <bottom/>
      <diagonal/>
    </border>
    <border>
      <left/>
      <right/>
      <top style="thick">
        <color theme="5" tint="-0.249977111117893"/>
      </top>
      <bottom/>
      <diagonal/>
    </border>
    <border>
      <left/>
      <right/>
      <top style="thick">
        <color theme="5" tint="-0.249977111117893"/>
      </top>
      <bottom style="double">
        <color theme="5" tint="-0.249977111117893"/>
      </bottom>
      <diagonal/>
    </border>
    <border>
      <left/>
      <right/>
      <top/>
      <bottom style="double">
        <color theme="5" tint="-0.249977111117893"/>
      </bottom>
      <diagonal/>
    </border>
    <border>
      <left style="thick">
        <color theme="5" tint="-0.249977111117893"/>
      </left>
      <right/>
      <top/>
      <bottom style="double">
        <color theme="5" tint="-0.249977111117893"/>
      </bottom>
      <diagonal/>
    </border>
    <border>
      <left/>
      <right/>
      <top style="thin">
        <color theme="5" tint="0.39997558519241921"/>
      </top>
      <bottom/>
      <diagonal/>
    </border>
    <border>
      <left/>
      <right/>
      <top style="thick">
        <color theme="5" tint="-0.249977111117893"/>
      </top>
      <bottom style="double">
        <color rgb="FFFF8001"/>
      </bottom>
      <diagonal/>
    </border>
    <border>
      <left/>
      <right/>
      <top/>
      <bottom style="thick">
        <color theme="4" tint="0.499984740745262"/>
      </bottom>
      <diagonal/>
    </border>
    <border>
      <left/>
      <right/>
      <top/>
      <bottom style="medium">
        <color theme="4" tint="0.3999755851924192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7">
    <xf numFmtId="0" fontId="0" fillId="0" borderId="0"/>
    <xf numFmtId="0" fontId="2" fillId="0" borderId="1" applyNumberFormat="0" applyFill="0" applyAlignment="0" applyProtection="0"/>
    <xf numFmtId="0" fontId="1" fillId="2" borderId="0" applyNumberFormat="0" applyBorder="0" applyAlignment="0" applyProtection="0"/>
    <xf numFmtId="0" fontId="6" fillId="0" borderId="13" applyAlignment="0"/>
    <xf numFmtId="9" fontId="1" fillId="0" borderId="0" applyFont="0" applyFill="0" applyBorder="0" applyAlignment="0" applyProtection="0"/>
    <xf numFmtId="0" fontId="10" fillId="0" borderId="24" applyNumberFormat="0" applyFill="0" applyAlignment="0" applyProtection="0"/>
    <xf numFmtId="0" fontId="11" fillId="0" borderId="25" applyNumberFormat="0" applyFill="0" applyAlignment="0" applyProtection="0"/>
    <xf numFmtId="0" fontId="1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applyFont="0" applyFill="0" applyBorder="0" applyAlignment="0" applyProtection="0"/>
  </cellStyleXfs>
  <cellXfs count="114">
    <xf numFmtId="0" fontId="0" fillId="0" borderId="0" xfId="0"/>
    <xf numFmtId="0" fontId="0" fillId="0" borderId="0" xfId="0" applyAlignment="1">
      <alignment horizontal="center"/>
    </xf>
    <xf numFmtId="0" fontId="0" fillId="0" borderId="2" xfId="0" applyBorder="1"/>
    <xf numFmtId="0" fontId="0" fillId="0" borderId="3" xfId="0" applyBorder="1"/>
    <xf numFmtId="0" fontId="0" fillId="0" borderId="6" xfId="0" applyBorder="1"/>
    <xf numFmtId="0" fontId="0" fillId="0" borderId="6" xfId="0" applyBorder="1" applyAlignment="1">
      <alignment horizontal="center"/>
    </xf>
    <xf numFmtId="0" fontId="5" fillId="0" borderId="9" xfId="0" applyFont="1" applyBorder="1" applyAlignment="1">
      <alignment horizontal="center"/>
    </xf>
    <xf numFmtId="0" fontId="0" fillId="0" borderId="7" xfId="0" applyBorder="1"/>
    <xf numFmtId="0" fontId="0" fillId="0" borderId="12" xfId="0" applyBorder="1" applyAlignment="1">
      <alignment horizontal="center"/>
    </xf>
    <xf numFmtId="0" fontId="0" fillId="0" borderId="7" xfId="0" applyBorder="1" applyAlignment="1">
      <alignment horizontal="center"/>
    </xf>
    <xf numFmtId="0" fontId="5" fillId="0" borderId="9" xfId="0" applyFont="1" applyBorder="1" applyAlignment="1">
      <alignment horizontal="left"/>
    </xf>
    <xf numFmtId="0" fontId="0" fillId="0" borderId="11" xfId="0" applyBorder="1"/>
    <xf numFmtId="0" fontId="5" fillId="0" borderId="10" xfId="0" applyFont="1" applyBorder="1" applyAlignment="1">
      <alignment horizontal="center"/>
    </xf>
    <xf numFmtId="0" fontId="5" fillId="0" borderId="8" xfId="0" applyFont="1" applyBorder="1" applyAlignment="1">
      <alignment horizontal="center"/>
    </xf>
    <xf numFmtId="0" fontId="5" fillId="0" borderId="10" xfId="0" applyFont="1" applyBorder="1" applyAlignment="1">
      <alignment horizontal="right"/>
    </xf>
    <xf numFmtId="0" fontId="6" fillId="3" borderId="0" xfId="0" applyFont="1" applyFill="1" applyAlignment="1">
      <alignment horizontal="center"/>
    </xf>
    <xf numFmtId="0" fontId="6" fillId="3" borderId="6" xfId="0" applyFont="1" applyFill="1" applyBorder="1" applyAlignment="1">
      <alignment horizontal="center"/>
    </xf>
    <xf numFmtId="0" fontId="5" fillId="3" borderId="9" xfId="0" applyFont="1" applyFill="1" applyBorder="1" applyAlignment="1">
      <alignment horizontal="center"/>
    </xf>
    <xf numFmtId="0" fontId="5" fillId="3" borderId="8" xfId="0" applyFont="1" applyFill="1" applyBorder="1" applyAlignment="1">
      <alignment horizontal="center"/>
    </xf>
    <xf numFmtId="0" fontId="5" fillId="0" borderId="4" xfId="0" applyFont="1" applyBorder="1" applyAlignment="1">
      <alignment horizontal="center"/>
    </xf>
    <xf numFmtId="0" fontId="0" fillId="0" borderId="18" xfId="0" applyBorder="1"/>
    <xf numFmtId="0" fontId="6" fillId="0" borderId="20" xfId="1" applyFont="1" applyBorder="1" applyAlignment="1">
      <alignment horizontal="center"/>
    </xf>
    <xf numFmtId="0" fontId="6" fillId="0" borderId="21" xfId="1" applyFont="1" applyBorder="1"/>
    <xf numFmtId="0" fontId="6" fillId="0" borderId="20" xfId="1" applyFont="1" applyBorder="1"/>
    <xf numFmtId="0" fontId="0" fillId="0" borderId="22" xfId="0" applyBorder="1" applyAlignment="1">
      <alignment horizontal="center"/>
    </xf>
    <xf numFmtId="164" fontId="6" fillId="0" borderId="21" xfId="1" applyNumberFormat="1" applyFont="1" applyBorder="1" applyAlignment="1">
      <alignment horizontal="right"/>
    </xf>
    <xf numFmtId="164" fontId="6" fillId="0" borderId="20" xfId="1" applyNumberFormat="1" applyFont="1" applyBorder="1" applyAlignment="1">
      <alignment horizontal="right"/>
    </xf>
    <xf numFmtId="165" fontId="0" fillId="0" borderId="0" xfId="0" applyNumberFormat="1" applyAlignment="1">
      <alignment horizontal="right"/>
    </xf>
    <xf numFmtId="165" fontId="0" fillId="0" borderId="12" xfId="0" applyNumberFormat="1" applyBorder="1" applyAlignment="1">
      <alignment horizontal="right"/>
    </xf>
    <xf numFmtId="166" fontId="0" fillId="0" borderId="0" xfId="0" applyNumberFormat="1" applyAlignment="1">
      <alignment horizontal="right"/>
    </xf>
    <xf numFmtId="10" fontId="3" fillId="3" borderId="11" xfId="2" applyNumberFormat="1" applyFont="1" applyFill="1" applyBorder="1" applyAlignment="1">
      <alignment horizontal="right"/>
    </xf>
    <xf numFmtId="10" fontId="3" fillId="3" borderId="5" xfId="2" applyNumberFormat="1" applyFont="1" applyFill="1" applyBorder="1" applyAlignment="1">
      <alignment horizontal="right"/>
    </xf>
    <xf numFmtId="164" fontId="3" fillId="0" borderId="8" xfId="1" applyNumberFormat="1" applyFont="1" applyBorder="1" applyAlignment="1">
      <alignment horizontal="right"/>
    </xf>
    <xf numFmtId="164" fontId="3" fillId="0" borderId="9" xfId="1" applyNumberFormat="1" applyFont="1" applyBorder="1" applyAlignment="1">
      <alignment horizontal="right"/>
    </xf>
    <xf numFmtId="164" fontId="3" fillId="0" borderId="10" xfId="1" applyNumberFormat="1" applyFont="1" applyBorder="1" applyAlignment="1">
      <alignment horizontal="right"/>
    </xf>
    <xf numFmtId="164" fontId="3" fillId="3" borderId="10" xfId="1" applyNumberFormat="1" applyFont="1" applyFill="1" applyBorder="1" applyAlignment="1">
      <alignment horizontal="right"/>
    </xf>
    <xf numFmtId="10" fontId="3" fillId="3" borderId="4" xfId="1" applyNumberFormat="1" applyFont="1" applyFill="1" applyBorder="1" applyAlignment="1">
      <alignment horizontal="right"/>
    </xf>
    <xf numFmtId="164" fontId="3" fillId="0" borderId="4" xfId="1" applyNumberFormat="1" applyFont="1" applyBorder="1" applyAlignment="1">
      <alignment horizontal="right"/>
    </xf>
    <xf numFmtId="165" fontId="0" fillId="0" borderId="14" xfId="0" applyNumberFormat="1" applyBorder="1" applyAlignment="1">
      <alignment horizontal="right"/>
    </xf>
    <xf numFmtId="165" fontId="3" fillId="3" borderId="0" xfId="2" applyNumberFormat="1" applyFont="1" applyFill="1" applyBorder="1" applyAlignment="1">
      <alignment horizontal="right"/>
    </xf>
    <xf numFmtId="165" fontId="0" fillId="0" borderId="16" xfId="0" applyNumberFormat="1" applyBorder="1" applyAlignment="1">
      <alignment horizontal="right"/>
    </xf>
    <xf numFmtId="0" fontId="3" fillId="0" borderId="1" xfId="1" applyFont="1" applyAlignment="1">
      <alignment horizontal="center"/>
    </xf>
    <xf numFmtId="0" fontId="3" fillId="3" borderId="1" xfId="1" applyFont="1" applyFill="1" applyAlignment="1">
      <alignment horizontal="center"/>
    </xf>
    <xf numFmtId="9" fontId="3" fillId="3" borderId="17" xfId="4" applyFont="1" applyFill="1" applyBorder="1" applyAlignment="1">
      <alignment horizontal="right"/>
    </xf>
    <xf numFmtId="41" fontId="0" fillId="0" borderId="0" xfId="0" applyNumberFormat="1" applyAlignment="1">
      <alignment horizontal="right"/>
    </xf>
    <xf numFmtId="41" fontId="0" fillId="0" borderId="12" xfId="0" applyNumberFormat="1" applyBorder="1" applyAlignment="1">
      <alignment horizontal="right"/>
    </xf>
    <xf numFmtId="41" fontId="0" fillId="0" borderId="5" xfId="0" applyNumberFormat="1" applyBorder="1" applyAlignment="1">
      <alignment horizontal="right"/>
    </xf>
    <xf numFmtId="41" fontId="0" fillId="0" borderId="7" xfId="0" applyNumberFormat="1" applyBorder="1" applyAlignment="1">
      <alignment horizontal="right"/>
    </xf>
    <xf numFmtId="41" fontId="0" fillId="0" borderId="6" xfId="0" applyNumberFormat="1" applyBorder="1" applyAlignment="1">
      <alignment horizontal="right"/>
    </xf>
    <xf numFmtId="41" fontId="0" fillId="0" borderId="14" xfId="0" applyNumberFormat="1" applyBorder="1" applyAlignment="1">
      <alignment horizontal="right"/>
    </xf>
    <xf numFmtId="41" fontId="3" fillId="3" borderId="0" xfId="2" applyNumberFormat="1" applyFont="1" applyFill="1" applyBorder="1" applyAlignment="1">
      <alignment horizontal="right"/>
    </xf>
    <xf numFmtId="41" fontId="0" fillId="0" borderId="15" xfId="0" applyNumberFormat="1" applyBorder="1" applyAlignment="1">
      <alignment horizontal="right"/>
    </xf>
    <xf numFmtId="41" fontId="3" fillId="3" borderId="7" xfId="2" applyNumberFormat="1" applyFont="1" applyFill="1" applyBorder="1" applyAlignment="1">
      <alignment horizontal="right"/>
    </xf>
    <xf numFmtId="0" fontId="0" fillId="0" borderId="0" xfId="0" applyAlignment="1">
      <alignment horizontal="left"/>
    </xf>
    <xf numFmtId="0" fontId="0" fillId="0" borderId="6"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12" fillId="0" borderId="0" xfId="0" applyFont="1"/>
    <xf numFmtId="0" fontId="0" fillId="0" borderId="0" xfId="0" quotePrefix="1"/>
    <xf numFmtId="0" fontId="13" fillId="0" borderId="0" xfId="9" applyFont="1" applyAlignment="1">
      <alignment horizontal="center"/>
    </xf>
    <xf numFmtId="0" fontId="11" fillId="0" borderId="0" xfId="7" applyAlignment="1">
      <alignment horizontal="center" vertical="center"/>
    </xf>
    <xf numFmtId="0" fontId="11" fillId="0" borderId="0" xfId="7" applyAlignment="1">
      <alignment horizontal="center" vertical="center" wrapText="1"/>
    </xf>
    <xf numFmtId="14" fontId="1" fillId="0" borderId="0" xfId="10" applyNumberFormat="1"/>
    <xf numFmtId="20" fontId="1" fillId="0" borderId="0" xfId="11" applyNumberFormat="1"/>
    <xf numFmtId="0" fontId="11" fillId="0" borderId="0" xfId="7" applyAlignment="1">
      <alignment horizontal="right"/>
    </xf>
    <xf numFmtId="0" fontId="1" fillId="0" borderId="0" xfId="12" applyAlignment="1">
      <alignment horizontal="right"/>
    </xf>
    <xf numFmtId="0" fontId="11" fillId="0" borderId="25" xfId="6" applyAlignment="1">
      <alignment horizontal="right"/>
    </xf>
    <xf numFmtId="0" fontId="11" fillId="0" borderId="25" xfId="6" applyAlignment="1">
      <alignment horizontal="center" vertical="center" wrapText="1"/>
    </xf>
    <xf numFmtId="0" fontId="11" fillId="0" borderId="25" xfId="6" applyFill="1" applyAlignment="1">
      <alignment horizontal="center" vertical="center" wrapText="1"/>
    </xf>
    <xf numFmtId="0" fontId="1" fillId="0" borderId="0" xfId="13"/>
    <xf numFmtId="167" fontId="1" fillId="0" borderId="0" xfId="14" applyNumberFormat="1"/>
    <xf numFmtId="168" fontId="0" fillId="0" borderId="0" xfId="14" applyNumberFormat="1" applyFont="1"/>
    <xf numFmtId="168" fontId="1" fillId="0" borderId="0" xfId="14" applyNumberFormat="1"/>
    <xf numFmtId="167" fontId="1" fillId="0" borderId="0" xfId="15" applyNumberFormat="1"/>
    <xf numFmtId="0" fontId="1" fillId="0" borderId="0" xfId="15" applyAlignment="1">
      <alignment horizontal="center"/>
    </xf>
    <xf numFmtId="0" fontId="11" fillId="0" borderId="0" xfId="7" applyAlignment="1">
      <alignment horizontal="center"/>
    </xf>
    <xf numFmtId="0" fontId="0" fillId="0" borderId="0" xfId="13" applyFont="1" applyAlignment="1">
      <alignment horizontal="right"/>
    </xf>
    <xf numFmtId="169" fontId="1" fillId="0" borderId="0" xfId="14" applyNumberFormat="1"/>
    <xf numFmtId="0" fontId="1" fillId="0" borderId="0" xfId="15"/>
    <xf numFmtId="0" fontId="0" fillId="0" borderId="0" xfId="0" applyAlignment="1">
      <alignment horizontal="right"/>
    </xf>
    <xf numFmtId="167" fontId="0" fillId="0" borderId="0" xfId="14" applyNumberFormat="1" applyFont="1" applyAlignment="1">
      <alignment horizontal="center"/>
    </xf>
    <xf numFmtId="0" fontId="1" fillId="0" borderId="0" xfId="13" applyAlignment="1">
      <alignment horizontal="right"/>
    </xf>
    <xf numFmtId="14" fontId="1" fillId="0" borderId="0" xfId="11" applyNumberFormat="1"/>
    <xf numFmtId="167" fontId="0" fillId="0" borderId="0" xfId="0" applyNumberFormat="1"/>
    <xf numFmtId="14" fontId="0" fillId="0" borderId="0" xfId="0" applyNumberFormat="1" applyAlignment="1">
      <alignment horizontal="left"/>
    </xf>
    <xf numFmtId="0" fontId="0" fillId="0" borderId="0" xfId="0" pivotButton="1"/>
    <xf numFmtId="170" fontId="0" fillId="0" borderId="0" xfId="0" applyNumberFormat="1"/>
    <xf numFmtId="1" fontId="0" fillId="0" borderId="0" xfId="0" applyNumberFormat="1"/>
    <xf numFmtId="0" fontId="3" fillId="0" borderId="0" xfId="0" applyFont="1"/>
    <xf numFmtId="0" fontId="14" fillId="5" borderId="0" xfId="0" applyFont="1" applyFill="1" applyAlignment="1">
      <alignment horizontal="centerContinuous" vertical="top"/>
    </xf>
    <xf numFmtId="0" fontId="15" fillId="0" borderId="0" xfId="0" applyFont="1"/>
    <xf numFmtId="0" fontId="15" fillId="0" borderId="26" xfId="0" applyFont="1" applyBorder="1"/>
    <xf numFmtId="0" fontId="15" fillId="0" borderId="27" xfId="0" applyFont="1" applyBorder="1"/>
    <xf numFmtId="0" fontId="15" fillId="0" borderId="28" xfId="0" applyFont="1" applyBorder="1"/>
    <xf numFmtId="0" fontId="16" fillId="0" borderId="29" xfId="0" applyFont="1" applyBorder="1" applyAlignment="1">
      <alignment wrapText="1"/>
    </xf>
    <xf numFmtId="171" fontId="16" fillId="0" borderId="30" xfId="16" applyFont="1" applyFill="1" applyBorder="1"/>
    <xf numFmtId="171" fontId="16" fillId="0" borderId="31" xfId="0" applyNumberFormat="1" applyFont="1" applyBorder="1"/>
    <xf numFmtId="0" fontId="16" fillId="0" borderId="32" xfId="0" applyFont="1" applyBorder="1"/>
    <xf numFmtId="171" fontId="16" fillId="0" borderId="33" xfId="16" applyFont="1" applyFill="1" applyBorder="1"/>
    <xf numFmtId="171" fontId="16" fillId="0" borderId="34" xfId="0" applyNumberFormat="1" applyFont="1" applyBorder="1"/>
    <xf numFmtId="0" fontId="7" fillId="0" borderId="0" xfId="0" applyFont="1" applyAlignment="1">
      <alignment horizontal="center"/>
    </xf>
    <xf numFmtId="0" fontId="8" fillId="0" borderId="0" xfId="0" applyFont="1" applyAlignment="1">
      <alignment horizontal="center"/>
    </xf>
    <xf numFmtId="0" fontId="9" fillId="0" borderId="6" xfId="0" applyFont="1" applyBorder="1" applyAlignment="1">
      <alignment horizontal="center"/>
    </xf>
    <xf numFmtId="0" fontId="8" fillId="0" borderId="6" xfId="0" applyFont="1" applyBorder="1" applyAlignment="1">
      <alignment horizontal="center"/>
    </xf>
    <xf numFmtId="0" fontId="6" fillId="0" borderId="19" xfId="1" applyFont="1" applyBorder="1"/>
    <xf numFmtId="0" fontId="6" fillId="0" borderId="23" xfId="1" applyFont="1" applyFill="1" applyBorder="1" applyAlignment="1">
      <alignment horizontal="left"/>
    </xf>
    <xf numFmtId="0" fontId="3" fillId="0" borderId="9" xfId="1" applyFont="1" applyFill="1" applyBorder="1" applyAlignment="1">
      <alignment horizontal="left"/>
    </xf>
    <xf numFmtId="0" fontId="3" fillId="0" borderId="10" xfId="1" applyFont="1" applyFill="1" applyBorder="1" applyAlignment="1">
      <alignment horizontal="left"/>
    </xf>
    <xf numFmtId="0" fontId="9" fillId="0" borderId="0" xfId="0" applyFont="1" applyAlignment="1">
      <alignment horizontal="center"/>
    </xf>
    <xf numFmtId="0" fontId="0" fillId="0" borderId="0" xfId="0" applyAlignment="1">
      <alignment horizontal="center"/>
    </xf>
    <xf numFmtId="0" fontId="13" fillId="0" borderId="0" xfId="8" applyFont="1" applyAlignment="1">
      <alignment horizontal="center"/>
    </xf>
    <xf numFmtId="0" fontId="10" fillId="4" borderId="24" xfId="5" applyFill="1" applyAlignment="1">
      <alignment horizontal="center"/>
    </xf>
    <xf numFmtId="0" fontId="11" fillId="4" borderId="25" xfId="6" applyFill="1" applyAlignment="1">
      <alignment horizontal="center"/>
    </xf>
    <xf numFmtId="167" fontId="11" fillId="4" borderId="25" xfId="6" applyNumberFormat="1" applyFill="1" applyAlignment="1">
      <alignment horizontal="center"/>
    </xf>
  </cellXfs>
  <cellStyles count="17">
    <cellStyle name="1VhqcfKG5X7x/fFMmn1MGuUfpkFeGsHRvUtwLTQo3Nc=-~MQxdAGjJGgab6iYEkey1uQ==" xfId="13" xr:uid="{1ED2119C-428E-43D1-8B3A-52178CE24DB5}"/>
    <cellStyle name="2+JWZG75P4aH9wgFVf0XdLgL+rJ6hyHTK3TcNzjywCA=-~+SmY0M+glF/a6Og7OR+xng==" xfId="11" xr:uid="{A55C7CCD-D5EB-4DE9-8EE9-8AD5F7A6DD1F}"/>
    <cellStyle name="20% - Accent5" xfId="2" builtinId="46"/>
    <cellStyle name="BAnREhMUqLAvpayoh5U8kTlSr+79Gpf9jSc4XFj3MeI=-~ustpecERl+lRIJImHZQSUQ==" xfId="14" xr:uid="{BF46D845-BEED-4A68-93CF-5F33FF0F18F8}"/>
    <cellStyle name="CA3ZiEEc0ck69m93liB4hX0hBpPVmO2xvI7BDINzWqU=-~KCvk8LPYJLz3ON/5KPCpIA==" xfId="12" xr:uid="{10F6A4E9-4879-4D8A-B166-754C6F451CEB}"/>
    <cellStyle name="Currency 2" xfId="16" xr:uid="{E469A192-1CEA-4AE7-9383-4E3E0821981C}"/>
    <cellStyle name="Heading 2" xfId="5" builtinId="17"/>
    <cellStyle name="Heading 3" xfId="6" builtinId="18"/>
    <cellStyle name="Heading 4" xfId="7" builtinId="19"/>
    <cellStyle name="jzBlF7+4H2ISDRnqTgJKBq2/8ABHVB3ZZ1y+Ohldq8M=-~vHW6ycfXnzVZ4TF1MP5cOg==" xfId="15" xr:uid="{C81741DB-3CD4-46BB-9121-D45EAEDA8185}"/>
    <cellStyle name="Linked Cell" xfId="1" builtinId="24"/>
    <cellStyle name="Normal" xfId="0" builtinId="0"/>
    <cellStyle name="OArV+DIJ9xUIDo56Uy/HAAV5fZgi+Wyu7qNKxcnus3M=-~DlxuB+ShCp5lkMpFsi7mqg==" xfId="8" xr:uid="{0731AD80-4321-4506-8C21-B3A4E121BE4B}"/>
    <cellStyle name="Percent" xfId="4" builtinId="5"/>
    <cellStyle name="qIneD5s0vfcPBthhqmJgk4/9BTU/upwLMrK6ayU2bfs=-~U7FhFOYii7mFLaEYljdjtA==" xfId="10" xr:uid="{DBB25E7C-E07D-43E7-8175-D2E93A692AF5}"/>
    <cellStyle name="Style 1" xfId="3" xr:uid="{294DEF61-A32F-4E85-8B51-81753BFCEC01}"/>
    <cellStyle name="zrhAg6Us+uiNojGVZZOaELPM4N4wPXmKTIeTSFXy1oU=-~Dfcbns2t5ye8nxEhjbOMPA==" xfId="9" xr:uid="{2EC65C55-C443-4C00-B836-E5B9AC6EFBC2}"/>
  </cellStyles>
  <dxfs count="3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0000"/>
      </font>
    </dxf>
    <dxf>
      <font>
        <b val="0"/>
        <i val="0"/>
        <strike val="0"/>
        <condense val="0"/>
        <extend val="0"/>
        <outline val="0"/>
        <shadow val="0"/>
        <u val="none"/>
        <vertAlign val="baseline"/>
        <sz val="11"/>
        <color theme="1"/>
        <name val="Calibri"/>
        <family val="2"/>
        <scheme val="none"/>
      </font>
      <numFmt numFmtId="171" formatCode="_(&quot;$&quot;* #,##0.00_);_(&quot;$&quot;* \(#,##0.00\);_(&quot;$&quot;* &quot;-&quot;??_);_(@_)"/>
      <fill>
        <patternFill patternType="solid">
          <fgColor indexed="64"/>
          <bgColor theme="9" tint="0.7999816888943144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Tw Cen MT"/>
        <family val="2"/>
        <scheme val="major"/>
      </font>
      <numFmt numFmtId="171" formatCode="_(&quot;$&quot;* #,##0.00_);_(&quot;$&quot;* \(#,##0.00\);_(&quot;$&quot;* &quot;-&quot;??_);_(@_)"/>
      <fill>
        <patternFill patternType="none">
          <fgColor indexed="64"/>
          <bgColor auto="1"/>
        </patternFill>
      </fill>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none"/>
      </font>
      <numFmt numFmtId="0" formatCode="General"/>
      <fill>
        <patternFill patternType="solid">
          <fgColor indexed="64"/>
          <bgColor theme="9" tint="0.79998168889431442"/>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Tw Cen MT"/>
        <family val="2"/>
        <scheme val="major"/>
      </fon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none"/>
      </font>
      <numFmt numFmtId="0" formatCode="General"/>
      <fill>
        <patternFill patternType="solid">
          <fgColor indexed="64"/>
          <bgColor theme="9" tint="0.79998168889431442"/>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Tw Cen MT"/>
        <family val="2"/>
        <scheme val="major"/>
      </fon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none"/>
      </font>
      <fill>
        <patternFill patternType="solid">
          <fgColor indexed="64"/>
          <bgColor theme="9" tint="0.79998168889431442"/>
        </patternFill>
      </fill>
      <alignment horizontal="general" vertical="bottom"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1"/>
        <color theme="1"/>
        <name val="Tw Cen MT"/>
        <family val="2"/>
        <scheme val="major"/>
      </font>
      <fill>
        <patternFill patternType="none">
          <fgColor indexed="64"/>
          <bgColor auto="1"/>
        </patternFill>
      </fill>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fill>
        <patternFill patternType="none">
          <fgColor indexed="64"/>
          <bgColor auto="1"/>
        </patternFill>
      </fill>
    </dxf>
    <dxf>
      <border outline="0">
        <left style="thin">
          <color indexed="64"/>
        </left>
        <right style="thin">
          <color indexed="64"/>
        </right>
        <top style="thin">
          <color indexed="64"/>
        </top>
        <bottom style="thin">
          <color indexed="64"/>
        </bottom>
      </border>
    </dxf>
    <dxf>
      <font>
        <strike val="0"/>
        <outline val="0"/>
        <shadow val="0"/>
        <u val="none"/>
        <vertAlign val="baseline"/>
        <sz val="11"/>
        <color theme="1"/>
        <name val="Tw Cen MT"/>
        <family val="2"/>
        <scheme val="major"/>
      </font>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1"/>
        <color theme="1"/>
        <name val="Calibri"/>
        <family val="2"/>
        <scheme val="none"/>
      </font>
      <fill>
        <patternFill patternType="none">
          <fgColor indexed="64"/>
          <bgColor auto="1"/>
        </patternFill>
      </fill>
      <border diagonalUp="0" diagonalDown="0" outline="0">
        <left style="thin">
          <color indexed="64"/>
        </left>
        <right style="thin">
          <color indexed="64"/>
        </right>
        <top/>
        <bottom/>
      </border>
    </dxf>
    <dxf>
      <numFmt numFmtId="170" formatCode="[$$-409]#,##0"/>
    </dxf>
    <dxf>
      <alignment horizontal="left" vertical="bottom" textRotation="0" wrapText="0" indent="0" justifyLastLine="0" shrinkToFit="0" readingOrder="0"/>
    </dxf>
    <dxf>
      <numFmt numFmtId="170" formatCode="[$$-409]#,##0"/>
    </dxf>
    <dxf>
      <border outline="0">
        <top style="thick">
          <color theme="5" tint="-0.249977111117893"/>
        </top>
      </border>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170" formatCode="[$$-409]#,##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border outline="0">
        <top style="thick">
          <color theme="5" tint="-0.249977111117893"/>
        </top>
      </border>
    </dxf>
    <dxf>
      <alignment horizontal="left" vertical="bottom" textRotation="0" wrapText="0" indent="0" justifyLastLine="0" shrinkToFit="0" readingOrder="0"/>
    </dxf>
    <dxf>
      <numFmt numFmtId="170" formatCode="[$$-409]#,##0"/>
    </dxf>
    <dxf>
      <alignment horizontal="left" vertical="bottom" textRotation="0" wrapText="0" indent="0" justifyLastLine="0" shrinkToFit="0" readingOrder="0"/>
    </dxf>
    <dxf>
      <border outline="0">
        <top style="thick">
          <color theme="5" tint="-0.249977111117893"/>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6.xml"/><Relationship Id="rId13" Type="http://schemas.openxmlformats.org/officeDocument/2006/relationships/worksheet" Target="worksheets/sheet11.xml"/><Relationship Id="rId18" Type="http://schemas.openxmlformats.org/officeDocument/2006/relationships/theme" Target="theme/theme1.xml"/><Relationship Id="rId3" Type="http://schemas.openxmlformats.org/officeDocument/2006/relationships/chartsheet" Target="chartsheets/sheet1.xml"/><Relationship Id="rId21" Type="http://schemas.microsoft.com/office/2017/10/relationships/person" Target="persons/person.xml"/><Relationship Id="rId7" Type="http://schemas.openxmlformats.org/officeDocument/2006/relationships/worksheet" Target="worksheets/sheet5.xml"/><Relationship Id="rId12" Type="http://schemas.openxmlformats.org/officeDocument/2006/relationships/worksheet" Target="worksheets/sheet10.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4.xml"/><Relationship Id="rId11" Type="http://schemas.openxmlformats.org/officeDocument/2006/relationships/worksheet" Target="worksheets/sheet9.xml"/><Relationship Id="rId5" Type="http://schemas.openxmlformats.org/officeDocument/2006/relationships/worksheet" Target="worksheets/sheet3.xml"/><Relationship Id="rId15" Type="http://schemas.openxmlformats.org/officeDocument/2006/relationships/worksheet" Target="worksheets/sheet12.xml"/><Relationship Id="rId23" Type="http://schemas.openxmlformats.org/officeDocument/2006/relationships/customXml" Target="../customXml/item1.xml"/><Relationship Id="rId10" Type="http://schemas.openxmlformats.org/officeDocument/2006/relationships/worksheet" Target="worksheets/sheet8.xml"/><Relationship Id="rId19" Type="http://schemas.openxmlformats.org/officeDocument/2006/relationships/styles" Target="styles.xml"/><Relationship Id="rId4" Type="http://schemas.openxmlformats.org/officeDocument/2006/relationships/chartsheet" Target="chartsheets/sheet2.xml"/><Relationship Id="rId9" Type="http://schemas.openxmlformats.org/officeDocument/2006/relationships/worksheet" Target="worksheets/sheet7.xml"/><Relationship Id="rId14" Type="http://schemas.openxmlformats.org/officeDocument/2006/relationships/chartsheet" Target="chartsheets/sheet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Percentage Of Sales by item</a:t>
            </a:r>
          </a:p>
          <a:p>
            <a:pPr>
              <a:defRPr/>
            </a:pPr>
            <a:r>
              <a:rPr lang="en-IN"/>
              <a:t>January</a:t>
            </a:r>
            <a:r>
              <a:rPr lang="en-IN" baseline="0"/>
              <a:t> - June 2023</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gradFill rotWithShape="1">
                <a:gsLst>
                  <a:gs pos="0">
                    <a:schemeClr val="accent1">
                      <a:tint val="94000"/>
                      <a:satMod val="105000"/>
                      <a:lumMod val="102000"/>
                    </a:schemeClr>
                  </a:gs>
                  <a:gs pos="100000">
                    <a:schemeClr val="accent1">
                      <a:shade val="74000"/>
                      <a:satMod val="128000"/>
                      <a:lumMod val="100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E7F9-4FEF-BA88-C3EDAAD9AE55}"/>
              </c:ext>
            </c:extLst>
          </c:dPt>
          <c:dPt>
            <c:idx val="1"/>
            <c:bubble3D val="0"/>
            <c:spPr>
              <a:gradFill rotWithShape="1">
                <a:gsLst>
                  <a:gs pos="0">
                    <a:schemeClr val="accent2">
                      <a:tint val="94000"/>
                      <a:satMod val="105000"/>
                      <a:lumMod val="102000"/>
                    </a:schemeClr>
                  </a:gs>
                  <a:gs pos="100000">
                    <a:schemeClr val="accent2">
                      <a:shade val="74000"/>
                      <a:satMod val="128000"/>
                      <a:lumMod val="100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2-E7F9-4FEF-BA88-C3EDAAD9AE55}"/>
              </c:ext>
            </c:extLst>
          </c:dPt>
          <c:dPt>
            <c:idx val="2"/>
            <c:bubble3D val="0"/>
            <c:spPr>
              <a:gradFill rotWithShape="1">
                <a:gsLst>
                  <a:gs pos="0">
                    <a:schemeClr val="accent3">
                      <a:tint val="94000"/>
                      <a:satMod val="105000"/>
                      <a:lumMod val="102000"/>
                    </a:schemeClr>
                  </a:gs>
                  <a:gs pos="100000">
                    <a:schemeClr val="accent3">
                      <a:shade val="74000"/>
                      <a:satMod val="128000"/>
                      <a:lumMod val="100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E7F9-4FEF-BA88-C3EDAAD9AE55}"/>
              </c:ext>
            </c:extLst>
          </c:dPt>
          <c:dPt>
            <c:idx val="3"/>
            <c:bubble3D val="0"/>
            <c:spPr>
              <a:gradFill rotWithShape="1">
                <a:gsLst>
                  <a:gs pos="0">
                    <a:schemeClr val="accent4">
                      <a:tint val="94000"/>
                      <a:satMod val="105000"/>
                      <a:lumMod val="102000"/>
                    </a:schemeClr>
                  </a:gs>
                  <a:gs pos="100000">
                    <a:schemeClr val="accent4">
                      <a:shade val="74000"/>
                      <a:satMod val="128000"/>
                      <a:lumMod val="100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4-E7F9-4FEF-BA88-C3EDAAD9AE55}"/>
              </c:ext>
            </c:extLst>
          </c:dPt>
          <c:dPt>
            <c:idx val="4"/>
            <c:bubble3D val="0"/>
            <c:spPr>
              <a:gradFill rotWithShape="1">
                <a:gsLst>
                  <a:gs pos="0">
                    <a:schemeClr val="accent5">
                      <a:tint val="94000"/>
                      <a:satMod val="105000"/>
                      <a:lumMod val="102000"/>
                    </a:schemeClr>
                  </a:gs>
                  <a:gs pos="100000">
                    <a:schemeClr val="accent5">
                      <a:shade val="74000"/>
                      <a:satMod val="128000"/>
                      <a:lumMod val="100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E7F9-4FEF-BA88-C3EDAAD9AE55}"/>
              </c:ext>
            </c:extLst>
          </c:dPt>
          <c:dPt>
            <c:idx val="5"/>
            <c:bubble3D val="0"/>
            <c:spPr>
              <a:gradFill rotWithShape="1">
                <a:gsLst>
                  <a:gs pos="0">
                    <a:schemeClr val="accent6">
                      <a:tint val="94000"/>
                      <a:satMod val="105000"/>
                      <a:lumMod val="102000"/>
                    </a:schemeClr>
                  </a:gs>
                  <a:gs pos="100000">
                    <a:schemeClr val="accent6">
                      <a:shade val="74000"/>
                      <a:satMod val="128000"/>
                      <a:lumMod val="100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6-E7F9-4FEF-BA88-C3EDAAD9AE55}"/>
              </c:ext>
            </c:extLst>
          </c:dPt>
          <c:dPt>
            <c:idx val="6"/>
            <c:bubble3D val="0"/>
            <c:spPr>
              <a:gradFill rotWithShape="1">
                <a:gsLst>
                  <a:gs pos="0">
                    <a:schemeClr val="accent1">
                      <a:lumMod val="60000"/>
                      <a:tint val="94000"/>
                      <a:satMod val="105000"/>
                      <a:lumMod val="102000"/>
                    </a:schemeClr>
                  </a:gs>
                  <a:gs pos="100000">
                    <a:schemeClr val="accent1">
                      <a:lumMod val="60000"/>
                      <a:shade val="74000"/>
                      <a:satMod val="128000"/>
                      <a:lumMod val="100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E7F9-4FEF-BA88-C3EDAAD9AE55}"/>
              </c:ext>
            </c:extLst>
          </c:dPt>
          <c:dPt>
            <c:idx val="7"/>
            <c:bubble3D val="0"/>
            <c:spPr>
              <a:gradFill rotWithShape="1">
                <a:gsLst>
                  <a:gs pos="0">
                    <a:schemeClr val="accent2">
                      <a:lumMod val="60000"/>
                      <a:tint val="94000"/>
                      <a:satMod val="105000"/>
                      <a:lumMod val="102000"/>
                    </a:schemeClr>
                  </a:gs>
                  <a:gs pos="100000">
                    <a:schemeClr val="accent2">
                      <a:lumMod val="60000"/>
                      <a:shade val="74000"/>
                      <a:satMod val="128000"/>
                      <a:lumMod val="100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8-E7F9-4FEF-BA88-C3EDAAD9AE55}"/>
              </c:ext>
            </c:extLst>
          </c:dPt>
          <c:dPt>
            <c:idx val="8"/>
            <c:bubble3D val="0"/>
            <c:spPr>
              <a:gradFill rotWithShape="1">
                <a:gsLst>
                  <a:gs pos="0">
                    <a:schemeClr val="accent3">
                      <a:lumMod val="60000"/>
                      <a:tint val="94000"/>
                      <a:satMod val="105000"/>
                      <a:lumMod val="102000"/>
                    </a:schemeClr>
                  </a:gs>
                  <a:gs pos="100000">
                    <a:schemeClr val="accent3">
                      <a:lumMod val="60000"/>
                      <a:shade val="74000"/>
                      <a:satMod val="128000"/>
                      <a:lumMod val="100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E7F9-4FEF-BA88-C3EDAAD9AE55}"/>
              </c:ext>
            </c:extLst>
          </c:dPt>
          <c:dPt>
            <c:idx val="9"/>
            <c:bubble3D val="0"/>
            <c:spPr>
              <a:gradFill rotWithShape="1">
                <a:gsLst>
                  <a:gs pos="0">
                    <a:schemeClr val="accent4">
                      <a:lumMod val="60000"/>
                      <a:tint val="94000"/>
                      <a:satMod val="105000"/>
                      <a:lumMod val="102000"/>
                    </a:schemeClr>
                  </a:gs>
                  <a:gs pos="100000">
                    <a:schemeClr val="accent4">
                      <a:lumMod val="60000"/>
                      <a:shade val="74000"/>
                      <a:satMod val="128000"/>
                      <a:lumMod val="100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A-E7F9-4FEF-BA88-C3EDAAD9AE55}"/>
              </c:ext>
            </c:extLst>
          </c:dPt>
          <c:dPt>
            <c:idx val="10"/>
            <c:bubble3D val="0"/>
            <c:spPr>
              <a:gradFill rotWithShape="1">
                <a:gsLst>
                  <a:gs pos="0">
                    <a:schemeClr val="accent5">
                      <a:lumMod val="60000"/>
                      <a:tint val="94000"/>
                      <a:satMod val="105000"/>
                      <a:lumMod val="102000"/>
                    </a:schemeClr>
                  </a:gs>
                  <a:gs pos="100000">
                    <a:schemeClr val="accent5">
                      <a:lumMod val="60000"/>
                      <a:shade val="74000"/>
                      <a:satMod val="128000"/>
                      <a:lumMod val="100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E7F9-4FEF-BA88-C3EDAAD9AE55}"/>
              </c:ext>
            </c:extLst>
          </c:dPt>
          <c:dPt>
            <c:idx val="11"/>
            <c:bubble3D val="0"/>
            <c:spPr>
              <a:gradFill rotWithShape="1">
                <a:gsLst>
                  <a:gs pos="0">
                    <a:schemeClr val="accent6">
                      <a:lumMod val="60000"/>
                      <a:tint val="94000"/>
                      <a:satMod val="105000"/>
                      <a:lumMod val="102000"/>
                    </a:schemeClr>
                  </a:gs>
                  <a:gs pos="100000">
                    <a:schemeClr val="accent6">
                      <a:lumMod val="60000"/>
                      <a:shade val="74000"/>
                      <a:satMod val="128000"/>
                      <a:lumMod val="100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C-E7F9-4FEF-BA88-C3EDAAD9AE55}"/>
              </c:ext>
            </c:extLst>
          </c:dPt>
          <c:dPt>
            <c:idx val="12"/>
            <c:bubble3D val="0"/>
            <c:spPr>
              <a:gradFill rotWithShape="1">
                <a:gsLst>
                  <a:gs pos="0">
                    <a:schemeClr val="accent1">
                      <a:lumMod val="80000"/>
                      <a:lumOff val="20000"/>
                      <a:tint val="94000"/>
                      <a:satMod val="105000"/>
                      <a:lumMod val="102000"/>
                    </a:schemeClr>
                  </a:gs>
                  <a:gs pos="100000">
                    <a:schemeClr val="accent1">
                      <a:lumMod val="80000"/>
                      <a:lumOff val="20000"/>
                      <a:shade val="74000"/>
                      <a:satMod val="128000"/>
                      <a:lumMod val="100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E7F9-4FEF-BA88-C3EDAAD9AE55}"/>
              </c:ext>
            </c:extLst>
          </c:dPt>
          <c:dPt>
            <c:idx val="13"/>
            <c:bubble3D val="0"/>
            <c:spPr>
              <a:gradFill rotWithShape="1">
                <a:gsLst>
                  <a:gs pos="0">
                    <a:schemeClr val="accent2">
                      <a:lumMod val="80000"/>
                      <a:lumOff val="20000"/>
                      <a:tint val="94000"/>
                      <a:satMod val="105000"/>
                      <a:lumMod val="102000"/>
                    </a:schemeClr>
                  </a:gs>
                  <a:gs pos="100000">
                    <a:schemeClr val="accent2">
                      <a:lumMod val="80000"/>
                      <a:lumOff val="20000"/>
                      <a:shade val="74000"/>
                      <a:satMod val="128000"/>
                      <a:lumMod val="100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E-E7F9-4FEF-BA88-C3EDAAD9AE55}"/>
              </c:ext>
            </c:extLst>
          </c:dPt>
          <c:dPt>
            <c:idx val="14"/>
            <c:bubble3D val="0"/>
            <c:spPr>
              <a:gradFill rotWithShape="1">
                <a:gsLst>
                  <a:gs pos="0">
                    <a:schemeClr val="accent3">
                      <a:lumMod val="80000"/>
                      <a:lumOff val="20000"/>
                      <a:tint val="94000"/>
                      <a:satMod val="105000"/>
                      <a:lumMod val="102000"/>
                    </a:schemeClr>
                  </a:gs>
                  <a:gs pos="100000">
                    <a:schemeClr val="accent3">
                      <a:lumMod val="80000"/>
                      <a:lumOff val="20000"/>
                      <a:shade val="74000"/>
                      <a:satMod val="128000"/>
                      <a:lumMod val="100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E7F9-4FEF-BA88-C3EDAAD9AE55}"/>
              </c:ext>
            </c:extLst>
          </c:dPt>
          <c:dPt>
            <c:idx val="15"/>
            <c:bubble3D val="0"/>
            <c:spPr>
              <a:gradFill rotWithShape="1">
                <a:gsLst>
                  <a:gs pos="0">
                    <a:schemeClr val="accent4">
                      <a:lumMod val="80000"/>
                      <a:lumOff val="20000"/>
                      <a:tint val="94000"/>
                      <a:satMod val="105000"/>
                      <a:lumMod val="102000"/>
                    </a:schemeClr>
                  </a:gs>
                  <a:gs pos="100000">
                    <a:schemeClr val="accent4">
                      <a:lumMod val="80000"/>
                      <a:lumOff val="20000"/>
                      <a:shade val="74000"/>
                      <a:satMod val="128000"/>
                      <a:lumMod val="100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0-E7F9-4FEF-BA88-C3EDAAD9AE55}"/>
              </c:ext>
            </c:extLst>
          </c:dPt>
          <c:dPt>
            <c:idx val="16"/>
            <c:bubble3D val="0"/>
            <c:spPr>
              <a:gradFill rotWithShape="1">
                <a:gsLst>
                  <a:gs pos="0">
                    <a:schemeClr val="accent5">
                      <a:lumMod val="80000"/>
                      <a:lumOff val="20000"/>
                      <a:tint val="94000"/>
                      <a:satMod val="105000"/>
                      <a:lumMod val="102000"/>
                    </a:schemeClr>
                  </a:gs>
                  <a:gs pos="100000">
                    <a:schemeClr val="accent5">
                      <a:lumMod val="80000"/>
                      <a:lumOff val="20000"/>
                      <a:shade val="74000"/>
                      <a:satMod val="128000"/>
                      <a:lumMod val="100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E7F9-4FEF-BA88-C3EDAAD9AE55}"/>
              </c:ext>
            </c:extLst>
          </c:dPt>
          <c:dLbls>
            <c:dLbl>
              <c:idx val="0"/>
              <c:layout>
                <c:manualLayout>
                  <c:x val="-1.9061583577712718E-2"/>
                  <c:y val="-2.222222222222222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E7F9-4FEF-BA88-C3EDAAD9AE55}"/>
                </c:ext>
              </c:extLst>
            </c:dLbl>
            <c:dLbl>
              <c:idx val="1"/>
              <c:layout>
                <c:manualLayout>
                  <c:x val="-2.3460410557184751E-2"/>
                  <c:y val="-4.242424242424242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E7F9-4FEF-BA88-C3EDAAD9AE55}"/>
                </c:ext>
              </c:extLst>
            </c:dLbl>
            <c:dLbl>
              <c:idx val="2"/>
              <c:layout>
                <c:manualLayout>
                  <c:x val="7.331378299120235E-3"/>
                  <c:y val="-3.434343434343434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7F9-4FEF-BA88-C3EDAAD9AE55}"/>
                </c:ext>
              </c:extLst>
            </c:dLbl>
            <c:dLbl>
              <c:idx val="3"/>
              <c:layout>
                <c:manualLayout>
                  <c:x val="3.6656891495601064E-2"/>
                  <c:y val="-2.626262626262626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E7F9-4FEF-BA88-C3EDAAD9AE55}"/>
                </c:ext>
              </c:extLst>
            </c:dLbl>
            <c:dLbl>
              <c:idx val="4"/>
              <c:layout>
                <c:manualLayout>
                  <c:x val="5.8651026392961769E-2"/>
                  <c:y val="-5.050505050505050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E7F9-4FEF-BA88-C3EDAAD9AE55}"/>
                </c:ext>
              </c:extLst>
            </c:dLbl>
            <c:dLbl>
              <c:idx val="5"/>
              <c:layout>
                <c:manualLayout>
                  <c:x val="1.466275659824047E-2"/>
                  <c:y val="-1.21212121212121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E7F9-4FEF-BA88-C3EDAAD9AE55}"/>
                </c:ext>
              </c:extLst>
            </c:dLbl>
            <c:dLbl>
              <c:idx val="6"/>
              <c:layout>
                <c:manualLayout>
                  <c:x val="6.7448680351906154E-2"/>
                  <c:y val="-1.212121212121212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E7F9-4FEF-BA88-C3EDAAD9AE55}"/>
                </c:ext>
              </c:extLst>
            </c:dLbl>
            <c:dLbl>
              <c:idx val="7"/>
              <c:layout>
                <c:manualLayout>
                  <c:x val="3.9589442815249266E-2"/>
                  <c:y val="1.818181818181818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8-E7F9-4FEF-BA88-C3EDAAD9AE55}"/>
                </c:ext>
              </c:extLst>
            </c:dLbl>
            <c:dLbl>
              <c:idx val="8"/>
              <c:layout>
                <c:manualLayout>
                  <c:x val="4.2521994134897358E-2"/>
                  <c:y val="6.0606060606060606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E7F9-4FEF-BA88-C3EDAAD9AE55}"/>
                </c:ext>
              </c:extLst>
            </c:dLbl>
            <c:dLbl>
              <c:idx val="9"/>
              <c:layout>
                <c:manualLayout>
                  <c:x val="-8.7976539589442824E-3"/>
                  <c:y val="1.414141414141421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A-E7F9-4FEF-BA88-C3EDAAD9AE55}"/>
                </c:ext>
              </c:extLst>
            </c:dLbl>
            <c:dLbl>
              <c:idx val="10"/>
              <c:layout>
                <c:manualLayout>
                  <c:x val="-2.3460410557184751E-2"/>
                  <c:y val="-1.616161616161616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E7F9-4FEF-BA88-C3EDAAD9AE55}"/>
                </c:ext>
              </c:extLst>
            </c:dLbl>
            <c:dLbl>
              <c:idx val="11"/>
              <c:layout>
                <c:manualLayout>
                  <c:x val="-1.4662756598240469E-3"/>
                  <c:y val="-2.020202020202016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C-E7F9-4FEF-BA88-C3EDAAD9AE55}"/>
                </c:ext>
              </c:extLst>
            </c:dLbl>
            <c:dLbl>
              <c:idx val="12"/>
              <c:layout>
                <c:manualLayout>
                  <c:x val="-1.0263929618768356E-2"/>
                  <c:y val="-1.616161616161616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E7F9-4FEF-BA88-C3EDAAD9AE55}"/>
                </c:ext>
              </c:extLst>
            </c:dLbl>
            <c:dLbl>
              <c:idx val="13"/>
              <c:layout>
                <c:manualLayout>
                  <c:x val="0"/>
                  <c:y val="-2.626262626262626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E-E7F9-4FEF-BA88-C3EDAAD9AE55}"/>
                </c:ext>
              </c:extLst>
            </c:dLbl>
            <c:dLbl>
              <c:idx val="14"/>
              <c:layout>
                <c:manualLayout>
                  <c:x val="-1.1730205278592429E-2"/>
                  <c:y val="-2.020202020202020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E7F9-4FEF-BA88-C3EDAAD9AE55}"/>
                </c:ext>
              </c:extLst>
            </c:dLbl>
            <c:dLbl>
              <c:idx val="15"/>
              <c:layout>
                <c:manualLayout>
                  <c:x val="-2.0527859237536656E-2"/>
                  <c:y val="-1.414141414141414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0-E7F9-4FEF-BA88-C3EDAAD9AE55}"/>
                </c:ext>
              </c:extLst>
            </c:dLbl>
            <c:dLbl>
              <c:idx val="16"/>
              <c:layout>
                <c:manualLayout>
                  <c:x val="-8.7976539589443344E-3"/>
                  <c:y val="-2.222222222222222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1-E7F9-4FEF-BA88-C3EDAAD9AE55}"/>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'Sales Revenue'!$B$6:$B$22</c:f>
              <c:strCache>
                <c:ptCount val="17"/>
                <c:pt idx="0">
                  <c:v>P001</c:v>
                </c:pt>
                <c:pt idx="1">
                  <c:v>P002</c:v>
                </c:pt>
                <c:pt idx="2">
                  <c:v>P003</c:v>
                </c:pt>
                <c:pt idx="3">
                  <c:v>P004</c:v>
                </c:pt>
                <c:pt idx="4">
                  <c:v>P005</c:v>
                </c:pt>
                <c:pt idx="5">
                  <c:v>P006</c:v>
                </c:pt>
                <c:pt idx="6">
                  <c:v>P007</c:v>
                </c:pt>
                <c:pt idx="7">
                  <c:v>P008</c:v>
                </c:pt>
                <c:pt idx="8">
                  <c:v>P009</c:v>
                </c:pt>
                <c:pt idx="9">
                  <c:v>P010</c:v>
                </c:pt>
                <c:pt idx="10">
                  <c:v>P011</c:v>
                </c:pt>
                <c:pt idx="11">
                  <c:v>P012</c:v>
                </c:pt>
                <c:pt idx="12">
                  <c:v>P013</c:v>
                </c:pt>
                <c:pt idx="13">
                  <c:v>P014</c:v>
                </c:pt>
                <c:pt idx="14">
                  <c:v>P015</c:v>
                </c:pt>
                <c:pt idx="15">
                  <c:v>P016</c:v>
                </c:pt>
                <c:pt idx="16">
                  <c:v>P017</c:v>
                </c:pt>
              </c:strCache>
            </c:strRef>
          </c:cat>
          <c:val>
            <c:numRef>
              <c:f>'Sales Revenue'!$L$6:$L$22</c:f>
              <c:numCache>
                <c:formatCode>0.00%</c:formatCode>
                <c:ptCount val="17"/>
                <c:pt idx="0" formatCode="0%">
                  <c:v>1.9455523284092332E-2</c:v>
                </c:pt>
                <c:pt idx="1">
                  <c:v>1.4730610486527049E-2</c:v>
                </c:pt>
                <c:pt idx="2">
                  <c:v>4.308008727191873E-3</c:v>
                </c:pt>
                <c:pt idx="3">
                  <c:v>8.6855014661126467E-3</c:v>
                </c:pt>
                <c:pt idx="4">
                  <c:v>3.4742005864450587E-2</c:v>
                </c:pt>
                <c:pt idx="5">
                  <c:v>1.1117441876624189E-2</c:v>
                </c:pt>
                <c:pt idx="6">
                  <c:v>8.8939535012993506E-3</c:v>
                </c:pt>
                <c:pt idx="7">
                  <c:v>6.9484011728901174E-2</c:v>
                </c:pt>
                <c:pt idx="8">
                  <c:v>0.54606095137508859</c:v>
                </c:pt>
                <c:pt idx="9">
                  <c:v>4.2269440468414882E-2</c:v>
                </c:pt>
                <c:pt idx="10">
                  <c:v>3.4047165747161578E-3</c:v>
                </c:pt>
                <c:pt idx="11">
                  <c:v>6.29988373008704E-2</c:v>
                </c:pt>
                <c:pt idx="12">
                  <c:v>3.5205232609309932E-2</c:v>
                </c:pt>
                <c:pt idx="13">
                  <c:v>1.4591642463069248E-2</c:v>
                </c:pt>
                <c:pt idx="14">
                  <c:v>6.716787800460447E-2</c:v>
                </c:pt>
                <c:pt idx="15">
                  <c:v>1.5193837231386391E-2</c:v>
                </c:pt>
                <c:pt idx="16">
                  <c:v>4.1690407037340706E-2</c:v>
                </c:pt>
              </c:numCache>
            </c:numRef>
          </c:val>
          <c:extLst>
            <c:ext xmlns:c16="http://schemas.microsoft.com/office/drawing/2014/chart" uri="{C3380CC4-5D6E-409C-BE32-E72D297353CC}">
              <c16:uniqueId val="{00000000-E7F9-4FEF-BA88-C3EDAAD9AE55}"/>
            </c:ext>
          </c:extLst>
        </c:ser>
        <c:dLbls>
          <c:dLblPos val="outEnd"/>
          <c:showLegendKey val="0"/>
          <c:showVal val="0"/>
          <c:showCatName val="1"/>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800"/>
              <a:t>April Sales VS</a:t>
            </a:r>
            <a:r>
              <a:rPr lang="en-IN" sz="1800" baseline="0"/>
              <a:t> Total</a:t>
            </a:r>
            <a:endParaRPr lang="en-IN" sz="18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'Sales Revenue'!$G$5</c:f>
              <c:strCache>
                <c:ptCount val="1"/>
                <c:pt idx="0">
                  <c:v>April</c:v>
                </c:pt>
              </c:strCache>
            </c:strRef>
          </c:tx>
          <c:spPr>
            <a:gradFill rotWithShape="1">
              <a:gsLst>
                <a:gs pos="0">
                  <a:schemeClr val="accent1">
                    <a:tint val="94000"/>
                    <a:satMod val="105000"/>
                    <a:lumMod val="102000"/>
                  </a:schemeClr>
                </a:gs>
                <a:gs pos="100000">
                  <a:schemeClr val="accent1">
                    <a:shade val="74000"/>
                    <a:satMod val="128000"/>
                    <a:lumMod val="100000"/>
                  </a:schemeClr>
                </a:gs>
              </a:gsLst>
              <a:lin ang="5400000" scaled="0"/>
            </a:gradFill>
            <a:ln>
              <a:noFill/>
            </a:ln>
            <a:effectLst>
              <a:outerShdw blurRad="57150" dist="19050" dir="5400000" algn="ctr" rotWithShape="0">
                <a:srgbClr val="000000">
                  <a:alpha val="63000"/>
                </a:srgbClr>
              </a:outerShdw>
            </a:effectLst>
          </c:spPr>
          <c:invertIfNegative val="0"/>
          <c:cat>
            <c:strRef>
              <c:f>'Sales Revenue'!$C$6:$C$22</c:f>
              <c:strCache>
                <c:ptCount val="17"/>
                <c:pt idx="0">
                  <c:v>Air Conditioner</c:v>
                </c:pt>
                <c:pt idx="1">
                  <c:v>Computer</c:v>
                </c:pt>
                <c:pt idx="2">
                  <c:v>Cooler</c:v>
                </c:pt>
                <c:pt idx="3">
                  <c:v>Electric Chimney</c:v>
                </c:pt>
                <c:pt idx="4">
                  <c:v>Electric Kettle</c:v>
                </c:pt>
                <c:pt idx="5">
                  <c:v>Electric Stove</c:v>
                </c:pt>
                <c:pt idx="6">
                  <c:v>Fan</c:v>
                </c:pt>
                <c:pt idx="7">
                  <c:v>Heater</c:v>
                </c:pt>
                <c:pt idx="8">
                  <c:v>Laptop</c:v>
                </c:pt>
                <c:pt idx="9">
                  <c:v>Lights </c:v>
                </c:pt>
                <c:pt idx="10">
                  <c:v>Microwave</c:v>
                </c:pt>
                <c:pt idx="11">
                  <c:v>Motor Pump</c:v>
                </c:pt>
                <c:pt idx="12">
                  <c:v>Refrigrator</c:v>
                </c:pt>
                <c:pt idx="13">
                  <c:v>Smart T.V</c:v>
                </c:pt>
                <c:pt idx="14">
                  <c:v>Smartphones</c:v>
                </c:pt>
                <c:pt idx="15">
                  <c:v>Vaccume Cleaner</c:v>
                </c:pt>
                <c:pt idx="16">
                  <c:v>Washing Machine</c:v>
                </c:pt>
              </c:strCache>
            </c:strRef>
          </c:cat>
          <c:val>
            <c:numRef>
              <c:f>'Sales Revenue'!$G$6:$G$22</c:f>
              <c:numCache>
                <c:formatCode>_(* #,##0_);_(* \(#,##0\);_(* "-"_);_(@_)</c:formatCode>
                <c:ptCount val="17"/>
                <c:pt idx="0" formatCode="_-[$$-409]* #,##0_ ;_-[$$-409]* \-#,##0\ ;_-[$$-409]* &quot;-&quot;??_ ;_-@_ ">
                  <c:v>6000</c:v>
                </c:pt>
                <c:pt idx="1">
                  <c:v>3150</c:v>
                </c:pt>
                <c:pt idx="2">
                  <c:v>450</c:v>
                </c:pt>
                <c:pt idx="3">
                  <c:v>900</c:v>
                </c:pt>
                <c:pt idx="4">
                  <c:v>3750</c:v>
                </c:pt>
                <c:pt idx="5">
                  <c:v>3000</c:v>
                </c:pt>
                <c:pt idx="6">
                  <c:v>2200</c:v>
                </c:pt>
                <c:pt idx="7">
                  <c:v>13500</c:v>
                </c:pt>
                <c:pt idx="8">
                  <c:v>114885</c:v>
                </c:pt>
                <c:pt idx="9">
                  <c:v>5625</c:v>
                </c:pt>
                <c:pt idx="10">
                  <c:v>675</c:v>
                </c:pt>
                <c:pt idx="11">
                  <c:v>12000</c:v>
                </c:pt>
                <c:pt idx="12">
                  <c:v>4000</c:v>
                </c:pt>
                <c:pt idx="13">
                  <c:v>5250</c:v>
                </c:pt>
                <c:pt idx="14">
                  <c:v>17500</c:v>
                </c:pt>
                <c:pt idx="15">
                  <c:v>1000</c:v>
                </c:pt>
                <c:pt idx="16">
                  <c:v>3000</c:v>
                </c:pt>
              </c:numCache>
            </c:numRef>
          </c:val>
          <c:extLst>
            <c:ext xmlns:c16="http://schemas.microsoft.com/office/drawing/2014/chart" uri="{C3380CC4-5D6E-409C-BE32-E72D297353CC}">
              <c16:uniqueId val="{00000000-A4D1-4283-A5B1-6205526C7B1D}"/>
            </c:ext>
          </c:extLst>
        </c:ser>
        <c:dLbls>
          <c:showLegendKey val="0"/>
          <c:showVal val="0"/>
          <c:showCatName val="0"/>
          <c:showSerName val="0"/>
          <c:showPercent val="0"/>
          <c:showBubbleSize val="0"/>
        </c:dLbls>
        <c:gapWidth val="219"/>
        <c:axId val="1962540144"/>
        <c:axId val="1620258736"/>
      </c:barChart>
      <c:lineChart>
        <c:grouping val="standard"/>
        <c:varyColors val="0"/>
        <c:ser>
          <c:idx val="1"/>
          <c:order val="1"/>
          <c:tx>
            <c:strRef>
              <c:f>'Sales Revenue'!$K$5</c:f>
              <c:strCache>
                <c:ptCount val="1"/>
                <c:pt idx="0">
                  <c:v>Total</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'Sales Revenue'!$C$6:$C$22</c:f>
              <c:strCache>
                <c:ptCount val="17"/>
                <c:pt idx="0">
                  <c:v>Air Conditioner</c:v>
                </c:pt>
                <c:pt idx="1">
                  <c:v>Computer</c:v>
                </c:pt>
                <c:pt idx="2">
                  <c:v>Cooler</c:v>
                </c:pt>
                <c:pt idx="3">
                  <c:v>Electric Chimney</c:v>
                </c:pt>
                <c:pt idx="4">
                  <c:v>Electric Kettle</c:v>
                </c:pt>
                <c:pt idx="5">
                  <c:v>Electric Stove</c:v>
                </c:pt>
                <c:pt idx="6">
                  <c:v>Fan</c:v>
                </c:pt>
                <c:pt idx="7">
                  <c:v>Heater</c:v>
                </c:pt>
                <c:pt idx="8">
                  <c:v>Laptop</c:v>
                </c:pt>
                <c:pt idx="9">
                  <c:v>Lights </c:v>
                </c:pt>
                <c:pt idx="10">
                  <c:v>Microwave</c:v>
                </c:pt>
                <c:pt idx="11">
                  <c:v>Motor Pump</c:v>
                </c:pt>
                <c:pt idx="12">
                  <c:v>Refrigrator</c:v>
                </c:pt>
                <c:pt idx="13">
                  <c:v>Smart T.V</c:v>
                </c:pt>
                <c:pt idx="14">
                  <c:v>Smartphones</c:v>
                </c:pt>
                <c:pt idx="15">
                  <c:v>Vaccume Cleaner</c:v>
                </c:pt>
                <c:pt idx="16">
                  <c:v>Washing Machine</c:v>
                </c:pt>
              </c:strCache>
            </c:strRef>
          </c:cat>
          <c:val>
            <c:numRef>
              <c:f>'Sales Revenue'!$K$6:$K$22</c:f>
              <c:numCache>
                <c:formatCode>_(* #,##0_);_(* \(#,##0\);_(* "-"_);_(@_)</c:formatCode>
                <c:ptCount val="17"/>
                <c:pt idx="0" formatCode="_-[$$-409]* #,##0_ ;_-[$$-409]* \-#,##0\ ;_-[$$-409]* &quot;-&quot;??_ ;_-@_ ">
                  <c:v>21000</c:v>
                </c:pt>
                <c:pt idx="1">
                  <c:v>15900</c:v>
                </c:pt>
                <c:pt idx="2">
                  <c:v>4650</c:v>
                </c:pt>
                <c:pt idx="3">
                  <c:v>9375</c:v>
                </c:pt>
                <c:pt idx="4">
                  <c:v>37500</c:v>
                </c:pt>
                <c:pt idx="5">
                  <c:v>12000</c:v>
                </c:pt>
                <c:pt idx="6">
                  <c:v>9600</c:v>
                </c:pt>
                <c:pt idx="7">
                  <c:v>75000</c:v>
                </c:pt>
                <c:pt idx="8">
                  <c:v>589410</c:v>
                </c:pt>
                <c:pt idx="9">
                  <c:v>45625</c:v>
                </c:pt>
                <c:pt idx="10">
                  <c:v>3675</c:v>
                </c:pt>
                <c:pt idx="11">
                  <c:v>68000</c:v>
                </c:pt>
                <c:pt idx="12">
                  <c:v>38000</c:v>
                </c:pt>
                <c:pt idx="13">
                  <c:v>15750</c:v>
                </c:pt>
                <c:pt idx="14">
                  <c:v>72500</c:v>
                </c:pt>
                <c:pt idx="15">
                  <c:v>16400</c:v>
                </c:pt>
                <c:pt idx="16">
                  <c:v>45000</c:v>
                </c:pt>
              </c:numCache>
            </c:numRef>
          </c:val>
          <c:smooth val="0"/>
          <c:extLst>
            <c:ext xmlns:c16="http://schemas.microsoft.com/office/drawing/2014/chart" uri="{C3380CC4-5D6E-409C-BE32-E72D297353CC}">
              <c16:uniqueId val="{00000001-A4D1-4283-A5B1-6205526C7B1D}"/>
            </c:ext>
          </c:extLst>
        </c:ser>
        <c:dLbls>
          <c:showLegendKey val="0"/>
          <c:showVal val="0"/>
          <c:showCatName val="0"/>
          <c:showSerName val="0"/>
          <c:showPercent val="0"/>
          <c:showBubbleSize val="0"/>
        </c:dLbls>
        <c:marker val="1"/>
        <c:smooth val="0"/>
        <c:axId val="1962526688"/>
        <c:axId val="1372299024"/>
      </c:lineChart>
      <c:catAx>
        <c:axId val="196254014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100" b="0" i="0" u="none" strike="noStrike" kern="1200" baseline="0">
                <a:solidFill>
                  <a:schemeClr val="lt1">
                    <a:lumMod val="85000"/>
                  </a:schemeClr>
                </a:solidFill>
                <a:latin typeface="+mn-lt"/>
                <a:ea typeface="+mn-ea"/>
                <a:cs typeface="+mn-cs"/>
              </a:defRPr>
            </a:pPr>
            <a:endParaRPr lang="en-US"/>
          </a:p>
        </c:txPr>
        <c:crossAx val="1620258736"/>
        <c:crosses val="autoZero"/>
        <c:auto val="1"/>
        <c:lblAlgn val="ctr"/>
        <c:lblOffset val="100"/>
        <c:noMultiLvlLbl val="0"/>
      </c:catAx>
      <c:valAx>
        <c:axId val="1620258736"/>
        <c:scaling>
          <c:orientation val="minMax"/>
        </c:scaling>
        <c:delete val="0"/>
        <c:axPos val="l"/>
        <c:majorGridlines>
          <c:spPr>
            <a:ln w="9525" cap="flat" cmpd="sng" algn="ctr">
              <a:solidFill>
                <a:schemeClr val="lt1">
                  <a:lumMod val="95000"/>
                  <a:alpha val="10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1962540144"/>
        <c:crosses val="autoZero"/>
        <c:crossBetween val="between"/>
      </c:valAx>
      <c:valAx>
        <c:axId val="1372299024"/>
        <c:scaling>
          <c:orientation val="minMax"/>
        </c:scaling>
        <c:delete val="0"/>
        <c:axPos val="r"/>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1962526688"/>
        <c:crosses val="max"/>
        <c:crossBetween val="between"/>
      </c:valAx>
      <c:catAx>
        <c:axId val="1962526688"/>
        <c:scaling>
          <c:orientation val="minMax"/>
        </c:scaling>
        <c:delete val="1"/>
        <c:axPos val="b"/>
        <c:numFmt formatCode="General" sourceLinked="1"/>
        <c:majorTickMark val="none"/>
        <c:minorTickMark val="none"/>
        <c:tickLblPos val="nextTo"/>
        <c:crossAx val="137229902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2000"/>
              <a:t>Sales by Product</a:t>
            </a:r>
          </a:p>
          <a:p>
            <a:pPr>
              <a:defRPr/>
            </a:pPr>
            <a:r>
              <a:rPr lang="en-IN" sz="2000"/>
              <a:t>January - March 2023 </a:t>
            </a:r>
          </a:p>
        </c:rich>
      </c:tx>
      <c:layout>
        <c:manualLayout>
          <c:xMode val="edge"/>
          <c:yMode val="edge"/>
          <c:x val="0.45250405689500883"/>
          <c:y val="1.101928374655647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'Sales Revenue'!$B$6</c:f>
              <c:strCache>
                <c:ptCount val="1"/>
                <c:pt idx="0">
                  <c:v>P001</c:v>
                </c:pt>
              </c:strCache>
            </c:strRef>
          </c:tx>
          <c:spPr>
            <a:gradFill rotWithShape="1">
              <a:gsLst>
                <a:gs pos="0">
                  <a:schemeClr val="accent1">
                    <a:tint val="94000"/>
                    <a:satMod val="105000"/>
                    <a:lumMod val="102000"/>
                  </a:schemeClr>
                </a:gs>
                <a:gs pos="100000">
                  <a:schemeClr val="accent1">
                    <a:shade val="74000"/>
                    <a:satMod val="128000"/>
                    <a:lumMod val="100000"/>
                  </a:schemeClr>
                </a:gs>
              </a:gsLst>
              <a:lin ang="5400000" scaled="0"/>
            </a:gradFill>
            <a:ln>
              <a:noFill/>
            </a:ln>
            <a:effectLst>
              <a:outerShdw blurRad="57150" dist="19050" dir="5400000" algn="ctr" rotWithShape="0">
                <a:srgbClr val="000000">
                  <a:alpha val="63000"/>
                </a:srgbClr>
              </a:outerShdw>
            </a:effectLst>
          </c:spPr>
          <c:invertIfNegative val="0"/>
          <c:cat>
            <c:strRef>
              <c:f>'Sales Revenue'!$D$5:$F$5</c:f>
              <c:strCache>
                <c:ptCount val="3"/>
                <c:pt idx="0">
                  <c:v>January</c:v>
                </c:pt>
                <c:pt idx="1">
                  <c:v>February</c:v>
                </c:pt>
                <c:pt idx="2">
                  <c:v>March</c:v>
                </c:pt>
              </c:strCache>
            </c:strRef>
          </c:cat>
          <c:val>
            <c:numRef>
              <c:f>'Sales Revenue'!$D$6:$F$6</c:f>
              <c:numCache>
                <c:formatCode>_-[$$-409]* #,##0_ ;_-[$$-409]* \-#,##0\ ;_-[$$-409]* "-"??_ ;_-@_ </c:formatCode>
                <c:ptCount val="3"/>
                <c:pt idx="0">
                  <c:v>1500</c:v>
                </c:pt>
                <c:pt idx="1">
                  <c:v>3000</c:v>
                </c:pt>
                <c:pt idx="2">
                  <c:v>6000</c:v>
                </c:pt>
              </c:numCache>
            </c:numRef>
          </c:val>
          <c:extLst>
            <c:ext xmlns:c16="http://schemas.microsoft.com/office/drawing/2014/chart" uri="{C3380CC4-5D6E-409C-BE32-E72D297353CC}">
              <c16:uniqueId val="{00000000-2D5A-46E5-A8E9-F4792DC52D1C}"/>
            </c:ext>
          </c:extLst>
        </c:ser>
        <c:ser>
          <c:idx val="1"/>
          <c:order val="1"/>
          <c:tx>
            <c:strRef>
              <c:f>'Sales Revenue'!$B$7</c:f>
              <c:strCache>
                <c:ptCount val="1"/>
                <c:pt idx="0">
                  <c:v>P002</c:v>
                </c:pt>
              </c:strCache>
            </c:strRef>
          </c:tx>
          <c:spPr>
            <a:gradFill rotWithShape="1">
              <a:gsLst>
                <a:gs pos="0">
                  <a:schemeClr val="accent3">
                    <a:tint val="94000"/>
                    <a:satMod val="105000"/>
                    <a:lumMod val="102000"/>
                  </a:schemeClr>
                </a:gs>
                <a:gs pos="100000">
                  <a:schemeClr val="accent3">
                    <a:shade val="74000"/>
                    <a:satMod val="128000"/>
                    <a:lumMod val="100000"/>
                  </a:schemeClr>
                </a:gs>
              </a:gsLst>
              <a:lin ang="5400000" scaled="0"/>
            </a:gradFill>
            <a:ln>
              <a:noFill/>
            </a:ln>
            <a:effectLst>
              <a:outerShdw blurRad="57150" dist="19050" dir="5400000" algn="ctr" rotWithShape="0">
                <a:srgbClr val="000000">
                  <a:alpha val="63000"/>
                </a:srgbClr>
              </a:outerShdw>
            </a:effectLst>
          </c:spPr>
          <c:invertIfNegative val="0"/>
          <c:cat>
            <c:strRef>
              <c:f>'Sales Revenue'!$D$5:$F$5</c:f>
              <c:strCache>
                <c:ptCount val="3"/>
                <c:pt idx="0">
                  <c:v>January</c:v>
                </c:pt>
                <c:pt idx="1">
                  <c:v>February</c:v>
                </c:pt>
                <c:pt idx="2">
                  <c:v>March</c:v>
                </c:pt>
              </c:strCache>
            </c:strRef>
          </c:cat>
          <c:val>
            <c:numRef>
              <c:f>'Sales Revenue'!$D$7:$F$7</c:f>
              <c:numCache>
                <c:formatCode>_(* #,##0_);_(* \(#,##0\);_(* "-"_);_(@_)</c:formatCode>
                <c:ptCount val="3"/>
                <c:pt idx="0">
                  <c:v>2100</c:v>
                </c:pt>
                <c:pt idx="1">
                  <c:v>3300</c:v>
                </c:pt>
                <c:pt idx="2">
                  <c:v>1800</c:v>
                </c:pt>
              </c:numCache>
            </c:numRef>
          </c:val>
          <c:extLst>
            <c:ext xmlns:c16="http://schemas.microsoft.com/office/drawing/2014/chart" uri="{C3380CC4-5D6E-409C-BE32-E72D297353CC}">
              <c16:uniqueId val="{00000001-2D5A-46E5-A8E9-F4792DC52D1C}"/>
            </c:ext>
          </c:extLst>
        </c:ser>
        <c:ser>
          <c:idx val="2"/>
          <c:order val="2"/>
          <c:tx>
            <c:strRef>
              <c:f>'Sales Revenue'!$B$8</c:f>
              <c:strCache>
                <c:ptCount val="1"/>
                <c:pt idx="0">
                  <c:v>P003</c:v>
                </c:pt>
              </c:strCache>
            </c:strRef>
          </c:tx>
          <c:spPr>
            <a:gradFill rotWithShape="1">
              <a:gsLst>
                <a:gs pos="0">
                  <a:schemeClr val="accent5">
                    <a:tint val="94000"/>
                    <a:satMod val="105000"/>
                    <a:lumMod val="102000"/>
                  </a:schemeClr>
                </a:gs>
                <a:gs pos="100000">
                  <a:schemeClr val="accent5">
                    <a:shade val="74000"/>
                    <a:satMod val="128000"/>
                    <a:lumMod val="100000"/>
                  </a:schemeClr>
                </a:gs>
              </a:gsLst>
              <a:lin ang="5400000" scaled="0"/>
            </a:gradFill>
            <a:ln>
              <a:noFill/>
            </a:ln>
            <a:effectLst>
              <a:outerShdw blurRad="57150" dist="19050" dir="5400000" algn="ctr" rotWithShape="0">
                <a:srgbClr val="000000">
                  <a:alpha val="63000"/>
                </a:srgbClr>
              </a:outerShdw>
            </a:effectLst>
          </c:spPr>
          <c:invertIfNegative val="0"/>
          <c:cat>
            <c:strRef>
              <c:f>'Sales Revenue'!$D$5:$F$5</c:f>
              <c:strCache>
                <c:ptCount val="3"/>
                <c:pt idx="0">
                  <c:v>January</c:v>
                </c:pt>
                <c:pt idx="1">
                  <c:v>February</c:v>
                </c:pt>
                <c:pt idx="2">
                  <c:v>March</c:v>
                </c:pt>
              </c:strCache>
            </c:strRef>
          </c:cat>
          <c:val>
            <c:numRef>
              <c:f>'Sales Revenue'!$D$8:$F$8</c:f>
              <c:numCache>
                <c:formatCode>_(* #,##0_);_(* \(#,##0\);_(* "-"_);_(@_)</c:formatCode>
                <c:ptCount val="3"/>
                <c:pt idx="0">
                  <c:v>1800</c:v>
                </c:pt>
                <c:pt idx="1">
                  <c:v>150</c:v>
                </c:pt>
                <c:pt idx="2">
                  <c:v>300</c:v>
                </c:pt>
              </c:numCache>
            </c:numRef>
          </c:val>
          <c:extLst>
            <c:ext xmlns:c16="http://schemas.microsoft.com/office/drawing/2014/chart" uri="{C3380CC4-5D6E-409C-BE32-E72D297353CC}">
              <c16:uniqueId val="{00000002-2D5A-46E5-A8E9-F4792DC52D1C}"/>
            </c:ext>
          </c:extLst>
        </c:ser>
        <c:ser>
          <c:idx val="3"/>
          <c:order val="3"/>
          <c:tx>
            <c:strRef>
              <c:f>'Sales Revenue'!$B$9</c:f>
              <c:strCache>
                <c:ptCount val="1"/>
                <c:pt idx="0">
                  <c:v>P004</c:v>
                </c:pt>
              </c:strCache>
            </c:strRef>
          </c:tx>
          <c:spPr>
            <a:gradFill rotWithShape="1">
              <a:gsLst>
                <a:gs pos="0">
                  <a:schemeClr val="accent1">
                    <a:lumMod val="60000"/>
                    <a:tint val="94000"/>
                    <a:satMod val="105000"/>
                    <a:lumMod val="102000"/>
                  </a:schemeClr>
                </a:gs>
                <a:gs pos="100000">
                  <a:schemeClr val="accent1">
                    <a:lumMod val="60000"/>
                    <a:shade val="74000"/>
                    <a:satMod val="128000"/>
                    <a:lumMod val="100000"/>
                  </a:schemeClr>
                </a:gs>
              </a:gsLst>
              <a:lin ang="5400000" scaled="0"/>
            </a:gradFill>
            <a:ln>
              <a:noFill/>
            </a:ln>
            <a:effectLst>
              <a:outerShdw blurRad="57150" dist="19050" dir="5400000" algn="ctr" rotWithShape="0">
                <a:srgbClr val="000000">
                  <a:alpha val="63000"/>
                </a:srgbClr>
              </a:outerShdw>
            </a:effectLst>
          </c:spPr>
          <c:invertIfNegative val="0"/>
          <c:cat>
            <c:strRef>
              <c:f>'Sales Revenue'!$D$5:$F$5</c:f>
              <c:strCache>
                <c:ptCount val="3"/>
                <c:pt idx="0">
                  <c:v>January</c:v>
                </c:pt>
                <c:pt idx="1">
                  <c:v>February</c:v>
                </c:pt>
                <c:pt idx="2">
                  <c:v>March</c:v>
                </c:pt>
              </c:strCache>
            </c:strRef>
          </c:cat>
          <c:val>
            <c:numRef>
              <c:f>'Sales Revenue'!$D$9:$F$9</c:f>
              <c:numCache>
                <c:formatCode>_(* #,##0_);_(* \(#,##0\);_(* "-"_);_(@_)</c:formatCode>
                <c:ptCount val="3"/>
                <c:pt idx="0">
                  <c:v>1725</c:v>
                </c:pt>
                <c:pt idx="1">
                  <c:v>2025</c:v>
                </c:pt>
                <c:pt idx="2">
                  <c:v>2550</c:v>
                </c:pt>
              </c:numCache>
            </c:numRef>
          </c:val>
          <c:extLst>
            <c:ext xmlns:c16="http://schemas.microsoft.com/office/drawing/2014/chart" uri="{C3380CC4-5D6E-409C-BE32-E72D297353CC}">
              <c16:uniqueId val="{00000003-2D5A-46E5-A8E9-F4792DC52D1C}"/>
            </c:ext>
          </c:extLst>
        </c:ser>
        <c:ser>
          <c:idx val="4"/>
          <c:order val="4"/>
          <c:tx>
            <c:strRef>
              <c:f>'Sales Revenue'!$B$10</c:f>
              <c:strCache>
                <c:ptCount val="1"/>
                <c:pt idx="0">
                  <c:v>P005</c:v>
                </c:pt>
              </c:strCache>
            </c:strRef>
          </c:tx>
          <c:spPr>
            <a:gradFill rotWithShape="1">
              <a:gsLst>
                <a:gs pos="0">
                  <a:schemeClr val="accent3">
                    <a:lumMod val="60000"/>
                    <a:tint val="94000"/>
                    <a:satMod val="105000"/>
                    <a:lumMod val="102000"/>
                  </a:schemeClr>
                </a:gs>
                <a:gs pos="100000">
                  <a:schemeClr val="accent3">
                    <a:lumMod val="60000"/>
                    <a:shade val="74000"/>
                    <a:satMod val="128000"/>
                    <a:lumMod val="100000"/>
                  </a:schemeClr>
                </a:gs>
              </a:gsLst>
              <a:lin ang="5400000" scaled="0"/>
            </a:gradFill>
            <a:ln>
              <a:noFill/>
            </a:ln>
            <a:effectLst>
              <a:outerShdw blurRad="57150" dist="19050" dir="5400000" algn="ctr" rotWithShape="0">
                <a:srgbClr val="000000">
                  <a:alpha val="63000"/>
                </a:srgbClr>
              </a:outerShdw>
            </a:effectLst>
          </c:spPr>
          <c:invertIfNegative val="0"/>
          <c:cat>
            <c:strRef>
              <c:f>'Sales Revenue'!$D$5:$F$5</c:f>
              <c:strCache>
                <c:ptCount val="3"/>
                <c:pt idx="0">
                  <c:v>January</c:v>
                </c:pt>
                <c:pt idx="1">
                  <c:v>February</c:v>
                </c:pt>
                <c:pt idx="2">
                  <c:v>March</c:v>
                </c:pt>
              </c:strCache>
            </c:strRef>
          </c:cat>
          <c:val>
            <c:numRef>
              <c:f>'Sales Revenue'!$D$10:$F$10</c:f>
              <c:numCache>
                <c:formatCode>_(* #,##0_);_(* \(#,##0\);_(* "-"_);_(@_)</c:formatCode>
                <c:ptCount val="3"/>
                <c:pt idx="0">
                  <c:v>3750</c:v>
                </c:pt>
                <c:pt idx="1">
                  <c:v>7500</c:v>
                </c:pt>
                <c:pt idx="2">
                  <c:v>11250</c:v>
                </c:pt>
              </c:numCache>
            </c:numRef>
          </c:val>
          <c:extLst>
            <c:ext xmlns:c16="http://schemas.microsoft.com/office/drawing/2014/chart" uri="{C3380CC4-5D6E-409C-BE32-E72D297353CC}">
              <c16:uniqueId val="{00000004-2D5A-46E5-A8E9-F4792DC52D1C}"/>
            </c:ext>
          </c:extLst>
        </c:ser>
        <c:ser>
          <c:idx val="5"/>
          <c:order val="5"/>
          <c:tx>
            <c:strRef>
              <c:f>'Sales Revenue'!$B$11</c:f>
              <c:strCache>
                <c:ptCount val="1"/>
                <c:pt idx="0">
                  <c:v>P006</c:v>
                </c:pt>
              </c:strCache>
            </c:strRef>
          </c:tx>
          <c:spPr>
            <a:gradFill rotWithShape="1">
              <a:gsLst>
                <a:gs pos="0">
                  <a:schemeClr val="accent5">
                    <a:lumMod val="60000"/>
                    <a:tint val="94000"/>
                    <a:satMod val="105000"/>
                    <a:lumMod val="102000"/>
                  </a:schemeClr>
                </a:gs>
                <a:gs pos="100000">
                  <a:schemeClr val="accent5">
                    <a:lumMod val="60000"/>
                    <a:shade val="74000"/>
                    <a:satMod val="128000"/>
                    <a:lumMod val="100000"/>
                  </a:schemeClr>
                </a:gs>
              </a:gsLst>
              <a:lin ang="5400000" scaled="0"/>
            </a:gradFill>
            <a:ln>
              <a:noFill/>
            </a:ln>
            <a:effectLst>
              <a:outerShdw blurRad="57150" dist="19050" dir="5400000" algn="ctr" rotWithShape="0">
                <a:srgbClr val="000000">
                  <a:alpha val="63000"/>
                </a:srgbClr>
              </a:outerShdw>
            </a:effectLst>
          </c:spPr>
          <c:invertIfNegative val="0"/>
          <c:cat>
            <c:strRef>
              <c:f>'Sales Revenue'!$D$5:$F$5</c:f>
              <c:strCache>
                <c:ptCount val="3"/>
                <c:pt idx="0">
                  <c:v>January</c:v>
                </c:pt>
                <c:pt idx="1">
                  <c:v>February</c:v>
                </c:pt>
                <c:pt idx="2">
                  <c:v>March</c:v>
                </c:pt>
              </c:strCache>
            </c:strRef>
          </c:cat>
          <c:val>
            <c:numRef>
              <c:f>'Sales Revenue'!$D$11:$F$11</c:f>
              <c:numCache>
                <c:formatCode>_(* #,##0_);_(* \(#,##0\);_(* "-"_);_(@_)</c:formatCode>
                <c:ptCount val="3"/>
                <c:pt idx="0">
                  <c:v>500</c:v>
                </c:pt>
                <c:pt idx="1">
                  <c:v>1000</c:v>
                </c:pt>
                <c:pt idx="2">
                  <c:v>2500</c:v>
                </c:pt>
              </c:numCache>
            </c:numRef>
          </c:val>
          <c:extLst>
            <c:ext xmlns:c16="http://schemas.microsoft.com/office/drawing/2014/chart" uri="{C3380CC4-5D6E-409C-BE32-E72D297353CC}">
              <c16:uniqueId val="{00000005-2D5A-46E5-A8E9-F4792DC52D1C}"/>
            </c:ext>
          </c:extLst>
        </c:ser>
        <c:ser>
          <c:idx val="6"/>
          <c:order val="6"/>
          <c:tx>
            <c:strRef>
              <c:f>'Sales Revenue'!$B$12</c:f>
              <c:strCache>
                <c:ptCount val="1"/>
                <c:pt idx="0">
                  <c:v>P007</c:v>
                </c:pt>
              </c:strCache>
            </c:strRef>
          </c:tx>
          <c:spPr>
            <a:gradFill rotWithShape="1">
              <a:gsLst>
                <a:gs pos="0">
                  <a:schemeClr val="accent1">
                    <a:lumMod val="80000"/>
                    <a:lumOff val="20000"/>
                    <a:tint val="94000"/>
                    <a:satMod val="105000"/>
                    <a:lumMod val="102000"/>
                  </a:schemeClr>
                </a:gs>
                <a:gs pos="100000">
                  <a:schemeClr val="accent1">
                    <a:lumMod val="80000"/>
                    <a:lumOff val="20000"/>
                    <a:shade val="74000"/>
                    <a:satMod val="128000"/>
                    <a:lumMod val="100000"/>
                  </a:schemeClr>
                </a:gs>
              </a:gsLst>
              <a:lin ang="5400000" scaled="0"/>
            </a:gradFill>
            <a:ln>
              <a:noFill/>
            </a:ln>
            <a:effectLst>
              <a:outerShdw blurRad="57150" dist="19050" dir="5400000" algn="ctr" rotWithShape="0">
                <a:srgbClr val="000000">
                  <a:alpha val="63000"/>
                </a:srgbClr>
              </a:outerShdw>
            </a:effectLst>
          </c:spPr>
          <c:invertIfNegative val="0"/>
          <c:cat>
            <c:strRef>
              <c:f>'Sales Revenue'!$D$5:$F$5</c:f>
              <c:strCache>
                <c:ptCount val="3"/>
                <c:pt idx="0">
                  <c:v>January</c:v>
                </c:pt>
                <c:pt idx="1">
                  <c:v>February</c:v>
                </c:pt>
                <c:pt idx="2">
                  <c:v>March</c:v>
                </c:pt>
              </c:strCache>
            </c:strRef>
          </c:cat>
          <c:val>
            <c:numRef>
              <c:f>'Sales Revenue'!$D$12:$F$12</c:f>
              <c:numCache>
                <c:formatCode>_(* #,##0_);_(* \(#,##0\);_(* "-"_);_(@_)</c:formatCode>
                <c:ptCount val="3"/>
                <c:pt idx="0">
                  <c:v>2200</c:v>
                </c:pt>
                <c:pt idx="1">
                  <c:v>1200</c:v>
                </c:pt>
                <c:pt idx="2">
                  <c:v>1200</c:v>
                </c:pt>
              </c:numCache>
            </c:numRef>
          </c:val>
          <c:extLst>
            <c:ext xmlns:c16="http://schemas.microsoft.com/office/drawing/2014/chart" uri="{C3380CC4-5D6E-409C-BE32-E72D297353CC}">
              <c16:uniqueId val="{00000006-2D5A-46E5-A8E9-F4792DC52D1C}"/>
            </c:ext>
          </c:extLst>
        </c:ser>
        <c:ser>
          <c:idx val="7"/>
          <c:order val="7"/>
          <c:tx>
            <c:strRef>
              <c:f>'Sales Revenue'!$B$13</c:f>
              <c:strCache>
                <c:ptCount val="1"/>
                <c:pt idx="0">
                  <c:v>P008</c:v>
                </c:pt>
              </c:strCache>
            </c:strRef>
          </c:tx>
          <c:spPr>
            <a:gradFill rotWithShape="1">
              <a:gsLst>
                <a:gs pos="0">
                  <a:schemeClr val="accent3">
                    <a:lumMod val="80000"/>
                    <a:lumOff val="20000"/>
                    <a:tint val="94000"/>
                    <a:satMod val="105000"/>
                    <a:lumMod val="102000"/>
                  </a:schemeClr>
                </a:gs>
                <a:gs pos="100000">
                  <a:schemeClr val="accent3">
                    <a:lumMod val="80000"/>
                    <a:lumOff val="20000"/>
                    <a:shade val="74000"/>
                    <a:satMod val="128000"/>
                    <a:lumMod val="100000"/>
                  </a:schemeClr>
                </a:gs>
              </a:gsLst>
              <a:lin ang="5400000" scaled="0"/>
            </a:gradFill>
            <a:ln>
              <a:noFill/>
            </a:ln>
            <a:effectLst>
              <a:outerShdw blurRad="57150" dist="19050" dir="5400000" algn="ctr" rotWithShape="0">
                <a:srgbClr val="000000">
                  <a:alpha val="63000"/>
                </a:srgbClr>
              </a:outerShdw>
            </a:effectLst>
          </c:spPr>
          <c:invertIfNegative val="0"/>
          <c:cat>
            <c:strRef>
              <c:f>'Sales Revenue'!$D$5:$F$5</c:f>
              <c:strCache>
                <c:ptCount val="3"/>
                <c:pt idx="0">
                  <c:v>January</c:v>
                </c:pt>
                <c:pt idx="1">
                  <c:v>February</c:v>
                </c:pt>
                <c:pt idx="2">
                  <c:v>March</c:v>
                </c:pt>
              </c:strCache>
            </c:strRef>
          </c:cat>
          <c:val>
            <c:numRef>
              <c:f>'Sales Revenue'!$D$13:$F$13</c:f>
              <c:numCache>
                <c:formatCode>_(* #,##0_);_(* \(#,##0\);_(* "-"_);_(@_)</c:formatCode>
                <c:ptCount val="3"/>
                <c:pt idx="0">
                  <c:v>6000</c:v>
                </c:pt>
                <c:pt idx="1">
                  <c:v>11500</c:v>
                </c:pt>
                <c:pt idx="2">
                  <c:v>12500</c:v>
                </c:pt>
              </c:numCache>
            </c:numRef>
          </c:val>
          <c:extLst>
            <c:ext xmlns:c16="http://schemas.microsoft.com/office/drawing/2014/chart" uri="{C3380CC4-5D6E-409C-BE32-E72D297353CC}">
              <c16:uniqueId val="{00000007-2D5A-46E5-A8E9-F4792DC52D1C}"/>
            </c:ext>
          </c:extLst>
        </c:ser>
        <c:ser>
          <c:idx val="8"/>
          <c:order val="8"/>
          <c:tx>
            <c:strRef>
              <c:f>'Sales Revenue'!$B$14</c:f>
              <c:strCache>
                <c:ptCount val="1"/>
                <c:pt idx="0">
                  <c:v>P009</c:v>
                </c:pt>
              </c:strCache>
            </c:strRef>
          </c:tx>
          <c:spPr>
            <a:gradFill rotWithShape="1">
              <a:gsLst>
                <a:gs pos="0">
                  <a:schemeClr val="accent5">
                    <a:lumMod val="80000"/>
                    <a:lumOff val="20000"/>
                    <a:tint val="94000"/>
                    <a:satMod val="105000"/>
                    <a:lumMod val="102000"/>
                  </a:schemeClr>
                </a:gs>
                <a:gs pos="100000">
                  <a:schemeClr val="accent5">
                    <a:lumMod val="80000"/>
                    <a:lumOff val="20000"/>
                    <a:shade val="74000"/>
                    <a:satMod val="128000"/>
                    <a:lumMod val="100000"/>
                  </a:schemeClr>
                </a:gs>
              </a:gsLst>
              <a:lin ang="5400000" scaled="0"/>
            </a:gradFill>
            <a:ln>
              <a:noFill/>
            </a:ln>
            <a:effectLst>
              <a:outerShdw blurRad="57150" dist="19050" dir="5400000" algn="ctr" rotWithShape="0">
                <a:srgbClr val="000000">
                  <a:alpha val="63000"/>
                </a:srgbClr>
              </a:outerShdw>
            </a:effectLst>
          </c:spPr>
          <c:invertIfNegative val="0"/>
          <c:cat>
            <c:strRef>
              <c:f>'Sales Revenue'!$D$5:$F$5</c:f>
              <c:strCache>
                <c:ptCount val="3"/>
                <c:pt idx="0">
                  <c:v>January</c:v>
                </c:pt>
                <c:pt idx="1">
                  <c:v>February</c:v>
                </c:pt>
                <c:pt idx="2">
                  <c:v>March</c:v>
                </c:pt>
              </c:strCache>
            </c:strRef>
          </c:cat>
          <c:val>
            <c:numRef>
              <c:f>'Sales Revenue'!$D$14:$F$14</c:f>
              <c:numCache>
                <c:formatCode>_(* #,##0_);_(* \(#,##0\);_(* "-"_);_(@_)</c:formatCode>
                <c:ptCount val="3"/>
                <c:pt idx="0">
                  <c:v>84915</c:v>
                </c:pt>
                <c:pt idx="1">
                  <c:v>59940</c:v>
                </c:pt>
                <c:pt idx="2">
                  <c:v>84915</c:v>
                </c:pt>
              </c:numCache>
            </c:numRef>
          </c:val>
          <c:extLst>
            <c:ext xmlns:c16="http://schemas.microsoft.com/office/drawing/2014/chart" uri="{C3380CC4-5D6E-409C-BE32-E72D297353CC}">
              <c16:uniqueId val="{00000008-2D5A-46E5-A8E9-F4792DC52D1C}"/>
            </c:ext>
          </c:extLst>
        </c:ser>
        <c:ser>
          <c:idx val="9"/>
          <c:order val="9"/>
          <c:tx>
            <c:strRef>
              <c:f>'Sales Revenue'!$B$15</c:f>
              <c:strCache>
                <c:ptCount val="1"/>
                <c:pt idx="0">
                  <c:v>P010</c:v>
                </c:pt>
              </c:strCache>
            </c:strRef>
          </c:tx>
          <c:spPr>
            <a:gradFill rotWithShape="1">
              <a:gsLst>
                <a:gs pos="0">
                  <a:schemeClr val="accent1">
                    <a:lumMod val="80000"/>
                    <a:tint val="94000"/>
                    <a:satMod val="105000"/>
                    <a:lumMod val="102000"/>
                  </a:schemeClr>
                </a:gs>
                <a:gs pos="100000">
                  <a:schemeClr val="accent1">
                    <a:lumMod val="80000"/>
                    <a:shade val="74000"/>
                    <a:satMod val="128000"/>
                    <a:lumMod val="100000"/>
                  </a:schemeClr>
                </a:gs>
              </a:gsLst>
              <a:lin ang="5400000" scaled="0"/>
            </a:gradFill>
            <a:ln>
              <a:noFill/>
            </a:ln>
            <a:effectLst>
              <a:outerShdw blurRad="57150" dist="19050" dir="5400000" algn="ctr" rotWithShape="0">
                <a:srgbClr val="000000">
                  <a:alpha val="63000"/>
                </a:srgbClr>
              </a:outerShdw>
            </a:effectLst>
          </c:spPr>
          <c:invertIfNegative val="0"/>
          <c:cat>
            <c:strRef>
              <c:f>'Sales Revenue'!$D$5:$F$5</c:f>
              <c:strCache>
                <c:ptCount val="3"/>
                <c:pt idx="0">
                  <c:v>January</c:v>
                </c:pt>
                <c:pt idx="1">
                  <c:v>February</c:v>
                </c:pt>
                <c:pt idx="2">
                  <c:v>March</c:v>
                </c:pt>
              </c:strCache>
            </c:strRef>
          </c:cat>
          <c:val>
            <c:numRef>
              <c:f>'Sales Revenue'!$D$15:$F$15</c:f>
              <c:numCache>
                <c:formatCode>_(* #,##0_);_(* \(#,##0\);_(* "-"_);_(@_)</c:formatCode>
                <c:ptCount val="3"/>
                <c:pt idx="0">
                  <c:v>14375</c:v>
                </c:pt>
                <c:pt idx="1">
                  <c:v>2500</c:v>
                </c:pt>
                <c:pt idx="2">
                  <c:v>3750</c:v>
                </c:pt>
              </c:numCache>
            </c:numRef>
          </c:val>
          <c:extLst>
            <c:ext xmlns:c16="http://schemas.microsoft.com/office/drawing/2014/chart" uri="{C3380CC4-5D6E-409C-BE32-E72D297353CC}">
              <c16:uniqueId val="{00000009-2D5A-46E5-A8E9-F4792DC52D1C}"/>
            </c:ext>
          </c:extLst>
        </c:ser>
        <c:ser>
          <c:idx val="10"/>
          <c:order val="10"/>
          <c:tx>
            <c:strRef>
              <c:f>'Sales Revenue'!$B$16</c:f>
              <c:strCache>
                <c:ptCount val="1"/>
                <c:pt idx="0">
                  <c:v>P011</c:v>
                </c:pt>
              </c:strCache>
            </c:strRef>
          </c:tx>
          <c:spPr>
            <a:gradFill rotWithShape="1">
              <a:gsLst>
                <a:gs pos="0">
                  <a:schemeClr val="accent3">
                    <a:lumMod val="80000"/>
                    <a:tint val="94000"/>
                    <a:satMod val="105000"/>
                    <a:lumMod val="102000"/>
                  </a:schemeClr>
                </a:gs>
                <a:gs pos="100000">
                  <a:schemeClr val="accent3">
                    <a:lumMod val="80000"/>
                    <a:shade val="74000"/>
                    <a:satMod val="128000"/>
                    <a:lumMod val="100000"/>
                  </a:schemeClr>
                </a:gs>
              </a:gsLst>
              <a:lin ang="5400000" scaled="0"/>
            </a:gradFill>
            <a:ln>
              <a:noFill/>
            </a:ln>
            <a:effectLst>
              <a:outerShdw blurRad="57150" dist="19050" dir="5400000" algn="ctr" rotWithShape="0">
                <a:srgbClr val="000000">
                  <a:alpha val="63000"/>
                </a:srgbClr>
              </a:outerShdw>
            </a:effectLst>
          </c:spPr>
          <c:invertIfNegative val="0"/>
          <c:cat>
            <c:strRef>
              <c:f>'Sales Revenue'!$D$5:$F$5</c:f>
              <c:strCache>
                <c:ptCount val="3"/>
                <c:pt idx="0">
                  <c:v>January</c:v>
                </c:pt>
                <c:pt idx="1">
                  <c:v>February</c:v>
                </c:pt>
                <c:pt idx="2">
                  <c:v>March</c:v>
                </c:pt>
              </c:strCache>
            </c:strRef>
          </c:cat>
          <c:val>
            <c:numRef>
              <c:f>'Sales Revenue'!$D$16:$F$16</c:f>
              <c:numCache>
                <c:formatCode>_(* #,##0_);_(* \(#,##0\);_(* "-"_);_(@_)</c:formatCode>
                <c:ptCount val="3"/>
                <c:pt idx="0">
                  <c:v>550</c:v>
                </c:pt>
                <c:pt idx="1">
                  <c:v>575</c:v>
                </c:pt>
                <c:pt idx="2">
                  <c:v>625</c:v>
                </c:pt>
              </c:numCache>
            </c:numRef>
          </c:val>
          <c:extLst>
            <c:ext xmlns:c16="http://schemas.microsoft.com/office/drawing/2014/chart" uri="{C3380CC4-5D6E-409C-BE32-E72D297353CC}">
              <c16:uniqueId val="{0000000A-2D5A-46E5-A8E9-F4792DC52D1C}"/>
            </c:ext>
          </c:extLst>
        </c:ser>
        <c:ser>
          <c:idx val="11"/>
          <c:order val="11"/>
          <c:tx>
            <c:strRef>
              <c:f>'Sales Revenue'!$B$17</c:f>
              <c:strCache>
                <c:ptCount val="1"/>
                <c:pt idx="0">
                  <c:v>P012</c:v>
                </c:pt>
              </c:strCache>
            </c:strRef>
          </c:tx>
          <c:spPr>
            <a:gradFill rotWithShape="1">
              <a:gsLst>
                <a:gs pos="0">
                  <a:schemeClr val="accent5">
                    <a:lumMod val="80000"/>
                    <a:tint val="94000"/>
                    <a:satMod val="105000"/>
                    <a:lumMod val="102000"/>
                  </a:schemeClr>
                </a:gs>
                <a:gs pos="100000">
                  <a:schemeClr val="accent5">
                    <a:lumMod val="80000"/>
                    <a:shade val="74000"/>
                    <a:satMod val="128000"/>
                    <a:lumMod val="100000"/>
                  </a:schemeClr>
                </a:gs>
              </a:gsLst>
              <a:lin ang="5400000" scaled="0"/>
            </a:gradFill>
            <a:ln>
              <a:noFill/>
            </a:ln>
            <a:effectLst>
              <a:outerShdw blurRad="57150" dist="19050" dir="5400000" algn="ctr" rotWithShape="0">
                <a:srgbClr val="000000">
                  <a:alpha val="63000"/>
                </a:srgbClr>
              </a:outerShdw>
            </a:effectLst>
          </c:spPr>
          <c:invertIfNegative val="0"/>
          <c:cat>
            <c:strRef>
              <c:f>'Sales Revenue'!$D$5:$F$5</c:f>
              <c:strCache>
                <c:ptCount val="3"/>
                <c:pt idx="0">
                  <c:v>January</c:v>
                </c:pt>
                <c:pt idx="1">
                  <c:v>February</c:v>
                </c:pt>
                <c:pt idx="2">
                  <c:v>March</c:v>
                </c:pt>
              </c:strCache>
            </c:strRef>
          </c:cat>
          <c:val>
            <c:numRef>
              <c:f>'Sales Revenue'!$D$17:$F$17</c:f>
              <c:numCache>
                <c:formatCode>_(* #,##0_);_(* \(#,##0\);_(* "-"_);_(@_)</c:formatCode>
                <c:ptCount val="3"/>
                <c:pt idx="0">
                  <c:v>2000</c:v>
                </c:pt>
                <c:pt idx="1">
                  <c:v>24000</c:v>
                </c:pt>
                <c:pt idx="2">
                  <c:v>8000</c:v>
                </c:pt>
              </c:numCache>
            </c:numRef>
          </c:val>
          <c:extLst>
            <c:ext xmlns:c16="http://schemas.microsoft.com/office/drawing/2014/chart" uri="{C3380CC4-5D6E-409C-BE32-E72D297353CC}">
              <c16:uniqueId val="{0000000B-2D5A-46E5-A8E9-F4792DC52D1C}"/>
            </c:ext>
          </c:extLst>
        </c:ser>
        <c:ser>
          <c:idx val="12"/>
          <c:order val="12"/>
          <c:tx>
            <c:strRef>
              <c:f>'Sales Revenue'!$B$18</c:f>
              <c:strCache>
                <c:ptCount val="1"/>
                <c:pt idx="0">
                  <c:v>P013</c:v>
                </c:pt>
              </c:strCache>
            </c:strRef>
          </c:tx>
          <c:spPr>
            <a:gradFill rotWithShape="1">
              <a:gsLst>
                <a:gs pos="0">
                  <a:schemeClr val="accent1">
                    <a:lumMod val="60000"/>
                    <a:lumOff val="40000"/>
                    <a:tint val="94000"/>
                    <a:satMod val="105000"/>
                    <a:lumMod val="102000"/>
                  </a:schemeClr>
                </a:gs>
                <a:gs pos="100000">
                  <a:schemeClr val="accent1">
                    <a:lumMod val="60000"/>
                    <a:lumOff val="40000"/>
                    <a:shade val="74000"/>
                    <a:satMod val="128000"/>
                    <a:lumMod val="100000"/>
                  </a:schemeClr>
                </a:gs>
              </a:gsLst>
              <a:lin ang="5400000" scaled="0"/>
            </a:gradFill>
            <a:ln>
              <a:noFill/>
            </a:ln>
            <a:effectLst>
              <a:outerShdw blurRad="57150" dist="19050" dir="5400000" algn="ctr" rotWithShape="0">
                <a:srgbClr val="000000">
                  <a:alpha val="63000"/>
                </a:srgbClr>
              </a:outerShdw>
            </a:effectLst>
          </c:spPr>
          <c:invertIfNegative val="0"/>
          <c:cat>
            <c:strRef>
              <c:f>'Sales Revenue'!$D$5:$F$5</c:f>
              <c:strCache>
                <c:ptCount val="3"/>
                <c:pt idx="0">
                  <c:v>January</c:v>
                </c:pt>
                <c:pt idx="1">
                  <c:v>February</c:v>
                </c:pt>
                <c:pt idx="2">
                  <c:v>March</c:v>
                </c:pt>
              </c:strCache>
            </c:strRef>
          </c:cat>
          <c:val>
            <c:numRef>
              <c:f>'Sales Revenue'!$D$18:$F$18</c:f>
              <c:numCache>
                <c:formatCode>_(* #,##0_);_(* \(#,##0\);_(* "-"_);_(@_)</c:formatCode>
                <c:ptCount val="3"/>
                <c:pt idx="0">
                  <c:v>6000</c:v>
                </c:pt>
                <c:pt idx="1">
                  <c:v>2000</c:v>
                </c:pt>
                <c:pt idx="2">
                  <c:v>8000</c:v>
                </c:pt>
              </c:numCache>
            </c:numRef>
          </c:val>
          <c:extLst>
            <c:ext xmlns:c16="http://schemas.microsoft.com/office/drawing/2014/chart" uri="{C3380CC4-5D6E-409C-BE32-E72D297353CC}">
              <c16:uniqueId val="{0000000C-2D5A-46E5-A8E9-F4792DC52D1C}"/>
            </c:ext>
          </c:extLst>
        </c:ser>
        <c:ser>
          <c:idx val="13"/>
          <c:order val="13"/>
          <c:tx>
            <c:strRef>
              <c:f>'Sales Revenue'!$B$19</c:f>
              <c:strCache>
                <c:ptCount val="1"/>
                <c:pt idx="0">
                  <c:v>P014</c:v>
                </c:pt>
              </c:strCache>
            </c:strRef>
          </c:tx>
          <c:spPr>
            <a:gradFill rotWithShape="1">
              <a:gsLst>
                <a:gs pos="0">
                  <a:schemeClr val="accent3">
                    <a:lumMod val="60000"/>
                    <a:lumOff val="40000"/>
                    <a:tint val="94000"/>
                    <a:satMod val="105000"/>
                    <a:lumMod val="102000"/>
                  </a:schemeClr>
                </a:gs>
                <a:gs pos="100000">
                  <a:schemeClr val="accent3">
                    <a:lumMod val="60000"/>
                    <a:lumOff val="40000"/>
                    <a:shade val="74000"/>
                    <a:satMod val="128000"/>
                    <a:lumMod val="100000"/>
                  </a:schemeClr>
                </a:gs>
              </a:gsLst>
              <a:lin ang="5400000" scaled="0"/>
            </a:gradFill>
            <a:ln>
              <a:noFill/>
            </a:ln>
            <a:effectLst>
              <a:outerShdw blurRad="57150" dist="19050" dir="5400000" algn="ctr" rotWithShape="0">
                <a:srgbClr val="000000">
                  <a:alpha val="63000"/>
                </a:srgbClr>
              </a:outerShdw>
            </a:effectLst>
          </c:spPr>
          <c:invertIfNegative val="0"/>
          <c:cat>
            <c:strRef>
              <c:f>'Sales Revenue'!$D$5:$F$5</c:f>
              <c:strCache>
                <c:ptCount val="3"/>
                <c:pt idx="0">
                  <c:v>January</c:v>
                </c:pt>
                <c:pt idx="1">
                  <c:v>February</c:v>
                </c:pt>
                <c:pt idx="2">
                  <c:v>March</c:v>
                </c:pt>
              </c:strCache>
            </c:strRef>
          </c:cat>
          <c:val>
            <c:numRef>
              <c:f>'Sales Revenue'!$D$19:$F$19</c:f>
              <c:numCache>
                <c:formatCode>_(* #,##0_);_(* \(#,##0\);_(* "-"_);_(@_)</c:formatCode>
                <c:ptCount val="3"/>
                <c:pt idx="0">
                  <c:v>750</c:v>
                </c:pt>
                <c:pt idx="1">
                  <c:v>1500</c:v>
                </c:pt>
                <c:pt idx="2">
                  <c:v>2250</c:v>
                </c:pt>
              </c:numCache>
            </c:numRef>
          </c:val>
          <c:extLst>
            <c:ext xmlns:c16="http://schemas.microsoft.com/office/drawing/2014/chart" uri="{C3380CC4-5D6E-409C-BE32-E72D297353CC}">
              <c16:uniqueId val="{0000000D-2D5A-46E5-A8E9-F4792DC52D1C}"/>
            </c:ext>
          </c:extLst>
        </c:ser>
        <c:ser>
          <c:idx val="14"/>
          <c:order val="14"/>
          <c:tx>
            <c:strRef>
              <c:f>'Sales Revenue'!$B$20</c:f>
              <c:strCache>
                <c:ptCount val="1"/>
                <c:pt idx="0">
                  <c:v>P015</c:v>
                </c:pt>
              </c:strCache>
            </c:strRef>
          </c:tx>
          <c:spPr>
            <a:gradFill rotWithShape="1">
              <a:gsLst>
                <a:gs pos="0">
                  <a:schemeClr val="accent5">
                    <a:lumMod val="60000"/>
                    <a:lumOff val="40000"/>
                    <a:tint val="94000"/>
                    <a:satMod val="105000"/>
                    <a:lumMod val="102000"/>
                  </a:schemeClr>
                </a:gs>
                <a:gs pos="100000">
                  <a:schemeClr val="accent5">
                    <a:lumMod val="60000"/>
                    <a:lumOff val="40000"/>
                    <a:shade val="74000"/>
                    <a:satMod val="128000"/>
                    <a:lumMod val="100000"/>
                  </a:schemeClr>
                </a:gs>
              </a:gsLst>
              <a:lin ang="5400000" scaled="0"/>
            </a:gradFill>
            <a:ln>
              <a:noFill/>
            </a:ln>
            <a:effectLst>
              <a:outerShdw blurRad="57150" dist="19050" dir="5400000" algn="ctr" rotWithShape="0">
                <a:srgbClr val="000000">
                  <a:alpha val="63000"/>
                </a:srgbClr>
              </a:outerShdw>
            </a:effectLst>
          </c:spPr>
          <c:invertIfNegative val="0"/>
          <c:cat>
            <c:strRef>
              <c:f>'Sales Revenue'!$D$5:$F$5</c:f>
              <c:strCache>
                <c:ptCount val="3"/>
                <c:pt idx="0">
                  <c:v>January</c:v>
                </c:pt>
                <c:pt idx="1">
                  <c:v>February</c:v>
                </c:pt>
                <c:pt idx="2">
                  <c:v>March</c:v>
                </c:pt>
              </c:strCache>
            </c:strRef>
          </c:cat>
          <c:val>
            <c:numRef>
              <c:f>'Sales Revenue'!$D$20:$F$20</c:f>
              <c:numCache>
                <c:formatCode>_(* #,##0_);_(* \(#,##0\);_(* "-"_);_(@_)</c:formatCode>
                <c:ptCount val="3"/>
                <c:pt idx="0">
                  <c:v>5000</c:v>
                </c:pt>
                <c:pt idx="1">
                  <c:v>7500</c:v>
                </c:pt>
                <c:pt idx="2">
                  <c:v>15000</c:v>
                </c:pt>
              </c:numCache>
            </c:numRef>
          </c:val>
          <c:extLst>
            <c:ext xmlns:c16="http://schemas.microsoft.com/office/drawing/2014/chart" uri="{C3380CC4-5D6E-409C-BE32-E72D297353CC}">
              <c16:uniqueId val="{0000000E-2D5A-46E5-A8E9-F4792DC52D1C}"/>
            </c:ext>
          </c:extLst>
        </c:ser>
        <c:ser>
          <c:idx val="15"/>
          <c:order val="15"/>
          <c:tx>
            <c:strRef>
              <c:f>'Sales Revenue'!$B$21</c:f>
              <c:strCache>
                <c:ptCount val="1"/>
                <c:pt idx="0">
                  <c:v>P016</c:v>
                </c:pt>
              </c:strCache>
            </c:strRef>
          </c:tx>
          <c:spPr>
            <a:gradFill rotWithShape="1">
              <a:gsLst>
                <a:gs pos="0">
                  <a:schemeClr val="accent1">
                    <a:lumMod val="50000"/>
                    <a:tint val="94000"/>
                    <a:satMod val="105000"/>
                    <a:lumMod val="102000"/>
                  </a:schemeClr>
                </a:gs>
                <a:gs pos="100000">
                  <a:schemeClr val="accent1">
                    <a:lumMod val="50000"/>
                    <a:shade val="74000"/>
                    <a:satMod val="128000"/>
                    <a:lumMod val="100000"/>
                  </a:schemeClr>
                </a:gs>
              </a:gsLst>
              <a:lin ang="5400000" scaled="0"/>
            </a:gradFill>
            <a:ln>
              <a:noFill/>
            </a:ln>
            <a:effectLst>
              <a:outerShdw blurRad="57150" dist="19050" dir="5400000" algn="ctr" rotWithShape="0">
                <a:srgbClr val="000000">
                  <a:alpha val="63000"/>
                </a:srgbClr>
              </a:outerShdw>
            </a:effectLst>
          </c:spPr>
          <c:invertIfNegative val="0"/>
          <c:cat>
            <c:strRef>
              <c:f>'Sales Revenue'!$D$5:$F$5</c:f>
              <c:strCache>
                <c:ptCount val="3"/>
                <c:pt idx="0">
                  <c:v>January</c:v>
                </c:pt>
                <c:pt idx="1">
                  <c:v>February</c:v>
                </c:pt>
                <c:pt idx="2">
                  <c:v>March</c:v>
                </c:pt>
              </c:strCache>
            </c:strRef>
          </c:cat>
          <c:val>
            <c:numRef>
              <c:f>'Sales Revenue'!$D$21:$F$21</c:f>
              <c:numCache>
                <c:formatCode>_(* #,##0_);_(* \(#,##0\);_(* "-"_);_(@_)</c:formatCode>
                <c:ptCount val="3"/>
                <c:pt idx="0">
                  <c:v>6400</c:v>
                </c:pt>
                <c:pt idx="1">
                  <c:v>4600</c:v>
                </c:pt>
                <c:pt idx="2">
                  <c:v>2600</c:v>
                </c:pt>
              </c:numCache>
            </c:numRef>
          </c:val>
          <c:extLst>
            <c:ext xmlns:c16="http://schemas.microsoft.com/office/drawing/2014/chart" uri="{C3380CC4-5D6E-409C-BE32-E72D297353CC}">
              <c16:uniqueId val="{0000000F-2D5A-46E5-A8E9-F4792DC52D1C}"/>
            </c:ext>
          </c:extLst>
        </c:ser>
        <c:ser>
          <c:idx val="16"/>
          <c:order val="16"/>
          <c:tx>
            <c:strRef>
              <c:f>'Sales Revenue'!$B$22</c:f>
              <c:strCache>
                <c:ptCount val="1"/>
                <c:pt idx="0">
                  <c:v>P017</c:v>
                </c:pt>
              </c:strCache>
            </c:strRef>
          </c:tx>
          <c:spPr>
            <a:gradFill rotWithShape="1">
              <a:gsLst>
                <a:gs pos="0">
                  <a:schemeClr val="accent3">
                    <a:lumMod val="50000"/>
                    <a:tint val="94000"/>
                    <a:satMod val="105000"/>
                    <a:lumMod val="102000"/>
                  </a:schemeClr>
                </a:gs>
                <a:gs pos="100000">
                  <a:schemeClr val="accent3">
                    <a:lumMod val="50000"/>
                    <a:shade val="74000"/>
                    <a:satMod val="128000"/>
                    <a:lumMod val="100000"/>
                  </a:schemeClr>
                </a:gs>
              </a:gsLst>
              <a:lin ang="5400000" scaled="0"/>
            </a:gradFill>
            <a:ln>
              <a:noFill/>
            </a:ln>
            <a:effectLst>
              <a:outerShdw blurRad="57150" dist="19050" dir="5400000" algn="ctr" rotWithShape="0">
                <a:srgbClr val="000000">
                  <a:alpha val="63000"/>
                </a:srgbClr>
              </a:outerShdw>
            </a:effectLst>
          </c:spPr>
          <c:invertIfNegative val="0"/>
          <c:cat>
            <c:strRef>
              <c:f>'Sales Revenue'!$D$5:$F$5</c:f>
              <c:strCache>
                <c:ptCount val="3"/>
                <c:pt idx="0">
                  <c:v>January</c:v>
                </c:pt>
                <c:pt idx="1">
                  <c:v>February</c:v>
                </c:pt>
                <c:pt idx="2">
                  <c:v>March</c:v>
                </c:pt>
              </c:strCache>
            </c:strRef>
          </c:cat>
          <c:val>
            <c:numRef>
              <c:f>'Sales Revenue'!$D$22:$F$22</c:f>
              <c:numCache>
                <c:formatCode>_(* #,##0_);_(* \(#,##0\);_(* "-"_);_(@_)</c:formatCode>
                <c:ptCount val="3"/>
                <c:pt idx="0">
                  <c:v>6000</c:v>
                </c:pt>
                <c:pt idx="1">
                  <c:v>15000</c:v>
                </c:pt>
                <c:pt idx="2">
                  <c:v>9000</c:v>
                </c:pt>
              </c:numCache>
            </c:numRef>
          </c:val>
          <c:extLst>
            <c:ext xmlns:c16="http://schemas.microsoft.com/office/drawing/2014/chart" uri="{C3380CC4-5D6E-409C-BE32-E72D297353CC}">
              <c16:uniqueId val="{00000010-2D5A-46E5-A8E9-F4792DC52D1C}"/>
            </c:ext>
          </c:extLst>
        </c:ser>
        <c:dLbls>
          <c:showLegendKey val="0"/>
          <c:showVal val="0"/>
          <c:showCatName val="0"/>
          <c:showSerName val="0"/>
          <c:showPercent val="0"/>
          <c:showBubbleSize val="0"/>
        </c:dLbls>
        <c:gapWidth val="100"/>
        <c:overlap val="-24"/>
        <c:axId val="776139727"/>
        <c:axId val="778342655"/>
      </c:barChart>
      <c:catAx>
        <c:axId val="77613972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100" b="1" i="0" u="none" strike="noStrike" kern="1200" baseline="0">
                <a:solidFill>
                  <a:schemeClr val="lt1">
                    <a:lumMod val="85000"/>
                  </a:schemeClr>
                </a:solidFill>
                <a:latin typeface="+mn-lt"/>
                <a:ea typeface="+mn-ea"/>
                <a:cs typeface="+mn-cs"/>
              </a:defRPr>
            </a:pPr>
            <a:endParaRPr lang="en-US"/>
          </a:p>
        </c:txPr>
        <c:crossAx val="778342655"/>
        <c:crosses val="autoZero"/>
        <c:auto val="1"/>
        <c:lblAlgn val="ctr"/>
        <c:lblOffset val="100"/>
        <c:noMultiLvlLbl val="0"/>
      </c:catAx>
      <c:valAx>
        <c:axId val="778342655"/>
        <c:scaling>
          <c:orientation val="minMax"/>
        </c:scaling>
        <c:delete val="0"/>
        <c:axPos val="l"/>
        <c:majorGridlines>
          <c:spPr>
            <a:ln w="9525" cap="flat" cmpd="sng" algn="ctr">
              <a:solidFill>
                <a:schemeClr val="lt1">
                  <a:lumMod val="95000"/>
                  <a:alpha val="10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76139727"/>
        <c:crosses val="autoZero"/>
        <c:crossBetween val="between"/>
      </c:valAx>
      <c:spPr>
        <a:noFill/>
        <a:ln>
          <a:noFill/>
        </a:ln>
        <a:effectLst/>
      </c:spPr>
    </c:plotArea>
    <c:legend>
      <c:legendPos val="b"/>
      <c:layout>
        <c:manualLayout>
          <c:xMode val="edge"/>
          <c:yMode val="edge"/>
          <c:x val="0.21413649150299932"/>
          <c:y val="0.95166097043624942"/>
          <c:w val="0.58151485958219329"/>
          <c:h val="4.354286649420621E-2"/>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[MB Electronics_part4.xlsx]Pivot Table !PivotTable6</c:name>
    <c:fmtId val="1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Annual Salary vs Department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4000"/>
                  <a:satMod val="105000"/>
                  <a:lumMod val="102000"/>
                </a:schemeClr>
              </a:gs>
              <a:gs pos="100000">
                <a:schemeClr val="accent1">
                  <a:shade val="74000"/>
                  <a:satMod val="128000"/>
                  <a:lumMod val="100000"/>
                </a:schemeClr>
              </a:gs>
            </a:gsLst>
            <a:lin ang="5400000" scaled="0"/>
          </a:gradFill>
          <a:ln>
            <a:noFill/>
          </a:ln>
          <a:effectLst>
            <a:outerShdw blurRad="57150" dist="19050" dir="5400000" algn="ctr" rotWithShape="0">
              <a:srgbClr val="000000">
                <a:alpha val="63000"/>
              </a:srgbClr>
            </a:outerShdw>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94000"/>
                  <a:satMod val="105000"/>
                  <a:lumMod val="102000"/>
                </a:schemeClr>
              </a:gs>
              <a:gs pos="100000">
                <a:schemeClr val="accent1">
                  <a:shade val="74000"/>
                  <a:satMod val="128000"/>
                  <a:lumMod val="100000"/>
                </a:schemeClr>
              </a:gs>
            </a:gsLst>
            <a:lin ang="5400000" scaled="0"/>
          </a:gradFill>
          <a:ln>
            <a:noFill/>
          </a:ln>
          <a:effectLst>
            <a:outerShdw blurRad="57150" dist="19050" dir="5400000" algn="ctr" rotWithShape="0">
              <a:srgbClr val="000000">
                <a:alpha val="63000"/>
              </a:srgbClr>
            </a:outerShdw>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'!$B$3:$B$4</c:f>
              <c:strCache>
                <c:ptCount val="1"/>
                <c:pt idx="0">
                  <c:v>Full Time</c:v>
                </c:pt>
              </c:strCache>
            </c:strRef>
          </c:tx>
          <c:spPr>
            <a:gradFill rotWithShape="1">
              <a:gsLst>
                <a:gs pos="0">
                  <a:schemeClr val="accent1">
                    <a:tint val="94000"/>
                    <a:satMod val="105000"/>
                    <a:lumMod val="102000"/>
                  </a:schemeClr>
                </a:gs>
                <a:gs pos="100000">
                  <a:schemeClr val="accent1">
                    <a:shade val="74000"/>
                    <a:satMod val="128000"/>
                    <a:lumMod val="100000"/>
                  </a:schemeClr>
                </a:gs>
              </a:gsLst>
              <a:lin ang="5400000" scaled="0"/>
            </a:gradFill>
            <a:ln>
              <a:noFill/>
            </a:ln>
            <a:effectLst>
              <a:outerShdw blurRad="57150" dist="19050" dir="5400000" algn="ctr" rotWithShape="0">
                <a:srgbClr val="000000">
                  <a:alpha val="63000"/>
                </a:srgbClr>
              </a:outerShdw>
            </a:effectLst>
          </c:spPr>
          <c:invertIfNegative val="0"/>
          <c:dLbls>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 '!$A$5:$A$19</c:f>
              <c:strCache>
                <c:ptCount val="14"/>
                <c:pt idx="0">
                  <c:v>Account Representative</c:v>
                </c:pt>
                <c:pt idx="1">
                  <c:v>Analyst</c:v>
                </c:pt>
                <c:pt idx="2">
                  <c:v>Analyst II</c:v>
                </c:pt>
                <c:pt idx="3">
                  <c:v>Computer Systems Manager</c:v>
                </c:pt>
                <c:pt idx="4">
                  <c:v>Controls Engineer</c:v>
                </c:pt>
                <c:pt idx="5">
                  <c:v>Director</c:v>
                </c:pt>
                <c:pt idx="6">
                  <c:v>Engineering Manager</c:v>
                </c:pt>
                <c:pt idx="7">
                  <c:v>IT Coordinator</c:v>
                </c:pt>
                <c:pt idx="8">
                  <c:v>Manager</c:v>
                </c:pt>
                <c:pt idx="9">
                  <c:v>Quality Engineer</c:v>
                </c:pt>
                <c:pt idx="10">
                  <c:v>Sr. Analyst</c:v>
                </c:pt>
                <c:pt idx="11">
                  <c:v>Sr. Manger</c:v>
                </c:pt>
                <c:pt idx="12">
                  <c:v>Technical Architect</c:v>
                </c:pt>
                <c:pt idx="13">
                  <c:v>Vice President</c:v>
                </c:pt>
              </c:strCache>
            </c:strRef>
          </c:cat>
          <c:val>
            <c:numRef>
              <c:f>'Pivot Table '!$B$5:$B$19</c:f>
              <c:numCache>
                <c:formatCode>[$$-409]#,##0</c:formatCode>
                <c:ptCount val="14"/>
                <c:pt idx="0">
                  <c:v>603300</c:v>
                </c:pt>
                <c:pt idx="1">
                  <c:v>519702</c:v>
                </c:pt>
                <c:pt idx="2">
                  <c:v>352334</c:v>
                </c:pt>
                <c:pt idx="3">
                  <c:v>87678</c:v>
                </c:pt>
                <c:pt idx="5">
                  <c:v>1151556</c:v>
                </c:pt>
                <c:pt idx="7">
                  <c:v>343545</c:v>
                </c:pt>
                <c:pt idx="8">
                  <c:v>111102</c:v>
                </c:pt>
                <c:pt idx="10">
                  <c:v>174454</c:v>
                </c:pt>
                <c:pt idx="11">
                  <c:v>2458749</c:v>
                </c:pt>
                <c:pt idx="12">
                  <c:v>43200</c:v>
                </c:pt>
                <c:pt idx="13">
                  <c:v>320216</c:v>
                </c:pt>
              </c:numCache>
            </c:numRef>
          </c:val>
          <c:extLst>
            <c:ext xmlns:c16="http://schemas.microsoft.com/office/drawing/2014/chart" uri="{C3380CC4-5D6E-409C-BE32-E72D297353CC}">
              <c16:uniqueId val="{00000000-B1E8-44C6-ABF0-D2AC9225D270}"/>
            </c:ext>
          </c:extLst>
        </c:ser>
        <c:ser>
          <c:idx val="1"/>
          <c:order val="1"/>
          <c:tx>
            <c:strRef>
              <c:f>'Pivot Table '!$C$3:$C$4</c:f>
              <c:strCache>
                <c:ptCount val="1"/>
                <c:pt idx="0">
                  <c:v>PartTime</c:v>
                </c:pt>
              </c:strCache>
            </c:strRef>
          </c:tx>
          <c:spPr>
            <a:gradFill rotWithShape="1">
              <a:gsLst>
                <a:gs pos="0">
                  <a:schemeClr val="accent2">
                    <a:tint val="94000"/>
                    <a:satMod val="105000"/>
                    <a:lumMod val="102000"/>
                  </a:schemeClr>
                </a:gs>
                <a:gs pos="100000">
                  <a:schemeClr val="accent2">
                    <a:shade val="74000"/>
                    <a:satMod val="128000"/>
                    <a:lumMod val="100000"/>
                  </a:schemeClr>
                </a:gs>
              </a:gsLst>
              <a:lin ang="5400000" scaled="0"/>
            </a:gradFill>
            <a:ln>
              <a:noFill/>
            </a:ln>
            <a:effectLst>
              <a:outerShdw blurRad="57150" dist="19050" dir="5400000" algn="ctr" rotWithShape="0">
                <a:srgbClr val="000000">
                  <a:alpha val="63000"/>
                </a:srgbClr>
              </a:outerShdw>
            </a:effectLst>
          </c:spPr>
          <c:invertIfNegative val="0"/>
          <c:dLbls>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 '!$A$5:$A$19</c:f>
              <c:strCache>
                <c:ptCount val="14"/>
                <c:pt idx="0">
                  <c:v>Account Representative</c:v>
                </c:pt>
                <c:pt idx="1">
                  <c:v>Analyst</c:v>
                </c:pt>
                <c:pt idx="2">
                  <c:v>Analyst II</c:v>
                </c:pt>
                <c:pt idx="3">
                  <c:v>Computer Systems Manager</c:v>
                </c:pt>
                <c:pt idx="4">
                  <c:v>Controls Engineer</c:v>
                </c:pt>
                <c:pt idx="5">
                  <c:v>Director</c:v>
                </c:pt>
                <c:pt idx="6">
                  <c:v>Engineering Manager</c:v>
                </c:pt>
                <c:pt idx="7">
                  <c:v>IT Coordinator</c:v>
                </c:pt>
                <c:pt idx="8">
                  <c:v>Manager</c:v>
                </c:pt>
                <c:pt idx="9">
                  <c:v>Quality Engineer</c:v>
                </c:pt>
                <c:pt idx="10">
                  <c:v>Sr. Analyst</c:v>
                </c:pt>
                <c:pt idx="11">
                  <c:v>Sr. Manger</c:v>
                </c:pt>
                <c:pt idx="12">
                  <c:v>Technical Architect</c:v>
                </c:pt>
                <c:pt idx="13">
                  <c:v>Vice President</c:v>
                </c:pt>
              </c:strCache>
            </c:strRef>
          </c:cat>
          <c:val>
            <c:numRef>
              <c:f>'Pivot Table '!$C$5:$C$19</c:f>
              <c:numCache>
                <c:formatCode>[$$-409]#,##0</c:formatCode>
                <c:ptCount val="14"/>
                <c:pt idx="1">
                  <c:v>908833</c:v>
                </c:pt>
                <c:pt idx="4">
                  <c:v>567233</c:v>
                </c:pt>
                <c:pt idx="5">
                  <c:v>2254491</c:v>
                </c:pt>
                <c:pt idx="6">
                  <c:v>478343</c:v>
                </c:pt>
                <c:pt idx="8">
                  <c:v>45677</c:v>
                </c:pt>
                <c:pt idx="9">
                  <c:v>878923</c:v>
                </c:pt>
                <c:pt idx="10">
                  <c:v>76478</c:v>
                </c:pt>
                <c:pt idx="11">
                  <c:v>120000</c:v>
                </c:pt>
                <c:pt idx="13">
                  <c:v>1305742</c:v>
                </c:pt>
              </c:numCache>
            </c:numRef>
          </c:val>
          <c:extLst>
            <c:ext xmlns:c16="http://schemas.microsoft.com/office/drawing/2014/chart" uri="{C3380CC4-5D6E-409C-BE32-E72D297353CC}">
              <c16:uniqueId val="{00000001-B1E8-44C6-ABF0-D2AC9225D270}"/>
            </c:ext>
          </c:extLst>
        </c:ser>
        <c:dLbls>
          <c:dLblPos val="outEnd"/>
          <c:showLegendKey val="0"/>
          <c:showVal val="1"/>
          <c:showCatName val="0"/>
          <c:showSerName val="0"/>
          <c:showPercent val="0"/>
          <c:showBubbleSize val="0"/>
        </c:dLbls>
        <c:gapWidth val="100"/>
        <c:overlap val="-24"/>
        <c:axId val="57951936"/>
        <c:axId val="518997808"/>
      </c:barChart>
      <c:catAx>
        <c:axId val="579519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8997808"/>
        <c:crosses val="autoZero"/>
        <c:auto val="1"/>
        <c:lblAlgn val="ctr"/>
        <c:lblOffset val="100"/>
        <c:noMultiLvlLbl val="0"/>
      </c:catAx>
      <c:valAx>
        <c:axId val="518997808"/>
        <c:scaling>
          <c:orientation val="minMax"/>
        </c:scaling>
        <c:delete val="0"/>
        <c:axPos val="l"/>
        <c:majorGridlines>
          <c:spPr>
            <a:ln w="9525" cap="flat" cmpd="sng" algn="ctr">
              <a:solidFill>
                <a:schemeClr val="lt1">
                  <a:lumMod val="95000"/>
                  <a:alpha val="10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7951936"/>
        <c:crosses val="autoZero"/>
        <c:crossBetween val="between"/>
      </c:valAx>
      <c:spPr>
        <a:noFill/>
        <a:ln>
          <a:noFill/>
        </a:ln>
        <a:effectLst>
          <a:glow>
            <a:schemeClr val="accent1">
              <a:alpha val="40000"/>
            </a:schemeClr>
          </a:glo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chart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chartsheets/_rels/sheet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4.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8D4B2D18-2669-4DEA-B2A3-1523CCC0EC91}">
  <sheetPr/>
  <sheetViews>
    <sheetView zoomScale="96" workbookViewId="0" zoomToFit="1"/>
  </sheetViews>
  <pageMargins left="0.70866141732283472" right="0.70866141732283472" top="0.74803149606299213" bottom="0.74803149606299213" header="0.31496062992125984" footer="0.31496062992125984"/>
  <pageSetup orientation="landscape" r:id="rId1"/>
  <headerFooter>
    <oddHeader>&amp;LVishal Khandelwal</oddHeader>
    <oddFooter>&amp;CCapstone Project Part 2&amp;R&amp;A</oddFooter>
  </headerFooter>
  <drawing r:id="rId2"/>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696C3148-C428-450E-A9E9-A9655AE34E3E}">
  <sheetPr/>
  <sheetViews>
    <sheetView zoomScale="115" workbookViewId="0"/>
  </sheetViews>
  <pageMargins left="0.70866141732283472" right="0.70866141732283472" top="0.74803149606299213" bottom="0.74803149606299213" header="0.31496062992125984" footer="0.31496062992125984"/>
  <pageSetup orientation="landscape" r:id="rId1"/>
  <headerFooter>
    <oddHeader>&amp;LVishal Khandelwal</oddHeader>
    <oddFooter>&amp;CCapstone Project Part 2&amp;R&amp;A</oddFooter>
  </headerFooter>
  <drawing r:id="rId2"/>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7E8445FD-3D3B-4914-A400-DF2442AF9093}">
  <sheetPr/>
  <sheetViews>
    <sheetView workbookViewId="0"/>
  </sheetViews>
  <pageMargins left="0.7" right="0.7" top="0.75" bottom="0.75" header="0.3" footer="0.3"/>
  <pageSetup orientation="landscape" r:id="rId1"/>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absoluteAnchor>
    <xdr:pos x="0" y="0"/>
    <xdr:ext cx="8645260" cy="6283854"/>
    <xdr:graphicFrame macro="">
      <xdr:nvGraphicFramePr>
        <xdr:cNvPr id="2" name="Chart 1">
          <a:extLst>
            <a:ext uri="{FF2B5EF4-FFF2-40B4-BE49-F238E27FC236}">
              <a16:creationId xmlns:a16="http://schemas.microsoft.com/office/drawing/2014/main" id="{EEAB53FC-C9F5-4D1A-982E-EE9846ACBD9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52565" cy="6289261"/>
    <xdr:graphicFrame macro="">
      <xdr:nvGraphicFramePr>
        <xdr:cNvPr id="2" name="Chart 1">
          <a:extLst>
            <a:ext uri="{FF2B5EF4-FFF2-40B4-BE49-F238E27FC236}">
              <a16:creationId xmlns:a16="http://schemas.microsoft.com/office/drawing/2014/main" id="{0C82DA44-4E0B-DF16-B039-76E5B2791721}"/>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twoCellAnchor>
    <xdr:from>
      <xdr:col>1</xdr:col>
      <xdr:colOff>12700</xdr:colOff>
      <xdr:row>23</xdr:row>
      <xdr:rowOff>177800</xdr:rowOff>
    </xdr:from>
    <xdr:to>
      <xdr:col>14</xdr:col>
      <xdr:colOff>57150</xdr:colOff>
      <xdr:row>68</xdr:row>
      <xdr:rowOff>114300</xdr:rowOff>
    </xdr:to>
    <xdr:graphicFrame macro="">
      <xdr:nvGraphicFramePr>
        <xdr:cNvPr id="4" name="Chart 3">
          <a:extLst>
            <a:ext uri="{FF2B5EF4-FFF2-40B4-BE49-F238E27FC236}">
              <a16:creationId xmlns:a16="http://schemas.microsoft.com/office/drawing/2014/main" id="{D304E940-56B9-CF19-A0A5-3C342FC9B3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absolute">
    <xdr:from>
      <xdr:col>9</xdr:col>
      <xdr:colOff>127000</xdr:colOff>
      <xdr:row>2</xdr:row>
      <xdr:rowOff>152401</xdr:rowOff>
    </xdr:from>
    <xdr:to>
      <xdr:col>11</xdr:col>
      <xdr:colOff>635000</xdr:colOff>
      <xdr:row>8</xdr:row>
      <xdr:rowOff>146051</xdr:rowOff>
    </xdr:to>
    <mc:AlternateContent xmlns:mc="http://schemas.openxmlformats.org/markup-compatibility/2006" xmlns:sle15="http://schemas.microsoft.com/office/drawing/2012/slicer">
      <mc:Choice Requires="sle15">
        <xdr:graphicFrame macro="">
          <xdr:nvGraphicFramePr>
            <xdr:cNvPr id="3" name="Part time or Full time">
              <a:extLst>
                <a:ext uri="{FF2B5EF4-FFF2-40B4-BE49-F238E27FC236}">
                  <a16:creationId xmlns:a16="http://schemas.microsoft.com/office/drawing/2014/main" id="{C3B3E65E-F595-160A-C95B-5C703DB34DD9}"/>
                </a:ext>
              </a:extLst>
            </xdr:cNvPr>
            <xdr:cNvGraphicFramePr/>
          </xdr:nvGraphicFramePr>
          <xdr:xfrm>
            <a:off x="0" y="0"/>
            <a:ext cx="0" cy="0"/>
          </xdr:xfrm>
          <a:graphic>
            <a:graphicData uri="http://schemas.microsoft.com/office/drawing/2010/slicer">
              <sle:slicer xmlns:sle="http://schemas.microsoft.com/office/drawing/2010/slicer" name="Part time or Full time"/>
            </a:graphicData>
          </a:graphic>
        </xdr:graphicFrame>
      </mc:Choice>
      <mc:Fallback xmlns="">
        <xdr:sp macro="" textlink="">
          <xdr:nvSpPr>
            <xdr:cNvPr id="0" name=""/>
            <xdr:cNvSpPr>
              <a:spLocks noTextEdit="1"/>
            </xdr:cNvSpPr>
          </xdr:nvSpPr>
          <xdr:spPr>
            <a:xfrm>
              <a:off x="7937500" y="793751"/>
              <a:ext cx="1828800" cy="88265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absoluteAnchor>
    <xdr:pos x="0" y="0"/>
    <xdr:ext cx="8662416" cy="6288024"/>
    <xdr:graphicFrame macro="">
      <xdr:nvGraphicFramePr>
        <xdr:cNvPr id="2" name="Chart 1">
          <a:extLst>
            <a:ext uri="{FF2B5EF4-FFF2-40B4-BE49-F238E27FC236}">
              <a16:creationId xmlns:a16="http://schemas.microsoft.com/office/drawing/2014/main" id="{0BEDB0D8-8399-565F-F395-5D1F266C5237}"/>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shal Khandelwal" refreshedDate="45259.545632986112" createdVersion="8" refreshedVersion="8" minRefreshableVersion="3" recordCount="35" xr:uid="{13953CCB-517D-4EFF-9C05-B40AC93FE931}">
  <cacheSource type="worksheet">
    <worksheetSource ref="A3:H38" sheet="Employee Listing"/>
  </cacheSource>
  <cacheFields count="8">
    <cacheField name="ID" numFmtId="0">
      <sharedItems containsSemiMixedTypes="0" containsString="0" containsNumber="1" containsInteger="1" minValue="121" maxValue="461"/>
    </cacheField>
    <cacheField name="Lastname" numFmtId="0">
      <sharedItems/>
    </cacheField>
    <cacheField name="Firstname" numFmtId="0">
      <sharedItems/>
    </cacheField>
    <cacheField name="Department Name " numFmtId="0">
      <sharedItems count="7">
        <s v="IT"/>
        <s v="Finance"/>
        <s v="Sales"/>
        <s v="Accounting"/>
        <s v="Human Resources"/>
        <s v="Marketing"/>
        <s v="Engineering"/>
      </sharedItems>
    </cacheField>
    <cacheField name="Job Title" numFmtId="0">
      <sharedItems count="14">
        <s v="Technical Architect"/>
        <s v="Director"/>
        <s v="Computer Systems Manager"/>
        <s v="Sr. Analyst"/>
        <s v="Account Representative"/>
        <s v="Analyst"/>
        <s v="Manager"/>
        <s v="Sr. Manger"/>
        <s v="Vice President"/>
        <s v="IT Coordinator"/>
        <s v="Analyst II"/>
        <s v="Controls Engineer"/>
        <s v="Quality Engineer"/>
        <s v="Engineering Manager"/>
      </sharedItems>
    </cacheField>
    <cacheField name="Part time or Full time" numFmtId="0">
      <sharedItems count="2">
        <s v="Full Time"/>
        <s v="PartTime"/>
      </sharedItems>
    </cacheField>
    <cacheField name="Annual Salary" numFmtId="1">
      <sharedItems containsSemiMixedTypes="0" containsString="0" containsNumber="1" containsInteger="1" minValue="23424" maxValue="908833"/>
    </cacheField>
    <cacheField name="Hire Date" numFmtId="0">
      <sharedItems containsDate="1" containsMixedTypes="1" minDate="1996-04-12T00:00:00" maxDate="2021-10-07T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
  <r>
    <n v="131"/>
    <s v="Dinh"/>
    <s v="Theodore"/>
    <x v="0"/>
    <x v="0"/>
    <x v="0"/>
    <n v="43200"/>
    <s v="11/29/1997"/>
  </r>
  <r>
    <n v="141"/>
    <s v="Sanders"/>
    <s v="Luna"/>
    <x v="1"/>
    <x v="1"/>
    <x v="0"/>
    <n v="369280"/>
    <s v="10/26/2006"/>
  </r>
  <r>
    <n v="151"/>
    <s v="Jordan"/>
    <s v="Penelope"/>
    <x v="0"/>
    <x v="2"/>
    <x v="0"/>
    <n v="87678"/>
    <s v="9/27/2019"/>
  </r>
  <r>
    <n v="161"/>
    <s v="Vo"/>
    <s v="Austin"/>
    <x v="1"/>
    <x v="3"/>
    <x v="0"/>
    <n v="86798"/>
    <s v="11/20/1995"/>
  </r>
  <r>
    <n v="171"/>
    <s v="Gupta"/>
    <s v="Joshua"/>
    <x v="2"/>
    <x v="4"/>
    <x v="0"/>
    <n v="67876"/>
    <s v="1/24/2017"/>
  </r>
  <r>
    <n v="191"/>
    <s v="Martin"/>
    <s v="Luke"/>
    <x v="1"/>
    <x v="5"/>
    <x v="0"/>
    <n v="97678"/>
    <s v="5/16/2020"/>
  </r>
  <r>
    <n v="201"/>
    <s v="Bailey"/>
    <s v="Easton"/>
    <x v="3"/>
    <x v="6"/>
    <x v="0"/>
    <n v="87678"/>
    <s v="1/25/2019"/>
  </r>
  <r>
    <n v="211"/>
    <s v="Walker"/>
    <s v="Madeline"/>
    <x v="1"/>
    <x v="3"/>
    <x v="0"/>
    <n v="87656"/>
    <s v="6/13/2018"/>
  </r>
  <r>
    <n v="221"/>
    <s v="Ali"/>
    <s v="Savannah"/>
    <x v="4"/>
    <x v="7"/>
    <x v="0"/>
    <n v="876532"/>
    <d v="2009-11-02T00:00:00"/>
  </r>
  <r>
    <n v="241"/>
    <s v="Jones"/>
    <s v="Eli"/>
    <x v="4"/>
    <x v="6"/>
    <x v="0"/>
    <n v="23424"/>
    <s v="3/14/1999"/>
  </r>
  <r>
    <n v="251"/>
    <s v="Ng"/>
    <s v="Everleigh"/>
    <x v="1"/>
    <x v="7"/>
    <x v="0"/>
    <n v="27786"/>
    <d v="2021-10-06T00:00:00"/>
  </r>
  <r>
    <n v="281"/>
    <s v="Powell"/>
    <s v="Bella"/>
    <x v="1"/>
    <x v="1"/>
    <x v="0"/>
    <n v="37833"/>
    <d v="2002-04-03T00:00:00"/>
  </r>
  <r>
    <n v="291"/>
    <s v="Silva"/>
    <s v="Camila"/>
    <x v="5"/>
    <x v="7"/>
    <x v="0"/>
    <n v="767664"/>
    <d v="2003-01-12T00:00:00"/>
  </r>
  <r>
    <n v="301"/>
    <s v="Barnes"/>
    <s v="David"/>
    <x v="0"/>
    <x v="1"/>
    <x v="0"/>
    <n v="666666"/>
    <d v="2013-03-11T00:00:00"/>
  </r>
  <r>
    <n v="311"/>
    <s v="Dang"/>
    <s v="Adam"/>
    <x v="2"/>
    <x v="1"/>
    <x v="0"/>
    <n v="77777"/>
    <d v="2002-09-07T00:00:00"/>
  </r>
  <r>
    <n v="321"/>
    <s v="Alvarado"/>
    <s v="Elias"/>
    <x v="0"/>
    <x v="7"/>
    <x v="0"/>
    <n v="786767"/>
    <d v="2012-09-01T00:00:00"/>
  </r>
  <r>
    <n v="351"/>
    <s v="Dixon"/>
    <s v="Leonardo"/>
    <x v="2"/>
    <x v="5"/>
    <x v="0"/>
    <n v="77672"/>
    <d v="2019-05-09T00:00:00"/>
  </r>
  <r>
    <n v="361"/>
    <s v="Her"/>
    <s v="Mateo"/>
    <x v="2"/>
    <x v="8"/>
    <x v="0"/>
    <n v="87893"/>
    <d v="2014-02-03T00:00:00"/>
  </r>
  <r>
    <n v="411"/>
    <s v="Choi"/>
    <s v="Dylan"/>
    <x v="0"/>
    <x v="8"/>
    <x v="0"/>
    <n v="232323"/>
    <d v="2012-11-05T00:00:00"/>
  </r>
  <r>
    <n v="421"/>
    <s v="Kumar"/>
    <s v="Ezekiel"/>
    <x v="0"/>
    <x v="9"/>
    <x v="0"/>
    <n v="343545"/>
    <s v="6/25/2017"/>
  </r>
  <r>
    <n v="431"/>
    <s v="Guzman"/>
    <s v="Dominic"/>
    <x v="1"/>
    <x v="5"/>
    <x v="0"/>
    <n v="344352"/>
    <s v="5/16/2004"/>
  </r>
  <r>
    <n v="441"/>
    <s v="Powell"/>
    <s v="Angel"/>
    <x v="2"/>
    <x v="10"/>
    <x v="0"/>
    <n v="352334"/>
    <d v="2008-11-07T00:00:00"/>
  </r>
  <r>
    <n v="451"/>
    <s v="Vu"/>
    <s v="Mateo"/>
    <x v="2"/>
    <x v="4"/>
    <x v="0"/>
    <n v="535424"/>
    <s v="9/29/2016"/>
  </r>
  <r>
    <n v="121"/>
    <s v="Davis"/>
    <s v="Emily"/>
    <x v="0"/>
    <x v="7"/>
    <x v="1"/>
    <n v="120000"/>
    <d v="2016-08-04T00:00:00"/>
  </r>
  <r>
    <n v="181"/>
    <s v="Barnes"/>
    <s v="Ruby"/>
    <x v="0"/>
    <x v="6"/>
    <x v="1"/>
    <n v="45677"/>
    <d v="2020-01-07T00:00:00"/>
  </r>
  <r>
    <n v="231"/>
    <s v="Rogers"/>
    <s v="Camila"/>
    <x v="6"/>
    <x v="11"/>
    <x v="1"/>
    <n v="567233"/>
    <s v="10/21/2021"/>
  </r>
  <r>
    <n v="261"/>
    <s v="Yang"/>
    <s v="Robert"/>
    <x v="3"/>
    <x v="3"/>
    <x v="1"/>
    <n v="76478"/>
    <d v="2017-04-11T00:00:00"/>
  </r>
  <r>
    <n v="271"/>
    <s v="Xi"/>
    <s v="Isabella"/>
    <x v="5"/>
    <x v="8"/>
    <x v="1"/>
    <n v="637846"/>
    <s v="3/13/2013"/>
  </r>
  <r>
    <n v="331"/>
    <s v="Rivera"/>
    <s v="Eva"/>
    <x v="2"/>
    <x v="1"/>
    <x v="1"/>
    <n v="787897"/>
    <d v="2021-02-04T00:00:00"/>
  </r>
  <r>
    <n v="341"/>
    <s v="Rivera"/>
    <s v="Logan"/>
    <x v="0"/>
    <x v="1"/>
    <x v="1"/>
    <n v="787897"/>
    <s v="5/24/2002"/>
  </r>
  <r>
    <n v="371"/>
    <s v="Henderson"/>
    <s v="Jose"/>
    <x v="4"/>
    <x v="1"/>
    <x v="1"/>
    <n v="678697"/>
    <s v="4/17/2015"/>
  </r>
  <r>
    <n v="381"/>
    <s v="Mejia"/>
    <s v="Abigail"/>
    <x v="6"/>
    <x v="12"/>
    <x v="1"/>
    <n v="878923"/>
    <d v="2005-05-02T00:00:00"/>
  </r>
  <r>
    <n v="391"/>
    <s v="Chin"/>
    <s v="Wyatt"/>
    <x v="6"/>
    <x v="8"/>
    <x v="1"/>
    <n v="667896"/>
    <d v="2004-07-06T00:00:00"/>
  </r>
  <r>
    <n v="401"/>
    <s v="Lu"/>
    <s v="Carson"/>
    <x v="6"/>
    <x v="13"/>
    <x v="1"/>
    <n v="478343"/>
    <d v="1996-04-12T00:00:00"/>
  </r>
  <r>
    <n v="461"/>
    <s v="Jenkins"/>
    <s v="Caroline"/>
    <x v="1"/>
    <x v="5"/>
    <x v="1"/>
    <n v="908833"/>
    <d v="2018-06-05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27D0D2-7A96-4092-9804-8EF82CE9B3B3}" name="PivotTable6"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3:D19" firstHeaderRow="1" firstDataRow="2" firstDataCol="1" rowPageCount="1" colPageCount="1"/>
  <pivotFields count="8">
    <pivotField showAll="0"/>
    <pivotField showAll="0"/>
    <pivotField showAll="0"/>
    <pivotField axis="axisPage" showAll="0">
      <items count="8">
        <item x="3"/>
        <item x="6"/>
        <item x="1"/>
        <item x="4"/>
        <item x="0"/>
        <item x="5"/>
        <item x="2"/>
        <item t="default"/>
      </items>
    </pivotField>
    <pivotField axis="axisRow" showAll="0">
      <items count="15">
        <item x="4"/>
        <item x="5"/>
        <item x="10"/>
        <item x="2"/>
        <item x="11"/>
        <item x="1"/>
        <item x="13"/>
        <item x="9"/>
        <item x="6"/>
        <item x="12"/>
        <item x="3"/>
        <item x="7"/>
        <item x="0"/>
        <item x="8"/>
        <item t="default"/>
      </items>
    </pivotField>
    <pivotField axis="axisCol" showAll="0">
      <items count="3">
        <item x="0"/>
        <item x="1"/>
        <item t="default"/>
      </items>
    </pivotField>
    <pivotField dataField="1" numFmtId="1" showAll="0"/>
    <pivotField showAll="0"/>
  </pivotFields>
  <rowFields count="1">
    <field x="4"/>
  </rowFields>
  <rowItems count="15">
    <i>
      <x/>
    </i>
    <i>
      <x v="1"/>
    </i>
    <i>
      <x v="2"/>
    </i>
    <i>
      <x v="3"/>
    </i>
    <i>
      <x v="4"/>
    </i>
    <i>
      <x v="5"/>
    </i>
    <i>
      <x v="6"/>
    </i>
    <i>
      <x v="7"/>
    </i>
    <i>
      <x v="8"/>
    </i>
    <i>
      <x v="9"/>
    </i>
    <i>
      <x v="10"/>
    </i>
    <i>
      <x v="11"/>
    </i>
    <i>
      <x v="12"/>
    </i>
    <i>
      <x v="13"/>
    </i>
    <i t="grand">
      <x/>
    </i>
  </rowItems>
  <colFields count="1">
    <field x="5"/>
  </colFields>
  <colItems count="3">
    <i>
      <x/>
    </i>
    <i>
      <x v="1"/>
    </i>
    <i t="grand">
      <x/>
    </i>
  </colItems>
  <pageFields count="1">
    <pageField fld="3" hier="-1"/>
  </pageFields>
  <dataFields count="1">
    <dataField name="Sum of Annual Salary" fld="6" baseField="0" baseItem="0" numFmtId="170"/>
  </dataFields>
  <formats count="1">
    <format dxfId="19">
      <pivotArea outline="0" collapsedLevelsAreSubtotals="1" fieldPosition="0"/>
    </format>
  </formats>
  <chartFormats count="2">
    <chartFormat chart="13" format="2" series="1">
      <pivotArea type="data" outline="0" fieldPosition="0">
        <references count="2">
          <reference field="4294967294" count="1" selected="0">
            <x v="0"/>
          </reference>
          <reference field="5" count="1" selected="0">
            <x v="0"/>
          </reference>
        </references>
      </pivotArea>
    </chartFormat>
    <chartFormat chart="13" format="3" series="1">
      <pivotArea type="data" outline="0" fieldPosition="0">
        <references count="2">
          <reference field="4294967294" count="1" selected="0">
            <x v="0"/>
          </reference>
          <reference field="5" count="1" selected="0">
            <x v="1"/>
          </reference>
        </references>
      </pivotArea>
    </chartFormat>
  </chart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_time_or_Full_time" xr10:uid="{469F6A64-AE94-43C8-A61D-16F4A56B604D}" sourceName="PartTime or Full time">
  <extLst>
    <x:ext xmlns:x15="http://schemas.microsoft.com/office/spreadsheetml/2010/11/main" uri="{2F2917AC-EB37-4324-AD4E-5DD8C200BD13}">
      <x15:tableSlicerCache tableId="6"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 time or Full time" xr10:uid="{DC22CAE2-B851-4072-A2A4-7FF824A33427}" cache="Slicer_Part_time_or_Full_time" caption="PartTime or Full time"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01D3CA-668B-49E7-A6B7-59D3C2FC5886}" name="Table6" displayName="Table6" ref="A3:H38" totalsRowShown="0" tableBorderDxfId="38">
  <autoFilter ref="A3:H38" xr:uid="{1301D3CA-668B-49E7-A6B7-59D3C2FC5886}">
    <filterColumn colId="5">
      <filters>
        <filter val="Full Time"/>
      </filters>
    </filterColumn>
  </autoFilter>
  <tableColumns count="8">
    <tableColumn id="1" xr3:uid="{A11B7968-78FE-472E-8908-43B6E78530D7}" name="ID"/>
    <tableColumn id="2" xr3:uid="{940C4758-9D3C-4B9C-B1DE-F4A5C4ED2683}" name="Lastname"/>
    <tableColumn id="3" xr3:uid="{028A537E-1A59-41FD-A287-20339AC449FD}" name="Firstname"/>
    <tableColumn id="4" xr3:uid="{BDD14FAC-8E75-4016-B1ED-302F12571843}" name="Department Name "/>
    <tableColumn id="5" xr3:uid="{EA0EED5C-FBEE-489F-A49A-C49A32E571A1}" name="Job Title"/>
    <tableColumn id="6" xr3:uid="{C3BC4594-983E-4966-80D7-4DC2B07CF011}" name="PartTime or Full time" dataDxfId="37"/>
    <tableColumn id="7" xr3:uid="{B7D15E81-CB69-4785-8111-37F437AA793D}" name="Annual Salary" dataDxfId="36"/>
    <tableColumn id="8" xr3:uid="{8F2D3320-C4F7-442C-9E9B-D6DFB3F5110D}" name="Hire Date" dataDxfId="35"/>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CF675F4-BCFE-478C-8E9B-5B6F37F2E98B}" name="Table7" displayName="Table7" ref="A3:H39" totalsRowCount="1" totalsRowDxfId="33" tableBorderDxfId="34">
  <autoFilter ref="A3:H38" xr:uid="{4CF675F4-BCFE-478C-8E9B-5B6F37F2E98B}"/>
  <sortState xmlns:xlrd2="http://schemas.microsoft.com/office/spreadsheetml/2017/richdata2" ref="A4:H38">
    <sortCondition ref="H4:H38"/>
  </sortState>
  <tableColumns count="8">
    <tableColumn id="1" xr3:uid="{0B2FFC2C-F534-4CD6-9A2F-FBFE0148AEE7}" name="ID" totalsRowLabel="Total" totalsRowDxfId="32"/>
    <tableColumn id="2" xr3:uid="{E7886EFA-5F2B-4DD3-A802-E272F8BB1AD1}" name="Lastname" totalsRowFunction="count" totalsRowDxfId="31"/>
    <tableColumn id="3" xr3:uid="{CC75B624-C504-458A-9033-8E22C2803BE1}" name="Firstname" totalsRowDxfId="30"/>
    <tableColumn id="4" xr3:uid="{89103D01-E45B-4B5E-AEF1-135442741B03}" name="Department Name " totalsRowDxfId="29"/>
    <tableColumn id="5" xr3:uid="{E5236DEF-EFFC-4BE5-AB8E-093474E92722}" name="Job Title" totalsRowDxfId="28"/>
    <tableColumn id="6" xr3:uid="{048CA192-F1F7-40B4-99DA-140F068AAFC9}" name="Part time or Full time" totalsRowDxfId="27"/>
    <tableColumn id="7" xr3:uid="{561B8641-87CB-4CCE-8ABA-2A55E6DA212D}" name="Annual Salary" dataDxfId="26" totalsRowDxfId="25"/>
    <tableColumn id="8" xr3:uid="{D8C82DAA-D801-472A-ACC7-5B1623A202F8}" name="Hire Date" dataDxfId="24" totalsRowDxfId="23"/>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68863A-19FA-4923-9BA1-995EC793A4A5}" name="Table2" displayName="Table2" ref="A3:H38" totalsRowShown="0" tableBorderDxfId="22">
  <autoFilter ref="A3:H38" xr:uid="{F168863A-19FA-4923-9BA1-995EC793A4A5}">
    <filterColumn colId="3">
      <filters>
        <filter val="IT"/>
      </filters>
    </filterColumn>
  </autoFilter>
  <sortState xmlns:xlrd2="http://schemas.microsoft.com/office/spreadsheetml/2017/richdata2" ref="A4:H38">
    <sortCondition ref="D4:D38"/>
    <sortCondition descending="1" ref="G4:G38"/>
  </sortState>
  <tableColumns count="8">
    <tableColumn id="1" xr3:uid="{76B212C8-5BC6-4349-9C94-8C016F1DFAD6}" name="ID"/>
    <tableColumn id="2" xr3:uid="{AC9B67B1-B608-4459-92F3-75E934C621F6}" name="Lastname"/>
    <tableColumn id="3" xr3:uid="{9CB7B133-958B-446B-B2D6-31696B574789}" name="Firstname"/>
    <tableColumn id="4" xr3:uid="{A78595B1-D06C-4982-8237-25881E002F8B}" name="Department Name "/>
    <tableColumn id="5" xr3:uid="{0788816A-FB9B-41B5-A36B-C1BCC7FD64B4}" name="Job Title"/>
    <tableColumn id="6" xr3:uid="{F20D0795-95A3-4594-9043-88D3B175966F}" name="Part time or Full time"/>
    <tableColumn id="7" xr3:uid="{8C7F3328-CF22-4691-8D5A-335CD1F7CDC6}" name="Annual Salary" dataDxfId="21"/>
    <tableColumn id="8" xr3:uid="{9EF102D9-3B63-460C-B400-24246586BF38}" name="Hire Date" dataDxfId="20"/>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3A88E3-CD18-4459-9625-93DAD25F7D2B}" name="Table1" displayName="Table1" ref="A3:D10" headerRowDxfId="18" dataDxfId="16" totalsRowDxfId="14" headerRowBorderDxfId="17" tableBorderDxfId="15" totalsRowBorderDxfId="13">
  <autoFilter ref="A3:D10" xr:uid="{ABC3FBC5-281F-4278-B177-05DA97B33044}"/>
  <tableColumns count="4">
    <tableColumn id="1" xr3:uid="{82AEEE51-F357-4F5B-B409-9ABEC16E14DA}" name="Book" totalsRowLabel="Total" dataDxfId="12" totalsRowDxfId="11"/>
    <tableColumn id="2" xr3:uid="{A5918B07-B1DD-4B02-9FD8-B0EE404A9DE3}" name="Cost" dataDxfId="10" totalsRowDxfId="9"/>
    <tableColumn id="3" xr3:uid="{986E48BF-E38D-482A-B40E-E69DB08D9307}" name="Resell Value" dataDxfId="8" totalsRowDxfId="7"/>
    <tableColumn id="4" xr3:uid="{0621C0FD-2851-44A9-A363-0C29A4659753}" name="Difference" totalsRowFunction="sum" dataDxfId="6" totalsRowDxfId="5">
      <calculatedColumnFormula>B4-C4</calculatedColumnFormula>
    </tableColumn>
  </tableColumns>
  <tableStyleInfo name="TableStyleMedium10" showFirstColumn="0" showLastColumn="0" showRowStripes="1" showColumnStripes="1"/>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Circuit">
  <a:themeElements>
    <a:clrScheme name="Circuit">
      <a:dk1>
        <a:sysClr val="windowText" lastClr="000000"/>
      </a:dk1>
      <a:lt1>
        <a:sysClr val="window" lastClr="FFFFFF"/>
      </a:lt1>
      <a:dk2>
        <a:srgbClr val="134770"/>
      </a:dk2>
      <a:lt2>
        <a:srgbClr val="82FFFF"/>
      </a:lt2>
      <a:accent1>
        <a:srgbClr val="9ACD4C"/>
      </a:accent1>
      <a:accent2>
        <a:srgbClr val="FAA93A"/>
      </a:accent2>
      <a:accent3>
        <a:srgbClr val="D35940"/>
      </a:accent3>
      <a:accent4>
        <a:srgbClr val="B258D3"/>
      </a:accent4>
      <a:accent5>
        <a:srgbClr val="63A0CC"/>
      </a:accent5>
      <a:accent6>
        <a:srgbClr val="8AC4A7"/>
      </a:accent6>
      <a:hlink>
        <a:srgbClr val="B8FA56"/>
      </a:hlink>
      <a:folHlink>
        <a:srgbClr val="7AF8CC"/>
      </a:folHlink>
    </a:clrScheme>
    <a:fontScheme name="Circuit">
      <a:majorFont>
        <a:latin typeface="Tw Cen MT" panose="020B0602020104020603"/>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w Cen MT" panose="020B06020201040206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Circuit">
      <a:fillStyleLst>
        <a:solidFill>
          <a:schemeClr val="phClr"/>
        </a:solidFill>
        <a:gradFill rotWithShape="1">
          <a:gsLst>
            <a:gs pos="0">
              <a:schemeClr val="phClr">
                <a:tint val="58000"/>
                <a:satMod val="108000"/>
                <a:lumMod val="110000"/>
              </a:schemeClr>
            </a:gs>
            <a:gs pos="100000">
              <a:schemeClr val="phClr">
                <a:tint val="81000"/>
                <a:satMod val="109000"/>
                <a:lumMod val="105000"/>
              </a:schemeClr>
            </a:gs>
          </a:gsLst>
          <a:lin ang="5040000" scaled="0"/>
        </a:gradFill>
        <a:gradFill rotWithShape="1">
          <a:gsLst>
            <a:gs pos="0">
              <a:schemeClr val="phClr">
                <a:tint val="94000"/>
                <a:satMod val="105000"/>
                <a:lumMod val="102000"/>
              </a:schemeClr>
            </a:gs>
            <a:gs pos="100000">
              <a:schemeClr val="phClr">
                <a:shade val="74000"/>
                <a:satMod val="128000"/>
                <a:lumMod val="100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98000"/>
                <a:hueMod val="94000"/>
                <a:satMod val="148000"/>
                <a:lumMod val="150000"/>
              </a:schemeClr>
            </a:gs>
            <a:gs pos="100000">
              <a:schemeClr val="phClr">
                <a:shade val="92000"/>
                <a:hueMod val="104000"/>
                <a:satMod val="140000"/>
                <a:lumMod val="68000"/>
              </a:schemeClr>
            </a:gs>
          </a:gsLst>
          <a:lin ang="5040000" scaled="0"/>
        </a:gradFill>
        <a:blipFill>
          <a:blip xmlns:r="http://schemas.openxmlformats.org/officeDocument/2006/relationships" r:embed="rId1">
            <a:duotone>
              <a:schemeClr val="phClr">
                <a:shade val="88000"/>
                <a:hueMod val="106000"/>
                <a:satMod val="140000"/>
                <a:lumMod val="54000"/>
              </a:schemeClr>
              <a:schemeClr val="phClr">
                <a:tint val="98000"/>
                <a:hueMod val="90000"/>
                <a:satMod val="150000"/>
                <a:lumMod val="160000"/>
              </a:schemeClr>
            </a:duotone>
          </a:blip>
          <a:stretch/>
        </a:blipFill>
      </a:bgFillStyleLst>
    </a:fmtScheme>
  </a:themeElements>
  <a:objectDefaults/>
  <a:extraClrSchemeLst/>
  <a:extLst>
    <a:ext uri="{05A4C25C-085E-4340-85A3-A5531E510DB2}">
      <thm15:themeFamily xmlns:thm15="http://schemas.microsoft.com/office/thememl/2012/main" name="Circuit" id="{0AC2F7E7-15F5-431C-B2A2-456FE929F56C}" vid="{0911B802-464C-4241-8DD9-B60FF88E379F}"/>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7.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microsoft.com/office/2007/relationships/slicer" Target="../slicers/slicer1.xml"/></Relationships>
</file>

<file path=xl/worksheets/_rels/sheet8.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0.bin"/></Relationships>
</file>

<file path=xl/worksheets/_rels/sheet9.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pivotTable" Target="../pivotTables/pivotTable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D883F-4E98-4DF0-9F97-E22915D3BA2F}">
  <sheetPr>
    <pageSetUpPr fitToPage="1"/>
  </sheetPr>
  <dimension ref="B1:N24"/>
  <sheetViews>
    <sheetView zoomScaleNormal="100" zoomScalePageLayoutView="85" workbookViewId="0">
      <selection activeCell="B1" sqref="B1:I2"/>
    </sheetView>
  </sheetViews>
  <sheetFormatPr defaultRowHeight="14" x14ac:dyDescent="0.3"/>
  <cols>
    <col min="2" max="2" width="10" customWidth="1"/>
    <col min="3" max="3" width="15.6640625" customWidth="1"/>
    <col min="4" max="4" width="15.58203125" customWidth="1"/>
    <col min="5" max="5" width="10.83203125" customWidth="1"/>
    <col min="6" max="6" width="9.83203125" customWidth="1"/>
    <col min="7" max="7" width="21.25" customWidth="1"/>
    <col min="8" max="8" width="21.6640625" customWidth="1"/>
    <col min="9" max="9" width="13.6640625" customWidth="1"/>
  </cols>
  <sheetData>
    <row r="1" spans="2:10" ht="32.5" x14ac:dyDescent="0.65">
      <c r="B1" s="100" t="s">
        <v>42</v>
      </c>
      <c r="C1" s="101"/>
      <c r="D1" s="101"/>
      <c r="E1" s="101"/>
      <c r="F1" s="101"/>
      <c r="G1" s="101"/>
      <c r="H1" s="101"/>
      <c r="I1" s="101"/>
    </row>
    <row r="2" spans="2:10" ht="18.5" thickBot="1" x14ac:dyDescent="0.45">
      <c r="B2" s="102" t="s">
        <v>43</v>
      </c>
      <c r="C2" s="103"/>
      <c r="D2" s="103"/>
      <c r="E2" s="103"/>
      <c r="F2" s="103"/>
      <c r="G2" s="103"/>
      <c r="H2" s="103"/>
      <c r="I2" s="103"/>
    </row>
    <row r="3" spans="2:10" ht="15" thickTop="1" thickBot="1" x14ac:dyDescent="0.35"/>
    <row r="4" spans="2:10" ht="15" thickTop="1" thickBot="1" x14ac:dyDescent="0.35">
      <c r="B4" s="4"/>
      <c r="C4" s="4"/>
      <c r="D4" s="7"/>
      <c r="E4" s="10" t="s">
        <v>71</v>
      </c>
      <c r="F4" s="14">
        <v>2.5</v>
      </c>
      <c r="G4" s="4"/>
      <c r="H4" s="4"/>
      <c r="I4" s="4"/>
    </row>
    <row r="5" spans="2:10" ht="15" thickTop="1" thickBot="1" x14ac:dyDescent="0.35">
      <c r="B5" s="6" t="s">
        <v>0</v>
      </c>
      <c r="C5" s="6" t="s">
        <v>1</v>
      </c>
      <c r="D5" s="6" t="s">
        <v>2</v>
      </c>
      <c r="E5" s="13" t="s">
        <v>3</v>
      </c>
      <c r="F5" s="6" t="s">
        <v>4</v>
      </c>
      <c r="G5" s="13" t="s">
        <v>5</v>
      </c>
      <c r="H5" s="6" t="s">
        <v>6</v>
      </c>
      <c r="I5" s="6" t="s">
        <v>7</v>
      </c>
    </row>
    <row r="6" spans="2:10" ht="14.5" thickTop="1" x14ac:dyDescent="0.3">
      <c r="B6" s="1" t="s">
        <v>8</v>
      </c>
      <c r="C6" s="53" t="s">
        <v>30</v>
      </c>
      <c r="D6" s="8">
        <v>35</v>
      </c>
      <c r="E6" s="27">
        <v>200</v>
      </c>
      <c r="F6" s="28">
        <f>PRODUCT(E6*F4)</f>
        <v>500</v>
      </c>
      <c r="G6" s="29">
        <f>PRODUCT(D6*E6)</f>
        <v>7000</v>
      </c>
      <c r="H6" s="29">
        <f>PRODUCT(D6*F6)</f>
        <v>17500</v>
      </c>
      <c r="I6" s="29">
        <f>(H6-G6)</f>
        <v>10500</v>
      </c>
    </row>
    <row r="7" spans="2:10" x14ac:dyDescent="0.3">
      <c r="B7" s="1" t="s">
        <v>9</v>
      </c>
      <c r="C7" s="53" t="s">
        <v>40</v>
      </c>
      <c r="D7" s="8">
        <v>121</v>
      </c>
      <c r="E7" s="44">
        <v>1500</v>
      </c>
      <c r="F7" s="45">
        <f>PRODUCT(E7*F4)</f>
        <v>3750</v>
      </c>
      <c r="G7" s="44">
        <f>PRODUCT(D7*E7)</f>
        <v>181500</v>
      </c>
      <c r="H7" s="44">
        <f t="shared" ref="H7:H22" si="0">PRODUCT(D7*F7)</f>
        <v>453750</v>
      </c>
      <c r="I7" s="44">
        <f t="shared" ref="I7:I22" si="1">(H7-G7)</f>
        <v>272250</v>
      </c>
      <c r="J7" s="2"/>
    </row>
    <row r="8" spans="2:10" x14ac:dyDescent="0.3">
      <c r="B8" s="1" t="s">
        <v>10</v>
      </c>
      <c r="C8" s="53" t="s">
        <v>35</v>
      </c>
      <c r="D8" s="8">
        <v>45</v>
      </c>
      <c r="E8" s="44">
        <v>300</v>
      </c>
      <c r="F8" s="45">
        <f>PRODUCT(E8*F4)</f>
        <v>750</v>
      </c>
      <c r="G8" s="44">
        <f t="shared" ref="G8:G22" si="2">PRODUCT(D8*E8)</f>
        <v>13500</v>
      </c>
      <c r="H8" s="44">
        <f t="shared" si="0"/>
        <v>33750</v>
      </c>
      <c r="I8" s="44">
        <f t="shared" si="1"/>
        <v>20250</v>
      </c>
    </row>
    <row r="9" spans="2:10" x14ac:dyDescent="0.3">
      <c r="B9" s="1" t="s">
        <v>11</v>
      </c>
      <c r="C9" s="53" t="s">
        <v>31</v>
      </c>
      <c r="D9" s="8">
        <v>10</v>
      </c>
      <c r="E9" s="44">
        <v>800</v>
      </c>
      <c r="F9" s="45">
        <f>PRODUCT(E9*F4)</f>
        <v>2000</v>
      </c>
      <c r="G9" s="44">
        <f t="shared" si="2"/>
        <v>8000</v>
      </c>
      <c r="H9" s="44">
        <f t="shared" si="0"/>
        <v>20000</v>
      </c>
      <c r="I9" s="44">
        <f t="shared" si="1"/>
        <v>12000</v>
      </c>
    </row>
    <row r="10" spans="2:10" x14ac:dyDescent="0.3">
      <c r="B10" s="1" t="s">
        <v>12</v>
      </c>
      <c r="C10" s="53" t="s">
        <v>26</v>
      </c>
      <c r="D10" s="8">
        <v>50</v>
      </c>
      <c r="E10" s="44">
        <v>40</v>
      </c>
      <c r="F10" s="45">
        <f>PRODUCT(E10*F4)</f>
        <v>100</v>
      </c>
      <c r="G10" s="44">
        <f t="shared" si="2"/>
        <v>2000</v>
      </c>
      <c r="H10" s="44">
        <f t="shared" si="0"/>
        <v>5000</v>
      </c>
      <c r="I10" s="44">
        <f t="shared" si="1"/>
        <v>3000</v>
      </c>
    </row>
    <row r="11" spans="2:10" x14ac:dyDescent="0.3">
      <c r="B11" s="1" t="s">
        <v>13</v>
      </c>
      <c r="C11" s="53" t="s">
        <v>25</v>
      </c>
      <c r="D11" s="8">
        <v>15</v>
      </c>
      <c r="E11" s="44">
        <v>200</v>
      </c>
      <c r="F11" s="45">
        <f>PRODUCT(E11*F4)</f>
        <v>500</v>
      </c>
      <c r="G11" s="44">
        <f t="shared" si="2"/>
        <v>3000</v>
      </c>
      <c r="H11" s="44">
        <f t="shared" si="0"/>
        <v>7500</v>
      </c>
      <c r="I11" s="44">
        <f t="shared" si="1"/>
        <v>4500</v>
      </c>
    </row>
    <row r="12" spans="2:10" x14ac:dyDescent="0.3">
      <c r="B12" s="1" t="s">
        <v>14</v>
      </c>
      <c r="C12" s="53" t="s">
        <v>29</v>
      </c>
      <c r="D12" s="8">
        <v>100</v>
      </c>
      <c r="E12" s="44">
        <v>30</v>
      </c>
      <c r="F12" s="45">
        <f>PRODUCT(E12*F4)</f>
        <v>75</v>
      </c>
      <c r="G12" s="44">
        <f t="shared" si="2"/>
        <v>3000</v>
      </c>
      <c r="H12" s="44">
        <f t="shared" si="0"/>
        <v>7500</v>
      </c>
      <c r="I12" s="44">
        <f t="shared" si="1"/>
        <v>4500</v>
      </c>
    </row>
    <row r="13" spans="2:10" x14ac:dyDescent="0.3">
      <c r="B13" s="1" t="s">
        <v>15</v>
      </c>
      <c r="C13" s="53" t="s">
        <v>36</v>
      </c>
      <c r="D13" s="8">
        <v>100</v>
      </c>
      <c r="E13" s="44">
        <v>80</v>
      </c>
      <c r="F13" s="45">
        <f>PRODUCT(E13*F4)</f>
        <v>200</v>
      </c>
      <c r="G13" s="44">
        <f t="shared" si="2"/>
        <v>8000</v>
      </c>
      <c r="H13" s="44">
        <f t="shared" si="0"/>
        <v>20000</v>
      </c>
      <c r="I13" s="44">
        <f t="shared" si="1"/>
        <v>12000</v>
      </c>
    </row>
    <row r="14" spans="2:10" x14ac:dyDescent="0.3">
      <c r="B14" s="1" t="s">
        <v>16</v>
      </c>
      <c r="C14" s="53" t="s">
        <v>39</v>
      </c>
      <c r="D14" s="8">
        <v>125</v>
      </c>
      <c r="E14" s="44">
        <v>1200</v>
      </c>
      <c r="F14" s="45">
        <f>PRODUCT(E14*F4)</f>
        <v>3000</v>
      </c>
      <c r="G14" s="44">
        <f t="shared" si="2"/>
        <v>150000</v>
      </c>
      <c r="H14" s="44">
        <f t="shared" si="0"/>
        <v>375000</v>
      </c>
      <c r="I14" s="44">
        <f t="shared" si="1"/>
        <v>225000</v>
      </c>
    </row>
    <row r="15" spans="2:10" x14ac:dyDescent="0.3">
      <c r="B15" s="1" t="s">
        <v>17</v>
      </c>
      <c r="C15" s="53" t="s">
        <v>38</v>
      </c>
      <c r="D15" s="8">
        <v>500</v>
      </c>
      <c r="E15" s="44">
        <v>10</v>
      </c>
      <c r="F15" s="45">
        <f>PRODUCT(E15*F4)</f>
        <v>25</v>
      </c>
      <c r="G15" s="44">
        <f t="shared" si="2"/>
        <v>5000</v>
      </c>
      <c r="H15" s="44">
        <f t="shared" si="0"/>
        <v>12500</v>
      </c>
      <c r="I15" s="44">
        <f t="shared" si="1"/>
        <v>7500</v>
      </c>
    </row>
    <row r="16" spans="2:10" x14ac:dyDescent="0.3">
      <c r="B16" s="1" t="s">
        <v>18</v>
      </c>
      <c r="C16" s="53" t="s">
        <v>34</v>
      </c>
      <c r="D16" s="8">
        <v>30</v>
      </c>
      <c r="E16" s="44">
        <v>60</v>
      </c>
      <c r="F16" s="45">
        <f>PRODUCT(E16*F4)</f>
        <v>150</v>
      </c>
      <c r="G16" s="44">
        <f t="shared" si="2"/>
        <v>1800</v>
      </c>
      <c r="H16" s="44">
        <f t="shared" si="0"/>
        <v>4500</v>
      </c>
      <c r="I16" s="44">
        <f t="shared" si="1"/>
        <v>2700</v>
      </c>
    </row>
    <row r="17" spans="2:14" x14ac:dyDescent="0.3">
      <c r="B17" s="1" t="s">
        <v>19</v>
      </c>
      <c r="C17" s="53" t="s">
        <v>37</v>
      </c>
      <c r="D17" s="8">
        <v>120</v>
      </c>
      <c r="E17" s="44">
        <v>200</v>
      </c>
      <c r="F17" s="45">
        <f>PRODUCT(E17*F4)</f>
        <v>500</v>
      </c>
      <c r="G17" s="44">
        <f t="shared" si="2"/>
        <v>24000</v>
      </c>
      <c r="H17" s="44">
        <f t="shared" si="0"/>
        <v>60000</v>
      </c>
      <c r="I17" s="44">
        <f t="shared" si="1"/>
        <v>36000</v>
      </c>
      <c r="N17" s="3"/>
    </row>
    <row r="18" spans="2:14" x14ac:dyDescent="0.3">
      <c r="B18" s="1" t="s">
        <v>20</v>
      </c>
      <c r="C18" s="53" t="s">
        <v>28</v>
      </c>
      <c r="D18" s="8">
        <v>20</v>
      </c>
      <c r="E18" s="44">
        <v>800</v>
      </c>
      <c r="F18" s="45">
        <f>PRODUCT(E18*F4)</f>
        <v>2000</v>
      </c>
      <c r="G18" s="44">
        <f t="shared" si="2"/>
        <v>16000</v>
      </c>
      <c r="H18" s="44">
        <f t="shared" si="0"/>
        <v>40000</v>
      </c>
      <c r="I18" s="44">
        <f t="shared" si="1"/>
        <v>24000</v>
      </c>
    </row>
    <row r="19" spans="2:14" x14ac:dyDescent="0.3">
      <c r="B19" s="1" t="s">
        <v>21</v>
      </c>
      <c r="C19" s="53" t="s">
        <v>27</v>
      </c>
      <c r="D19" s="8">
        <v>30</v>
      </c>
      <c r="E19" s="44">
        <v>250</v>
      </c>
      <c r="F19" s="45">
        <f>PRODUCT(E19*F4)</f>
        <v>625</v>
      </c>
      <c r="G19" s="44">
        <f t="shared" si="2"/>
        <v>7500</v>
      </c>
      <c r="H19" s="44">
        <f t="shared" si="0"/>
        <v>18750</v>
      </c>
      <c r="I19" s="44">
        <f t="shared" si="1"/>
        <v>11250</v>
      </c>
    </row>
    <row r="20" spans="2:14" x14ac:dyDescent="0.3">
      <c r="B20" s="1" t="s">
        <v>22</v>
      </c>
      <c r="C20" s="53" t="s">
        <v>41</v>
      </c>
      <c r="D20" s="8">
        <v>500</v>
      </c>
      <c r="E20" s="44">
        <v>999</v>
      </c>
      <c r="F20" s="45">
        <f>PRODUCT(E20*F4)</f>
        <v>2497.5</v>
      </c>
      <c r="G20" s="44">
        <f t="shared" si="2"/>
        <v>499500</v>
      </c>
      <c r="H20" s="44">
        <f t="shared" si="0"/>
        <v>1248750</v>
      </c>
      <c r="I20" s="44">
        <f t="shared" si="1"/>
        <v>749250</v>
      </c>
    </row>
    <row r="21" spans="2:14" x14ac:dyDescent="0.3">
      <c r="B21" s="1" t="s">
        <v>23</v>
      </c>
      <c r="C21" s="53" t="s">
        <v>32</v>
      </c>
      <c r="D21" s="8">
        <v>200</v>
      </c>
      <c r="E21" s="44">
        <v>60</v>
      </c>
      <c r="F21" s="45">
        <f>PRODUCT(E21*F4)</f>
        <v>150</v>
      </c>
      <c r="G21" s="44">
        <f t="shared" si="2"/>
        <v>12000</v>
      </c>
      <c r="H21" s="44">
        <f t="shared" si="0"/>
        <v>30000</v>
      </c>
      <c r="I21" s="44">
        <f t="shared" si="1"/>
        <v>18000</v>
      </c>
    </row>
    <row r="22" spans="2:14" ht="14.5" thickBot="1" x14ac:dyDescent="0.35">
      <c r="B22" s="1" t="s">
        <v>24</v>
      </c>
      <c r="C22" s="53" t="s">
        <v>33</v>
      </c>
      <c r="D22" s="9">
        <v>20</v>
      </c>
      <c r="E22" s="46">
        <v>1000</v>
      </c>
      <c r="F22" s="47">
        <f>PRODUCT(E22*F4)</f>
        <v>2500</v>
      </c>
      <c r="G22" s="48">
        <f t="shared" si="2"/>
        <v>20000</v>
      </c>
      <c r="H22" s="48">
        <f t="shared" si="0"/>
        <v>50000</v>
      </c>
      <c r="I22" s="48">
        <f t="shared" si="1"/>
        <v>30000</v>
      </c>
    </row>
    <row r="23" spans="2:14" ht="15" thickTop="1" thickBot="1" x14ac:dyDescent="0.35">
      <c r="B23" s="104" t="s">
        <v>44</v>
      </c>
      <c r="C23" s="104"/>
      <c r="D23" s="21">
        <f>SUM(D6:D22)</f>
        <v>2021</v>
      </c>
      <c r="E23" s="22"/>
      <c r="F23" s="23"/>
      <c r="G23" s="25">
        <f>SUM(G6:G22)</f>
        <v>961800</v>
      </c>
      <c r="H23" s="26">
        <f>SUM(H6:H22)</f>
        <v>2404500</v>
      </c>
      <c r="I23" s="26">
        <f>SUM(I6:I22)</f>
        <v>1442700</v>
      </c>
    </row>
    <row r="24" spans="2:14" ht="14.5" thickTop="1" x14ac:dyDescent="0.3"/>
  </sheetData>
  <sortState xmlns:xlrd2="http://schemas.microsoft.com/office/spreadsheetml/2017/richdata2" ref="C6:E22">
    <sortCondition ref="C6:C22"/>
  </sortState>
  <mergeCells count="3">
    <mergeCell ref="B1:I1"/>
    <mergeCell ref="B2:I2"/>
    <mergeCell ref="B23:C23"/>
  </mergeCells>
  <phoneticPr fontId="4" type="noConversion"/>
  <pageMargins left="0.25" right="0.25" top="0.75" bottom="0.75" header="0.3" footer="0.3"/>
  <pageSetup orientation="landscape" r:id="rId1"/>
  <headerFooter>
    <oddHeader>&amp;LVishal Khandelwal</oddHeader>
    <oddFooter>&amp;CSemester Capstone project Part 1&amp;RInventory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2D166-87AF-471A-91F1-BE5D52215256}">
  <dimension ref="B1:J24"/>
  <sheetViews>
    <sheetView zoomScaleNormal="100" zoomScalePageLayoutView="130" workbookViewId="0">
      <selection activeCell="C6" sqref="C6:C22"/>
    </sheetView>
  </sheetViews>
  <sheetFormatPr defaultRowHeight="14" x14ac:dyDescent="0.3"/>
  <cols>
    <col min="3" max="3" width="13.9140625" bestFit="1" customWidth="1"/>
    <col min="10" max="10" width="8.6640625" customWidth="1"/>
  </cols>
  <sheetData>
    <row r="1" spans="2:10" ht="27" customHeight="1" x14ac:dyDescent="0.65">
      <c r="B1" s="100" t="s">
        <v>42</v>
      </c>
      <c r="C1" s="101"/>
      <c r="D1" s="101"/>
      <c r="E1" s="101"/>
      <c r="F1" s="101"/>
      <c r="G1" s="101"/>
      <c r="H1" s="101"/>
      <c r="I1" s="101"/>
      <c r="J1" s="101"/>
    </row>
    <row r="2" spans="2:10" ht="15" customHeight="1" thickBot="1" x14ac:dyDescent="0.35">
      <c r="B2" s="103" t="s">
        <v>54</v>
      </c>
      <c r="C2" s="103"/>
      <c r="D2" s="103"/>
      <c r="E2" s="103"/>
      <c r="F2" s="103"/>
      <c r="G2" s="103"/>
      <c r="H2" s="103"/>
      <c r="I2" s="103"/>
      <c r="J2" s="103"/>
    </row>
    <row r="3" spans="2:10" ht="14.5" thickTop="1" x14ac:dyDescent="0.3"/>
    <row r="4" spans="2:10" ht="14.5" thickBot="1" x14ac:dyDescent="0.35">
      <c r="B4" s="4"/>
      <c r="J4" s="4"/>
    </row>
    <row r="5" spans="2:10" ht="15" thickTop="1" thickBot="1" x14ac:dyDescent="0.35">
      <c r="B5" s="6" t="s">
        <v>0</v>
      </c>
      <c r="C5" s="6" t="s">
        <v>1</v>
      </c>
      <c r="D5" s="6" t="s">
        <v>50</v>
      </c>
      <c r="E5" s="6" t="s">
        <v>45</v>
      </c>
      <c r="F5" s="6" t="s">
        <v>46</v>
      </c>
      <c r="G5" s="6" t="s">
        <v>47</v>
      </c>
      <c r="H5" s="6" t="s">
        <v>48</v>
      </c>
      <c r="I5" s="6" t="s">
        <v>49</v>
      </c>
      <c r="J5" s="16" t="s">
        <v>44</v>
      </c>
    </row>
    <row r="6" spans="2:10" ht="14.5" thickTop="1" x14ac:dyDescent="0.3">
      <c r="B6" s="24" t="s">
        <v>55</v>
      </c>
      <c r="C6" s="53" t="s">
        <v>30</v>
      </c>
      <c r="D6" s="1">
        <v>1</v>
      </c>
      <c r="E6" s="1">
        <v>2</v>
      </c>
      <c r="F6" s="1">
        <v>5</v>
      </c>
      <c r="G6" s="1">
        <v>6</v>
      </c>
      <c r="H6" s="1">
        <v>2</v>
      </c>
      <c r="I6" s="1">
        <v>8</v>
      </c>
      <c r="J6" s="15">
        <f t="shared" ref="J6:J22" si="0">SUM(D6:I6)</f>
        <v>24</v>
      </c>
    </row>
    <row r="7" spans="2:10" x14ac:dyDescent="0.3">
      <c r="B7" s="1" t="s">
        <v>56</v>
      </c>
      <c r="C7" s="53" t="s">
        <v>40</v>
      </c>
      <c r="D7" s="1">
        <v>1</v>
      </c>
      <c r="E7" s="1">
        <v>2</v>
      </c>
      <c r="F7" s="1">
        <v>3</v>
      </c>
      <c r="G7" s="1">
        <v>1</v>
      </c>
      <c r="H7" s="1">
        <v>1</v>
      </c>
      <c r="I7" s="1">
        <v>2</v>
      </c>
      <c r="J7" s="15">
        <f t="shared" si="0"/>
        <v>10</v>
      </c>
    </row>
    <row r="8" spans="2:10" x14ac:dyDescent="0.3">
      <c r="B8" s="1" t="s">
        <v>57</v>
      </c>
      <c r="C8" s="53" t="s">
        <v>35</v>
      </c>
      <c r="D8" s="1">
        <v>1</v>
      </c>
      <c r="E8" s="1">
        <v>2</v>
      </c>
      <c r="F8" s="1">
        <v>3</v>
      </c>
      <c r="G8" s="1">
        <v>7</v>
      </c>
      <c r="H8" s="1">
        <v>5</v>
      </c>
      <c r="I8" s="1">
        <v>3</v>
      </c>
      <c r="J8" s="15">
        <f t="shared" si="0"/>
        <v>21</v>
      </c>
    </row>
    <row r="9" spans="2:10" x14ac:dyDescent="0.3">
      <c r="B9" s="1" t="s">
        <v>58</v>
      </c>
      <c r="C9" s="53" t="s">
        <v>31</v>
      </c>
      <c r="D9" s="1">
        <v>3</v>
      </c>
      <c r="E9" s="1">
        <v>1</v>
      </c>
      <c r="F9" s="1">
        <v>4</v>
      </c>
      <c r="G9" s="1">
        <v>2</v>
      </c>
      <c r="H9" s="1">
        <v>8</v>
      </c>
      <c r="I9" s="1">
        <v>1</v>
      </c>
      <c r="J9" s="15">
        <f t="shared" si="0"/>
        <v>19</v>
      </c>
    </row>
    <row r="10" spans="2:10" x14ac:dyDescent="0.3">
      <c r="B10" s="1" t="s">
        <v>59</v>
      </c>
      <c r="C10" s="53" t="s">
        <v>26</v>
      </c>
      <c r="D10" s="1">
        <v>22</v>
      </c>
      <c r="E10" s="1">
        <v>12</v>
      </c>
      <c r="F10" s="1">
        <v>12</v>
      </c>
      <c r="G10" s="1">
        <v>22</v>
      </c>
      <c r="H10" s="1">
        <v>12</v>
      </c>
      <c r="I10" s="1">
        <v>16</v>
      </c>
      <c r="J10" s="15">
        <f t="shared" si="0"/>
        <v>96</v>
      </c>
    </row>
    <row r="11" spans="2:10" x14ac:dyDescent="0.3">
      <c r="B11" s="1" t="s">
        <v>60</v>
      </c>
      <c r="C11" s="53" t="s">
        <v>25</v>
      </c>
      <c r="D11" s="1">
        <v>3</v>
      </c>
      <c r="E11" s="1">
        <v>6</v>
      </c>
      <c r="F11" s="1">
        <v>12</v>
      </c>
      <c r="G11" s="1">
        <v>12</v>
      </c>
      <c r="H11" s="1">
        <v>8</v>
      </c>
      <c r="I11" s="1">
        <v>1</v>
      </c>
      <c r="J11" s="15">
        <f t="shared" si="0"/>
        <v>42</v>
      </c>
    </row>
    <row r="12" spans="2:10" x14ac:dyDescent="0.3">
      <c r="B12" s="1" t="s">
        <v>61</v>
      </c>
      <c r="C12" s="53" t="s">
        <v>29</v>
      </c>
      <c r="D12" s="1">
        <v>23</v>
      </c>
      <c r="E12" s="1">
        <v>27</v>
      </c>
      <c r="F12" s="1">
        <v>34</v>
      </c>
      <c r="G12" s="1">
        <v>12</v>
      </c>
      <c r="H12" s="1">
        <v>11</v>
      </c>
      <c r="I12" s="1">
        <v>18</v>
      </c>
      <c r="J12" s="15">
        <f t="shared" si="0"/>
        <v>125</v>
      </c>
    </row>
    <row r="13" spans="2:10" x14ac:dyDescent="0.3">
      <c r="B13" s="1" t="s">
        <v>62</v>
      </c>
      <c r="C13" s="53" t="s">
        <v>36</v>
      </c>
      <c r="D13" s="1">
        <v>32</v>
      </c>
      <c r="E13" s="1">
        <v>23</v>
      </c>
      <c r="F13" s="1">
        <v>13</v>
      </c>
      <c r="G13" s="1">
        <v>5</v>
      </c>
      <c r="H13" s="1">
        <v>7</v>
      </c>
      <c r="I13" s="1">
        <v>2</v>
      </c>
      <c r="J13" s="15">
        <f t="shared" si="0"/>
        <v>82</v>
      </c>
    </row>
    <row r="14" spans="2:10" x14ac:dyDescent="0.3">
      <c r="B14" s="1" t="s">
        <v>63</v>
      </c>
      <c r="C14" s="53" t="s">
        <v>39</v>
      </c>
      <c r="D14" s="1">
        <v>2</v>
      </c>
      <c r="E14" s="1">
        <v>5</v>
      </c>
      <c r="F14" s="1">
        <v>3</v>
      </c>
      <c r="G14" s="1">
        <v>1</v>
      </c>
      <c r="H14" s="1">
        <v>2</v>
      </c>
      <c r="I14" s="1">
        <v>2</v>
      </c>
      <c r="J14" s="15">
        <f t="shared" si="0"/>
        <v>15</v>
      </c>
    </row>
    <row r="15" spans="2:10" x14ac:dyDescent="0.3">
      <c r="B15" s="1" t="s">
        <v>64</v>
      </c>
      <c r="C15" s="53" t="s">
        <v>38</v>
      </c>
      <c r="D15" s="1">
        <v>22</v>
      </c>
      <c r="E15" s="1">
        <v>23</v>
      </c>
      <c r="F15" s="1">
        <v>25</v>
      </c>
      <c r="G15" s="1">
        <v>27</v>
      </c>
      <c r="H15" s="1">
        <v>28</v>
      </c>
      <c r="I15" s="1">
        <v>22</v>
      </c>
      <c r="J15" s="15">
        <f t="shared" si="0"/>
        <v>147</v>
      </c>
    </row>
    <row r="16" spans="2:10" x14ac:dyDescent="0.3">
      <c r="B16" s="1" t="s">
        <v>65</v>
      </c>
      <c r="C16" s="53" t="s">
        <v>34</v>
      </c>
      <c r="D16" s="1">
        <v>12</v>
      </c>
      <c r="E16" s="1">
        <v>1</v>
      </c>
      <c r="F16" s="1">
        <v>2</v>
      </c>
      <c r="G16" s="1">
        <v>3</v>
      </c>
      <c r="H16" s="1">
        <v>6</v>
      </c>
      <c r="I16" s="1">
        <v>7</v>
      </c>
      <c r="J16" s="15">
        <f t="shared" si="0"/>
        <v>31</v>
      </c>
    </row>
    <row r="17" spans="2:10" x14ac:dyDescent="0.3">
      <c r="B17" s="1" t="s">
        <v>64</v>
      </c>
      <c r="C17" s="53" t="s">
        <v>37</v>
      </c>
      <c r="D17" s="1">
        <v>12</v>
      </c>
      <c r="E17" s="1">
        <v>23</v>
      </c>
      <c r="F17" s="1">
        <v>25</v>
      </c>
      <c r="G17" s="1">
        <v>27</v>
      </c>
      <c r="H17" s="1">
        <v>32</v>
      </c>
      <c r="I17" s="1">
        <v>31</v>
      </c>
      <c r="J17" s="15">
        <f t="shared" si="0"/>
        <v>150</v>
      </c>
    </row>
    <row r="18" spans="2:10" x14ac:dyDescent="0.3">
      <c r="B18" s="1" t="s">
        <v>66</v>
      </c>
      <c r="C18" s="53" t="s">
        <v>28</v>
      </c>
      <c r="D18" s="1">
        <v>1</v>
      </c>
      <c r="E18" s="1">
        <v>12</v>
      </c>
      <c r="F18" s="1">
        <v>4</v>
      </c>
      <c r="G18" s="1">
        <v>6</v>
      </c>
      <c r="H18" s="1">
        <v>9</v>
      </c>
      <c r="I18" s="1">
        <v>2</v>
      </c>
      <c r="J18" s="15">
        <f t="shared" si="0"/>
        <v>34</v>
      </c>
    </row>
    <row r="19" spans="2:10" x14ac:dyDescent="0.3">
      <c r="B19" s="1" t="s">
        <v>67</v>
      </c>
      <c r="C19" s="53" t="s">
        <v>27</v>
      </c>
      <c r="D19" s="1">
        <v>23</v>
      </c>
      <c r="E19" s="1">
        <v>4</v>
      </c>
      <c r="F19" s="1">
        <v>6</v>
      </c>
      <c r="G19" s="1">
        <v>9</v>
      </c>
      <c r="H19" s="1">
        <v>14</v>
      </c>
      <c r="I19" s="1">
        <v>17</v>
      </c>
      <c r="J19" s="15">
        <f t="shared" si="0"/>
        <v>73</v>
      </c>
    </row>
    <row r="20" spans="2:10" x14ac:dyDescent="0.3">
      <c r="B20" s="1" t="s">
        <v>68</v>
      </c>
      <c r="C20" s="53" t="s">
        <v>41</v>
      </c>
      <c r="D20" s="1">
        <v>34</v>
      </c>
      <c r="E20" s="1">
        <v>24</v>
      </c>
      <c r="F20" s="1">
        <v>34</v>
      </c>
      <c r="G20" s="1">
        <v>46</v>
      </c>
      <c r="H20" s="1">
        <v>43</v>
      </c>
      <c r="I20" s="1">
        <v>55</v>
      </c>
      <c r="J20" s="15">
        <f t="shared" si="0"/>
        <v>236</v>
      </c>
    </row>
    <row r="21" spans="2:10" x14ac:dyDescent="0.3">
      <c r="B21" s="1" t="s">
        <v>69</v>
      </c>
      <c r="C21" s="53" t="s">
        <v>32</v>
      </c>
      <c r="D21" s="1">
        <v>14</v>
      </c>
      <c r="E21" s="1">
        <v>22</v>
      </c>
      <c r="F21" s="1">
        <v>12</v>
      </c>
      <c r="G21" s="1">
        <v>21</v>
      </c>
      <c r="H21" s="1">
        <v>25</v>
      </c>
      <c r="I21" s="1">
        <v>12</v>
      </c>
      <c r="J21" s="15">
        <f t="shared" si="0"/>
        <v>106</v>
      </c>
    </row>
    <row r="22" spans="2:10" ht="14.5" thickBot="1" x14ac:dyDescent="0.35">
      <c r="B22" s="5" t="s">
        <v>70</v>
      </c>
      <c r="C22" s="54" t="s">
        <v>33</v>
      </c>
      <c r="D22" s="5">
        <v>2</v>
      </c>
      <c r="E22" s="5">
        <v>3</v>
      </c>
      <c r="F22" s="5">
        <v>6</v>
      </c>
      <c r="G22" s="5">
        <v>7</v>
      </c>
      <c r="H22" s="5">
        <v>9</v>
      </c>
      <c r="I22" s="5">
        <v>2</v>
      </c>
      <c r="J22" s="16">
        <f t="shared" si="0"/>
        <v>29</v>
      </c>
    </row>
    <row r="23" spans="2:10" ht="15" thickTop="1" thickBot="1" x14ac:dyDescent="0.35">
      <c r="B23" s="105" t="s">
        <v>44</v>
      </c>
      <c r="C23" s="105"/>
      <c r="D23" s="41">
        <f>SUM(D6:D22)</f>
        <v>208</v>
      </c>
      <c r="E23" s="41">
        <f t="shared" ref="E23:I23" si="1">SUM(E6:E22)</f>
        <v>192</v>
      </c>
      <c r="F23" s="41">
        <f t="shared" si="1"/>
        <v>203</v>
      </c>
      <c r="G23" s="41">
        <f t="shared" si="1"/>
        <v>214</v>
      </c>
      <c r="H23" s="41">
        <f t="shared" si="1"/>
        <v>222</v>
      </c>
      <c r="I23" s="41">
        <f t="shared" si="1"/>
        <v>201</v>
      </c>
      <c r="J23" s="42">
        <f>SUM(J6:J22)</f>
        <v>1240</v>
      </c>
    </row>
    <row r="24" spans="2:10" ht="14.5" thickTop="1" x14ac:dyDescent="0.3"/>
  </sheetData>
  <sortState xmlns:xlrd2="http://schemas.microsoft.com/office/spreadsheetml/2017/richdata2" ref="C6:I22">
    <sortCondition ref="C6:C22"/>
  </sortState>
  <mergeCells count="3">
    <mergeCell ref="B23:C23"/>
    <mergeCell ref="B1:J1"/>
    <mergeCell ref="B2:J2"/>
  </mergeCells>
  <pageMargins left="0.7" right="0.7" top="0.75" bottom="0.75" header="0.3" footer="0.3"/>
  <pageSetup orientation="landscape" r:id="rId1"/>
  <headerFooter>
    <oddHeader>&amp;LVishal Khandelwal</oddHeader>
    <oddFooter>&amp;CSemester Capstone Project Part 1&amp;RQuantity Sold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61D95-959B-4ABD-9C5D-9C6F26359FBA}">
  <sheetPr>
    <pageSetUpPr fitToPage="1"/>
  </sheetPr>
  <dimension ref="B1:O24"/>
  <sheetViews>
    <sheetView tabSelected="1" topLeftCell="A21" zoomScaleNormal="100" workbookViewId="0">
      <selection activeCell="R29" sqref="R29"/>
    </sheetView>
  </sheetViews>
  <sheetFormatPr defaultRowHeight="14" x14ac:dyDescent="0.3"/>
  <cols>
    <col min="2" max="2" width="9" bestFit="1" customWidth="1"/>
    <col min="3" max="3" width="13.9140625" bestFit="1" customWidth="1"/>
    <col min="4" max="9" width="12.33203125" bestFit="1" customWidth="1"/>
    <col min="11" max="11" width="13.4140625" bestFit="1" customWidth="1"/>
    <col min="12" max="12" width="9" bestFit="1" customWidth="1"/>
    <col min="13" max="14" width="12.33203125" bestFit="1" customWidth="1"/>
  </cols>
  <sheetData>
    <row r="1" spans="2:14" ht="42" customHeight="1" x14ac:dyDescent="0.65">
      <c r="B1" s="100" t="s">
        <v>42</v>
      </c>
      <c r="C1" s="100"/>
      <c r="D1" s="100"/>
      <c r="E1" s="100"/>
      <c r="F1" s="100"/>
      <c r="G1" s="100"/>
      <c r="H1" s="100"/>
      <c r="I1" s="100"/>
      <c r="J1" s="100"/>
      <c r="K1" s="100"/>
      <c r="L1" s="100"/>
      <c r="M1" s="100"/>
      <c r="N1" s="100"/>
    </row>
    <row r="2" spans="2:14" ht="18" x14ac:dyDescent="0.4">
      <c r="B2" s="108" t="s">
        <v>54</v>
      </c>
      <c r="C2" s="101"/>
      <c r="D2" s="101"/>
      <c r="E2" s="101"/>
      <c r="F2" s="101"/>
      <c r="G2" s="101"/>
      <c r="H2" s="101"/>
      <c r="I2" s="101"/>
      <c r="J2" s="101"/>
      <c r="K2" s="101"/>
      <c r="L2" s="101"/>
      <c r="M2" s="101"/>
      <c r="N2" s="101"/>
    </row>
    <row r="3" spans="2:14" ht="16.5" customHeight="1" x14ac:dyDescent="0.3">
      <c r="B3" s="109"/>
      <c r="C3" s="109"/>
      <c r="D3" s="109"/>
      <c r="E3" s="109"/>
      <c r="F3" s="109"/>
      <c r="G3" s="109"/>
      <c r="H3" s="109"/>
      <c r="I3" s="109"/>
      <c r="J3" s="109"/>
      <c r="K3" s="109"/>
      <c r="L3" s="109"/>
      <c r="M3" s="109"/>
      <c r="N3" s="109"/>
    </row>
    <row r="4" spans="2:14" ht="14.5" thickBot="1" x14ac:dyDescent="0.35">
      <c r="B4" s="109"/>
      <c r="C4" s="109"/>
      <c r="D4" s="109"/>
      <c r="E4" s="109"/>
      <c r="F4" s="109"/>
      <c r="G4" s="109"/>
      <c r="H4" s="109"/>
      <c r="I4" s="109"/>
      <c r="J4" s="109"/>
      <c r="K4" s="109"/>
      <c r="L4" s="109"/>
      <c r="M4" s="109"/>
      <c r="N4" s="109"/>
    </row>
    <row r="5" spans="2:14" ht="15" thickTop="1" thickBot="1" x14ac:dyDescent="0.35">
      <c r="B5" s="6" t="s">
        <v>0</v>
      </c>
      <c r="C5" s="12" t="s">
        <v>1</v>
      </c>
      <c r="D5" s="6" t="s">
        <v>50</v>
      </c>
      <c r="E5" s="6" t="s">
        <v>45</v>
      </c>
      <c r="F5" s="6" t="s">
        <v>46</v>
      </c>
      <c r="G5" s="13" t="s">
        <v>47</v>
      </c>
      <c r="H5" s="6" t="s">
        <v>48</v>
      </c>
      <c r="I5" s="6" t="s">
        <v>49</v>
      </c>
      <c r="J5" s="13" t="s">
        <v>72</v>
      </c>
      <c r="K5" s="17" t="s">
        <v>44</v>
      </c>
      <c r="L5" s="18" t="s">
        <v>51</v>
      </c>
      <c r="M5" s="13" t="s">
        <v>52</v>
      </c>
      <c r="N5" s="19" t="s">
        <v>53</v>
      </c>
    </row>
    <row r="6" spans="2:14" ht="14.5" thickTop="1" x14ac:dyDescent="0.3">
      <c r="B6" s="1" t="s">
        <v>8</v>
      </c>
      <c r="C6" s="55" t="s">
        <v>30</v>
      </c>
      <c r="D6" s="38">
        <f>PRODUCT('Quantity Sold'!D11 *Inventory!F11)</f>
        <v>1500</v>
      </c>
      <c r="E6" s="38">
        <f>PRODUCT(('Quantity Sold'!E11*Inventory!F11))</f>
        <v>3000</v>
      </c>
      <c r="F6" s="38">
        <f>PRODUCT('Quantity Sold'!F11 *Inventory!F11)</f>
        <v>6000</v>
      </c>
      <c r="G6" s="38">
        <f>PRODUCT('Quantity Sold'!G11 *Inventory!F11)</f>
        <v>6000</v>
      </c>
      <c r="H6" s="38">
        <f>PRODUCT('Quantity Sold'!H11*Inventory!F11)</f>
        <v>4000</v>
      </c>
      <c r="I6" s="38">
        <f>PRODUCT('Quantity Sold'!I11 *Inventory!F11)</f>
        <v>500</v>
      </c>
      <c r="J6" s="27"/>
      <c r="K6" s="39">
        <f>SUM(D6:I6)</f>
        <v>21000</v>
      </c>
      <c r="L6" s="43">
        <f>(K6/K23)</f>
        <v>1.9455523284092332E-2</v>
      </c>
      <c r="M6" s="38">
        <f>SUM(D6:F6)</f>
        <v>10500</v>
      </c>
      <c r="N6" s="40">
        <f>SUM(G6:I6)</f>
        <v>10500</v>
      </c>
    </row>
    <row r="7" spans="2:14" x14ac:dyDescent="0.3">
      <c r="B7" s="1" t="s">
        <v>9</v>
      </c>
      <c r="C7" s="55" t="s">
        <v>40</v>
      </c>
      <c r="D7" s="49">
        <f>PRODUCT('Quantity Sold'!D21 *Inventory!F21)</f>
        <v>2100</v>
      </c>
      <c r="E7" s="49">
        <f>PRODUCT(('Quantity Sold'!E21*Inventory!F21))</f>
        <v>3300</v>
      </c>
      <c r="F7" s="49">
        <f>PRODUCT('Quantity Sold'!F21 *Inventory!F21)</f>
        <v>1800</v>
      </c>
      <c r="G7" s="49">
        <f>PRODUCT('Quantity Sold'!G21 *Inventory!F21)</f>
        <v>3150</v>
      </c>
      <c r="H7" s="49">
        <f>PRODUCT('Quantity Sold'!H21*Inventory!F21)</f>
        <v>3750</v>
      </c>
      <c r="I7" s="49">
        <f>PRODUCT('Quantity Sold'!I21 *Inventory!F21)</f>
        <v>1800</v>
      </c>
      <c r="J7" s="27"/>
      <c r="K7" s="50">
        <f t="shared" ref="K7:K22" si="0">SUM(D7:I7)</f>
        <v>15900</v>
      </c>
      <c r="L7" s="30">
        <f>(K7/K23)</f>
        <v>1.4730610486527049E-2</v>
      </c>
      <c r="M7" s="49">
        <f t="shared" ref="M7:M22" si="1">SUM(D7:F7)</f>
        <v>7200</v>
      </c>
      <c r="N7" s="49">
        <f t="shared" ref="N7:N22" si="2">SUM(G7:I7)</f>
        <v>8700</v>
      </c>
    </row>
    <row r="8" spans="2:14" x14ac:dyDescent="0.3">
      <c r="B8" s="1" t="s">
        <v>10</v>
      </c>
      <c r="C8" s="55" t="s">
        <v>35</v>
      </c>
      <c r="D8" s="49">
        <f>PRODUCT('Quantity Sold'!D16 *Inventory!F16)</f>
        <v>1800</v>
      </c>
      <c r="E8" s="49">
        <f>PRODUCT(('Quantity Sold'!E16*Inventory!F16))</f>
        <v>150</v>
      </c>
      <c r="F8" s="49">
        <f>PRODUCT('Quantity Sold'!F16 *Inventory!F16)</f>
        <v>300</v>
      </c>
      <c r="G8" s="49">
        <f>PRODUCT('Quantity Sold'!G16 *Inventory!F16)</f>
        <v>450</v>
      </c>
      <c r="H8" s="49">
        <f>PRODUCT('Quantity Sold'!H16*Inventory!F16)</f>
        <v>900</v>
      </c>
      <c r="I8" s="49">
        <f>PRODUCT('Quantity Sold'!I16 *Inventory!F16)</f>
        <v>1050</v>
      </c>
      <c r="J8" s="27"/>
      <c r="K8" s="50">
        <f t="shared" si="0"/>
        <v>4650</v>
      </c>
      <c r="L8" s="30">
        <f>(K8/K23)</f>
        <v>4.308008727191873E-3</v>
      </c>
      <c r="M8" s="49">
        <f t="shared" si="1"/>
        <v>2250</v>
      </c>
      <c r="N8" s="49">
        <f t="shared" si="2"/>
        <v>2400</v>
      </c>
    </row>
    <row r="9" spans="2:14" x14ac:dyDescent="0.3">
      <c r="B9" s="1" t="s">
        <v>11</v>
      </c>
      <c r="C9" s="55" t="s">
        <v>31</v>
      </c>
      <c r="D9" s="49">
        <f>PRODUCT('Quantity Sold'!D12 *Inventory!F12)</f>
        <v>1725</v>
      </c>
      <c r="E9" s="49">
        <f>PRODUCT(('Quantity Sold'!E12*Inventory!F12))</f>
        <v>2025</v>
      </c>
      <c r="F9" s="49">
        <f>PRODUCT('Quantity Sold'!F12 *Inventory!F12)</f>
        <v>2550</v>
      </c>
      <c r="G9" s="49">
        <f>PRODUCT('Quantity Sold'!G12 *Inventory!F12)</f>
        <v>900</v>
      </c>
      <c r="H9" s="49">
        <f>PRODUCT('Quantity Sold'!H12*Inventory!F12)</f>
        <v>825</v>
      </c>
      <c r="I9" s="49">
        <f>PRODUCT('Quantity Sold'!I12 *Inventory!F12)</f>
        <v>1350</v>
      </c>
      <c r="J9" s="27"/>
      <c r="K9" s="50">
        <f t="shared" si="0"/>
        <v>9375</v>
      </c>
      <c r="L9" s="30">
        <f>(K9/K23)</f>
        <v>8.6855014661126467E-3</v>
      </c>
      <c r="M9" s="49">
        <f t="shared" si="1"/>
        <v>6300</v>
      </c>
      <c r="N9" s="49">
        <f t="shared" si="2"/>
        <v>3075</v>
      </c>
    </row>
    <row r="10" spans="2:14" x14ac:dyDescent="0.3">
      <c r="B10" s="1" t="s">
        <v>12</v>
      </c>
      <c r="C10" s="55" t="s">
        <v>26</v>
      </c>
      <c r="D10" s="49">
        <f>PRODUCT('Quantity Sold'!D7 *Inventory!F7)</f>
        <v>3750</v>
      </c>
      <c r="E10" s="49">
        <f>PRODUCT(('Quantity Sold'!E7*Inventory!F7))</f>
        <v>7500</v>
      </c>
      <c r="F10" s="49">
        <f>PRODUCT('Quantity Sold'!F7 *Inventory!F7)</f>
        <v>11250</v>
      </c>
      <c r="G10" s="49">
        <f>PRODUCT('Quantity Sold'!G7 *Inventory!F7)</f>
        <v>3750</v>
      </c>
      <c r="H10" s="49">
        <f>PRODUCT('Quantity Sold'!H7*Inventory!F7)</f>
        <v>3750</v>
      </c>
      <c r="I10" s="49">
        <f>PRODUCT('Quantity Sold'!I7 *Inventory!F7)</f>
        <v>7500</v>
      </c>
      <c r="J10" s="27"/>
      <c r="K10" s="50">
        <f t="shared" si="0"/>
        <v>37500</v>
      </c>
      <c r="L10" s="30">
        <f>(K10/K23)</f>
        <v>3.4742005864450587E-2</v>
      </c>
      <c r="M10" s="49">
        <f t="shared" si="1"/>
        <v>22500</v>
      </c>
      <c r="N10" s="49">
        <f t="shared" si="2"/>
        <v>15000</v>
      </c>
    </row>
    <row r="11" spans="2:14" x14ac:dyDescent="0.3">
      <c r="B11" s="1" t="s">
        <v>13</v>
      </c>
      <c r="C11" s="55" t="s">
        <v>25</v>
      </c>
      <c r="D11" s="49">
        <f>PRODUCT('Quantity Sold'!D6 *Inventory!F6)</f>
        <v>500</v>
      </c>
      <c r="E11" s="49">
        <f>PRODUCT(('Quantity Sold'!E6*Inventory!F6))</f>
        <v>1000</v>
      </c>
      <c r="F11" s="49">
        <f>PRODUCT('Quantity Sold'!F6 *Inventory!F6)</f>
        <v>2500</v>
      </c>
      <c r="G11" s="49">
        <f>PRODUCT('Quantity Sold'!G6 *Inventory!F6)</f>
        <v>3000</v>
      </c>
      <c r="H11" s="49">
        <f>PRODUCT('Quantity Sold'!H6*Inventory!F6)</f>
        <v>1000</v>
      </c>
      <c r="I11" s="49">
        <f>PRODUCT('Quantity Sold'!I6 *Inventory!F6)</f>
        <v>4000</v>
      </c>
      <c r="J11" s="27"/>
      <c r="K11" s="50">
        <f t="shared" si="0"/>
        <v>12000</v>
      </c>
      <c r="L11" s="30">
        <f>(K11/K23)</f>
        <v>1.1117441876624189E-2</v>
      </c>
      <c r="M11" s="49">
        <f t="shared" si="1"/>
        <v>4000</v>
      </c>
      <c r="N11" s="49">
        <f t="shared" si="2"/>
        <v>8000</v>
      </c>
    </row>
    <row r="12" spans="2:14" x14ac:dyDescent="0.3">
      <c r="B12" s="1" t="s">
        <v>14</v>
      </c>
      <c r="C12" s="55" t="s">
        <v>29</v>
      </c>
      <c r="D12" s="49">
        <f>PRODUCT('Quantity Sold'!D10 *Inventory!F10)</f>
        <v>2200</v>
      </c>
      <c r="E12" s="49">
        <f>PRODUCT(('Quantity Sold'!E10*Inventory!F10))</f>
        <v>1200</v>
      </c>
      <c r="F12" s="49">
        <f>PRODUCT('Quantity Sold'!F10 *Inventory!F10)</f>
        <v>1200</v>
      </c>
      <c r="G12" s="49">
        <f>PRODUCT('Quantity Sold'!G10 *Inventory!F10)</f>
        <v>2200</v>
      </c>
      <c r="H12" s="49">
        <f>PRODUCT('Quantity Sold'!H10*Inventory!F10)</f>
        <v>1200</v>
      </c>
      <c r="I12" s="49">
        <f>PRODUCT('Quantity Sold'!I10 *Inventory!F10)</f>
        <v>1600</v>
      </c>
      <c r="J12" s="27"/>
      <c r="K12" s="50">
        <f t="shared" si="0"/>
        <v>9600</v>
      </c>
      <c r="L12" s="30">
        <f>(K12/K23)</f>
        <v>8.8939535012993506E-3</v>
      </c>
      <c r="M12" s="49">
        <f t="shared" si="1"/>
        <v>4600</v>
      </c>
      <c r="N12" s="49">
        <f t="shared" si="2"/>
        <v>5000</v>
      </c>
    </row>
    <row r="13" spans="2:14" x14ac:dyDescent="0.3">
      <c r="B13" s="1" t="s">
        <v>15</v>
      </c>
      <c r="C13" s="55" t="s">
        <v>36</v>
      </c>
      <c r="D13" s="49">
        <f>PRODUCT('Quantity Sold'!D17 *Inventory!F17)</f>
        <v>6000</v>
      </c>
      <c r="E13" s="49">
        <f>PRODUCT(('Quantity Sold'!E17*Inventory!F17))</f>
        <v>11500</v>
      </c>
      <c r="F13" s="49">
        <f>PRODUCT('Quantity Sold'!F17 *Inventory!F17)</f>
        <v>12500</v>
      </c>
      <c r="G13" s="49">
        <f>PRODUCT('Quantity Sold'!G17 *Inventory!F17)</f>
        <v>13500</v>
      </c>
      <c r="H13" s="49">
        <f>PRODUCT('Quantity Sold'!H17*Inventory!F17)</f>
        <v>16000</v>
      </c>
      <c r="I13" s="49">
        <f>PRODUCT('Quantity Sold'!I17 *Inventory!F17)</f>
        <v>15500</v>
      </c>
      <c r="J13" s="27"/>
      <c r="K13" s="50">
        <f t="shared" si="0"/>
        <v>75000</v>
      </c>
      <c r="L13" s="30">
        <f>(K13/K23)</f>
        <v>6.9484011728901174E-2</v>
      </c>
      <c r="M13" s="49">
        <f t="shared" si="1"/>
        <v>30000</v>
      </c>
      <c r="N13" s="49">
        <f t="shared" si="2"/>
        <v>45000</v>
      </c>
    </row>
    <row r="14" spans="2:14" x14ac:dyDescent="0.3">
      <c r="B14" s="1" t="s">
        <v>16</v>
      </c>
      <c r="C14" s="55" t="s">
        <v>39</v>
      </c>
      <c r="D14" s="49">
        <f>PRODUCT('Quantity Sold'!D20 *Inventory!F20)</f>
        <v>84915</v>
      </c>
      <c r="E14" s="49">
        <f>PRODUCT(('Quantity Sold'!E20*Inventory!F20))</f>
        <v>59940</v>
      </c>
      <c r="F14" s="49">
        <f>PRODUCT('Quantity Sold'!F20 *Inventory!F20)</f>
        <v>84915</v>
      </c>
      <c r="G14" s="49">
        <f>PRODUCT('Quantity Sold'!G20 *Inventory!F20)</f>
        <v>114885</v>
      </c>
      <c r="H14" s="49">
        <f>PRODUCT('Quantity Sold'!H20*Inventory!F20)</f>
        <v>107392.5</v>
      </c>
      <c r="I14" s="49">
        <f>PRODUCT('Quantity Sold'!I20 *Inventory!F20)</f>
        <v>137362.5</v>
      </c>
      <c r="J14" s="27"/>
      <c r="K14" s="50">
        <f t="shared" si="0"/>
        <v>589410</v>
      </c>
      <c r="L14" s="30">
        <f>(K14/K23)</f>
        <v>0.54606095137508859</v>
      </c>
      <c r="M14" s="49">
        <f t="shared" si="1"/>
        <v>229770</v>
      </c>
      <c r="N14" s="49">
        <f t="shared" si="2"/>
        <v>359640</v>
      </c>
    </row>
    <row r="15" spans="2:14" x14ac:dyDescent="0.3">
      <c r="B15" s="1" t="s">
        <v>17</v>
      </c>
      <c r="C15" s="55" t="s">
        <v>38</v>
      </c>
      <c r="D15" s="49">
        <f>PRODUCT('Quantity Sold'!D19 *Inventory!F19)</f>
        <v>14375</v>
      </c>
      <c r="E15" s="49">
        <f>PRODUCT(('Quantity Sold'!E19*Inventory!F19))</f>
        <v>2500</v>
      </c>
      <c r="F15" s="49">
        <f>PRODUCT('Quantity Sold'!F19 *Inventory!F19)</f>
        <v>3750</v>
      </c>
      <c r="G15" s="49">
        <f>PRODUCT('Quantity Sold'!G19 *Inventory!F19)</f>
        <v>5625</v>
      </c>
      <c r="H15" s="49">
        <f>PRODUCT('Quantity Sold'!H19*Inventory!F19)</f>
        <v>8750</v>
      </c>
      <c r="I15" s="49">
        <f>PRODUCT('Quantity Sold'!I19 *Inventory!F19)</f>
        <v>10625</v>
      </c>
      <c r="J15" s="27"/>
      <c r="K15" s="50">
        <f t="shared" si="0"/>
        <v>45625</v>
      </c>
      <c r="L15" s="30">
        <f>(K15/K23)</f>
        <v>4.2269440468414882E-2</v>
      </c>
      <c r="M15" s="49">
        <f t="shared" si="1"/>
        <v>20625</v>
      </c>
      <c r="N15" s="49">
        <f t="shared" si="2"/>
        <v>25000</v>
      </c>
    </row>
    <row r="16" spans="2:14" x14ac:dyDescent="0.3">
      <c r="B16" s="1" t="s">
        <v>18</v>
      </c>
      <c r="C16" s="55" t="s">
        <v>34</v>
      </c>
      <c r="D16" s="49">
        <f>PRODUCT('Quantity Sold'!D15 *Inventory!F15)</f>
        <v>550</v>
      </c>
      <c r="E16" s="49">
        <f>PRODUCT(('Quantity Sold'!E15*Inventory!F15))</f>
        <v>575</v>
      </c>
      <c r="F16" s="49">
        <f>PRODUCT('Quantity Sold'!F15 *Inventory!F15)</f>
        <v>625</v>
      </c>
      <c r="G16" s="49">
        <f>PRODUCT('Quantity Sold'!G15 *Inventory!F15)</f>
        <v>675</v>
      </c>
      <c r="H16" s="49">
        <f>PRODUCT('Quantity Sold'!H15*Inventory!F15)</f>
        <v>700</v>
      </c>
      <c r="I16" s="49">
        <f>PRODUCT('Quantity Sold'!I15 *Inventory!F15)</f>
        <v>550</v>
      </c>
      <c r="J16" s="27"/>
      <c r="K16" s="50">
        <f t="shared" si="0"/>
        <v>3675</v>
      </c>
      <c r="L16" s="30">
        <f>(K16/K23)</f>
        <v>3.4047165747161578E-3</v>
      </c>
      <c r="M16" s="49">
        <f t="shared" si="1"/>
        <v>1750</v>
      </c>
      <c r="N16" s="49">
        <f t="shared" si="2"/>
        <v>1925</v>
      </c>
    </row>
    <row r="17" spans="2:15" x14ac:dyDescent="0.3">
      <c r="B17" s="1" t="s">
        <v>19</v>
      </c>
      <c r="C17" s="55" t="s">
        <v>37</v>
      </c>
      <c r="D17" s="49">
        <f>PRODUCT('Quantity Sold'!D18 *Inventory!F18)</f>
        <v>2000</v>
      </c>
      <c r="E17" s="49">
        <f>PRODUCT(('Quantity Sold'!E18*Inventory!F18))</f>
        <v>24000</v>
      </c>
      <c r="F17" s="49">
        <f>PRODUCT('Quantity Sold'!F18 *Inventory!F18)</f>
        <v>8000</v>
      </c>
      <c r="G17" s="49">
        <f>PRODUCT('Quantity Sold'!G18 *Inventory!F18)</f>
        <v>12000</v>
      </c>
      <c r="H17" s="49">
        <f>PRODUCT('Quantity Sold'!H18*Inventory!F18)</f>
        <v>18000</v>
      </c>
      <c r="I17" s="49">
        <f>PRODUCT('Quantity Sold'!I18 *Inventory!F18)</f>
        <v>4000</v>
      </c>
      <c r="J17" s="27"/>
      <c r="K17" s="50">
        <f t="shared" si="0"/>
        <v>68000</v>
      </c>
      <c r="L17" s="30">
        <f>(K17/K23)</f>
        <v>6.29988373008704E-2</v>
      </c>
      <c r="M17" s="49">
        <f t="shared" si="1"/>
        <v>34000</v>
      </c>
      <c r="N17" s="49">
        <f t="shared" si="2"/>
        <v>34000</v>
      </c>
    </row>
    <row r="18" spans="2:15" x14ac:dyDescent="0.3">
      <c r="B18" s="1" t="s">
        <v>20</v>
      </c>
      <c r="C18" s="55" t="s">
        <v>28</v>
      </c>
      <c r="D18" s="49">
        <f>PRODUCT('Quantity Sold'!D9 *Inventory!F9)</f>
        <v>6000</v>
      </c>
      <c r="E18" s="49">
        <f>PRODUCT(('Quantity Sold'!E9*Inventory!F9))</f>
        <v>2000</v>
      </c>
      <c r="F18" s="49">
        <f>PRODUCT('Quantity Sold'!F9 *Inventory!F9)</f>
        <v>8000</v>
      </c>
      <c r="G18" s="49">
        <f>PRODUCT('Quantity Sold'!G9 *Inventory!F9)</f>
        <v>4000</v>
      </c>
      <c r="H18" s="49">
        <f>PRODUCT('Quantity Sold'!H9*Inventory!F9)</f>
        <v>16000</v>
      </c>
      <c r="I18" s="49">
        <f>PRODUCT('Quantity Sold'!I9 *Inventory!F9)</f>
        <v>2000</v>
      </c>
      <c r="J18" s="27"/>
      <c r="K18" s="50">
        <f t="shared" si="0"/>
        <v>38000</v>
      </c>
      <c r="L18" s="30">
        <f>(K18/K23)</f>
        <v>3.5205232609309932E-2</v>
      </c>
      <c r="M18" s="49">
        <f t="shared" si="1"/>
        <v>16000</v>
      </c>
      <c r="N18" s="49">
        <f t="shared" si="2"/>
        <v>22000</v>
      </c>
    </row>
    <row r="19" spans="2:15" x14ac:dyDescent="0.3">
      <c r="B19" s="1" t="s">
        <v>21</v>
      </c>
      <c r="C19" s="55" t="s">
        <v>27</v>
      </c>
      <c r="D19" s="49">
        <f>PRODUCT('Quantity Sold'!D8 *Inventory!F8)</f>
        <v>750</v>
      </c>
      <c r="E19" s="49">
        <f>PRODUCT(('Quantity Sold'!E8*Inventory!F8))</f>
        <v>1500</v>
      </c>
      <c r="F19" s="49">
        <f>PRODUCT('Quantity Sold'!F8 *Inventory!F8)</f>
        <v>2250</v>
      </c>
      <c r="G19" s="49">
        <f>PRODUCT('Quantity Sold'!G8 *Inventory!F8)</f>
        <v>5250</v>
      </c>
      <c r="H19" s="49">
        <f>PRODUCT('Quantity Sold'!H8*Inventory!F8)</f>
        <v>3750</v>
      </c>
      <c r="I19" s="49">
        <f>PRODUCT('Quantity Sold'!I8 *Inventory!F8)</f>
        <v>2250</v>
      </c>
      <c r="J19" s="27"/>
      <c r="K19" s="50">
        <f t="shared" si="0"/>
        <v>15750</v>
      </c>
      <c r="L19" s="30">
        <f>(K19/K23)</f>
        <v>1.4591642463069248E-2</v>
      </c>
      <c r="M19" s="49">
        <f t="shared" si="1"/>
        <v>4500</v>
      </c>
      <c r="N19" s="49">
        <f t="shared" si="2"/>
        <v>11250</v>
      </c>
    </row>
    <row r="20" spans="2:15" x14ac:dyDescent="0.3">
      <c r="B20" s="1" t="s">
        <v>22</v>
      </c>
      <c r="C20" s="55" t="s">
        <v>41</v>
      </c>
      <c r="D20" s="49">
        <f>PRODUCT('Quantity Sold'!D22 *Inventory!F22)</f>
        <v>5000</v>
      </c>
      <c r="E20" s="49">
        <f>PRODUCT(('Quantity Sold'!E22*Inventory!F22))</f>
        <v>7500</v>
      </c>
      <c r="F20" s="49">
        <f>PRODUCT('Quantity Sold'!F22 *Inventory!F22)</f>
        <v>15000</v>
      </c>
      <c r="G20" s="49">
        <f>PRODUCT('Quantity Sold'!G22 *Inventory!F22)</f>
        <v>17500</v>
      </c>
      <c r="H20" s="49">
        <f>PRODUCT('Quantity Sold'!H22*Inventory!F22)</f>
        <v>22500</v>
      </c>
      <c r="I20" s="49">
        <f>PRODUCT('Quantity Sold'!I22 *Inventory!F22)</f>
        <v>5000</v>
      </c>
      <c r="J20" s="27"/>
      <c r="K20" s="50">
        <f t="shared" si="0"/>
        <v>72500</v>
      </c>
      <c r="L20" s="30">
        <f>(K20/K23)</f>
        <v>6.716787800460447E-2</v>
      </c>
      <c r="M20" s="49">
        <f t="shared" si="1"/>
        <v>27500</v>
      </c>
      <c r="N20" s="49">
        <f t="shared" si="2"/>
        <v>45000</v>
      </c>
    </row>
    <row r="21" spans="2:15" x14ac:dyDescent="0.3">
      <c r="B21" s="1" t="s">
        <v>23</v>
      </c>
      <c r="C21" s="55" t="s">
        <v>32</v>
      </c>
      <c r="D21" s="49">
        <f>PRODUCT('Quantity Sold'!D13 *Inventory!F13)</f>
        <v>6400</v>
      </c>
      <c r="E21" s="49">
        <f>PRODUCT(('Quantity Sold'!E13*Inventory!F13))</f>
        <v>4600</v>
      </c>
      <c r="F21" s="49">
        <f>PRODUCT('Quantity Sold'!F13 *Inventory!F13)</f>
        <v>2600</v>
      </c>
      <c r="G21" s="49">
        <f>PRODUCT('Quantity Sold'!G13 *Inventory!F13)</f>
        <v>1000</v>
      </c>
      <c r="H21" s="49">
        <f>PRODUCT('Quantity Sold'!H13*Inventory!F13)</f>
        <v>1400</v>
      </c>
      <c r="I21" s="49">
        <f>PRODUCT('Quantity Sold'!I13 *Inventory!F13)</f>
        <v>400</v>
      </c>
      <c r="J21" s="27"/>
      <c r="K21" s="50">
        <f t="shared" si="0"/>
        <v>16400</v>
      </c>
      <c r="L21" s="30">
        <f>(K21/K23)</f>
        <v>1.5193837231386391E-2</v>
      </c>
      <c r="M21" s="49">
        <f t="shared" si="1"/>
        <v>13600</v>
      </c>
      <c r="N21" s="49">
        <f t="shared" si="2"/>
        <v>2800</v>
      </c>
    </row>
    <row r="22" spans="2:15" ht="14.5" thickBot="1" x14ac:dyDescent="0.35">
      <c r="B22" s="9" t="s">
        <v>24</v>
      </c>
      <c r="C22" s="56" t="s">
        <v>33</v>
      </c>
      <c r="D22" s="51">
        <f>PRODUCT('Quantity Sold'!D14 *Inventory!F14)</f>
        <v>6000</v>
      </c>
      <c r="E22" s="51">
        <f>PRODUCT(('Quantity Sold'!E14*Inventory!F14))</f>
        <v>15000</v>
      </c>
      <c r="F22" s="51">
        <f>PRODUCT('Quantity Sold'!F14 *Inventory!F14)</f>
        <v>9000</v>
      </c>
      <c r="G22" s="51">
        <f>PRODUCT('Quantity Sold'!G14 *Inventory!F14)</f>
        <v>3000</v>
      </c>
      <c r="H22" s="51">
        <f>PRODUCT('Quantity Sold'!H14*Inventory!F14)</f>
        <v>6000</v>
      </c>
      <c r="I22" s="51">
        <f>PRODUCT('Quantity Sold'!I14 *Inventory!F14)</f>
        <v>6000</v>
      </c>
      <c r="J22" s="27"/>
      <c r="K22" s="52">
        <f t="shared" si="0"/>
        <v>45000</v>
      </c>
      <c r="L22" s="31">
        <f>(K22/K23)</f>
        <v>4.1690407037340706E-2</v>
      </c>
      <c r="M22" s="51">
        <f t="shared" si="1"/>
        <v>30000</v>
      </c>
      <c r="N22" s="51">
        <f t="shared" si="2"/>
        <v>15000</v>
      </c>
    </row>
    <row r="23" spans="2:15" ht="15" thickTop="1" thickBot="1" x14ac:dyDescent="0.35">
      <c r="B23" s="106" t="s">
        <v>44</v>
      </c>
      <c r="C23" s="107"/>
      <c r="D23" s="32">
        <f>SUM(D6:D22)</f>
        <v>145565</v>
      </c>
      <c r="E23" s="33">
        <f t="shared" ref="E23:I23" si="3">SUM(E6:E22)</f>
        <v>147290</v>
      </c>
      <c r="F23" s="34">
        <f t="shared" si="3"/>
        <v>172240</v>
      </c>
      <c r="G23" s="32">
        <f t="shared" si="3"/>
        <v>196885</v>
      </c>
      <c r="H23" s="33">
        <f t="shared" si="3"/>
        <v>215917.5</v>
      </c>
      <c r="I23" s="34">
        <f t="shared" si="3"/>
        <v>201487.5</v>
      </c>
      <c r="J23" s="32"/>
      <c r="K23" s="35">
        <f>SUM(K6:K22)</f>
        <v>1079385</v>
      </c>
      <c r="L23" s="36">
        <f>SUM(L6:L22)</f>
        <v>1</v>
      </c>
      <c r="M23" s="37">
        <f>SUM(M6:M22)</f>
        <v>465095</v>
      </c>
      <c r="N23" s="37">
        <f>SUM(N6:N22)</f>
        <v>614290</v>
      </c>
      <c r="O23" s="11"/>
    </row>
    <row r="24" spans="2:15" ht="14.5" thickTop="1" x14ac:dyDescent="0.3">
      <c r="H24" s="20"/>
      <c r="N24" s="20"/>
    </row>
  </sheetData>
  <sortState xmlns:xlrd2="http://schemas.microsoft.com/office/spreadsheetml/2017/richdata2" ref="C6:I22">
    <sortCondition ref="C6:C22"/>
  </sortState>
  <mergeCells count="4">
    <mergeCell ref="B23:C23"/>
    <mergeCell ref="B1:N1"/>
    <mergeCell ref="B2:N2"/>
    <mergeCell ref="B3:N4"/>
  </mergeCells>
  <pageMargins left="0.25" right="0.25" top="0.75" bottom="0.75" header="0.3" footer="0.3"/>
  <pageSetup scale="61" fitToHeight="0" orientation="portrait" r:id="rId1"/>
  <headerFooter>
    <oddHeader>&amp;LVishal Khandelwal</oddHeader>
    <oddFooter>&amp;CSemester Capstone Project Part 1&amp;RSales Revenue</oddFooter>
  </headerFooter>
  <drawing r:id="rId2"/>
  <extLst>
    <ext xmlns:x14="http://schemas.microsoft.com/office/spreadsheetml/2009/9/main" uri="{05C60535-1F16-4fd2-B633-F4F36F0B64E0}">
      <x14:sparklineGroups xmlns:xm="http://schemas.microsoft.com/office/excel/2006/main">
        <x14:sparklineGroup type="column" displayEmptyCellsAs="gap" xr2:uid="{280A235C-8D6C-4BA0-91FD-700AAE86DEDD}">
          <x14:colorSeries theme="5" tint="-0.249977111117893"/>
          <x14:colorNegative rgb="FFD00000"/>
          <x14:colorAxis rgb="FF000000"/>
          <x14:colorMarkers rgb="FFD00000"/>
          <x14:colorFirst rgb="FFD00000"/>
          <x14:colorLast rgb="FFD00000"/>
          <x14:colorHigh rgb="FFD00000"/>
          <x14:colorLow rgb="FFD00000"/>
          <x14:sparklines>
            <x14:sparkline>
              <xm:f>'Sales Revenue'!D6:I6</xm:f>
              <xm:sqref>J6</xm:sqref>
            </x14:sparkline>
            <x14:sparkline>
              <xm:f>'Sales Revenue'!D7:I7</xm:f>
              <xm:sqref>J7</xm:sqref>
            </x14:sparkline>
            <x14:sparkline>
              <xm:f>'Sales Revenue'!D8:I8</xm:f>
              <xm:sqref>J8</xm:sqref>
            </x14:sparkline>
            <x14:sparkline>
              <xm:f>'Sales Revenue'!D9:I9</xm:f>
              <xm:sqref>J9</xm:sqref>
            </x14:sparkline>
            <x14:sparkline>
              <xm:f>'Sales Revenue'!D10:I10</xm:f>
              <xm:sqref>J10</xm:sqref>
            </x14:sparkline>
            <x14:sparkline>
              <xm:f>'Sales Revenue'!D11:I11</xm:f>
              <xm:sqref>J11</xm:sqref>
            </x14:sparkline>
            <x14:sparkline>
              <xm:f>'Sales Revenue'!D12:I12</xm:f>
              <xm:sqref>J12</xm:sqref>
            </x14:sparkline>
            <x14:sparkline>
              <xm:f>'Sales Revenue'!D13:I13</xm:f>
              <xm:sqref>J13</xm:sqref>
            </x14:sparkline>
            <x14:sparkline>
              <xm:f>'Sales Revenue'!D14:I14</xm:f>
              <xm:sqref>J14</xm:sqref>
            </x14:sparkline>
            <x14:sparkline>
              <xm:f>'Sales Revenue'!D15:I15</xm:f>
              <xm:sqref>J15</xm:sqref>
            </x14:sparkline>
            <x14:sparkline>
              <xm:f>'Sales Revenue'!D16:I16</xm:f>
              <xm:sqref>J16</xm:sqref>
            </x14:sparkline>
            <x14:sparkline>
              <xm:f>'Sales Revenue'!D17:I17</xm:f>
              <xm:sqref>J17</xm:sqref>
            </x14:sparkline>
            <x14:sparkline>
              <xm:f>'Sales Revenue'!D18:I18</xm:f>
              <xm:sqref>J18</xm:sqref>
            </x14:sparkline>
            <x14:sparkline>
              <xm:f>'Sales Revenue'!D19:I19</xm:f>
              <xm:sqref>J19</xm:sqref>
            </x14:sparkline>
            <x14:sparkline>
              <xm:f>'Sales Revenue'!D20:I20</xm:f>
              <xm:sqref>J20</xm:sqref>
            </x14:sparkline>
            <x14:sparkline>
              <xm:f>'Sales Revenue'!D21:I21</xm:f>
              <xm:sqref>J21</xm:sqref>
            </x14:sparkline>
            <x14:sparkline>
              <xm:f>'Sales Revenue'!D22:I22</xm:f>
              <xm:sqref>J22</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E2F44-234F-4830-A41A-B28A737BEBD7}">
  <dimension ref="A1:E10"/>
  <sheetViews>
    <sheetView zoomScaleNormal="100" workbookViewId="0">
      <selection activeCell="H17" sqref="H17"/>
    </sheetView>
  </sheetViews>
  <sheetFormatPr defaultRowHeight="14" x14ac:dyDescent="0.3"/>
  <cols>
    <col min="1" max="1" width="13.83203125" bestFit="1" customWidth="1"/>
    <col min="2" max="2" width="25.33203125" bestFit="1" customWidth="1"/>
    <col min="4" max="4" width="36.1640625" customWidth="1"/>
    <col min="5" max="5" width="28.08203125" customWidth="1"/>
  </cols>
  <sheetData>
    <row r="1" spans="1:5" x14ac:dyDescent="0.3">
      <c r="A1" s="57" t="s">
        <v>73</v>
      </c>
      <c r="D1" s="109"/>
      <c r="E1" s="109"/>
    </row>
    <row r="2" spans="1:5" x14ac:dyDescent="0.3">
      <c r="A2" t="s">
        <v>74</v>
      </c>
      <c r="B2" t="s">
        <v>75</v>
      </c>
    </row>
    <row r="3" spans="1:5" x14ac:dyDescent="0.3">
      <c r="A3" s="1">
        <v>1001</v>
      </c>
      <c r="B3" t="s">
        <v>76</v>
      </c>
    </row>
    <row r="4" spans="1:5" x14ac:dyDescent="0.3">
      <c r="A4" s="1">
        <v>1002</v>
      </c>
      <c r="B4" t="s">
        <v>77</v>
      </c>
    </row>
    <row r="5" spans="1:5" x14ac:dyDescent="0.3">
      <c r="A5" s="1">
        <v>1003</v>
      </c>
      <c r="B5" t="s">
        <v>78</v>
      </c>
    </row>
    <row r="6" spans="1:5" x14ac:dyDescent="0.3">
      <c r="A6" s="1">
        <v>1004</v>
      </c>
      <c r="B6" t="s">
        <v>79</v>
      </c>
    </row>
    <row r="7" spans="1:5" x14ac:dyDescent="0.3">
      <c r="A7" s="1">
        <v>1005</v>
      </c>
      <c r="B7" t="s">
        <v>80</v>
      </c>
    </row>
    <row r="8" spans="1:5" x14ac:dyDescent="0.3">
      <c r="A8" s="1">
        <v>1006</v>
      </c>
      <c r="B8" t="s">
        <v>81</v>
      </c>
    </row>
    <row r="9" spans="1:5" x14ac:dyDescent="0.3">
      <c r="A9" s="1">
        <v>1007</v>
      </c>
      <c r="B9" t="s">
        <v>82</v>
      </c>
    </row>
    <row r="10" spans="1:5" x14ac:dyDescent="0.3">
      <c r="E10" s="58"/>
    </row>
  </sheetData>
  <mergeCells count="1">
    <mergeCell ref="D1:E1"/>
  </mergeCells>
  <pageMargins left="0.7" right="0.7" top="0.75" bottom="0.75" header="0.3" footer="0.3"/>
  <pageSetup scale="74"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6DCA-B6DE-44CF-9534-445B877EC661}">
  <dimension ref="A1:H35"/>
  <sheetViews>
    <sheetView zoomScaleNormal="100" workbookViewId="0">
      <selection sqref="A1:G1"/>
    </sheetView>
  </sheetViews>
  <sheetFormatPr defaultRowHeight="14" x14ac:dyDescent="0.3"/>
  <cols>
    <col min="1" max="1" width="17.08203125" customWidth="1"/>
    <col min="2" max="2" width="21.5" bestFit="1" customWidth="1"/>
    <col min="3" max="7" width="11.58203125" customWidth="1"/>
    <col min="8" max="8" width="10.58203125" bestFit="1" customWidth="1"/>
  </cols>
  <sheetData>
    <row r="1" spans="1:8" ht="40" customHeight="1" x14ac:dyDescent="0.65">
      <c r="A1" s="110"/>
      <c r="B1" s="110"/>
      <c r="C1" s="110"/>
      <c r="D1" s="110"/>
      <c r="E1" s="110"/>
      <c r="F1" s="110"/>
      <c r="G1" s="110"/>
      <c r="H1" s="59"/>
    </row>
    <row r="2" spans="1:8" ht="17" thickBot="1" x14ac:dyDescent="0.4">
      <c r="A2" s="111" t="s">
        <v>83</v>
      </c>
      <c r="B2" s="111"/>
      <c r="C2" s="111"/>
      <c r="D2" s="111"/>
      <c r="E2" s="111"/>
      <c r="F2" s="111"/>
      <c r="G2" s="111"/>
    </row>
    <row r="3" spans="1:8" ht="42.5" thickTop="1" x14ac:dyDescent="0.3">
      <c r="A3" s="60"/>
      <c r="B3" s="61" t="s">
        <v>84</v>
      </c>
      <c r="C3" s="61" t="s">
        <v>85</v>
      </c>
      <c r="E3" s="62"/>
      <c r="F3" s="61" t="s">
        <v>86</v>
      </c>
      <c r="G3" s="82">
        <f>DATE(2023,3,15)</f>
        <v>45000</v>
      </c>
    </row>
    <row r="4" spans="1:8" x14ac:dyDescent="0.3">
      <c r="A4" s="64" t="s">
        <v>87</v>
      </c>
      <c r="B4" s="64" t="s">
        <v>88</v>
      </c>
      <c r="C4" s="83">
        <f>SUM(F9,F11:F13,F18)</f>
        <v>0.33333333333333331</v>
      </c>
      <c r="F4" s="63"/>
      <c r="G4" s="63"/>
    </row>
    <row r="5" spans="1:8" x14ac:dyDescent="0.3">
      <c r="A5" s="64" t="s">
        <v>89</v>
      </c>
      <c r="B5" s="64" t="s">
        <v>90</v>
      </c>
      <c r="C5" s="83">
        <f>SUM(F10,F14:F17)</f>
        <v>0.2916666666666668</v>
      </c>
      <c r="H5" s="63"/>
    </row>
    <row r="6" spans="1:8" x14ac:dyDescent="0.3">
      <c r="C6" s="65"/>
      <c r="H6" s="63"/>
    </row>
    <row r="7" spans="1:8" ht="14.5" thickBot="1" x14ac:dyDescent="0.35">
      <c r="C7" s="112" t="s">
        <v>91</v>
      </c>
      <c r="D7" s="112"/>
      <c r="E7" s="112"/>
    </row>
    <row r="8" spans="1:8" ht="28.5" thickBot="1" x14ac:dyDescent="0.35">
      <c r="A8" s="66" t="s">
        <v>74</v>
      </c>
      <c r="B8" s="66" t="s">
        <v>92</v>
      </c>
      <c r="C8" s="67" t="s">
        <v>93</v>
      </c>
      <c r="D8" s="67" t="s">
        <v>94</v>
      </c>
      <c r="E8" s="67" t="s">
        <v>95</v>
      </c>
      <c r="F8" s="67" t="s">
        <v>96</v>
      </c>
      <c r="G8" s="68" t="s">
        <v>97</v>
      </c>
    </row>
    <row r="9" spans="1:8" x14ac:dyDescent="0.3">
      <c r="A9" s="69">
        <v>1001</v>
      </c>
      <c r="B9" s="69" t="str">
        <f>VLOOKUP(A9,'Activity Data'!A3:B9,2)</f>
        <v xml:space="preserve">Checking in shipments   </v>
      </c>
      <c r="C9" s="70" t="s">
        <v>88</v>
      </c>
      <c r="D9" s="71">
        <v>0.3125</v>
      </c>
      <c r="E9" s="72">
        <v>0.35416666666666669</v>
      </c>
      <c r="F9" s="73">
        <f>(E9-D9)</f>
        <v>4.1666666666666685E-2</v>
      </c>
      <c r="G9" t="str">
        <f>IF(F9&lt;=D25, "Yes", "No")</f>
        <v>Yes</v>
      </c>
    </row>
    <row r="10" spans="1:8" x14ac:dyDescent="0.3">
      <c r="A10" s="69">
        <v>1002</v>
      </c>
      <c r="B10" s="69" t="str">
        <f>VLOOKUP(A10,'Activity Data'!A3:B9,2)</f>
        <v>Stocking Inventory</v>
      </c>
      <c r="C10" s="70" t="s">
        <v>90</v>
      </c>
      <c r="D10" s="72">
        <v>0.3125</v>
      </c>
      <c r="E10" s="72">
        <v>0.35416666666666669</v>
      </c>
      <c r="F10" s="73">
        <f t="shared" ref="F10:F18" si="0">(E10-D10)</f>
        <v>4.1666666666666685E-2</v>
      </c>
      <c r="G10" t="str">
        <f>IF(F10&lt;=D26, "Yes", "No")</f>
        <v>Yes</v>
      </c>
    </row>
    <row r="11" spans="1:8" x14ac:dyDescent="0.3">
      <c r="A11" s="69">
        <v>1004</v>
      </c>
      <c r="B11" s="69" t="str">
        <f>VLOOKUP(A11,'Activity Data'!A3:B9,2)</f>
        <v>Setting up displays</v>
      </c>
      <c r="C11" s="70" t="s">
        <v>88</v>
      </c>
      <c r="D11" s="72">
        <v>0.35416666666666669</v>
      </c>
      <c r="E11" s="72">
        <v>0.41666666666666669</v>
      </c>
      <c r="F11" s="73">
        <f t="shared" si="0"/>
        <v>6.25E-2</v>
      </c>
      <c r="G11" t="str">
        <f>IF(F11&lt;=D25, "Yes", "No")</f>
        <v>Yes</v>
      </c>
    </row>
    <row r="12" spans="1:8" x14ac:dyDescent="0.3">
      <c r="A12" s="69">
        <v>1005</v>
      </c>
      <c r="B12" s="69" t="str">
        <f>VLOOKUP(A12,'Activity Data'!A3:B9,2)</f>
        <v>Checking customers out/cashier</v>
      </c>
      <c r="C12" s="70" t="s">
        <v>88</v>
      </c>
      <c r="D12" s="72">
        <v>0.4375</v>
      </c>
      <c r="E12" s="72">
        <v>0.52083333333333337</v>
      </c>
      <c r="F12" s="73">
        <f t="shared" si="0"/>
        <v>8.333333333333337E-2</v>
      </c>
      <c r="G12" t="str">
        <f>IF(F12&lt;=D25, "Yes", "No")</f>
        <v>No</v>
      </c>
    </row>
    <row r="13" spans="1:8" x14ac:dyDescent="0.3">
      <c r="A13" s="69">
        <v>1005</v>
      </c>
      <c r="B13" s="69" t="str">
        <f>VLOOKUP(A13,'Activity Data'!A3:B9,2)</f>
        <v>Checking customers out/cashier</v>
      </c>
      <c r="C13" s="70" t="s">
        <v>88</v>
      </c>
      <c r="D13" s="72">
        <v>0.52083333333333337</v>
      </c>
      <c r="E13" s="72">
        <v>0.60416666666666663</v>
      </c>
      <c r="F13" s="73">
        <f t="shared" si="0"/>
        <v>8.3333333333333259E-2</v>
      </c>
      <c r="G13" t="str">
        <f>IF(F13&lt;=D25, "Yes", "No")</f>
        <v>No</v>
      </c>
    </row>
    <row r="14" spans="1:8" x14ac:dyDescent="0.3">
      <c r="A14" s="69">
        <v>1002</v>
      </c>
      <c r="B14" s="69" t="str">
        <f>VLOOKUP(A14,'Activity Data'!A3:B9,2)</f>
        <v>Stocking Inventory</v>
      </c>
      <c r="C14" s="70" t="s">
        <v>90</v>
      </c>
      <c r="D14" s="72">
        <v>0.39583333333333331</v>
      </c>
      <c r="E14" s="72">
        <v>0.4375</v>
      </c>
      <c r="F14" s="73">
        <f t="shared" si="0"/>
        <v>4.1666666666666685E-2</v>
      </c>
      <c r="G14" t="str">
        <f>IF(F14&lt;=D25, "Yes", "No")</f>
        <v>Yes</v>
      </c>
    </row>
    <row r="15" spans="1:8" x14ac:dyDescent="0.3">
      <c r="A15" s="69">
        <v>1004</v>
      </c>
      <c r="B15" s="69" t="str">
        <f>VLOOKUP(A15,'Activity Data'!A3:B9,2)</f>
        <v>Setting up displays</v>
      </c>
      <c r="C15" s="70" t="s">
        <v>90</v>
      </c>
      <c r="D15" s="72">
        <v>0.45833333333333331</v>
      </c>
      <c r="E15" s="72">
        <v>0.52083333333333337</v>
      </c>
      <c r="F15" s="73">
        <f t="shared" si="0"/>
        <v>6.2500000000000056E-2</v>
      </c>
      <c r="G15" t="str">
        <f>IF(F15&lt;=D25, "Yes", "No")</f>
        <v>No</v>
      </c>
    </row>
    <row r="16" spans="1:8" x14ac:dyDescent="0.3">
      <c r="A16" s="69">
        <v>1002</v>
      </c>
      <c r="B16" s="69" t="str">
        <f>VLOOKUP(A16,'Activity Data'!A3:B9,2)</f>
        <v>Stocking Inventory</v>
      </c>
      <c r="C16" s="70" t="s">
        <v>90</v>
      </c>
      <c r="D16" s="72">
        <v>0.54166666666666663</v>
      </c>
      <c r="E16" s="72">
        <v>0.58333333333333337</v>
      </c>
      <c r="F16" s="73">
        <f t="shared" si="0"/>
        <v>4.1666666666666741E-2</v>
      </c>
      <c r="G16" t="str">
        <f>IF(F16&lt;=D25, "Yes", "No")</f>
        <v>Yes</v>
      </c>
    </row>
    <row r="17" spans="1:7" x14ac:dyDescent="0.3">
      <c r="A17" s="69">
        <v>1003</v>
      </c>
      <c r="B17" s="69" t="str">
        <f>VLOOKUP(A17,'Activity Data'!A3:B9,2)</f>
        <v>Pricing items</v>
      </c>
      <c r="C17" s="70" t="s">
        <v>90</v>
      </c>
      <c r="D17" s="72">
        <v>0.58333333333333337</v>
      </c>
      <c r="E17" s="72">
        <v>0.6875</v>
      </c>
      <c r="F17" s="73">
        <f t="shared" si="0"/>
        <v>0.10416666666666663</v>
      </c>
      <c r="G17" t="str">
        <f>IF(F17&lt;=D25, "Yes", "No")</f>
        <v>No</v>
      </c>
    </row>
    <row r="18" spans="1:7" x14ac:dyDescent="0.3">
      <c r="A18" s="69">
        <v>1001</v>
      </c>
      <c r="B18" s="69" t="str">
        <f>VLOOKUP(A18,'Activity Data'!A3:B9,2)</f>
        <v xml:space="preserve">Checking in shipments   </v>
      </c>
      <c r="C18" s="70" t="s">
        <v>88</v>
      </c>
      <c r="D18" s="72">
        <v>0.60416666666666663</v>
      </c>
      <c r="E18" s="72">
        <v>0.66666666666666663</v>
      </c>
      <c r="F18" s="73">
        <f t="shared" si="0"/>
        <v>6.25E-2</v>
      </c>
      <c r="G18" t="str">
        <f>IF(F18&lt;=D25, "Yes", "No")</f>
        <v>Yes</v>
      </c>
    </row>
    <row r="19" spans="1:7" x14ac:dyDescent="0.3">
      <c r="A19" s="69"/>
      <c r="B19" s="69"/>
      <c r="C19" s="70"/>
      <c r="D19" s="72"/>
      <c r="E19" s="72"/>
      <c r="F19" s="73"/>
      <c r="G19" s="74"/>
    </row>
    <row r="20" spans="1:7" x14ac:dyDescent="0.3">
      <c r="A20" s="69"/>
      <c r="B20" s="69"/>
      <c r="C20" s="70"/>
      <c r="D20" s="72"/>
      <c r="E20" s="72"/>
      <c r="F20" s="73"/>
      <c r="G20" s="74"/>
    </row>
    <row r="21" spans="1:7" x14ac:dyDescent="0.3">
      <c r="C21" s="70"/>
      <c r="D21" s="72"/>
      <c r="E21" s="72"/>
      <c r="F21" s="73"/>
      <c r="G21" s="74"/>
    </row>
    <row r="22" spans="1:7" ht="14.5" thickBot="1" x14ac:dyDescent="0.35">
      <c r="B22" s="70"/>
      <c r="C22" s="113" t="s">
        <v>98</v>
      </c>
      <c r="D22" s="113"/>
    </row>
    <row r="23" spans="1:7" x14ac:dyDescent="0.3">
      <c r="C23" s="75" t="s">
        <v>99</v>
      </c>
      <c r="D23" s="75" t="s">
        <v>100</v>
      </c>
      <c r="F23" s="75"/>
      <c r="G23" s="75"/>
    </row>
    <row r="24" spans="1:7" x14ac:dyDescent="0.3">
      <c r="B24" s="76" t="s">
        <v>101</v>
      </c>
      <c r="C24" s="70">
        <v>1.5</v>
      </c>
      <c r="D24" s="77">
        <f>SUM(F9:F18)</f>
        <v>0.62500000000000011</v>
      </c>
      <c r="F24" s="78"/>
      <c r="G24" s="78"/>
    </row>
    <row r="25" spans="1:7" x14ac:dyDescent="0.3">
      <c r="B25" s="76" t="s">
        <v>102</v>
      </c>
      <c r="C25" s="70">
        <v>8.3333333333333329E-2</v>
      </c>
      <c r="D25" s="73">
        <f>AVERAGE(F9:F18)</f>
        <v>6.2500000000000014E-2</v>
      </c>
      <c r="F25" s="78"/>
      <c r="G25" s="78"/>
    </row>
    <row r="26" spans="1:7" x14ac:dyDescent="0.3">
      <c r="B26" s="76" t="s">
        <v>103</v>
      </c>
      <c r="C26" s="70">
        <v>2.0833333333333332E-2</v>
      </c>
      <c r="D26" s="73">
        <f>MIN(F9:F18)</f>
        <v>4.1666666666666685E-2</v>
      </c>
      <c r="F26" s="78"/>
      <c r="G26" s="78"/>
    </row>
    <row r="27" spans="1:7" x14ac:dyDescent="0.3">
      <c r="B27" s="76" t="s">
        <v>104</v>
      </c>
      <c r="C27" s="70">
        <v>0.14583333333333334</v>
      </c>
      <c r="D27" s="73">
        <f>MAX(F9:F18)</f>
        <v>0.10416666666666663</v>
      </c>
      <c r="F27" s="78"/>
      <c r="G27" s="78"/>
    </row>
    <row r="28" spans="1:7" x14ac:dyDescent="0.3">
      <c r="B28" s="79" t="s">
        <v>105</v>
      </c>
      <c r="C28" s="80" t="s">
        <v>106</v>
      </c>
      <c r="D28" s="78">
        <f>COUNT(F9:F18)</f>
        <v>10</v>
      </c>
      <c r="F28" s="70"/>
      <c r="G28" s="70"/>
    </row>
    <row r="29" spans="1:7" x14ac:dyDescent="0.3">
      <c r="C29" s="81"/>
      <c r="D29" s="70"/>
      <c r="E29" s="78"/>
      <c r="F29" s="65"/>
      <c r="G29" s="65"/>
    </row>
    <row r="30" spans="1:7" x14ac:dyDescent="0.3">
      <c r="C30" s="78"/>
      <c r="E30" s="78"/>
    </row>
    <row r="31" spans="1:7" x14ac:dyDescent="0.3">
      <c r="C31" s="73"/>
      <c r="E31" s="78"/>
    </row>
    <row r="32" spans="1:7" x14ac:dyDescent="0.3">
      <c r="C32" s="78"/>
      <c r="E32" s="78"/>
    </row>
    <row r="33" spans="3:5" x14ac:dyDescent="0.3">
      <c r="C33" s="78"/>
      <c r="E33" s="78"/>
    </row>
    <row r="34" spans="3:5" x14ac:dyDescent="0.3">
      <c r="C34" s="78"/>
      <c r="E34" s="78"/>
    </row>
    <row r="35" spans="3:5" x14ac:dyDescent="0.3">
      <c r="C35" s="78"/>
      <c r="E35" s="78"/>
    </row>
  </sheetData>
  <mergeCells count="4">
    <mergeCell ref="A1:G1"/>
    <mergeCell ref="A2:G2"/>
    <mergeCell ref="C7:E7"/>
    <mergeCell ref="C22:D22"/>
  </mergeCells>
  <conditionalFormatting sqref="B9:G18">
    <cfRule type="expression" dxfId="4" priority="1">
      <formula>$G9="NO"</formula>
    </cfRule>
  </conditionalFormatting>
  <dataValidations disablePrompts="1" count="1">
    <dataValidation type="list" allowBlank="1" showInputMessage="1" showErrorMessage="1" sqref="C9:C18" xr:uid="{06B3ADF0-6C2B-4D9C-B421-FBCD66076767}">
      <formula1>$B$4:$B$5</formula1>
    </dataValidation>
  </dataValidations>
  <pageMargins left="0.7" right="0.7" top="0.75" bottom="0.75" header="0.3" footer="0.3"/>
  <pageSetup scale="86" orientation="portrait" horizontalDpi="200" verticalDpi="20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6A4B3FD6-7E80-4202-8A40-9E584A151A21}">
          <x14:formula1>
            <xm:f>'Activity Data'!$A$3:$A$9</xm:f>
          </x14:formula1>
          <xm:sqref>M19 A9:A18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6D898-FAD5-4655-9C5B-77584A5C9679}">
  <dimension ref="A1:H38"/>
  <sheetViews>
    <sheetView topLeftCell="A11" zoomScaleNormal="100" workbookViewId="0">
      <selection activeCell="I10" sqref="I10"/>
    </sheetView>
  </sheetViews>
  <sheetFormatPr defaultRowHeight="14" x14ac:dyDescent="0.3"/>
  <cols>
    <col min="1" max="1" width="3.75" bestFit="1" customWidth="1"/>
    <col min="2" max="2" width="7.5" bestFit="1" customWidth="1"/>
    <col min="3" max="3" width="7.6640625" bestFit="1" customWidth="1"/>
    <col min="4" max="4" width="14.83203125" bestFit="1" customWidth="1"/>
    <col min="5" max="5" width="21.5" bestFit="1" customWidth="1"/>
    <col min="6" max="6" width="16" style="1" bestFit="1" customWidth="1"/>
    <col min="7" max="7" width="11.08203125" bestFit="1" customWidth="1"/>
    <col min="8" max="8" width="10.58203125" bestFit="1" customWidth="1"/>
  </cols>
  <sheetData>
    <row r="1" spans="1:8" ht="32.5" x14ac:dyDescent="0.65">
      <c r="A1" s="100" t="s">
        <v>42</v>
      </c>
      <c r="B1" s="101"/>
      <c r="C1" s="101"/>
      <c r="D1" s="101"/>
      <c r="E1" s="101"/>
      <c r="F1" s="101"/>
      <c r="G1" s="101"/>
      <c r="H1" s="101"/>
    </row>
    <row r="2" spans="1:8" ht="18.5" thickBot="1" x14ac:dyDescent="0.45">
      <c r="A2" s="102" t="s">
        <v>234</v>
      </c>
      <c r="B2" s="103"/>
      <c r="C2" s="103"/>
      <c r="D2" s="103"/>
      <c r="E2" s="103"/>
      <c r="F2" s="103"/>
      <c r="G2" s="103"/>
      <c r="H2" s="103"/>
    </row>
    <row r="3" spans="1:8" ht="14.5" thickTop="1" x14ac:dyDescent="0.3">
      <c r="A3" t="s">
        <v>107</v>
      </c>
      <c r="B3" t="s">
        <v>108</v>
      </c>
      <c r="C3" t="s">
        <v>109</v>
      </c>
      <c r="D3" t="s">
        <v>110</v>
      </c>
      <c r="E3" t="s">
        <v>111</v>
      </c>
      <c r="F3" s="1" t="s">
        <v>112</v>
      </c>
      <c r="G3" t="s">
        <v>113</v>
      </c>
      <c r="H3" t="s">
        <v>114</v>
      </c>
    </row>
    <row r="4" spans="1:8" x14ac:dyDescent="0.3">
      <c r="A4">
        <v>131</v>
      </c>
      <c r="B4" t="s">
        <v>118</v>
      </c>
      <c r="C4" t="s">
        <v>117</v>
      </c>
      <c r="D4" t="s">
        <v>180</v>
      </c>
      <c r="E4" t="s">
        <v>207</v>
      </c>
      <c r="F4" s="1" t="s">
        <v>187</v>
      </c>
      <c r="G4" s="86">
        <v>43200</v>
      </c>
      <c r="H4" s="53" t="s">
        <v>190</v>
      </c>
    </row>
    <row r="5" spans="1:8" x14ac:dyDescent="0.3">
      <c r="A5">
        <v>141</v>
      </c>
      <c r="B5" t="s">
        <v>120</v>
      </c>
      <c r="C5" t="s">
        <v>119</v>
      </c>
      <c r="D5" t="s">
        <v>181</v>
      </c>
      <c r="E5" t="s">
        <v>208</v>
      </c>
      <c r="F5" s="1" t="s">
        <v>187</v>
      </c>
      <c r="G5" s="86">
        <v>369280</v>
      </c>
      <c r="H5" s="53" t="s">
        <v>191</v>
      </c>
    </row>
    <row r="6" spans="1:8" x14ac:dyDescent="0.3">
      <c r="A6">
        <v>151</v>
      </c>
      <c r="B6" t="s">
        <v>122</v>
      </c>
      <c r="C6" t="s">
        <v>121</v>
      </c>
      <c r="D6" t="s">
        <v>180</v>
      </c>
      <c r="E6" t="s">
        <v>209</v>
      </c>
      <c r="F6" s="1" t="s">
        <v>187</v>
      </c>
      <c r="G6" s="86">
        <v>87678</v>
      </c>
      <c r="H6" s="53" t="s">
        <v>192</v>
      </c>
    </row>
    <row r="7" spans="1:8" x14ac:dyDescent="0.3">
      <c r="A7">
        <v>161</v>
      </c>
      <c r="B7" t="s">
        <v>124</v>
      </c>
      <c r="C7" t="s">
        <v>123</v>
      </c>
      <c r="D7" t="s">
        <v>181</v>
      </c>
      <c r="E7" t="s">
        <v>210</v>
      </c>
      <c r="F7" s="1" t="s">
        <v>187</v>
      </c>
      <c r="G7" s="86">
        <v>86798</v>
      </c>
      <c r="H7" s="53" t="s">
        <v>193</v>
      </c>
    </row>
    <row r="8" spans="1:8" x14ac:dyDescent="0.3">
      <c r="A8">
        <v>171</v>
      </c>
      <c r="B8" t="s">
        <v>126</v>
      </c>
      <c r="C8" t="s">
        <v>125</v>
      </c>
      <c r="D8" t="s">
        <v>182</v>
      </c>
      <c r="E8" t="s">
        <v>211</v>
      </c>
      <c r="F8" s="1" t="s">
        <v>187</v>
      </c>
      <c r="G8" s="86">
        <v>67876</v>
      </c>
      <c r="H8" s="53" t="s">
        <v>194</v>
      </c>
    </row>
    <row r="9" spans="1:8" x14ac:dyDescent="0.3">
      <c r="A9">
        <v>191</v>
      </c>
      <c r="B9" t="s">
        <v>130</v>
      </c>
      <c r="C9" t="s">
        <v>129</v>
      </c>
      <c r="D9" t="s">
        <v>181</v>
      </c>
      <c r="E9" t="s">
        <v>213</v>
      </c>
      <c r="F9" s="1" t="s">
        <v>187</v>
      </c>
      <c r="G9" s="86">
        <v>97678</v>
      </c>
      <c r="H9" s="53" t="s">
        <v>195</v>
      </c>
    </row>
    <row r="10" spans="1:8" x14ac:dyDescent="0.3">
      <c r="A10">
        <v>201</v>
      </c>
      <c r="B10" t="s">
        <v>132</v>
      </c>
      <c r="C10" t="s">
        <v>131</v>
      </c>
      <c r="D10" t="s">
        <v>183</v>
      </c>
      <c r="E10" t="s">
        <v>212</v>
      </c>
      <c r="F10" s="1" t="s">
        <v>187</v>
      </c>
      <c r="G10" s="86">
        <v>87678</v>
      </c>
      <c r="H10" s="53" t="s">
        <v>196</v>
      </c>
    </row>
    <row r="11" spans="1:8" x14ac:dyDescent="0.3">
      <c r="A11">
        <v>211</v>
      </c>
      <c r="B11" t="s">
        <v>134</v>
      </c>
      <c r="C11" t="s">
        <v>133</v>
      </c>
      <c r="D11" t="s">
        <v>181</v>
      </c>
      <c r="E11" t="s">
        <v>210</v>
      </c>
      <c r="F11" s="1" t="s">
        <v>187</v>
      </c>
      <c r="G11" s="86">
        <v>87656</v>
      </c>
      <c r="H11" s="53" t="s">
        <v>197</v>
      </c>
    </row>
    <row r="12" spans="1:8" x14ac:dyDescent="0.3">
      <c r="A12">
        <v>221</v>
      </c>
      <c r="B12" t="s">
        <v>136</v>
      </c>
      <c r="C12" t="s">
        <v>135</v>
      </c>
      <c r="D12" t="s">
        <v>184</v>
      </c>
      <c r="E12" t="s">
        <v>206</v>
      </c>
      <c r="F12" s="1" t="s">
        <v>187</v>
      </c>
      <c r="G12" s="86">
        <v>876532</v>
      </c>
      <c r="H12" s="84">
        <v>40119</v>
      </c>
    </row>
    <row r="13" spans="1:8" x14ac:dyDescent="0.3">
      <c r="A13">
        <v>241</v>
      </c>
      <c r="B13" t="s">
        <v>140</v>
      </c>
      <c r="C13" t="s">
        <v>139</v>
      </c>
      <c r="D13" t="s">
        <v>184</v>
      </c>
      <c r="E13" t="s">
        <v>212</v>
      </c>
      <c r="F13" s="1" t="s">
        <v>187</v>
      </c>
      <c r="G13" s="86">
        <v>23424</v>
      </c>
      <c r="H13" s="53" t="s">
        <v>199</v>
      </c>
    </row>
    <row r="14" spans="1:8" x14ac:dyDescent="0.3">
      <c r="A14">
        <v>251</v>
      </c>
      <c r="B14" t="s">
        <v>142</v>
      </c>
      <c r="C14" t="s">
        <v>141</v>
      </c>
      <c r="D14" t="s">
        <v>181</v>
      </c>
      <c r="E14" t="s">
        <v>206</v>
      </c>
      <c r="F14" s="1" t="s">
        <v>187</v>
      </c>
      <c r="G14" s="86">
        <v>27786</v>
      </c>
      <c r="H14" s="84">
        <v>44475</v>
      </c>
    </row>
    <row r="15" spans="1:8" x14ac:dyDescent="0.3">
      <c r="A15">
        <v>281</v>
      </c>
      <c r="B15" t="s">
        <v>148</v>
      </c>
      <c r="C15" t="s">
        <v>147</v>
      </c>
      <c r="D15" t="s">
        <v>181</v>
      </c>
      <c r="E15" t="s">
        <v>208</v>
      </c>
      <c r="F15" s="1" t="s">
        <v>187</v>
      </c>
      <c r="G15" s="86">
        <v>37833</v>
      </c>
      <c r="H15" s="84">
        <v>37349</v>
      </c>
    </row>
    <row r="16" spans="1:8" x14ac:dyDescent="0.3">
      <c r="A16">
        <v>291</v>
      </c>
      <c r="B16" t="s">
        <v>149</v>
      </c>
      <c r="C16" t="s">
        <v>137</v>
      </c>
      <c r="D16" t="s">
        <v>186</v>
      </c>
      <c r="E16" t="s">
        <v>206</v>
      </c>
      <c r="F16" s="1" t="s">
        <v>187</v>
      </c>
      <c r="G16" s="86">
        <v>767664</v>
      </c>
      <c r="H16" s="84">
        <v>37633</v>
      </c>
    </row>
    <row r="17" spans="1:8" x14ac:dyDescent="0.3">
      <c r="A17">
        <v>301</v>
      </c>
      <c r="B17" t="s">
        <v>128</v>
      </c>
      <c r="C17" t="s">
        <v>150</v>
      </c>
      <c r="D17" t="s">
        <v>180</v>
      </c>
      <c r="E17" t="s">
        <v>208</v>
      </c>
      <c r="F17" s="1" t="s">
        <v>187</v>
      </c>
      <c r="G17" s="86">
        <v>666666</v>
      </c>
      <c r="H17" s="84">
        <v>41344</v>
      </c>
    </row>
    <row r="18" spans="1:8" x14ac:dyDescent="0.3">
      <c r="A18">
        <v>311</v>
      </c>
      <c r="B18" t="s">
        <v>152</v>
      </c>
      <c r="C18" t="s">
        <v>151</v>
      </c>
      <c r="D18" t="s">
        <v>182</v>
      </c>
      <c r="E18" t="s">
        <v>208</v>
      </c>
      <c r="F18" s="1" t="s">
        <v>187</v>
      </c>
      <c r="G18" s="86">
        <v>77777</v>
      </c>
      <c r="H18" s="84">
        <v>37506</v>
      </c>
    </row>
    <row r="19" spans="1:8" x14ac:dyDescent="0.3">
      <c r="A19">
        <v>321</v>
      </c>
      <c r="B19" t="s">
        <v>154</v>
      </c>
      <c r="C19" t="s">
        <v>153</v>
      </c>
      <c r="D19" t="s">
        <v>180</v>
      </c>
      <c r="E19" t="s">
        <v>206</v>
      </c>
      <c r="F19" s="1" t="s">
        <v>187</v>
      </c>
      <c r="G19" s="86">
        <v>786767</v>
      </c>
      <c r="H19" s="84">
        <v>41153</v>
      </c>
    </row>
    <row r="20" spans="1:8" x14ac:dyDescent="0.3">
      <c r="A20">
        <v>351</v>
      </c>
      <c r="B20" t="s">
        <v>159</v>
      </c>
      <c r="C20" t="s">
        <v>158</v>
      </c>
      <c r="D20" t="s">
        <v>182</v>
      </c>
      <c r="E20" t="s">
        <v>213</v>
      </c>
      <c r="F20" s="1" t="s">
        <v>187</v>
      </c>
      <c r="G20" s="86">
        <v>77672</v>
      </c>
      <c r="H20" s="84">
        <v>43594</v>
      </c>
    </row>
    <row r="21" spans="1:8" x14ac:dyDescent="0.3">
      <c r="A21">
        <v>361</v>
      </c>
      <c r="B21" t="s">
        <v>161</v>
      </c>
      <c r="C21" t="s">
        <v>160</v>
      </c>
      <c r="D21" t="s">
        <v>182</v>
      </c>
      <c r="E21" t="s">
        <v>215</v>
      </c>
      <c r="F21" s="1" t="s">
        <v>187</v>
      </c>
      <c r="G21" s="86">
        <v>87893</v>
      </c>
      <c r="H21" s="84">
        <v>41673</v>
      </c>
    </row>
    <row r="22" spans="1:8" x14ac:dyDescent="0.3">
      <c r="A22">
        <v>411</v>
      </c>
      <c r="B22" t="s">
        <v>171</v>
      </c>
      <c r="C22" t="s">
        <v>170</v>
      </c>
      <c r="D22" t="s">
        <v>180</v>
      </c>
      <c r="E22" t="s">
        <v>215</v>
      </c>
      <c r="F22" s="1" t="s">
        <v>187</v>
      </c>
      <c r="G22" s="86">
        <v>232323</v>
      </c>
      <c r="H22" s="84">
        <v>41218</v>
      </c>
    </row>
    <row r="23" spans="1:8" x14ac:dyDescent="0.3">
      <c r="A23">
        <v>421</v>
      </c>
      <c r="B23" t="s">
        <v>173</v>
      </c>
      <c r="C23" t="s">
        <v>172</v>
      </c>
      <c r="D23" t="s">
        <v>180</v>
      </c>
      <c r="E23" t="s">
        <v>218</v>
      </c>
      <c r="F23" s="1" t="s">
        <v>187</v>
      </c>
      <c r="G23" s="86">
        <v>343545</v>
      </c>
      <c r="H23" s="53" t="s">
        <v>203</v>
      </c>
    </row>
    <row r="24" spans="1:8" x14ac:dyDescent="0.3">
      <c r="A24">
        <v>431</v>
      </c>
      <c r="B24" t="s">
        <v>175</v>
      </c>
      <c r="C24" t="s">
        <v>174</v>
      </c>
      <c r="D24" t="s">
        <v>181</v>
      </c>
      <c r="E24" t="s">
        <v>213</v>
      </c>
      <c r="F24" s="1" t="s">
        <v>187</v>
      </c>
      <c r="G24" s="86">
        <v>344352</v>
      </c>
      <c r="H24" s="53" t="s">
        <v>204</v>
      </c>
    </row>
    <row r="25" spans="1:8" x14ac:dyDescent="0.3">
      <c r="A25">
        <v>441</v>
      </c>
      <c r="B25" t="s">
        <v>148</v>
      </c>
      <c r="C25" t="s">
        <v>176</v>
      </c>
      <c r="D25" t="s">
        <v>182</v>
      </c>
      <c r="E25" t="s">
        <v>219</v>
      </c>
      <c r="F25" s="1" t="s">
        <v>187</v>
      </c>
      <c r="G25" s="86">
        <v>352334</v>
      </c>
      <c r="H25" s="84">
        <v>39759</v>
      </c>
    </row>
    <row r="26" spans="1:8" x14ac:dyDescent="0.3">
      <c r="A26">
        <v>451</v>
      </c>
      <c r="B26" t="s">
        <v>177</v>
      </c>
      <c r="C26" t="s">
        <v>160</v>
      </c>
      <c r="D26" t="s">
        <v>182</v>
      </c>
      <c r="E26" t="s">
        <v>211</v>
      </c>
      <c r="F26" s="1" t="s">
        <v>187</v>
      </c>
      <c r="G26" s="86">
        <v>535424</v>
      </c>
      <c r="H26" s="53" t="s">
        <v>205</v>
      </c>
    </row>
    <row r="27" spans="1:8" x14ac:dyDescent="0.3">
      <c r="A27">
        <v>121</v>
      </c>
      <c r="B27" t="s">
        <v>116</v>
      </c>
      <c r="C27" t="s">
        <v>115</v>
      </c>
      <c r="D27" t="s">
        <v>180</v>
      </c>
      <c r="E27" t="s">
        <v>206</v>
      </c>
      <c r="F27" s="1" t="s">
        <v>233</v>
      </c>
      <c r="G27" s="86">
        <v>120000</v>
      </c>
      <c r="H27" s="84">
        <v>42586</v>
      </c>
    </row>
    <row r="28" spans="1:8" x14ac:dyDescent="0.3">
      <c r="A28">
        <v>181</v>
      </c>
      <c r="B28" t="s">
        <v>128</v>
      </c>
      <c r="C28" t="s">
        <v>127</v>
      </c>
      <c r="D28" t="s">
        <v>180</v>
      </c>
      <c r="E28" t="s">
        <v>212</v>
      </c>
      <c r="F28" s="1" t="s">
        <v>233</v>
      </c>
      <c r="G28" s="86">
        <v>45677</v>
      </c>
      <c r="H28" s="84">
        <v>43837</v>
      </c>
    </row>
    <row r="29" spans="1:8" x14ac:dyDescent="0.3">
      <c r="A29">
        <v>231</v>
      </c>
      <c r="B29" t="s">
        <v>138</v>
      </c>
      <c r="C29" t="s">
        <v>137</v>
      </c>
      <c r="D29" t="s">
        <v>185</v>
      </c>
      <c r="E29" t="s">
        <v>214</v>
      </c>
      <c r="F29" s="1" t="s">
        <v>233</v>
      </c>
      <c r="G29" s="86">
        <v>567233</v>
      </c>
      <c r="H29" s="53" t="s">
        <v>198</v>
      </c>
    </row>
    <row r="30" spans="1:8" x14ac:dyDescent="0.3">
      <c r="A30">
        <v>261</v>
      </c>
      <c r="B30" t="s">
        <v>144</v>
      </c>
      <c r="C30" t="s">
        <v>143</v>
      </c>
      <c r="D30" t="s">
        <v>183</v>
      </c>
      <c r="E30" t="s">
        <v>210</v>
      </c>
      <c r="F30" s="1" t="s">
        <v>233</v>
      </c>
      <c r="G30" s="86">
        <v>76478</v>
      </c>
      <c r="H30" s="84">
        <v>42836</v>
      </c>
    </row>
    <row r="31" spans="1:8" x14ac:dyDescent="0.3">
      <c r="A31">
        <v>271</v>
      </c>
      <c r="B31" t="s">
        <v>146</v>
      </c>
      <c r="C31" t="s">
        <v>145</v>
      </c>
      <c r="D31" t="s">
        <v>186</v>
      </c>
      <c r="E31" t="s">
        <v>215</v>
      </c>
      <c r="F31" s="1" t="s">
        <v>233</v>
      </c>
      <c r="G31" s="86">
        <v>637846</v>
      </c>
      <c r="H31" s="53" t="s">
        <v>200</v>
      </c>
    </row>
    <row r="32" spans="1:8" x14ac:dyDescent="0.3">
      <c r="A32">
        <v>331</v>
      </c>
      <c r="B32" t="s">
        <v>156</v>
      </c>
      <c r="C32" t="s">
        <v>155</v>
      </c>
      <c r="D32" t="s">
        <v>182</v>
      </c>
      <c r="E32" t="s">
        <v>208</v>
      </c>
      <c r="F32" s="1" t="s">
        <v>233</v>
      </c>
      <c r="G32" s="86">
        <v>787897</v>
      </c>
      <c r="H32" s="84">
        <v>44231</v>
      </c>
    </row>
    <row r="33" spans="1:8" x14ac:dyDescent="0.3">
      <c r="A33">
        <v>341</v>
      </c>
      <c r="B33" t="s">
        <v>156</v>
      </c>
      <c r="C33" t="s">
        <v>157</v>
      </c>
      <c r="D33" t="s">
        <v>180</v>
      </c>
      <c r="E33" t="s">
        <v>208</v>
      </c>
      <c r="F33" s="1" t="s">
        <v>233</v>
      </c>
      <c r="G33" s="86">
        <v>787897</v>
      </c>
      <c r="H33" s="53" t="s">
        <v>201</v>
      </c>
    </row>
    <row r="34" spans="1:8" x14ac:dyDescent="0.3">
      <c r="A34">
        <v>371</v>
      </c>
      <c r="B34" t="s">
        <v>163</v>
      </c>
      <c r="C34" t="s">
        <v>162</v>
      </c>
      <c r="D34" t="s">
        <v>184</v>
      </c>
      <c r="E34" t="s">
        <v>208</v>
      </c>
      <c r="F34" s="1" t="s">
        <v>233</v>
      </c>
      <c r="G34" s="86">
        <v>678697</v>
      </c>
      <c r="H34" s="53" t="s">
        <v>202</v>
      </c>
    </row>
    <row r="35" spans="1:8" x14ac:dyDescent="0.3">
      <c r="A35">
        <v>381</v>
      </c>
      <c r="B35" t="s">
        <v>165</v>
      </c>
      <c r="C35" t="s">
        <v>164</v>
      </c>
      <c r="D35" t="s">
        <v>185</v>
      </c>
      <c r="E35" t="s">
        <v>216</v>
      </c>
      <c r="F35" s="1" t="s">
        <v>233</v>
      </c>
      <c r="G35" s="86">
        <v>878923</v>
      </c>
      <c r="H35" s="84">
        <v>38474</v>
      </c>
    </row>
    <row r="36" spans="1:8" x14ac:dyDescent="0.3">
      <c r="A36">
        <v>391</v>
      </c>
      <c r="B36" t="s">
        <v>167</v>
      </c>
      <c r="C36" t="s">
        <v>166</v>
      </c>
      <c r="D36" t="s">
        <v>185</v>
      </c>
      <c r="E36" t="s">
        <v>215</v>
      </c>
      <c r="F36" s="1" t="s">
        <v>233</v>
      </c>
      <c r="G36" s="86">
        <v>667896</v>
      </c>
      <c r="H36" s="84">
        <v>38174</v>
      </c>
    </row>
    <row r="37" spans="1:8" x14ac:dyDescent="0.3">
      <c r="A37">
        <v>401</v>
      </c>
      <c r="B37" t="s">
        <v>169</v>
      </c>
      <c r="C37" t="s">
        <v>168</v>
      </c>
      <c r="D37" t="s">
        <v>185</v>
      </c>
      <c r="E37" t="s">
        <v>217</v>
      </c>
      <c r="F37" s="1" t="s">
        <v>233</v>
      </c>
      <c r="G37" s="86">
        <v>478343</v>
      </c>
      <c r="H37" s="84">
        <v>35167</v>
      </c>
    </row>
    <row r="38" spans="1:8" x14ac:dyDescent="0.3">
      <c r="A38">
        <v>461</v>
      </c>
      <c r="B38" t="s">
        <v>179</v>
      </c>
      <c r="C38" t="s">
        <v>178</v>
      </c>
      <c r="D38" t="s">
        <v>181</v>
      </c>
      <c r="E38" t="s">
        <v>213</v>
      </c>
      <c r="F38" s="1" t="s">
        <v>233</v>
      </c>
      <c r="G38" s="86">
        <v>908833</v>
      </c>
      <c r="H38" s="84">
        <v>43256</v>
      </c>
    </row>
  </sheetData>
  <sortState xmlns:xlrd2="http://schemas.microsoft.com/office/spreadsheetml/2017/richdata2" ref="A4:H38">
    <sortCondition ref="F4:F38"/>
  </sortState>
  <mergeCells count="2">
    <mergeCell ref="A1:H1"/>
    <mergeCell ref="A2:H2"/>
  </mergeCells>
  <pageMargins left="0.7" right="0.7" top="0.75" bottom="0.75" header="0.3" footer="0.3"/>
  <pageSetup scale="89" orientation="portrait" r:id="rId1"/>
  <headerFooter>
    <oddHeader>&amp;R&amp;A</oddHeader>
    <oddFooter xml:space="preserve">&amp;R11/30/2023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613E0-F412-4D7F-A8A3-31C21B172E81}">
  <dimension ref="A1:H38"/>
  <sheetViews>
    <sheetView zoomScaleNormal="100" workbookViewId="0">
      <selection activeCell="I17" sqref="I17"/>
    </sheetView>
  </sheetViews>
  <sheetFormatPr defaultRowHeight="14" x14ac:dyDescent="0.3"/>
  <cols>
    <col min="1" max="1" width="4.25" customWidth="1"/>
    <col min="2" max="2" width="9.9140625" customWidth="1"/>
    <col min="3" max="3" width="10.1640625" customWidth="1"/>
    <col min="4" max="4" width="17.1640625" customWidth="1"/>
    <col min="5" max="5" width="9.1640625" customWidth="1"/>
    <col min="6" max="6" width="18.83203125" style="53" customWidth="1"/>
    <col min="7" max="7" width="13.75" customWidth="1"/>
    <col min="8" max="8" width="10.58203125" bestFit="1" customWidth="1"/>
  </cols>
  <sheetData>
    <row r="1" spans="1:8" ht="32.5" x14ac:dyDescent="0.65">
      <c r="A1" s="100" t="s">
        <v>42</v>
      </c>
      <c r="B1" s="101"/>
      <c r="C1" s="101"/>
      <c r="D1" s="101"/>
      <c r="E1" s="101"/>
      <c r="F1" s="101"/>
      <c r="G1" s="101"/>
      <c r="H1" s="101"/>
    </row>
    <row r="2" spans="1:8" ht="18" x14ac:dyDescent="0.4">
      <c r="A2" s="108" t="s">
        <v>234</v>
      </c>
      <c r="B2" s="101"/>
      <c r="C2" s="101"/>
      <c r="D2" s="101"/>
      <c r="E2" s="101"/>
      <c r="F2" s="101"/>
      <c r="G2" s="101"/>
      <c r="H2" s="101"/>
    </row>
    <row r="3" spans="1:8" x14ac:dyDescent="0.3">
      <c r="A3" t="s">
        <v>107</v>
      </c>
      <c r="B3" t="s">
        <v>108</v>
      </c>
      <c r="C3" t="s">
        <v>109</v>
      </c>
      <c r="D3" t="s">
        <v>110</v>
      </c>
      <c r="E3" t="s">
        <v>111</v>
      </c>
      <c r="F3" s="53" t="s">
        <v>235</v>
      </c>
      <c r="G3" t="s">
        <v>113</v>
      </c>
      <c r="H3" t="s">
        <v>114</v>
      </c>
    </row>
    <row r="4" spans="1:8" hidden="1" x14ac:dyDescent="0.3">
      <c r="A4">
        <v>121</v>
      </c>
      <c r="B4" t="s">
        <v>116</v>
      </c>
      <c r="C4" t="s">
        <v>115</v>
      </c>
      <c r="D4" t="s">
        <v>180</v>
      </c>
      <c r="E4" t="s">
        <v>206</v>
      </c>
      <c r="F4" s="53" t="s">
        <v>233</v>
      </c>
      <c r="G4" s="86">
        <v>120000</v>
      </c>
      <c r="H4" s="84">
        <v>42586</v>
      </c>
    </row>
    <row r="5" spans="1:8" x14ac:dyDescent="0.3">
      <c r="A5">
        <v>131</v>
      </c>
      <c r="B5" t="s">
        <v>118</v>
      </c>
      <c r="C5" t="s">
        <v>117</v>
      </c>
      <c r="D5" t="s">
        <v>180</v>
      </c>
      <c r="E5" t="s">
        <v>207</v>
      </c>
      <c r="F5" s="53" t="s">
        <v>187</v>
      </c>
      <c r="G5" s="86">
        <v>43200</v>
      </c>
      <c r="H5" s="53" t="s">
        <v>190</v>
      </c>
    </row>
    <row r="6" spans="1:8" x14ac:dyDescent="0.3">
      <c r="A6">
        <v>141</v>
      </c>
      <c r="B6" t="s">
        <v>120</v>
      </c>
      <c r="C6" t="s">
        <v>119</v>
      </c>
      <c r="D6" t="s">
        <v>181</v>
      </c>
      <c r="E6" t="s">
        <v>208</v>
      </c>
      <c r="F6" s="53" t="s">
        <v>187</v>
      </c>
      <c r="G6" s="86">
        <v>369280</v>
      </c>
      <c r="H6" s="53" t="s">
        <v>191</v>
      </c>
    </row>
    <row r="7" spans="1:8" x14ac:dyDescent="0.3">
      <c r="A7">
        <v>151</v>
      </c>
      <c r="B7" t="s">
        <v>122</v>
      </c>
      <c r="C7" t="s">
        <v>121</v>
      </c>
      <c r="D7" t="s">
        <v>180</v>
      </c>
      <c r="E7" t="s">
        <v>209</v>
      </c>
      <c r="F7" s="53" t="s">
        <v>187</v>
      </c>
      <c r="G7" s="86">
        <v>87678</v>
      </c>
      <c r="H7" s="53" t="s">
        <v>192</v>
      </c>
    </row>
    <row r="8" spans="1:8" x14ac:dyDescent="0.3">
      <c r="A8">
        <v>161</v>
      </c>
      <c r="B8" t="s">
        <v>124</v>
      </c>
      <c r="C8" t="s">
        <v>123</v>
      </c>
      <c r="D8" t="s">
        <v>181</v>
      </c>
      <c r="E8" t="s">
        <v>210</v>
      </c>
      <c r="F8" s="53" t="s">
        <v>187</v>
      </c>
      <c r="G8" s="86">
        <v>86798</v>
      </c>
      <c r="H8" s="53" t="s">
        <v>193</v>
      </c>
    </row>
    <row r="9" spans="1:8" x14ac:dyDescent="0.3">
      <c r="A9">
        <v>171</v>
      </c>
      <c r="B9" t="s">
        <v>126</v>
      </c>
      <c r="C9" t="s">
        <v>125</v>
      </c>
      <c r="D9" t="s">
        <v>182</v>
      </c>
      <c r="E9" t="s">
        <v>211</v>
      </c>
      <c r="F9" s="53" t="s">
        <v>187</v>
      </c>
      <c r="G9" s="86">
        <v>67876</v>
      </c>
      <c r="H9" s="53" t="s">
        <v>194</v>
      </c>
    </row>
    <row r="10" spans="1:8" hidden="1" x14ac:dyDescent="0.3">
      <c r="A10">
        <v>181</v>
      </c>
      <c r="B10" t="s">
        <v>128</v>
      </c>
      <c r="C10" t="s">
        <v>127</v>
      </c>
      <c r="D10" t="s">
        <v>180</v>
      </c>
      <c r="E10" t="s">
        <v>212</v>
      </c>
      <c r="F10" s="53" t="s">
        <v>236</v>
      </c>
      <c r="G10" s="86">
        <v>45677</v>
      </c>
      <c r="H10" s="84">
        <v>43837</v>
      </c>
    </row>
    <row r="11" spans="1:8" x14ac:dyDescent="0.3">
      <c r="A11">
        <v>191</v>
      </c>
      <c r="B11" t="s">
        <v>130</v>
      </c>
      <c r="C11" t="s">
        <v>129</v>
      </c>
      <c r="D11" t="s">
        <v>181</v>
      </c>
      <c r="E11" t="s">
        <v>213</v>
      </c>
      <c r="F11" s="53" t="s">
        <v>187</v>
      </c>
      <c r="G11" s="86">
        <v>97678</v>
      </c>
      <c r="H11" s="53" t="s">
        <v>195</v>
      </c>
    </row>
    <row r="12" spans="1:8" x14ac:dyDescent="0.3">
      <c r="A12">
        <v>201</v>
      </c>
      <c r="B12" t="s">
        <v>132</v>
      </c>
      <c r="C12" t="s">
        <v>131</v>
      </c>
      <c r="D12" t="s">
        <v>183</v>
      </c>
      <c r="E12" t="s">
        <v>212</v>
      </c>
      <c r="F12" s="53" t="s">
        <v>187</v>
      </c>
      <c r="G12" s="86">
        <v>87678</v>
      </c>
      <c r="H12" s="53" t="s">
        <v>196</v>
      </c>
    </row>
    <row r="13" spans="1:8" x14ac:dyDescent="0.3">
      <c r="A13">
        <v>211</v>
      </c>
      <c r="B13" t="s">
        <v>134</v>
      </c>
      <c r="C13" t="s">
        <v>133</v>
      </c>
      <c r="D13" t="s">
        <v>181</v>
      </c>
      <c r="E13" t="s">
        <v>210</v>
      </c>
      <c r="F13" s="53" t="s">
        <v>187</v>
      </c>
      <c r="G13" s="86">
        <v>87656</v>
      </c>
      <c r="H13" s="53" t="s">
        <v>197</v>
      </c>
    </row>
    <row r="14" spans="1:8" x14ac:dyDescent="0.3">
      <c r="A14">
        <v>221</v>
      </c>
      <c r="B14" t="s">
        <v>136</v>
      </c>
      <c r="C14" t="s">
        <v>135</v>
      </c>
      <c r="D14" t="s">
        <v>184</v>
      </c>
      <c r="E14" t="s">
        <v>206</v>
      </c>
      <c r="F14" s="53" t="s">
        <v>187</v>
      </c>
      <c r="G14" s="86">
        <v>876532</v>
      </c>
      <c r="H14" s="84">
        <v>40119</v>
      </c>
    </row>
    <row r="15" spans="1:8" hidden="1" x14ac:dyDescent="0.3">
      <c r="A15">
        <v>231</v>
      </c>
      <c r="B15" t="s">
        <v>138</v>
      </c>
      <c r="C15" t="s">
        <v>137</v>
      </c>
      <c r="D15" t="s">
        <v>185</v>
      </c>
      <c r="E15" t="s">
        <v>214</v>
      </c>
      <c r="F15" s="53" t="s">
        <v>236</v>
      </c>
      <c r="G15" s="86">
        <v>567233</v>
      </c>
      <c r="H15" s="53" t="s">
        <v>198</v>
      </c>
    </row>
    <row r="16" spans="1:8" x14ac:dyDescent="0.3">
      <c r="A16">
        <v>241</v>
      </c>
      <c r="B16" t="s">
        <v>140</v>
      </c>
      <c r="C16" t="s">
        <v>139</v>
      </c>
      <c r="D16" t="s">
        <v>184</v>
      </c>
      <c r="E16" t="s">
        <v>212</v>
      </c>
      <c r="F16" s="53" t="s">
        <v>187</v>
      </c>
      <c r="G16" s="86">
        <v>23424</v>
      </c>
      <c r="H16" s="53" t="s">
        <v>199</v>
      </c>
    </row>
    <row r="17" spans="1:8" x14ac:dyDescent="0.3">
      <c r="A17">
        <v>251</v>
      </c>
      <c r="B17" t="s">
        <v>142</v>
      </c>
      <c r="C17" t="s">
        <v>141</v>
      </c>
      <c r="D17" t="s">
        <v>181</v>
      </c>
      <c r="E17" t="s">
        <v>206</v>
      </c>
      <c r="F17" s="53" t="s">
        <v>187</v>
      </c>
      <c r="G17" s="86">
        <v>27786</v>
      </c>
      <c r="H17" s="84">
        <v>44475</v>
      </c>
    </row>
    <row r="18" spans="1:8" hidden="1" x14ac:dyDescent="0.3">
      <c r="A18">
        <v>261</v>
      </c>
      <c r="B18" t="s">
        <v>144</v>
      </c>
      <c r="C18" t="s">
        <v>143</v>
      </c>
      <c r="D18" t="s">
        <v>183</v>
      </c>
      <c r="E18" t="s">
        <v>210</v>
      </c>
      <c r="F18" s="53" t="s">
        <v>236</v>
      </c>
      <c r="G18" s="86">
        <v>76478</v>
      </c>
      <c r="H18" s="84">
        <v>42836</v>
      </c>
    </row>
    <row r="19" spans="1:8" hidden="1" x14ac:dyDescent="0.3">
      <c r="A19">
        <v>271</v>
      </c>
      <c r="B19" t="s">
        <v>146</v>
      </c>
      <c r="C19" t="s">
        <v>145</v>
      </c>
      <c r="D19" t="s">
        <v>186</v>
      </c>
      <c r="E19" t="s">
        <v>215</v>
      </c>
      <c r="F19" s="53" t="s">
        <v>236</v>
      </c>
      <c r="G19" s="86">
        <v>637846</v>
      </c>
      <c r="H19" s="53" t="s">
        <v>200</v>
      </c>
    </row>
    <row r="20" spans="1:8" x14ac:dyDescent="0.3">
      <c r="A20">
        <v>281</v>
      </c>
      <c r="B20" t="s">
        <v>148</v>
      </c>
      <c r="C20" t="s">
        <v>147</v>
      </c>
      <c r="D20" t="s">
        <v>181</v>
      </c>
      <c r="E20" t="s">
        <v>208</v>
      </c>
      <c r="F20" s="53" t="s">
        <v>187</v>
      </c>
      <c r="G20" s="86">
        <v>37833</v>
      </c>
      <c r="H20" s="84">
        <v>37349</v>
      </c>
    </row>
    <row r="21" spans="1:8" x14ac:dyDescent="0.3">
      <c r="A21">
        <v>291</v>
      </c>
      <c r="B21" t="s">
        <v>149</v>
      </c>
      <c r="C21" t="s">
        <v>137</v>
      </c>
      <c r="D21" t="s">
        <v>186</v>
      </c>
      <c r="E21" t="s">
        <v>206</v>
      </c>
      <c r="F21" s="53" t="s">
        <v>187</v>
      </c>
      <c r="G21" s="86">
        <v>767664</v>
      </c>
      <c r="H21" s="84">
        <v>37633</v>
      </c>
    </row>
    <row r="22" spans="1:8" x14ac:dyDescent="0.3">
      <c r="A22">
        <v>301</v>
      </c>
      <c r="B22" t="s">
        <v>128</v>
      </c>
      <c r="C22" t="s">
        <v>150</v>
      </c>
      <c r="D22" t="s">
        <v>180</v>
      </c>
      <c r="E22" t="s">
        <v>208</v>
      </c>
      <c r="F22" s="53" t="s">
        <v>187</v>
      </c>
      <c r="G22" s="86">
        <v>666666</v>
      </c>
      <c r="H22" s="84">
        <v>41344</v>
      </c>
    </row>
    <row r="23" spans="1:8" x14ac:dyDescent="0.3">
      <c r="A23">
        <v>311</v>
      </c>
      <c r="B23" t="s">
        <v>152</v>
      </c>
      <c r="C23" t="s">
        <v>151</v>
      </c>
      <c r="D23" t="s">
        <v>182</v>
      </c>
      <c r="E23" t="s">
        <v>208</v>
      </c>
      <c r="F23" s="53" t="s">
        <v>187</v>
      </c>
      <c r="G23" s="86">
        <v>77777</v>
      </c>
      <c r="H23" s="84">
        <v>37506</v>
      </c>
    </row>
    <row r="24" spans="1:8" x14ac:dyDescent="0.3">
      <c r="A24">
        <v>321</v>
      </c>
      <c r="B24" t="s">
        <v>154</v>
      </c>
      <c r="C24" t="s">
        <v>153</v>
      </c>
      <c r="D24" t="s">
        <v>180</v>
      </c>
      <c r="E24" t="s">
        <v>206</v>
      </c>
      <c r="F24" s="53" t="s">
        <v>187</v>
      </c>
      <c r="G24" s="86">
        <v>786767</v>
      </c>
      <c r="H24" s="84">
        <v>41153</v>
      </c>
    </row>
    <row r="25" spans="1:8" hidden="1" x14ac:dyDescent="0.3">
      <c r="A25">
        <v>331</v>
      </c>
      <c r="B25" t="s">
        <v>156</v>
      </c>
      <c r="C25" t="s">
        <v>155</v>
      </c>
      <c r="D25" t="s">
        <v>182</v>
      </c>
      <c r="E25" t="s">
        <v>208</v>
      </c>
      <c r="F25" s="53" t="s">
        <v>236</v>
      </c>
      <c r="G25" s="86">
        <v>787897</v>
      </c>
      <c r="H25" s="84">
        <v>44231</v>
      </c>
    </row>
    <row r="26" spans="1:8" hidden="1" x14ac:dyDescent="0.3">
      <c r="A26">
        <v>341</v>
      </c>
      <c r="B26" t="s">
        <v>156</v>
      </c>
      <c r="C26" t="s">
        <v>157</v>
      </c>
      <c r="D26" t="s">
        <v>180</v>
      </c>
      <c r="E26" t="s">
        <v>208</v>
      </c>
      <c r="F26" s="53" t="s">
        <v>236</v>
      </c>
      <c r="G26" s="86">
        <v>787897</v>
      </c>
      <c r="H26" s="53" t="s">
        <v>201</v>
      </c>
    </row>
    <row r="27" spans="1:8" x14ac:dyDescent="0.3">
      <c r="A27">
        <v>351</v>
      </c>
      <c r="B27" t="s">
        <v>159</v>
      </c>
      <c r="C27" t="s">
        <v>158</v>
      </c>
      <c r="D27" t="s">
        <v>182</v>
      </c>
      <c r="E27" t="s">
        <v>213</v>
      </c>
      <c r="F27" s="53" t="s">
        <v>187</v>
      </c>
      <c r="G27" s="86">
        <v>77672</v>
      </c>
      <c r="H27" s="84">
        <v>43594</v>
      </c>
    </row>
    <row r="28" spans="1:8" x14ac:dyDescent="0.3">
      <c r="A28">
        <v>361</v>
      </c>
      <c r="B28" t="s">
        <v>161</v>
      </c>
      <c r="C28" t="s">
        <v>160</v>
      </c>
      <c r="D28" t="s">
        <v>182</v>
      </c>
      <c r="E28" t="s">
        <v>215</v>
      </c>
      <c r="F28" s="53" t="s">
        <v>187</v>
      </c>
      <c r="G28" s="86">
        <v>87893</v>
      </c>
      <c r="H28" s="84">
        <v>41673</v>
      </c>
    </row>
    <row r="29" spans="1:8" hidden="1" x14ac:dyDescent="0.3">
      <c r="A29">
        <v>371</v>
      </c>
      <c r="B29" t="s">
        <v>163</v>
      </c>
      <c r="C29" t="s">
        <v>162</v>
      </c>
      <c r="D29" t="s">
        <v>184</v>
      </c>
      <c r="E29" t="s">
        <v>208</v>
      </c>
      <c r="F29" s="53" t="s">
        <v>236</v>
      </c>
      <c r="G29" s="86">
        <v>678697</v>
      </c>
      <c r="H29" s="53" t="s">
        <v>202</v>
      </c>
    </row>
    <row r="30" spans="1:8" hidden="1" x14ac:dyDescent="0.3">
      <c r="A30">
        <v>381</v>
      </c>
      <c r="B30" t="s">
        <v>165</v>
      </c>
      <c r="C30" t="s">
        <v>164</v>
      </c>
      <c r="D30" t="s">
        <v>185</v>
      </c>
      <c r="E30" t="s">
        <v>216</v>
      </c>
      <c r="F30" s="53" t="s">
        <v>236</v>
      </c>
      <c r="G30" s="86">
        <v>878923</v>
      </c>
      <c r="H30" s="84">
        <v>38474</v>
      </c>
    </row>
    <row r="31" spans="1:8" hidden="1" x14ac:dyDescent="0.3">
      <c r="A31">
        <v>391</v>
      </c>
      <c r="B31" t="s">
        <v>167</v>
      </c>
      <c r="C31" t="s">
        <v>166</v>
      </c>
      <c r="D31" t="s">
        <v>185</v>
      </c>
      <c r="E31" t="s">
        <v>215</v>
      </c>
      <c r="F31" s="53" t="s">
        <v>236</v>
      </c>
      <c r="G31" s="86">
        <v>667896</v>
      </c>
      <c r="H31" s="84">
        <v>38174</v>
      </c>
    </row>
    <row r="32" spans="1:8" hidden="1" x14ac:dyDescent="0.3">
      <c r="A32">
        <v>401</v>
      </c>
      <c r="B32" t="s">
        <v>169</v>
      </c>
      <c r="C32" t="s">
        <v>168</v>
      </c>
      <c r="D32" t="s">
        <v>185</v>
      </c>
      <c r="E32" t="s">
        <v>217</v>
      </c>
      <c r="F32" s="53" t="s">
        <v>236</v>
      </c>
      <c r="G32" s="86">
        <v>478343</v>
      </c>
      <c r="H32" s="84">
        <v>35167</v>
      </c>
    </row>
    <row r="33" spans="1:8" x14ac:dyDescent="0.3">
      <c r="A33">
        <v>411</v>
      </c>
      <c r="B33" t="s">
        <v>171</v>
      </c>
      <c r="C33" t="s">
        <v>170</v>
      </c>
      <c r="D33" t="s">
        <v>180</v>
      </c>
      <c r="E33" t="s">
        <v>215</v>
      </c>
      <c r="F33" s="53" t="s">
        <v>187</v>
      </c>
      <c r="G33" s="86">
        <v>232323</v>
      </c>
      <c r="H33" s="84">
        <v>41218</v>
      </c>
    </row>
    <row r="34" spans="1:8" x14ac:dyDescent="0.3">
      <c r="A34">
        <v>421</v>
      </c>
      <c r="B34" t="s">
        <v>173</v>
      </c>
      <c r="C34" t="s">
        <v>172</v>
      </c>
      <c r="D34" t="s">
        <v>180</v>
      </c>
      <c r="E34" t="s">
        <v>218</v>
      </c>
      <c r="F34" s="53" t="s">
        <v>187</v>
      </c>
      <c r="G34" s="86">
        <v>343545</v>
      </c>
      <c r="H34" s="53" t="s">
        <v>203</v>
      </c>
    </row>
    <row r="35" spans="1:8" x14ac:dyDescent="0.3">
      <c r="A35">
        <v>431</v>
      </c>
      <c r="B35" t="s">
        <v>175</v>
      </c>
      <c r="C35" t="s">
        <v>174</v>
      </c>
      <c r="D35" t="s">
        <v>181</v>
      </c>
      <c r="E35" t="s">
        <v>213</v>
      </c>
      <c r="F35" s="53" t="s">
        <v>187</v>
      </c>
      <c r="G35" s="86">
        <v>344352</v>
      </c>
      <c r="H35" s="53" t="s">
        <v>204</v>
      </c>
    </row>
    <row r="36" spans="1:8" x14ac:dyDescent="0.3">
      <c r="A36">
        <v>441</v>
      </c>
      <c r="B36" t="s">
        <v>148</v>
      </c>
      <c r="C36" t="s">
        <v>176</v>
      </c>
      <c r="D36" t="s">
        <v>182</v>
      </c>
      <c r="E36" t="s">
        <v>219</v>
      </c>
      <c r="F36" s="53" t="s">
        <v>187</v>
      </c>
      <c r="G36" s="86">
        <v>352334</v>
      </c>
      <c r="H36" s="84">
        <v>39759</v>
      </c>
    </row>
    <row r="37" spans="1:8" x14ac:dyDescent="0.3">
      <c r="A37">
        <v>451</v>
      </c>
      <c r="B37" t="s">
        <v>177</v>
      </c>
      <c r="C37" t="s">
        <v>160</v>
      </c>
      <c r="D37" t="s">
        <v>182</v>
      </c>
      <c r="E37" t="s">
        <v>211</v>
      </c>
      <c r="F37" s="53" t="s">
        <v>187</v>
      </c>
      <c r="G37" s="86">
        <v>535424</v>
      </c>
      <c r="H37" s="53" t="s">
        <v>205</v>
      </c>
    </row>
    <row r="38" spans="1:8" hidden="1" x14ac:dyDescent="0.3">
      <c r="A38">
        <v>461</v>
      </c>
      <c r="B38" t="s">
        <v>179</v>
      </c>
      <c r="C38" t="s">
        <v>178</v>
      </c>
      <c r="D38" t="s">
        <v>181</v>
      </c>
      <c r="E38" t="s">
        <v>213</v>
      </c>
      <c r="F38" s="53" t="s">
        <v>236</v>
      </c>
      <c r="G38" s="86">
        <v>908833</v>
      </c>
      <c r="H38" s="84">
        <v>43256</v>
      </c>
    </row>
  </sheetData>
  <mergeCells count="2">
    <mergeCell ref="A1:H1"/>
    <mergeCell ref="A2:H2"/>
  </mergeCells>
  <pageMargins left="0.7" right="0.7" top="0.75" bottom="0.75" header="0.3" footer="0.3"/>
  <pageSetup scale="64" orientation="portrait" r:id="rId1"/>
  <headerFooter>
    <oddHeader>&amp;R&amp;A</oddHeader>
    <oddFooter>&amp;R11/30/2023</oddFooter>
  </headerFooter>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975CD-A2B8-4FE0-933B-28E21454C7FD}">
  <dimension ref="A1:H39"/>
  <sheetViews>
    <sheetView topLeftCell="A9" zoomScaleNormal="100" workbookViewId="0">
      <selection activeCell="G35" sqref="G35"/>
    </sheetView>
  </sheetViews>
  <sheetFormatPr defaultRowHeight="14" x14ac:dyDescent="0.3"/>
  <cols>
    <col min="1" max="1" width="4.25" customWidth="1"/>
    <col min="2" max="2" width="9.9140625" customWidth="1"/>
    <col min="3" max="3" width="10.1640625" customWidth="1"/>
    <col min="4" max="4" width="17.1640625" customWidth="1"/>
    <col min="5" max="5" width="9.1640625" customWidth="1"/>
    <col min="6" max="6" width="18.83203125" customWidth="1"/>
    <col min="7" max="7" width="13.75" customWidth="1"/>
    <col min="8" max="8" width="10.58203125" bestFit="1" customWidth="1"/>
  </cols>
  <sheetData>
    <row r="1" spans="1:8" ht="32.5" x14ac:dyDescent="0.65">
      <c r="A1" s="100" t="s">
        <v>42</v>
      </c>
      <c r="B1" s="101"/>
      <c r="C1" s="101"/>
      <c r="D1" s="101"/>
      <c r="E1" s="101"/>
      <c r="F1" s="101"/>
      <c r="G1" s="101"/>
      <c r="H1" s="101"/>
    </row>
    <row r="2" spans="1:8" ht="18" x14ac:dyDescent="0.4">
      <c r="A2" s="108" t="s">
        <v>234</v>
      </c>
      <c r="B2" s="101"/>
      <c r="C2" s="101"/>
      <c r="D2" s="101"/>
      <c r="E2" s="101"/>
      <c r="F2" s="101"/>
      <c r="G2" s="101"/>
      <c r="H2" s="101"/>
    </row>
    <row r="3" spans="1:8" x14ac:dyDescent="0.3">
      <c r="A3" t="s">
        <v>107</v>
      </c>
      <c r="B3" t="s">
        <v>108</v>
      </c>
      <c r="C3" t="s">
        <v>109</v>
      </c>
      <c r="D3" t="s">
        <v>110</v>
      </c>
      <c r="E3" t="s">
        <v>111</v>
      </c>
      <c r="F3" t="s">
        <v>112</v>
      </c>
      <c r="G3" t="s">
        <v>113</v>
      </c>
      <c r="H3" t="s">
        <v>114</v>
      </c>
    </row>
    <row r="4" spans="1:8" x14ac:dyDescent="0.3">
      <c r="A4">
        <v>181</v>
      </c>
      <c r="B4" t="s">
        <v>128</v>
      </c>
      <c r="C4" t="s">
        <v>127</v>
      </c>
      <c r="D4" t="s">
        <v>180</v>
      </c>
      <c r="E4" t="s">
        <v>212</v>
      </c>
      <c r="F4" t="s">
        <v>189</v>
      </c>
      <c r="G4" s="86">
        <v>45677</v>
      </c>
      <c r="H4" s="84">
        <v>43627</v>
      </c>
    </row>
    <row r="5" spans="1:8" x14ac:dyDescent="0.3">
      <c r="A5">
        <v>271</v>
      </c>
      <c r="B5" t="s">
        <v>146</v>
      </c>
      <c r="C5" t="s">
        <v>145</v>
      </c>
      <c r="D5" t="s">
        <v>186</v>
      </c>
      <c r="E5" t="s">
        <v>215</v>
      </c>
      <c r="F5" t="s">
        <v>189</v>
      </c>
      <c r="G5" s="86">
        <v>637846</v>
      </c>
      <c r="H5" s="84">
        <v>43627</v>
      </c>
    </row>
    <row r="6" spans="1:8" x14ac:dyDescent="0.3">
      <c r="A6">
        <v>361</v>
      </c>
      <c r="B6" t="s">
        <v>161</v>
      </c>
      <c r="C6" t="s">
        <v>160</v>
      </c>
      <c r="D6" t="s">
        <v>182</v>
      </c>
      <c r="E6" t="s">
        <v>215</v>
      </c>
      <c r="F6" t="s">
        <v>187</v>
      </c>
      <c r="G6" s="86">
        <v>87893</v>
      </c>
      <c r="H6" s="84">
        <v>43627</v>
      </c>
    </row>
    <row r="7" spans="1:8" x14ac:dyDescent="0.3">
      <c r="A7">
        <v>451</v>
      </c>
      <c r="B7" t="s">
        <v>177</v>
      </c>
      <c r="C7" t="s">
        <v>160</v>
      </c>
      <c r="D7" t="s">
        <v>182</v>
      </c>
      <c r="E7" t="s">
        <v>211</v>
      </c>
      <c r="F7" t="s">
        <v>187</v>
      </c>
      <c r="G7" s="86">
        <v>535424</v>
      </c>
      <c r="H7" s="84">
        <v>43627</v>
      </c>
    </row>
    <row r="8" spans="1:8" x14ac:dyDescent="0.3">
      <c r="A8">
        <v>121</v>
      </c>
      <c r="B8" t="s">
        <v>116</v>
      </c>
      <c r="C8" t="s">
        <v>115</v>
      </c>
      <c r="D8" t="s">
        <v>180</v>
      </c>
      <c r="E8" t="s">
        <v>206</v>
      </c>
      <c r="F8" t="s">
        <v>188</v>
      </c>
      <c r="G8" s="86">
        <v>120000</v>
      </c>
      <c r="H8" s="84">
        <v>43651</v>
      </c>
    </row>
    <row r="9" spans="1:8" x14ac:dyDescent="0.3">
      <c r="A9">
        <v>211</v>
      </c>
      <c r="B9" t="s">
        <v>134</v>
      </c>
      <c r="C9" t="s">
        <v>133</v>
      </c>
      <c r="D9" t="s">
        <v>181</v>
      </c>
      <c r="E9" t="s">
        <v>210</v>
      </c>
      <c r="F9" t="s">
        <v>187</v>
      </c>
      <c r="G9" s="86">
        <v>87656</v>
      </c>
      <c r="H9" s="84">
        <v>43651</v>
      </c>
    </row>
    <row r="10" spans="1:8" x14ac:dyDescent="0.3">
      <c r="A10">
        <v>301</v>
      </c>
      <c r="B10" t="s">
        <v>128</v>
      </c>
      <c r="C10" t="s">
        <v>150</v>
      </c>
      <c r="D10" t="s">
        <v>180</v>
      </c>
      <c r="E10" t="s">
        <v>208</v>
      </c>
      <c r="F10" t="s">
        <v>187</v>
      </c>
      <c r="G10" s="86">
        <v>666666</v>
      </c>
      <c r="H10" s="84">
        <v>43651</v>
      </c>
    </row>
    <row r="11" spans="1:8" x14ac:dyDescent="0.3">
      <c r="A11">
        <v>391</v>
      </c>
      <c r="B11" t="s">
        <v>167</v>
      </c>
      <c r="C11" t="s">
        <v>166</v>
      </c>
      <c r="D11" t="s">
        <v>185</v>
      </c>
      <c r="E11" t="s">
        <v>215</v>
      </c>
      <c r="F11" t="s">
        <v>189</v>
      </c>
      <c r="G11" s="86">
        <v>667896</v>
      </c>
      <c r="H11" s="84">
        <v>43651</v>
      </c>
    </row>
    <row r="12" spans="1:8" x14ac:dyDescent="0.3">
      <c r="A12">
        <v>191</v>
      </c>
      <c r="B12" t="s">
        <v>130</v>
      </c>
      <c r="C12" t="s">
        <v>129</v>
      </c>
      <c r="D12" t="s">
        <v>181</v>
      </c>
      <c r="E12" t="s">
        <v>213</v>
      </c>
      <c r="F12" t="s">
        <v>187</v>
      </c>
      <c r="G12" s="86">
        <v>97678</v>
      </c>
      <c r="H12" s="84">
        <v>43689</v>
      </c>
    </row>
    <row r="13" spans="1:8" x14ac:dyDescent="0.3">
      <c r="A13">
        <v>281</v>
      </c>
      <c r="B13" t="s">
        <v>148</v>
      </c>
      <c r="C13" t="s">
        <v>147</v>
      </c>
      <c r="D13" t="s">
        <v>181</v>
      </c>
      <c r="E13" t="s">
        <v>208</v>
      </c>
      <c r="F13" t="s">
        <v>187</v>
      </c>
      <c r="G13" s="86">
        <v>37833</v>
      </c>
      <c r="H13" s="84">
        <v>43689</v>
      </c>
    </row>
    <row r="14" spans="1:8" x14ac:dyDescent="0.3">
      <c r="A14">
        <v>371</v>
      </c>
      <c r="B14" t="s">
        <v>163</v>
      </c>
      <c r="C14" t="s">
        <v>162</v>
      </c>
      <c r="D14" t="s">
        <v>184</v>
      </c>
      <c r="E14" t="s">
        <v>208</v>
      </c>
      <c r="F14" t="s">
        <v>189</v>
      </c>
      <c r="G14" s="86">
        <v>678697</v>
      </c>
      <c r="H14" s="84">
        <v>43689</v>
      </c>
    </row>
    <row r="15" spans="1:8" x14ac:dyDescent="0.3">
      <c r="A15">
        <v>461</v>
      </c>
      <c r="B15" t="s">
        <v>179</v>
      </c>
      <c r="C15" t="s">
        <v>178</v>
      </c>
      <c r="D15" t="s">
        <v>181</v>
      </c>
      <c r="E15" t="s">
        <v>213</v>
      </c>
      <c r="F15" t="s">
        <v>189</v>
      </c>
      <c r="G15" s="86">
        <v>908833</v>
      </c>
      <c r="H15" s="84">
        <v>43689</v>
      </c>
    </row>
    <row r="16" spans="1:8" x14ac:dyDescent="0.3">
      <c r="A16">
        <v>171</v>
      </c>
      <c r="B16" t="s">
        <v>126</v>
      </c>
      <c r="C16" t="s">
        <v>125</v>
      </c>
      <c r="D16" t="s">
        <v>182</v>
      </c>
      <c r="E16" t="s">
        <v>211</v>
      </c>
      <c r="F16" t="s">
        <v>187</v>
      </c>
      <c r="G16" s="86">
        <v>67876</v>
      </c>
      <c r="H16" s="84">
        <v>44053</v>
      </c>
    </row>
    <row r="17" spans="1:8" x14ac:dyDescent="0.3">
      <c r="A17">
        <v>261</v>
      </c>
      <c r="B17" t="s">
        <v>144</v>
      </c>
      <c r="C17" t="s">
        <v>143</v>
      </c>
      <c r="D17" t="s">
        <v>183</v>
      </c>
      <c r="E17" t="s">
        <v>210</v>
      </c>
      <c r="F17" t="s">
        <v>189</v>
      </c>
      <c r="G17" s="86">
        <v>76478</v>
      </c>
      <c r="H17" s="84">
        <v>44053</v>
      </c>
    </row>
    <row r="18" spans="1:8" x14ac:dyDescent="0.3">
      <c r="A18">
        <v>351</v>
      </c>
      <c r="B18" t="s">
        <v>159</v>
      </c>
      <c r="C18" t="s">
        <v>158</v>
      </c>
      <c r="D18" t="s">
        <v>182</v>
      </c>
      <c r="E18" t="s">
        <v>213</v>
      </c>
      <c r="F18" t="s">
        <v>187</v>
      </c>
      <c r="G18" s="86">
        <v>77672</v>
      </c>
      <c r="H18" s="84">
        <v>44053</v>
      </c>
    </row>
    <row r="19" spans="1:8" x14ac:dyDescent="0.3">
      <c r="A19">
        <v>441</v>
      </c>
      <c r="B19" t="s">
        <v>148</v>
      </c>
      <c r="C19" t="s">
        <v>176</v>
      </c>
      <c r="D19" t="s">
        <v>182</v>
      </c>
      <c r="E19" t="s">
        <v>219</v>
      </c>
      <c r="F19" t="s">
        <v>187</v>
      </c>
      <c r="G19" s="86">
        <v>352334</v>
      </c>
      <c r="H19" s="84">
        <v>44053</v>
      </c>
    </row>
    <row r="20" spans="1:8" x14ac:dyDescent="0.3">
      <c r="A20">
        <v>141</v>
      </c>
      <c r="B20" t="s">
        <v>120</v>
      </c>
      <c r="C20" t="s">
        <v>119</v>
      </c>
      <c r="D20" t="s">
        <v>181</v>
      </c>
      <c r="E20" t="s">
        <v>208</v>
      </c>
      <c r="F20" t="s">
        <v>187</v>
      </c>
      <c r="G20" s="86">
        <v>369280</v>
      </c>
      <c r="H20" s="84">
        <v>44146</v>
      </c>
    </row>
    <row r="21" spans="1:8" x14ac:dyDescent="0.3">
      <c r="A21">
        <v>231</v>
      </c>
      <c r="B21" t="s">
        <v>138</v>
      </c>
      <c r="C21" t="s">
        <v>137</v>
      </c>
      <c r="D21" t="s">
        <v>185</v>
      </c>
      <c r="E21" t="s">
        <v>214</v>
      </c>
      <c r="F21" t="s">
        <v>189</v>
      </c>
      <c r="G21" s="86">
        <v>567233</v>
      </c>
      <c r="H21" s="84">
        <v>44146</v>
      </c>
    </row>
    <row r="22" spans="1:8" x14ac:dyDescent="0.3">
      <c r="A22">
        <v>321</v>
      </c>
      <c r="B22" t="s">
        <v>154</v>
      </c>
      <c r="C22" t="s">
        <v>153</v>
      </c>
      <c r="D22" t="s">
        <v>180</v>
      </c>
      <c r="E22" t="s">
        <v>206</v>
      </c>
      <c r="F22" t="s">
        <v>187</v>
      </c>
      <c r="G22" s="86">
        <v>786767</v>
      </c>
      <c r="H22" s="84">
        <v>44146</v>
      </c>
    </row>
    <row r="23" spans="1:8" x14ac:dyDescent="0.3">
      <c r="A23">
        <v>411</v>
      </c>
      <c r="B23" t="s">
        <v>171</v>
      </c>
      <c r="C23" t="s">
        <v>170</v>
      </c>
      <c r="D23" t="s">
        <v>180</v>
      </c>
      <c r="E23" t="s">
        <v>215</v>
      </c>
      <c r="F23" t="s">
        <v>187</v>
      </c>
      <c r="G23" s="86">
        <v>232323</v>
      </c>
      <c r="H23" s="84">
        <v>44146</v>
      </c>
    </row>
    <row r="24" spans="1:8" x14ac:dyDescent="0.3">
      <c r="A24">
        <v>151</v>
      </c>
      <c r="B24" t="s">
        <v>122</v>
      </c>
      <c r="C24" t="s">
        <v>121</v>
      </c>
      <c r="D24" t="s">
        <v>180</v>
      </c>
      <c r="E24" t="s">
        <v>209</v>
      </c>
      <c r="F24" t="s">
        <v>187</v>
      </c>
      <c r="G24" s="86">
        <v>87678</v>
      </c>
      <c r="H24" s="84">
        <v>44177</v>
      </c>
    </row>
    <row r="25" spans="1:8" x14ac:dyDescent="0.3">
      <c r="A25">
        <v>241</v>
      </c>
      <c r="B25" t="s">
        <v>140</v>
      </c>
      <c r="C25" t="s">
        <v>139</v>
      </c>
      <c r="D25" t="s">
        <v>184</v>
      </c>
      <c r="E25" t="s">
        <v>212</v>
      </c>
      <c r="F25" t="s">
        <v>187</v>
      </c>
      <c r="G25" s="86">
        <v>23424</v>
      </c>
      <c r="H25" s="84">
        <v>44177</v>
      </c>
    </row>
    <row r="26" spans="1:8" x14ac:dyDescent="0.3">
      <c r="A26">
        <v>331</v>
      </c>
      <c r="B26" t="s">
        <v>156</v>
      </c>
      <c r="C26" t="s">
        <v>155</v>
      </c>
      <c r="D26" t="s">
        <v>182</v>
      </c>
      <c r="E26" t="s">
        <v>208</v>
      </c>
      <c r="F26" t="s">
        <v>189</v>
      </c>
      <c r="G26" s="86">
        <v>787897</v>
      </c>
      <c r="H26" s="84">
        <v>44177</v>
      </c>
    </row>
    <row r="27" spans="1:8" x14ac:dyDescent="0.3">
      <c r="A27">
        <v>421</v>
      </c>
      <c r="B27" t="s">
        <v>173</v>
      </c>
      <c r="C27" t="s">
        <v>172</v>
      </c>
      <c r="D27" t="s">
        <v>180</v>
      </c>
      <c r="E27" t="s">
        <v>218</v>
      </c>
      <c r="F27" t="s">
        <v>187</v>
      </c>
      <c r="G27" s="86">
        <v>343545</v>
      </c>
      <c r="H27" s="84">
        <v>44177</v>
      </c>
    </row>
    <row r="28" spans="1:8" x14ac:dyDescent="0.3">
      <c r="A28">
        <v>201</v>
      </c>
      <c r="B28" t="s">
        <v>132</v>
      </c>
      <c r="C28" t="s">
        <v>131</v>
      </c>
      <c r="D28" t="s">
        <v>183</v>
      </c>
      <c r="E28" t="s">
        <v>212</v>
      </c>
      <c r="F28" t="s">
        <v>187</v>
      </c>
      <c r="G28" s="86">
        <v>87678</v>
      </c>
      <c r="H28" s="84">
        <v>44382</v>
      </c>
    </row>
    <row r="29" spans="1:8" x14ac:dyDescent="0.3">
      <c r="A29">
        <v>291</v>
      </c>
      <c r="B29" t="s">
        <v>149</v>
      </c>
      <c r="C29" t="s">
        <v>137</v>
      </c>
      <c r="D29" s="53" t="s">
        <v>186</v>
      </c>
      <c r="E29" t="s">
        <v>206</v>
      </c>
      <c r="F29" t="s">
        <v>187</v>
      </c>
      <c r="G29" s="86">
        <v>767664</v>
      </c>
      <c r="H29" s="84">
        <v>44382</v>
      </c>
    </row>
    <row r="30" spans="1:8" x14ac:dyDescent="0.3">
      <c r="A30">
        <v>381</v>
      </c>
      <c r="B30" t="s">
        <v>165</v>
      </c>
      <c r="C30" t="s">
        <v>164</v>
      </c>
      <c r="D30" t="s">
        <v>185</v>
      </c>
      <c r="E30" t="s">
        <v>216</v>
      </c>
      <c r="F30" t="s">
        <v>189</v>
      </c>
      <c r="G30" s="86">
        <v>878923</v>
      </c>
      <c r="H30" s="84">
        <v>44382</v>
      </c>
    </row>
    <row r="31" spans="1:8" x14ac:dyDescent="0.3">
      <c r="A31">
        <v>161</v>
      </c>
      <c r="B31" t="s">
        <v>124</v>
      </c>
      <c r="C31" t="s">
        <v>123</v>
      </c>
      <c r="D31" t="s">
        <v>181</v>
      </c>
      <c r="E31" t="s">
        <v>210</v>
      </c>
      <c r="F31" t="s">
        <v>187</v>
      </c>
      <c r="G31" s="86">
        <v>86798</v>
      </c>
      <c r="H31" s="84">
        <v>44391</v>
      </c>
    </row>
    <row r="32" spans="1:8" x14ac:dyDescent="0.3">
      <c r="A32">
        <v>251</v>
      </c>
      <c r="B32" t="s">
        <v>142</v>
      </c>
      <c r="C32" t="s">
        <v>141</v>
      </c>
      <c r="D32" t="s">
        <v>181</v>
      </c>
      <c r="E32" t="s">
        <v>206</v>
      </c>
      <c r="F32" t="s">
        <v>187</v>
      </c>
      <c r="G32" s="86">
        <v>27786</v>
      </c>
      <c r="H32" s="84">
        <v>44391</v>
      </c>
    </row>
    <row r="33" spans="1:8" x14ac:dyDescent="0.3">
      <c r="A33">
        <v>341</v>
      </c>
      <c r="B33" t="s">
        <v>156</v>
      </c>
      <c r="C33" t="s">
        <v>157</v>
      </c>
      <c r="D33" t="s">
        <v>180</v>
      </c>
      <c r="E33" t="s">
        <v>208</v>
      </c>
      <c r="F33" t="s">
        <v>189</v>
      </c>
      <c r="G33" s="86">
        <v>787897</v>
      </c>
      <c r="H33" s="84">
        <v>44391</v>
      </c>
    </row>
    <row r="34" spans="1:8" x14ac:dyDescent="0.3">
      <c r="A34">
        <v>431</v>
      </c>
      <c r="B34" t="s">
        <v>175</v>
      </c>
      <c r="C34" t="s">
        <v>174</v>
      </c>
      <c r="D34" t="s">
        <v>181</v>
      </c>
      <c r="E34" t="s">
        <v>213</v>
      </c>
      <c r="F34" t="s">
        <v>187</v>
      </c>
      <c r="G34" s="86">
        <v>344352</v>
      </c>
      <c r="H34" s="84">
        <v>44391</v>
      </c>
    </row>
    <row r="35" spans="1:8" x14ac:dyDescent="0.3">
      <c r="A35">
        <v>131</v>
      </c>
      <c r="B35" t="s">
        <v>118</v>
      </c>
      <c r="C35" t="s">
        <v>117</v>
      </c>
      <c r="D35" t="s">
        <v>180</v>
      </c>
      <c r="E35" t="s">
        <v>207</v>
      </c>
      <c r="F35" t="s">
        <v>187</v>
      </c>
      <c r="G35" s="86">
        <v>43200</v>
      </c>
      <c r="H35" s="84">
        <v>44811</v>
      </c>
    </row>
    <row r="36" spans="1:8" x14ac:dyDescent="0.3">
      <c r="A36">
        <v>221</v>
      </c>
      <c r="B36" t="s">
        <v>136</v>
      </c>
      <c r="C36" t="s">
        <v>135</v>
      </c>
      <c r="D36" t="s">
        <v>184</v>
      </c>
      <c r="E36" t="s">
        <v>206</v>
      </c>
      <c r="F36" t="s">
        <v>187</v>
      </c>
      <c r="G36" s="86">
        <v>876532</v>
      </c>
      <c r="H36" s="84">
        <v>44811</v>
      </c>
    </row>
    <row r="37" spans="1:8" x14ac:dyDescent="0.3">
      <c r="A37">
        <v>311</v>
      </c>
      <c r="B37" t="s">
        <v>152</v>
      </c>
      <c r="C37" t="s">
        <v>151</v>
      </c>
      <c r="D37" t="s">
        <v>182</v>
      </c>
      <c r="E37" t="s">
        <v>208</v>
      </c>
      <c r="F37" t="s">
        <v>187</v>
      </c>
      <c r="G37" s="86">
        <v>77777</v>
      </c>
      <c r="H37" s="84">
        <v>44811</v>
      </c>
    </row>
    <row r="38" spans="1:8" x14ac:dyDescent="0.3">
      <c r="A38">
        <v>401</v>
      </c>
      <c r="B38" t="s">
        <v>169</v>
      </c>
      <c r="C38" t="s">
        <v>168</v>
      </c>
      <c r="D38" t="s">
        <v>185</v>
      </c>
      <c r="E38" t="s">
        <v>217</v>
      </c>
      <c r="F38" t="s">
        <v>189</v>
      </c>
      <c r="G38" s="86">
        <v>478343</v>
      </c>
      <c r="H38" s="84">
        <v>44811</v>
      </c>
    </row>
    <row r="39" spans="1:8" x14ac:dyDescent="0.3">
      <c r="A39" s="53" t="s">
        <v>44</v>
      </c>
      <c r="B39" s="53">
        <f>SUBTOTAL(103,Table7[Lastname])</f>
        <v>35</v>
      </c>
      <c r="C39" s="53"/>
      <c r="D39" s="53"/>
      <c r="E39" s="53"/>
      <c r="F39" s="53"/>
      <c r="G39" s="53"/>
      <c r="H39" s="53"/>
    </row>
  </sheetData>
  <mergeCells count="2">
    <mergeCell ref="A1:H1"/>
    <mergeCell ref="A2:H2"/>
  </mergeCells>
  <conditionalFormatting sqref="H1:H2 H4:H38 H40:H1048576">
    <cfRule type="top10" dxfId="3" priority="1" bottom="1" rank="10"/>
  </conditionalFormatting>
  <pageMargins left="0.7" right="0.7" top="0.75" bottom="0.75" header="0.3" footer="0.3"/>
  <pageSetup scale="88" orientation="portrait" r:id="rId1"/>
  <headerFooter>
    <oddHeader>&amp;R&amp;A</oddHeader>
    <oddFooter>&amp;R11/30/2023</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06D5F-90CF-497E-9B29-9953261F3EB8}">
  <dimension ref="A1:H38"/>
  <sheetViews>
    <sheetView zoomScaleNormal="100" workbookViewId="0">
      <selection activeCell="F26" sqref="F26"/>
    </sheetView>
  </sheetViews>
  <sheetFormatPr defaultRowHeight="14" x14ac:dyDescent="0.3"/>
  <cols>
    <col min="1" max="1" width="4.25" customWidth="1"/>
    <col min="2" max="2" width="9.9140625" customWidth="1"/>
    <col min="3" max="3" width="10.1640625" customWidth="1"/>
    <col min="4" max="4" width="17.1640625" customWidth="1"/>
    <col min="5" max="5" width="9.1640625" customWidth="1"/>
    <col min="6" max="6" width="18.83203125" customWidth="1"/>
    <col min="7" max="7" width="13.75" customWidth="1"/>
    <col min="8" max="8" width="10.58203125" bestFit="1" customWidth="1"/>
  </cols>
  <sheetData>
    <row r="1" spans="1:8" ht="32.5" x14ac:dyDescent="0.65">
      <c r="A1" s="100" t="s">
        <v>42</v>
      </c>
      <c r="B1" s="101"/>
      <c r="C1" s="101"/>
      <c r="D1" s="101"/>
      <c r="E1" s="101"/>
      <c r="F1" s="101"/>
      <c r="G1" s="101"/>
      <c r="H1" s="101"/>
    </row>
    <row r="2" spans="1:8" ht="18" x14ac:dyDescent="0.4">
      <c r="A2" s="108" t="s">
        <v>234</v>
      </c>
      <c r="B2" s="101"/>
      <c r="C2" s="101"/>
      <c r="D2" s="101"/>
      <c r="E2" s="101"/>
      <c r="F2" s="101"/>
      <c r="G2" s="101"/>
      <c r="H2" s="101"/>
    </row>
    <row r="3" spans="1:8" x14ac:dyDescent="0.3">
      <c r="A3" t="s">
        <v>107</v>
      </c>
      <c r="B3" t="s">
        <v>108</v>
      </c>
      <c r="C3" t="s">
        <v>109</v>
      </c>
      <c r="D3" t="s">
        <v>110</v>
      </c>
      <c r="E3" t="s">
        <v>111</v>
      </c>
      <c r="F3" t="s">
        <v>112</v>
      </c>
      <c r="G3" t="s">
        <v>113</v>
      </c>
      <c r="H3" t="s">
        <v>114</v>
      </c>
    </row>
    <row r="4" spans="1:8" hidden="1" x14ac:dyDescent="0.3">
      <c r="A4">
        <v>201</v>
      </c>
      <c r="B4" t="s">
        <v>132</v>
      </c>
      <c r="C4" t="s">
        <v>131</v>
      </c>
      <c r="D4" t="s">
        <v>183</v>
      </c>
      <c r="E4" t="s">
        <v>212</v>
      </c>
      <c r="F4" t="s">
        <v>187</v>
      </c>
      <c r="G4" s="86">
        <v>87678</v>
      </c>
      <c r="H4" s="53" t="s">
        <v>196</v>
      </c>
    </row>
    <row r="5" spans="1:8" hidden="1" x14ac:dyDescent="0.3">
      <c r="A5">
        <v>261</v>
      </c>
      <c r="B5" t="s">
        <v>144</v>
      </c>
      <c r="C5" t="s">
        <v>143</v>
      </c>
      <c r="D5" t="s">
        <v>183</v>
      </c>
      <c r="E5" t="s">
        <v>210</v>
      </c>
      <c r="F5" t="s">
        <v>189</v>
      </c>
      <c r="G5" s="86">
        <v>76478</v>
      </c>
      <c r="H5" s="84">
        <v>42836</v>
      </c>
    </row>
    <row r="6" spans="1:8" hidden="1" x14ac:dyDescent="0.3">
      <c r="A6">
        <v>381</v>
      </c>
      <c r="B6" t="s">
        <v>165</v>
      </c>
      <c r="C6" t="s">
        <v>164</v>
      </c>
      <c r="D6" t="s">
        <v>185</v>
      </c>
      <c r="E6" t="s">
        <v>216</v>
      </c>
      <c r="F6" t="s">
        <v>189</v>
      </c>
      <c r="G6" s="86">
        <v>878923</v>
      </c>
      <c r="H6" s="84">
        <v>38474</v>
      </c>
    </row>
    <row r="7" spans="1:8" hidden="1" x14ac:dyDescent="0.3">
      <c r="A7">
        <v>391</v>
      </c>
      <c r="B7" t="s">
        <v>167</v>
      </c>
      <c r="C7" t="s">
        <v>166</v>
      </c>
      <c r="D7" t="s">
        <v>185</v>
      </c>
      <c r="E7" t="s">
        <v>215</v>
      </c>
      <c r="F7" t="s">
        <v>189</v>
      </c>
      <c r="G7" s="86">
        <v>667896</v>
      </c>
      <c r="H7" s="84">
        <v>38174</v>
      </c>
    </row>
    <row r="8" spans="1:8" hidden="1" x14ac:dyDescent="0.3">
      <c r="A8">
        <v>231</v>
      </c>
      <c r="B8" t="s">
        <v>138</v>
      </c>
      <c r="C8" t="s">
        <v>137</v>
      </c>
      <c r="D8" t="s">
        <v>185</v>
      </c>
      <c r="E8" t="s">
        <v>214</v>
      </c>
      <c r="F8" t="s">
        <v>189</v>
      </c>
      <c r="G8" s="86">
        <v>567233</v>
      </c>
      <c r="H8" s="53" t="s">
        <v>198</v>
      </c>
    </row>
    <row r="9" spans="1:8" hidden="1" x14ac:dyDescent="0.3">
      <c r="A9">
        <v>401</v>
      </c>
      <c r="B9" t="s">
        <v>169</v>
      </c>
      <c r="C9" t="s">
        <v>168</v>
      </c>
      <c r="D9" t="s">
        <v>185</v>
      </c>
      <c r="E9" t="s">
        <v>217</v>
      </c>
      <c r="F9" t="s">
        <v>189</v>
      </c>
      <c r="G9" s="86">
        <v>478343</v>
      </c>
      <c r="H9" s="84">
        <v>35167</v>
      </c>
    </row>
    <row r="10" spans="1:8" hidden="1" x14ac:dyDescent="0.3">
      <c r="A10">
        <v>461</v>
      </c>
      <c r="B10" t="s">
        <v>179</v>
      </c>
      <c r="C10" t="s">
        <v>178</v>
      </c>
      <c r="D10" t="s">
        <v>181</v>
      </c>
      <c r="E10" t="s">
        <v>213</v>
      </c>
      <c r="F10" t="s">
        <v>189</v>
      </c>
      <c r="G10" s="86">
        <v>908833</v>
      </c>
      <c r="H10" s="84">
        <v>43256</v>
      </c>
    </row>
    <row r="11" spans="1:8" hidden="1" x14ac:dyDescent="0.3">
      <c r="A11">
        <v>141</v>
      </c>
      <c r="B11" t="s">
        <v>120</v>
      </c>
      <c r="C11" t="s">
        <v>119</v>
      </c>
      <c r="D11" t="s">
        <v>181</v>
      </c>
      <c r="E11" t="s">
        <v>208</v>
      </c>
      <c r="F11" t="s">
        <v>187</v>
      </c>
      <c r="G11" s="86">
        <v>369280</v>
      </c>
      <c r="H11" s="53" t="s">
        <v>191</v>
      </c>
    </row>
    <row r="12" spans="1:8" hidden="1" x14ac:dyDescent="0.3">
      <c r="A12">
        <v>431</v>
      </c>
      <c r="B12" t="s">
        <v>175</v>
      </c>
      <c r="C12" t="s">
        <v>174</v>
      </c>
      <c r="D12" t="s">
        <v>181</v>
      </c>
      <c r="E12" t="s">
        <v>213</v>
      </c>
      <c r="F12" t="s">
        <v>187</v>
      </c>
      <c r="G12" s="86">
        <v>344352</v>
      </c>
      <c r="H12" s="53" t="s">
        <v>204</v>
      </c>
    </row>
    <row r="13" spans="1:8" hidden="1" x14ac:dyDescent="0.3">
      <c r="A13">
        <v>191</v>
      </c>
      <c r="B13" t="s">
        <v>130</v>
      </c>
      <c r="C13" t="s">
        <v>129</v>
      </c>
      <c r="D13" t="s">
        <v>181</v>
      </c>
      <c r="E13" t="s">
        <v>213</v>
      </c>
      <c r="F13" t="s">
        <v>187</v>
      </c>
      <c r="G13" s="86">
        <v>97678</v>
      </c>
      <c r="H13" s="53" t="s">
        <v>195</v>
      </c>
    </row>
    <row r="14" spans="1:8" hidden="1" x14ac:dyDescent="0.3">
      <c r="A14">
        <v>211</v>
      </c>
      <c r="B14" t="s">
        <v>134</v>
      </c>
      <c r="C14" t="s">
        <v>133</v>
      </c>
      <c r="D14" t="s">
        <v>181</v>
      </c>
      <c r="E14" t="s">
        <v>210</v>
      </c>
      <c r="F14" t="s">
        <v>187</v>
      </c>
      <c r="G14" s="86">
        <v>87656</v>
      </c>
      <c r="H14" s="53" t="s">
        <v>197</v>
      </c>
    </row>
    <row r="15" spans="1:8" hidden="1" x14ac:dyDescent="0.3">
      <c r="A15">
        <v>161</v>
      </c>
      <c r="B15" t="s">
        <v>124</v>
      </c>
      <c r="C15" t="s">
        <v>123</v>
      </c>
      <c r="D15" t="s">
        <v>181</v>
      </c>
      <c r="E15" t="s">
        <v>210</v>
      </c>
      <c r="F15" t="s">
        <v>187</v>
      </c>
      <c r="G15" s="86">
        <v>86798</v>
      </c>
      <c r="H15" s="53" t="s">
        <v>193</v>
      </c>
    </row>
    <row r="16" spans="1:8" hidden="1" x14ac:dyDescent="0.3">
      <c r="A16">
        <v>281</v>
      </c>
      <c r="B16" t="s">
        <v>148</v>
      </c>
      <c r="C16" t="s">
        <v>147</v>
      </c>
      <c r="D16" t="s">
        <v>181</v>
      </c>
      <c r="E16" t="s">
        <v>208</v>
      </c>
      <c r="F16" t="s">
        <v>187</v>
      </c>
      <c r="G16" s="86">
        <v>37833</v>
      </c>
      <c r="H16" s="84">
        <v>37349</v>
      </c>
    </row>
    <row r="17" spans="1:8" hidden="1" x14ac:dyDescent="0.3">
      <c r="A17">
        <v>251</v>
      </c>
      <c r="B17" t="s">
        <v>142</v>
      </c>
      <c r="C17" t="s">
        <v>141</v>
      </c>
      <c r="D17" t="s">
        <v>181</v>
      </c>
      <c r="E17" t="s">
        <v>206</v>
      </c>
      <c r="F17" t="s">
        <v>187</v>
      </c>
      <c r="G17" s="86">
        <v>27786</v>
      </c>
      <c r="H17" s="84">
        <v>44475</v>
      </c>
    </row>
    <row r="18" spans="1:8" hidden="1" x14ac:dyDescent="0.3">
      <c r="A18">
        <v>221</v>
      </c>
      <c r="B18" t="s">
        <v>136</v>
      </c>
      <c r="C18" t="s">
        <v>135</v>
      </c>
      <c r="D18" t="s">
        <v>184</v>
      </c>
      <c r="E18" t="s">
        <v>206</v>
      </c>
      <c r="F18" t="s">
        <v>187</v>
      </c>
      <c r="G18" s="86">
        <v>876532</v>
      </c>
      <c r="H18" s="84">
        <v>40119</v>
      </c>
    </row>
    <row r="19" spans="1:8" hidden="1" x14ac:dyDescent="0.3">
      <c r="A19">
        <v>371</v>
      </c>
      <c r="B19" t="s">
        <v>163</v>
      </c>
      <c r="C19" t="s">
        <v>162</v>
      </c>
      <c r="D19" t="s">
        <v>184</v>
      </c>
      <c r="E19" t="s">
        <v>208</v>
      </c>
      <c r="F19" t="s">
        <v>189</v>
      </c>
      <c r="G19" s="86">
        <v>678697</v>
      </c>
      <c r="H19" s="53" t="s">
        <v>202</v>
      </c>
    </row>
    <row r="20" spans="1:8" hidden="1" x14ac:dyDescent="0.3">
      <c r="A20">
        <v>241</v>
      </c>
      <c r="B20" t="s">
        <v>140</v>
      </c>
      <c r="C20" t="s">
        <v>139</v>
      </c>
      <c r="D20" t="s">
        <v>184</v>
      </c>
      <c r="E20" t="s">
        <v>212</v>
      </c>
      <c r="F20" t="s">
        <v>187</v>
      </c>
      <c r="G20" s="86">
        <v>23424</v>
      </c>
      <c r="H20" s="53" t="s">
        <v>199</v>
      </c>
    </row>
    <row r="21" spans="1:8" x14ac:dyDescent="0.3">
      <c r="A21">
        <v>341</v>
      </c>
      <c r="B21" t="s">
        <v>156</v>
      </c>
      <c r="C21" t="s">
        <v>157</v>
      </c>
      <c r="D21" t="s">
        <v>180</v>
      </c>
      <c r="E21" t="s">
        <v>208</v>
      </c>
      <c r="F21" t="s">
        <v>189</v>
      </c>
      <c r="G21" s="86">
        <v>787897</v>
      </c>
      <c r="H21" s="53" t="s">
        <v>201</v>
      </c>
    </row>
    <row r="22" spans="1:8" x14ac:dyDescent="0.3">
      <c r="A22">
        <v>321</v>
      </c>
      <c r="B22" t="s">
        <v>154</v>
      </c>
      <c r="C22" t="s">
        <v>153</v>
      </c>
      <c r="D22" t="s">
        <v>180</v>
      </c>
      <c r="E22" t="s">
        <v>206</v>
      </c>
      <c r="F22" t="s">
        <v>187</v>
      </c>
      <c r="G22" s="86">
        <v>786767</v>
      </c>
      <c r="H22" s="84">
        <v>41153</v>
      </c>
    </row>
    <row r="23" spans="1:8" x14ac:dyDescent="0.3">
      <c r="A23">
        <v>301</v>
      </c>
      <c r="B23" t="s">
        <v>128</v>
      </c>
      <c r="C23" t="s">
        <v>150</v>
      </c>
      <c r="D23" t="s">
        <v>180</v>
      </c>
      <c r="E23" t="s">
        <v>208</v>
      </c>
      <c r="F23" t="s">
        <v>187</v>
      </c>
      <c r="G23" s="86">
        <v>666666</v>
      </c>
      <c r="H23" s="84">
        <v>41344</v>
      </c>
    </row>
    <row r="24" spans="1:8" x14ac:dyDescent="0.3">
      <c r="A24">
        <v>421</v>
      </c>
      <c r="B24" t="s">
        <v>173</v>
      </c>
      <c r="C24" t="s">
        <v>172</v>
      </c>
      <c r="D24" t="s">
        <v>180</v>
      </c>
      <c r="E24" t="s">
        <v>218</v>
      </c>
      <c r="F24" t="s">
        <v>187</v>
      </c>
      <c r="G24" s="86">
        <v>343545</v>
      </c>
      <c r="H24" s="53" t="s">
        <v>203</v>
      </c>
    </row>
    <row r="25" spans="1:8" x14ac:dyDescent="0.3">
      <c r="A25">
        <v>411</v>
      </c>
      <c r="B25" t="s">
        <v>171</v>
      </c>
      <c r="C25" t="s">
        <v>170</v>
      </c>
      <c r="D25" t="s">
        <v>180</v>
      </c>
      <c r="E25" t="s">
        <v>215</v>
      </c>
      <c r="F25" t="s">
        <v>187</v>
      </c>
      <c r="G25" s="86">
        <v>232323</v>
      </c>
      <c r="H25" s="84">
        <v>41218</v>
      </c>
    </row>
    <row r="26" spans="1:8" x14ac:dyDescent="0.3">
      <c r="A26">
        <v>121</v>
      </c>
      <c r="B26" t="s">
        <v>116</v>
      </c>
      <c r="C26" t="s">
        <v>115</v>
      </c>
      <c r="D26" t="s">
        <v>180</v>
      </c>
      <c r="E26" t="s">
        <v>206</v>
      </c>
      <c r="F26" t="s">
        <v>188</v>
      </c>
      <c r="G26" s="86">
        <v>120000</v>
      </c>
      <c r="H26" s="84">
        <v>42586</v>
      </c>
    </row>
    <row r="27" spans="1:8" x14ac:dyDescent="0.3">
      <c r="A27">
        <v>151</v>
      </c>
      <c r="B27" t="s">
        <v>122</v>
      </c>
      <c r="C27" t="s">
        <v>121</v>
      </c>
      <c r="D27" t="s">
        <v>180</v>
      </c>
      <c r="E27" t="s">
        <v>209</v>
      </c>
      <c r="F27" t="s">
        <v>187</v>
      </c>
      <c r="G27" s="86">
        <v>87678</v>
      </c>
      <c r="H27" s="53" t="s">
        <v>192</v>
      </c>
    </row>
    <row r="28" spans="1:8" x14ac:dyDescent="0.3">
      <c r="A28">
        <v>181</v>
      </c>
      <c r="B28" t="s">
        <v>128</v>
      </c>
      <c r="C28" t="s">
        <v>127</v>
      </c>
      <c r="D28" t="s">
        <v>180</v>
      </c>
      <c r="E28" t="s">
        <v>212</v>
      </c>
      <c r="F28" t="s">
        <v>189</v>
      </c>
      <c r="G28" s="86">
        <v>45677</v>
      </c>
      <c r="H28" s="84">
        <v>43837</v>
      </c>
    </row>
    <row r="29" spans="1:8" x14ac:dyDescent="0.3">
      <c r="A29">
        <v>131</v>
      </c>
      <c r="B29" t="s">
        <v>118</v>
      </c>
      <c r="C29" t="s">
        <v>117</v>
      </c>
      <c r="D29" t="s">
        <v>180</v>
      </c>
      <c r="E29" t="s">
        <v>207</v>
      </c>
      <c r="F29" t="s">
        <v>187</v>
      </c>
      <c r="G29" s="86">
        <v>43200</v>
      </c>
      <c r="H29" s="53" t="s">
        <v>190</v>
      </c>
    </row>
    <row r="30" spans="1:8" hidden="1" x14ac:dyDescent="0.3">
      <c r="A30">
        <v>291</v>
      </c>
      <c r="B30" t="s">
        <v>149</v>
      </c>
      <c r="C30" t="s">
        <v>137</v>
      </c>
      <c r="D30" t="s">
        <v>186</v>
      </c>
      <c r="E30" t="s">
        <v>206</v>
      </c>
      <c r="F30" t="s">
        <v>187</v>
      </c>
      <c r="G30" s="86">
        <v>767664</v>
      </c>
      <c r="H30" s="84">
        <v>37633</v>
      </c>
    </row>
    <row r="31" spans="1:8" hidden="1" x14ac:dyDescent="0.3">
      <c r="A31">
        <v>271</v>
      </c>
      <c r="B31" t="s">
        <v>146</v>
      </c>
      <c r="C31" t="s">
        <v>145</v>
      </c>
      <c r="D31" t="s">
        <v>186</v>
      </c>
      <c r="E31" t="s">
        <v>215</v>
      </c>
      <c r="F31" t="s">
        <v>189</v>
      </c>
      <c r="G31" s="86">
        <v>637846</v>
      </c>
      <c r="H31" s="53" t="s">
        <v>200</v>
      </c>
    </row>
    <row r="32" spans="1:8" hidden="1" x14ac:dyDescent="0.3">
      <c r="A32">
        <v>331</v>
      </c>
      <c r="B32" t="s">
        <v>156</v>
      </c>
      <c r="C32" t="s">
        <v>155</v>
      </c>
      <c r="D32" t="s">
        <v>182</v>
      </c>
      <c r="E32" t="s">
        <v>208</v>
      </c>
      <c r="F32" t="s">
        <v>189</v>
      </c>
      <c r="G32" s="86">
        <v>787897</v>
      </c>
      <c r="H32" s="84">
        <v>44231</v>
      </c>
    </row>
    <row r="33" spans="1:8" hidden="1" x14ac:dyDescent="0.3">
      <c r="A33">
        <v>451</v>
      </c>
      <c r="B33" t="s">
        <v>177</v>
      </c>
      <c r="C33" t="s">
        <v>160</v>
      </c>
      <c r="D33" t="s">
        <v>182</v>
      </c>
      <c r="E33" t="s">
        <v>211</v>
      </c>
      <c r="F33" t="s">
        <v>187</v>
      </c>
      <c r="G33" s="86">
        <v>535424</v>
      </c>
      <c r="H33" s="53" t="s">
        <v>205</v>
      </c>
    </row>
    <row r="34" spans="1:8" hidden="1" x14ac:dyDescent="0.3">
      <c r="A34">
        <v>441</v>
      </c>
      <c r="B34" t="s">
        <v>148</v>
      </c>
      <c r="C34" t="s">
        <v>176</v>
      </c>
      <c r="D34" t="s">
        <v>182</v>
      </c>
      <c r="E34" t="s">
        <v>219</v>
      </c>
      <c r="F34" t="s">
        <v>187</v>
      </c>
      <c r="G34" s="86">
        <v>352334</v>
      </c>
      <c r="H34" s="84">
        <v>39759</v>
      </c>
    </row>
    <row r="35" spans="1:8" hidden="1" x14ac:dyDescent="0.3">
      <c r="A35">
        <v>361</v>
      </c>
      <c r="B35" t="s">
        <v>161</v>
      </c>
      <c r="C35" t="s">
        <v>160</v>
      </c>
      <c r="D35" t="s">
        <v>182</v>
      </c>
      <c r="E35" t="s">
        <v>215</v>
      </c>
      <c r="F35" t="s">
        <v>187</v>
      </c>
      <c r="G35" s="86">
        <v>87893</v>
      </c>
      <c r="H35" s="84">
        <v>41673</v>
      </c>
    </row>
    <row r="36" spans="1:8" hidden="1" x14ac:dyDescent="0.3">
      <c r="A36">
        <v>311</v>
      </c>
      <c r="B36" t="s">
        <v>152</v>
      </c>
      <c r="C36" t="s">
        <v>151</v>
      </c>
      <c r="D36" t="s">
        <v>182</v>
      </c>
      <c r="E36" t="s">
        <v>208</v>
      </c>
      <c r="F36" t="s">
        <v>187</v>
      </c>
      <c r="G36" s="86">
        <v>77777</v>
      </c>
      <c r="H36" s="84">
        <v>37506</v>
      </c>
    </row>
    <row r="37" spans="1:8" hidden="1" x14ac:dyDescent="0.3">
      <c r="A37">
        <v>351</v>
      </c>
      <c r="B37" t="s">
        <v>159</v>
      </c>
      <c r="C37" t="s">
        <v>158</v>
      </c>
      <c r="D37" t="s">
        <v>182</v>
      </c>
      <c r="E37" t="s">
        <v>213</v>
      </c>
      <c r="F37" t="s">
        <v>187</v>
      </c>
      <c r="G37" s="86">
        <v>77672</v>
      </c>
      <c r="H37" s="84">
        <v>43594</v>
      </c>
    </row>
    <row r="38" spans="1:8" hidden="1" x14ac:dyDescent="0.3">
      <c r="A38">
        <v>171</v>
      </c>
      <c r="B38" t="s">
        <v>126</v>
      </c>
      <c r="C38" t="s">
        <v>125</v>
      </c>
      <c r="D38" t="s">
        <v>182</v>
      </c>
      <c r="E38" t="s">
        <v>211</v>
      </c>
      <c r="F38" t="s">
        <v>187</v>
      </c>
      <c r="G38" s="86">
        <v>67876</v>
      </c>
      <c r="H38" s="53" t="s">
        <v>194</v>
      </c>
    </row>
  </sheetData>
  <mergeCells count="2">
    <mergeCell ref="A1:H1"/>
    <mergeCell ref="A2:H2"/>
  </mergeCells>
  <conditionalFormatting sqref="G4:G38">
    <cfRule type="dataBar" priority="1">
      <dataBar>
        <cfvo type="min"/>
        <cfvo type="max"/>
        <color rgb="FFFF555A"/>
      </dataBar>
      <extLst>
        <ext xmlns:x14="http://schemas.microsoft.com/office/spreadsheetml/2009/9/main" uri="{B025F937-C7B1-47D3-B67F-A62EFF666E3E}">
          <x14:id>{F37525D4-FCD4-4CC1-885A-98FA863A7628}</x14:id>
        </ext>
      </extLst>
    </cfRule>
  </conditionalFormatting>
  <pageMargins left="0.7" right="0.7" top="0.75" bottom="0.75" header="0.3" footer="0.3"/>
  <pageSetup scale="88" orientation="portrait" r:id="rId1"/>
  <headerFooter>
    <oddHeader>&amp;R&amp;A</oddHeader>
    <oddFooter>&amp;R11/30/2023</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F37525D4-FCD4-4CC1-885A-98FA863A7628}">
            <x14:dataBar minLength="0" maxLength="100" gradient="0">
              <x14:cfvo type="autoMin"/>
              <x14:cfvo type="autoMax"/>
              <x14:negativeFillColor rgb="FFFF0000"/>
              <x14:axisColor rgb="FF000000"/>
            </x14:dataBar>
          </x14:cfRule>
          <xm:sqref>G4:G38</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B2EBE-BA28-4922-91CA-4F08F1657FCB}">
  <dimension ref="A1:H46"/>
  <sheetViews>
    <sheetView zoomScaleNormal="100" workbookViewId="0">
      <selection activeCell="D34" sqref="D34"/>
    </sheetView>
  </sheetViews>
  <sheetFormatPr defaultRowHeight="14" outlineLevelRow="2" x14ac:dyDescent="0.3"/>
  <cols>
    <col min="1" max="1" width="3.75" bestFit="1" customWidth="1"/>
    <col min="2" max="2" width="7.5" bestFit="1" customWidth="1"/>
    <col min="3" max="3" width="7.6640625" bestFit="1" customWidth="1"/>
    <col min="4" max="4" width="14.83203125" bestFit="1" customWidth="1"/>
    <col min="5" max="5" width="6.9140625" bestFit="1" customWidth="1"/>
    <col min="6" max="6" width="16" bestFit="1" customWidth="1"/>
    <col min="7" max="7" width="11.5" bestFit="1" customWidth="1"/>
    <col min="8" max="8" width="10.58203125" bestFit="1" customWidth="1"/>
  </cols>
  <sheetData>
    <row r="1" spans="1:8" ht="32.5" x14ac:dyDescent="0.65">
      <c r="A1" s="100" t="s">
        <v>42</v>
      </c>
      <c r="B1" s="101"/>
      <c r="C1" s="101"/>
      <c r="D1" s="101"/>
      <c r="E1" s="101"/>
      <c r="F1" s="101"/>
      <c r="G1" s="101"/>
      <c r="H1" s="101"/>
    </row>
    <row r="2" spans="1:8" ht="18.5" thickBot="1" x14ac:dyDescent="0.45">
      <c r="A2" s="102" t="s">
        <v>234</v>
      </c>
      <c r="B2" s="103"/>
      <c r="C2" s="103"/>
      <c r="D2" s="103"/>
      <c r="E2" s="103"/>
      <c r="F2" s="103"/>
      <c r="G2" s="103"/>
      <c r="H2" s="103"/>
    </row>
    <row r="3" spans="1:8" ht="14.5" thickTop="1" x14ac:dyDescent="0.3">
      <c r="A3" t="s">
        <v>107</v>
      </c>
      <c r="B3" t="s">
        <v>108</v>
      </c>
      <c r="C3" t="s">
        <v>109</v>
      </c>
      <c r="D3" t="s">
        <v>110</v>
      </c>
      <c r="E3" t="s">
        <v>111</v>
      </c>
      <c r="F3" t="s">
        <v>112</v>
      </c>
      <c r="G3" t="s">
        <v>113</v>
      </c>
      <c r="H3" t="s">
        <v>114</v>
      </c>
    </row>
    <row r="4" spans="1:8" hidden="1" outlineLevel="2" x14ac:dyDescent="0.3">
      <c r="A4">
        <v>201</v>
      </c>
      <c r="B4" t="s">
        <v>132</v>
      </c>
      <c r="C4" t="s">
        <v>131</v>
      </c>
      <c r="D4" t="s">
        <v>183</v>
      </c>
      <c r="E4" t="s">
        <v>212</v>
      </c>
      <c r="F4" t="s">
        <v>187</v>
      </c>
      <c r="G4" s="87">
        <v>87678</v>
      </c>
      <c r="H4" s="53" t="s">
        <v>196</v>
      </c>
    </row>
    <row r="5" spans="1:8" hidden="1" outlineLevel="2" x14ac:dyDescent="0.3">
      <c r="A5">
        <v>261</v>
      </c>
      <c r="B5" t="s">
        <v>144</v>
      </c>
      <c r="C5" t="s">
        <v>143</v>
      </c>
      <c r="D5" t="s">
        <v>183</v>
      </c>
      <c r="E5" t="s">
        <v>210</v>
      </c>
      <c r="F5" t="s">
        <v>189</v>
      </c>
      <c r="G5" s="87">
        <v>76478</v>
      </c>
      <c r="H5" s="84">
        <v>42836</v>
      </c>
    </row>
    <row r="6" spans="1:8" outlineLevel="1" collapsed="1" x14ac:dyDescent="0.3">
      <c r="D6" s="88" t="s">
        <v>228</v>
      </c>
      <c r="G6" s="86">
        <f>SUBTOTAL(1,G4:G5)</f>
        <v>82078</v>
      </c>
      <c r="H6" s="84"/>
    </row>
    <row r="7" spans="1:8" hidden="1" outlineLevel="2" x14ac:dyDescent="0.3">
      <c r="A7">
        <v>231</v>
      </c>
      <c r="B7" t="s">
        <v>138</v>
      </c>
      <c r="C7" t="s">
        <v>137</v>
      </c>
      <c r="D7" t="s">
        <v>185</v>
      </c>
      <c r="E7" t="s">
        <v>214</v>
      </c>
      <c r="F7" t="s">
        <v>189</v>
      </c>
      <c r="G7" s="86">
        <v>567233</v>
      </c>
      <c r="H7" s="53" t="s">
        <v>198</v>
      </c>
    </row>
    <row r="8" spans="1:8" hidden="1" outlineLevel="2" x14ac:dyDescent="0.3">
      <c r="A8">
        <v>381</v>
      </c>
      <c r="B8" t="s">
        <v>165</v>
      </c>
      <c r="C8" t="s">
        <v>164</v>
      </c>
      <c r="D8" t="s">
        <v>185</v>
      </c>
      <c r="E8" t="s">
        <v>216</v>
      </c>
      <c r="F8" t="s">
        <v>189</v>
      </c>
      <c r="G8" s="86">
        <v>878923</v>
      </c>
      <c r="H8" s="84">
        <v>38474</v>
      </c>
    </row>
    <row r="9" spans="1:8" hidden="1" outlineLevel="2" x14ac:dyDescent="0.3">
      <c r="A9">
        <v>391</v>
      </c>
      <c r="B9" t="s">
        <v>167</v>
      </c>
      <c r="C9" t="s">
        <v>166</v>
      </c>
      <c r="D9" t="s">
        <v>185</v>
      </c>
      <c r="E9" t="s">
        <v>215</v>
      </c>
      <c r="F9" t="s">
        <v>189</v>
      </c>
      <c r="G9" s="86">
        <v>667896</v>
      </c>
      <c r="H9" s="84">
        <v>38174</v>
      </c>
    </row>
    <row r="10" spans="1:8" hidden="1" outlineLevel="2" x14ac:dyDescent="0.3">
      <c r="A10">
        <v>401</v>
      </c>
      <c r="B10" t="s">
        <v>169</v>
      </c>
      <c r="C10" t="s">
        <v>168</v>
      </c>
      <c r="D10" t="s">
        <v>185</v>
      </c>
      <c r="E10" t="s">
        <v>217</v>
      </c>
      <c r="F10" t="s">
        <v>189</v>
      </c>
      <c r="G10" s="86">
        <v>478343</v>
      </c>
      <c r="H10" s="84">
        <v>35167</v>
      </c>
    </row>
    <row r="11" spans="1:8" outlineLevel="1" collapsed="1" x14ac:dyDescent="0.3">
      <c r="D11" s="88" t="s">
        <v>230</v>
      </c>
      <c r="G11" s="86">
        <f>SUBTOTAL(1,G7:G10)</f>
        <v>648098.75</v>
      </c>
      <c r="H11" s="84"/>
    </row>
    <row r="12" spans="1:8" hidden="1" outlineLevel="2" x14ac:dyDescent="0.3">
      <c r="A12">
        <v>141</v>
      </c>
      <c r="B12" t="s">
        <v>120</v>
      </c>
      <c r="C12" t="s">
        <v>119</v>
      </c>
      <c r="D12" t="s">
        <v>181</v>
      </c>
      <c r="E12" t="s">
        <v>208</v>
      </c>
      <c r="F12" t="s">
        <v>187</v>
      </c>
      <c r="G12" s="86">
        <v>369280</v>
      </c>
      <c r="H12" s="53" t="s">
        <v>191</v>
      </c>
    </row>
    <row r="13" spans="1:8" hidden="1" outlineLevel="2" x14ac:dyDescent="0.3">
      <c r="A13">
        <v>161</v>
      </c>
      <c r="B13" t="s">
        <v>124</v>
      </c>
      <c r="C13" t="s">
        <v>123</v>
      </c>
      <c r="D13" t="s">
        <v>181</v>
      </c>
      <c r="E13" t="s">
        <v>210</v>
      </c>
      <c r="F13" t="s">
        <v>187</v>
      </c>
      <c r="G13" s="86">
        <v>86798</v>
      </c>
      <c r="H13" s="53" t="s">
        <v>193</v>
      </c>
    </row>
    <row r="14" spans="1:8" hidden="1" outlineLevel="2" x14ac:dyDescent="0.3">
      <c r="A14">
        <v>191</v>
      </c>
      <c r="B14" t="s">
        <v>130</v>
      </c>
      <c r="C14" t="s">
        <v>129</v>
      </c>
      <c r="D14" t="s">
        <v>181</v>
      </c>
      <c r="E14" t="s">
        <v>213</v>
      </c>
      <c r="F14" t="s">
        <v>187</v>
      </c>
      <c r="G14" s="86">
        <v>97678</v>
      </c>
      <c r="H14" s="53" t="s">
        <v>195</v>
      </c>
    </row>
    <row r="15" spans="1:8" hidden="1" outlineLevel="2" x14ac:dyDescent="0.3">
      <c r="A15">
        <v>211</v>
      </c>
      <c r="B15" t="s">
        <v>134</v>
      </c>
      <c r="C15" t="s">
        <v>133</v>
      </c>
      <c r="D15" t="s">
        <v>181</v>
      </c>
      <c r="E15" t="s">
        <v>210</v>
      </c>
      <c r="F15" t="s">
        <v>187</v>
      </c>
      <c r="G15" s="86">
        <v>87656</v>
      </c>
      <c r="H15" s="53" t="s">
        <v>197</v>
      </c>
    </row>
    <row r="16" spans="1:8" hidden="1" outlineLevel="2" x14ac:dyDescent="0.3">
      <c r="A16">
        <v>251</v>
      </c>
      <c r="B16" t="s">
        <v>142</v>
      </c>
      <c r="C16" t="s">
        <v>141</v>
      </c>
      <c r="D16" t="s">
        <v>181</v>
      </c>
      <c r="E16" t="s">
        <v>206</v>
      </c>
      <c r="F16" t="s">
        <v>187</v>
      </c>
      <c r="G16" s="86">
        <v>27786</v>
      </c>
      <c r="H16" s="84">
        <v>44475</v>
      </c>
    </row>
    <row r="17" spans="1:8" hidden="1" outlineLevel="2" x14ac:dyDescent="0.3">
      <c r="A17">
        <v>281</v>
      </c>
      <c r="B17" t="s">
        <v>148</v>
      </c>
      <c r="C17" t="s">
        <v>147</v>
      </c>
      <c r="D17" t="s">
        <v>181</v>
      </c>
      <c r="E17" t="s">
        <v>208</v>
      </c>
      <c r="F17" t="s">
        <v>187</v>
      </c>
      <c r="G17" s="86">
        <v>37833</v>
      </c>
      <c r="H17" s="84">
        <v>37349</v>
      </c>
    </row>
    <row r="18" spans="1:8" hidden="1" outlineLevel="2" x14ac:dyDescent="0.3">
      <c r="A18">
        <v>431</v>
      </c>
      <c r="B18" t="s">
        <v>175</v>
      </c>
      <c r="C18" t="s">
        <v>174</v>
      </c>
      <c r="D18" t="s">
        <v>181</v>
      </c>
      <c r="E18" t="s">
        <v>213</v>
      </c>
      <c r="F18" t="s">
        <v>187</v>
      </c>
      <c r="G18" s="86">
        <v>344352</v>
      </c>
      <c r="H18" s="53" t="s">
        <v>204</v>
      </c>
    </row>
    <row r="19" spans="1:8" hidden="1" outlineLevel="2" x14ac:dyDescent="0.3">
      <c r="A19">
        <v>461</v>
      </c>
      <c r="B19" t="s">
        <v>179</v>
      </c>
      <c r="C19" t="s">
        <v>178</v>
      </c>
      <c r="D19" t="s">
        <v>181</v>
      </c>
      <c r="E19" t="s">
        <v>213</v>
      </c>
      <c r="F19" t="s">
        <v>189</v>
      </c>
      <c r="G19" s="86">
        <v>908833</v>
      </c>
      <c r="H19" s="84">
        <v>43256</v>
      </c>
    </row>
    <row r="20" spans="1:8" outlineLevel="1" collapsed="1" x14ac:dyDescent="0.3">
      <c r="D20" s="88" t="s">
        <v>226</v>
      </c>
      <c r="G20" s="86">
        <f>SUBTOTAL(1,G12:G19)</f>
        <v>245027</v>
      </c>
      <c r="H20" s="84"/>
    </row>
    <row r="21" spans="1:8" hidden="1" outlineLevel="2" x14ac:dyDescent="0.3">
      <c r="A21">
        <v>221</v>
      </c>
      <c r="B21" t="s">
        <v>136</v>
      </c>
      <c r="C21" t="s">
        <v>135</v>
      </c>
      <c r="D21" t="s">
        <v>184</v>
      </c>
      <c r="E21" t="s">
        <v>206</v>
      </c>
      <c r="F21" t="s">
        <v>187</v>
      </c>
      <c r="G21" s="86">
        <v>876532</v>
      </c>
      <c r="H21" s="84">
        <v>40119</v>
      </c>
    </row>
    <row r="22" spans="1:8" hidden="1" outlineLevel="2" x14ac:dyDescent="0.3">
      <c r="A22">
        <v>241</v>
      </c>
      <c r="B22" t="s">
        <v>140</v>
      </c>
      <c r="C22" t="s">
        <v>139</v>
      </c>
      <c r="D22" t="s">
        <v>184</v>
      </c>
      <c r="E22" t="s">
        <v>212</v>
      </c>
      <c r="F22" t="s">
        <v>187</v>
      </c>
      <c r="G22" s="86">
        <v>23424</v>
      </c>
      <c r="H22" s="53" t="s">
        <v>199</v>
      </c>
    </row>
    <row r="23" spans="1:8" hidden="1" outlineLevel="2" x14ac:dyDescent="0.3">
      <c r="A23">
        <v>371</v>
      </c>
      <c r="B23" t="s">
        <v>163</v>
      </c>
      <c r="C23" t="s">
        <v>162</v>
      </c>
      <c r="D23" t="s">
        <v>184</v>
      </c>
      <c r="E23" t="s">
        <v>208</v>
      </c>
      <c r="F23" t="s">
        <v>189</v>
      </c>
      <c r="G23" s="86">
        <v>678697</v>
      </c>
      <c r="H23" s="53" t="s">
        <v>202</v>
      </c>
    </row>
    <row r="24" spans="1:8" outlineLevel="1" collapsed="1" x14ac:dyDescent="0.3">
      <c r="D24" s="88" t="s">
        <v>229</v>
      </c>
      <c r="G24" s="86">
        <f>SUBTOTAL(1,G21:G23)</f>
        <v>526217.66666666663</v>
      </c>
      <c r="H24" s="53"/>
    </row>
    <row r="25" spans="1:8" hidden="1" outlineLevel="2" x14ac:dyDescent="0.3">
      <c r="A25">
        <v>121</v>
      </c>
      <c r="B25" t="s">
        <v>116</v>
      </c>
      <c r="C25" t="s">
        <v>115</v>
      </c>
      <c r="D25" t="s">
        <v>180</v>
      </c>
      <c r="E25" t="s">
        <v>206</v>
      </c>
      <c r="F25" t="s">
        <v>188</v>
      </c>
      <c r="G25" s="86">
        <v>120000</v>
      </c>
      <c r="H25" s="84">
        <v>42586</v>
      </c>
    </row>
    <row r="26" spans="1:8" hidden="1" outlineLevel="2" x14ac:dyDescent="0.3">
      <c r="A26">
        <v>131</v>
      </c>
      <c r="B26" t="s">
        <v>118</v>
      </c>
      <c r="C26" t="s">
        <v>117</v>
      </c>
      <c r="D26" t="s">
        <v>180</v>
      </c>
      <c r="E26" t="s">
        <v>207</v>
      </c>
      <c r="F26" t="s">
        <v>187</v>
      </c>
      <c r="G26" s="86">
        <v>43200</v>
      </c>
      <c r="H26" s="53" t="s">
        <v>190</v>
      </c>
    </row>
    <row r="27" spans="1:8" hidden="1" outlineLevel="2" x14ac:dyDescent="0.3">
      <c r="A27">
        <v>151</v>
      </c>
      <c r="B27" t="s">
        <v>122</v>
      </c>
      <c r="C27" t="s">
        <v>121</v>
      </c>
      <c r="D27" t="s">
        <v>180</v>
      </c>
      <c r="E27" t="s">
        <v>209</v>
      </c>
      <c r="F27" t="s">
        <v>187</v>
      </c>
      <c r="G27" s="86">
        <v>87678</v>
      </c>
      <c r="H27" s="53" t="s">
        <v>192</v>
      </c>
    </row>
    <row r="28" spans="1:8" hidden="1" outlineLevel="2" x14ac:dyDescent="0.3">
      <c r="A28">
        <v>181</v>
      </c>
      <c r="B28" t="s">
        <v>128</v>
      </c>
      <c r="C28" t="s">
        <v>127</v>
      </c>
      <c r="D28" t="s">
        <v>180</v>
      </c>
      <c r="E28" t="s">
        <v>212</v>
      </c>
      <c r="F28" t="s">
        <v>189</v>
      </c>
      <c r="G28" s="86">
        <v>45677</v>
      </c>
      <c r="H28" s="84">
        <v>43837</v>
      </c>
    </row>
    <row r="29" spans="1:8" hidden="1" outlineLevel="2" x14ac:dyDescent="0.3">
      <c r="A29">
        <v>301</v>
      </c>
      <c r="B29" t="s">
        <v>128</v>
      </c>
      <c r="C29" t="s">
        <v>150</v>
      </c>
      <c r="D29" t="s">
        <v>180</v>
      </c>
      <c r="E29" t="s">
        <v>208</v>
      </c>
      <c r="F29" t="s">
        <v>187</v>
      </c>
      <c r="G29" s="86">
        <v>666666</v>
      </c>
      <c r="H29" s="84">
        <v>41344</v>
      </c>
    </row>
    <row r="30" spans="1:8" hidden="1" outlineLevel="2" x14ac:dyDescent="0.3">
      <c r="A30">
        <v>321</v>
      </c>
      <c r="B30" t="s">
        <v>154</v>
      </c>
      <c r="C30" t="s">
        <v>153</v>
      </c>
      <c r="D30" t="s">
        <v>180</v>
      </c>
      <c r="E30" t="s">
        <v>206</v>
      </c>
      <c r="F30" t="s">
        <v>187</v>
      </c>
      <c r="G30" s="86">
        <v>786767</v>
      </c>
      <c r="H30" s="84">
        <v>41153</v>
      </c>
    </row>
    <row r="31" spans="1:8" hidden="1" outlineLevel="2" x14ac:dyDescent="0.3">
      <c r="A31">
        <v>341</v>
      </c>
      <c r="B31" t="s">
        <v>156</v>
      </c>
      <c r="C31" t="s">
        <v>157</v>
      </c>
      <c r="D31" t="s">
        <v>180</v>
      </c>
      <c r="E31" t="s">
        <v>208</v>
      </c>
      <c r="F31" t="s">
        <v>189</v>
      </c>
      <c r="G31" s="86">
        <v>787897</v>
      </c>
      <c r="H31" s="53" t="s">
        <v>201</v>
      </c>
    </row>
    <row r="32" spans="1:8" hidden="1" outlineLevel="2" x14ac:dyDescent="0.3">
      <c r="A32">
        <v>411</v>
      </c>
      <c r="B32" t="s">
        <v>171</v>
      </c>
      <c r="C32" t="s">
        <v>170</v>
      </c>
      <c r="D32" t="s">
        <v>180</v>
      </c>
      <c r="E32" t="s">
        <v>215</v>
      </c>
      <c r="F32" t="s">
        <v>187</v>
      </c>
      <c r="G32" s="86">
        <v>232323</v>
      </c>
      <c r="H32" s="84">
        <v>41218</v>
      </c>
    </row>
    <row r="33" spans="1:8" hidden="1" outlineLevel="2" x14ac:dyDescent="0.3">
      <c r="A33">
        <v>421</v>
      </c>
      <c r="B33" t="s">
        <v>173</v>
      </c>
      <c r="C33" t="s">
        <v>172</v>
      </c>
      <c r="D33" t="s">
        <v>180</v>
      </c>
      <c r="E33" t="s">
        <v>218</v>
      </c>
      <c r="F33" t="s">
        <v>187</v>
      </c>
      <c r="G33" s="86">
        <v>343545</v>
      </c>
      <c r="H33" s="53" t="s">
        <v>203</v>
      </c>
    </row>
    <row r="34" spans="1:8" outlineLevel="1" collapsed="1" x14ac:dyDescent="0.3">
      <c r="D34" s="88" t="s">
        <v>225</v>
      </c>
      <c r="G34" s="86">
        <f>SUBTOTAL(1,G25:G33)</f>
        <v>345972.55555555556</v>
      </c>
      <c r="H34" s="53"/>
    </row>
    <row r="35" spans="1:8" hidden="1" outlineLevel="2" x14ac:dyDescent="0.3">
      <c r="A35">
        <v>271</v>
      </c>
      <c r="B35" t="s">
        <v>146</v>
      </c>
      <c r="C35" t="s">
        <v>145</v>
      </c>
      <c r="D35" t="s">
        <v>186</v>
      </c>
      <c r="E35" t="s">
        <v>215</v>
      </c>
      <c r="F35" t="s">
        <v>189</v>
      </c>
      <c r="G35" s="86">
        <v>637846</v>
      </c>
      <c r="H35" s="53" t="s">
        <v>200</v>
      </c>
    </row>
    <row r="36" spans="1:8" hidden="1" outlineLevel="2" x14ac:dyDescent="0.3">
      <c r="A36">
        <v>291</v>
      </c>
      <c r="B36" t="s">
        <v>149</v>
      </c>
      <c r="C36" t="s">
        <v>137</v>
      </c>
      <c r="D36" t="s">
        <v>186</v>
      </c>
      <c r="E36" t="s">
        <v>206</v>
      </c>
      <c r="F36" t="s">
        <v>187</v>
      </c>
      <c r="G36" s="86">
        <v>767664</v>
      </c>
      <c r="H36" s="84">
        <v>37633</v>
      </c>
    </row>
    <row r="37" spans="1:8" outlineLevel="1" collapsed="1" x14ac:dyDescent="0.3">
      <c r="D37" s="88" t="s">
        <v>231</v>
      </c>
      <c r="G37" s="86">
        <f>SUBTOTAL(1,G35:G36)</f>
        <v>702755</v>
      </c>
      <c r="H37" s="84"/>
    </row>
    <row r="38" spans="1:8" hidden="1" outlineLevel="2" x14ac:dyDescent="0.3">
      <c r="A38">
        <v>171</v>
      </c>
      <c r="B38" t="s">
        <v>126</v>
      </c>
      <c r="C38" t="s">
        <v>125</v>
      </c>
      <c r="D38" t="s">
        <v>182</v>
      </c>
      <c r="E38" t="s">
        <v>211</v>
      </c>
      <c r="F38" t="s">
        <v>187</v>
      </c>
      <c r="G38" s="86">
        <v>67876</v>
      </c>
      <c r="H38" s="53" t="s">
        <v>194</v>
      </c>
    </row>
    <row r="39" spans="1:8" hidden="1" outlineLevel="2" x14ac:dyDescent="0.3">
      <c r="A39">
        <v>311</v>
      </c>
      <c r="B39" t="s">
        <v>152</v>
      </c>
      <c r="C39" t="s">
        <v>151</v>
      </c>
      <c r="D39" t="s">
        <v>182</v>
      </c>
      <c r="E39" t="s">
        <v>208</v>
      </c>
      <c r="F39" t="s">
        <v>187</v>
      </c>
      <c r="G39" s="86">
        <v>77777</v>
      </c>
      <c r="H39" s="84">
        <v>37506</v>
      </c>
    </row>
    <row r="40" spans="1:8" hidden="1" outlineLevel="2" x14ac:dyDescent="0.3">
      <c r="A40">
        <v>331</v>
      </c>
      <c r="B40" t="s">
        <v>156</v>
      </c>
      <c r="C40" t="s">
        <v>155</v>
      </c>
      <c r="D40" t="s">
        <v>182</v>
      </c>
      <c r="E40" t="s">
        <v>208</v>
      </c>
      <c r="F40" t="s">
        <v>189</v>
      </c>
      <c r="G40" s="86">
        <v>787897</v>
      </c>
      <c r="H40" s="84">
        <v>44231</v>
      </c>
    </row>
    <row r="41" spans="1:8" hidden="1" outlineLevel="2" x14ac:dyDescent="0.3">
      <c r="A41">
        <v>351</v>
      </c>
      <c r="B41" t="s">
        <v>159</v>
      </c>
      <c r="C41" t="s">
        <v>158</v>
      </c>
      <c r="D41" t="s">
        <v>182</v>
      </c>
      <c r="E41" t="s">
        <v>213</v>
      </c>
      <c r="F41" t="s">
        <v>187</v>
      </c>
      <c r="G41" s="86">
        <v>77672</v>
      </c>
      <c r="H41" s="84">
        <v>43594</v>
      </c>
    </row>
    <row r="42" spans="1:8" hidden="1" outlineLevel="2" x14ac:dyDescent="0.3">
      <c r="A42">
        <v>361</v>
      </c>
      <c r="B42" t="s">
        <v>161</v>
      </c>
      <c r="C42" t="s">
        <v>160</v>
      </c>
      <c r="D42" t="s">
        <v>182</v>
      </c>
      <c r="E42" t="s">
        <v>215</v>
      </c>
      <c r="F42" t="s">
        <v>187</v>
      </c>
      <c r="G42" s="86">
        <v>87893</v>
      </c>
      <c r="H42" s="84">
        <v>41673</v>
      </c>
    </row>
    <row r="43" spans="1:8" hidden="1" outlineLevel="2" x14ac:dyDescent="0.3">
      <c r="A43">
        <v>441</v>
      </c>
      <c r="B43" t="s">
        <v>148</v>
      </c>
      <c r="C43" t="s">
        <v>176</v>
      </c>
      <c r="D43" t="s">
        <v>182</v>
      </c>
      <c r="E43" t="s">
        <v>219</v>
      </c>
      <c r="F43" t="s">
        <v>187</v>
      </c>
      <c r="G43" s="86">
        <v>352334</v>
      </c>
      <c r="H43" s="84">
        <v>39759</v>
      </c>
    </row>
    <row r="44" spans="1:8" hidden="1" outlineLevel="2" x14ac:dyDescent="0.3">
      <c r="A44">
        <v>451</v>
      </c>
      <c r="B44" t="s">
        <v>177</v>
      </c>
      <c r="C44" t="s">
        <v>160</v>
      </c>
      <c r="D44" t="s">
        <v>182</v>
      </c>
      <c r="E44" t="s">
        <v>211</v>
      </c>
      <c r="F44" t="s">
        <v>187</v>
      </c>
      <c r="G44" s="86">
        <v>535424</v>
      </c>
      <c r="H44" s="53" t="s">
        <v>205</v>
      </c>
    </row>
    <row r="45" spans="1:8" outlineLevel="1" collapsed="1" x14ac:dyDescent="0.3">
      <c r="D45" s="88" t="s">
        <v>227</v>
      </c>
      <c r="G45" s="86">
        <f>SUBTOTAL(1,G38:G44)</f>
        <v>283839</v>
      </c>
      <c r="H45" s="53"/>
    </row>
    <row r="46" spans="1:8" x14ac:dyDescent="0.3">
      <c r="D46" s="88" t="s">
        <v>232</v>
      </c>
      <c r="G46" s="86">
        <f>SUBTOTAL(1,G4:G44)</f>
        <v>365758.74285714288</v>
      </c>
      <c r="H46" s="53"/>
    </row>
  </sheetData>
  <sortState xmlns:xlrd2="http://schemas.microsoft.com/office/spreadsheetml/2017/richdata2" ref="A4:H44">
    <sortCondition ref="D4:D44"/>
  </sortState>
  <mergeCells count="2">
    <mergeCell ref="A1:H1"/>
    <mergeCell ref="A2:H2"/>
  </mergeCells>
  <pageMargins left="0.7" right="0.7" top="0.75" bottom="0.75" header="0.3" footer="0.3"/>
  <pageSetup scale="88" orientation="portrait" r:id="rId1"/>
  <headerFooter>
    <oddHeader>&amp;R&amp;A</oddHeader>
    <oddFooter>&amp;R11/30/2023</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12BF7-5D73-4075-B820-552330454346}">
  <dimension ref="A1:D19"/>
  <sheetViews>
    <sheetView zoomScaleNormal="100" workbookViewId="0">
      <selection activeCell="C11" sqref="C11"/>
    </sheetView>
  </sheetViews>
  <sheetFormatPr defaultRowHeight="14" x14ac:dyDescent="0.3"/>
  <cols>
    <col min="1" max="1" width="21.5" bestFit="1" customWidth="1"/>
    <col min="2" max="2" width="14.33203125" bestFit="1" customWidth="1"/>
    <col min="3" max="3" width="9.75" bestFit="1" customWidth="1"/>
    <col min="4" max="4" width="11.25" bestFit="1" customWidth="1"/>
  </cols>
  <sheetData>
    <row r="1" spans="1:4" x14ac:dyDescent="0.3">
      <c r="A1" s="85" t="s">
        <v>110</v>
      </c>
      <c r="B1" t="s">
        <v>223</v>
      </c>
    </row>
    <row r="3" spans="1:4" x14ac:dyDescent="0.3">
      <c r="A3" s="85" t="s">
        <v>224</v>
      </c>
      <c r="B3" s="85" t="s">
        <v>222</v>
      </c>
    </row>
    <row r="4" spans="1:4" x14ac:dyDescent="0.3">
      <c r="A4" s="85" t="s">
        <v>220</v>
      </c>
      <c r="B4" t="s">
        <v>187</v>
      </c>
      <c r="C4" t="s">
        <v>233</v>
      </c>
      <c r="D4" t="s">
        <v>221</v>
      </c>
    </row>
    <row r="5" spans="1:4" x14ac:dyDescent="0.3">
      <c r="A5" s="53" t="s">
        <v>211</v>
      </c>
      <c r="B5" s="86">
        <v>603300</v>
      </c>
      <c r="C5" s="86"/>
      <c r="D5" s="86">
        <v>603300</v>
      </c>
    </row>
    <row r="6" spans="1:4" x14ac:dyDescent="0.3">
      <c r="A6" s="53" t="s">
        <v>213</v>
      </c>
      <c r="B6" s="86">
        <v>519702</v>
      </c>
      <c r="C6" s="86">
        <v>908833</v>
      </c>
      <c r="D6" s="86">
        <v>1428535</v>
      </c>
    </row>
    <row r="7" spans="1:4" x14ac:dyDescent="0.3">
      <c r="A7" s="53" t="s">
        <v>219</v>
      </c>
      <c r="B7" s="86">
        <v>352334</v>
      </c>
      <c r="C7" s="86"/>
      <c r="D7" s="86">
        <v>352334</v>
      </c>
    </row>
    <row r="8" spans="1:4" x14ac:dyDescent="0.3">
      <c r="A8" s="53" t="s">
        <v>209</v>
      </c>
      <c r="B8" s="86">
        <v>87678</v>
      </c>
      <c r="C8" s="86"/>
      <c r="D8" s="86">
        <v>87678</v>
      </c>
    </row>
    <row r="9" spans="1:4" x14ac:dyDescent="0.3">
      <c r="A9" s="53" t="s">
        <v>214</v>
      </c>
      <c r="B9" s="86"/>
      <c r="C9" s="86">
        <v>567233</v>
      </c>
      <c r="D9" s="86">
        <v>567233</v>
      </c>
    </row>
    <row r="10" spans="1:4" x14ac:dyDescent="0.3">
      <c r="A10" s="53" t="s">
        <v>208</v>
      </c>
      <c r="B10" s="86">
        <v>1151556</v>
      </c>
      <c r="C10" s="86">
        <v>2254491</v>
      </c>
      <c r="D10" s="86">
        <v>3406047</v>
      </c>
    </row>
    <row r="11" spans="1:4" x14ac:dyDescent="0.3">
      <c r="A11" s="53" t="s">
        <v>217</v>
      </c>
      <c r="B11" s="86"/>
      <c r="C11" s="86">
        <v>478343</v>
      </c>
      <c r="D11" s="86">
        <v>478343</v>
      </c>
    </row>
    <row r="12" spans="1:4" x14ac:dyDescent="0.3">
      <c r="A12" s="53" t="s">
        <v>218</v>
      </c>
      <c r="B12" s="86">
        <v>343545</v>
      </c>
      <c r="C12" s="86"/>
      <c r="D12" s="86">
        <v>343545</v>
      </c>
    </row>
    <row r="13" spans="1:4" x14ac:dyDescent="0.3">
      <c r="A13" s="53" t="s">
        <v>212</v>
      </c>
      <c r="B13" s="86">
        <v>111102</v>
      </c>
      <c r="C13" s="86">
        <v>45677</v>
      </c>
      <c r="D13" s="86">
        <v>156779</v>
      </c>
    </row>
    <row r="14" spans="1:4" x14ac:dyDescent="0.3">
      <c r="A14" s="53" t="s">
        <v>216</v>
      </c>
      <c r="B14" s="86"/>
      <c r="C14" s="86">
        <v>878923</v>
      </c>
      <c r="D14" s="86">
        <v>878923</v>
      </c>
    </row>
    <row r="15" spans="1:4" x14ac:dyDescent="0.3">
      <c r="A15" s="53" t="s">
        <v>210</v>
      </c>
      <c r="B15" s="86">
        <v>174454</v>
      </c>
      <c r="C15" s="86">
        <v>76478</v>
      </c>
      <c r="D15" s="86">
        <v>250932</v>
      </c>
    </row>
    <row r="16" spans="1:4" x14ac:dyDescent="0.3">
      <c r="A16" s="53" t="s">
        <v>206</v>
      </c>
      <c r="B16" s="86">
        <v>2458749</v>
      </c>
      <c r="C16" s="86">
        <v>120000</v>
      </c>
      <c r="D16" s="86">
        <v>2578749</v>
      </c>
    </row>
    <row r="17" spans="1:4" x14ac:dyDescent="0.3">
      <c r="A17" s="53" t="s">
        <v>207</v>
      </c>
      <c r="B17" s="86">
        <v>43200</v>
      </c>
      <c r="C17" s="86"/>
      <c r="D17" s="86">
        <v>43200</v>
      </c>
    </row>
    <row r="18" spans="1:4" x14ac:dyDescent="0.3">
      <c r="A18" s="53" t="s">
        <v>215</v>
      </c>
      <c r="B18" s="86">
        <v>320216</v>
      </c>
      <c r="C18" s="86">
        <v>1305742</v>
      </c>
      <c r="D18" s="86">
        <v>1625958</v>
      </c>
    </row>
    <row r="19" spans="1:4" x14ac:dyDescent="0.3">
      <c r="A19" s="53" t="s">
        <v>221</v>
      </c>
      <c r="B19" s="86">
        <v>6165836</v>
      </c>
      <c r="C19" s="86">
        <v>6635720</v>
      </c>
      <c r="D19" s="86">
        <v>12801556</v>
      </c>
    </row>
  </sheetData>
  <pageMargins left="0.7" right="0.7" top="0.75" bottom="0.75" header="0.3" footer="0.3"/>
  <pageSetup orientation="portrait" r:id="rId2"/>
  <headerFooter>
    <oddHeader>&amp;R&amp;A</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AF11C-991B-4DD1-9430-1F919A3F967C}">
  <dimension ref="A1:D10"/>
  <sheetViews>
    <sheetView workbookViewId="0">
      <selection activeCell="G13" sqref="G13"/>
    </sheetView>
  </sheetViews>
  <sheetFormatPr defaultRowHeight="14" x14ac:dyDescent="0.3"/>
  <cols>
    <col min="1" max="1" width="21.9140625" customWidth="1"/>
    <col min="2" max="2" width="10.6640625" customWidth="1"/>
    <col min="3" max="3" width="12" customWidth="1"/>
    <col min="4" max="4" width="10.5" customWidth="1"/>
  </cols>
  <sheetData>
    <row r="1" spans="1:4" ht="21" x14ac:dyDescent="0.3">
      <c r="A1" s="89" t="s">
        <v>237</v>
      </c>
      <c r="B1" s="89"/>
      <c r="C1" s="89"/>
      <c r="D1" s="89"/>
    </row>
    <row r="2" spans="1:4" ht="14.5" x14ac:dyDescent="0.35">
      <c r="A2" s="90"/>
      <c r="B2" s="90"/>
      <c r="C2" s="90"/>
      <c r="D2" s="90"/>
    </row>
    <row r="3" spans="1:4" ht="14.5" x14ac:dyDescent="0.35">
      <c r="A3" s="91" t="s">
        <v>238</v>
      </c>
      <c r="B3" s="92" t="s">
        <v>3</v>
      </c>
      <c r="C3" s="92" t="s">
        <v>239</v>
      </c>
      <c r="D3" s="93" t="s">
        <v>240</v>
      </c>
    </row>
    <row r="4" spans="1:4" x14ac:dyDescent="0.3">
      <c r="A4" s="94" t="s">
        <v>241</v>
      </c>
      <c r="B4" s="95">
        <v>80.25</v>
      </c>
      <c r="C4" s="95">
        <v>40</v>
      </c>
      <c r="D4" s="96">
        <f>B4-C4</f>
        <v>40.25</v>
      </c>
    </row>
    <row r="5" spans="1:4" x14ac:dyDescent="0.3">
      <c r="A5" s="94" t="s">
        <v>242</v>
      </c>
      <c r="B5" s="95">
        <v>74.89</v>
      </c>
      <c r="C5" s="95">
        <v>28</v>
      </c>
      <c r="D5" s="96">
        <f t="shared" ref="D5:D10" si="0">B5-C5</f>
        <v>46.89</v>
      </c>
    </row>
    <row r="6" spans="1:4" x14ac:dyDescent="0.3">
      <c r="A6" s="94" t="s">
        <v>243</v>
      </c>
      <c r="B6" s="95">
        <v>95.26</v>
      </c>
      <c r="C6" s="95">
        <v>45</v>
      </c>
      <c r="D6" s="96">
        <f t="shared" si="0"/>
        <v>50.260000000000005</v>
      </c>
    </row>
    <row r="7" spans="1:4" x14ac:dyDescent="0.3">
      <c r="A7" s="94" t="s">
        <v>244</v>
      </c>
      <c r="B7" s="95">
        <v>52.5</v>
      </c>
      <c r="C7" s="95">
        <v>25</v>
      </c>
      <c r="D7" s="96">
        <f t="shared" si="0"/>
        <v>27.5</v>
      </c>
    </row>
    <row r="8" spans="1:4" x14ac:dyDescent="0.3">
      <c r="A8" s="94" t="s">
        <v>245</v>
      </c>
      <c r="B8" s="95">
        <v>65</v>
      </c>
      <c r="C8" s="95">
        <v>30</v>
      </c>
      <c r="D8" s="96">
        <f t="shared" si="0"/>
        <v>35</v>
      </c>
    </row>
    <row r="9" spans="1:4" x14ac:dyDescent="0.3">
      <c r="A9" s="94" t="s">
        <v>246</v>
      </c>
      <c r="B9" s="95">
        <v>110</v>
      </c>
      <c r="C9" s="95">
        <v>45</v>
      </c>
      <c r="D9" s="96">
        <f t="shared" si="0"/>
        <v>65</v>
      </c>
    </row>
    <row r="10" spans="1:4" x14ac:dyDescent="0.3">
      <c r="A10" s="97" t="s">
        <v>44</v>
      </c>
      <c r="B10" s="98">
        <f t="shared" ref="B10:C10" si="1">SUM(B4:B9)</f>
        <v>477.9</v>
      </c>
      <c r="C10" s="98">
        <f t="shared" si="1"/>
        <v>213</v>
      </c>
      <c r="D10" s="99">
        <f t="shared" si="0"/>
        <v>264.89999999999998</v>
      </c>
    </row>
  </sheetData>
  <conditionalFormatting sqref="B4:B9">
    <cfRule type="top10" dxfId="2" priority="2" percent="1" rank="10"/>
    <cfRule type="top10" dxfId="1" priority="3" percent="1" rank="10"/>
  </conditionalFormatting>
  <conditionalFormatting sqref="C4:C9">
    <cfRule type="dataBar" priority="1">
      <dataBar>
        <cfvo type="min"/>
        <cfvo type="max"/>
        <color rgb="FFFF555A"/>
      </dataBar>
      <extLst>
        <ext xmlns:x14="http://schemas.microsoft.com/office/spreadsheetml/2009/9/main" uri="{B025F937-C7B1-47D3-B67F-A62EFF666E3E}">
          <x14:id>{906CA51B-56CE-482E-9A4A-BA04D8DBD061}</x14:id>
        </ext>
      </extLst>
    </cfRule>
    <cfRule type="top10" dxfId="0" priority="5" percent="1" rank="10"/>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906CA51B-56CE-482E-9A4A-BA04D8DBD061}">
            <x14:dataBar minLength="0" maxLength="100" border="1" negativeBarBorderColorSameAsPositive="0">
              <x14:cfvo type="autoMin"/>
              <x14:cfvo type="autoMax"/>
              <x14:borderColor rgb="FFFF555A"/>
              <x14:negativeFillColor rgb="FFFF0000"/>
              <x14:negativeBorderColor rgb="FFFF0000"/>
              <x14:axisColor rgb="FF000000"/>
            </x14:dataBar>
          </x14:cfRule>
          <xm:sqref>C4:C9</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4A94C32-E659-45AA-A29A-B3BC16BD44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12</vt:i4>
      </vt:variant>
      <vt:variant>
        <vt:lpstr>Charts</vt:lpstr>
      </vt:variant>
      <vt:variant>
        <vt:i4>3</vt:i4>
      </vt:variant>
      <vt:variant>
        <vt:lpstr>Named Ranges</vt:lpstr>
      </vt:variant>
      <vt:variant>
        <vt:i4>3</vt:i4>
      </vt:variant>
    </vt:vector>
  </HeadingPairs>
  <TitlesOfParts>
    <vt:vector size="18" baseType="lpstr">
      <vt:lpstr>Inventory</vt:lpstr>
      <vt:lpstr>Quantity Sold</vt:lpstr>
      <vt:lpstr>Sales Revenue</vt:lpstr>
      <vt:lpstr>Activity Data</vt:lpstr>
      <vt:lpstr>Activity Analysis</vt:lpstr>
      <vt:lpstr>Employee Listing</vt:lpstr>
      <vt:lpstr>Employee Listing-Slicer</vt:lpstr>
      <vt:lpstr>Emp Listing – Table Total Row</vt:lpstr>
      <vt:lpstr>Emp Listing – Filter Sort</vt:lpstr>
      <vt:lpstr>Employee Listing – Subtotals</vt:lpstr>
      <vt:lpstr>Pivot Table </vt:lpstr>
      <vt:lpstr>Books Inventory</vt:lpstr>
      <vt:lpstr>Chart- % of Sales by Item</vt:lpstr>
      <vt:lpstr>Chart- April sales VS Total</vt:lpstr>
      <vt:lpstr>Pivot Chart </vt:lpstr>
      <vt:lpstr>Inventory!Print_Area</vt:lpstr>
      <vt:lpstr>'Quantity Sold'!Print_Area</vt:lpstr>
      <vt:lpstr>'Sales Revenue'!Print_Area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Khandelwal</dc:creator>
  <cp:lastModifiedBy>vishal Khandelwal</cp:lastModifiedBy>
  <cp:lastPrinted>2023-12-09T03:42:23Z</cp:lastPrinted>
  <dcterms:created xsi:type="dcterms:W3CDTF">2023-09-13T01:32:41Z</dcterms:created>
  <dcterms:modified xsi:type="dcterms:W3CDTF">2023-12-09T03:42:42Z</dcterms:modified>
</cp:coreProperties>
</file>