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sis\Excel\"/>
    </mc:Choice>
  </mc:AlternateContent>
  <bookViews>
    <workbookView xWindow="0" yWindow="0" windowWidth="20490" windowHeight="7620" activeTab="2"/>
  </bookViews>
  <sheets>
    <sheet name="day1" sheetId="1" r:id="rId1"/>
    <sheet name="day2" sheetId="2" r:id="rId2"/>
    <sheet name="day3" sheetId="3" r:id="rId3"/>
  </sheets>
  <definedNames>
    <definedName name="_xlnm._FilterDatabase" localSheetId="0" hidden="1">'day1'!$A$4:$D$4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5" i="1"/>
  <c r="I11" i="1"/>
  <c r="I4" i="1"/>
  <c r="I10" i="1"/>
  <c r="I9" i="1"/>
  <c r="R15" i="2" l="1"/>
  <c r="R14" i="2"/>
  <c r="R13" i="2"/>
  <c r="R12" i="2"/>
  <c r="R11" i="2"/>
  <c r="R10" i="2"/>
  <c r="H14" i="2" l="1"/>
  <c r="H15" i="2"/>
  <c r="H16" i="2"/>
  <c r="J3" i="2"/>
  <c r="J4" i="2"/>
  <c r="J5" i="2"/>
  <c r="J6" i="2"/>
  <c r="J2" i="2"/>
  <c r="H13" i="2"/>
  <c r="H12" i="2"/>
  <c r="H11" i="2"/>
  <c r="H10" i="2"/>
  <c r="I8" i="1" l="1"/>
  <c r="I7" i="1"/>
  <c r="I6" i="1"/>
  <c r="I3" i="1"/>
</calcChain>
</file>

<file path=xl/sharedStrings.xml><?xml version="1.0" encoding="utf-8"?>
<sst xmlns="http://schemas.openxmlformats.org/spreadsheetml/2006/main" count="367" uniqueCount="161">
  <si>
    <t>GPS Hardware Company</t>
  </si>
  <si>
    <t>Sales Report</t>
  </si>
  <si>
    <t>Month</t>
  </si>
  <si>
    <t>Name</t>
  </si>
  <si>
    <t>Goods</t>
  </si>
  <si>
    <t>Sales</t>
  </si>
  <si>
    <t>Jan</t>
  </si>
  <si>
    <t>Mr Mahesh</t>
  </si>
  <si>
    <t>Keyboard</t>
  </si>
  <si>
    <t>Ms Chetana</t>
  </si>
  <si>
    <t>Monitor</t>
  </si>
  <si>
    <t>Mr Eshwar</t>
  </si>
  <si>
    <t>CPU</t>
  </si>
  <si>
    <t>Feb</t>
  </si>
  <si>
    <t>Mar</t>
  </si>
  <si>
    <t>Apr</t>
  </si>
  <si>
    <t>May</t>
  </si>
  <si>
    <t>Jun</t>
  </si>
  <si>
    <t>Jul</t>
  </si>
  <si>
    <t>Aug</t>
  </si>
  <si>
    <t>Calculate the Following</t>
  </si>
  <si>
    <t>Fuction</t>
  </si>
  <si>
    <t>Total Sales</t>
  </si>
  <si>
    <t>sum</t>
  </si>
  <si>
    <t>Total Sales of Mahesh</t>
  </si>
  <si>
    <t>sumif</t>
  </si>
  <si>
    <t>Total KeyBoard Sold From Mr Mahesh</t>
  </si>
  <si>
    <t>sumifs</t>
  </si>
  <si>
    <t>Average sales</t>
  </si>
  <si>
    <t>average</t>
  </si>
  <si>
    <t>Average sales of Ms Chetana</t>
  </si>
  <si>
    <t>averageif</t>
  </si>
  <si>
    <t>Average Monitors sold from chetana</t>
  </si>
  <si>
    <t>averageifs</t>
  </si>
  <si>
    <t>Total Sales of  Mr Eshwar</t>
  </si>
  <si>
    <t>Total CPU Sold From Mr Eshwar</t>
  </si>
  <si>
    <t>Average Sales</t>
  </si>
  <si>
    <t>Average Sales of Mr Eshwar</t>
  </si>
  <si>
    <t>Average CPU Sold From Eshwar</t>
  </si>
  <si>
    <t>Result</t>
  </si>
  <si>
    <t xml:space="preserve"> </t>
  </si>
  <si>
    <t>Product ID</t>
  </si>
  <si>
    <t>Product Name</t>
  </si>
  <si>
    <t>Category</t>
  </si>
  <si>
    <t>Price</t>
  </si>
  <si>
    <t>Units Sold Q1</t>
  </si>
  <si>
    <t>Units Sold Q2</t>
  </si>
  <si>
    <t>Units Sold Q3</t>
  </si>
  <si>
    <t>Units Sold Q4</t>
  </si>
  <si>
    <t>P001</t>
  </si>
  <si>
    <t>Laptop</t>
  </si>
  <si>
    <t>Electronics</t>
  </si>
  <si>
    <t>$800</t>
  </si>
  <si>
    <t>P002</t>
  </si>
  <si>
    <t>Smartphone</t>
  </si>
  <si>
    <t>$600</t>
  </si>
  <si>
    <t>P003</t>
  </si>
  <si>
    <t>Desk Chair</t>
  </si>
  <si>
    <t>Furniture</t>
  </si>
  <si>
    <t>$150</t>
  </si>
  <si>
    <t>P004</t>
  </si>
  <si>
    <t>Coffee Table</t>
  </si>
  <si>
    <t>$120</t>
  </si>
  <si>
    <t>P005</t>
  </si>
  <si>
    <t>$300</t>
  </si>
  <si>
    <t>Find the total units sold in Q3 for the "Coffee Table".</t>
  </si>
  <si>
    <t>Find the price of the product with Product ID "P002".</t>
  </si>
  <si>
    <t>Find the category for the product with Product ID "P005".</t>
  </si>
  <si>
    <t>Find the price of the "Laptop".</t>
  </si>
  <si>
    <t>Find the Q4 sales for the "Desk Chair"</t>
  </si>
  <si>
    <t>Find the units sold in Q2 for the product "Smartphone".</t>
  </si>
  <si>
    <r>
      <t xml:space="preserve">Find the </t>
    </r>
    <r>
      <rPr>
        <b/>
        <sz val="11"/>
        <color theme="1"/>
        <rFont val="Calibri"/>
        <family val="2"/>
        <scheme val="minor"/>
      </rPr>
      <t>price</t>
    </r>
    <r>
      <rPr>
        <sz val="11"/>
        <color theme="1"/>
        <rFont val="Calibri"/>
        <family val="2"/>
        <scheme val="minor"/>
      </rPr>
      <t xml:space="preserve"> of the product with </t>
    </r>
    <r>
      <rPr>
        <b/>
        <sz val="11"/>
        <color theme="1"/>
        <rFont val="Calibri"/>
        <family val="2"/>
        <scheme val="minor"/>
      </rPr>
      <t>Product ID</t>
    </r>
    <r>
      <rPr>
        <sz val="11"/>
        <color theme="1"/>
        <rFont val="Calibri"/>
        <family val="2"/>
        <scheme val="minor"/>
      </rPr>
      <t xml:space="preserve"> "P003"</t>
    </r>
  </si>
  <si>
    <r>
      <t xml:space="preserve">Find the </t>
    </r>
    <r>
      <rPr>
        <b/>
        <sz val="11"/>
        <color theme="1"/>
        <rFont val="Calibri"/>
        <family val="2"/>
        <scheme val="minor"/>
      </rPr>
      <t>supplier</t>
    </r>
    <r>
      <rPr>
        <sz val="11"/>
        <color theme="1"/>
        <rFont val="Calibri"/>
        <family val="2"/>
        <scheme val="minor"/>
      </rPr>
      <t xml:space="preserve"> of the product with </t>
    </r>
    <r>
      <rPr>
        <b/>
        <sz val="11"/>
        <color theme="1"/>
        <rFont val="Calibri"/>
        <family val="2"/>
        <scheme val="minor"/>
      </rPr>
      <t>Product Name</t>
    </r>
    <r>
      <rPr>
        <sz val="11"/>
        <color theme="1"/>
        <rFont val="Calibri"/>
        <family val="2"/>
        <scheme val="minor"/>
      </rPr>
      <t xml:space="preserve"> "Monitor"</t>
    </r>
  </si>
  <si>
    <r>
      <t xml:space="preserve">Find the </t>
    </r>
    <r>
      <rPr>
        <b/>
        <sz val="11"/>
        <color theme="1"/>
        <rFont val="Calibri"/>
        <family val="2"/>
        <scheme val="minor"/>
      </rPr>
      <t>Product Name</t>
    </r>
    <r>
      <rPr>
        <sz val="11"/>
        <color theme="1"/>
        <rFont val="Calibri"/>
        <family val="2"/>
        <scheme val="minor"/>
      </rPr>
      <t xml:space="preserve"> when the </t>
    </r>
    <r>
      <rPr>
        <b/>
        <sz val="11"/>
        <color theme="1"/>
        <rFont val="Calibri"/>
        <family val="2"/>
        <scheme val="minor"/>
      </rPr>
      <t>Product ID</t>
    </r>
    <r>
      <rPr>
        <sz val="11"/>
        <color theme="1"/>
        <rFont val="Calibri"/>
        <family val="2"/>
        <scheme val="minor"/>
      </rPr>
      <t xml:space="preserve"> is "P002".</t>
    </r>
  </si>
  <si>
    <r>
      <t xml:space="preserve">find the </t>
    </r>
    <r>
      <rPr>
        <b/>
        <sz val="11"/>
        <color theme="1"/>
        <rFont val="Calibri"/>
        <family val="2"/>
        <scheme val="minor"/>
      </rPr>
      <t>Supplier</t>
    </r>
    <r>
      <rPr>
        <sz val="11"/>
        <color theme="1"/>
        <rFont val="Calibri"/>
        <family val="2"/>
        <scheme val="minor"/>
      </rPr>
      <t xml:space="preserve"> for the product with </t>
    </r>
    <r>
      <rPr>
        <b/>
        <sz val="11"/>
        <color theme="1"/>
        <rFont val="Calibri"/>
        <family val="2"/>
        <scheme val="minor"/>
      </rPr>
      <t>Product ID</t>
    </r>
    <r>
      <rPr>
        <sz val="11"/>
        <color theme="1"/>
        <rFont val="Calibri"/>
        <family val="2"/>
        <scheme val="minor"/>
      </rPr>
      <t xml:space="preserve"> "P006".</t>
    </r>
  </si>
  <si>
    <r>
      <t xml:space="preserve">find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of the product with </t>
    </r>
    <r>
      <rPr>
        <b/>
        <sz val="11"/>
        <color theme="1"/>
        <rFont val="Calibri"/>
        <family val="2"/>
        <scheme val="minor"/>
      </rPr>
      <t>Product ID</t>
    </r>
    <r>
      <rPr>
        <sz val="11"/>
        <color theme="1"/>
        <rFont val="Calibri"/>
        <family val="2"/>
        <scheme val="minor"/>
      </rPr>
      <t xml:space="preserve"> "P001".</t>
    </r>
  </si>
  <si>
    <r>
      <t xml:space="preserve">find the </t>
    </r>
    <r>
      <rPr>
        <b/>
        <sz val="11"/>
        <color theme="1"/>
        <rFont val="Calibri"/>
        <family val="2"/>
        <scheme val="minor"/>
      </rPr>
      <t>Price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Product ID</t>
    </r>
    <r>
      <rPr>
        <sz val="11"/>
        <color theme="1"/>
        <rFont val="Calibri"/>
        <family val="2"/>
        <scheme val="minor"/>
      </rPr>
      <t xml:space="preserve"> entered in a different row (e.g., Product IDs listed in Row 12).</t>
    </r>
  </si>
  <si>
    <t>Vlookup</t>
  </si>
  <si>
    <t>Hlookup</t>
  </si>
  <si>
    <t>Find the stock quantity of the product with Product ID "P005". If the product is not available, return "Not Found".</t>
  </si>
  <si>
    <t>Create a dynamic lookup that returns the price of a product based on a Product ID entered in a separate cell</t>
  </si>
  <si>
    <t>Vlookup Value</t>
  </si>
  <si>
    <t>Total Units Sold</t>
  </si>
  <si>
    <t>supplier</t>
  </si>
  <si>
    <t>A</t>
  </si>
  <si>
    <t>B</t>
  </si>
  <si>
    <t>C</t>
  </si>
  <si>
    <t>D</t>
  </si>
  <si>
    <t>E</t>
  </si>
  <si>
    <t>Find the Product Name when the Product ID is "P002".</t>
  </si>
  <si>
    <t>find the Supplier for the product with Product ID "P006".</t>
  </si>
  <si>
    <t>find the Category of the product with Product ID "P001".</t>
  </si>
  <si>
    <t>Hlookup values</t>
  </si>
  <si>
    <t>Order ID</t>
  </si>
  <si>
    <t>Customer Name</t>
  </si>
  <si>
    <t>Country</t>
  </si>
  <si>
    <t>Product Category</t>
  </si>
  <si>
    <t>Product</t>
  </si>
  <si>
    <t>Quantity</t>
  </si>
  <si>
    <t>Unit Price</t>
  </si>
  <si>
    <t>Order Date</t>
  </si>
  <si>
    <t>Salesperson</t>
  </si>
  <si>
    <t>John Doe</t>
  </si>
  <si>
    <t>USA</t>
  </si>
  <si>
    <t>Jane Smith</t>
  </si>
  <si>
    <t>Alice Green</t>
  </si>
  <si>
    <t>UK</t>
  </si>
  <si>
    <t>Phone</t>
  </si>
  <si>
    <t>Tom White</t>
  </si>
  <si>
    <t>Mike Brown</t>
  </si>
  <si>
    <t>Clothing</t>
  </si>
  <si>
    <t>Jacket</t>
  </si>
  <si>
    <t>Sarah Clark</t>
  </si>
  <si>
    <t>Canada</t>
  </si>
  <si>
    <t>Shirt</t>
  </si>
  <si>
    <t>Ann Baker</t>
  </si>
  <si>
    <t>Harry Black</t>
  </si>
  <si>
    <t>Germany</t>
  </si>
  <si>
    <t>Emma White</t>
  </si>
  <si>
    <t>Chair</t>
  </si>
  <si>
    <t>Liam Johnson</t>
  </si>
  <si>
    <t>Noah Davis</t>
  </si>
  <si>
    <t>Olivia Wilson</t>
  </si>
  <si>
    <t>Table</t>
  </si>
  <si>
    <t>Ava Brown</t>
  </si>
  <si>
    <t>Shoes</t>
  </si>
  <si>
    <t>Isabella Lee</t>
  </si>
  <si>
    <t>Tablet</t>
  </si>
  <si>
    <t>William Garcia</t>
  </si>
  <si>
    <t>Desk</t>
  </si>
  <si>
    <t>James Brown</t>
  </si>
  <si>
    <t>Mia Martinez</t>
  </si>
  <si>
    <t>Emily Robinson</t>
  </si>
  <si>
    <t>Ethan Moore</t>
  </si>
  <si>
    <t>Lucas Taylor</t>
  </si>
  <si>
    <t>Mason Anderson</t>
  </si>
  <si>
    <t>Michael Perez</t>
  </si>
  <si>
    <t>Jacob Walker</t>
  </si>
  <si>
    <t>Daniel Adams</t>
  </si>
  <si>
    <t>Ella Harris</t>
  </si>
  <si>
    <t>Charlotte King</t>
  </si>
  <si>
    <t>Benjamin Scott</t>
  </si>
  <si>
    <t>Henry Ramirez</t>
  </si>
  <si>
    <t>Lucas Wright</t>
  </si>
  <si>
    <t>Jackson Young</t>
  </si>
  <si>
    <t>Sebastian Hall</t>
  </si>
  <si>
    <t>David Allen</t>
  </si>
  <si>
    <t>Sofia Clark</t>
  </si>
  <si>
    <t>Row Labels</t>
  </si>
  <si>
    <t>Sum of Total Sales</t>
  </si>
  <si>
    <t>Grand Total</t>
  </si>
  <si>
    <t>Sum of Quantity</t>
  </si>
  <si>
    <t>Column Labels</t>
  </si>
  <si>
    <t>1. Create a Pivot Table to summarize the total sales by Product Category. Show the breakdown by Country.</t>
  </si>
  <si>
    <t xml:space="preserve"> 2. Create a Pivot Table that summarizes the total quantity sold by each Salesperson.</t>
  </si>
  <si>
    <t>3. Find the average unit price of products sold by Country using a Pivot Table.</t>
  </si>
  <si>
    <t>Average of Unit Price</t>
  </si>
  <si>
    <t>4. Summarize total sales by Salesperson and Product Category in a Pivot Table. Which Salesperson has the highest sales for Electronics?</t>
  </si>
  <si>
    <t>Max of Total Sales</t>
  </si>
  <si>
    <t>5. Create a Pivot Table to show total sales for each Product within each Product Category.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</si>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</sst>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0" fontId="0" fillId="5" borderId="0" xfId="0" applyFill="1"/>
    <xf numFmtId="0" fontId="5" fillId="5" borderId="0" xfId="0" applyFont="1" applyFill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15" fontId="0" fillId="0" borderId="0" xfId="0" applyNumberFormat="1" applyAlignment="1">
      <alignment vertic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2" xfId="0" pivotButton="1" applyBorder="1"/>
    <xf numFmtId="0" fontId="0" fillId="0" borderId="2" xfId="0" applyBorder="1"/>
    <xf numFmtId="0" fontId="0" fillId="6" borderId="1" xfId="0" applyFill="1" applyBorder="1" applyAlignment="1">
      <alignment horizontal="left"/>
    </xf>
    <xf numFmtId="0" fontId="0" fillId="6" borderId="1" xfId="0" applyNumberFormat="1" applyFill="1" applyBorder="1"/>
    <xf numFmtId="0" fontId="0" fillId="0" borderId="1" xfId="0" applyBorder="1" applyAlignment="1">
      <alignment horizontal="left" indent="1"/>
    </xf>
    <xf numFmtId="0" fontId="0" fillId="7" borderId="1" xfId="0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/>
    </xf>
    <xf numFmtId="0" fontId="6" fillId="5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</cellXfs>
  <cellStyles count="1">
    <cellStyle name="Normal" xfId="0" builtinId="0"/>
  </cellStyles>
  <dxfs count="81"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[Day2.xlsx]day3!PivotTable3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'day3'!$M$5:$M$6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'day3'!$L$7:$L$10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'day3'!$M$7:$M$10</c:f>
              <c:numCache>
                <c:formatCode>General</c:formatCode>
                <c:ptCount val="3"/>
                <c:pt idx="0">
                  <c:v>1300</c:v>
                </c:pt>
                <c:pt idx="1">
                  <c:v>3900</c:v>
                </c:pt>
                <c:pt idx="2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B-4AE9-A7ED-9BCD561BB912}"/>
            </c:ext>
          </c:extLst>
        </c:ser>
        <c:ser>
          <c:idx val="1"/>
          <c:order val="1"/>
          <c:tx>
            <c:strRef>
              <c:f>'day3'!$N$5:$N$6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'day3'!$L$7:$L$10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'day3'!$N$7:$N$10</c:f>
              <c:numCache>
                <c:formatCode>General</c:formatCode>
                <c:ptCount val="3"/>
                <c:pt idx="0">
                  <c:v>80</c:v>
                </c:pt>
                <c:pt idx="1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B-4AE9-A7ED-9BCD561BB912}"/>
            </c:ext>
          </c:extLst>
        </c:ser>
        <c:ser>
          <c:idx val="2"/>
          <c:order val="2"/>
          <c:tx>
            <c:strRef>
              <c:f>'day3'!$O$5:$O$6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'day3'!$L$7:$L$10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'day3'!$O$7:$O$10</c:f>
              <c:numCache>
                <c:formatCode>General</c:formatCode>
                <c:ptCount val="3"/>
                <c:pt idx="1">
                  <c:v>11800</c:v>
                </c:pt>
                <c:pt idx="2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B-4AE9-A7ED-9BCD561BB912}"/>
            </c:ext>
          </c:extLst>
        </c:ser>
        <c:ser>
          <c:idx val="3"/>
          <c:order val="3"/>
          <c:tx>
            <c:strRef>
              <c:f>'day3'!$P$5:$P$6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'day3'!$L$7:$L$10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'day3'!$P$7:$P$10</c:f>
              <c:numCache>
                <c:formatCode>General</c:formatCode>
                <c:ptCount val="3"/>
                <c:pt idx="0">
                  <c:v>3170</c:v>
                </c:pt>
                <c:pt idx="1">
                  <c:v>8900</c:v>
                </c:pt>
                <c:pt idx="2">
                  <c:v>3880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B-4AE9-A7ED-9BCD561BB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121839"/>
        <c:axId val="777395343"/>
      </c:barChart>
      <c:catAx>
        <c:axId val="6561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95343"/>
        <c:crosses val="autoZero"/>
        <c:auto val="1"/>
        <c:lblAlgn val="ctr"/>
        <c:lblOffset val="100"/>
        <c:noMultiLvlLbl val="0"/>
      </c:catAx>
      <c:valAx>
        <c:axId val="77739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2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276226</xdr:colOff>
      <xdr:row>0</xdr:row>
      <xdr:rowOff>152400</xdr:rowOff>
    </xdr:from>
    <xdr:to>
      <xdr:col>24</xdr:col>
      <xdr:colOff>628651</xdr:colOff>
      <xdr:row>14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am Kumari" refreshedDate="45570.141459722225" createdVersion="6" refreshedVersion="6" minRefreshableVersion="3" recordCount="30">
  <cacheSource type="worksheet">
    <worksheetSource ref="A1:J31" sheet="day3"/>
  </cacheSource>
  <cacheFields count="10">
    <cacheField name="Order ID" numFmtId="0">
      <sharedItems containsSemiMixedTypes="0" containsString="0" containsNumber="1" containsInteger="1" minValue="1001" maxValue="1030"/>
    </cacheField>
    <cacheField name="Customer Name" numFmtId="0">
      <sharedItems/>
    </cacheField>
    <cacheField name="Country" numFmtId="0">
      <sharedItems count="4">
        <s v="USA"/>
        <s v="UK"/>
        <s v="Canada"/>
        <s v="Germany"/>
      </sharedItems>
    </cacheField>
    <cacheField name="Product Category" numFmtId="0">
      <sharedItems count="3">
        <s v="Electronics"/>
        <s v="Clothing"/>
        <s v="Furniture"/>
      </sharedItems>
    </cacheField>
    <cacheField name="Product" numFmtId="0">
      <sharedItems count="9">
        <s v="Laptop"/>
        <s v="Phone"/>
        <s v="Jacket"/>
        <s v="Shirt"/>
        <s v="Chair"/>
        <s v="Table"/>
        <s v="Shoes"/>
        <s v="Tablet"/>
        <s v="Desk"/>
      </sharedItems>
    </cacheField>
    <cacheField name="Quantity" numFmtId="0">
      <sharedItems containsSemiMixedTypes="0" containsString="0" containsNumber="1" containsInteger="1" minValue="1" maxValue="10" count="9">
        <n v="2"/>
        <n v="5"/>
        <n v="3"/>
        <n v="10"/>
        <n v="1"/>
        <n v="4"/>
        <n v="7"/>
        <n v="8"/>
        <n v="6"/>
      </sharedItems>
    </cacheField>
    <cacheField name="Unit Price" numFmtId="0">
      <sharedItems containsSemiMixedTypes="0" containsString="0" containsNumber="1" containsInteger="1" minValue="50" maxValue="1000"/>
    </cacheField>
    <cacheField name="Total Sales" numFmtId="0">
      <sharedItems containsSemiMixedTypes="0" containsString="0" containsNumber="1" containsInteger="1" minValue="80" maxValue="5000"/>
    </cacheField>
    <cacheField name="Order Date" numFmtId="15">
      <sharedItems containsSemiMixedTypes="0" containsNonDate="0" containsDate="1" containsString="0" minDate="2024-01-01T00:00:00" maxDate="2024-01-31T00:00:00"/>
    </cacheField>
    <cacheField name="Salesperson" numFmtId="0">
      <sharedItems count="3">
        <s v="Jane Smith"/>
        <s v="Tom White"/>
        <s v="Ann Bak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001"/>
    <s v="John Doe"/>
    <x v="0"/>
    <x v="0"/>
    <x v="0"/>
    <x v="0"/>
    <n v="1000"/>
    <n v="2000"/>
    <d v="2024-01-01T00:00:00"/>
    <x v="0"/>
  </r>
  <r>
    <n v="1002"/>
    <s v="Alice Green"/>
    <x v="1"/>
    <x v="0"/>
    <x v="1"/>
    <x v="1"/>
    <n v="600"/>
    <n v="3000"/>
    <d v="2024-01-02T00:00:00"/>
    <x v="1"/>
  </r>
  <r>
    <n v="1003"/>
    <s v="Mike Brown"/>
    <x v="0"/>
    <x v="1"/>
    <x v="2"/>
    <x v="2"/>
    <n v="80"/>
    <n v="240"/>
    <d v="2024-01-03T00:00:00"/>
    <x v="0"/>
  </r>
  <r>
    <n v="1004"/>
    <s v="Sarah Clark"/>
    <x v="2"/>
    <x v="1"/>
    <x v="3"/>
    <x v="3"/>
    <n v="50"/>
    <n v="500"/>
    <d v="2024-01-04T00:00:00"/>
    <x v="2"/>
  </r>
  <r>
    <n v="1005"/>
    <s v="Harry Black"/>
    <x v="3"/>
    <x v="0"/>
    <x v="0"/>
    <x v="4"/>
    <n v="1000"/>
    <n v="1000"/>
    <d v="2024-01-05T00:00:00"/>
    <x v="1"/>
  </r>
  <r>
    <n v="1006"/>
    <s v="Emma White"/>
    <x v="0"/>
    <x v="2"/>
    <x v="4"/>
    <x v="5"/>
    <n v="120"/>
    <n v="480"/>
    <d v="2024-01-06T00:00:00"/>
    <x v="0"/>
  </r>
  <r>
    <n v="1007"/>
    <s v="Liam Johnson"/>
    <x v="0"/>
    <x v="1"/>
    <x v="2"/>
    <x v="0"/>
    <n v="80"/>
    <n v="160"/>
    <d v="2024-01-07T00:00:00"/>
    <x v="2"/>
  </r>
  <r>
    <n v="1008"/>
    <s v="Noah Davis"/>
    <x v="0"/>
    <x v="0"/>
    <x v="1"/>
    <x v="6"/>
    <n v="600"/>
    <n v="4200"/>
    <d v="2024-01-08T00:00:00"/>
    <x v="0"/>
  </r>
  <r>
    <n v="1009"/>
    <s v="Olivia Wilson"/>
    <x v="1"/>
    <x v="2"/>
    <x v="5"/>
    <x v="4"/>
    <n v="500"/>
    <n v="500"/>
    <d v="2024-01-09T00:00:00"/>
    <x v="1"/>
  </r>
  <r>
    <n v="1010"/>
    <s v="Ava Brown"/>
    <x v="2"/>
    <x v="1"/>
    <x v="6"/>
    <x v="7"/>
    <n v="100"/>
    <n v="800"/>
    <d v="2024-01-10T00:00:00"/>
    <x v="2"/>
  </r>
  <r>
    <n v="1011"/>
    <s v="Isabella Lee"/>
    <x v="0"/>
    <x v="0"/>
    <x v="7"/>
    <x v="8"/>
    <n v="300"/>
    <n v="1800"/>
    <d v="2024-01-11T00:00:00"/>
    <x v="0"/>
  </r>
  <r>
    <n v="1012"/>
    <s v="William Garcia"/>
    <x v="0"/>
    <x v="2"/>
    <x v="8"/>
    <x v="4"/>
    <n v="800"/>
    <n v="800"/>
    <d v="2024-01-12T00:00:00"/>
    <x v="1"/>
  </r>
  <r>
    <n v="1013"/>
    <s v="James Brown"/>
    <x v="3"/>
    <x v="0"/>
    <x v="0"/>
    <x v="2"/>
    <n v="1000"/>
    <n v="3000"/>
    <d v="2024-01-13T00:00:00"/>
    <x v="2"/>
  </r>
  <r>
    <n v="1014"/>
    <s v="Mia Martinez"/>
    <x v="0"/>
    <x v="1"/>
    <x v="3"/>
    <x v="8"/>
    <n v="50"/>
    <n v="300"/>
    <d v="2024-01-14T00:00:00"/>
    <x v="0"/>
  </r>
  <r>
    <n v="1015"/>
    <s v="Emily Robinson"/>
    <x v="1"/>
    <x v="2"/>
    <x v="4"/>
    <x v="1"/>
    <n v="120"/>
    <n v="600"/>
    <d v="2024-01-15T00:00:00"/>
    <x v="1"/>
  </r>
  <r>
    <n v="1016"/>
    <s v="Ethan Moore"/>
    <x v="0"/>
    <x v="1"/>
    <x v="6"/>
    <x v="0"/>
    <n v="100"/>
    <n v="200"/>
    <d v="2024-01-16T00:00:00"/>
    <x v="2"/>
  </r>
  <r>
    <n v="1017"/>
    <s v="Lucas Taylor"/>
    <x v="2"/>
    <x v="0"/>
    <x v="1"/>
    <x v="5"/>
    <n v="600"/>
    <n v="2400"/>
    <d v="2024-01-17T00:00:00"/>
    <x v="0"/>
  </r>
  <r>
    <n v="1018"/>
    <s v="Mason Anderson"/>
    <x v="0"/>
    <x v="0"/>
    <x v="7"/>
    <x v="2"/>
    <n v="300"/>
    <n v="900"/>
    <d v="2024-01-18T00:00:00"/>
    <x v="1"/>
  </r>
  <r>
    <n v="1019"/>
    <s v="Michael Perez"/>
    <x v="0"/>
    <x v="2"/>
    <x v="5"/>
    <x v="0"/>
    <n v="500"/>
    <n v="1000"/>
    <d v="2024-01-19T00:00:00"/>
    <x v="2"/>
  </r>
  <r>
    <n v="1020"/>
    <s v="Jacob Walker"/>
    <x v="3"/>
    <x v="1"/>
    <x v="2"/>
    <x v="4"/>
    <n v="80"/>
    <n v="80"/>
    <d v="2024-01-20T00:00:00"/>
    <x v="0"/>
  </r>
  <r>
    <n v="1021"/>
    <s v="Daniel Adams"/>
    <x v="1"/>
    <x v="0"/>
    <x v="0"/>
    <x v="5"/>
    <n v="1000"/>
    <n v="4000"/>
    <d v="2024-01-21T00:00:00"/>
    <x v="1"/>
  </r>
  <r>
    <n v="1022"/>
    <s v="Ella Harris"/>
    <x v="0"/>
    <x v="1"/>
    <x v="6"/>
    <x v="8"/>
    <n v="100"/>
    <n v="600"/>
    <d v="2024-01-22T00:00:00"/>
    <x v="2"/>
  </r>
  <r>
    <n v="1023"/>
    <s v="Charlotte King"/>
    <x v="2"/>
    <x v="0"/>
    <x v="7"/>
    <x v="1"/>
    <n v="300"/>
    <n v="1500"/>
    <d v="2024-01-23T00:00:00"/>
    <x v="0"/>
  </r>
  <r>
    <n v="1024"/>
    <s v="Benjamin Scott"/>
    <x v="0"/>
    <x v="2"/>
    <x v="8"/>
    <x v="0"/>
    <n v="800"/>
    <n v="1600"/>
    <d v="2024-01-24T00:00:00"/>
    <x v="1"/>
  </r>
  <r>
    <n v="1025"/>
    <s v="Henry Ramirez"/>
    <x v="0"/>
    <x v="1"/>
    <x v="3"/>
    <x v="6"/>
    <n v="50"/>
    <n v="350"/>
    <d v="2024-01-25T00:00:00"/>
    <x v="0"/>
  </r>
  <r>
    <n v="1026"/>
    <s v="Lucas Wright"/>
    <x v="1"/>
    <x v="0"/>
    <x v="1"/>
    <x v="7"/>
    <n v="600"/>
    <n v="4800"/>
    <d v="2024-01-26T00:00:00"/>
    <x v="1"/>
  </r>
  <r>
    <n v="1027"/>
    <s v="Jackson Young"/>
    <x v="2"/>
    <x v="2"/>
    <x v="4"/>
    <x v="2"/>
    <n v="120"/>
    <n v="360"/>
    <d v="2024-01-27T00:00:00"/>
    <x v="2"/>
  </r>
  <r>
    <n v="1028"/>
    <s v="Sebastian Hall"/>
    <x v="0"/>
    <x v="1"/>
    <x v="2"/>
    <x v="5"/>
    <n v="80"/>
    <n v="320"/>
    <d v="2024-01-28T00:00:00"/>
    <x v="0"/>
  </r>
  <r>
    <n v="1029"/>
    <s v="David Allen"/>
    <x v="3"/>
    <x v="0"/>
    <x v="0"/>
    <x v="1"/>
    <n v="1000"/>
    <n v="5000"/>
    <d v="2024-01-29T00:00:00"/>
    <x v="1"/>
  </r>
  <r>
    <n v="1030"/>
    <s v="Sofia Clark"/>
    <x v="0"/>
    <x v="1"/>
    <x v="6"/>
    <x v="3"/>
    <n v="100"/>
    <n v="1000"/>
    <d v="2024-01-30T00:00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47:M52" firstHeaderRow="1" firstDataRow="2" firstDataCol="1"/>
  <pivotFields count="10">
    <pivotField showAll="0"/>
    <pivotField showAll="0"/>
    <pivotField showAll="0"/>
    <pivotField axis="axisCol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dataField="1" showAll="0"/>
    <pivotField numFmtId="15" showAll="0"/>
    <pivotField axis="axisRow" showAll="0">
      <items count="4">
        <item x="2"/>
        <item x="0"/>
        <item x="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3"/>
  </colFields>
  <colItems count="2">
    <i>
      <x v="1"/>
    </i>
    <i t="grand">
      <x/>
    </i>
  </colItems>
  <dataFields count="1">
    <dataField name="Max of Total Sales" fld="7" subtotal="max" baseField="9" baseItem="0"/>
  </dataFields>
  <formats count="3">
    <format dxfId="36">
      <pivotArea type="all" dataOnly="0" outline="0" fieldPosition="0"/>
    </format>
    <format dxfId="37">
      <pivotArea grandRow="1" outline="0" collapsedLevelsAreSubtotals="1" fieldPosition="0"/>
    </format>
    <format dxfId="3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5:M40" firstHeaderRow="1" firstDataRow="1" firstDataCol="1"/>
  <pivotFields count="10"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>
      <items count="10">
        <item x="4"/>
        <item x="8"/>
        <item x="2"/>
        <item x="0"/>
        <item x="1"/>
        <item x="3"/>
        <item x="6"/>
        <item x="5"/>
        <item x="7"/>
        <item t="default"/>
      </items>
    </pivotField>
    <pivotField showAll="0"/>
    <pivotField dataField="1" showAll="0"/>
    <pivotField showAll="0"/>
    <pivotField numFmtId="15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Unit Price" fld="6" subtotal="average" baseField="2" baseItem="0"/>
  </dataFields>
  <formats count="9">
    <format dxfId="47">
      <pivotArea grandRow="1" outline="0" collapsedLevelsAreSubtotals="1" fieldPosition="0"/>
    </format>
    <format dxfId="46">
      <pivotArea dataOnly="0" labelOnly="1" grandRow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2" type="button" dataOnly="0" labelOnly="1" outline="0" axis="axisRow" fieldPosition="0"/>
    </format>
    <format dxfId="42">
      <pivotArea dataOnly="0" labelOnly="1" outline="0" axis="axisValues" fieldPosition="0"/>
    </format>
    <format dxfId="41">
      <pivotArea dataOnly="0" labelOnly="1" fieldPosition="0">
        <references count="1">
          <reference field="2" count="0"/>
        </references>
      </pivotArea>
    </format>
    <format dxfId="40">
      <pivotArea dataOnly="0" labelOnly="1" grandRow="1" outline="0" fieldPosition="0"/>
    </format>
    <format dxfId="3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4">
  <location ref="L24:M28" firstHeaderRow="1" firstDataRow="1" firstDataCol="1"/>
  <pivotFields count="10"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dataField="1" showAll="0">
      <items count="10">
        <item x="4"/>
        <item x="0"/>
        <item x="2"/>
        <item x="5"/>
        <item x="1"/>
        <item x="8"/>
        <item x="6"/>
        <item x="7"/>
        <item x="3"/>
        <item t="default"/>
      </items>
    </pivotField>
    <pivotField showAll="0"/>
    <pivotField showAll="0"/>
    <pivotField numFmtId="15" showAll="0"/>
    <pivotField axis="axisRow" showAll="0">
      <items count="4">
        <item x="2"/>
        <item x="0"/>
        <item x="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5" baseField="0" baseItem="0"/>
  </dataFields>
  <formats count="9"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9" type="button" dataOnly="0" labelOnly="1" outline="0" axis="axisRow" fieldPosition="0"/>
    </format>
    <format dxfId="53">
      <pivotArea dataOnly="0" labelOnly="1" outline="0" axis="axisValues" fieldPosition="0"/>
    </format>
    <format dxfId="52">
      <pivotArea dataOnly="0" labelOnly="1" fieldPosition="0">
        <references count="1">
          <reference field="9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  <format dxfId="49">
      <pivotArea grandRow="1" outline="0" collapsedLevelsAreSubtotals="1" fieldPosition="0"/>
    </format>
    <format dxfId="48">
      <pivotArea dataOnly="0" labelOnly="1" grandRow="1" outline="0" fieldPosition="0"/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L5:Q10" firstHeaderRow="1" firstDataRow="2" firstDataCol="1"/>
  <pivotFields count="10">
    <pivotField showAll="0"/>
    <pivotField showAll="0"/>
    <pivotField axis="axisCol" showAll="0">
      <items count="5">
        <item x="2"/>
        <item x="3"/>
        <item x="1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numFmtId="15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Sales" fld="7" baseField="0" baseItem="0"/>
  </dataFields>
  <formats count="12"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2" type="button" dataOnly="0" labelOnly="1" outline="0" axis="axisCol" fieldPosition="0"/>
    </format>
    <format dxfId="64">
      <pivotArea type="topRight" dataOnly="0" labelOnly="1" outline="0" fieldPosition="0"/>
    </format>
    <format dxfId="63">
      <pivotArea field="3" type="button" dataOnly="0" labelOnly="1" outline="0" axis="axisRow" fieldPosition="0"/>
    </format>
    <format dxfId="62">
      <pivotArea dataOnly="0" labelOnly="1" fieldPosition="0">
        <references count="1">
          <reference field="3" count="0"/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1">
          <reference field="2" count="0"/>
        </references>
      </pivotArea>
    </format>
    <format dxfId="59">
      <pivotArea dataOnly="0" labelOnly="1" grandCol="1" outline="0" fieldPosition="0"/>
    </format>
    <format dxfId="58">
      <pivotArea grandRow="1" outline="0" collapsedLevelsAreSubtotals="1" fieldPosition="0"/>
    </format>
    <format dxfId="57">
      <pivotArea dataOnly="0" labelOnly="1" grandRow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42:U55" firstHeaderRow="1" firstDataRow="1" firstDataCol="1"/>
  <pivotFields count="10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10">
        <item x="4"/>
        <item x="8"/>
        <item x="2"/>
        <item x="0"/>
        <item x="1"/>
        <item x="3"/>
        <item x="6"/>
        <item x="5"/>
        <item x="7"/>
        <item t="default"/>
      </items>
    </pivotField>
    <pivotField showAll="0"/>
    <pivotField showAll="0"/>
    <pivotField dataField="1" showAll="0"/>
    <pivotField numFmtId="15" showAll="0"/>
    <pivotField showAll="0"/>
  </pivotFields>
  <rowFields count="2">
    <field x="3"/>
    <field x="4"/>
  </rowFields>
  <rowItems count="13">
    <i>
      <x/>
    </i>
    <i r="1">
      <x v="2"/>
    </i>
    <i r="1">
      <x v="5"/>
    </i>
    <i r="1">
      <x v="6"/>
    </i>
    <i>
      <x v="1"/>
    </i>
    <i r="1">
      <x v="3"/>
    </i>
    <i r="1">
      <x v="4"/>
    </i>
    <i r="1">
      <x v="8"/>
    </i>
    <i>
      <x v="2"/>
    </i>
    <i r="1">
      <x/>
    </i>
    <i r="1">
      <x v="1"/>
    </i>
    <i r="1">
      <x v="7"/>
    </i>
    <i t="grand">
      <x/>
    </i>
  </rowItems>
  <colItems count="1">
    <i/>
  </colItems>
  <dataFields count="1">
    <dataField name="Sum of Total Sales" fld="7" baseField="0" baseItem="0"/>
  </dataFields>
  <formats count="12"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3" type="button" dataOnly="0" labelOnly="1" outline="0" axis="axisRow" fieldPosition="0"/>
    </format>
    <format dxfId="77">
      <pivotArea dataOnly="0" labelOnly="1" outline="0" axis="axisValues" fieldPosition="0"/>
    </format>
    <format dxfId="76">
      <pivotArea dataOnly="0" labelOnly="1" fieldPosition="0">
        <references count="1">
          <reference field="3" count="0"/>
        </references>
      </pivotArea>
    </format>
    <format dxfId="75">
      <pivotArea dataOnly="0" labelOnly="1" grandRow="1" outline="0" fieldPosition="0"/>
    </format>
    <format dxfId="74">
      <pivotArea dataOnly="0" labelOnly="1" outline="0" axis="axisValues" fieldPosition="0"/>
    </format>
    <format dxfId="73">
      <pivotArea grandRow="1" outline="0" collapsedLevelsAreSubtotals="1" fieldPosition="0"/>
    </format>
    <format dxfId="72">
      <pivotArea dataOnly="0" labelOnly="1" grandRow="1" outline="0" fieldPosition="0"/>
    </format>
    <format dxfId="71">
      <pivotArea dataOnly="0" labelOnly="1" fieldPosition="0">
        <references count="1">
          <reference field="3" count="1">
            <x v="0"/>
          </reference>
        </references>
      </pivotArea>
    </format>
    <format dxfId="70">
      <pivotArea dataOnly="0" labelOnly="1" fieldPosition="0">
        <references count="1">
          <reference field="3" count="1">
            <x v="1"/>
          </reference>
        </references>
      </pivotArea>
    </format>
    <format dxfId="69">
      <pivotArea dataOnly="0" labelOnly="1" fieldPosition="0">
        <references count="1">
          <reference field="3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136" workbookViewId="0">
      <selection activeCell="I15" sqref="I15"/>
    </sheetView>
  </sheetViews>
  <sheetFormatPr defaultRowHeight="15"/>
  <cols>
    <col min="7" max="7" width="32.28515625" bestFit="1" customWidth="1"/>
    <col min="8" max="8" width="13.28515625" customWidth="1"/>
  </cols>
  <sheetData>
    <row r="1" spans="1:10" ht="18.75">
      <c r="A1" s="28" t="s">
        <v>0</v>
      </c>
      <c r="B1" s="28"/>
      <c r="C1" s="28"/>
      <c r="D1" s="28"/>
    </row>
    <row r="2" spans="1:10" ht="18.75">
      <c r="A2" s="1"/>
      <c r="B2" s="1"/>
      <c r="C2" s="1"/>
      <c r="D2" s="1"/>
      <c r="G2" s="5" t="s">
        <v>20</v>
      </c>
      <c r="H2" s="5" t="s">
        <v>21</v>
      </c>
      <c r="I2" s="5" t="s">
        <v>39</v>
      </c>
    </row>
    <row r="3" spans="1:10" ht="18.75">
      <c r="A3" s="29" t="s">
        <v>1</v>
      </c>
      <c r="B3" s="29"/>
      <c r="C3" s="29"/>
      <c r="D3" s="29"/>
      <c r="G3" s="4" t="s">
        <v>22</v>
      </c>
      <c r="H3" s="4" t="s">
        <v>23</v>
      </c>
      <c r="I3">
        <f>SUM(D5:D28)</f>
        <v>810</v>
      </c>
      <c r="J3" t="s">
        <v>40</v>
      </c>
    </row>
    <row r="4" spans="1:10">
      <c r="A4" s="2" t="s">
        <v>2</v>
      </c>
      <c r="B4" s="2" t="s">
        <v>3</v>
      </c>
      <c r="C4" s="2" t="s">
        <v>4</v>
      </c>
      <c r="D4" s="2" t="s">
        <v>5</v>
      </c>
      <c r="G4" s="4" t="s">
        <v>24</v>
      </c>
      <c r="H4" s="4" t="s">
        <v>25</v>
      </c>
      <c r="I4">
        <f ca="1">SUMIF(B5:D28,B5,D5:D28)</f>
        <v>240</v>
      </c>
    </row>
    <row r="5" spans="1:10">
      <c r="A5" s="27" t="s">
        <v>6</v>
      </c>
      <c r="B5" s="3" t="s">
        <v>7</v>
      </c>
      <c r="C5" s="3" t="s">
        <v>8</v>
      </c>
      <c r="D5" s="3">
        <v>20</v>
      </c>
      <c r="G5" s="4" t="s">
        <v>26</v>
      </c>
      <c r="H5" s="4" t="s">
        <v>27</v>
      </c>
      <c r="I5">
        <f>SUMIFS(D5:D28,B5:B28,B5,C5:C28,C5)</f>
        <v>40</v>
      </c>
    </row>
    <row r="6" spans="1:10">
      <c r="A6" s="27"/>
      <c r="B6" s="3" t="s">
        <v>9</v>
      </c>
      <c r="C6" s="3" t="s">
        <v>10</v>
      </c>
      <c r="D6" s="3">
        <v>30</v>
      </c>
      <c r="G6" s="4" t="s">
        <v>28</v>
      </c>
      <c r="H6" s="4" t="s">
        <v>29</v>
      </c>
      <c r="I6">
        <f>AVERAGE(D5:D28)</f>
        <v>33.75</v>
      </c>
    </row>
    <row r="7" spans="1:10">
      <c r="A7" s="27"/>
      <c r="B7" s="3" t="s">
        <v>11</v>
      </c>
      <c r="C7" s="3" t="s">
        <v>12</v>
      </c>
      <c r="D7" s="3">
        <v>45</v>
      </c>
      <c r="G7" s="4" t="s">
        <v>30</v>
      </c>
      <c r="H7" s="4" t="s">
        <v>31</v>
      </c>
      <c r="I7">
        <f ca="1">AVERAGEIF(B5:D28,B6,D5:D28)</f>
        <v>35.75</v>
      </c>
    </row>
    <row r="8" spans="1:10">
      <c r="A8" s="27" t="s">
        <v>13</v>
      </c>
      <c r="B8" s="3" t="s">
        <v>7</v>
      </c>
      <c r="C8" s="3" t="s">
        <v>10</v>
      </c>
      <c r="D8" s="3">
        <v>36</v>
      </c>
      <c r="F8" t="s">
        <v>40</v>
      </c>
      <c r="G8" s="4" t="s">
        <v>32</v>
      </c>
      <c r="H8" s="4" t="s">
        <v>33</v>
      </c>
      <c r="I8">
        <f>AVERAGEIFS(D5:D28,B5:B28,B6,C5:C28,C24)</f>
        <v>33</v>
      </c>
    </row>
    <row r="9" spans="1:10">
      <c r="A9" s="27"/>
      <c r="B9" s="3" t="s">
        <v>9</v>
      </c>
      <c r="C9" s="3" t="s">
        <v>12</v>
      </c>
      <c r="D9" s="3">
        <v>25</v>
      </c>
      <c r="G9" s="4" t="s">
        <v>22</v>
      </c>
      <c r="H9" s="4" t="s">
        <v>23</v>
      </c>
      <c r="I9">
        <f>SUM(D5:D28)</f>
        <v>810</v>
      </c>
    </row>
    <row r="10" spans="1:10">
      <c r="A10" s="27"/>
      <c r="B10" s="3" t="s">
        <v>11</v>
      </c>
      <c r="C10" s="3" t="s">
        <v>8</v>
      </c>
      <c r="D10" s="3">
        <v>42</v>
      </c>
      <c r="G10" s="4" t="s">
        <v>34</v>
      </c>
      <c r="H10" s="4" t="s">
        <v>25</v>
      </c>
      <c r="I10">
        <f ca="1">SUMIF(B5:D28,B7,D5:D28)</f>
        <v>284</v>
      </c>
    </row>
    <row r="11" spans="1:10">
      <c r="A11" s="27" t="s">
        <v>14</v>
      </c>
      <c r="B11" s="3" t="s">
        <v>7</v>
      </c>
      <c r="C11" s="3" t="s">
        <v>12</v>
      </c>
      <c r="D11" s="3">
        <v>52</v>
      </c>
      <c r="G11" s="4" t="s">
        <v>35</v>
      </c>
      <c r="H11" s="4" t="s">
        <v>27</v>
      </c>
      <c r="I11">
        <f>SUMIFS(D5:D28,B5:B28,B7,C5:C28,C7)</f>
        <v>90</v>
      </c>
    </row>
    <row r="12" spans="1:10">
      <c r="A12" s="27"/>
      <c r="B12" s="3" t="s">
        <v>9</v>
      </c>
      <c r="C12" s="3" t="s">
        <v>10</v>
      </c>
      <c r="D12" s="3">
        <v>36</v>
      </c>
      <c r="G12" s="4" t="s">
        <v>36</v>
      </c>
      <c r="H12" s="4" t="s">
        <v>29</v>
      </c>
      <c r="I12">
        <f>AVERAGE(D5:D28)</f>
        <v>33.75</v>
      </c>
    </row>
    <row r="13" spans="1:10">
      <c r="A13" s="27"/>
      <c r="B13" s="3" t="s">
        <v>11</v>
      </c>
      <c r="C13" s="3" t="s">
        <v>8</v>
      </c>
      <c r="D13" s="3">
        <v>25</v>
      </c>
      <c r="G13" s="4" t="s">
        <v>37</v>
      </c>
      <c r="H13" s="4" t="s">
        <v>31</v>
      </c>
      <c r="I13">
        <f ca="1">AVERAGEIF(B5:D28,B7,D5:D28)</f>
        <v>35.5</v>
      </c>
    </row>
    <row r="14" spans="1:10">
      <c r="A14" s="27" t="s">
        <v>15</v>
      </c>
      <c r="B14" s="3" t="s">
        <v>7</v>
      </c>
      <c r="C14" s="3" t="s">
        <v>12</v>
      </c>
      <c r="D14" s="3">
        <v>12</v>
      </c>
      <c r="G14" s="4" t="s">
        <v>38</v>
      </c>
      <c r="H14" s="4" t="s">
        <v>33</v>
      </c>
      <c r="I14">
        <f>AVERAGEIFS(D5:D28,B5:B28,B13,C5:C28,C7)</f>
        <v>45</v>
      </c>
    </row>
    <row r="15" spans="1:10">
      <c r="A15" s="27"/>
      <c r="B15" s="3" t="s">
        <v>9</v>
      </c>
      <c r="C15" s="3" t="s">
        <v>8</v>
      </c>
      <c r="D15" s="3">
        <v>52</v>
      </c>
    </row>
    <row r="16" spans="1:10">
      <c r="A16" s="27"/>
      <c r="B16" s="3" t="s">
        <v>11</v>
      </c>
      <c r="C16" s="3" t="s">
        <v>10</v>
      </c>
      <c r="D16" s="3">
        <v>30</v>
      </c>
      <c r="G16" s="1"/>
    </row>
    <row r="17" spans="1:4">
      <c r="A17" s="27" t="s">
        <v>16</v>
      </c>
      <c r="B17" s="3" t="s">
        <v>7</v>
      </c>
      <c r="C17" s="3" t="s">
        <v>8</v>
      </c>
      <c r="D17" s="3">
        <v>20</v>
      </c>
    </row>
    <row r="18" spans="1:4">
      <c r="A18" s="27"/>
      <c r="B18" s="3" t="s">
        <v>9</v>
      </c>
      <c r="C18" s="3" t="s">
        <v>10</v>
      </c>
      <c r="D18" s="3">
        <v>30</v>
      </c>
    </row>
    <row r="19" spans="1:4">
      <c r="A19" s="27"/>
      <c r="B19" s="3" t="s">
        <v>11</v>
      </c>
      <c r="C19" s="3" t="s">
        <v>12</v>
      </c>
      <c r="D19" s="3">
        <v>45</v>
      </c>
    </row>
    <row r="20" spans="1:4">
      <c r="A20" s="27" t="s">
        <v>17</v>
      </c>
      <c r="B20" s="3" t="s">
        <v>7</v>
      </c>
      <c r="C20" s="3" t="s">
        <v>10</v>
      </c>
      <c r="D20" s="3">
        <v>36</v>
      </c>
    </row>
    <row r="21" spans="1:4">
      <c r="A21" s="27"/>
      <c r="B21" s="3" t="s">
        <v>9</v>
      </c>
      <c r="C21" s="3" t="s">
        <v>12</v>
      </c>
      <c r="D21" s="3">
        <v>25</v>
      </c>
    </row>
    <row r="22" spans="1:4">
      <c r="A22" s="27"/>
      <c r="B22" s="3" t="s">
        <v>11</v>
      </c>
      <c r="C22" s="3" t="s">
        <v>8</v>
      </c>
      <c r="D22" s="3">
        <v>42</v>
      </c>
    </row>
    <row r="23" spans="1:4">
      <c r="A23" s="27" t="s">
        <v>18</v>
      </c>
      <c r="B23" s="3" t="s">
        <v>7</v>
      </c>
      <c r="C23" s="3" t="s">
        <v>12</v>
      </c>
      <c r="D23" s="3">
        <v>52</v>
      </c>
    </row>
    <row r="24" spans="1:4">
      <c r="A24" s="27"/>
      <c r="B24" s="3" t="s">
        <v>9</v>
      </c>
      <c r="C24" s="3" t="s">
        <v>10</v>
      </c>
      <c r="D24" s="3">
        <v>36</v>
      </c>
    </row>
    <row r="25" spans="1:4">
      <c r="A25" s="27"/>
      <c r="B25" s="3" t="s">
        <v>11</v>
      </c>
      <c r="C25" s="3" t="s">
        <v>8</v>
      </c>
      <c r="D25" s="3">
        <v>25</v>
      </c>
    </row>
    <row r="26" spans="1:4">
      <c r="A26" s="27" t="s">
        <v>19</v>
      </c>
      <c r="B26" s="3" t="s">
        <v>7</v>
      </c>
      <c r="C26" s="3" t="s">
        <v>12</v>
      </c>
      <c r="D26" s="3">
        <v>12</v>
      </c>
    </row>
    <row r="27" spans="1:4">
      <c r="A27" s="27"/>
      <c r="B27" s="3" t="s">
        <v>9</v>
      </c>
      <c r="C27" s="3" t="s">
        <v>8</v>
      </c>
      <c r="D27" s="3">
        <v>52</v>
      </c>
    </row>
    <row r="28" spans="1:4">
      <c r="A28" s="27"/>
      <c r="B28" s="3" t="s">
        <v>11</v>
      </c>
      <c r="C28" s="3" t="s">
        <v>10</v>
      </c>
      <c r="D28" s="3">
        <v>30</v>
      </c>
    </row>
  </sheetData>
  <mergeCells count="10">
    <mergeCell ref="A17:A19"/>
    <mergeCell ref="A20:A22"/>
    <mergeCell ref="A23:A25"/>
    <mergeCell ref="A26:A28"/>
    <mergeCell ref="A1:D1"/>
    <mergeCell ref="A3:D3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zoomScaleNormal="100" workbookViewId="0">
      <selection activeCell="K16" sqref="K16:Q16"/>
    </sheetView>
  </sheetViews>
  <sheetFormatPr defaultRowHeight="15"/>
  <cols>
    <col min="7" max="7" width="11.5703125" customWidth="1"/>
    <col min="8" max="8" width="17.85546875" bestFit="1" customWidth="1"/>
  </cols>
  <sheetData>
    <row r="1" spans="1:19" ht="45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  <c r="H1" s="7" t="s">
        <v>48</v>
      </c>
      <c r="I1" s="7" t="s">
        <v>83</v>
      </c>
      <c r="J1" s="7" t="s">
        <v>82</v>
      </c>
    </row>
    <row r="2" spans="1:19" ht="30">
      <c r="A2" s="6" t="s">
        <v>49</v>
      </c>
      <c r="B2" s="6" t="s">
        <v>50</v>
      </c>
      <c r="C2" s="6" t="s">
        <v>51</v>
      </c>
      <c r="D2" s="6" t="s">
        <v>52</v>
      </c>
      <c r="E2" s="6">
        <v>120</v>
      </c>
      <c r="F2" s="6">
        <v>150</v>
      </c>
      <c r="G2" s="6">
        <v>100</v>
      </c>
      <c r="H2" s="6">
        <v>130</v>
      </c>
      <c r="I2" s="12" t="s">
        <v>84</v>
      </c>
      <c r="J2" s="6">
        <f>SUM(E2:H2)</f>
        <v>500</v>
      </c>
    </row>
    <row r="3" spans="1:19" ht="30">
      <c r="A3" s="6" t="s">
        <v>53</v>
      </c>
      <c r="B3" s="6" t="s">
        <v>54</v>
      </c>
      <c r="C3" s="6" t="s">
        <v>51</v>
      </c>
      <c r="D3" s="6" t="s">
        <v>55</v>
      </c>
      <c r="E3" s="6">
        <v>200</v>
      </c>
      <c r="F3" s="6">
        <v>220</v>
      </c>
      <c r="G3" s="6">
        <v>210</v>
      </c>
      <c r="H3" s="6">
        <v>190</v>
      </c>
      <c r="I3" s="12" t="s">
        <v>85</v>
      </c>
      <c r="J3" s="6">
        <f>SUM(E3:H3)</f>
        <v>820</v>
      </c>
      <c r="M3" s="8"/>
    </row>
    <row r="4" spans="1:19" ht="30">
      <c r="A4" s="6" t="s">
        <v>56</v>
      </c>
      <c r="B4" s="6" t="s">
        <v>57</v>
      </c>
      <c r="C4" s="6" t="s">
        <v>58</v>
      </c>
      <c r="D4" s="6" t="s">
        <v>59</v>
      </c>
      <c r="E4" s="6">
        <v>180</v>
      </c>
      <c r="F4" s="6">
        <v>170</v>
      </c>
      <c r="G4" s="6">
        <v>160</v>
      </c>
      <c r="H4" s="6">
        <v>140</v>
      </c>
      <c r="I4" s="12" t="s">
        <v>86</v>
      </c>
      <c r="J4" s="6">
        <f>SUM(E4:H4)</f>
        <v>650</v>
      </c>
    </row>
    <row r="5" spans="1:19" ht="30">
      <c r="A5" s="6" t="s">
        <v>60</v>
      </c>
      <c r="B5" s="6" t="s">
        <v>61</v>
      </c>
      <c r="C5" s="6" t="s">
        <v>58</v>
      </c>
      <c r="D5" s="6" t="s">
        <v>62</v>
      </c>
      <c r="E5" s="6">
        <v>140</v>
      </c>
      <c r="F5" s="6">
        <v>130</v>
      </c>
      <c r="G5" s="6">
        <v>150</v>
      </c>
      <c r="H5" s="6">
        <v>140</v>
      </c>
      <c r="I5" s="12" t="s">
        <v>87</v>
      </c>
      <c r="J5" s="6">
        <f>SUM(E5:H5)</f>
        <v>560</v>
      </c>
    </row>
    <row r="6" spans="1:19" ht="30">
      <c r="A6" s="6" t="s">
        <v>63</v>
      </c>
      <c r="B6" s="6" t="s">
        <v>10</v>
      </c>
      <c r="C6" s="6" t="s">
        <v>51</v>
      </c>
      <c r="D6" s="6" t="s">
        <v>64</v>
      </c>
      <c r="E6" s="6">
        <v>90</v>
      </c>
      <c r="F6" s="6">
        <v>110</v>
      </c>
      <c r="G6" s="6">
        <v>95</v>
      </c>
      <c r="H6" s="6">
        <v>100</v>
      </c>
      <c r="I6" s="12" t="s">
        <v>88</v>
      </c>
      <c r="J6" s="6">
        <f>SUM(E6:H6)</f>
        <v>395</v>
      </c>
    </row>
    <row r="9" spans="1:19" ht="21">
      <c r="B9" s="34" t="s">
        <v>77</v>
      </c>
      <c r="C9" s="35"/>
      <c r="D9" s="35"/>
      <c r="E9" s="35"/>
      <c r="F9" s="35"/>
      <c r="G9" s="35"/>
      <c r="H9" s="13" t="s">
        <v>81</v>
      </c>
      <c r="K9" s="33" t="s">
        <v>78</v>
      </c>
      <c r="L9" s="32"/>
      <c r="M9" s="32"/>
      <c r="N9" s="32"/>
      <c r="O9" s="32"/>
      <c r="P9" s="32"/>
      <c r="Q9" s="32"/>
      <c r="R9" s="32" t="s">
        <v>92</v>
      </c>
      <c r="S9" s="32"/>
    </row>
    <row r="10" spans="1:19" ht="27" customHeight="1">
      <c r="B10" s="36" t="s">
        <v>65</v>
      </c>
      <c r="C10" s="36"/>
      <c r="D10" s="36"/>
      <c r="E10" s="36"/>
      <c r="F10" s="36"/>
      <c r="G10" s="36"/>
      <c r="H10" s="14">
        <f>VLOOKUP(B5,B2:G6,6,FALSE)</f>
        <v>150</v>
      </c>
      <c r="K10" s="30" t="s">
        <v>70</v>
      </c>
      <c r="L10" s="30"/>
      <c r="M10" s="30"/>
      <c r="N10" s="30"/>
      <c r="O10" s="30"/>
      <c r="P10" s="30"/>
      <c r="Q10" s="30"/>
      <c r="R10" s="30">
        <f>HLOOKUP(F1,B1:F6,3,FALSE)</f>
        <v>220</v>
      </c>
      <c r="S10" s="30"/>
    </row>
    <row r="11" spans="1:19" ht="27" customHeight="1">
      <c r="B11" s="36" t="s">
        <v>66</v>
      </c>
      <c r="C11" s="36"/>
      <c r="D11" s="36"/>
      <c r="E11" s="36"/>
      <c r="F11" s="36"/>
      <c r="G11" s="36"/>
      <c r="H11" s="14" t="str">
        <f>VLOOKUP(A3,A2:D6,4,FALSE)</f>
        <v>$600</v>
      </c>
      <c r="K11" s="30" t="s">
        <v>68</v>
      </c>
      <c r="L11" s="30"/>
      <c r="M11" s="30"/>
      <c r="N11" s="30"/>
      <c r="O11" s="30"/>
      <c r="P11" s="30"/>
      <c r="Q11" s="30"/>
      <c r="R11" s="30" t="str">
        <f>HLOOKUP(D1,A1:D6,2,FALSE)</f>
        <v>$800</v>
      </c>
      <c r="S11" s="30"/>
    </row>
    <row r="12" spans="1:19" ht="26.25" customHeight="1">
      <c r="B12" s="36" t="s">
        <v>67</v>
      </c>
      <c r="C12" s="36"/>
      <c r="D12" s="36"/>
      <c r="E12" s="36"/>
      <c r="F12" s="36"/>
      <c r="G12" s="36"/>
      <c r="H12" s="14" t="str">
        <f>VLOOKUP(A6,A2:C6,3,FALSE)</f>
        <v>Electronics</v>
      </c>
      <c r="K12" s="30" t="s">
        <v>69</v>
      </c>
      <c r="L12" s="30"/>
      <c r="M12" s="30"/>
      <c r="N12" s="30"/>
      <c r="O12" s="30"/>
      <c r="P12" s="30"/>
      <c r="Q12" s="30"/>
      <c r="R12" s="30">
        <f>HLOOKUP(H1,B1:H6,4,FALSE)</f>
        <v>140</v>
      </c>
      <c r="S12" s="30"/>
    </row>
    <row r="13" spans="1:19" ht="23.25" customHeight="1">
      <c r="B13" s="36" t="s">
        <v>71</v>
      </c>
      <c r="C13" s="36"/>
      <c r="D13" s="36"/>
      <c r="E13" s="36"/>
      <c r="F13" s="36"/>
      <c r="G13" s="36"/>
      <c r="H13" s="14" t="str">
        <f>VLOOKUP(A4,A2:D6,4,FALSE)</f>
        <v>$150</v>
      </c>
      <c r="K13" s="30" t="s">
        <v>89</v>
      </c>
      <c r="L13" s="30"/>
      <c r="M13" s="30"/>
      <c r="N13" s="30"/>
      <c r="O13" s="30"/>
      <c r="P13" s="30"/>
      <c r="Q13" s="30"/>
      <c r="R13" s="30" t="str">
        <f>HLOOKUP(B1,A1:B6,3,FALSE)</f>
        <v>Smartphone</v>
      </c>
      <c r="S13" s="30"/>
    </row>
    <row r="14" spans="1:19" ht="27.75" customHeight="1">
      <c r="B14" s="36" t="s">
        <v>72</v>
      </c>
      <c r="C14" s="36"/>
      <c r="D14" s="36"/>
      <c r="E14" s="36"/>
      <c r="F14" s="36"/>
      <c r="G14" s="36"/>
      <c r="H14" s="14" t="str">
        <f>VLOOKUP(B6,B2:I6,8,FALSE)</f>
        <v>E</v>
      </c>
      <c r="K14" s="30" t="s">
        <v>90</v>
      </c>
      <c r="L14" s="30"/>
      <c r="M14" s="30"/>
      <c r="N14" s="30"/>
      <c r="O14" s="30"/>
      <c r="P14" s="30"/>
      <c r="Q14" s="30"/>
      <c r="R14" s="30" t="str">
        <f>HLOOKUP(I1,A1:I6,3,FALSE)</f>
        <v>B</v>
      </c>
      <c r="S14" s="30"/>
    </row>
    <row r="15" spans="1:19" ht="34.5" customHeight="1">
      <c r="B15" s="37" t="s">
        <v>79</v>
      </c>
      <c r="C15" s="37"/>
      <c r="D15" s="37"/>
      <c r="E15" s="37"/>
      <c r="F15" s="37"/>
      <c r="G15" s="37"/>
      <c r="H15" s="14">
        <f>IFERROR(VLOOKUP(A6,A2:J6,10,FALSE),"Not Found")</f>
        <v>395</v>
      </c>
      <c r="I15" t="s">
        <v>60</v>
      </c>
      <c r="K15" s="30" t="s">
        <v>91</v>
      </c>
      <c r="L15" s="30"/>
      <c r="M15" s="30"/>
      <c r="N15" s="30"/>
      <c r="O15" s="30"/>
      <c r="P15" s="30"/>
      <c r="Q15" s="30"/>
      <c r="R15" s="30" t="str">
        <f>HLOOKUP(C1,A1:C6,2,FALSE)</f>
        <v>Electronics</v>
      </c>
      <c r="S15" s="30"/>
    </row>
    <row r="16" spans="1:19" ht="27" customHeight="1">
      <c r="B16" s="37" t="s">
        <v>80</v>
      </c>
      <c r="C16" s="37"/>
      <c r="D16" s="37"/>
      <c r="E16" s="37"/>
      <c r="F16" s="37"/>
      <c r="G16" s="37"/>
      <c r="H16" s="14" t="str">
        <f>IFERROR(VLOOKUP(I15,A2:D6,4,FALSE),"Product Not Found")</f>
        <v>$120</v>
      </c>
      <c r="K16" s="31"/>
      <c r="L16" s="31"/>
      <c r="M16" s="31"/>
      <c r="N16" s="31"/>
      <c r="O16" s="31"/>
      <c r="P16" s="31"/>
      <c r="Q16" s="31"/>
      <c r="R16" s="30"/>
      <c r="S16" s="30"/>
    </row>
    <row r="20" spans="1:6">
      <c r="A20" s="9"/>
    </row>
    <row r="22" spans="1:6" ht="21">
      <c r="E22" s="11" t="s">
        <v>78</v>
      </c>
      <c r="F22" s="10"/>
    </row>
    <row r="25" spans="1:6">
      <c r="B25" t="s">
        <v>70</v>
      </c>
    </row>
    <row r="27" spans="1:6">
      <c r="B27" t="s">
        <v>68</v>
      </c>
    </row>
    <row r="29" spans="1:6">
      <c r="B29" t="s">
        <v>69</v>
      </c>
    </row>
    <row r="31" spans="1:6">
      <c r="B31" t="s">
        <v>73</v>
      </c>
    </row>
    <row r="33" spans="2:2">
      <c r="B33" t="s">
        <v>74</v>
      </c>
    </row>
    <row r="35" spans="2:2">
      <c r="B35" t="s">
        <v>75</v>
      </c>
    </row>
    <row r="37" spans="2:2">
      <c r="B37" t="s">
        <v>76</v>
      </c>
    </row>
  </sheetData>
  <mergeCells count="24">
    <mergeCell ref="B9:G9"/>
    <mergeCell ref="B14:G14"/>
    <mergeCell ref="B10:G10"/>
    <mergeCell ref="B16:G16"/>
    <mergeCell ref="B15:G15"/>
    <mergeCell ref="B11:G11"/>
    <mergeCell ref="B12:G12"/>
    <mergeCell ref="B13:G13"/>
    <mergeCell ref="K15:Q15"/>
    <mergeCell ref="K16:Q16"/>
    <mergeCell ref="R9:S9"/>
    <mergeCell ref="R10:S10"/>
    <mergeCell ref="R11:S11"/>
    <mergeCell ref="R12:S12"/>
    <mergeCell ref="R13:S13"/>
    <mergeCell ref="R14:S14"/>
    <mergeCell ref="R15:S15"/>
    <mergeCell ref="R16:S16"/>
    <mergeCell ref="K9:Q9"/>
    <mergeCell ref="K10:Q10"/>
    <mergeCell ref="K11:Q11"/>
    <mergeCell ref="K12:Q12"/>
    <mergeCell ref="K13:Q13"/>
    <mergeCell ref="K14:Q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topLeftCell="J8" zoomScaleNormal="100" workbookViewId="0">
      <selection activeCell="M25" sqref="M25"/>
    </sheetView>
  </sheetViews>
  <sheetFormatPr defaultRowHeight="15"/>
  <cols>
    <col min="1" max="1" width="8.42578125" bestFit="1" customWidth="1"/>
    <col min="2" max="2" width="16" bestFit="1" customWidth="1"/>
    <col min="3" max="3" width="9" bestFit="1" customWidth="1"/>
    <col min="4" max="4" width="16.28515625" bestFit="1" customWidth="1"/>
    <col min="5" max="5" width="7.85546875" bestFit="1" customWidth="1"/>
    <col min="8" max="8" width="10.42578125" bestFit="1" customWidth="1"/>
    <col min="9" max="9" width="10.7109375" bestFit="1" customWidth="1"/>
    <col min="10" max="10" width="11.7109375" bestFit="1" customWidth="1"/>
    <col min="12" max="12" width="13.140625" customWidth="1"/>
    <col min="13" max="13" width="20" customWidth="1"/>
    <col min="14" max="14" width="5.28515625" customWidth="1"/>
    <col min="15" max="15" width="6.42578125" customWidth="1"/>
    <col min="16" max="16" width="7" customWidth="1"/>
    <col min="17" max="17" width="11.28515625" bestFit="1" customWidth="1"/>
    <col min="18" max="18" width="5.140625" customWidth="1"/>
    <col min="19" max="19" width="6.28515625" customWidth="1"/>
    <col min="20" max="20" width="13.140625" customWidth="1"/>
    <col min="21" max="21" width="17.28515625" customWidth="1"/>
    <col min="22" max="22" width="10.5703125" customWidth="1"/>
    <col min="23" max="23" width="9.28515625" customWidth="1"/>
    <col min="24" max="24" width="11.28515625" customWidth="1"/>
    <col min="25" max="25" width="10.140625" customWidth="1"/>
    <col min="26" max="26" width="16.85546875" customWidth="1"/>
    <col min="27" max="27" width="6.28515625" customWidth="1"/>
    <col min="28" max="28" width="5.85546875" customWidth="1"/>
    <col min="29" max="29" width="6.5703125" customWidth="1"/>
    <col min="30" max="30" width="11.28515625" customWidth="1"/>
    <col min="31" max="31" width="11.28515625" bestFit="1" customWidth="1"/>
  </cols>
  <sheetData>
    <row r="1" spans="1:18">
      <c r="A1" s="15" t="s">
        <v>93</v>
      </c>
      <c r="B1" s="15" t="s">
        <v>94</v>
      </c>
      <c r="C1" s="15" t="s">
        <v>95</v>
      </c>
      <c r="D1" s="15" t="s">
        <v>96</v>
      </c>
      <c r="E1" s="15" t="s">
        <v>97</v>
      </c>
      <c r="F1" s="15" t="s">
        <v>98</v>
      </c>
      <c r="G1" s="15" t="s">
        <v>99</v>
      </c>
      <c r="H1" s="15" t="s">
        <v>22</v>
      </c>
      <c r="I1" s="15" t="s">
        <v>100</v>
      </c>
      <c r="J1" s="15" t="s">
        <v>101</v>
      </c>
    </row>
    <row r="2" spans="1:18" ht="15" customHeight="1">
      <c r="A2" s="1">
        <v>1001</v>
      </c>
      <c r="B2" s="1" t="s">
        <v>102</v>
      </c>
      <c r="C2" s="1" t="s">
        <v>103</v>
      </c>
      <c r="D2" s="1" t="s">
        <v>51</v>
      </c>
      <c r="E2" s="1" t="s">
        <v>50</v>
      </c>
      <c r="F2" s="1">
        <v>2</v>
      </c>
      <c r="G2" s="1">
        <v>1000</v>
      </c>
      <c r="H2" s="1">
        <v>2000</v>
      </c>
      <c r="I2" s="16">
        <v>45292</v>
      </c>
      <c r="J2" s="1" t="s">
        <v>104</v>
      </c>
      <c r="L2" s="38" t="s">
        <v>153</v>
      </c>
      <c r="M2" s="38"/>
      <c r="N2" s="38"/>
      <c r="O2" s="38"/>
      <c r="P2" s="38"/>
      <c r="Q2" s="38"/>
    </row>
    <row r="3" spans="1:18" ht="15" customHeight="1">
      <c r="A3" s="1">
        <v>1002</v>
      </c>
      <c r="B3" s="1" t="s">
        <v>105</v>
      </c>
      <c r="C3" s="1" t="s">
        <v>106</v>
      </c>
      <c r="D3" s="1" t="s">
        <v>51</v>
      </c>
      <c r="E3" s="1" t="s">
        <v>107</v>
      </c>
      <c r="F3" s="1">
        <v>5</v>
      </c>
      <c r="G3" s="1">
        <v>600</v>
      </c>
      <c r="H3" s="1">
        <v>3000</v>
      </c>
      <c r="I3" s="16">
        <v>45293</v>
      </c>
      <c r="J3" s="1" t="s">
        <v>108</v>
      </c>
      <c r="L3" s="38"/>
      <c r="M3" s="38"/>
      <c r="N3" s="38"/>
      <c r="O3" s="38"/>
      <c r="P3" s="38"/>
      <c r="Q3" s="38"/>
    </row>
    <row r="4" spans="1:18" ht="15" customHeight="1">
      <c r="A4" s="1">
        <v>1003</v>
      </c>
      <c r="B4" s="1" t="s">
        <v>109</v>
      </c>
      <c r="C4" s="1" t="s">
        <v>103</v>
      </c>
      <c r="D4" s="1" t="s">
        <v>110</v>
      </c>
      <c r="E4" s="1" t="s">
        <v>111</v>
      </c>
      <c r="F4" s="1">
        <v>3</v>
      </c>
      <c r="G4" s="1">
        <v>80</v>
      </c>
      <c r="H4" s="1">
        <v>240</v>
      </c>
      <c r="I4" s="16">
        <v>45294</v>
      </c>
      <c r="J4" s="1" t="s">
        <v>104</v>
      </c>
      <c r="L4" s="38"/>
      <c r="M4" s="38"/>
      <c r="N4" s="38"/>
      <c r="O4" s="38"/>
      <c r="P4" s="38"/>
      <c r="Q4" s="38"/>
    </row>
    <row r="5" spans="1:18">
      <c r="A5" s="1">
        <v>1004</v>
      </c>
      <c r="B5" s="1" t="s">
        <v>112</v>
      </c>
      <c r="C5" s="1" t="s">
        <v>113</v>
      </c>
      <c r="D5" s="1" t="s">
        <v>110</v>
      </c>
      <c r="E5" s="1" t="s">
        <v>114</v>
      </c>
      <c r="F5" s="1">
        <v>10</v>
      </c>
      <c r="G5" s="1">
        <v>50</v>
      </c>
      <c r="H5" s="1">
        <v>500</v>
      </c>
      <c r="I5" s="16">
        <v>45295</v>
      </c>
      <c r="J5" s="1" t="s">
        <v>115</v>
      </c>
      <c r="L5" s="17" t="s">
        <v>149</v>
      </c>
      <c r="M5" s="17" t="s">
        <v>152</v>
      </c>
      <c r="N5" s="18"/>
      <c r="O5" s="18"/>
      <c r="P5" s="18"/>
      <c r="Q5" s="18"/>
      <c r="R5" t="s">
        <v>160</v>
      </c>
    </row>
    <row r="6" spans="1:18">
      <c r="A6" s="1">
        <v>1005</v>
      </c>
      <c r="B6" s="1" t="s">
        <v>116</v>
      </c>
      <c r="C6" s="1" t="s">
        <v>117</v>
      </c>
      <c r="D6" s="1" t="s">
        <v>51</v>
      </c>
      <c r="E6" s="1" t="s">
        <v>50</v>
      </c>
      <c r="F6" s="1">
        <v>1</v>
      </c>
      <c r="G6" s="1">
        <v>1000</v>
      </c>
      <c r="H6" s="1">
        <v>1000</v>
      </c>
      <c r="I6" s="16">
        <v>45296</v>
      </c>
      <c r="J6" s="1" t="s">
        <v>108</v>
      </c>
      <c r="L6" s="17" t="s">
        <v>148</v>
      </c>
      <c r="M6" s="18" t="s">
        <v>113</v>
      </c>
      <c r="N6" s="18" t="s">
        <v>117</v>
      </c>
      <c r="O6" s="18" t="s">
        <v>106</v>
      </c>
      <c r="P6" s="18" t="s">
        <v>103</v>
      </c>
      <c r="Q6" s="18" t="s">
        <v>150</v>
      </c>
    </row>
    <row r="7" spans="1:18">
      <c r="A7" s="1">
        <v>1006</v>
      </c>
      <c r="B7" s="1" t="s">
        <v>118</v>
      </c>
      <c r="C7" s="1" t="s">
        <v>103</v>
      </c>
      <c r="D7" s="1" t="s">
        <v>58</v>
      </c>
      <c r="E7" s="1" t="s">
        <v>119</v>
      </c>
      <c r="F7" s="1">
        <v>4</v>
      </c>
      <c r="G7" s="1">
        <v>120</v>
      </c>
      <c r="H7" s="1">
        <v>480</v>
      </c>
      <c r="I7" s="16">
        <v>45297</v>
      </c>
      <c r="J7" s="1" t="s">
        <v>104</v>
      </c>
      <c r="L7" s="19" t="s">
        <v>110</v>
      </c>
      <c r="M7" s="20">
        <v>1300</v>
      </c>
      <c r="N7" s="20">
        <v>80</v>
      </c>
      <c r="O7" s="20"/>
      <c r="P7" s="20">
        <v>3170</v>
      </c>
      <c r="Q7" s="20">
        <v>4550</v>
      </c>
    </row>
    <row r="8" spans="1:18">
      <c r="A8" s="1">
        <v>1007</v>
      </c>
      <c r="B8" s="1" t="s">
        <v>120</v>
      </c>
      <c r="C8" s="1" t="s">
        <v>103</v>
      </c>
      <c r="D8" s="1" t="s">
        <v>110</v>
      </c>
      <c r="E8" s="1" t="s">
        <v>111</v>
      </c>
      <c r="F8" s="1">
        <v>2</v>
      </c>
      <c r="G8" s="1">
        <v>80</v>
      </c>
      <c r="H8" s="1">
        <v>160</v>
      </c>
      <c r="I8" s="16">
        <v>45298</v>
      </c>
      <c r="J8" s="1" t="s">
        <v>115</v>
      </c>
      <c r="L8" s="19" t="s">
        <v>51</v>
      </c>
      <c r="M8" s="20">
        <v>3900</v>
      </c>
      <c r="N8" s="20">
        <v>9000</v>
      </c>
      <c r="O8" s="20">
        <v>11800</v>
      </c>
      <c r="P8" s="20">
        <v>8900</v>
      </c>
      <c r="Q8" s="20">
        <v>33600</v>
      </c>
    </row>
    <row r="9" spans="1:18">
      <c r="A9" s="1">
        <v>1008</v>
      </c>
      <c r="B9" s="1" t="s">
        <v>121</v>
      </c>
      <c r="C9" s="1" t="s">
        <v>103</v>
      </c>
      <c r="D9" s="1" t="s">
        <v>51</v>
      </c>
      <c r="E9" s="1" t="s">
        <v>107</v>
      </c>
      <c r="F9" s="1">
        <v>7</v>
      </c>
      <c r="G9" s="1">
        <v>600</v>
      </c>
      <c r="H9" s="1">
        <v>4200</v>
      </c>
      <c r="I9" s="16">
        <v>45299</v>
      </c>
      <c r="J9" s="1" t="s">
        <v>104</v>
      </c>
      <c r="L9" s="19" t="s">
        <v>58</v>
      </c>
      <c r="M9" s="20">
        <v>360</v>
      </c>
      <c r="N9" s="20"/>
      <c r="O9" s="20">
        <v>1100</v>
      </c>
      <c r="P9" s="20">
        <v>3880</v>
      </c>
      <c r="Q9" s="20">
        <v>5340</v>
      </c>
    </row>
    <row r="10" spans="1:18">
      <c r="A10" s="1">
        <v>1009</v>
      </c>
      <c r="B10" s="1" t="s">
        <v>122</v>
      </c>
      <c r="C10" s="1" t="s">
        <v>106</v>
      </c>
      <c r="D10" s="1" t="s">
        <v>58</v>
      </c>
      <c r="E10" s="1" t="s">
        <v>123</v>
      </c>
      <c r="F10" s="1">
        <v>1</v>
      </c>
      <c r="G10" s="1">
        <v>500</v>
      </c>
      <c r="H10" s="1">
        <v>500</v>
      </c>
      <c r="I10" s="16">
        <v>45300</v>
      </c>
      <c r="J10" s="1" t="s">
        <v>108</v>
      </c>
      <c r="L10" s="23" t="s">
        <v>150</v>
      </c>
      <c r="M10" s="24">
        <v>5560</v>
      </c>
      <c r="N10" s="24">
        <v>9080</v>
      </c>
      <c r="O10" s="24">
        <v>12900</v>
      </c>
      <c r="P10" s="24">
        <v>15950</v>
      </c>
      <c r="Q10" s="24">
        <v>43490</v>
      </c>
    </row>
    <row r="11" spans="1:18">
      <c r="A11" s="1">
        <v>1010</v>
      </c>
      <c r="B11" s="1" t="s">
        <v>124</v>
      </c>
      <c r="C11" s="1" t="s">
        <v>113</v>
      </c>
      <c r="D11" s="1" t="s">
        <v>110</v>
      </c>
      <c r="E11" s="1" t="s">
        <v>125</v>
      </c>
      <c r="F11" s="1">
        <v>8</v>
      </c>
      <c r="G11" s="1">
        <v>100</v>
      </c>
      <c r="H11" s="1">
        <v>800</v>
      </c>
      <c r="I11" s="16">
        <v>45301</v>
      </c>
      <c r="J11" s="1" t="s">
        <v>115</v>
      </c>
    </row>
    <row r="12" spans="1:18">
      <c r="A12" s="1">
        <v>1011</v>
      </c>
      <c r="B12" s="1" t="s">
        <v>126</v>
      </c>
      <c r="C12" s="1" t="s">
        <v>103</v>
      </c>
      <c r="D12" s="1" t="s">
        <v>51</v>
      </c>
      <c r="E12" s="1" t="s">
        <v>127</v>
      </c>
      <c r="F12" s="1">
        <v>6</v>
      </c>
      <c r="G12" s="1">
        <v>300</v>
      </c>
      <c r="H12" s="1">
        <v>1800</v>
      </c>
      <c r="I12" s="16">
        <v>45302</v>
      </c>
      <c r="J12" s="1" t="s">
        <v>104</v>
      </c>
    </row>
    <row r="13" spans="1:18">
      <c r="A13" s="1">
        <v>1012</v>
      </c>
      <c r="B13" s="1" t="s">
        <v>128</v>
      </c>
      <c r="C13" s="1" t="s">
        <v>103</v>
      </c>
      <c r="D13" s="1" t="s">
        <v>58</v>
      </c>
      <c r="E13" s="1" t="s">
        <v>129</v>
      </c>
      <c r="F13" s="1">
        <v>1</v>
      </c>
      <c r="G13" s="1">
        <v>800</v>
      </c>
      <c r="H13" s="1">
        <v>800</v>
      </c>
      <c r="I13" s="16">
        <v>45303</v>
      </c>
      <c r="J13" s="1" t="s">
        <v>108</v>
      </c>
    </row>
    <row r="14" spans="1:18">
      <c r="A14" s="1">
        <v>1013</v>
      </c>
      <c r="B14" s="1" t="s">
        <v>130</v>
      </c>
      <c r="C14" s="1" t="s">
        <v>117</v>
      </c>
      <c r="D14" s="1" t="s">
        <v>51</v>
      </c>
      <c r="E14" s="1" t="s">
        <v>50</v>
      </c>
      <c r="F14" s="1">
        <v>3</v>
      </c>
      <c r="G14" s="1">
        <v>1000</v>
      </c>
      <c r="H14" s="1">
        <v>3000</v>
      </c>
      <c r="I14" s="16">
        <v>45304</v>
      </c>
      <c r="J14" s="1" t="s">
        <v>115</v>
      </c>
    </row>
    <row r="15" spans="1:18">
      <c r="A15" s="1">
        <v>1014</v>
      </c>
      <c r="B15" s="1" t="s">
        <v>131</v>
      </c>
      <c r="C15" s="1" t="s">
        <v>103</v>
      </c>
      <c r="D15" s="1" t="s">
        <v>110</v>
      </c>
      <c r="E15" s="1" t="s">
        <v>114</v>
      </c>
      <c r="F15" s="1">
        <v>6</v>
      </c>
      <c r="G15" s="1">
        <v>50</v>
      </c>
      <c r="H15" s="1">
        <v>300</v>
      </c>
      <c r="I15" s="16">
        <v>45305</v>
      </c>
      <c r="J15" s="1" t="s">
        <v>104</v>
      </c>
    </row>
    <row r="16" spans="1:18">
      <c r="A16" s="1">
        <v>1015</v>
      </c>
      <c r="B16" s="1" t="s">
        <v>132</v>
      </c>
      <c r="C16" s="1" t="s">
        <v>106</v>
      </c>
      <c r="D16" s="1" t="s">
        <v>58</v>
      </c>
      <c r="E16" s="1" t="s">
        <v>119</v>
      </c>
      <c r="F16" s="1">
        <v>5</v>
      </c>
      <c r="G16" s="1">
        <v>120</v>
      </c>
      <c r="H16" s="1">
        <v>600</v>
      </c>
      <c r="I16" s="16">
        <v>45306</v>
      </c>
      <c r="J16" s="1" t="s">
        <v>108</v>
      </c>
    </row>
    <row r="17" spans="1:17">
      <c r="A17" s="1">
        <v>1016</v>
      </c>
      <c r="B17" s="1" t="s">
        <v>133</v>
      </c>
      <c r="C17" s="1" t="s">
        <v>103</v>
      </c>
      <c r="D17" s="1" t="s">
        <v>110</v>
      </c>
      <c r="E17" s="1" t="s">
        <v>125</v>
      </c>
      <c r="F17" s="1">
        <v>2</v>
      </c>
      <c r="G17" s="1">
        <v>100</v>
      </c>
      <c r="H17" s="1">
        <v>200</v>
      </c>
      <c r="I17" s="16">
        <v>45307</v>
      </c>
      <c r="J17" s="1" t="s">
        <v>115</v>
      </c>
    </row>
    <row r="18" spans="1:17">
      <c r="A18" s="1">
        <v>1017</v>
      </c>
      <c r="B18" s="1" t="s">
        <v>134</v>
      </c>
      <c r="C18" s="1" t="s">
        <v>113</v>
      </c>
      <c r="D18" s="1" t="s">
        <v>51</v>
      </c>
      <c r="E18" s="1" t="s">
        <v>107</v>
      </c>
      <c r="F18" s="1">
        <v>4</v>
      </c>
      <c r="G18" s="1">
        <v>600</v>
      </c>
      <c r="H18" s="1">
        <v>2400</v>
      </c>
      <c r="I18" s="16">
        <v>45308</v>
      </c>
      <c r="J18" s="1" t="s">
        <v>104</v>
      </c>
    </row>
    <row r="19" spans="1:17">
      <c r="A19" s="1">
        <v>1018</v>
      </c>
      <c r="B19" s="1" t="s">
        <v>135</v>
      </c>
      <c r="C19" s="1" t="s">
        <v>103</v>
      </c>
      <c r="D19" s="1" t="s">
        <v>51</v>
      </c>
      <c r="E19" s="1" t="s">
        <v>127</v>
      </c>
      <c r="F19" s="1">
        <v>3</v>
      </c>
      <c r="G19" s="1">
        <v>300</v>
      </c>
      <c r="H19" s="1">
        <v>900</v>
      </c>
      <c r="I19" s="16">
        <v>45309</v>
      </c>
      <c r="J19" s="1" t="s">
        <v>108</v>
      </c>
    </row>
    <row r="20" spans="1:17">
      <c r="A20" s="1">
        <v>1019</v>
      </c>
      <c r="B20" s="1" t="s">
        <v>136</v>
      </c>
      <c r="C20" s="1" t="s">
        <v>103</v>
      </c>
      <c r="D20" s="1" t="s">
        <v>58</v>
      </c>
      <c r="E20" s="1" t="s">
        <v>123</v>
      </c>
      <c r="F20" s="1">
        <v>2</v>
      </c>
      <c r="G20" s="1">
        <v>500</v>
      </c>
      <c r="H20" s="1">
        <v>1000</v>
      </c>
      <c r="I20" s="16">
        <v>45310</v>
      </c>
      <c r="J20" s="1" t="s">
        <v>115</v>
      </c>
    </row>
    <row r="21" spans="1:17">
      <c r="A21" s="1">
        <v>1020</v>
      </c>
      <c r="B21" s="1" t="s">
        <v>137</v>
      </c>
      <c r="C21" s="1" t="s">
        <v>117</v>
      </c>
      <c r="D21" s="1" t="s">
        <v>110</v>
      </c>
      <c r="E21" s="1" t="s">
        <v>111</v>
      </c>
      <c r="F21" s="1">
        <v>1</v>
      </c>
      <c r="G21" s="1">
        <v>80</v>
      </c>
      <c r="H21" s="1">
        <v>80</v>
      </c>
      <c r="I21" s="16">
        <v>45311</v>
      </c>
      <c r="J21" s="1" t="s">
        <v>104</v>
      </c>
      <c r="L21" s="38" t="s">
        <v>154</v>
      </c>
      <c r="M21" s="39"/>
      <c r="N21" s="39"/>
      <c r="O21" s="39"/>
      <c r="P21" s="39"/>
      <c r="Q21" s="39"/>
    </row>
    <row r="22" spans="1:17">
      <c r="A22" s="1">
        <v>1021</v>
      </c>
      <c r="B22" s="1" t="s">
        <v>138</v>
      </c>
      <c r="C22" s="1" t="s">
        <v>106</v>
      </c>
      <c r="D22" s="1" t="s">
        <v>51</v>
      </c>
      <c r="E22" s="1" t="s">
        <v>50</v>
      </c>
      <c r="F22" s="1">
        <v>4</v>
      </c>
      <c r="G22" s="1">
        <v>1000</v>
      </c>
      <c r="H22" s="1">
        <v>4000</v>
      </c>
      <c r="I22" s="16">
        <v>45312</v>
      </c>
      <c r="J22" s="1" t="s">
        <v>108</v>
      </c>
      <c r="L22" s="39"/>
      <c r="M22" s="39"/>
      <c r="N22" s="39"/>
      <c r="O22" s="39"/>
      <c r="P22" s="39"/>
      <c r="Q22" s="39"/>
    </row>
    <row r="23" spans="1:17">
      <c r="A23" s="1">
        <v>1022</v>
      </c>
      <c r="B23" s="1" t="s">
        <v>139</v>
      </c>
      <c r="C23" s="1" t="s">
        <v>103</v>
      </c>
      <c r="D23" s="1" t="s">
        <v>110</v>
      </c>
      <c r="E23" s="1" t="s">
        <v>125</v>
      </c>
      <c r="F23" s="1">
        <v>6</v>
      </c>
      <c r="G23" s="1">
        <v>100</v>
      </c>
      <c r="H23" s="1">
        <v>600</v>
      </c>
      <c r="I23" s="16">
        <v>45313</v>
      </c>
      <c r="J23" s="1" t="s">
        <v>115</v>
      </c>
      <c r="L23" s="39"/>
      <c r="M23" s="39"/>
      <c r="N23" s="39"/>
      <c r="O23" s="39"/>
      <c r="P23" s="39"/>
      <c r="Q23" s="39"/>
    </row>
    <row r="24" spans="1:17">
      <c r="A24" s="1">
        <v>1023</v>
      </c>
      <c r="B24" s="1" t="s">
        <v>140</v>
      </c>
      <c r="C24" s="1" t="s">
        <v>113</v>
      </c>
      <c r="D24" s="1" t="s">
        <v>51</v>
      </c>
      <c r="E24" s="1" t="s">
        <v>127</v>
      </c>
      <c r="F24" s="1">
        <v>5</v>
      </c>
      <c r="G24" s="1">
        <v>300</v>
      </c>
      <c r="H24" s="1">
        <v>1500</v>
      </c>
      <c r="I24" s="16">
        <v>45314</v>
      </c>
      <c r="J24" s="1" t="s">
        <v>104</v>
      </c>
      <c r="L24" s="17" t="s">
        <v>148</v>
      </c>
      <c r="M24" s="18" t="s">
        <v>151</v>
      </c>
    </row>
    <row r="25" spans="1:17">
      <c r="A25" s="1">
        <v>1024</v>
      </c>
      <c r="B25" s="1" t="s">
        <v>141</v>
      </c>
      <c r="C25" s="1" t="s">
        <v>103</v>
      </c>
      <c r="D25" s="1" t="s">
        <v>58</v>
      </c>
      <c r="E25" s="1" t="s">
        <v>129</v>
      </c>
      <c r="F25" s="1">
        <v>2</v>
      </c>
      <c r="G25" s="1">
        <v>800</v>
      </c>
      <c r="H25" s="1">
        <v>1600</v>
      </c>
      <c r="I25" s="16">
        <v>45315</v>
      </c>
      <c r="J25" s="1" t="s">
        <v>108</v>
      </c>
      <c r="L25" s="19" t="s">
        <v>115</v>
      </c>
      <c r="M25" s="20">
        <v>46</v>
      </c>
    </row>
    <row r="26" spans="1:17">
      <c r="A26" s="1">
        <v>1025</v>
      </c>
      <c r="B26" s="1" t="s">
        <v>142</v>
      </c>
      <c r="C26" s="1" t="s">
        <v>103</v>
      </c>
      <c r="D26" s="1" t="s">
        <v>110</v>
      </c>
      <c r="E26" s="1" t="s">
        <v>114</v>
      </c>
      <c r="F26" s="1">
        <v>7</v>
      </c>
      <c r="G26" s="1">
        <v>50</v>
      </c>
      <c r="H26" s="1">
        <v>350</v>
      </c>
      <c r="I26" s="16">
        <v>45316</v>
      </c>
      <c r="J26" s="1" t="s">
        <v>104</v>
      </c>
      <c r="L26" s="19" t="s">
        <v>104</v>
      </c>
      <c r="M26" s="20">
        <v>49</v>
      </c>
    </row>
    <row r="27" spans="1:17">
      <c r="A27" s="1">
        <v>1026</v>
      </c>
      <c r="B27" s="1" t="s">
        <v>143</v>
      </c>
      <c r="C27" s="1" t="s">
        <v>106</v>
      </c>
      <c r="D27" s="1" t="s">
        <v>51</v>
      </c>
      <c r="E27" s="1" t="s">
        <v>107</v>
      </c>
      <c r="F27" s="1">
        <v>8</v>
      </c>
      <c r="G27" s="1">
        <v>600</v>
      </c>
      <c r="H27" s="1">
        <v>4800</v>
      </c>
      <c r="I27" s="16">
        <v>45317</v>
      </c>
      <c r="J27" s="1" t="s">
        <v>108</v>
      </c>
      <c r="L27" s="19" t="s">
        <v>108</v>
      </c>
      <c r="M27" s="20">
        <v>35</v>
      </c>
    </row>
    <row r="28" spans="1:17">
      <c r="A28" s="1">
        <v>1027</v>
      </c>
      <c r="B28" s="1" t="s">
        <v>144</v>
      </c>
      <c r="C28" s="1" t="s">
        <v>113</v>
      </c>
      <c r="D28" s="1" t="s">
        <v>58</v>
      </c>
      <c r="E28" s="1" t="s">
        <v>119</v>
      </c>
      <c r="F28" s="1">
        <v>3</v>
      </c>
      <c r="G28" s="1">
        <v>120</v>
      </c>
      <c r="H28" s="1">
        <v>360</v>
      </c>
      <c r="I28" s="16">
        <v>45318</v>
      </c>
      <c r="J28" s="1" t="s">
        <v>115</v>
      </c>
      <c r="L28" s="23" t="s">
        <v>150</v>
      </c>
      <c r="M28" s="24">
        <v>130</v>
      </c>
    </row>
    <row r="29" spans="1:17">
      <c r="A29" s="1">
        <v>1028</v>
      </c>
      <c r="B29" s="1" t="s">
        <v>145</v>
      </c>
      <c r="C29" s="1" t="s">
        <v>103</v>
      </c>
      <c r="D29" s="1" t="s">
        <v>110</v>
      </c>
      <c r="E29" s="1" t="s">
        <v>111</v>
      </c>
      <c r="F29" s="1">
        <v>4</v>
      </c>
      <c r="G29" s="1">
        <v>80</v>
      </c>
      <c r="H29" s="1">
        <v>320</v>
      </c>
      <c r="I29" s="16">
        <v>45319</v>
      </c>
      <c r="J29" s="1" t="s">
        <v>104</v>
      </c>
    </row>
    <row r="30" spans="1:17">
      <c r="A30" s="1">
        <v>1029</v>
      </c>
      <c r="B30" s="1" t="s">
        <v>146</v>
      </c>
      <c r="C30" s="1" t="s">
        <v>117</v>
      </c>
      <c r="D30" s="1" t="s">
        <v>51</v>
      </c>
      <c r="E30" s="1" t="s">
        <v>50</v>
      </c>
      <c r="F30" s="1">
        <v>5</v>
      </c>
      <c r="G30" s="1">
        <v>1000</v>
      </c>
      <c r="H30" s="1">
        <v>5000</v>
      </c>
      <c r="I30" s="16">
        <v>45320</v>
      </c>
      <c r="J30" s="1" t="s">
        <v>108</v>
      </c>
    </row>
    <row r="31" spans="1:17">
      <c r="A31" s="1">
        <v>1030</v>
      </c>
      <c r="B31" s="1" t="s">
        <v>147</v>
      </c>
      <c r="C31" s="1" t="s">
        <v>103</v>
      </c>
      <c r="D31" s="1" t="s">
        <v>110</v>
      </c>
      <c r="E31" s="1" t="s">
        <v>125</v>
      </c>
      <c r="F31" s="1">
        <v>10</v>
      </c>
      <c r="G31" s="1">
        <v>100</v>
      </c>
      <c r="H31" s="1">
        <v>1000</v>
      </c>
      <c r="I31" s="16">
        <v>45321</v>
      </c>
      <c r="J31" s="1" t="s">
        <v>115</v>
      </c>
    </row>
    <row r="32" spans="1:17">
      <c r="L32" s="38" t="s">
        <v>155</v>
      </c>
      <c r="M32" s="39"/>
      <c r="N32" s="39"/>
      <c r="O32" s="39"/>
      <c r="P32" s="39"/>
      <c r="Q32" s="39"/>
    </row>
    <row r="33" spans="11:26">
      <c r="L33" s="39"/>
      <c r="M33" s="39"/>
      <c r="N33" s="39"/>
      <c r="O33" s="39"/>
      <c r="P33" s="39"/>
      <c r="Q33" s="39"/>
    </row>
    <row r="34" spans="11:26">
      <c r="L34" s="39"/>
      <c r="M34" s="39"/>
      <c r="N34" s="39"/>
      <c r="O34" s="39"/>
      <c r="P34" s="39"/>
      <c r="Q34" s="39"/>
    </row>
    <row r="35" spans="11:26">
      <c r="L35" s="17" t="s">
        <v>148</v>
      </c>
      <c r="M35" s="18" t="s">
        <v>156</v>
      </c>
    </row>
    <row r="36" spans="11:26">
      <c r="L36" s="19" t="s">
        <v>113</v>
      </c>
      <c r="M36" s="20">
        <v>234</v>
      </c>
    </row>
    <row r="37" spans="11:26">
      <c r="L37" s="19" t="s">
        <v>117</v>
      </c>
      <c r="M37" s="20">
        <v>770</v>
      </c>
    </row>
    <row r="38" spans="11:26">
      <c r="L38" s="19" t="s">
        <v>106</v>
      </c>
      <c r="M38" s="20">
        <v>564</v>
      </c>
    </row>
    <row r="39" spans="11:26">
      <c r="L39" s="19" t="s">
        <v>103</v>
      </c>
      <c r="M39" s="20">
        <v>316.25</v>
      </c>
      <c r="T39" s="38" t="s">
        <v>159</v>
      </c>
      <c r="U39" s="39"/>
      <c r="V39" s="39"/>
      <c r="W39" s="39"/>
      <c r="X39" s="39"/>
      <c r="Y39" s="39"/>
      <c r="Z39" s="39"/>
    </row>
    <row r="40" spans="11:26">
      <c r="L40" s="23" t="s">
        <v>150</v>
      </c>
      <c r="M40" s="24">
        <v>404.33333333333331</v>
      </c>
      <c r="T40" s="39"/>
      <c r="U40" s="39"/>
      <c r="V40" s="39"/>
      <c r="W40" s="39"/>
      <c r="X40" s="39"/>
      <c r="Y40" s="39"/>
      <c r="Z40" s="39"/>
    </row>
    <row r="41" spans="11:26">
      <c r="T41" s="39"/>
      <c r="U41" s="39"/>
      <c r="V41" s="39"/>
      <c r="W41" s="39"/>
      <c r="X41" s="39"/>
      <c r="Y41" s="39"/>
      <c r="Z41" s="39"/>
    </row>
    <row r="42" spans="11:26">
      <c r="T42" s="21" t="s">
        <v>148</v>
      </c>
      <c r="U42" s="22" t="s">
        <v>149</v>
      </c>
    </row>
    <row r="43" spans="11:26">
      <c r="T43" s="26" t="s">
        <v>110</v>
      </c>
      <c r="U43" s="20">
        <v>4550</v>
      </c>
    </row>
    <row r="44" spans="11:26">
      <c r="K44" s="38" t="s">
        <v>157</v>
      </c>
      <c r="L44" s="39"/>
      <c r="M44" s="39"/>
      <c r="N44" s="39"/>
      <c r="O44" s="39"/>
      <c r="P44" s="39"/>
      <c r="Q44" s="39"/>
      <c r="T44" s="25" t="s">
        <v>111</v>
      </c>
      <c r="U44" s="20">
        <v>800</v>
      </c>
    </row>
    <row r="45" spans="11:26">
      <c r="K45" s="39"/>
      <c r="L45" s="39"/>
      <c r="M45" s="39"/>
      <c r="N45" s="39"/>
      <c r="O45" s="39"/>
      <c r="P45" s="39"/>
      <c r="Q45" s="39"/>
      <c r="T45" s="25" t="s">
        <v>114</v>
      </c>
      <c r="U45" s="20">
        <v>1150</v>
      </c>
    </row>
    <row r="46" spans="11:26">
      <c r="K46" s="39"/>
      <c r="L46" s="39"/>
      <c r="M46" s="39"/>
      <c r="N46" s="39"/>
      <c r="O46" s="39"/>
      <c r="P46" s="39"/>
      <c r="Q46" s="39"/>
      <c r="T46" s="25" t="s">
        <v>125</v>
      </c>
      <c r="U46" s="20">
        <v>2600</v>
      </c>
    </row>
    <row r="47" spans="11:26">
      <c r="K47" s="17" t="s">
        <v>158</v>
      </c>
      <c r="L47" s="17" t="s">
        <v>152</v>
      </c>
      <c r="M47" s="18"/>
      <c r="T47" s="26" t="s">
        <v>51</v>
      </c>
      <c r="U47" s="20">
        <v>33600</v>
      </c>
    </row>
    <row r="48" spans="11:26">
      <c r="K48" s="17" t="s">
        <v>148</v>
      </c>
      <c r="L48" s="18" t="s">
        <v>51</v>
      </c>
      <c r="M48" s="18" t="s">
        <v>150</v>
      </c>
      <c r="T48" s="25" t="s">
        <v>50</v>
      </c>
      <c r="U48" s="20">
        <v>15000</v>
      </c>
    </row>
    <row r="49" spans="11:21">
      <c r="K49" s="19" t="s">
        <v>115</v>
      </c>
      <c r="L49" s="20">
        <v>3000</v>
      </c>
      <c r="M49" s="20">
        <v>3000</v>
      </c>
      <c r="T49" s="25" t="s">
        <v>107</v>
      </c>
      <c r="U49" s="20">
        <v>14400</v>
      </c>
    </row>
    <row r="50" spans="11:21">
      <c r="K50" s="19" t="s">
        <v>104</v>
      </c>
      <c r="L50" s="20">
        <v>4200</v>
      </c>
      <c r="M50" s="20">
        <v>4200</v>
      </c>
      <c r="T50" s="25" t="s">
        <v>127</v>
      </c>
      <c r="U50" s="20">
        <v>4200</v>
      </c>
    </row>
    <row r="51" spans="11:21">
      <c r="K51" s="19" t="s">
        <v>108</v>
      </c>
      <c r="L51" s="20">
        <v>5000</v>
      </c>
      <c r="M51" s="20">
        <v>5000</v>
      </c>
      <c r="T51" s="26" t="s">
        <v>58</v>
      </c>
      <c r="U51" s="20">
        <v>5340</v>
      </c>
    </row>
    <row r="52" spans="11:21">
      <c r="K52" s="23" t="s">
        <v>150</v>
      </c>
      <c r="L52" s="24">
        <v>5000</v>
      </c>
      <c r="M52" s="24">
        <v>5000</v>
      </c>
      <c r="T52" s="25" t="s">
        <v>119</v>
      </c>
      <c r="U52" s="20">
        <v>1440</v>
      </c>
    </row>
    <row r="53" spans="11:21">
      <c r="T53" s="25" t="s">
        <v>129</v>
      </c>
      <c r="U53" s="20">
        <v>2400</v>
      </c>
    </row>
    <row r="54" spans="11:21">
      <c r="T54" s="25" t="s">
        <v>123</v>
      </c>
      <c r="U54" s="20">
        <v>1500</v>
      </c>
    </row>
    <row r="55" spans="11:21">
      <c r="T55" s="23" t="s">
        <v>150</v>
      </c>
      <c r="U55" s="24">
        <v>43490</v>
      </c>
    </row>
  </sheetData>
  <mergeCells count="5">
    <mergeCell ref="L2:Q4"/>
    <mergeCell ref="L21:Q23"/>
    <mergeCell ref="L32:Q34"/>
    <mergeCell ref="K44:Q46"/>
    <mergeCell ref="T39:Z41"/>
  </mergeCells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day1</vt:lpstr>
      <vt:lpstr>day2</vt:lpstr>
      <vt:lpstr>day3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Sahana.2703@outlook.com</dc:creator>
  <cp:lastModifiedBy>Sonam Kumari</cp:lastModifiedBy>
  <dcterms:created xsi:type="dcterms:W3CDTF">2024-10-01T05:07:16Z</dcterms:created>
  <dcterms:modified xsi:type="dcterms:W3CDTF">2024-10-15T06:29:01Z</dcterms:modified>
</cp:coreProperties>
</file>