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d.docs.live.net/b91ac0a1267db0b7/Documents/Excelr/DATA ANALYST/Project 1(Insurance)/Insurance Project (1) (1)/"/>
    </mc:Choice>
  </mc:AlternateContent>
  <xr:revisionPtr revIDLastSave="18" documentId="8_{17A4854D-95A5-416A-83B1-A1323BCD864A}" xr6:coauthVersionLast="47" xr6:coauthVersionMax="47" xr10:uidLastSave="{08A9B918-A6DA-44B8-9FF2-8D9526AAA1F8}"/>
  <bookViews>
    <workbookView xWindow="-108" yWindow="-108" windowWidth="23256" windowHeight="12456" tabRatio="729" firstSheet="1" activeTab="3" xr2:uid="{4B6FCCAF-4FAE-430C-9884-777F86C69808}"/>
  </bookViews>
  <sheets>
    <sheet name="Achievement" sheetId="1" r:id="rId1"/>
    <sheet name="No of Meeting Date" sheetId="2" r:id="rId2"/>
    <sheet name="Invoice" sheetId="3" r:id="rId3"/>
    <sheet name="Opportunity" sheetId="4" r:id="rId4"/>
    <sheet name="New" sheetId="13" r:id="rId5"/>
    <sheet name="Renewal" sheetId="14" r:id="rId6"/>
    <sheet name="Cross Sell" sheetId="15" r:id="rId7"/>
    <sheet name="Stage Funnel By Revenue_x0009_" sheetId="17" r:id="rId8"/>
    <sheet name="Slicer" sheetId="18" r:id="rId9"/>
    <sheet name="Dashboard" sheetId="19" r:id="rId10"/>
  </sheets>
  <definedNames>
    <definedName name="_xlchart.v2.0" hidden="1">'Stage Funnel By Revenue	'!$B$5:$B$7</definedName>
    <definedName name="_xlchart.v2.1" hidden="1">'Stage Funnel By Revenue	'!$C$4</definedName>
    <definedName name="_xlchart.v2.2" hidden="1">'Stage Funnel By Revenue	'!$C$5:$C$7</definedName>
    <definedName name="_xlchart.v2.3" hidden="1">'Stage Funnel By Revenue	'!$B$5:$B$7</definedName>
    <definedName name="_xlchart.v2.4" hidden="1">'Stage Funnel By Revenue	'!$C$4</definedName>
    <definedName name="_xlchart.v2.5" hidden="1">'Stage Funnel By Revenue	'!$C$5:$C$7</definedName>
    <definedName name="Slicer_Employee_Name">#N/A</definedName>
    <definedName name="Slicer_meeting_date__Year">#N/A</definedName>
  </definedNames>
  <calcPr calcId="191028"/>
  <pivotCaches>
    <pivotCache cacheId="14" r:id="rId11"/>
    <pivotCache cacheId="15" r:id="rId12"/>
    <pivotCache cacheId="16" r:id="rId13"/>
    <pivotCache cacheId="17" r:id="rId14"/>
    <pivotCache cacheId="18" r:id="rId15"/>
    <pivotCache cacheId="19" r:id="rId16"/>
    <pivotCache cacheId="20" r:id="rId17"/>
    <pivotCache cacheId="21" r:id="rId18"/>
    <pivotCache cacheId="22" r:id="rId19"/>
    <pivotCache cacheId="23" r:id="rId20"/>
    <pivotCache cacheId="24" r:id="rId21"/>
    <pivotCache cacheId="25" r:id="rId22"/>
    <pivotCache cacheId="33" r:id="rId23"/>
  </pivotCaches>
  <extLst>
    <ext xmlns:x14="http://schemas.microsoft.com/office/spreadsheetml/2009/9/main" uri="{876F7934-8845-4945-9796-88D515C7AA90}">
      <x14:pivotCaches>
        <pivotCache cacheId="27"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rokerage_202001231040_ce804ff1-0ff7-4080-9063-89fd713d16e0" name="brokerage_202001231040" connection="Query - brokerage_202001231040"/>
          <x15:modelTable id="fees_202001231041_8cb0b71b-fac0-484e-964e-43cc8078590b" name="fees_202001231041" connection="Query - fees_202001231041"/>
          <x15:modelTable id="NN EN EE Indi bdgt -20012020_93972c49-9902-4a75-a992-a7d0bbab5e7a" name="NN EN EE Indi bdgt -20012020" connection="Query - NN+EN+EE Indi bdgt -20012020"/>
          <x15:modelTable id="invoice_202001231041_5b124ae4-8402-4a5e-9de0-d6d18d74d059" name="invoice_202001231041" connection="Query - invoice_202001231041"/>
          <x15:modelTable id="meeting_list_202001231041_64f320eb-b1ee-41d0-afdc-503b1d921982" name="meeting_list_202001231041" connection="Query - meeting_list_202001231041"/>
          <x15:modelTable id="gcrm_opportunity_202001231041_7300de15-5d89-4f91-a11e-4cd304f2d63a" name="gcrm_opportunity_202001231041" connection="Query - gcrm_opportunity_202001231041"/>
        </x15:modelTables>
        <x15:modelRelationships>
          <x15:modelRelationship fromTable="brokerage_202001231040" fromColumn="Account Exe ID" toTable="NN EN EE Indi bdgt -20012020" toColumn="Employee Name"/>
          <x15:modelRelationship fromTable="fees_202001231041" fromColumn="Account Executive" toTable="NN EN EE Indi bdgt -20012020" toColumn="Employee Name"/>
          <x15:modelRelationship fromTable="invoice_202001231041" fromColumn="Account Executive" toTable="NN EN EE Indi bdgt -20012020" toColumn="Employee Name"/>
          <x15:modelRelationship fromTable="meeting_list_202001231041" fromColumn="Account Executive" toTable="NN EN EE Indi bdgt -20012020" toColumn="Employee Name"/>
          <x15:modelRelationship fromTable="gcrm_opportunity_202001231041" fromColumn="Account Executive" toTable="NN EN EE Indi bdgt -20012020" toColumn="Employee 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 l="1"/>
  <c r="D7" i="14"/>
  <c r="F4" i="1"/>
  <c r="D8" i="15"/>
  <c r="J18" i="1"/>
  <c r="J14" i="1"/>
  <c r="D5" i="14"/>
  <c r="F3" i="1"/>
  <c r="C7" i="13"/>
  <c r="D6" i="15"/>
  <c r="J10" i="1"/>
  <c r="C5" i="13"/>
  <c r="D7" i="15"/>
  <c r="C6" i="13"/>
  <c r="D6" i="14"/>
  <c r="I10" i="1"/>
  <c r="I14" i="1"/>
  <c r="I18" i="1"/>
  <c r="C63" i="4"/>
  <c r="C60" i="4"/>
  <c r="B60"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brokerage_202001231040" description="Connection to the 'brokerage_202001231040' query in the workbook." type="100" refreshedVersion="8" minRefreshableVersion="5">
    <extLst>
      <ext xmlns:x15="http://schemas.microsoft.com/office/spreadsheetml/2010/11/main" uri="{DE250136-89BD-433C-8126-D09CA5730AF9}">
        <x15:connection id="1d642f4b-8202-4418-8b9b-c328bbb0228d">
          <x15:oledbPr connection="Provider=Microsoft.Mashup.OleDb.1;Data Source=$Workbook$;Location=brokerage_202001231040;Extended Properties=&quot;&quot;">
            <x15:dbTables>
              <x15:dbTable name="brokerage_202001231040"/>
            </x15:dbTables>
          </x15:oledbPr>
        </x15:connection>
      </ext>
    </extLst>
  </connection>
  <connection id="2" xr16:uid="{00000000-0015-0000-FFFF-FFFF01000000}" name="Query - fees_202001231041" description="Connection to the 'fees_202001231041' query in the workbook." type="100" refreshedVersion="8" minRefreshableVersion="5">
    <extLst>
      <ext xmlns:x15="http://schemas.microsoft.com/office/spreadsheetml/2010/11/main" uri="{DE250136-89BD-433C-8126-D09CA5730AF9}">
        <x15:connection id="ffa60c51-1ddc-4725-ba30-9c595d55cbec">
          <x15:oledbPr connection="Provider=Microsoft.Mashup.OleDb.1;Data Source=$Workbook$;Location=fees_202001231041;Extended Properties=&quot;&quot;">
            <x15:dbTables>
              <x15:dbTable name="fees_202001231041"/>
            </x15:dbTables>
          </x15:oledbPr>
        </x15:connection>
      </ext>
    </extLst>
  </connection>
  <connection id="3" xr16:uid="{00000000-0015-0000-FFFF-FFFF02000000}" name="Query - gcrm_opportunity_202001231041" description="Connection to the 'gcrm_opportunity_202001231041' query in the workbook." type="100" refreshedVersion="8" minRefreshableVersion="5">
    <extLst>
      <ext xmlns:x15="http://schemas.microsoft.com/office/spreadsheetml/2010/11/main" uri="{DE250136-89BD-433C-8126-D09CA5730AF9}">
        <x15:connection id="88e2c672-a051-445d-815e-e44bbc3eb3d7">
          <x15:oledbPr connection="Provider=Microsoft.Mashup.OleDb.1;Data Source=$Workbook$;Location=gcrm_opportunity_202001231041;Extended Properties=&quot;&quot;">
            <x15:dbTables>
              <x15:dbTable name="gcrm_opportunity_202001231041"/>
            </x15:dbTables>
          </x15:oledbPr>
        </x15:connection>
      </ext>
    </extLst>
  </connection>
  <connection id="4" xr16:uid="{00000000-0015-0000-FFFF-FFFF03000000}" name="Query - invoice_202001231041" description="Connection to the 'invoice_202001231041' query in the workbook." type="100" refreshedVersion="8" minRefreshableVersion="5">
    <extLst>
      <ext xmlns:x15="http://schemas.microsoft.com/office/spreadsheetml/2010/11/main" uri="{DE250136-89BD-433C-8126-D09CA5730AF9}">
        <x15:connection id="84a82086-0663-44ac-b86e-c1da786e05de">
          <x15:oledbPr connection="Provider=Microsoft.Mashup.OleDb.1;Data Source=$Workbook$;Location=invoice_202001231041;Extended Properties=&quot;&quot;">
            <x15:dbTables>
              <x15:dbTable name="invoice_202001231041"/>
            </x15:dbTables>
          </x15:oledbPr>
        </x15:connection>
      </ext>
    </extLst>
  </connection>
  <connection id="5" xr16:uid="{00000000-0015-0000-FFFF-FFFF04000000}" name="Query - meeting_list_202001231041" description="Connection to the 'meeting_list_202001231041' query in the workbook." type="100" refreshedVersion="8" minRefreshableVersion="5">
    <extLst>
      <ext xmlns:x15="http://schemas.microsoft.com/office/spreadsheetml/2010/11/main" uri="{DE250136-89BD-433C-8126-D09CA5730AF9}">
        <x15:connection id="204e2523-4746-46dc-9e89-bd53785e342e"/>
      </ext>
    </extLst>
  </connection>
  <connection id="6" xr16:uid="{00000000-0015-0000-FFFF-FFFF05000000}" name="Query - NN+EN+EE Indi bdgt -20012020" description="Connection to the 'NN+EN+EE Indi bdgt -20012020' query in the workbook." type="100" refreshedVersion="8" minRefreshableVersion="5">
    <extLst>
      <ext xmlns:x15="http://schemas.microsoft.com/office/spreadsheetml/2010/11/main" uri="{DE250136-89BD-433C-8126-D09CA5730AF9}">
        <x15:connection id="870340e4-ae83-481c-b983-5eda20731b43">
          <x15:oledbPr connection="Provider=Microsoft.Mashup.OleDb.1;Data Source=$Workbook$;Location=&quot;NN+EN+EE Indi bdgt -20012020&quot;;Extended Properties=&quot;&quot;">
            <x15:dbTables>
              <x15:dbTable name="NN+EN+EE Indi bdgt -20012020"/>
            </x15:dbTables>
          </x15:oledbPr>
        </x15:connection>
      </ext>
    </extLst>
  </connection>
  <connection id="7" xr16:uid="{00000000-0015-0000-FFFF-FFFF06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gcrm_opportunity_202001231041].[stage].&amp;[Propose Solution],[gcrm_opportunity_202001231041].[stage].&amp;[Qualify Opportunity]}"/>
  </metadataStrings>
  <mdxMetadata count="1">
    <mdx n="0" f="s">
      <ms ns="1" c="0"/>
    </mdx>
  </mdxMetadata>
  <valueMetadata count="1">
    <bk>
      <rc t="1" v="0"/>
    </bk>
  </valueMetadata>
</metadata>
</file>

<file path=xl/sharedStrings.xml><?xml version="1.0" encoding="utf-8"?>
<sst xmlns="http://schemas.openxmlformats.org/spreadsheetml/2006/main" count="142" uniqueCount="75">
  <si>
    <t>Row Labels</t>
  </si>
  <si>
    <t>(blank)</t>
  </si>
  <si>
    <t>Cross Sell</t>
  </si>
  <si>
    <t>New</t>
  </si>
  <si>
    <t>Renewal</t>
  </si>
  <si>
    <t>Grand Total</t>
  </si>
  <si>
    <t>Sum of Amount</t>
  </si>
  <si>
    <t>INVOICE</t>
  </si>
  <si>
    <t>Achievement</t>
  </si>
  <si>
    <t>Sum of Cross sell bugdet</t>
  </si>
  <si>
    <t>Sum of Renewal Budget</t>
  </si>
  <si>
    <t>Sum of New Budget</t>
  </si>
  <si>
    <t>TARGET BUDGET</t>
  </si>
  <si>
    <t>Negotiate</t>
  </si>
  <si>
    <t>Propose Solution</t>
  </si>
  <si>
    <t>Qualify Opportunity</t>
  </si>
  <si>
    <t>Cross Sell Placd Ach %</t>
  </si>
  <si>
    <t>Cross Sell Invoice Ach %</t>
  </si>
  <si>
    <t>New Placd Ach %</t>
  </si>
  <si>
    <t>New Invoice Ach %</t>
  </si>
  <si>
    <t>Renewal Placd Ach %</t>
  </si>
  <si>
    <t>Renewal Invoice  Ach %</t>
  </si>
  <si>
    <t>Abhinav Shivam</t>
  </si>
  <si>
    <t>Animesh Rawat</t>
  </si>
  <si>
    <t>Gilbert</t>
  </si>
  <si>
    <t>Ketan Jain</t>
  </si>
  <si>
    <t>Manish Sharma</t>
  </si>
  <si>
    <t>Mark</t>
  </si>
  <si>
    <t>Raju Kumar</t>
  </si>
  <si>
    <t>Shivani Sharma</t>
  </si>
  <si>
    <t>Vinay</t>
  </si>
  <si>
    <t>Count of meeting_date</t>
  </si>
  <si>
    <t>Column Labels</t>
  </si>
  <si>
    <t>2019</t>
  </si>
  <si>
    <t>2020</t>
  </si>
  <si>
    <t>YEARLY MEETING COUNT</t>
  </si>
  <si>
    <t>Count of invoice_date</t>
  </si>
  <si>
    <t>Ankita Shah</t>
  </si>
  <si>
    <t>Divya Dhingra</t>
  </si>
  <si>
    <t>Gautam Murkunde</t>
  </si>
  <si>
    <t>Neel Jain</t>
  </si>
  <si>
    <t>Shloka Shelat</t>
  </si>
  <si>
    <t>Shobhit Agarwal</t>
  </si>
  <si>
    <t>Vidit Shah</t>
  </si>
  <si>
    <t>Count of opportunity_name</t>
  </si>
  <si>
    <t>Oppty - Product Distribution</t>
  </si>
  <si>
    <t>CVP GMC</t>
  </si>
  <si>
    <t>DB -Mega Policy</t>
  </si>
  <si>
    <t>EL-Group Mediclaim</t>
  </si>
  <si>
    <t>Fire</t>
  </si>
  <si>
    <t>Marine</t>
  </si>
  <si>
    <t>Employee Benefits</t>
  </si>
  <si>
    <t>Engineering</t>
  </si>
  <si>
    <t>Liability</t>
  </si>
  <si>
    <t>Miscellaneous</t>
  </si>
  <si>
    <t>Terrorism</t>
  </si>
  <si>
    <t>Sum of revenue_amount</t>
  </si>
  <si>
    <t xml:space="preserve">                   TOP 4 OPPORTUNITY BY REVENUE</t>
  </si>
  <si>
    <t>BROKERAGE</t>
  </si>
  <si>
    <t>Values</t>
  </si>
  <si>
    <t xml:space="preserve"> Target</t>
  </si>
  <si>
    <t xml:space="preserve"> Achivement</t>
  </si>
  <si>
    <t xml:space="preserve"> Invoice</t>
  </si>
  <si>
    <t>Stage Funnel By Revenue</t>
  </si>
  <si>
    <t>FEES</t>
  </si>
  <si>
    <t xml:space="preserve">Percentage of Achievement for Placed and Invoice </t>
  </si>
  <si>
    <t>No of Invoice by Accnt Exec</t>
  </si>
  <si>
    <t>No of meeting By Account Exe</t>
  </si>
  <si>
    <t>BE-Mega policy</t>
  </si>
  <si>
    <t>DB -Terrorism Policy</t>
  </si>
  <si>
    <t>stage</t>
  </si>
  <si>
    <t>(Multiple Items)</t>
  </si>
  <si>
    <t>Total Opportunity</t>
  </si>
  <si>
    <t>Total Open Opportunity</t>
  </si>
  <si>
    <t>Conversion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</si>
</sst>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4"/>
      <color theme="4" tint="-0.499984740745262"/>
      <name val="Calibri"/>
      <family val="2"/>
      <scheme val="minor"/>
    </font>
    <font>
      <sz val="14"/>
      <color rgb="FFFF0000"/>
      <name val="Calibri"/>
      <family val="2"/>
      <scheme val="minor"/>
    </font>
    <font>
      <sz val="11"/>
      <color rgb="FF000000"/>
      <name val="Calibri"/>
      <family val="2"/>
      <scheme val="minor"/>
    </font>
    <font>
      <b/>
      <sz val="11"/>
      <color theme="0"/>
      <name val="Calibri"/>
      <family val="2"/>
      <scheme val="minor"/>
    </font>
    <font>
      <b/>
      <sz val="12"/>
      <color theme="1"/>
      <name val="Calibri"/>
      <family val="2"/>
      <scheme val="minor"/>
    </font>
    <font>
      <b/>
      <sz val="16"/>
      <color theme="1"/>
      <name val="Calibri"/>
      <family val="2"/>
      <scheme val="minor"/>
    </font>
  </fonts>
  <fills count="10">
    <fill>
      <patternFill patternType="none"/>
    </fill>
    <fill>
      <patternFill patternType="gray125"/>
    </fill>
    <fill>
      <patternFill patternType="solid">
        <fgColor theme="9" tint="0.39997558519241921"/>
        <bgColor indexed="64"/>
      </patternFill>
    </fill>
    <fill>
      <patternFill patternType="solid">
        <fgColor theme="1"/>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rgb="FFC00000"/>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34">
    <xf numFmtId="0" fontId="0" fillId="0" borderId="0" xfId="0"/>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0" fontId="2" fillId="0" borderId="1" xfId="0" applyFont="1" applyBorder="1" applyAlignment="1">
      <alignment horizontal="center"/>
    </xf>
    <xf numFmtId="0" fontId="6" fillId="0" borderId="1" xfId="0" applyFont="1" applyBorder="1" applyAlignment="1">
      <alignment horizontal="left"/>
    </xf>
    <xf numFmtId="0" fontId="6" fillId="0" borderId="1" xfId="0" applyFont="1" applyBorder="1"/>
    <xf numFmtId="10" fontId="2" fillId="4" borderId="1" xfId="1" applyNumberFormat="1" applyFont="1" applyFill="1" applyBorder="1" applyAlignment="1">
      <alignment horizontal="center"/>
    </xf>
    <xf numFmtId="0" fontId="0" fillId="0" borderId="0" xfId="0" applyAlignment="1">
      <alignment horizontal="center"/>
    </xf>
    <xf numFmtId="0" fontId="3" fillId="3" borderId="1" xfId="0" applyFont="1" applyFill="1" applyBorder="1" applyAlignment="1">
      <alignment horizontal="center"/>
    </xf>
    <xf numFmtId="0" fontId="7" fillId="8" borderId="0" xfId="0" applyFont="1" applyFill="1"/>
    <xf numFmtId="0" fontId="9" fillId="0" borderId="0" xfId="0" applyFont="1" applyAlignment="1">
      <alignment vertical="center"/>
    </xf>
    <xf numFmtId="0" fontId="9" fillId="0" borderId="0" xfId="0" applyFont="1"/>
    <xf numFmtId="0" fontId="2" fillId="5" borderId="1" xfId="0" applyFont="1" applyFill="1" applyBorder="1" applyAlignment="1">
      <alignment horizontal="center"/>
    </xf>
    <xf numFmtId="0" fontId="2" fillId="6" borderId="1" xfId="0" applyFont="1" applyFill="1" applyBorder="1"/>
    <xf numFmtId="10" fontId="2" fillId="6" borderId="1" xfId="1" applyNumberFormat="1" applyFont="1" applyFill="1" applyBorder="1" applyAlignment="1">
      <alignment horizontal="center"/>
    </xf>
    <xf numFmtId="0" fontId="0" fillId="9" borderId="0" xfId="0" applyFill="1"/>
    <xf numFmtId="10" fontId="2" fillId="4" borderId="2" xfId="1" applyNumberFormat="1" applyFont="1" applyFill="1" applyBorder="1" applyAlignment="1">
      <alignment horizontal="center"/>
    </xf>
    <xf numFmtId="0" fontId="3" fillId="3" borderId="4" xfId="0" applyFont="1" applyFill="1" applyBorder="1"/>
    <xf numFmtId="0" fontId="3" fillId="3" borderId="5" xfId="0" applyFont="1" applyFill="1" applyBorder="1"/>
    <xf numFmtId="0" fontId="8" fillId="2" borderId="1" xfId="0" applyFont="1" applyFill="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5" borderId="2" xfId="0" applyFill="1" applyBorder="1" applyAlignment="1">
      <alignment horizontal="center"/>
    </xf>
    <xf numFmtId="0" fontId="0" fillId="5" borderId="3" xfId="0" applyFill="1" applyBorder="1" applyAlignment="1">
      <alignment horizontal="center"/>
    </xf>
    <xf numFmtId="0" fontId="0" fillId="6" borderId="0" xfId="0" applyFill="1" applyAlignment="1">
      <alignment horizontal="center"/>
    </xf>
    <xf numFmtId="0" fontId="0" fillId="6" borderId="0" xfId="0" applyFill="1" applyAlignment="1">
      <alignment horizontal="left" vertical="center"/>
    </xf>
    <xf numFmtId="0" fontId="0" fillId="2" borderId="1" xfId="0" applyFill="1" applyBorder="1" applyAlignment="1">
      <alignment horizontal="center"/>
    </xf>
    <xf numFmtId="0" fontId="4" fillId="7" borderId="1" xfId="0" applyFont="1" applyFill="1" applyBorder="1" applyAlignment="1">
      <alignment horizontal="center" vertical="center" readingOrder="1"/>
    </xf>
    <xf numFmtId="0" fontId="5" fillId="7" borderId="1" xfId="0" applyFont="1" applyFill="1" applyBorder="1" applyAlignment="1">
      <alignment horizontal="center" vertical="center" readingOrder="1"/>
    </xf>
    <xf numFmtId="0" fontId="0" fillId="0" borderId="0" xfId="0" applyNumberFormat="1"/>
  </cellXfs>
  <cellStyles count="2">
    <cellStyle name="Normal" xfId="0" builtinId="0"/>
    <cellStyle name="Percent" xfId="1" builtinId="5"/>
  </cellStyles>
  <dxfs count="1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5FE3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1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styles" Target="styles.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owerPivotData" Target="model/item.data"/><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connections" Target="connections.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sheetMetadata" Target="metadata.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1.xml"/><Relationship Id="rId33" Type="http://schemas.microsoft.com/office/2017/10/relationships/person" Target="persons/person.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0.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[INSURANCE_ANALYTICS_EXCEL_NEW(2)-1.xlsx]No of Meeting Date!PivotTable1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No of Meeting By Acc Exec</a:t>
            </a:r>
          </a:p>
        </c:rich>
      </c:tx>
      <c:layout>
        <c:manualLayout>
          <c:xMode val="edge"/>
          <c:yMode val="edge"/>
          <c:x val="0.24486500909378028"/>
          <c:y val="0.1519080320026342"/>
        </c:manualLayout>
      </c:layout>
      <c:overlay val="0"/>
      <c:spPr>
        <a:solidFill>
          <a:schemeClr val="accent2">
            <a:lumMod val="20000"/>
            <a:lumOff val="80000"/>
          </a:schemeClr>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742125076689065E-2"/>
          <c:y val="0.23847819685989191"/>
          <c:w val="0.8909270936568614"/>
          <c:h val="0.60887671007348443"/>
        </c:manualLayout>
      </c:layout>
      <c:bar3DChart>
        <c:barDir val="col"/>
        <c:grouping val="stacked"/>
        <c:varyColors val="0"/>
        <c:ser>
          <c:idx val="0"/>
          <c:order val="0"/>
          <c:tx>
            <c:strRef>
              <c:f>'No of Meeting Date'!$C$3</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'No of Meeting Date'!$B$4:$B$13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'No of Meeting Date'!$C$4:$C$13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EF7C-4F3D-8650-D9462BD02FEE}"/>
            </c:ext>
          </c:extLst>
        </c:ser>
        <c:dLbls>
          <c:showLegendKey val="0"/>
          <c:showVal val="1"/>
          <c:showCatName val="0"/>
          <c:showSerName val="0"/>
          <c:showPercent val="0"/>
          <c:showBubbleSize val="0"/>
        </c:dLbls>
        <c:gapWidth val="150"/>
        <c:shape val="box"/>
        <c:axId val="1259813072"/>
        <c:axId val="1259813552"/>
        <c:axId val="0"/>
      </c:bar3DChart>
      <c:catAx>
        <c:axId val="1259813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813552"/>
        <c:crosses val="autoZero"/>
        <c:auto val="1"/>
        <c:lblAlgn val="ctr"/>
        <c:lblOffset val="100"/>
        <c:noMultiLvlLbl val="0"/>
      </c:catAx>
      <c:valAx>
        <c:axId val="125981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81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[INSURANCE_ANALYTICS_EXCEL_NEW(2)-1.xlsx]Invoice!PivotTable1</c:name>
    <c:fmtId val="0"/>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solidFill>
                  <a:schemeClr val="tx1"/>
                </a:solidFill>
              </a:rPr>
              <a:t>No of Invoice by Acc Exec</a:t>
            </a:r>
          </a:p>
        </c:rich>
      </c:tx>
      <c:layout>
        <c:manualLayout>
          <c:xMode val="edge"/>
          <c:yMode val="edge"/>
          <c:x val="0.25426528599605519"/>
          <c:y val="2.7194254147834409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310713009986181"/>
          <c:y val="0.18134587869657087"/>
          <c:w val="0.42429918153721907"/>
          <c:h val="0.72560050029847356"/>
        </c:manualLayout>
      </c:layout>
      <c:barChart>
        <c:barDir val="bar"/>
        <c:grouping val="stacked"/>
        <c:varyColors val="0"/>
        <c:ser>
          <c:idx val="0"/>
          <c:order val="0"/>
          <c:tx>
            <c:strRef>
              <c:f>Invoice!$C$3:$C$4</c:f>
              <c:strCache>
                <c:ptCount val="1"/>
                <c:pt idx="0">
                  <c:v>(blank)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Invoice!$C$5:$C$16</c:f>
              <c:numCache>
                <c:formatCode>General</c:formatCode>
                <c:ptCount val="11"/>
                <c:pt idx="0">
                  <c:v>5</c:v>
                </c:pt>
                <c:pt idx="1">
                  <c:v>18</c:v>
                </c:pt>
                <c:pt idx="5">
                  <c:v>4</c:v>
                </c:pt>
                <c:pt idx="8">
                  <c:v>1</c:v>
                </c:pt>
              </c:numCache>
            </c:numRef>
          </c:val>
          <c:extLst>
            <c:ext xmlns:c16="http://schemas.microsoft.com/office/drawing/2014/chart" uri="{C3380CC4-5D6E-409C-BE32-E72D297353CC}">
              <c16:uniqueId val="{00000008-51FD-4251-AE0B-748321FD8A7B}"/>
            </c:ext>
          </c:extLst>
        </c:ser>
        <c:ser>
          <c:idx val="1"/>
          <c:order val="1"/>
          <c:tx>
            <c:strRef>
              <c:f>Invoice!$D$3:$D$4</c:f>
              <c:strCache>
                <c:ptCount val="1"/>
                <c:pt idx="0">
                  <c:v>Cross Sell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Invoice!$D$5:$D$16</c:f>
              <c:numCache>
                <c:formatCode>General</c:formatCode>
                <c:ptCount val="11"/>
                <c:pt idx="2">
                  <c:v>12</c:v>
                </c:pt>
                <c:pt idx="3">
                  <c:v>20</c:v>
                </c:pt>
                <c:pt idx="4">
                  <c:v>19</c:v>
                </c:pt>
                <c:pt idx="6">
                  <c:v>10</c:v>
                </c:pt>
                <c:pt idx="9">
                  <c:v>2</c:v>
                </c:pt>
              </c:numCache>
            </c:numRef>
          </c:val>
          <c:extLst>
            <c:ext xmlns:c16="http://schemas.microsoft.com/office/drawing/2014/chart" uri="{C3380CC4-5D6E-409C-BE32-E72D297353CC}">
              <c16:uniqueId val="{00000009-51FD-4251-AE0B-748321FD8A7B}"/>
            </c:ext>
          </c:extLst>
        </c:ser>
        <c:ser>
          <c:idx val="2"/>
          <c:order val="2"/>
          <c:tx>
            <c:strRef>
              <c:f>Invoice!$E$3:$E$4</c:f>
              <c:strCache>
                <c:ptCount val="1"/>
                <c:pt idx="0">
                  <c:v>New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Invoice!$E$5:$E$16</c:f>
              <c:numCache>
                <c:formatCode>General</c:formatCode>
                <c:ptCount val="11"/>
                <c:pt idx="5">
                  <c:v>8</c:v>
                </c:pt>
                <c:pt idx="7">
                  <c:v>7</c:v>
                </c:pt>
                <c:pt idx="10">
                  <c:v>1</c:v>
                </c:pt>
              </c:numCache>
            </c:numRef>
          </c:val>
          <c:extLst>
            <c:ext xmlns:c16="http://schemas.microsoft.com/office/drawing/2014/chart" uri="{C3380CC4-5D6E-409C-BE32-E72D297353CC}">
              <c16:uniqueId val="{0000000A-51FD-4251-AE0B-748321FD8A7B}"/>
            </c:ext>
          </c:extLst>
        </c:ser>
        <c:ser>
          <c:idx val="3"/>
          <c:order val="3"/>
          <c:tx>
            <c:strRef>
              <c:f>Invoice!$F$3:$F$4</c:f>
              <c:strCache>
                <c:ptCount val="1"/>
                <c:pt idx="0">
                  <c:v>Renewal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Invoice!$F$5:$F$16</c:f>
              <c:numCache>
                <c:formatCode>General</c:formatCode>
                <c:ptCount val="11"/>
                <c:pt idx="0">
                  <c:v>58</c:v>
                </c:pt>
                <c:pt idx="1">
                  <c:v>18</c:v>
                </c:pt>
                <c:pt idx="2">
                  <c:v>15</c:v>
                </c:pt>
                <c:pt idx="7">
                  <c:v>3</c:v>
                </c:pt>
                <c:pt idx="8">
                  <c:v>3</c:v>
                </c:pt>
              </c:numCache>
            </c:numRef>
          </c:val>
          <c:extLst>
            <c:ext xmlns:c16="http://schemas.microsoft.com/office/drawing/2014/chart" uri="{C3380CC4-5D6E-409C-BE32-E72D297353CC}">
              <c16:uniqueId val="{0000000B-51FD-4251-AE0B-748321FD8A7B}"/>
            </c:ext>
          </c:extLst>
        </c:ser>
        <c:dLbls>
          <c:showLegendKey val="0"/>
          <c:showVal val="0"/>
          <c:showCatName val="0"/>
          <c:showSerName val="0"/>
          <c:showPercent val="0"/>
          <c:showBubbleSize val="0"/>
        </c:dLbls>
        <c:gapWidth val="150"/>
        <c:overlap val="100"/>
        <c:axId val="1102698576"/>
        <c:axId val="1102692336"/>
      </c:barChart>
      <c:catAx>
        <c:axId val="1102698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92336"/>
        <c:crosses val="autoZero"/>
        <c:auto val="1"/>
        <c:lblAlgn val="ctr"/>
        <c:lblOffset val="100"/>
        <c:noMultiLvlLbl val="0"/>
      </c:catAx>
      <c:valAx>
        <c:axId val="11026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9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[INSURANCE_ANALYTICS_EXCEL_NEW(2)-1.xlsx]Opportunity!PivotTable15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Opportunity - Product Group</a:t>
            </a:r>
          </a:p>
        </c:rich>
      </c:tx>
      <c:layout>
        <c:manualLayout>
          <c:xMode val="edge"/>
          <c:yMode val="edge"/>
          <c:x val="0.21222222222222223"/>
          <c:y val="0.15174891139358229"/>
        </c:manualLayout>
      </c:layout>
      <c:overlay val="0"/>
      <c:spPr>
        <a:solidFill>
          <a:schemeClr val="accent5">
            <a:lumMod val="20000"/>
            <a:lumOff val="8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a:sp3d>
            <a:contourClr>
              <a:schemeClr val="tx1"/>
            </a:contourClr>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Opportunity!$C$11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Opportunity!$B$12:$B$19</c:f>
              <c:strCache>
                <c:ptCount val="7"/>
                <c:pt idx="0">
                  <c:v>Employee Benefits</c:v>
                </c:pt>
                <c:pt idx="1">
                  <c:v>Engineering</c:v>
                </c:pt>
                <c:pt idx="2">
                  <c:v>Fire</c:v>
                </c:pt>
                <c:pt idx="3">
                  <c:v>Liability</c:v>
                </c:pt>
                <c:pt idx="4">
                  <c:v>Marine</c:v>
                </c:pt>
                <c:pt idx="5">
                  <c:v>Miscellaneous</c:v>
                </c:pt>
                <c:pt idx="6">
                  <c:v>Terrorism</c:v>
                </c:pt>
              </c:strCache>
            </c:strRef>
          </c:cat>
          <c:val>
            <c:numRef>
              <c:f>Opportunity!$C$12:$C$19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10-D3DF-4898-A3B7-AAD2A598B57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TOP 4 OPPORTUNITY BY REVENUE</a:t>
            </a:r>
          </a:p>
        </c:rich>
      </c:tx>
      <c:layout>
        <c:manualLayout>
          <c:xMode val="edge"/>
          <c:yMode val="edge"/>
          <c:x val="0.13573600174978129"/>
          <c:y val="0.15175707203266259"/>
        </c:manualLayout>
      </c:layout>
      <c:overlay val="0"/>
      <c:spPr>
        <a:solidFill>
          <a:schemeClr val="accent6">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1041535433070861"/>
          <c:y val="0.28847003499562557"/>
          <c:w val="0.28795494313210851"/>
          <c:h val="0.61801946631671045"/>
        </c:manualLayout>
      </c:layout>
      <c:bar3DChart>
        <c:barDir val="bar"/>
        <c:grouping val="stacked"/>
        <c:varyColors val="0"/>
        <c:ser>
          <c:idx val="0"/>
          <c:order val="0"/>
          <c:tx>
            <c:strRef>
              <c:f>Opportunity!$C$23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Opportunity!$B$24:$B$28</c:f>
              <c:strCache>
                <c:ptCount val="4"/>
                <c:pt idx="0">
                  <c:v>CVP GMC</c:v>
                </c:pt>
                <c:pt idx="1">
                  <c:v>DB -Mega Policy</c:v>
                </c:pt>
                <c:pt idx="2">
                  <c:v>EL-Group Mediclaim</c:v>
                </c:pt>
                <c:pt idx="3">
                  <c:v>Fire</c:v>
                </c:pt>
              </c:strCache>
            </c:strRef>
          </c:cat>
          <c:val>
            <c:numRef>
              <c:f>Opportunity!$C$24:$C$28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3-2684-446D-810C-887F74580078}"/>
            </c:ext>
          </c:extLst>
        </c:ser>
        <c:dLbls>
          <c:showLegendKey val="0"/>
          <c:showVal val="1"/>
          <c:showCatName val="0"/>
          <c:showSerName val="0"/>
          <c:showPercent val="0"/>
          <c:showBubbleSize val="0"/>
        </c:dLbls>
        <c:gapWidth val="150"/>
        <c:shape val="box"/>
        <c:axId val="1102688976"/>
        <c:axId val="1102686576"/>
        <c:axId val="0"/>
      </c:bar3DChart>
      <c:catAx>
        <c:axId val="110268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86576"/>
        <c:crosses val="autoZero"/>
        <c:auto val="1"/>
        <c:lblAlgn val="ctr"/>
        <c:lblOffset val="100"/>
        <c:noMultiLvlLbl val="0"/>
      </c:catAx>
      <c:valAx>
        <c:axId val="1102686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8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a:solidFill>
                  <a:schemeClr val="bg2"/>
                </a:solidFill>
                <a:effectLst/>
              </a:rPr>
              <a:t> </a:t>
            </a:r>
            <a:r>
              <a:rPr lang="en-US" sz="1600" i="0">
                <a:solidFill>
                  <a:schemeClr val="accent1">
                    <a:lumMod val="20000"/>
                    <a:lumOff val="80000"/>
                  </a:schemeClr>
                </a:solidFill>
                <a:effectLst/>
              </a:rPr>
              <a:t>Open Opportunity- Top 5</a:t>
            </a:r>
            <a:endParaRPr lang="en-IN" sz="1600" i="0">
              <a:solidFill>
                <a:schemeClr val="accent1">
                  <a:lumMod val="20000"/>
                  <a:lumOff val="80000"/>
                </a:schemeClr>
              </a:solidFill>
              <a:effectLst/>
            </a:endParaRPr>
          </a:p>
        </c:rich>
      </c:tx>
      <c:layout>
        <c:manualLayout>
          <c:xMode val="edge"/>
          <c:yMode val="edge"/>
          <c:x val="0.23962718064921237"/>
          <c:y val="0.17525823859825287"/>
        </c:manualLayout>
      </c:layout>
      <c:overlay val="0"/>
      <c:spPr>
        <a:solidFill>
          <a:schemeClr val="accent1">
            <a:lumMod val="5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Opportunity!$C$41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Opportunity!$B$42:$B$47</c:f>
              <c:strCache>
                <c:ptCount val="5"/>
                <c:pt idx="0">
                  <c:v>BE-Mega policy</c:v>
                </c:pt>
                <c:pt idx="1">
                  <c:v>CVP GMC</c:v>
                </c:pt>
                <c:pt idx="2">
                  <c:v>DB -Mega Policy</c:v>
                </c:pt>
                <c:pt idx="3">
                  <c:v>DB -Terrorism Policy</c:v>
                </c:pt>
                <c:pt idx="4">
                  <c:v>EL-Group Mediclaim</c:v>
                </c:pt>
              </c:strCache>
            </c:strRef>
          </c:cat>
          <c:val>
            <c:numRef>
              <c:f>Opportunity!$C$42:$C$47</c:f>
              <c:numCache>
                <c:formatCode>General</c:formatCode>
                <c:ptCount val="5"/>
                <c:pt idx="0">
                  <c:v>300000</c:v>
                </c:pt>
                <c:pt idx="1">
                  <c:v>350000</c:v>
                </c:pt>
                <c:pt idx="2">
                  <c:v>400000</c:v>
                </c:pt>
                <c:pt idx="3">
                  <c:v>300000</c:v>
                </c:pt>
                <c:pt idx="4">
                  <c:v>400000</c:v>
                </c:pt>
              </c:numCache>
            </c:numRef>
          </c:val>
          <c:extLst>
            <c:ext xmlns:c16="http://schemas.microsoft.com/office/drawing/2014/chart" uri="{C3380CC4-5D6E-409C-BE32-E72D297353CC}">
              <c16:uniqueId val="{00000003-9983-4AC1-989D-6D95E9565EBF}"/>
            </c:ext>
          </c:extLst>
        </c:ser>
        <c:dLbls>
          <c:dLblPos val="outEnd"/>
          <c:showLegendKey val="0"/>
          <c:showVal val="1"/>
          <c:showCatName val="0"/>
          <c:showSerName val="0"/>
          <c:showPercent val="0"/>
          <c:showBubbleSize val="0"/>
        </c:dLbls>
        <c:gapWidth val="100"/>
        <c:overlap val="-24"/>
        <c:axId val="1677760047"/>
        <c:axId val="1677760527"/>
      </c:barChart>
      <c:catAx>
        <c:axId val="16777600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7760527"/>
        <c:crosses val="autoZero"/>
        <c:auto val="1"/>
        <c:lblAlgn val="ctr"/>
        <c:lblOffset val="100"/>
        <c:noMultiLvlLbl val="0"/>
      </c:catAx>
      <c:valAx>
        <c:axId val="16777605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776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New</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400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6080-49A8-BA0A-C8330C5A0CC9}"/>
              </c:ext>
            </c:extLst>
          </c:dPt>
          <c:dPt>
            <c:idx val="1"/>
            <c:invertIfNegative val="0"/>
            <c:bubble3D val="0"/>
            <c:extLst>
              <c:ext xmlns:c16="http://schemas.microsoft.com/office/drawing/2014/chart" uri="{C3380CC4-5D6E-409C-BE32-E72D297353CC}">
                <c16:uniqueId val="{00000002-6080-49A8-BA0A-C8330C5A0CC9}"/>
              </c:ext>
            </c:extLst>
          </c:dPt>
          <c:dPt>
            <c:idx val="2"/>
            <c:invertIfNegative val="0"/>
            <c:bubble3D val="0"/>
            <c:extLst>
              <c:ext xmlns:c16="http://schemas.microsoft.com/office/drawing/2014/chart" uri="{C3380CC4-5D6E-409C-BE32-E72D297353CC}">
                <c16:uniqueId val="{00000001-6080-49A8-BA0A-C8330C5A0CC9}"/>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New!$B$5:$B$7</c:f>
              <c:strCache>
                <c:ptCount val="3"/>
                <c:pt idx="0">
                  <c:v> Target</c:v>
                </c:pt>
                <c:pt idx="1">
                  <c:v> Achivement</c:v>
                </c:pt>
                <c:pt idx="2">
                  <c:v> Invoice</c:v>
                </c:pt>
              </c:strCache>
            </c:strRef>
          </c:cat>
          <c:val>
            <c:numRef>
              <c:f>New!$C$5:$C$7</c:f>
              <c:numCache>
                <c:formatCode>General</c:formatCode>
                <c:ptCount val="3"/>
                <c:pt idx="0">
                  <c:v>19673793</c:v>
                </c:pt>
                <c:pt idx="1">
                  <c:v>3531629.3099999982</c:v>
                </c:pt>
                <c:pt idx="2">
                  <c:v>569815</c:v>
                </c:pt>
              </c:numCache>
            </c:numRef>
          </c:val>
          <c:extLst>
            <c:ext xmlns:c16="http://schemas.microsoft.com/office/drawing/2014/chart" uri="{C3380CC4-5D6E-409C-BE32-E72D297353CC}">
              <c16:uniqueId val="{00000000-6080-49A8-BA0A-C8330C5A0CC9}"/>
            </c:ext>
          </c:extLst>
        </c:ser>
        <c:dLbls>
          <c:showLegendKey val="0"/>
          <c:showVal val="1"/>
          <c:showCatName val="0"/>
          <c:showSerName val="0"/>
          <c:showPercent val="0"/>
          <c:showBubbleSize val="0"/>
        </c:dLbls>
        <c:gapWidth val="115"/>
        <c:overlap val="-20"/>
        <c:axId val="1390726384"/>
        <c:axId val="1390730704"/>
      </c:barChart>
      <c:catAx>
        <c:axId val="1390726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30704"/>
        <c:crosses val="autoZero"/>
        <c:auto val="1"/>
        <c:lblAlgn val="ctr"/>
        <c:lblOffset val="100"/>
        <c:noMultiLvlLbl val="0"/>
      </c:catAx>
      <c:valAx>
        <c:axId val="1390730704"/>
        <c:scaling>
          <c:orientation val="minMax"/>
        </c:scaling>
        <c:delete val="0"/>
        <c:axPos val="b"/>
        <c:numFmt formatCode="0.00,,\ &quot;Mn&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Renewal</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Renewal!$D$4</c:f>
              <c:strCache>
                <c:ptCount val="1"/>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FE2A-4933-924F-D2FCC12B486A}"/>
              </c:ext>
            </c:extLst>
          </c:dPt>
          <c:dPt>
            <c:idx val="1"/>
            <c:invertIfNegative val="0"/>
            <c:bubble3D val="0"/>
            <c:extLst>
              <c:ext xmlns:c16="http://schemas.microsoft.com/office/drawing/2014/chart" uri="{C3380CC4-5D6E-409C-BE32-E72D297353CC}">
                <c16:uniqueId val="{00000001-FE2A-4933-924F-D2FCC12B486A}"/>
              </c:ext>
            </c:extLst>
          </c:dPt>
          <c:dPt>
            <c:idx val="2"/>
            <c:invertIfNegative val="0"/>
            <c:bubble3D val="0"/>
            <c:extLst>
              <c:ext xmlns:c16="http://schemas.microsoft.com/office/drawing/2014/chart" uri="{C3380CC4-5D6E-409C-BE32-E72D297353CC}">
                <c16:uniqueId val="{00000003-FE2A-4933-924F-D2FCC12B486A}"/>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Renewal!$C$5:$C$7</c:f>
              <c:strCache>
                <c:ptCount val="3"/>
                <c:pt idx="0">
                  <c:v> Target</c:v>
                </c:pt>
                <c:pt idx="1">
                  <c:v> Achivement</c:v>
                </c:pt>
                <c:pt idx="2">
                  <c:v> Invoice</c:v>
                </c:pt>
              </c:strCache>
            </c:strRef>
          </c:cat>
          <c:val>
            <c:numRef>
              <c:f>Renewal!$D$5:$D$7</c:f>
              <c:numCache>
                <c:formatCode>General</c:formatCode>
                <c:ptCount val="3"/>
                <c:pt idx="0">
                  <c:v>12319455</c:v>
                </c:pt>
                <c:pt idx="1">
                  <c:v>18507270.640000019</c:v>
                </c:pt>
                <c:pt idx="2">
                  <c:v>8244310</c:v>
                </c:pt>
              </c:numCache>
            </c:numRef>
          </c:val>
          <c:extLst>
            <c:ext xmlns:c16="http://schemas.microsoft.com/office/drawing/2014/chart" uri="{C3380CC4-5D6E-409C-BE32-E72D297353CC}">
              <c16:uniqueId val="{00000000-FE2A-4933-924F-D2FCC12B486A}"/>
            </c:ext>
          </c:extLst>
        </c:ser>
        <c:dLbls>
          <c:showLegendKey val="0"/>
          <c:showVal val="1"/>
          <c:showCatName val="0"/>
          <c:showSerName val="0"/>
          <c:showPercent val="0"/>
          <c:showBubbleSize val="0"/>
        </c:dLbls>
        <c:gapWidth val="115"/>
        <c:overlap val="-20"/>
        <c:axId val="143723344"/>
        <c:axId val="143725744"/>
      </c:barChart>
      <c:catAx>
        <c:axId val="143723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25744"/>
        <c:crosses val="autoZero"/>
        <c:auto val="1"/>
        <c:lblAlgn val="ctr"/>
        <c:lblOffset val="100"/>
        <c:noMultiLvlLbl val="0"/>
      </c:catAx>
      <c:valAx>
        <c:axId val="143725744"/>
        <c:scaling>
          <c:orientation val="minMax"/>
        </c:scaling>
        <c:delete val="0"/>
        <c:axPos val="b"/>
        <c:numFmt formatCode="0.00,,\ &quot;Mn&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233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 Sell</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'Cross Sell'!$D$5</c:f>
              <c:strCache>
                <c:ptCount val="1"/>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81C5-4C2A-816B-D804F7A576C7}"/>
              </c:ext>
            </c:extLst>
          </c:dPt>
          <c:dPt>
            <c:idx val="1"/>
            <c:invertIfNegative val="0"/>
            <c:bubble3D val="0"/>
            <c:extLst>
              <c:ext xmlns:c16="http://schemas.microsoft.com/office/drawing/2014/chart" uri="{C3380CC4-5D6E-409C-BE32-E72D297353CC}">
                <c16:uniqueId val="{00000001-81C5-4C2A-816B-D804F7A576C7}"/>
              </c:ext>
            </c:extLst>
          </c:dPt>
          <c:dPt>
            <c:idx val="2"/>
            <c:invertIfNegative val="0"/>
            <c:bubble3D val="0"/>
            <c:extLst>
              <c:ext xmlns:c16="http://schemas.microsoft.com/office/drawing/2014/chart" uri="{C3380CC4-5D6E-409C-BE32-E72D297353CC}">
                <c16:uniqueId val="{00000003-81C5-4C2A-816B-D804F7A576C7}"/>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'Cross Sell'!$C$6:$C$8</c:f>
              <c:strCache>
                <c:ptCount val="3"/>
                <c:pt idx="0">
                  <c:v> Target</c:v>
                </c:pt>
                <c:pt idx="1">
                  <c:v> Achivement</c:v>
                </c:pt>
                <c:pt idx="2">
                  <c:v> Invoice</c:v>
                </c:pt>
              </c:strCache>
            </c:strRef>
          </c:cat>
          <c:val>
            <c:numRef>
              <c:f>'Cross Sell'!$D$6:$D$8</c:f>
              <c:numCache>
                <c:formatCode>General</c:formatCode>
                <c:ptCount val="3"/>
                <c:pt idx="0">
                  <c:v>20083111</c:v>
                </c:pt>
                <c:pt idx="1">
                  <c:v>13041253.300000003</c:v>
                </c:pt>
                <c:pt idx="2">
                  <c:v>2853842</c:v>
                </c:pt>
              </c:numCache>
            </c:numRef>
          </c:val>
          <c:extLst>
            <c:ext xmlns:c16="http://schemas.microsoft.com/office/drawing/2014/chart" uri="{C3380CC4-5D6E-409C-BE32-E72D297353CC}">
              <c16:uniqueId val="{00000000-81C5-4C2A-816B-D804F7A576C7}"/>
            </c:ext>
          </c:extLst>
        </c:ser>
        <c:dLbls>
          <c:showLegendKey val="0"/>
          <c:showVal val="1"/>
          <c:showCatName val="0"/>
          <c:showSerName val="0"/>
          <c:showPercent val="0"/>
          <c:showBubbleSize val="0"/>
        </c:dLbls>
        <c:gapWidth val="115"/>
        <c:axId val="1380501712"/>
        <c:axId val="1380512752"/>
      </c:barChart>
      <c:catAx>
        <c:axId val="1380501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0512752"/>
        <c:crosses val="autoZero"/>
        <c:auto val="1"/>
        <c:lblAlgn val="ctr"/>
        <c:lblOffset val="100"/>
        <c:noMultiLvlLbl val="0"/>
      </c:catAx>
      <c:valAx>
        <c:axId val="1380512752"/>
        <c:scaling>
          <c:orientation val="minMax"/>
        </c:scaling>
        <c:delete val="0"/>
        <c:axPos val="b"/>
        <c:numFmt formatCode="0.00,,\ &quot;Mn&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050171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New</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400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9DED-4286-9A6D-032AD7DA9616}"/>
              </c:ext>
            </c:extLst>
          </c:dPt>
          <c:dPt>
            <c:idx val="1"/>
            <c:invertIfNegative val="0"/>
            <c:bubble3D val="0"/>
            <c:extLst>
              <c:ext xmlns:c16="http://schemas.microsoft.com/office/drawing/2014/chart" uri="{C3380CC4-5D6E-409C-BE32-E72D297353CC}">
                <c16:uniqueId val="{00000001-9DED-4286-9A6D-032AD7DA9616}"/>
              </c:ext>
            </c:extLst>
          </c:dPt>
          <c:dPt>
            <c:idx val="2"/>
            <c:invertIfNegative val="0"/>
            <c:bubble3D val="0"/>
            <c:extLst>
              <c:ext xmlns:c16="http://schemas.microsoft.com/office/drawing/2014/chart" uri="{C3380CC4-5D6E-409C-BE32-E72D297353CC}">
                <c16:uniqueId val="{00000002-9DED-4286-9A6D-032AD7DA9616}"/>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New!$B$5:$B$7</c:f>
              <c:strCache>
                <c:ptCount val="3"/>
                <c:pt idx="0">
                  <c:v> Target</c:v>
                </c:pt>
                <c:pt idx="1">
                  <c:v> Achivement</c:v>
                </c:pt>
                <c:pt idx="2">
                  <c:v> Invoice</c:v>
                </c:pt>
              </c:strCache>
            </c:strRef>
          </c:cat>
          <c:val>
            <c:numRef>
              <c:f>New!$C$5:$C$7</c:f>
              <c:numCache>
                <c:formatCode>General</c:formatCode>
                <c:ptCount val="3"/>
                <c:pt idx="0">
                  <c:v>19673793</c:v>
                </c:pt>
                <c:pt idx="1">
                  <c:v>3531629.3099999982</c:v>
                </c:pt>
                <c:pt idx="2">
                  <c:v>569815</c:v>
                </c:pt>
              </c:numCache>
            </c:numRef>
          </c:val>
          <c:extLst>
            <c:ext xmlns:c16="http://schemas.microsoft.com/office/drawing/2014/chart" uri="{C3380CC4-5D6E-409C-BE32-E72D297353CC}">
              <c16:uniqueId val="{00000003-9DED-4286-9A6D-032AD7DA9616}"/>
            </c:ext>
          </c:extLst>
        </c:ser>
        <c:dLbls>
          <c:showLegendKey val="0"/>
          <c:showVal val="1"/>
          <c:showCatName val="0"/>
          <c:showSerName val="0"/>
          <c:showPercent val="0"/>
          <c:showBubbleSize val="0"/>
        </c:dLbls>
        <c:gapWidth val="115"/>
        <c:overlap val="-20"/>
        <c:axId val="1390726384"/>
        <c:axId val="1390730704"/>
      </c:barChart>
      <c:catAx>
        <c:axId val="1390726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30704"/>
        <c:crosses val="autoZero"/>
        <c:auto val="1"/>
        <c:lblAlgn val="ctr"/>
        <c:lblOffset val="100"/>
        <c:noMultiLvlLbl val="0"/>
      </c:catAx>
      <c:valAx>
        <c:axId val="1390730704"/>
        <c:scaling>
          <c:orientation val="minMax"/>
        </c:scaling>
        <c:delete val="0"/>
        <c:axPos val="b"/>
        <c:numFmt formatCode="0.00,,\ &quot;Mn&quot;"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07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 Sell</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'Cross Sell'!$D$5</c:f>
              <c:strCache>
                <c:ptCount val="1"/>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5FEE-4F1C-9145-80FCB1F3297B}"/>
              </c:ext>
            </c:extLst>
          </c:dPt>
          <c:dPt>
            <c:idx val="1"/>
            <c:invertIfNegative val="0"/>
            <c:bubble3D val="0"/>
            <c:extLst>
              <c:ext xmlns:c16="http://schemas.microsoft.com/office/drawing/2014/chart" uri="{C3380CC4-5D6E-409C-BE32-E72D297353CC}">
                <c16:uniqueId val="{00000001-5FEE-4F1C-9145-80FCB1F3297B}"/>
              </c:ext>
            </c:extLst>
          </c:dPt>
          <c:dPt>
            <c:idx val="2"/>
            <c:invertIfNegative val="0"/>
            <c:bubble3D val="0"/>
            <c:extLst>
              <c:ext xmlns:c16="http://schemas.microsoft.com/office/drawing/2014/chart" uri="{C3380CC4-5D6E-409C-BE32-E72D297353CC}">
                <c16:uniqueId val="{00000002-5FEE-4F1C-9145-80FCB1F3297B}"/>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'Cross Sell'!$C$6:$C$8</c:f>
              <c:strCache>
                <c:ptCount val="3"/>
                <c:pt idx="0">
                  <c:v> Target</c:v>
                </c:pt>
                <c:pt idx="1">
                  <c:v> Achivement</c:v>
                </c:pt>
                <c:pt idx="2">
                  <c:v> Invoice</c:v>
                </c:pt>
              </c:strCache>
            </c:strRef>
          </c:cat>
          <c:val>
            <c:numRef>
              <c:f>'Cross Sell'!$D$6:$D$8</c:f>
              <c:numCache>
                <c:formatCode>General</c:formatCode>
                <c:ptCount val="3"/>
                <c:pt idx="0">
                  <c:v>20083111</c:v>
                </c:pt>
                <c:pt idx="1">
                  <c:v>13041253.300000003</c:v>
                </c:pt>
                <c:pt idx="2">
                  <c:v>2853842</c:v>
                </c:pt>
              </c:numCache>
            </c:numRef>
          </c:val>
          <c:extLst>
            <c:ext xmlns:c16="http://schemas.microsoft.com/office/drawing/2014/chart" uri="{C3380CC4-5D6E-409C-BE32-E72D297353CC}">
              <c16:uniqueId val="{00000003-5FEE-4F1C-9145-80FCB1F3297B}"/>
            </c:ext>
          </c:extLst>
        </c:ser>
        <c:dLbls>
          <c:showLegendKey val="0"/>
          <c:showVal val="1"/>
          <c:showCatName val="0"/>
          <c:showSerName val="0"/>
          <c:showPercent val="0"/>
          <c:showBubbleSize val="0"/>
        </c:dLbls>
        <c:gapWidth val="115"/>
        <c:axId val="1380501712"/>
        <c:axId val="1380512752"/>
      </c:barChart>
      <c:catAx>
        <c:axId val="1380501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0512752"/>
        <c:crosses val="autoZero"/>
        <c:auto val="1"/>
        <c:lblAlgn val="ctr"/>
        <c:lblOffset val="100"/>
        <c:noMultiLvlLbl val="0"/>
      </c:catAx>
      <c:valAx>
        <c:axId val="1380512752"/>
        <c:scaling>
          <c:orientation val="minMax"/>
        </c:scaling>
        <c:delete val="0"/>
        <c:axPos val="b"/>
        <c:numFmt formatCode="0.00,,\ &quot;Mn&quot;"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050171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Renewal</a:t>
            </a:r>
          </a:p>
        </c:rich>
      </c:tx>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Renewal!$D$4</c:f>
              <c:strCache>
                <c:ptCount val="1"/>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2E9F-4D17-B071-5FEDA7156EE8}"/>
              </c:ext>
            </c:extLst>
          </c:dPt>
          <c:dPt>
            <c:idx val="1"/>
            <c:invertIfNegative val="0"/>
            <c:bubble3D val="0"/>
            <c:extLst>
              <c:ext xmlns:c16="http://schemas.microsoft.com/office/drawing/2014/chart" uri="{C3380CC4-5D6E-409C-BE32-E72D297353CC}">
                <c16:uniqueId val="{00000001-2E9F-4D17-B071-5FEDA7156EE8}"/>
              </c:ext>
            </c:extLst>
          </c:dPt>
          <c:dPt>
            <c:idx val="2"/>
            <c:invertIfNegative val="0"/>
            <c:bubble3D val="0"/>
            <c:extLst>
              <c:ext xmlns:c16="http://schemas.microsoft.com/office/drawing/2014/chart" uri="{C3380CC4-5D6E-409C-BE32-E72D297353CC}">
                <c16:uniqueId val="{00000002-2E9F-4D17-B071-5FEDA7156EE8}"/>
              </c:ext>
            </c:extLst>
          </c:dPt>
          <c:dLbls>
            <c:numFmt formatCode="0.00,,\ &quot;M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Renewal!$C$5:$C$7</c:f>
              <c:strCache>
                <c:ptCount val="3"/>
                <c:pt idx="0">
                  <c:v> Target</c:v>
                </c:pt>
                <c:pt idx="1">
                  <c:v> Achivement</c:v>
                </c:pt>
                <c:pt idx="2">
                  <c:v> Invoice</c:v>
                </c:pt>
              </c:strCache>
            </c:strRef>
          </c:cat>
          <c:val>
            <c:numRef>
              <c:f>Renewal!$D$5:$D$7</c:f>
              <c:numCache>
                <c:formatCode>General</c:formatCode>
                <c:ptCount val="3"/>
                <c:pt idx="0">
                  <c:v>12319455</c:v>
                </c:pt>
                <c:pt idx="1">
                  <c:v>18507270.640000019</c:v>
                </c:pt>
                <c:pt idx="2">
                  <c:v>8244310</c:v>
                </c:pt>
              </c:numCache>
            </c:numRef>
          </c:val>
          <c:extLst>
            <c:ext xmlns:c16="http://schemas.microsoft.com/office/drawing/2014/chart" uri="{C3380CC4-5D6E-409C-BE32-E72D297353CC}">
              <c16:uniqueId val="{00000003-2E9F-4D17-B071-5FEDA7156EE8}"/>
            </c:ext>
          </c:extLst>
        </c:ser>
        <c:dLbls>
          <c:showLegendKey val="0"/>
          <c:showVal val="1"/>
          <c:showCatName val="0"/>
          <c:showSerName val="0"/>
          <c:showPercent val="0"/>
          <c:showBubbleSize val="0"/>
        </c:dLbls>
        <c:gapWidth val="115"/>
        <c:overlap val="-20"/>
        <c:axId val="143723344"/>
        <c:axId val="143725744"/>
      </c:barChart>
      <c:catAx>
        <c:axId val="1437233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25744"/>
        <c:crosses val="autoZero"/>
        <c:auto val="1"/>
        <c:lblAlgn val="ctr"/>
        <c:lblOffset val="100"/>
        <c:noMultiLvlLbl val="0"/>
      </c:catAx>
      <c:valAx>
        <c:axId val="143725744"/>
        <c:scaling>
          <c:orientation val="minMax"/>
        </c:scaling>
        <c:delete val="0"/>
        <c:axPos val="b"/>
        <c:numFmt formatCode="0.00,,\ &quot;Mn&quot;"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7233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[INSURANCE_ANALYTICS_EXCEL_NEW(2)-1.xlsx]Opportunity!PivotTable5</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100">
                <a:solidFill>
                  <a:schemeClr val="bg2"/>
                </a:solidFill>
                <a:effectLst/>
              </a:rPr>
              <a:t> </a:t>
            </a:r>
            <a:r>
              <a:rPr lang="en-US" sz="1100" i="0">
                <a:solidFill>
                  <a:schemeClr val="accent1">
                    <a:lumMod val="20000"/>
                    <a:lumOff val="80000"/>
                  </a:schemeClr>
                </a:solidFill>
                <a:effectLst/>
              </a:rPr>
              <a:t>Open Opportunity- Top 5</a:t>
            </a:r>
            <a:endParaRPr lang="en-IN" sz="1100" i="0">
              <a:solidFill>
                <a:schemeClr val="accent1">
                  <a:lumMod val="20000"/>
                  <a:lumOff val="80000"/>
                </a:schemeClr>
              </a:solidFill>
              <a:effectLst/>
            </a:endParaRPr>
          </a:p>
        </c:rich>
      </c:tx>
      <c:layout>
        <c:manualLayout>
          <c:xMode val="edge"/>
          <c:yMode val="edge"/>
          <c:x val="0.38203685238707202"/>
          <c:y val="6.1297866612827254E-2"/>
        </c:manualLayout>
      </c:layout>
      <c:overlay val="0"/>
      <c:spPr>
        <a:solidFill>
          <a:schemeClr val="accent1">
            <a:lumMod val="5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Opportunity!$C$41</c:f>
              <c:strCache>
                <c:ptCount val="1"/>
                <c:pt idx="0">
                  <c:v>Total</c:v>
                </c:pt>
              </c:strCache>
            </c:strRef>
          </c:tx>
          <c:spPr>
            <a:gradFill rotWithShape="1">
              <a:gsLst>
                <a:gs pos="0">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Opportunity!$B$42:$B$47</c:f>
              <c:strCache>
                <c:ptCount val="5"/>
                <c:pt idx="0">
                  <c:v>BE-Mega policy</c:v>
                </c:pt>
                <c:pt idx="1">
                  <c:v>CVP GMC</c:v>
                </c:pt>
                <c:pt idx="2">
                  <c:v>DB -Mega Policy</c:v>
                </c:pt>
                <c:pt idx="3">
                  <c:v>DB -Terrorism Policy</c:v>
                </c:pt>
                <c:pt idx="4">
                  <c:v>EL-Group Mediclaim</c:v>
                </c:pt>
              </c:strCache>
            </c:strRef>
          </c:cat>
          <c:val>
            <c:numRef>
              <c:f>Opportunity!$C$42:$C$47</c:f>
              <c:numCache>
                <c:formatCode>General</c:formatCode>
                <c:ptCount val="5"/>
                <c:pt idx="0">
                  <c:v>300000</c:v>
                </c:pt>
                <c:pt idx="1">
                  <c:v>350000</c:v>
                </c:pt>
                <c:pt idx="2">
                  <c:v>400000</c:v>
                </c:pt>
                <c:pt idx="3">
                  <c:v>300000</c:v>
                </c:pt>
                <c:pt idx="4">
                  <c:v>400000</c:v>
                </c:pt>
              </c:numCache>
            </c:numRef>
          </c:val>
          <c:extLst>
            <c:ext xmlns:c16="http://schemas.microsoft.com/office/drawing/2014/chart" uri="{C3380CC4-5D6E-409C-BE32-E72D297353CC}">
              <c16:uniqueId val="{00000004-8280-4E08-9465-09D63EB35116}"/>
            </c:ext>
          </c:extLst>
        </c:ser>
        <c:dLbls>
          <c:dLblPos val="outEnd"/>
          <c:showLegendKey val="0"/>
          <c:showVal val="1"/>
          <c:showCatName val="0"/>
          <c:showSerName val="0"/>
          <c:showPercent val="0"/>
          <c:showBubbleSize val="0"/>
        </c:dLbls>
        <c:gapWidth val="100"/>
        <c:overlap val="-24"/>
        <c:axId val="1677760047"/>
        <c:axId val="1677760527"/>
      </c:barChart>
      <c:catAx>
        <c:axId val="16777600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7760527"/>
        <c:crosses val="autoZero"/>
        <c:auto val="1"/>
        <c:lblAlgn val="ctr"/>
        <c:lblOffset val="100"/>
        <c:noMultiLvlLbl val="0"/>
      </c:catAx>
      <c:valAx>
        <c:axId val="16777605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776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[INSURANCE_ANALYTICS_EXCEL_NEW(2)-1.xlsx]Opportunity!PivotTable16</c:name>
    <c:fmtId val="6"/>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 TOP 4 OPPORTUNITY BY REVENUE</a:t>
            </a:r>
          </a:p>
        </c:rich>
      </c:tx>
      <c:layout>
        <c:manualLayout>
          <c:xMode val="edge"/>
          <c:yMode val="edge"/>
          <c:x val="0.34476601796012957"/>
          <c:y val="6.5177080137710064E-2"/>
        </c:manualLayout>
      </c:layout>
      <c:overlay val="0"/>
      <c:spPr>
        <a:solidFill>
          <a:schemeClr val="accent6">
            <a:lumMod val="75000"/>
          </a:schemeClr>
        </a:solid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marker>
          <c:symbol val="none"/>
        </c:marker>
        <c:dLbl>
          <c:idx val="0"/>
          <c:spPr>
            <a:noFill/>
            <a:ln>
              <a:noFill/>
            </a:ln>
            <a:effectLst>
              <a:glow rad="63500">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marker>
          <c:symbol val="none"/>
        </c:marker>
        <c:dLbl>
          <c:idx val="0"/>
          <c:spPr>
            <a:noFill/>
            <a:ln>
              <a:noFill/>
            </a:ln>
            <a:effectLst>
              <a:glow rad="63500">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marker>
          <c:symbol val="none"/>
        </c:marker>
        <c:dLbl>
          <c:idx val="0"/>
          <c:spPr>
            <a:noFill/>
            <a:ln>
              <a:noFill/>
            </a:ln>
            <a:effectLst>
              <a:glow rad="63500">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1041541761594522"/>
          <c:y val="0.26350219406167974"/>
          <c:w val="0.28795494313210851"/>
          <c:h val="0.61801946631671045"/>
        </c:manualLayout>
      </c:layout>
      <c:bar3DChart>
        <c:barDir val="bar"/>
        <c:grouping val="stacked"/>
        <c:varyColors val="0"/>
        <c:ser>
          <c:idx val="0"/>
          <c:order val="0"/>
          <c:tx>
            <c:strRef>
              <c:f>Opportunity!$C$23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a:sp3d>
              <a:contourClr>
                <a:schemeClr val="bg1"/>
              </a:contourClr>
            </a:sp3d>
          </c:spPr>
          <c:invertIfNegative val="0"/>
          <c:dLbls>
            <c:spPr>
              <a:noFill/>
              <a:ln>
                <a:noFill/>
              </a:ln>
              <a:effectLst>
                <a:glow rad="63500">
                  <a:schemeClr val="accent1">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Opportunity!$B$24:$B$28</c:f>
              <c:strCache>
                <c:ptCount val="4"/>
                <c:pt idx="0">
                  <c:v>CVP GMC</c:v>
                </c:pt>
                <c:pt idx="1">
                  <c:v>DB -Mega Policy</c:v>
                </c:pt>
                <c:pt idx="2">
                  <c:v>EL-Group Mediclaim</c:v>
                </c:pt>
                <c:pt idx="3">
                  <c:v>Fire</c:v>
                </c:pt>
              </c:strCache>
            </c:strRef>
          </c:cat>
          <c:val>
            <c:numRef>
              <c:f>Opportunity!$C$24:$C$28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4-B2F0-40C5-B9AA-0D28FF56E6B4}"/>
            </c:ext>
          </c:extLst>
        </c:ser>
        <c:dLbls>
          <c:showLegendKey val="0"/>
          <c:showVal val="1"/>
          <c:showCatName val="0"/>
          <c:showSerName val="0"/>
          <c:showPercent val="0"/>
          <c:showBubbleSize val="0"/>
        </c:dLbls>
        <c:gapWidth val="150"/>
        <c:shape val="box"/>
        <c:axId val="1102688976"/>
        <c:axId val="1102686576"/>
        <c:axId val="0"/>
      </c:bar3DChart>
      <c:catAx>
        <c:axId val="1102688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86576"/>
        <c:crosses val="autoZero"/>
        <c:auto val="1"/>
        <c:lblAlgn val="ctr"/>
        <c:lblOffset val="100"/>
        <c:noMultiLvlLbl val="0"/>
      </c:catAx>
      <c:valAx>
        <c:axId val="1102686576"/>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8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[INSURANCE_ANALYTICS_EXCEL_NEW(2)-1.xlsx]No of Meeting Date!PivotTable1</c:name>
    <c:fmtId val="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ysClr val="windowText" lastClr="000000"/>
                </a:solidFill>
              </a:rPr>
              <a:t>No of Meeting By Acc Exec</a:t>
            </a:r>
          </a:p>
        </c:rich>
      </c:tx>
      <c:layout>
        <c:manualLayout>
          <c:xMode val="edge"/>
          <c:yMode val="edge"/>
          <c:x val="0.44730545329088439"/>
          <c:y val="8.0223520447040897E-2"/>
        </c:manualLayout>
      </c:layout>
      <c:overlay val="0"/>
      <c:spPr>
        <a:solidFill>
          <a:schemeClr val="accent2">
            <a:lumMod val="20000"/>
            <a:lumOff val="80000"/>
          </a:schemeClr>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0281202370502355"/>
          <c:y val="0.2599836310783733"/>
          <c:w val="0.730084155453946"/>
          <c:h val="0.60887671007348443"/>
        </c:manualLayout>
      </c:layout>
      <c:barChart>
        <c:barDir val="bar"/>
        <c:grouping val="clustered"/>
        <c:varyColors val="0"/>
        <c:ser>
          <c:idx val="0"/>
          <c:order val="0"/>
          <c:tx>
            <c:strRef>
              <c:f>'No of Meeting Date'!$C$3</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wordArtVert" wrap="square" lIns="38100" tIns="19050" rIns="38100" bIns="19050" anchor="t" anchorCtr="0">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95000"/>
                          <a:alpha val="54000"/>
                        </a:schemeClr>
                      </a:solidFill>
                    </a:ln>
                    <a:effectLst/>
                  </c:spPr>
                </c15:leaderLines>
              </c:ext>
            </c:extLst>
          </c:dLbls>
          <c:cat>
            <c:strRef>
              <c:f>'No of Meeting Date'!$B$4:$B$13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'No of Meeting Date'!$C$4:$C$13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9B95-45AB-A9E0-F8E6F6B04129}"/>
            </c:ext>
          </c:extLst>
        </c:ser>
        <c:dLbls>
          <c:showLegendKey val="0"/>
          <c:showVal val="1"/>
          <c:showCatName val="0"/>
          <c:showSerName val="0"/>
          <c:showPercent val="0"/>
          <c:showBubbleSize val="0"/>
        </c:dLbls>
        <c:gapWidth val="150"/>
        <c:axId val="1259813072"/>
        <c:axId val="1259813552"/>
      </c:barChart>
      <c:catAx>
        <c:axId val="125981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813552"/>
        <c:crosses val="autoZero"/>
        <c:auto val="1"/>
        <c:lblAlgn val="ctr"/>
        <c:lblOffset val="100"/>
        <c:noMultiLvlLbl val="0"/>
      </c:catAx>
      <c:valAx>
        <c:axId val="1259813552"/>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9813072"/>
        <c:crosses val="autoZero"/>
        <c:crossBetween val="between"/>
      </c:valAx>
      <c:spPr>
        <a:noFill/>
        <a:ln>
          <a:noFill/>
        </a:ln>
        <a:effectLst/>
        <a:sp3d/>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[INSURANCE_ANALYTICS_EXCEL_NEW(2)-1.xlsx]Invoice!PivotTable1</c:name>
    <c:fmtId val="13"/>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solidFill>
                  <a:schemeClr val="tx1"/>
                </a:solidFill>
              </a:rPr>
              <a:t>No of Invoice by Acc Exec</a:t>
            </a:r>
          </a:p>
        </c:rich>
      </c:tx>
      <c:layout>
        <c:manualLayout>
          <c:xMode val="edge"/>
          <c:yMode val="edge"/>
          <c:x val="0.49952729571010984"/>
          <c:y val="2.7194423277735445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310713009986181"/>
          <c:y val="0.18134587869657087"/>
          <c:w val="0.42429918153721907"/>
          <c:h val="0.72560050029847356"/>
        </c:manualLayout>
      </c:layout>
      <c:barChart>
        <c:barDir val="bar"/>
        <c:grouping val="stacked"/>
        <c:varyColors val="0"/>
        <c:ser>
          <c:idx val="0"/>
          <c:order val="0"/>
          <c:tx>
            <c:strRef>
              <c:f>Invoice!$C$3:$C$4</c:f>
              <c:strCache>
                <c:ptCount val="1"/>
                <c:pt idx="0">
                  <c:v>(blank)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Invoice!$C$5:$C$16</c:f>
              <c:numCache>
                <c:formatCode>General</c:formatCode>
                <c:ptCount val="11"/>
                <c:pt idx="0">
                  <c:v>5</c:v>
                </c:pt>
                <c:pt idx="1">
                  <c:v>18</c:v>
                </c:pt>
                <c:pt idx="5">
                  <c:v>4</c:v>
                </c:pt>
                <c:pt idx="8">
                  <c:v>1</c:v>
                </c:pt>
              </c:numCache>
            </c:numRef>
          </c:val>
          <c:extLst>
            <c:ext xmlns:c16="http://schemas.microsoft.com/office/drawing/2014/chart" uri="{C3380CC4-5D6E-409C-BE32-E72D297353CC}">
              <c16:uniqueId val="{00000009-093C-4047-BC48-B972646DD9E0}"/>
            </c:ext>
          </c:extLst>
        </c:ser>
        <c:ser>
          <c:idx val="1"/>
          <c:order val="1"/>
          <c:tx>
            <c:strRef>
              <c:f>Invoice!$D$3:$D$4</c:f>
              <c:strCache>
                <c:ptCount val="1"/>
                <c:pt idx="0">
                  <c:v>Cross Sell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Invoice!$D$5:$D$16</c:f>
              <c:numCache>
                <c:formatCode>General</c:formatCode>
                <c:ptCount val="11"/>
                <c:pt idx="2">
                  <c:v>12</c:v>
                </c:pt>
                <c:pt idx="3">
                  <c:v>20</c:v>
                </c:pt>
                <c:pt idx="4">
                  <c:v>19</c:v>
                </c:pt>
                <c:pt idx="6">
                  <c:v>10</c:v>
                </c:pt>
                <c:pt idx="9">
                  <c:v>2</c:v>
                </c:pt>
              </c:numCache>
            </c:numRef>
          </c:val>
          <c:extLst>
            <c:ext xmlns:c16="http://schemas.microsoft.com/office/drawing/2014/chart" uri="{C3380CC4-5D6E-409C-BE32-E72D297353CC}">
              <c16:uniqueId val="{0000000A-093C-4047-BC48-B972646DD9E0}"/>
            </c:ext>
          </c:extLst>
        </c:ser>
        <c:ser>
          <c:idx val="2"/>
          <c:order val="2"/>
          <c:tx>
            <c:strRef>
              <c:f>Invoice!$E$3:$E$4</c:f>
              <c:strCache>
                <c:ptCount val="1"/>
                <c:pt idx="0">
                  <c:v>New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Invoice!$E$5:$E$16</c:f>
              <c:numCache>
                <c:formatCode>General</c:formatCode>
                <c:ptCount val="11"/>
                <c:pt idx="5">
                  <c:v>8</c:v>
                </c:pt>
                <c:pt idx="7">
                  <c:v>7</c:v>
                </c:pt>
                <c:pt idx="10">
                  <c:v>1</c:v>
                </c:pt>
              </c:numCache>
            </c:numRef>
          </c:val>
          <c:extLst>
            <c:ext xmlns:c16="http://schemas.microsoft.com/office/drawing/2014/chart" uri="{C3380CC4-5D6E-409C-BE32-E72D297353CC}">
              <c16:uniqueId val="{0000000B-093C-4047-BC48-B972646DD9E0}"/>
            </c:ext>
          </c:extLst>
        </c:ser>
        <c:ser>
          <c:idx val="3"/>
          <c:order val="3"/>
          <c:tx>
            <c:strRef>
              <c:f>Invoice!$F$3:$F$4</c:f>
              <c:strCache>
                <c:ptCount val="1"/>
                <c:pt idx="0">
                  <c:v>Renewal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Invoice!$B$5:$B$16</c:f>
              <c:strCache>
                <c:ptCount val="11"/>
                <c:pt idx="0">
                  <c:v>Divya Dhingra</c:v>
                </c:pt>
                <c:pt idx="1">
                  <c:v>Ankita Shah</c:v>
                </c:pt>
                <c:pt idx="2">
                  <c:v>Vidit Shah</c:v>
                </c:pt>
                <c:pt idx="3">
                  <c:v>Animesh Rawat</c:v>
                </c:pt>
                <c:pt idx="4">
                  <c:v>Vinay</c:v>
                </c:pt>
                <c:pt idx="5">
                  <c:v>Shobhit Agarwal</c:v>
                </c:pt>
                <c:pt idx="6">
                  <c:v>Abhinav Shivam</c:v>
                </c:pt>
                <c:pt idx="7">
                  <c:v>Shloka Shelat</c:v>
                </c:pt>
                <c:pt idx="8">
                  <c:v>Gautam Murkunde</c:v>
                </c:pt>
                <c:pt idx="9">
                  <c:v>Mark</c:v>
                </c:pt>
                <c:pt idx="10">
                  <c:v>Neel Jain</c:v>
                </c:pt>
              </c:strCache>
            </c:strRef>
          </c:cat>
          <c:val>
            <c:numRef>
              <c:f>Invoice!$F$5:$F$16</c:f>
              <c:numCache>
                <c:formatCode>General</c:formatCode>
                <c:ptCount val="11"/>
                <c:pt idx="0">
                  <c:v>58</c:v>
                </c:pt>
                <c:pt idx="1">
                  <c:v>18</c:v>
                </c:pt>
                <c:pt idx="2">
                  <c:v>15</c:v>
                </c:pt>
                <c:pt idx="7">
                  <c:v>3</c:v>
                </c:pt>
                <c:pt idx="8">
                  <c:v>3</c:v>
                </c:pt>
              </c:numCache>
            </c:numRef>
          </c:val>
          <c:extLst>
            <c:ext xmlns:c16="http://schemas.microsoft.com/office/drawing/2014/chart" uri="{C3380CC4-5D6E-409C-BE32-E72D297353CC}">
              <c16:uniqueId val="{0000000C-093C-4047-BC48-B972646DD9E0}"/>
            </c:ext>
          </c:extLst>
        </c:ser>
        <c:dLbls>
          <c:showLegendKey val="0"/>
          <c:showVal val="0"/>
          <c:showCatName val="0"/>
          <c:showSerName val="0"/>
          <c:showPercent val="0"/>
          <c:showBubbleSize val="0"/>
        </c:dLbls>
        <c:gapWidth val="150"/>
        <c:overlap val="100"/>
        <c:axId val="1102698576"/>
        <c:axId val="1102692336"/>
      </c:barChart>
      <c:catAx>
        <c:axId val="1102698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92336"/>
        <c:crosses val="autoZero"/>
        <c:auto val="1"/>
        <c:lblAlgn val="ctr"/>
        <c:lblOffset val="100"/>
        <c:noMultiLvlLbl val="0"/>
      </c:catAx>
      <c:valAx>
        <c:axId val="1102692336"/>
        <c:scaling>
          <c:orientation val="minMax"/>
        </c:scaling>
        <c:delete val="0"/>
        <c:axPos val="b"/>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2698576"/>
        <c:crosses val="autoZero"/>
        <c:crossBetween val="between"/>
      </c:valAx>
      <c:spPr>
        <a:noFill/>
        <a:ln>
          <a:noFill/>
        </a:ln>
        <a:effectLst/>
      </c:spPr>
    </c:plotArea>
    <c:legend>
      <c:legendPos val="r"/>
      <c:layout>
        <c:manualLayout>
          <c:xMode val="edge"/>
          <c:yMode val="edge"/>
          <c:x val="0.80072463768115953"/>
          <c:y val="0.21704174075014812"/>
          <c:w val="0.17827529021558872"/>
          <c:h val="0.47062535857716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[INSURANCE_ANALYTICS_EXCEL_NEW(2)-1.xlsx]Opportunity!PivotTable15</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Opportunity - Product Group</a:t>
            </a:r>
          </a:p>
        </c:rich>
      </c:tx>
      <c:layout>
        <c:manualLayout>
          <c:xMode val="edge"/>
          <c:yMode val="edge"/>
          <c:x val="0.36556553168410522"/>
          <c:y val="0.10296843992061967"/>
        </c:manualLayout>
      </c:layout>
      <c:overlay val="0"/>
      <c:spPr>
        <a:solidFill>
          <a:schemeClr val="accent5">
            <a:lumMod val="20000"/>
            <a:lumOff val="8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Opportunity!$C$11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Opportunity!$B$12:$B$19</c:f>
              <c:strCache>
                <c:ptCount val="7"/>
                <c:pt idx="0">
                  <c:v>Employee Benefits</c:v>
                </c:pt>
                <c:pt idx="1">
                  <c:v>Engineering</c:v>
                </c:pt>
                <c:pt idx="2">
                  <c:v>Fire</c:v>
                </c:pt>
                <c:pt idx="3">
                  <c:v>Liability</c:v>
                </c:pt>
                <c:pt idx="4">
                  <c:v>Marine</c:v>
                </c:pt>
                <c:pt idx="5">
                  <c:v>Miscellaneous</c:v>
                </c:pt>
                <c:pt idx="6">
                  <c:v>Terrorism</c:v>
                </c:pt>
              </c:strCache>
            </c:strRef>
          </c:cat>
          <c:val>
            <c:numRef>
              <c:f>Opportunity!$C$12:$C$19</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7A12-459C-A6F4-4E523819D7B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IN"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Stage Funnel By Revenue</a:t>
            </a:r>
            <a:endParaRPr lang="en-US" sz="1400" b="1" i="0" u="none" strike="noStrike" baseline="0">
              <a:solidFill>
                <a:sysClr val="windowText" lastClr="000000">
                  <a:lumMod val="65000"/>
                  <a:lumOff val="35000"/>
                </a:sysClr>
              </a:solidFill>
              <a:latin typeface="Calibri" panose="020F0502020204030204"/>
            </a:endParaRPr>
          </a:p>
        </cx:rich>
      </cx:tx>
      <cx:spPr>
        <a:solidFill>
          <a:schemeClr val="bg1"/>
        </a:solidFill>
      </cx:spPr>
    </cx:title>
    <cx:plotArea>
      <cx:plotAreaRegion>
        <cx:series layoutId="funnel" uniqueId="{ACCDDC5B-C5D2-4442-B8E6-064490353BBE}">
          <cx:tx>
            <cx:txData>
              <cx:f>_xlchart.v2.1</cx:f>
              <cx:v/>
            </cx:txData>
          </cx:tx>
          <cx:spPr>
            <a:gradFill flip="none" rotWithShape="1">
              <a:gsLst>
                <a:gs pos="0">
                  <a:schemeClr val="accent4">
                    <a:lumMod val="67000"/>
                  </a:schemeClr>
                </a:gs>
                <a:gs pos="63000">
                  <a:schemeClr val="accent4">
                    <a:lumMod val="97000"/>
                    <a:lumOff val="3000"/>
                  </a:schemeClr>
                </a:gs>
                <a:gs pos="100000">
                  <a:schemeClr val="accent4">
                    <a:lumMod val="60000"/>
                    <a:lumOff val="40000"/>
                  </a:schemeClr>
                </a:gs>
              </a:gsLst>
              <a:lin ang="16200000" scaled="1"/>
              <a:tileRect/>
            </a:gradFill>
          </cx:spPr>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sz="1200"/>
            </a:pPr>
            <a:r>
              <a:rPr lang="en-IN"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Stage Funnel By Revenue</a:t>
            </a:r>
            <a:endParaRPr lang="en-US" sz="1200" b="1" i="0" u="none" strike="noStrike" baseline="0">
              <a:solidFill>
                <a:sysClr val="windowText" lastClr="000000">
                  <a:lumMod val="65000"/>
                  <a:lumOff val="35000"/>
                </a:sysClr>
              </a:solidFill>
              <a:latin typeface="Calibri" panose="020F0502020204030204"/>
            </a:endParaRPr>
          </a:p>
        </cx:rich>
      </cx:tx>
      <cx:spPr>
        <a:solidFill>
          <a:schemeClr val="bg1"/>
        </a:solidFill>
      </cx:spPr>
    </cx:title>
    <cx:plotArea>
      <cx:plotAreaRegion>
        <cx:series layoutId="funnel" uniqueId="{ACCDDC5B-C5D2-4442-B8E6-064490353BBE}">
          <cx:tx>
            <cx:txData>
              <cx:f>_xlchart.v2.4</cx:f>
              <cx:v/>
            </cx:txData>
          </cx:tx>
          <cx:spPr>
            <a:gradFill flip="none" rotWithShape="1">
              <a:gsLst>
                <a:gs pos="0">
                  <a:schemeClr val="accent4">
                    <a:lumMod val="67000"/>
                  </a:schemeClr>
                </a:gs>
                <a:gs pos="63000">
                  <a:schemeClr val="accent4">
                    <a:lumMod val="97000"/>
                    <a:lumOff val="3000"/>
                  </a:schemeClr>
                </a:gs>
                <a:gs pos="100000">
                  <a:schemeClr val="accent4">
                    <a:lumMod val="60000"/>
                    <a:lumOff val="40000"/>
                  </a:schemeClr>
                </a:gs>
              </a:gsLst>
              <a:lin ang="16200000" scaled="1"/>
              <a:tileRect/>
            </a:gradFill>
          </cx:spPr>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1.jpeg"/><Relationship Id="rId4" Type="http://schemas.microsoft.com/office/2014/relationships/chartEx" Target="../charts/chartEx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6</xdr:col>
      <xdr:colOff>68580</xdr:colOff>
      <xdr:row>1</xdr:row>
      <xdr:rowOff>95250</xdr:rowOff>
    </xdr:from>
    <xdr:to>
      <xdr:col>13</xdr:col>
      <xdr:colOff>617220</xdr:colOff>
      <xdr:row>18</xdr:row>
      <xdr:rowOff>144780</xdr:rowOff>
    </xdr:to>
    <xdr:graphicFrame macro="">
      <xdr:nvGraphicFramePr>
        <xdr:cNvPr id="2" name="Chart 1">
          <a:extLst>
            <a:ext uri="{FF2B5EF4-FFF2-40B4-BE49-F238E27FC236}">
              <a16:creationId xmlns:a16="http://schemas.microsoft.com/office/drawing/2014/main" id="{D3D2E79B-0BFB-C142-E2D3-63793DD44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xdr:colOff>
      <xdr:row>1</xdr:row>
      <xdr:rowOff>102870</xdr:rowOff>
    </xdr:from>
    <xdr:to>
      <xdr:col>15</xdr:col>
      <xdr:colOff>167640</xdr:colOff>
      <xdr:row>18</xdr:row>
      <xdr:rowOff>160020</xdr:rowOff>
    </xdr:to>
    <xdr:graphicFrame macro="">
      <xdr:nvGraphicFramePr>
        <xdr:cNvPr id="2" name="Chart 1">
          <a:extLst>
            <a:ext uri="{FF2B5EF4-FFF2-40B4-BE49-F238E27FC236}">
              <a16:creationId xmlns:a16="http://schemas.microsoft.com/office/drawing/2014/main" id="{5315C975-241E-614F-BE24-23309763C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13252</xdr:colOff>
      <xdr:row>1</xdr:row>
      <xdr:rowOff>29815</xdr:rowOff>
    </xdr:from>
    <xdr:to>
      <xdr:col>12</xdr:col>
      <xdr:colOff>516834</xdr:colOff>
      <xdr:row>14</xdr:row>
      <xdr:rowOff>125894</xdr:rowOff>
    </xdr:to>
    <xdr:graphicFrame macro="">
      <xdr:nvGraphicFramePr>
        <xdr:cNvPr id="2" name="Chart 1">
          <a:extLst>
            <a:ext uri="{FF2B5EF4-FFF2-40B4-BE49-F238E27FC236}">
              <a16:creationId xmlns:a16="http://schemas.microsoft.com/office/drawing/2014/main" id="{CF1F1EDE-8485-1DE1-37CB-15B7B33E6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72887</xdr:colOff>
      <xdr:row>16</xdr:row>
      <xdr:rowOff>142461</xdr:rowOff>
    </xdr:from>
    <xdr:to>
      <xdr:col>12</xdr:col>
      <xdr:colOff>530087</xdr:colOff>
      <xdr:row>30</xdr:row>
      <xdr:rowOff>145774</xdr:rowOff>
    </xdr:to>
    <xdr:graphicFrame macro="">
      <xdr:nvGraphicFramePr>
        <xdr:cNvPr id="3" name="Chart 2">
          <a:extLst>
            <a:ext uri="{FF2B5EF4-FFF2-40B4-BE49-F238E27FC236}">
              <a16:creationId xmlns:a16="http://schemas.microsoft.com/office/drawing/2014/main" id="{C474A318-2269-9EDD-9BAB-27E517A41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205409</xdr:colOff>
      <xdr:row>31</xdr:row>
      <xdr:rowOff>162340</xdr:rowOff>
    </xdr:from>
    <xdr:to>
      <xdr:col>12</xdr:col>
      <xdr:colOff>516834</xdr:colOff>
      <xdr:row>47</xdr:row>
      <xdr:rowOff>99392</xdr:rowOff>
    </xdr:to>
    <xdr:graphicFrame macro="">
      <xdr:nvGraphicFramePr>
        <xdr:cNvPr id="4" name="Chart 3">
          <a:extLst>
            <a:ext uri="{FF2B5EF4-FFF2-40B4-BE49-F238E27FC236}">
              <a16:creationId xmlns:a16="http://schemas.microsoft.com/office/drawing/2014/main" id="{6DED497A-72E0-B548-ADFF-640FD29DA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xdr:colOff>
      <xdr:row>2</xdr:row>
      <xdr:rowOff>102870</xdr:rowOff>
    </xdr:from>
    <xdr:to>
      <xdr:col>13</xdr:col>
      <xdr:colOff>342900</xdr:colOff>
      <xdr:row>17</xdr:row>
      <xdr:rowOff>102870</xdr:rowOff>
    </xdr:to>
    <xdr:graphicFrame macro="">
      <xdr:nvGraphicFramePr>
        <xdr:cNvPr id="3" name="Chart 2">
          <a:extLst>
            <a:ext uri="{FF2B5EF4-FFF2-40B4-BE49-F238E27FC236}">
              <a16:creationId xmlns:a16="http://schemas.microsoft.com/office/drawing/2014/main" id="{0A7ECEDA-FDB8-6DFE-13A3-86897C68F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586740</xdr:colOff>
      <xdr:row>4</xdr:row>
      <xdr:rowOff>49530</xdr:rowOff>
    </xdr:from>
    <xdr:to>
      <xdr:col>14</xdr:col>
      <xdr:colOff>281940</xdr:colOff>
      <xdr:row>19</xdr:row>
      <xdr:rowOff>49530</xdr:rowOff>
    </xdr:to>
    <xdr:graphicFrame macro="">
      <xdr:nvGraphicFramePr>
        <xdr:cNvPr id="2" name="Chart 1">
          <a:extLst>
            <a:ext uri="{FF2B5EF4-FFF2-40B4-BE49-F238E27FC236}">
              <a16:creationId xmlns:a16="http://schemas.microsoft.com/office/drawing/2014/main" id="{E6F74D33-8508-BEC1-D4F9-D9DCC777D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99060</xdr:colOff>
      <xdr:row>4</xdr:row>
      <xdr:rowOff>34290</xdr:rowOff>
    </xdr:from>
    <xdr:to>
      <xdr:col>14</xdr:col>
      <xdr:colOff>403860</xdr:colOff>
      <xdr:row>19</xdr:row>
      <xdr:rowOff>34290</xdr:rowOff>
    </xdr:to>
    <xdr:graphicFrame macro="">
      <xdr:nvGraphicFramePr>
        <xdr:cNvPr id="2" name="Chart 1">
          <a:extLst>
            <a:ext uri="{FF2B5EF4-FFF2-40B4-BE49-F238E27FC236}">
              <a16:creationId xmlns:a16="http://schemas.microsoft.com/office/drawing/2014/main" id="{73519B7E-561D-5989-B22E-2E0752991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426720</xdr:colOff>
      <xdr:row>2</xdr:row>
      <xdr:rowOff>26670</xdr:rowOff>
    </xdr:from>
    <xdr:to>
      <xdr:col>14</xdr:col>
      <xdr:colOff>152400</xdr:colOff>
      <xdr:row>20</xdr:row>
      <xdr:rowOff>15240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0C396FF-F4E6-41C7-0729-A9D77B911D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1520" y="392430"/>
              <a:ext cx="5212080" cy="3326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1</xdr:row>
      <xdr:rowOff>68580</xdr:rowOff>
    </xdr:from>
    <xdr:to>
      <xdr:col>4</xdr:col>
      <xdr:colOff>76200</xdr:colOff>
      <xdr:row>14</xdr:row>
      <xdr:rowOff>158115</xdr:rowOff>
    </xdr:to>
    <mc:AlternateContent xmlns:mc="http://schemas.openxmlformats.org/markup-compatibility/2006" xmlns:a14="http://schemas.microsoft.com/office/drawing/2010/main">
      <mc:Choice Requires="a14">
        <xdr:graphicFrame macro="">
          <xdr:nvGraphicFramePr>
            <xdr:cNvPr id="2" name="Employee Name">
              <a:extLst>
                <a:ext uri="{FF2B5EF4-FFF2-40B4-BE49-F238E27FC236}">
                  <a16:creationId xmlns:a16="http://schemas.microsoft.com/office/drawing/2014/main" id="{AFF460AE-8FDB-852E-0540-F1B8ADB1A4A9}"/>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685800" y="25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297180</xdr:colOff>
      <xdr:row>0</xdr:row>
      <xdr:rowOff>160021</xdr:rowOff>
    </xdr:from>
    <xdr:to>
      <xdr:col>8</xdr:col>
      <xdr:colOff>411480</xdr:colOff>
      <xdr:row>6</xdr:row>
      <xdr:rowOff>76201</xdr:rowOff>
    </xdr:to>
    <mc:AlternateContent xmlns:mc="http://schemas.openxmlformats.org/markup-compatibility/2006" xmlns:a14="http://schemas.microsoft.com/office/drawing/2010/main">
      <mc:Choice Requires="a14">
        <xdr:graphicFrame macro="">
          <xdr:nvGraphicFramePr>
            <xdr:cNvPr id="3" name="meeting_date (Year)">
              <a:extLst>
                <a:ext uri="{FF2B5EF4-FFF2-40B4-BE49-F238E27FC236}">
                  <a16:creationId xmlns:a16="http://schemas.microsoft.com/office/drawing/2014/main" id="{849DDF03-7DCE-6B64-C3BA-0FB7A4BFC612}"/>
                </a:ext>
              </a:extLst>
            </xdr:cNvPr>
            <xdr:cNvGraphicFramePr/>
          </xdr:nvGraphicFramePr>
          <xdr:xfrm>
            <a:off x="0" y="0"/>
            <a:ext cx="0" cy="0"/>
          </xdr:xfrm>
          <a:graphic>
            <a:graphicData uri="http://schemas.microsoft.com/office/drawing/2010/slicer">
              <sle:slicer xmlns:sle="http://schemas.microsoft.com/office/drawing/2010/slicer" name="meeting_date (Year)"/>
            </a:graphicData>
          </a:graphic>
        </xdr:graphicFrame>
      </mc:Choice>
      <mc:Fallback xmlns="">
        <xdr:sp macro="" textlink="">
          <xdr:nvSpPr>
            <xdr:cNvPr id="0" name=""/>
            <xdr:cNvSpPr>
              <a:spLocks noTextEdit="1"/>
            </xdr:cNvSpPr>
          </xdr:nvSpPr>
          <xdr:spPr>
            <a:xfrm>
              <a:off x="3345180" y="160021"/>
              <a:ext cx="1943100" cy="1013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137160</xdr:colOff>
      <xdr:row>0</xdr:row>
      <xdr:rowOff>68580</xdr:rowOff>
    </xdr:from>
    <xdr:ext cx="13746480" cy="342786"/>
    <xdr:sp macro="" textlink="">
      <xdr:nvSpPr>
        <xdr:cNvPr id="2" name="TextBox 1">
          <a:extLst>
            <a:ext uri="{FF2B5EF4-FFF2-40B4-BE49-F238E27FC236}">
              <a16:creationId xmlns:a16="http://schemas.microsoft.com/office/drawing/2014/main" id="{59613BCA-FE02-C081-7A7C-4202ACBA4C99}"/>
            </a:ext>
          </a:extLst>
        </xdr:cNvPr>
        <xdr:cNvSpPr txBox="1"/>
      </xdr:nvSpPr>
      <xdr:spPr>
        <a:xfrm>
          <a:off x="137160" y="68580"/>
          <a:ext cx="13746480" cy="342786"/>
        </a:xfrm>
        <a:prstGeom prst="rect">
          <a:avLst/>
        </a:prstGeom>
        <a:solidFill>
          <a:schemeClr val="tx1">
            <a:lumMod val="75000"/>
            <a:lumOff val="2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a:solidFill>
                <a:srgbClr val="FF0000"/>
              </a:solidFill>
            </a:rPr>
            <a:t>INSURANCE</a:t>
          </a:r>
          <a:r>
            <a:rPr lang="en-IN" sz="1600" baseline="0">
              <a:solidFill>
                <a:srgbClr val="FF0000"/>
              </a:solidFill>
            </a:rPr>
            <a:t> ANALYTICS </a:t>
          </a:r>
          <a:r>
            <a:rPr lang="en-IN" sz="1600" baseline="0">
              <a:solidFill>
                <a:schemeClr val="bg1">
                  <a:lumMod val="75000"/>
                </a:schemeClr>
              </a:solidFill>
            </a:rPr>
            <a:t>DASHBOARD</a:t>
          </a:r>
          <a:endParaRPr lang="en-IN" sz="1600">
            <a:solidFill>
              <a:schemeClr val="bg1">
                <a:lumMod val="75000"/>
              </a:schemeClr>
            </a:solidFill>
          </a:endParaRPr>
        </a:p>
      </xdr:txBody>
    </xdr:sp>
    <xdr:clientData/>
  </xdr:oneCellAnchor>
  <xdr:twoCellAnchor>
    <xdr:from>
      <xdr:col>7</xdr:col>
      <xdr:colOff>480060</xdr:colOff>
      <xdr:row>2</xdr:row>
      <xdr:rowOff>68580</xdr:rowOff>
    </xdr:from>
    <xdr:to>
      <xdr:col>15</xdr:col>
      <xdr:colOff>198120</xdr:colOff>
      <xdr:row>10</xdr:row>
      <xdr:rowOff>144780</xdr:rowOff>
    </xdr:to>
    <xdr:graphicFrame macro="">
      <xdr:nvGraphicFramePr>
        <xdr:cNvPr id="3" name="Chart 2">
          <a:extLst>
            <a:ext uri="{FF2B5EF4-FFF2-40B4-BE49-F238E27FC236}">
              <a16:creationId xmlns:a16="http://schemas.microsoft.com/office/drawing/2014/main" id="{B83E1B91-627B-43BF-AD43-B14B575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137160</xdr:colOff>
      <xdr:row>2</xdr:row>
      <xdr:rowOff>68580</xdr:rowOff>
    </xdr:from>
    <xdr:to>
      <xdr:col>7</xdr:col>
      <xdr:colOff>472440</xdr:colOff>
      <xdr:row>10</xdr:row>
      <xdr:rowOff>144780</xdr:rowOff>
    </xdr:to>
    <xdr:graphicFrame macro="">
      <xdr:nvGraphicFramePr>
        <xdr:cNvPr id="4" name="Chart 3">
          <a:extLst>
            <a:ext uri="{FF2B5EF4-FFF2-40B4-BE49-F238E27FC236}">
              <a16:creationId xmlns:a16="http://schemas.microsoft.com/office/drawing/2014/main" id="{862AE769-C601-4EA7-9A39-0741576CA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205740</xdr:colOff>
      <xdr:row>2</xdr:row>
      <xdr:rowOff>68580</xdr:rowOff>
    </xdr:from>
    <xdr:to>
      <xdr:col>22</xdr:col>
      <xdr:colOff>487680</xdr:colOff>
      <xdr:row>10</xdr:row>
      <xdr:rowOff>137160</xdr:rowOff>
    </xdr:to>
    <xdr:graphicFrame macro="">
      <xdr:nvGraphicFramePr>
        <xdr:cNvPr id="5" name="Chart 4">
          <a:extLst>
            <a:ext uri="{FF2B5EF4-FFF2-40B4-BE49-F238E27FC236}">
              <a16:creationId xmlns:a16="http://schemas.microsoft.com/office/drawing/2014/main" id="{BF48AE64-16FE-46CD-BCE5-16CBACD23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144780</xdr:colOff>
      <xdr:row>25</xdr:row>
      <xdr:rowOff>144780</xdr:rowOff>
    </xdr:from>
    <xdr:to>
      <xdr:col>6</xdr:col>
      <xdr:colOff>601980</xdr:colOff>
      <xdr:row>34</xdr:row>
      <xdr:rowOff>76200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2C8F0A91-839C-4581-BE58-3F2342E86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4780" y="4716780"/>
              <a:ext cx="411480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220980</xdr:colOff>
      <xdr:row>24</xdr:row>
      <xdr:rowOff>83820</xdr:rowOff>
    </xdr:from>
    <xdr:to>
      <xdr:col>22</xdr:col>
      <xdr:colOff>463825</xdr:colOff>
      <xdr:row>34</xdr:row>
      <xdr:rowOff>91440</xdr:rowOff>
    </xdr:to>
    <xdr:graphicFrame macro="">
      <xdr:nvGraphicFramePr>
        <xdr:cNvPr id="7" name="Chart 6">
          <a:extLst>
            <a:ext uri="{FF2B5EF4-FFF2-40B4-BE49-F238E27FC236}">
              <a16:creationId xmlns:a16="http://schemas.microsoft.com/office/drawing/2014/main" id="{058B8A86-B4D7-4295-B141-9BE8B374D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228600</xdr:colOff>
      <xdr:row>13</xdr:row>
      <xdr:rowOff>121920</xdr:rowOff>
    </xdr:from>
    <xdr:to>
      <xdr:col>22</xdr:col>
      <xdr:colOff>464820</xdr:colOff>
      <xdr:row>24</xdr:row>
      <xdr:rowOff>60960</xdr:rowOff>
    </xdr:to>
    <xdr:graphicFrame macro="">
      <xdr:nvGraphicFramePr>
        <xdr:cNvPr id="8" name="Chart 7">
          <a:extLst>
            <a:ext uri="{FF2B5EF4-FFF2-40B4-BE49-F238E27FC236}">
              <a16:creationId xmlns:a16="http://schemas.microsoft.com/office/drawing/2014/main" id="{3F1E32A7-4F3D-494C-A14F-234C304FD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16</xdr:row>
      <xdr:rowOff>175260</xdr:rowOff>
    </xdr:from>
    <xdr:to>
      <xdr:col>7</xdr:col>
      <xdr:colOff>464820</xdr:colOff>
      <xdr:row>25</xdr:row>
      <xdr:rowOff>133350</xdr:rowOff>
    </xdr:to>
    <xdr:graphicFrame macro="">
      <xdr:nvGraphicFramePr>
        <xdr:cNvPr id="10" name="Chart 9">
          <a:extLst>
            <a:ext uri="{FF2B5EF4-FFF2-40B4-BE49-F238E27FC236}">
              <a16:creationId xmlns:a16="http://schemas.microsoft.com/office/drawing/2014/main" id="{8E2EE55F-C2FF-45E7-8C95-3D1E93B49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480060</xdr:colOff>
      <xdr:row>13</xdr:row>
      <xdr:rowOff>121920</xdr:rowOff>
    </xdr:from>
    <xdr:to>
      <xdr:col>15</xdr:col>
      <xdr:colOff>198120</xdr:colOff>
      <xdr:row>25</xdr:row>
      <xdr:rowOff>140970</xdr:rowOff>
    </xdr:to>
    <xdr:graphicFrame macro="">
      <xdr:nvGraphicFramePr>
        <xdr:cNvPr id="12" name="Chart 11">
          <a:extLst>
            <a:ext uri="{FF2B5EF4-FFF2-40B4-BE49-F238E27FC236}">
              <a16:creationId xmlns:a16="http://schemas.microsoft.com/office/drawing/2014/main" id="{EE40DE1C-E401-4137-A3D2-B82BEF7B8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137160</xdr:colOff>
      <xdr:row>10</xdr:row>
      <xdr:rowOff>144780</xdr:rowOff>
    </xdr:from>
    <xdr:to>
      <xdr:col>3</xdr:col>
      <xdr:colOff>495300</xdr:colOff>
      <xdr:row>13</xdr:row>
      <xdr:rowOff>99060</xdr:rowOff>
    </xdr:to>
    <xdr:sp macro="" textlink="">
      <xdr:nvSpPr>
        <xdr:cNvPr id="13" name="TextBox 12">
          <a:extLst>
            <a:ext uri="{FF2B5EF4-FFF2-40B4-BE49-F238E27FC236}">
              <a16:creationId xmlns:a16="http://schemas.microsoft.com/office/drawing/2014/main" id="{94205D34-F304-BD52-AAFE-603A0B153CA5}"/>
            </a:ext>
          </a:extLst>
        </xdr:cNvPr>
        <xdr:cNvSpPr txBox="1"/>
      </xdr:nvSpPr>
      <xdr:spPr>
        <a:xfrm>
          <a:off x="137160" y="1973580"/>
          <a:ext cx="2186940" cy="50292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Cross Sell Placd Ach %</a:t>
          </a:r>
          <a:r>
            <a:rPr lang="en-IN">
              <a:solidFill>
                <a:schemeClr val="bg1"/>
              </a:solidFill>
            </a:rPr>
            <a:t> </a:t>
          </a:r>
          <a:endParaRPr lang="en-IN" sz="1100">
            <a:solidFill>
              <a:schemeClr val="bg1"/>
            </a:solidFill>
          </a:endParaRPr>
        </a:p>
      </xdr:txBody>
    </xdr:sp>
    <xdr:clientData/>
  </xdr:twoCellAnchor>
  <xdr:twoCellAnchor>
    <xdr:from>
      <xdr:col>1</xdr:col>
      <xdr:colOff>160020</xdr:colOff>
      <xdr:row>12</xdr:row>
      <xdr:rowOff>22860</xdr:rowOff>
    </xdr:from>
    <xdr:to>
      <xdr:col>2</xdr:col>
      <xdr:colOff>396240</xdr:colOff>
      <xdr:row>13</xdr:row>
      <xdr:rowOff>38100</xdr:rowOff>
    </xdr:to>
    <xdr:sp macro="" textlink="Achievement!I10">
      <xdr:nvSpPr>
        <xdr:cNvPr id="14" name="TextBox 13">
          <a:extLst>
            <a:ext uri="{FF2B5EF4-FFF2-40B4-BE49-F238E27FC236}">
              <a16:creationId xmlns:a16="http://schemas.microsoft.com/office/drawing/2014/main" id="{5F70BF2E-4B11-A8E1-A252-A5539C1E2295}"/>
            </a:ext>
          </a:extLst>
        </xdr:cNvPr>
        <xdr:cNvSpPr txBox="1"/>
      </xdr:nvSpPr>
      <xdr:spPr>
        <a:xfrm>
          <a:off x="769620" y="2217420"/>
          <a:ext cx="845820" cy="198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B2AFFE0-D478-4A8F-ADCF-56A9049B4E96}" type="TxLink">
            <a:rPr lang="en-US" sz="1100" b="1" i="0" u="none" strike="noStrike">
              <a:solidFill>
                <a:srgbClr val="000000"/>
              </a:solidFill>
              <a:latin typeface="Calibri"/>
              <a:ea typeface="Calibri"/>
              <a:cs typeface="Calibri"/>
            </a:rPr>
            <a:pPr algn="ctr"/>
            <a:t>64.94%</a:t>
          </a:fld>
          <a:endParaRPr lang="en-IN" sz="1100"/>
        </a:p>
      </xdr:txBody>
    </xdr:sp>
    <xdr:clientData/>
  </xdr:twoCellAnchor>
  <xdr:twoCellAnchor>
    <xdr:from>
      <xdr:col>3</xdr:col>
      <xdr:colOff>502920</xdr:colOff>
      <xdr:row>10</xdr:row>
      <xdr:rowOff>152400</xdr:rowOff>
    </xdr:from>
    <xdr:to>
      <xdr:col>7</xdr:col>
      <xdr:colOff>464820</xdr:colOff>
      <xdr:row>13</xdr:row>
      <xdr:rowOff>99060</xdr:rowOff>
    </xdr:to>
    <xdr:sp macro="" textlink="">
      <xdr:nvSpPr>
        <xdr:cNvPr id="15" name="TextBox 14">
          <a:extLst>
            <a:ext uri="{FF2B5EF4-FFF2-40B4-BE49-F238E27FC236}">
              <a16:creationId xmlns:a16="http://schemas.microsoft.com/office/drawing/2014/main" id="{0AC7D2BD-002E-786D-33A8-9AA2A2187628}"/>
            </a:ext>
          </a:extLst>
        </xdr:cNvPr>
        <xdr:cNvSpPr txBox="1"/>
      </xdr:nvSpPr>
      <xdr:spPr>
        <a:xfrm>
          <a:off x="2331720" y="1981200"/>
          <a:ext cx="2400300" cy="4953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Cross Sell Invoice Ach %</a:t>
          </a:r>
          <a:r>
            <a:rPr lang="en-IN">
              <a:solidFill>
                <a:schemeClr val="bg1"/>
              </a:solidFill>
            </a:rPr>
            <a:t> </a:t>
          </a:r>
          <a:endParaRPr lang="en-IN" sz="1100">
            <a:solidFill>
              <a:schemeClr val="bg1"/>
            </a:solidFill>
          </a:endParaRPr>
        </a:p>
      </xdr:txBody>
    </xdr:sp>
    <xdr:clientData/>
  </xdr:twoCellAnchor>
  <xdr:oneCellAnchor>
    <xdr:from>
      <xdr:col>5</xdr:col>
      <xdr:colOff>22860</xdr:colOff>
      <xdr:row>12</xdr:row>
      <xdr:rowOff>22860</xdr:rowOff>
    </xdr:from>
    <xdr:ext cx="853440" cy="213360"/>
    <xdr:sp macro="" textlink="Achievement!J10">
      <xdr:nvSpPr>
        <xdr:cNvPr id="16" name="TextBox 15">
          <a:extLst>
            <a:ext uri="{FF2B5EF4-FFF2-40B4-BE49-F238E27FC236}">
              <a16:creationId xmlns:a16="http://schemas.microsoft.com/office/drawing/2014/main" id="{1954F43A-B0C0-F8B8-A16B-EED748C62778}"/>
            </a:ext>
          </a:extLst>
        </xdr:cNvPr>
        <xdr:cNvSpPr txBox="1"/>
      </xdr:nvSpPr>
      <xdr:spPr>
        <a:xfrm>
          <a:off x="3070860" y="2217420"/>
          <a:ext cx="853440" cy="2133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32F6695-4227-4468-B486-3B812265064A}" type="TxLink">
            <a:rPr lang="en-US" sz="1100" b="1" i="0" u="none" strike="noStrike">
              <a:solidFill>
                <a:srgbClr val="000000"/>
              </a:solidFill>
              <a:latin typeface="Calibri"/>
              <a:ea typeface="Calibri"/>
              <a:cs typeface="Calibri"/>
            </a:rPr>
            <a:pPr algn="ctr"/>
            <a:t>14.21%</a:t>
          </a:fld>
          <a:endParaRPr lang="en-IN" sz="1100"/>
        </a:p>
      </xdr:txBody>
    </xdr:sp>
    <xdr:clientData/>
  </xdr:oneCellAnchor>
  <xdr:twoCellAnchor>
    <xdr:from>
      <xdr:col>0</xdr:col>
      <xdr:colOff>152400</xdr:colOff>
      <xdr:row>13</xdr:row>
      <xdr:rowOff>114300</xdr:rowOff>
    </xdr:from>
    <xdr:to>
      <xdr:col>7</xdr:col>
      <xdr:colOff>441960</xdr:colOff>
      <xdr:row>16</xdr:row>
      <xdr:rowOff>152400</xdr:rowOff>
    </xdr:to>
    <xdr:sp macro="" textlink="">
      <xdr:nvSpPr>
        <xdr:cNvPr id="17" name="TextBox 16">
          <a:extLst>
            <a:ext uri="{FF2B5EF4-FFF2-40B4-BE49-F238E27FC236}">
              <a16:creationId xmlns:a16="http://schemas.microsoft.com/office/drawing/2014/main" id="{D553DA07-7085-640E-3ECE-E543C3E7CB26}"/>
            </a:ext>
          </a:extLst>
        </xdr:cNvPr>
        <xdr:cNvSpPr txBox="1"/>
      </xdr:nvSpPr>
      <xdr:spPr>
        <a:xfrm>
          <a:off x="152400" y="2491740"/>
          <a:ext cx="4556760" cy="58674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i="0" u="none" strike="noStrike">
              <a:solidFill>
                <a:schemeClr val="bg1"/>
              </a:solidFill>
              <a:effectLst/>
              <a:latin typeface="+mn-lt"/>
              <a:ea typeface="+mn-ea"/>
              <a:cs typeface="+mn-cs"/>
            </a:rPr>
            <a:t>YEARLY MEETING COUNT</a:t>
          </a:r>
          <a:r>
            <a:rPr lang="en-IN" sz="1050" b="1">
              <a:solidFill>
                <a:schemeClr val="bg1"/>
              </a:solidFill>
            </a:rPr>
            <a:t> </a:t>
          </a:r>
        </a:p>
      </xdr:txBody>
    </xdr:sp>
    <xdr:clientData/>
  </xdr:twoCellAnchor>
  <xdr:twoCellAnchor>
    <xdr:from>
      <xdr:col>3</xdr:col>
      <xdr:colOff>91440</xdr:colOff>
      <xdr:row>14</xdr:row>
      <xdr:rowOff>0</xdr:rowOff>
    </xdr:from>
    <xdr:to>
      <xdr:col>4</xdr:col>
      <xdr:colOff>114300</xdr:colOff>
      <xdr:row>15</xdr:row>
      <xdr:rowOff>22860</xdr:rowOff>
    </xdr:to>
    <xdr:sp macro="" textlink="">
      <xdr:nvSpPr>
        <xdr:cNvPr id="18" name="TextBox 17">
          <a:extLst>
            <a:ext uri="{FF2B5EF4-FFF2-40B4-BE49-F238E27FC236}">
              <a16:creationId xmlns:a16="http://schemas.microsoft.com/office/drawing/2014/main" id="{72BF78CA-A0ED-4861-3394-4193A74F7B4F}"/>
            </a:ext>
          </a:extLst>
        </xdr:cNvPr>
        <xdr:cNvSpPr txBox="1"/>
      </xdr:nvSpPr>
      <xdr:spPr>
        <a:xfrm>
          <a:off x="1920240" y="2560320"/>
          <a:ext cx="632460" cy="2057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2019</a:t>
          </a:r>
        </a:p>
      </xdr:txBody>
    </xdr:sp>
    <xdr:clientData/>
  </xdr:twoCellAnchor>
  <xdr:twoCellAnchor>
    <xdr:from>
      <xdr:col>4</xdr:col>
      <xdr:colOff>114300</xdr:colOff>
      <xdr:row>14</xdr:row>
      <xdr:rowOff>0</xdr:rowOff>
    </xdr:from>
    <xdr:to>
      <xdr:col>5</xdr:col>
      <xdr:colOff>76200</xdr:colOff>
      <xdr:row>15</xdr:row>
      <xdr:rowOff>15240</xdr:rowOff>
    </xdr:to>
    <xdr:sp macro="" textlink="">
      <xdr:nvSpPr>
        <xdr:cNvPr id="19" name="TextBox 18">
          <a:extLst>
            <a:ext uri="{FF2B5EF4-FFF2-40B4-BE49-F238E27FC236}">
              <a16:creationId xmlns:a16="http://schemas.microsoft.com/office/drawing/2014/main" id="{B6084D04-29BB-43E0-8222-241A2F0B3939}"/>
            </a:ext>
          </a:extLst>
        </xdr:cNvPr>
        <xdr:cNvSpPr txBox="1"/>
      </xdr:nvSpPr>
      <xdr:spPr>
        <a:xfrm>
          <a:off x="2552700" y="2560320"/>
          <a:ext cx="571500" cy="1981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2020</a:t>
          </a:r>
        </a:p>
      </xdr:txBody>
    </xdr:sp>
    <xdr:clientData/>
  </xdr:twoCellAnchor>
  <xdr:twoCellAnchor>
    <xdr:from>
      <xdr:col>3</xdr:col>
      <xdr:colOff>99060</xdr:colOff>
      <xdr:row>15</xdr:row>
      <xdr:rowOff>22860</xdr:rowOff>
    </xdr:from>
    <xdr:to>
      <xdr:col>4</xdr:col>
      <xdr:colOff>114300</xdr:colOff>
      <xdr:row>16</xdr:row>
      <xdr:rowOff>53340</xdr:rowOff>
    </xdr:to>
    <xdr:sp macro="" textlink="'No of Meeting Date'!B25">
      <xdr:nvSpPr>
        <xdr:cNvPr id="20" name="TextBox 19">
          <a:extLst>
            <a:ext uri="{FF2B5EF4-FFF2-40B4-BE49-F238E27FC236}">
              <a16:creationId xmlns:a16="http://schemas.microsoft.com/office/drawing/2014/main" id="{71767A83-14DA-5133-DC55-2425F50CDD70}"/>
            </a:ext>
          </a:extLst>
        </xdr:cNvPr>
        <xdr:cNvSpPr txBox="1"/>
      </xdr:nvSpPr>
      <xdr:spPr>
        <a:xfrm>
          <a:off x="1927860" y="2766060"/>
          <a:ext cx="624840" cy="2133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6EF5E4-F84B-41F5-A1A4-8A5CDC6572F7}" type="TxLink">
            <a:rPr lang="en-US" sz="1100" b="1" i="0" u="none" strike="noStrike">
              <a:solidFill>
                <a:schemeClr val="bg1"/>
              </a:solidFill>
              <a:latin typeface="Calibri"/>
              <a:ea typeface="Calibri"/>
              <a:cs typeface="Calibri"/>
            </a:rPr>
            <a:pPr algn="ctr"/>
            <a:t>3</a:t>
          </a:fld>
          <a:endParaRPr lang="en-IN" sz="1100">
            <a:solidFill>
              <a:schemeClr val="bg1"/>
            </a:solidFill>
          </a:endParaRPr>
        </a:p>
      </xdr:txBody>
    </xdr:sp>
    <xdr:clientData/>
  </xdr:twoCellAnchor>
  <xdr:twoCellAnchor>
    <xdr:from>
      <xdr:col>4</xdr:col>
      <xdr:colOff>114300</xdr:colOff>
      <xdr:row>15</xdr:row>
      <xdr:rowOff>22860</xdr:rowOff>
    </xdr:from>
    <xdr:to>
      <xdr:col>5</xdr:col>
      <xdr:colOff>76200</xdr:colOff>
      <xdr:row>16</xdr:row>
      <xdr:rowOff>53340</xdr:rowOff>
    </xdr:to>
    <xdr:sp macro="" textlink="'No of Meeting Date'!C25">
      <xdr:nvSpPr>
        <xdr:cNvPr id="21" name="TextBox 20">
          <a:extLst>
            <a:ext uri="{FF2B5EF4-FFF2-40B4-BE49-F238E27FC236}">
              <a16:creationId xmlns:a16="http://schemas.microsoft.com/office/drawing/2014/main" id="{058CF7EE-72AB-4E9D-A6EA-7B9553044059}"/>
            </a:ext>
          </a:extLst>
        </xdr:cNvPr>
        <xdr:cNvSpPr txBox="1"/>
      </xdr:nvSpPr>
      <xdr:spPr>
        <a:xfrm>
          <a:off x="2552700" y="2766060"/>
          <a:ext cx="571500" cy="2133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58BCBC-5E50-47B1-B3EE-5069911B43B9}" type="TxLink">
            <a:rPr lang="en-US" sz="1100" b="1" i="0" u="none" strike="noStrike">
              <a:solidFill>
                <a:schemeClr val="bg1"/>
              </a:solidFill>
              <a:latin typeface="Calibri"/>
              <a:ea typeface="Calibri"/>
              <a:cs typeface="Calibri"/>
            </a:rPr>
            <a:pPr algn="ctr"/>
            <a:t>31</a:t>
          </a:fld>
          <a:endParaRPr lang="en-IN" sz="1100">
            <a:solidFill>
              <a:schemeClr val="bg1"/>
            </a:solidFill>
          </a:endParaRPr>
        </a:p>
      </xdr:txBody>
    </xdr:sp>
    <xdr:clientData/>
  </xdr:twoCellAnchor>
  <xdr:twoCellAnchor>
    <xdr:from>
      <xdr:col>7</xdr:col>
      <xdr:colOff>472440</xdr:colOff>
      <xdr:row>10</xdr:row>
      <xdr:rowOff>152400</xdr:rowOff>
    </xdr:from>
    <xdr:to>
      <xdr:col>11</xdr:col>
      <xdr:colOff>419100</xdr:colOff>
      <xdr:row>13</xdr:row>
      <xdr:rowOff>99060</xdr:rowOff>
    </xdr:to>
    <xdr:sp macro="" textlink="">
      <xdr:nvSpPr>
        <xdr:cNvPr id="24" name="TextBox 23">
          <a:extLst>
            <a:ext uri="{FF2B5EF4-FFF2-40B4-BE49-F238E27FC236}">
              <a16:creationId xmlns:a16="http://schemas.microsoft.com/office/drawing/2014/main" id="{E8A2D8A4-53B4-4B35-9355-1BC4A221F595}"/>
            </a:ext>
          </a:extLst>
        </xdr:cNvPr>
        <xdr:cNvSpPr txBox="1"/>
      </xdr:nvSpPr>
      <xdr:spPr>
        <a:xfrm>
          <a:off x="4739640" y="1981200"/>
          <a:ext cx="2385060" cy="4953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New Placd Ach %</a:t>
          </a:r>
          <a:r>
            <a:rPr lang="en-IN">
              <a:solidFill>
                <a:schemeClr val="bg1"/>
              </a:solidFill>
            </a:rPr>
            <a:t> </a:t>
          </a:r>
          <a:endParaRPr lang="en-IN" sz="1100">
            <a:solidFill>
              <a:schemeClr val="bg1"/>
            </a:solidFill>
          </a:endParaRPr>
        </a:p>
      </xdr:txBody>
    </xdr:sp>
    <xdr:clientData/>
  </xdr:twoCellAnchor>
  <xdr:twoCellAnchor>
    <xdr:from>
      <xdr:col>11</xdr:col>
      <xdr:colOff>434340</xdr:colOff>
      <xdr:row>10</xdr:row>
      <xdr:rowOff>152400</xdr:rowOff>
    </xdr:from>
    <xdr:to>
      <xdr:col>15</xdr:col>
      <xdr:colOff>190500</xdr:colOff>
      <xdr:row>13</xdr:row>
      <xdr:rowOff>99060</xdr:rowOff>
    </xdr:to>
    <xdr:sp macro="" textlink="">
      <xdr:nvSpPr>
        <xdr:cNvPr id="25" name="TextBox 24">
          <a:extLst>
            <a:ext uri="{FF2B5EF4-FFF2-40B4-BE49-F238E27FC236}">
              <a16:creationId xmlns:a16="http://schemas.microsoft.com/office/drawing/2014/main" id="{825144C5-0094-4BC0-836C-21F3746D4011}"/>
            </a:ext>
          </a:extLst>
        </xdr:cNvPr>
        <xdr:cNvSpPr txBox="1"/>
      </xdr:nvSpPr>
      <xdr:spPr>
        <a:xfrm>
          <a:off x="7139940" y="1981200"/>
          <a:ext cx="2194560" cy="4953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New Invoice Ach %</a:t>
          </a:r>
          <a:r>
            <a:rPr lang="en-IN">
              <a:solidFill>
                <a:schemeClr val="bg1"/>
              </a:solidFill>
            </a:rPr>
            <a:t> </a:t>
          </a:r>
          <a:endParaRPr lang="en-IN" sz="1100">
            <a:solidFill>
              <a:schemeClr val="bg1"/>
            </a:solidFill>
          </a:endParaRPr>
        </a:p>
      </xdr:txBody>
    </xdr:sp>
    <xdr:clientData/>
  </xdr:twoCellAnchor>
  <xdr:twoCellAnchor>
    <xdr:from>
      <xdr:col>15</xdr:col>
      <xdr:colOff>205740</xdr:colOff>
      <xdr:row>10</xdr:row>
      <xdr:rowOff>152400</xdr:rowOff>
    </xdr:from>
    <xdr:to>
      <xdr:col>19</xdr:col>
      <xdr:colOff>91440</xdr:colOff>
      <xdr:row>13</xdr:row>
      <xdr:rowOff>99060</xdr:rowOff>
    </xdr:to>
    <xdr:sp macro="" textlink="">
      <xdr:nvSpPr>
        <xdr:cNvPr id="26" name="TextBox 25">
          <a:extLst>
            <a:ext uri="{FF2B5EF4-FFF2-40B4-BE49-F238E27FC236}">
              <a16:creationId xmlns:a16="http://schemas.microsoft.com/office/drawing/2014/main" id="{39921460-F317-4B75-B3AD-09FF5E850601}"/>
            </a:ext>
          </a:extLst>
        </xdr:cNvPr>
        <xdr:cNvSpPr txBox="1"/>
      </xdr:nvSpPr>
      <xdr:spPr>
        <a:xfrm>
          <a:off x="9349740" y="1981200"/>
          <a:ext cx="2324100" cy="4953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Renewal Placd Ach %</a:t>
          </a:r>
          <a:r>
            <a:rPr lang="en-IN">
              <a:solidFill>
                <a:schemeClr val="bg1"/>
              </a:solidFill>
            </a:rPr>
            <a:t> </a:t>
          </a:r>
          <a:endParaRPr lang="en-IN" sz="1100">
            <a:solidFill>
              <a:schemeClr val="bg1"/>
            </a:solidFill>
          </a:endParaRPr>
        </a:p>
      </xdr:txBody>
    </xdr:sp>
    <xdr:clientData/>
  </xdr:twoCellAnchor>
  <xdr:twoCellAnchor>
    <xdr:from>
      <xdr:col>19</xdr:col>
      <xdr:colOff>99060</xdr:colOff>
      <xdr:row>10</xdr:row>
      <xdr:rowOff>152400</xdr:rowOff>
    </xdr:from>
    <xdr:to>
      <xdr:col>22</xdr:col>
      <xdr:colOff>480060</xdr:colOff>
      <xdr:row>13</xdr:row>
      <xdr:rowOff>99060</xdr:rowOff>
    </xdr:to>
    <xdr:sp macro="" textlink="">
      <xdr:nvSpPr>
        <xdr:cNvPr id="27" name="TextBox 26">
          <a:extLst>
            <a:ext uri="{FF2B5EF4-FFF2-40B4-BE49-F238E27FC236}">
              <a16:creationId xmlns:a16="http://schemas.microsoft.com/office/drawing/2014/main" id="{2595BB59-0E61-4F07-B218-F0104A84D359}"/>
            </a:ext>
          </a:extLst>
        </xdr:cNvPr>
        <xdr:cNvSpPr txBox="1"/>
      </xdr:nvSpPr>
      <xdr:spPr>
        <a:xfrm>
          <a:off x="11681460" y="1981200"/>
          <a:ext cx="2209800" cy="4953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i="0" u="none" strike="noStrike">
              <a:solidFill>
                <a:schemeClr val="bg1"/>
              </a:solidFill>
              <a:effectLst/>
              <a:latin typeface="+mn-lt"/>
              <a:ea typeface="+mn-ea"/>
              <a:cs typeface="+mn-cs"/>
            </a:rPr>
            <a:t>Renewel Invoice Ach %</a:t>
          </a:r>
          <a:r>
            <a:rPr lang="en-IN">
              <a:solidFill>
                <a:schemeClr val="bg1"/>
              </a:solidFill>
            </a:rPr>
            <a:t> </a:t>
          </a:r>
          <a:endParaRPr lang="en-IN" sz="1100">
            <a:solidFill>
              <a:schemeClr val="bg1"/>
            </a:solidFill>
          </a:endParaRPr>
        </a:p>
      </xdr:txBody>
    </xdr:sp>
    <xdr:clientData/>
  </xdr:twoCellAnchor>
  <xdr:twoCellAnchor>
    <xdr:from>
      <xdr:col>9</xdr:col>
      <xdr:colOff>0</xdr:colOff>
      <xdr:row>12</xdr:row>
      <xdr:rowOff>15240</xdr:rowOff>
    </xdr:from>
    <xdr:to>
      <xdr:col>10</xdr:col>
      <xdr:colOff>259080</xdr:colOff>
      <xdr:row>13</xdr:row>
      <xdr:rowOff>53340</xdr:rowOff>
    </xdr:to>
    <xdr:sp macro="" textlink="Achievement!I14">
      <xdr:nvSpPr>
        <xdr:cNvPr id="28" name="TextBox 27">
          <a:extLst>
            <a:ext uri="{FF2B5EF4-FFF2-40B4-BE49-F238E27FC236}">
              <a16:creationId xmlns:a16="http://schemas.microsoft.com/office/drawing/2014/main" id="{AA351C42-FBF3-3FD8-3FB3-86CAB6584537}"/>
            </a:ext>
          </a:extLst>
        </xdr:cNvPr>
        <xdr:cNvSpPr txBox="1"/>
      </xdr:nvSpPr>
      <xdr:spPr>
        <a:xfrm>
          <a:off x="5486400" y="2209800"/>
          <a:ext cx="86868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4F7E3C-7F5D-4B54-A032-7CA9E83D8CD0}" type="TxLink">
            <a:rPr lang="en-US" sz="1100" b="1" i="0" u="none" strike="noStrike">
              <a:solidFill>
                <a:srgbClr val="000000"/>
              </a:solidFill>
              <a:latin typeface="Calibri"/>
              <a:ea typeface="Calibri"/>
              <a:cs typeface="Calibri"/>
            </a:rPr>
            <a:pPr algn="ctr"/>
            <a:t>17.95%</a:t>
          </a:fld>
          <a:endParaRPr lang="en-IN" sz="1100"/>
        </a:p>
      </xdr:txBody>
    </xdr:sp>
    <xdr:clientData/>
  </xdr:twoCellAnchor>
  <xdr:twoCellAnchor>
    <xdr:from>
      <xdr:col>12</xdr:col>
      <xdr:colOff>457200</xdr:colOff>
      <xdr:row>12</xdr:row>
      <xdr:rowOff>0</xdr:rowOff>
    </xdr:from>
    <xdr:to>
      <xdr:col>14</xdr:col>
      <xdr:colOff>106680</xdr:colOff>
      <xdr:row>13</xdr:row>
      <xdr:rowOff>38100</xdr:rowOff>
    </xdr:to>
    <xdr:sp macro="" textlink="Achievement!J14">
      <xdr:nvSpPr>
        <xdr:cNvPr id="29" name="TextBox 28">
          <a:extLst>
            <a:ext uri="{FF2B5EF4-FFF2-40B4-BE49-F238E27FC236}">
              <a16:creationId xmlns:a16="http://schemas.microsoft.com/office/drawing/2014/main" id="{8B0660F9-7541-4B3A-848A-02ADE4F5420B}"/>
            </a:ext>
          </a:extLst>
        </xdr:cNvPr>
        <xdr:cNvSpPr txBox="1"/>
      </xdr:nvSpPr>
      <xdr:spPr>
        <a:xfrm>
          <a:off x="7772400" y="2194560"/>
          <a:ext cx="86868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4E15E3-092C-4E7E-86D0-906EB53C389B}" type="TxLink">
            <a:rPr lang="en-US" sz="1100" b="1" i="0" u="none" strike="noStrike">
              <a:solidFill>
                <a:srgbClr val="000000"/>
              </a:solidFill>
              <a:latin typeface="Calibri"/>
              <a:ea typeface="Calibri"/>
              <a:cs typeface="Calibri"/>
            </a:rPr>
            <a:pPr algn="ctr"/>
            <a:t>2.90%</a:t>
          </a:fld>
          <a:endParaRPr lang="en-IN" sz="1100"/>
        </a:p>
      </xdr:txBody>
    </xdr:sp>
    <xdr:clientData/>
  </xdr:twoCellAnchor>
  <xdr:twoCellAnchor>
    <xdr:from>
      <xdr:col>16</xdr:col>
      <xdr:colOff>320040</xdr:colOff>
      <xdr:row>12</xdr:row>
      <xdr:rowOff>7620</xdr:rowOff>
    </xdr:from>
    <xdr:to>
      <xdr:col>17</xdr:col>
      <xdr:colOff>579120</xdr:colOff>
      <xdr:row>13</xdr:row>
      <xdr:rowOff>45720</xdr:rowOff>
    </xdr:to>
    <xdr:sp macro="" textlink="Achievement!I18">
      <xdr:nvSpPr>
        <xdr:cNvPr id="30" name="TextBox 29">
          <a:extLst>
            <a:ext uri="{FF2B5EF4-FFF2-40B4-BE49-F238E27FC236}">
              <a16:creationId xmlns:a16="http://schemas.microsoft.com/office/drawing/2014/main" id="{60BEE9B0-3AB7-4C89-AAD9-BC134322DABB}"/>
            </a:ext>
          </a:extLst>
        </xdr:cNvPr>
        <xdr:cNvSpPr txBox="1"/>
      </xdr:nvSpPr>
      <xdr:spPr>
        <a:xfrm>
          <a:off x="10073640" y="2202180"/>
          <a:ext cx="86868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C51DCF-0A8C-43F2-BF6D-C799A07425C6}" type="TxLink">
            <a:rPr lang="en-US" sz="1100" b="1" i="0" u="none" strike="noStrike">
              <a:solidFill>
                <a:srgbClr val="000000"/>
              </a:solidFill>
              <a:latin typeface="Calibri"/>
              <a:ea typeface="Calibri"/>
              <a:cs typeface="Calibri"/>
            </a:rPr>
            <a:pPr algn="ctr"/>
            <a:t>150.23%</a:t>
          </a:fld>
          <a:endParaRPr lang="en-IN" sz="1100"/>
        </a:p>
      </xdr:txBody>
    </xdr:sp>
    <xdr:clientData/>
  </xdr:twoCellAnchor>
  <xdr:twoCellAnchor>
    <xdr:from>
      <xdr:col>20</xdr:col>
      <xdr:colOff>121920</xdr:colOff>
      <xdr:row>12</xdr:row>
      <xdr:rowOff>7620</xdr:rowOff>
    </xdr:from>
    <xdr:to>
      <xdr:col>21</xdr:col>
      <xdr:colOff>381000</xdr:colOff>
      <xdr:row>13</xdr:row>
      <xdr:rowOff>45720</xdr:rowOff>
    </xdr:to>
    <xdr:sp macro="" textlink="Achievement!J18">
      <xdr:nvSpPr>
        <xdr:cNvPr id="31" name="TextBox 30">
          <a:extLst>
            <a:ext uri="{FF2B5EF4-FFF2-40B4-BE49-F238E27FC236}">
              <a16:creationId xmlns:a16="http://schemas.microsoft.com/office/drawing/2014/main" id="{48044C58-ACF2-43D6-AC4A-5D9E5F68A92F}"/>
            </a:ext>
          </a:extLst>
        </xdr:cNvPr>
        <xdr:cNvSpPr txBox="1"/>
      </xdr:nvSpPr>
      <xdr:spPr>
        <a:xfrm>
          <a:off x="12313920" y="2202180"/>
          <a:ext cx="86868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8F149F-FFCE-486A-84D4-10E974A5E6C5}" type="TxLink">
            <a:rPr lang="en-US" sz="1100" b="1" i="0" u="none" strike="noStrike">
              <a:solidFill>
                <a:srgbClr val="000000"/>
              </a:solidFill>
              <a:latin typeface="Calibri"/>
              <a:ea typeface="Calibri"/>
              <a:cs typeface="Calibri"/>
            </a:rPr>
            <a:pPr algn="ctr"/>
            <a:t>66.92%</a:t>
          </a:fld>
          <a:endParaRPr lang="en-IN" sz="1100"/>
        </a:p>
      </xdr:txBody>
    </xdr:sp>
    <xdr:clientData/>
  </xdr:twoCellAnchor>
  <xdr:twoCellAnchor editAs="oneCell">
    <xdr:from>
      <xdr:col>19</xdr:col>
      <xdr:colOff>53340</xdr:colOff>
      <xdr:row>0</xdr:row>
      <xdr:rowOff>129540</xdr:rowOff>
    </xdr:from>
    <xdr:to>
      <xdr:col>22</xdr:col>
      <xdr:colOff>114300</xdr:colOff>
      <xdr:row>2</xdr:row>
      <xdr:rowOff>15240</xdr:rowOff>
    </xdr:to>
    <mc:AlternateContent xmlns:mc="http://schemas.openxmlformats.org/markup-compatibility/2006" xmlns:a14="http://schemas.microsoft.com/office/drawing/2010/main">
      <mc:Choice Requires="a14">
        <xdr:graphicFrame macro="">
          <xdr:nvGraphicFramePr>
            <xdr:cNvPr id="22" name="Employee Name 1">
              <a:extLst>
                <a:ext uri="{FF2B5EF4-FFF2-40B4-BE49-F238E27FC236}">
                  <a16:creationId xmlns:a16="http://schemas.microsoft.com/office/drawing/2014/main" id="{28B69F06-6FBB-46BC-ABD9-D3259CCB59E8}"/>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1635740" y="129540"/>
              <a:ext cx="1889760" cy="251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15240</xdr:colOff>
      <xdr:row>25</xdr:row>
      <xdr:rowOff>152400</xdr:rowOff>
    </xdr:from>
    <xdr:to>
      <xdr:col>15</xdr:col>
      <xdr:colOff>190500</xdr:colOff>
      <xdr:row>34</xdr:row>
      <xdr:rowOff>68580</xdr:rowOff>
    </xdr:to>
    <xdr:graphicFrame macro="">
      <xdr:nvGraphicFramePr>
        <xdr:cNvPr id="23" name="Chart 22">
          <a:extLst>
            <a:ext uri="{FF2B5EF4-FFF2-40B4-BE49-F238E27FC236}">
              <a16:creationId xmlns:a16="http://schemas.microsoft.com/office/drawing/2014/main" id="{F83D0CCD-9685-4746-B533-563CA2314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45720</xdr:colOff>
      <xdr:row>0</xdr:row>
      <xdr:rowOff>99060</xdr:rowOff>
    </xdr:from>
    <xdr:to>
      <xdr:col>14</xdr:col>
      <xdr:colOff>535577</xdr:colOff>
      <xdr:row>2</xdr:row>
      <xdr:rowOff>7620</xdr:rowOff>
    </xdr:to>
    <xdr:pic>
      <xdr:nvPicPr>
        <xdr:cNvPr id="33" name="Picture 32" descr="Claiming car insurance: Why you should ...">
          <a:extLst>
            <a:ext uri="{FF2B5EF4-FFF2-40B4-BE49-F238E27FC236}">
              <a16:creationId xmlns:a16="http://schemas.microsoft.com/office/drawing/2014/main" id="{C4600917-AC66-2052-83D7-023F197D796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580120" y="99060"/>
          <a:ext cx="489857"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0740743" createdVersion="5" refreshedVersion="8" minRefreshableVersion="3" recordCount="0" supportSubquery="1" supportAdvancedDrill="1" xr:uid="{1CF83B22-93AF-4233-A85E-9232EC89A289}">
  <cacheSource type="external" connectionId="7"/>
  <cacheFields count="3">
    <cacheField name="[Measures].[Sum of Amount 3]" caption="Sum of Amount 3" numFmtId="0" hierarchy="84" level="32767"/>
    <cacheField name="[fees_202001231041].[income_class].[income_class]" caption="income_class" numFmtId="0" hierarchy="22" level="1">
      <sharedItems count="3">
        <s v="Cross Sell"/>
        <s v="New"/>
        <s v="Renewal"/>
      </sharedItems>
    </cacheField>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097222" createdVersion="5" refreshedVersion="8" minRefreshableVersion="3" recordCount="0" supportSubquery="1" supportAdvancedDrill="1" xr:uid="{840BA63C-2B1A-4866-86B6-7F9ED59AB046}">
  <cacheSource type="external" connectionId="7"/>
  <cacheFields count="4">
    <cacheField name="[Measures].[Sum of Cross sell bugdet]" caption="Sum of Cross sell bugdet" numFmtId="0" hierarchy="75" level="32767"/>
    <cacheField name="[Measures].[Sum of Renewal Budget]" caption="Sum of Renewal Budget" numFmtId="0" hierarchy="76" level="32767"/>
    <cacheField name="[Measures].[Sum of New Budget]" caption="Sum of New Budget" numFmtId="0" hierarchy="77"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3"/>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oneField="1" hidden="1">
      <fieldsUsage count="1">
        <fieldUsage x="0"/>
      </fieldsUsage>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oneField="1" hidden="1">
      <fieldsUsage count="1">
        <fieldUsage x="1"/>
      </fieldsUsage>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oneField="1" hidden="1">
      <fieldsUsage count="1">
        <fieldUsage x="2"/>
      </fieldsUsage>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1435182" createdVersion="5" refreshedVersion="8" minRefreshableVersion="3" recordCount="0" supportSubquery="1" supportAdvancedDrill="1" xr:uid="{F5143267-BE38-4E81-B2E3-2F1EBF4B9625}">
  <cacheSource type="external" connectionId="7"/>
  <cacheFields count="3">
    <cacheField name="[Measures].[Sum of Amount 2]" caption="Sum of Amount 2" numFmtId="0" hierarchy="78" level="32767"/>
    <cacheField name="[brokerage_202001231040].[income_class].[income_class]" caption="income_class" numFmtId="0" hierarchy="10" level="1">
      <sharedItems count="3">
        <s v="Cross Sell"/>
        <s v="New"/>
        <s v="Renewal"/>
      </sharedItems>
    </cacheField>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1782406" createdVersion="5" refreshedVersion="8" minRefreshableVersion="3" recordCount="0" supportSubquery="1" supportAdvancedDrill="1" xr:uid="{23BBB8CB-168B-41B4-A181-2203EC4A88BB}">
  <cacheSource type="external" connectionId="7"/>
  <cacheFields count="3">
    <cacheField name="[invoice_202001231041].[income_class].[income_class]" caption="income_class" numFmtId="0" hierarchy="46" level="1">
      <sharedItems count="3">
        <s v="Cross Sell"/>
        <s v="New"/>
        <s v="Renewal"/>
      </sharedItems>
    </cacheField>
    <cacheField name="[Measures].[Sum of Amount]" caption="Sum of Amount" numFmtId="0" hierarchy="74"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0"/>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2361113" createdVersion="5" refreshedVersion="8" minRefreshableVersion="3" recordCount="0" supportSubquery="1" supportAdvancedDrill="1" xr:uid="{D20C69A3-38B9-4C72-8573-C422ED3722E2}">
  <cacheSource type="external" connectionId="7"/>
  <cacheFields count="4">
    <cacheField name="[Measures].[Count of invoice_date]" caption="Count of invoice_date" numFmtId="0" hierarchy="81" level="32767"/>
    <cacheField name="[invoice_202001231041].[Account Executive].[Account Executive]" caption="Account Executive" numFmtId="0" hierarchy="45" level="1">
      <sharedItems count="11">
        <s v="Abhinav Shivam"/>
        <s v="Animesh Rawat"/>
        <s v="Ankita Shah"/>
        <s v="Divya Dhingra"/>
        <s v="Gautam Murkunde"/>
        <s v="Mark"/>
        <s v="Neel Jain"/>
        <s v="Shloka Shelat"/>
        <s v="Shobhit Agarwal"/>
        <s v="Vidit Shah"/>
        <s v="Vinay"/>
      </sharedItems>
    </cacheField>
    <cacheField name="[invoice_202001231041].[income_class].[income_class]" caption="income_class" numFmtId="0" hierarchy="46" level="1">
      <sharedItems containsBlank="1" count="4">
        <m/>
        <s v="Cross Sell"/>
        <s v="New"/>
        <s v="Renewal"/>
      </sharedItems>
    </cacheField>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3"/>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oneField="1" hidden="1">
      <fieldsUsage count="1">
        <fieldUsage x="0"/>
      </fieldsUsage>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2708337" createdVersion="5" refreshedVersion="8" minRefreshableVersion="3" recordCount="0" supportSubquery="1" supportAdvancedDrill="1" xr:uid="{695036DB-F24A-4B04-9445-B683AB6332C7}">
  <cacheSource type="external" connectionId="7"/>
  <cacheFields count="3">
    <cacheField name="[meeting_list_202001231041].[Account Executive].[Account Executive]" caption="Account Executive" numFmtId="0" hierarchy="52" level="1">
      <sharedItems count="9">
        <s v="Abhinav Shivam"/>
        <s v="Animesh Rawat"/>
        <s v="Gilbert"/>
        <s v="Ketan Jain"/>
        <s v="Manish Sharma"/>
        <s v="Mark"/>
        <s v="Raju Kumar"/>
        <s v="Shivani Sharma"/>
        <s v="Vinay"/>
      </sharedItems>
    </cacheField>
    <cacheField name="[Measures].[Count of meeting_date]" caption="Count of meeting_date" numFmtId="0" hierarchy="79"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3055553" createdVersion="5" refreshedVersion="8" minRefreshableVersion="3" recordCount="0" supportSubquery="1" supportAdvancedDrill="1" xr:uid="{860ACBBD-2C33-428F-B787-1EBAC2855D4C}">
  <cacheSource type="external" connectionId="7"/>
  <cacheFields count="3">
    <cacheField name="[meeting_list_202001231041].[meeting_date (Year)].[meeting_date (Year)]" caption="meeting_date (Year)" numFmtId="0" hierarchy="56" level="1">
      <sharedItems count="2">
        <s v="2019"/>
        <s v="2020"/>
      </sharedItems>
    </cacheField>
    <cacheField name="[Measures].[Count of meeting_date]" caption="Count of meeting_date" numFmtId="0" hierarchy="79"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3749999" createdVersion="5" refreshedVersion="8" minRefreshableVersion="3" recordCount="0" supportSubquery="1" supportAdvancedDrill="1" xr:uid="{47CBE8F2-98C2-463C-A7EE-65E675B70AE7}">
  <cacheSource type="external" connectionId="7"/>
  <cacheFields count="3">
    <cacheField name="[gcrm_opportunity_202001231041].[opportunity_name].[opportunity_name]" caption="opportunity_name" numFmtId="0" hierarchy="26" level="1">
      <sharedItems count="4">
        <s v="CVP GMC"/>
        <s v="DB -Mega Policy"/>
        <s v="EL-Group Mediclaim"/>
        <s v="Fire"/>
      </sharedItems>
    </cacheField>
    <cacheField name="[Measures].[Sum of revenue_amount]" caption="Sum of revenue_amount" numFmtId="0" hierarchy="83"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4097222" createdVersion="5" refreshedVersion="8" minRefreshableVersion="3" recordCount="0" supportSubquery="1" supportAdvancedDrill="1" xr:uid="{B1C4CCC3-3D2E-4E65-869C-83F08F54C657}">
  <cacheSource type="external" connectionId="7"/>
  <cacheFields count="3">
    <cacheField name="[gcrm_opportunity_202001231041].[stage].[stage]" caption="stage" numFmtId="0" hierarchy="33" level="1">
      <sharedItems count="3">
        <s v="Negotiate"/>
        <s v="Propose Solution"/>
        <s v="Qualify Opportunity"/>
      </sharedItems>
    </cacheField>
    <cacheField name="[Measures].[Count of opportunity_name]" caption="Count of opportunity_name" numFmtId="0" hierarchy="82"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4560184" createdVersion="5" refreshedVersion="8" minRefreshableVersion="3" recordCount="0" supportSubquery="1" supportAdvancedDrill="1" xr:uid="{9C35E640-F756-46D5-A7AD-16292D9DD8FC}">
  <cacheSource type="external" connectionId="7"/>
  <cacheFields count="3">
    <cacheField name="[gcrm_opportunity_202001231041].[stage].[stage]" caption="stage" numFmtId="0" hierarchy="33" level="1">
      <sharedItems count="3">
        <s v="Negotiate"/>
        <s v="Propose Solution"/>
        <s v="Qualify Opportunity"/>
      </sharedItems>
    </cacheField>
    <cacheField name="[Measures].[Sum of revenue_amount]" caption="Sum of revenue_amount" numFmtId="0" hierarchy="83"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4907407" createdVersion="5" refreshedVersion="8" minRefreshableVersion="3" recordCount="0" supportSubquery="1" supportAdvancedDrill="1" xr:uid="{E3526A25-B697-4E8C-BD66-AE7C256165FE}">
  <cacheSource type="external" connectionId="7"/>
  <cacheFields count="4">
    <cacheField name="[Measures].[Sum of revenue_amount]" caption="Sum of revenue_amount" numFmtId="0" hierarchy="83" level="32767"/>
    <cacheField name="[gcrm_opportunity_202001231041].[opportunity_name].[opportunity_name]" caption="opportunity_name" numFmtId="0" hierarchy="26" level="1">
      <sharedItems count="5">
        <s v="BE-Mega policy"/>
        <s v="CVP GMC"/>
        <s v="DB -Mega Policy"/>
        <s v="DB -Terrorism Policy"/>
        <s v="EL-Group Mediclaim"/>
      </sharedItems>
    </cacheField>
    <cacheField name="[gcrm_opportunity_202001231041].[stage].[stage]" caption="stage" numFmtId="0" hierarchy="33" level="1">
      <sharedItems containsSemiMixedTypes="0" containsNonDate="0" containsString="0"/>
    </cacheField>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2"/>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3"/>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498.920095254631" createdVersion="5" refreshedVersion="8" minRefreshableVersion="3" recordCount="0" supportSubquery="1" supportAdvancedDrill="1" xr:uid="{76ECE256-BEA6-4FAE-B854-88C08E38D62B}">
  <cacheSource type="external" connectionId="7"/>
  <cacheFields count="3">
    <cacheField name="[gcrm_opportunity_202001231041].[stage].[stage]" caption="stage" numFmtId="0" hierarchy="33" level="1">
      <sharedItems count="3">
        <s v="Negotiate"/>
        <s v="Propose Solution"/>
        <s v="Qualify Opportunity"/>
      </sharedItems>
    </cacheField>
    <cacheField name="[Measures].[Count of opportunity_name]" caption="Count of opportunity_name" numFmtId="0" hierarchy="82" level="32767"/>
    <cacheField name="[NN EN EE Indi bdgt -20012020].[Employee Name].[Employee Name]" caption="Employee Name" numFmtId="0" hierarchy="61" level="1">
      <sharedItems containsSemiMixedTypes="0" containsNonDate="0" containsString="0"/>
    </cacheField>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0"/>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fieldsUsage count="2">
        <fieldUsage x="-1"/>
        <fieldUsage x="2"/>
      </fieldsUsage>
    </cacheHierarchy>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yali G" refreshedDate="45519.772996412037" createdVersion="5" refreshedVersion="8" minRefreshableVersion="3" recordCount="0" supportSubquery="1" supportAdvancedDrill="1" xr:uid="{D5016AAD-9DAB-49F2-9A8E-0F9A0B7ABCFF}">
  <cacheSource type="external" connectionId="7"/>
  <cacheFields count="2">
    <cacheField name="[gcrm_opportunity_202001231041].[product_group].[product_group]" caption="product_group" numFmtId="0" hierarchy="36" level="1">
      <sharedItems count="7">
        <s v="Employee Benefits"/>
        <s v="Engineering"/>
        <s v="Fire"/>
        <s v="Liability"/>
        <s v="Marine"/>
        <s v="Miscellaneous"/>
        <s v="Terrorism"/>
      </sharedItems>
    </cacheField>
    <cacheField name="[Measures].[Count of opportunity_name]" caption="Count of opportunity_name" numFmtId="0" hierarchy="82" level="32767"/>
  </cacheFields>
  <cacheHierarchies count="85">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0"/>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0"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0"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0"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0"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0"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3"/>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nam" refreshedDate="45498.553231944446" createdVersion="3" refreshedVersion="8" minRefreshableVersion="3" recordCount="0" supportSubquery="1" supportAdvancedDrill="1" xr:uid="{ABB3E839-6DD9-47C6-8956-49E3D2588BF1}">
  <cacheSource type="external" connectionId="7">
    <extLst>
      <ext xmlns:x14="http://schemas.microsoft.com/office/spreadsheetml/2009/9/main" uri="{F057638F-6D5F-4e77-A914-E7F072B9BCA8}">
        <x14:sourceConnection name="ThisWorkbookDataModel"/>
      </ext>
    </extLst>
  </cacheSource>
  <cacheFields count="0"/>
  <cacheHierarchies count="86">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Id]" caption="Account Id" attribute="1" defaultMemberUniqueName="[brokerage_202001231040].[Account Id].[All]" allUniqueName="[brokerage_202001231040].[Account Id].[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Salesperson ID]" caption="Salesperson ID" attribute="1" defaultMemberUniqueName="[fees_202001231041].[Salesperson ID].[All]" allUniqueName="[fees_202001231041].[Salesperson ID].[All]" dimensionUniqueName="[fees_202001231041]" displayFolder="" count="2"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2"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2" memberValueDatatype="13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2"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2"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2"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2"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2"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2"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2"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2"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2"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2" memberValueDatatype="13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cacheHierarchy uniqueName="[invoice_202001231041].[client_name]" caption="client_name" attribute="1" defaultMemberUniqueName="[invoice_202001231041].[client_name].[All]" allUniqueName="[invoice_202001231041].[client_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2" memberValueDatatype="130" unbalanced="0"/>
    <cacheHierarchy uniqueName="[invoice_202001231041].[Amount]" caption="Amount" attribute="1" defaultMemberUniqueName="[invoice_202001231041].[Amount].[All]" allUniqueName="[invoice_202001231041].[Amount].[All]" dimensionUniqueName="[invoice_202001231041]" displayFolder="" count="2"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2" memberValueDatatype="7" unbalanced="0"/>
    <cacheHierarchy uniqueName="[Measures]" caption="Measures" attribute="1" keyAttribute="1" defaultMemberUniqueName="[Measures].[__No measures defined]" dimensionUniqueName="[Measures]" displayFolder="" measures="1" count="1" memberValueDatatype="13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2" memberValueDatatype="13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 EN EE Indi bdgt -20012020].[Branch]" caption="Branch" attribute="1" defaultMemberUniqueName="[NN EN EE Indi bdgt -20012020].[Branch].[All]" allUniqueName="[NN EN EE Indi bdgt -20012020].[Branch].[All]" dimensionUniqueName="[NN EN EE Indi bdgt -20012020]" displayFolder="" count="2" memberValueDatatype="130" unbalanced="0"/>
    <cacheHierarchy uniqueName="[NN EN EE Indi bdgt -20012020].[Sales person ID]" caption="Sales person ID" attribute="1" defaultMemberUniqueName="[NN EN EE Indi bdgt -20012020].[Sales person ID].[All]" allUniqueName="[NN EN EE Indi bdgt -20012020].[Sales person ID].[All]" dimensionUniqueName="[NN EN EE Indi bdgt -20012020]" displayFolder="" count="2" memberValueDatatype="130" unbalanced="0"/>
    <cacheHierarchy uniqueName="[NN EN EE Indi bdgt -20012020].[Employee Name]" caption="Employee Name" attribute="1" defaultMemberUniqueName="[NN EN EE Indi bdgt -20012020].[Employee Name].[All]" allUniqueName="[NN EN EE Indi bdgt -20012020].[Employee Name].[All]" dimensionUniqueName="[NN EN EE Indi bdgt -20012020]" displayFolder="" count="2" memberValueDatatype="130" unbalanced="0"/>
    <cacheHierarchy uniqueName="[NN EN EE Indi bdgt -20012020].[New Role2]" caption="New Role2" attribute="1" defaultMemberUniqueName="[NN EN EE Indi bdgt -20012020].[New Role2].[All]" allUniqueName="[NN EN EE Indi bdgt -20012020].[New Role2].[All]" dimensionUniqueName="[NN EN EE Indi bdgt -20012020]" displayFolder="" count="2" memberValueDatatype="130" unbalanced="0"/>
    <cacheHierarchy uniqueName="[NN EN EE Indi bdgt -20012020].[New Budget]" caption="New Budget" attribute="1" defaultMemberUniqueName="[NN EN EE Indi bdgt -20012020].[New Budget].[All]" allUniqueName="[NN EN EE Indi bdgt -20012020].[New Budget].[All]" dimensionUniqueName="[NN EN EE Indi bdgt -20012020]" displayFolder="" count="2" memberValueDatatype="20" unbalanced="0"/>
    <cacheHierarchy uniqueName="[NN EN EE Indi bdgt -20012020].[Cross sell bugdet]" caption="Cross sell bugdet" attribute="1" defaultMemberUniqueName="[NN EN EE Indi bdgt -20012020].[Cross sell bugdet].[All]" allUniqueName="[NN EN EE Indi bdgt -20012020].[Cross sell bugdet].[All]" dimensionUniqueName="[NN EN EE Indi bdgt -20012020]" displayFolder="" count="2" memberValueDatatype="20" unbalanced="0"/>
    <cacheHierarchy uniqueName="[NN EN EE Indi bdgt -20012020].[Renewal Budget]" caption="Renewal Budget" attribute="1" defaultMemberUniqueName="[NN EN EE Indi bdgt -20012020].[Renewal Budget].[All]" allUniqueName="[NN EN EE Indi bdgt -20012020].[Renewal Budget].[All]" dimensionUniqueName="[NN EN EE Indi bdgt -20012020]" displayFolder="" count="2"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2" memberValueDatatype="20" unbalanced="0" hidden="1"/>
    <cacheHierarchy uniqueName="[Measures].[__XL_Count brokerage_202001231040]" caption="__XL_Count brokerage_202001231040" measure="1" displayFolder="" measureGroup="brokerage_202001231040" count="0" hidden="1"/>
    <cacheHierarchy uniqueName="[Measures].[__XL_Count fees_202001231041]" caption="__XL_Count fees_202001231041" measure="1" displayFolder="" measureGroup="fees_202001231041" count="0" hidden="1"/>
    <cacheHierarchy uniqueName="[Measures].[__XL_Count NN EN EE Indi bdgt -20012020]" caption="__XL_Count NN EN EE Indi bdgt -20012020" measure="1" displayFolder="" measureGroup="NN EN EE Indi bdgt -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No measures defined]" caption="__No measures defined" measure="1" displayFolder="" count="0" hidden="1"/>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 EN EE Indi bdgt -20012020" count="0" hidden="1">
      <extLst>
        <ext xmlns:x15="http://schemas.microsoft.com/office/spreadsheetml/2010/11/main" uri="{B97F6D7D-B522-45F9-BDA1-12C45D357490}">
          <x15:cacheHierarchy aggregatedColumn="65"/>
        </ext>
      </extLst>
    </cacheHierarchy>
    <cacheHierarchy uniqueName="[Measures].[Sum of Renewal Budget]" caption="Sum of Renewal Budget" measure="1" displayFolder="" measureGroup="NN EN EE Indi bdgt -20012020" count="0" hidden="1">
      <extLst>
        <ext xmlns:x15="http://schemas.microsoft.com/office/spreadsheetml/2010/11/main" uri="{B97F6D7D-B522-45F9-BDA1-12C45D357490}">
          <x15:cacheHierarchy aggregatedColumn="66"/>
        </ext>
      </extLst>
    </cacheHierarchy>
    <cacheHierarchy uniqueName="[Measures].[Sum of New Budget]" caption="Sum of New Budget" measure="1" displayFolder="" measureGroup="NN EN EE Indi bdgt -20012020"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6"/>
        </ext>
      </extLst>
    </cacheHierarchy>
    <cacheHierarchy uniqueName="[Measures].[Count of meeting_date (Year)]" caption="Count of meeting_date (Year)" measure="1" displayFolder="" measureGroup="meeting_list_202001231041" count="0" hidden="1">
      <extLst>
        <ext xmlns:x15="http://schemas.microsoft.com/office/spreadsheetml/2010/11/main" uri="{B97F6D7D-B522-45F9-BDA1-12C45D357490}">
          <x15:cacheHierarchy aggregatedColumn="57"/>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40"/>
        </ext>
      </extLst>
    </cacheHierarchy>
    <cacheHierarchy uniqueName="[Measures].[Count of opportunity_name]" caption="Count of opportunity_name" measure="1" displayFolder="" measureGroup="gcrm_opportunity_202001231041" count="0" hidden="1">
      <extLst>
        <ext xmlns:x15="http://schemas.microsoft.com/office/spreadsheetml/2010/11/main" uri="{B97F6D7D-B522-45F9-BDA1-12C45D357490}">
          <x15:cacheHierarchy aggregatedColumn="2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23"/>
        </ext>
      </extLst>
    </cacheHierarchy>
  </cacheHierarchies>
  <kpis count="0"/>
  <dimensions count="7">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 EN EE Indi bdgt -20012020" uniqueName="[NN EN EE Indi bdgt -20012020]" caption="NN EN EE Indi bdgt -20012020"/>
  </dimensions>
  <measureGroups count="6">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 EN EE Indi bdgt -20012020" caption="NN EN EE Indi bdgt -20012020"/>
  </measureGroups>
  <maps count="11">
    <map measureGroup="0" dimension="0"/>
    <map measureGroup="0" dimension="6"/>
    <map measureGroup="1" dimension="1"/>
    <map measureGroup="1" dimension="6"/>
    <map measureGroup="2" dimension="2"/>
    <map measureGroup="2" dimension="6"/>
    <map measureGroup="3" dimension="3"/>
    <map measureGroup="3" dimension="6"/>
    <map measureGroup="4" dimension="5"/>
    <map measureGroup="4" dimension="6"/>
    <map measureGroup="5" dimension="6"/>
  </maps>
  <extLst>
    <ext xmlns:x14="http://schemas.microsoft.com/office/spreadsheetml/2009/9/main" uri="{725AE2AE-9491-48be-B2B4-4EB974FC3084}">
      <x14:pivotCacheDefinition slicerData="1" pivotCacheId="12913709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B9D17-9999-4963-B5BB-1104E0766D5B}" name="PivotTable12" cacheId="15" applyNumberFormats="0" applyBorderFormats="0" applyFontFormats="0" applyPatternFormats="0" applyAlignmentFormats="0" applyWidthHeightFormats="1" dataCaption="Values" tag="d07b67ea-df07-4d72-8814-d27fe689f2d9" updatedVersion="8" minRefreshableVersion="3" useAutoFormatting="1" itemPrintTitles="1" createdVersion="5" indent="0" outline="1" outlineData="1" multipleFieldFilters="0">
  <location ref="H3:J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2" baseField="0" baseItem="0"/>
    <dataField name="Sum of Cross sell bugdet" fld="0" baseField="0" baseItem="0"/>
    <dataField name="Sum of Renewal Budget" fld="1" baseField="0" baseItem="0"/>
  </dataFields>
  <formats count="3">
    <format dxfId="4">
      <pivotArea type="all" dataOnly="0" outline="0" fieldPosition="0"/>
    </format>
    <format dxfId="3">
      <pivotArea outline="0" collapsedLevelsAreSubtotals="1" fieldPosition="0"/>
    </format>
    <format dxfId="2">
      <pivotArea dataOnly="0" labelOnly="1" outline="0" fieldPosition="0">
        <references count="1">
          <reference field="4294967294" count="3">
            <x v="0"/>
            <x v="1"/>
            <x v="2"/>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802CE-FBC3-4349-ACE3-2CF51FF257BB}" name="PivotTable2" cacheId="17" applyNumberFormats="0" applyBorderFormats="0" applyFontFormats="0" applyPatternFormats="0" applyAlignmentFormats="0" applyWidthHeightFormats="1" dataCaption="Values" tag="ba1db5bf-249f-452b-bacb-5d40bd2e8162" updatedVersion="8" minRefreshableVersion="3" useAutoFormatting="1" itemPrintTitles="1" createdVersion="5" indent="0" outline="1" outlineData="1" multipleFieldFilters="0">
  <location ref="B3:C7"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formats count="6">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grandRow="1" outline="0" fieldPosition="0"/>
    </format>
    <format dxfId="5">
      <pivotArea dataOnly="0" labelOnly="1" outline="0" axis="axisValues"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8C3A99-C8CC-416F-8E4E-70A4D63F489E}" name="PivotTable13" cacheId="16" applyNumberFormats="0" applyBorderFormats="0" applyFontFormats="0" applyPatternFormats="0" applyAlignmentFormats="0" applyWidthHeightFormats="1" dataCaption="Values" tag="9ad5fec2-e403-432f-820f-d08b692a76ec" updatedVersion="8" minRefreshableVersion="3" useAutoFormatting="1" itemPrintTitles="1" createdVersion="5" indent="0" outline="1" outlineData="1" multipleFieldFilters="0">
  <location ref="E18:F22"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0" baseField="0" baseItem="0"/>
  </dataFields>
  <formats count="2">
    <format dxfId="12">
      <pivotArea type="all" dataOnly="0" outline="0" fieldPosition="0"/>
    </format>
    <format dxfId="11">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x15:activeTabTopLevelEntity name="[gcrm_opportunity_202001231041]"/>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46A79E-482B-4A58-B870-4564515A5770}" name="PivotTable1" cacheId="14" applyNumberFormats="0" applyBorderFormats="0" applyFontFormats="0" applyPatternFormats="0" applyAlignmentFormats="0" applyWidthHeightFormats="1" dataCaption="Values" tag="7a5eb773-631f-48aa-a383-d84362a11529" updatedVersion="8" minRefreshableVersion="3" useAutoFormatting="1" itemPrintTitles="1" createdVersion="5" indent="0" outline="1" outlineData="1" multipleFieldFilters="0">
  <location ref="B18:C2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0" baseField="0" baseItem="0"/>
  </dataFields>
  <formats count="2">
    <format dxfId="14">
      <pivotArea type="all" dataOnly="0" outline="0" fieldPosition="0"/>
    </format>
    <format dxfId="13">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x15:activeTabTopLevelEntity name="[gcrm_opportunity_202001231041]"/>
        <x15:activeTabTopLevelEntity name="[brokerage_202001231040]"/>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45A0BC-F23F-46B5-8A85-E8670128DAEE}" name="PivotTable14" cacheId="20" applyNumberFormats="0" applyBorderFormats="0" applyFontFormats="0" applyPatternFormats="0" applyAlignmentFormats="0" applyWidthHeightFormats="1" dataCaption="Values" tag="43767edc-b4eb-45ad-8f99-bceac4682d4f" updatedVersion="8" minRefreshableVersion="3" useAutoFormatting="1" itemPrintTitles="1" createdVersion="5" indent="0" outline="1" outlineData="1" multipleFieldFilters="0">
  <location ref="B16:C1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meeting_date" fld="1"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529FA-4BEA-4FC1-B22E-C0608C9D8544}" name="PivotTable1" cacheId="19" applyNumberFormats="0" applyBorderFormats="0" applyFontFormats="0" applyPatternFormats="0" applyAlignmentFormats="0" applyWidthHeightFormats="1" dataCaption="Values" tag="c8080144-cbdb-480f-8ea3-c28a827336c9" updatedVersion="8" minRefreshableVersion="3" useAutoFormatting="1" itemPrintTitles="1" createdVersion="5" indent="0" outline="1" outlineData="1" multipleFieldFilters="0" chartFormat="10">
  <location ref="B3:C13"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5"/>
    </i>
    <i>
      <x v="4"/>
    </i>
    <i>
      <x v="2"/>
    </i>
    <i>
      <x v="1"/>
    </i>
    <i>
      <x v="3"/>
    </i>
    <i>
      <x v="7"/>
    </i>
    <i>
      <x v="8"/>
    </i>
    <i>
      <x/>
    </i>
    <i t="grand">
      <x/>
    </i>
  </rowItems>
  <colItems count="1">
    <i/>
  </colItems>
  <dataFields count="1">
    <dataField name="Count of meeting_date" fld="1" subtotal="count" baseField="0" baseItem="0"/>
  </dataFields>
  <formats count="2">
    <format dxfId="1">
      <pivotArea type="all" dataOnly="0" outline="0" fieldPosition="0"/>
    </format>
    <format dxfId="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N EN EE Indi bdgt -20012020]"/>
        <x15:activeTabTopLevelEntity name="[gcrm_opportunity_202001231041]"/>
        <x15:activeTabTopLevelEntity name="[brokerage_202001231040]"/>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B3B8C6-B812-4503-94E9-E6A4712795B8}" name="PivotTable1" cacheId="18" applyNumberFormats="0" applyBorderFormats="0" applyFontFormats="0" applyPatternFormats="0" applyAlignmentFormats="0" applyWidthHeightFormats="1" dataCaption="Values" tag="4ab86e1b-61a3-4d14-8abe-b26d427bd446" updatedVersion="8" minRefreshableVersion="3" useAutoFormatting="1" itemPrintTitles="1" createdVersion="5" indent="0" outline="1" outlineData="1" multipleFieldFilters="0" chartFormat="17">
  <location ref="B3:G16" firstHeaderRow="1" firstDataRow="2" firstDataCol="1"/>
  <pivotFields count="4">
    <pivotField dataField="1" subtotalTop="0" showAll="0" defaultSubtotal="0"/>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12">
    <i>
      <x v="3"/>
    </i>
    <i>
      <x v="2"/>
    </i>
    <i>
      <x v="9"/>
    </i>
    <i>
      <x v="1"/>
    </i>
    <i>
      <x v="10"/>
    </i>
    <i>
      <x v="8"/>
    </i>
    <i>
      <x/>
    </i>
    <i>
      <x v="7"/>
    </i>
    <i>
      <x v="4"/>
    </i>
    <i>
      <x v="5"/>
    </i>
    <i>
      <x v="6"/>
    </i>
    <i t="grand">
      <x/>
    </i>
  </rowItems>
  <colFields count="1">
    <field x="2"/>
  </colFields>
  <colItems count="5">
    <i>
      <x/>
    </i>
    <i>
      <x v="1"/>
    </i>
    <i>
      <x v="2"/>
    </i>
    <i>
      <x v="3"/>
    </i>
    <i t="grand">
      <x/>
    </i>
  </colItems>
  <dataFields count="1">
    <dataField name="Count of invoice_date" fld="0"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3" format="8" series="1">
      <pivotArea type="data" outline="0" fieldPosition="0">
        <references count="2">
          <reference field="4294967294" count="1" selected="0">
            <x v="0"/>
          </reference>
          <reference field="2" count="1" selected="0">
            <x v="0"/>
          </reference>
        </references>
      </pivotArea>
    </chartFormat>
    <chartFormat chart="13" format="9" series="1">
      <pivotArea type="data" outline="0" fieldPosition="0">
        <references count="2">
          <reference field="4294967294" count="1" selected="0">
            <x v="0"/>
          </reference>
          <reference field="2" count="1" selected="0">
            <x v="1"/>
          </reference>
        </references>
      </pivotArea>
    </chartFormat>
    <chartFormat chart="13" format="10" series="1">
      <pivotArea type="data" outline="0" fieldPosition="0">
        <references count="2">
          <reference field="4294967294" count="1" selected="0">
            <x v="0"/>
          </reference>
          <reference field="2" count="1" selected="0">
            <x v="2"/>
          </reference>
        </references>
      </pivotArea>
    </chartFormat>
    <chartFormat chart="13" format="11" series="1">
      <pivotArea type="data" outline="0" fieldPosition="0">
        <references count="2">
          <reference field="4294967294" count="1" selected="0">
            <x v="0"/>
          </reference>
          <reference field="2" count="1" selected="0">
            <x v="3"/>
          </reference>
        </references>
      </pivotArea>
    </chartFormat>
    <chartFormat chart="16" format="12" series="1">
      <pivotArea type="data" outline="0" fieldPosition="0">
        <references count="2">
          <reference field="4294967294" count="1" selected="0">
            <x v="0"/>
          </reference>
          <reference field="2" count="1" selected="0">
            <x v="0"/>
          </reference>
        </references>
      </pivotArea>
    </chartFormat>
    <chartFormat chart="16" format="13" series="1">
      <pivotArea type="data" outline="0" fieldPosition="0">
        <references count="2">
          <reference field="4294967294" count="1" selected="0">
            <x v="0"/>
          </reference>
          <reference field="2" count="1" selected="0">
            <x v="1"/>
          </reference>
        </references>
      </pivotArea>
    </chartFormat>
    <chartFormat chart="16" format="14" series="1">
      <pivotArea type="data" outline="0" fieldPosition="0">
        <references count="2">
          <reference field="4294967294" count="1" selected="0">
            <x v="0"/>
          </reference>
          <reference field="2" count="1" selected="0">
            <x v="2"/>
          </reference>
        </references>
      </pivotArea>
    </chartFormat>
    <chartFormat chart="16" format="15" series="1">
      <pivotArea type="data" outline="0" fieldPosition="0">
        <references count="2">
          <reference field="4294967294" count="1" selected="0">
            <x v="0"/>
          </reference>
          <reference field="2"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invoice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612B52-E3E8-40C5-8760-820A4D7C08A4}" name="PivotTable16" cacheId="21" applyNumberFormats="0" applyBorderFormats="0" applyFontFormats="0" applyPatternFormats="0" applyAlignmentFormats="0" applyWidthHeightFormats="1" dataCaption="Values" tag="9c25beae-3600-47ea-8a6c-265c1ccc5d57" updatedVersion="8" minRefreshableVersion="3" useAutoFormatting="1" itemPrintTitles="1" createdVersion="5" indent="0" outline="1" outlineData="1" multipleFieldFilters="0" chartFormat="16">
  <location ref="B23:C28" firstHeaderRow="1" firstDataRow="1" firstDataCol="1"/>
  <pivotFields count="3">
    <pivotField axis="axisRow" allDrilled="1" subtotalTop="0" showAll="0" measureFilter="1"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3">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910A52-0135-4DAA-97DD-7A925E09A85F}" name="PivotTable15" cacheId="33" applyNumberFormats="0" applyBorderFormats="0" applyFontFormats="0" applyPatternFormats="0" applyAlignmentFormats="0" applyWidthHeightFormats="1" dataCaption="Values" tag="566b87b1-06c3-4f89-a50f-4d9134677eef" updatedVersion="8" minRefreshableVersion="3" useAutoFormatting="1" subtotalHiddenItems="1" itemPrintTitles="1" createdVersion="5" indent="0" outline="1" outlineData="1" multipleFieldFilters="0" chartFormat="16">
  <location ref="B11:C19"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opportunity_name" fld="1" subtotal="count" baseField="0" baseItem="0"/>
  </dataFields>
  <chartFormats count="2">
    <chartFormat chart="14" format="24" series="1">
      <pivotArea type="data" outline="0" fieldPosition="0">
        <references count="1">
          <reference field="4294967294" count="1" selected="0">
            <x v="0"/>
          </reference>
        </references>
      </pivotArea>
    </chartFormat>
    <chartFormat chart="15" format="2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2619A6-FDCB-4C91-B841-E68C60124173}" name="PivotTable3" cacheId="22" applyNumberFormats="0" applyBorderFormats="0" applyFontFormats="0" applyPatternFormats="0" applyAlignmentFormats="0" applyWidthHeightFormats="1" dataCaption="Values" tag="bc5fe8cf-bc28-4741-bd88-5ccf5a598577" updatedVersion="8" minRefreshableVersion="3" useAutoFormatting="1" itemPrintTitles="1" createdVersion="5" indent="0" outline="1" outlineData="1" multipleFieldFilters="0">
  <location ref="B3:C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pportunity_name" fld="1"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083A36-0914-41B9-9FCE-4D53B44FA9ED}" name="PivotTable6" cacheId="25" applyNumberFormats="0" applyBorderFormats="0" applyFontFormats="0" applyPatternFormats="0" applyAlignmentFormats="0" applyWidthHeightFormats="1" dataCaption="Values" tag="12965da9-3779-4c40-95b1-4102e5e41368" updatedVersion="8" minRefreshableVersion="3" useAutoFormatting="1" itemPrintTitles="1" createdVersion="5" indent="0" outline="1" outlineData="1" multipleFieldFilters="0">
  <location ref="B51:C5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pportunity_name" fld="1"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52725F-2E63-47B6-977C-6665D58F2E34}" name="PivotTable5" cacheId="24" applyNumberFormats="0" applyBorderFormats="0" applyFontFormats="0" applyPatternFormats="0" applyAlignmentFormats="0" applyWidthHeightFormats="1" dataCaption="Values" tag="9167114e-7d72-4354-9712-22b247ac071c" updatedVersion="8" minRefreshableVersion="3" useAutoFormatting="1" itemPrintTitles="1" createdVersion="5" indent="0" outline="1" outlineData="1" multipleFieldFilters="0" chartFormat="6">
  <location ref="B41:C47" firstHeaderRow="1" firstDataRow="1" firstDataCol="1" rowPageCount="1" colPageCount="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pageFields count="1">
    <pageField fld="2" hier="33" name="[gcrm_opportunity_202001231041].[stage].&amp;[Propose Solution]" cap="Propose Solution"/>
  </pageFields>
  <dataFields count="1">
    <dataField name="Sum of revenue_amount"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gcrm_opportunity_202001231041].[stage].&amp;[Propose Solution]"/>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83">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C56E76-BFC9-467B-8110-6A909ED67410}" name="PivotTable4" cacheId="23" applyNumberFormats="0" applyBorderFormats="0" applyFontFormats="0" applyPatternFormats="0" applyAlignmentFormats="0" applyWidthHeightFormats="1" dataCaption="Values" tag="f3ed718b-9cd7-445b-a3fa-72fc35388fa7" updatedVersion="8" minRefreshableVersion="3" useAutoFormatting="1" itemPrintTitles="1" createdVersion="5" indent="0" outline="1" outlineData="1" multipleFieldFilters="0">
  <location ref="B33:C3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revenue_amount" fld="1"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NN EN EE Indi bdgt -2001202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08B8D3FE-3101-4837-893E-1D2DBF988BA0}" sourceName="[NN EN EE Indi bdgt -20012020].[Employee Name]">
  <pivotTables>
    <pivotTable tabId="1" name="PivotTable1"/>
    <pivotTable tabId="1" name="PivotTable12"/>
    <pivotTable tabId="1" name="PivotTable13"/>
    <pivotTable tabId="1" name="PivotTable2"/>
    <pivotTable tabId="3" name="PivotTable1"/>
    <pivotTable tabId="2" name="PivotTable1"/>
    <pivotTable tabId="2" name="PivotTable14"/>
    <pivotTable tabId="4" name="PivotTable15"/>
    <pivotTable tabId="4" name="PivotTable16"/>
    <pivotTable tabId="4" name="PivotTable3"/>
    <pivotTable tabId="4" name="PivotTable4"/>
    <pivotTable tabId="4" name="PivotTable5"/>
    <pivotTable tabId="4" name="PivotTable6"/>
  </pivotTables>
  <data>
    <olap pivotCacheId="1291370958">
      <levels count="2">
        <level uniqueName="[NN EN EE Indi bdgt -20012020].[Employee Name].[(All)]" sourceCaption="(All)" count="0"/>
        <level uniqueName="[NN EN EE Indi bdgt -20012020].[Employee Name].[Employee Name]" sourceCaption="Employee Name" count="11">
          <ranges>
            <range startItem="0">
              <i n="[NN EN EE Indi bdgt -20012020].[Employee Name].&amp;[Abhinav Shivam]" c="Abhinav Shivam"/>
              <i n="[NN EN EE Indi bdgt -20012020].[Employee Name].&amp;[Vinay]" c="Vinay"/>
              <i n="[NN EN EE Indi bdgt -20012020].[Employee Name].&amp;" c="(blank)"/>
              <i n="[NN EN EE Indi bdgt -20012020].[Employee Name].&amp;[Animesh Rawat]" c="Animesh Rawat"/>
              <i n="[NN EN EE Indi bdgt -20012020].[Employee Name].&amp;[Gilbert]" c="Gilbert"/>
              <i n="[NN EN EE Indi bdgt -20012020].[Employee Name].&amp;[Juli]" c="Juli"/>
              <i n="[NN EN EE Indi bdgt -20012020].[Employee Name].&amp;[Ketan Jain]" c="Ketan Jain"/>
              <i n="[NN EN EE Indi bdgt -20012020].[Employee Name].&amp;[Kumar Jha]" c="Kumar Jha"/>
              <i n="[NN EN EE Indi bdgt -20012020].[Employee Name].&amp;[Manish Sharma]" c="Manish Sharma"/>
              <i n="[NN EN EE Indi bdgt -20012020].[Employee Name].&amp;[Mark]" c="Mark"/>
              <i n="[NN EN EE Indi bdgt -20012020].[Employee Name].&amp;[Vidit Shah]" c="Vidit Shah"/>
            </range>
          </ranges>
        </level>
      </levels>
      <selections count="1">
        <selection n="[NN EN EE Indi bdgt -20012020].[Employee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eting_date__Year" xr10:uid="{33B271A8-B188-4FC2-9663-2D1BDDFE3917}" sourceName="[meeting_list_202001231041].[meeting_date (Year)]">
  <data>
    <olap pivotCacheId="1291370958">
      <levels count="2">
        <level uniqueName="[meeting_list_202001231041].[meeting_date (Year)].[(All)]" sourceCaption="(All)" count="0"/>
        <level uniqueName="[meeting_list_202001231041].[meeting_date (Year)].[meeting_date (Year)]" sourceCaption="meeting_date (Year)" count="2">
          <ranges>
            <range startItem="0">
              <i n="[meeting_list_202001231041].[meeting_date (Year)].&amp;[2019]" c="2019"/>
              <i n="[meeting_list_202001231041].[meeting_date (Year)].&amp;[2020]" c="2020"/>
            </range>
          </ranges>
        </level>
      </levels>
      <selections count="1">
        <selection n="[meeting_list_202001231041].[meeting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B146EABB-9960-41D1-B43C-7D29097909A3}" cache="Slicer_Employee_Name" caption="Employee Name" level="1" rowHeight="234950"/>
  <slicer name="meeting_date (Year)" xr10:uid="{7DF8A70C-8F4B-4E3A-9F02-9D2158CF7207}" cache="Slicer_meeting_date__Year" caption="meeting_date (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73F817D6-5BEC-425C-AB2D-5EE1CF1D5901}" cache="Slicer_Employee_Name" caption="Employee Nam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0972D-5A0A-4839-B031-893FBD14BACC}">
  <dimension ref="B2:J22"/>
  <sheetViews>
    <sheetView workbookViewId="0">
      <selection activeCell="J9" sqref="J9"/>
    </sheetView>
  </sheetViews>
  <sheetFormatPr defaultRowHeight="14.4" x14ac:dyDescent="0.3"/>
  <cols>
    <col min="2" max="2" width="12.5546875" bestFit="1" customWidth="1"/>
    <col min="3" max="3" width="14.44140625" bestFit="1" customWidth="1"/>
    <col min="4" max="5" width="12.5546875" bestFit="1" customWidth="1"/>
    <col min="6" max="6" width="14.44140625" bestFit="1" customWidth="1"/>
    <col min="7" max="7" width="12.33203125" customWidth="1"/>
    <col min="8" max="8" width="17.88671875" bestFit="1" customWidth="1"/>
    <col min="9" max="9" width="21.77734375" bestFit="1" customWidth="1"/>
    <col min="10" max="10" width="21.33203125" bestFit="1" customWidth="1"/>
    <col min="12" max="12" width="17.88671875" bestFit="1" customWidth="1"/>
    <col min="13" max="13" width="21.77734375" bestFit="1" customWidth="1"/>
    <col min="14" max="14" width="21.33203125" bestFit="1" customWidth="1"/>
  </cols>
  <sheetData>
    <row r="2" spans="2:10" ht="15.6" x14ac:dyDescent="0.3">
      <c r="B2" s="23" t="s">
        <v>7</v>
      </c>
      <c r="C2" s="23"/>
      <c r="E2" s="22" t="s">
        <v>8</v>
      </c>
      <c r="F2" s="22"/>
      <c r="H2" s="23" t="s">
        <v>12</v>
      </c>
      <c r="I2" s="23"/>
      <c r="J2" s="23"/>
    </row>
    <row r="3" spans="2:10" x14ac:dyDescent="0.3">
      <c r="B3" s="3" t="s">
        <v>0</v>
      </c>
      <c r="C3" s="4" t="s">
        <v>6</v>
      </c>
      <c r="E3" s="4" t="s">
        <v>2</v>
      </c>
      <c r="F3" s="4">
        <f>GETPIVOTDATA("[Measures].[Sum of Amount 2]",$E$18,"[brokerage_202001231040].[income_class]","[brokerage_202001231040].[income_class].&amp;[Cross Sell]")+GETPIVOTDATA("[Measures].[Sum of Amount 3]",$B$18,"[fees_202001231041].[income_class]","[fees_202001231041].[income_class].&amp;[Cross Sell]")</f>
        <v>13041253.300000003</v>
      </c>
      <c r="H3" s="4" t="s">
        <v>11</v>
      </c>
      <c r="I3" s="4" t="s">
        <v>9</v>
      </c>
      <c r="J3" s="4" t="s">
        <v>10</v>
      </c>
    </row>
    <row r="4" spans="2:10" x14ac:dyDescent="0.3">
      <c r="B4" s="5" t="s">
        <v>2</v>
      </c>
      <c r="C4" s="4">
        <v>2853842</v>
      </c>
      <c r="E4" s="4" t="s">
        <v>3</v>
      </c>
      <c r="F4" s="4">
        <f>GETPIVOTDATA("[Measures].[Sum of Amount 2]",$E$18,"[brokerage_202001231040].[income_class]","[brokerage_202001231040].[income_class].&amp;[New]")+GETPIVOTDATA("[Measures].[Sum of Amount 3]",$B$18,"[fees_202001231041].[income_class]","[fees_202001231041].[income_class].&amp;[New]")</f>
        <v>3531629.3099999982</v>
      </c>
      <c r="H4" s="4">
        <v>19673793</v>
      </c>
      <c r="I4" s="4">
        <v>20083111</v>
      </c>
      <c r="J4" s="4">
        <v>12319455</v>
      </c>
    </row>
    <row r="5" spans="2:10" x14ac:dyDescent="0.3">
      <c r="B5" s="5" t="s">
        <v>3</v>
      </c>
      <c r="C5" s="4">
        <v>569815</v>
      </c>
      <c r="E5" s="4" t="s">
        <v>4</v>
      </c>
      <c r="F5" s="4">
        <f>GETPIVOTDATA("[Measures].[Sum of Amount 2]",$E$18,"[brokerage_202001231040].[income_class]","[brokerage_202001231040].[income_class].&amp;[Renewal]")+GETPIVOTDATA("[Measures].[Sum of Amount 3]",$B$18,"[fees_202001231041].[income_class]","[fees_202001231041].[income_class].&amp;[Renewal]")</f>
        <v>18507270.640000019</v>
      </c>
    </row>
    <row r="6" spans="2:10" x14ac:dyDescent="0.3">
      <c r="B6" s="5" t="s">
        <v>4</v>
      </c>
      <c r="C6" s="4">
        <v>8244310</v>
      </c>
    </row>
    <row r="7" spans="2:10" x14ac:dyDescent="0.3">
      <c r="B7" s="5" t="s">
        <v>5</v>
      </c>
      <c r="C7" s="4">
        <v>11667967</v>
      </c>
      <c r="I7" s="12" t="s">
        <v>65</v>
      </c>
      <c r="J7" s="12"/>
    </row>
    <row r="9" spans="2:10" x14ac:dyDescent="0.3">
      <c r="I9" s="20" t="s">
        <v>16</v>
      </c>
      <c r="J9" s="21" t="s">
        <v>17</v>
      </c>
    </row>
    <row r="10" spans="2:10" ht="19.2" customHeight="1" x14ac:dyDescent="0.3">
      <c r="I10" s="19">
        <f>F3/GETPIVOTDATA("[Measures].[Sum of Cross sell bugdet]",$H$3)</f>
        <v>0.64936419960035086</v>
      </c>
      <c r="J10" s="9">
        <f>GETPIVOTDATA("[Measures].[Sum of Amount]",$B$3,"[invoice_202001231041].[income_class]","[invoice_202001231041].[income_class].&amp;[Cross Sell]")/GETPIVOTDATA("[Measures].[Sum of Cross sell bugdet]",$H$3)</f>
        <v>0.14210158973876108</v>
      </c>
    </row>
    <row r="11" spans="2:10" x14ac:dyDescent="0.3">
      <c r="I11" s="10"/>
      <c r="J11" s="10"/>
    </row>
    <row r="12" spans="2:10" x14ac:dyDescent="0.3">
      <c r="I12" s="10"/>
      <c r="J12" s="10"/>
    </row>
    <row r="13" spans="2:10" x14ac:dyDescent="0.3">
      <c r="I13" s="11" t="s">
        <v>18</v>
      </c>
      <c r="J13" s="11" t="s">
        <v>19</v>
      </c>
    </row>
    <row r="14" spans="2:10" ht="20.399999999999999" customHeight="1" x14ac:dyDescent="0.3">
      <c r="I14" s="9">
        <f>F4/GETPIVOTDATA("[Measures].[Sum of New Budget]",$H$3)</f>
        <v>0.17950932542596124</v>
      </c>
      <c r="J14" s="9">
        <f>GETPIVOTDATA("[Measures].[Sum of Amount]",$B$3,"[invoice_202001231041].[income_class]","[invoice_202001231041].[income_class].&amp;[New]")/GETPIVOTDATA("[Measures].[Sum of New Budget]",$H$3)</f>
        <v>2.8963149098905329E-2</v>
      </c>
    </row>
    <row r="15" spans="2:10" x14ac:dyDescent="0.3">
      <c r="I15" s="10"/>
      <c r="J15" s="10"/>
    </row>
    <row r="16" spans="2:10" x14ac:dyDescent="0.3">
      <c r="I16" s="10"/>
      <c r="J16" s="10"/>
    </row>
    <row r="17" spans="2:10" x14ac:dyDescent="0.3">
      <c r="B17" s="24" t="s">
        <v>64</v>
      </c>
      <c r="C17" s="25"/>
      <c r="E17" s="23" t="s">
        <v>58</v>
      </c>
      <c r="F17" s="23"/>
      <c r="I17" s="11" t="s">
        <v>20</v>
      </c>
      <c r="J17" s="11" t="s">
        <v>21</v>
      </c>
    </row>
    <row r="18" spans="2:10" x14ac:dyDescent="0.3">
      <c r="B18" s="3" t="s">
        <v>0</v>
      </c>
      <c r="C18" s="4" t="s">
        <v>6</v>
      </c>
      <c r="E18" s="3" t="s">
        <v>0</v>
      </c>
      <c r="F18" s="4" t="s">
        <v>6</v>
      </c>
      <c r="I18" s="9">
        <f>F5/GETPIVOTDATA("[Measures].[Sum of Renewal Budget]",$H$3)</f>
        <v>1.502279982353117</v>
      </c>
      <c r="J18" s="9">
        <f>GETPIVOTDATA("[Measures].[Sum of Amount]",$B$3,"[invoice_202001231041].[income_class]","[invoice_202001231041].[income_class].&amp;[Renewal]")/GETPIVOTDATA("[Measures].[Sum of Renewal Budget]",$H$3)</f>
        <v>0.66921061037196861</v>
      </c>
    </row>
    <row r="19" spans="2:10" x14ac:dyDescent="0.3">
      <c r="B19" s="5" t="s">
        <v>2</v>
      </c>
      <c r="C19" s="4">
        <v>396480</v>
      </c>
      <c r="E19" s="5" t="s">
        <v>2</v>
      </c>
      <c r="F19" s="4">
        <v>12644773.300000003</v>
      </c>
    </row>
    <row r="20" spans="2:10" x14ac:dyDescent="0.3">
      <c r="B20" s="5" t="s">
        <v>3</v>
      </c>
      <c r="C20" s="4">
        <v>100000</v>
      </c>
      <c r="E20" s="5" t="s">
        <v>3</v>
      </c>
      <c r="F20" s="4">
        <v>3431629.3099999982</v>
      </c>
    </row>
    <row r="21" spans="2:10" x14ac:dyDescent="0.3">
      <c r="B21" s="5" t="s">
        <v>4</v>
      </c>
      <c r="C21" s="4">
        <v>18051</v>
      </c>
      <c r="E21" s="5" t="s">
        <v>4</v>
      </c>
      <c r="F21" s="4">
        <v>18489219.640000019</v>
      </c>
    </row>
    <row r="22" spans="2:10" x14ac:dyDescent="0.3">
      <c r="B22" s="5" t="s">
        <v>5</v>
      </c>
      <c r="C22" s="4">
        <v>514531</v>
      </c>
      <c r="E22" s="5" t="s">
        <v>5</v>
      </c>
      <c r="F22" s="4">
        <v>34565622.250000015</v>
      </c>
    </row>
  </sheetData>
  <mergeCells count="5">
    <mergeCell ref="E2:F2"/>
    <mergeCell ref="B2:C2"/>
    <mergeCell ref="E17:F17"/>
    <mergeCell ref="H2:J2"/>
    <mergeCell ref="B17:C1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 id="{512D1BF0-7392-4DC9-A142-FD53A9E2C653}">
            <x14:iconSet iconSet="3Triangles" custom="1">
              <x14:cfvo type="percent">
                <xm:f>0</xm:f>
              </x14:cfvo>
              <x14:cfvo type="num">
                <xm:f>0</xm:f>
              </x14:cfvo>
              <x14:cfvo type="num">
                <xm:f>1</xm:f>
              </x14:cfvo>
              <x14:cfIcon iconSet="NoIcons" iconId="0"/>
              <x14:cfIcon iconSet="3Triangles" iconId="0"/>
              <x14:cfIcon iconSet="3Triangles" iconId="2"/>
            </x14:iconSet>
          </x14:cfRule>
          <xm:sqref>I10:J10</xm:sqref>
        </x14:conditionalFormatting>
        <x14:conditionalFormatting xmlns:xm="http://schemas.microsoft.com/office/excel/2006/main">
          <x14:cfRule type="iconSet" priority="2" id="{FADDB853-B50E-4C77-8763-E31DAFE1FC0A}">
            <x14:iconSet iconSet="3Triangles" custom="1">
              <x14:cfvo type="percent">
                <xm:f>0</xm:f>
              </x14:cfvo>
              <x14:cfvo type="num">
                <xm:f>0</xm:f>
              </x14:cfvo>
              <x14:cfvo type="num">
                <xm:f>1</xm:f>
              </x14:cfvo>
              <x14:cfIcon iconSet="NoIcons" iconId="0"/>
              <x14:cfIcon iconSet="3Triangles" iconId="0"/>
              <x14:cfIcon iconSet="3Triangles" iconId="2"/>
            </x14:iconSet>
          </x14:cfRule>
          <xm:sqref>I14:J14</xm:sqref>
        </x14:conditionalFormatting>
        <x14:conditionalFormatting xmlns:xm="http://schemas.microsoft.com/office/excel/2006/main">
          <x14:cfRule type="iconSet" priority="1" id="{EF861FD4-52E6-49CF-98A3-448A12AE7559}">
            <x14:iconSet iconSet="3Triangles" custom="1">
              <x14:cfvo type="percent">
                <xm:f>0</xm:f>
              </x14:cfvo>
              <x14:cfvo type="num">
                <xm:f>0</xm:f>
              </x14:cfvo>
              <x14:cfvo type="num">
                <xm:f>1</xm:f>
              </x14:cfvo>
              <x14:cfIcon iconSet="NoIcons" iconId="0"/>
              <x14:cfIcon iconSet="3Triangles" iconId="0"/>
              <x14:cfIcon iconSet="3Triangles" iconId="2"/>
            </x14:iconSet>
          </x14:cfRule>
          <xm:sqref>I18:J18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9A9C7-C449-409B-B493-D0D9B6AE6E63}">
  <dimension ref="B3:I25"/>
  <sheetViews>
    <sheetView workbookViewId="0">
      <selection activeCell="B23" sqref="B23:C23"/>
    </sheetView>
  </sheetViews>
  <sheetFormatPr defaultRowHeight="14.4" x14ac:dyDescent="0.3"/>
  <cols>
    <col min="2" max="2" width="12.5546875" bestFit="1" customWidth="1"/>
    <col min="3" max="3" width="20.6640625" bestFit="1" customWidth="1"/>
    <col min="4" max="4" width="4.6640625" bestFit="1" customWidth="1"/>
    <col min="5" max="6" width="10.77734375" bestFit="1" customWidth="1"/>
    <col min="7" max="14" width="10.33203125" bestFit="1" customWidth="1"/>
    <col min="15" max="15" width="10.77734375" bestFit="1" customWidth="1"/>
  </cols>
  <sheetData>
    <row r="3" spans="2:3" x14ac:dyDescent="0.3">
      <c r="B3" s="3" t="s">
        <v>0</v>
      </c>
      <c r="C3" s="4" t="s">
        <v>31</v>
      </c>
    </row>
    <row r="4" spans="2:3" x14ac:dyDescent="0.3">
      <c r="B4" s="5" t="s">
        <v>28</v>
      </c>
      <c r="C4" s="4">
        <v>2</v>
      </c>
    </row>
    <row r="5" spans="2:3" x14ac:dyDescent="0.3">
      <c r="B5" s="5" t="s">
        <v>27</v>
      </c>
      <c r="C5" s="4">
        <v>2</v>
      </c>
    </row>
    <row r="6" spans="2:3" x14ac:dyDescent="0.3">
      <c r="B6" s="5" t="s">
        <v>26</v>
      </c>
      <c r="C6" s="4">
        <v>3</v>
      </c>
    </row>
    <row r="7" spans="2:3" x14ac:dyDescent="0.3">
      <c r="B7" s="5" t="s">
        <v>24</v>
      </c>
      <c r="C7" s="4">
        <v>3</v>
      </c>
    </row>
    <row r="8" spans="2:3" x14ac:dyDescent="0.3">
      <c r="B8" s="5" t="s">
        <v>23</v>
      </c>
      <c r="C8" s="4">
        <v>4</v>
      </c>
    </row>
    <row r="9" spans="2:3" x14ac:dyDescent="0.3">
      <c r="B9" s="5" t="s">
        <v>25</v>
      </c>
      <c r="C9" s="4">
        <v>4</v>
      </c>
    </row>
    <row r="10" spans="2:3" x14ac:dyDescent="0.3">
      <c r="B10" s="5" t="s">
        <v>29</v>
      </c>
      <c r="C10" s="4">
        <v>4</v>
      </c>
    </row>
    <row r="11" spans="2:3" x14ac:dyDescent="0.3">
      <c r="B11" s="5" t="s">
        <v>30</v>
      </c>
      <c r="C11" s="4">
        <v>5</v>
      </c>
    </row>
    <row r="12" spans="2:3" x14ac:dyDescent="0.3">
      <c r="B12" s="5" t="s">
        <v>22</v>
      </c>
      <c r="C12" s="4">
        <v>7</v>
      </c>
    </row>
    <row r="13" spans="2:3" x14ac:dyDescent="0.3">
      <c r="B13" s="5" t="s">
        <v>5</v>
      </c>
      <c r="C13" s="4">
        <v>34</v>
      </c>
    </row>
    <row r="16" spans="2:3" x14ac:dyDescent="0.3">
      <c r="B16" s="1" t="s">
        <v>0</v>
      </c>
      <c r="C16" t="s">
        <v>31</v>
      </c>
    </row>
    <row r="17" spans="2:9" x14ac:dyDescent="0.3">
      <c r="B17" s="2" t="s">
        <v>33</v>
      </c>
      <c r="C17">
        <v>3</v>
      </c>
    </row>
    <row r="18" spans="2:9" x14ac:dyDescent="0.3">
      <c r="B18" s="2" t="s">
        <v>34</v>
      </c>
      <c r="C18">
        <v>31</v>
      </c>
    </row>
    <row r="19" spans="2:9" x14ac:dyDescent="0.3">
      <c r="B19" s="2" t="s">
        <v>5</v>
      </c>
      <c r="C19">
        <v>34</v>
      </c>
    </row>
    <row r="22" spans="2:9" ht="21" x14ac:dyDescent="0.4">
      <c r="I22" s="14" t="s">
        <v>67</v>
      </c>
    </row>
    <row r="23" spans="2:9" x14ac:dyDescent="0.3">
      <c r="B23" s="26" t="s">
        <v>35</v>
      </c>
      <c r="C23" s="27"/>
    </row>
    <row r="24" spans="2:9" x14ac:dyDescent="0.3">
      <c r="B24" s="6">
        <v>2019</v>
      </c>
      <c r="C24" s="6">
        <v>2020</v>
      </c>
    </row>
    <row r="25" spans="2:9" x14ac:dyDescent="0.3">
      <c r="B25" s="6">
        <v>3</v>
      </c>
      <c r="C25" s="6">
        <v>31</v>
      </c>
    </row>
  </sheetData>
  <mergeCells count="1">
    <mergeCell ref="B23:C23"/>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239-342E-450F-9EFB-90A23B35F90C}">
  <dimension ref="B3:K21"/>
  <sheetViews>
    <sheetView workbookViewId="0">
      <selection activeCell="F5" sqref="F5"/>
    </sheetView>
  </sheetViews>
  <sheetFormatPr defaultRowHeight="14.4" x14ac:dyDescent="0.3"/>
  <cols>
    <col min="2" max="2" width="19.77734375" bestFit="1" customWidth="1"/>
    <col min="3" max="3" width="15.5546875" bestFit="1" customWidth="1"/>
    <col min="4" max="4" width="8.77734375" bestFit="1" customWidth="1"/>
    <col min="5" max="5" width="4.88671875" bestFit="1" customWidth="1"/>
    <col min="6" max="6" width="8.109375" bestFit="1" customWidth="1"/>
    <col min="7" max="7" width="10.77734375" bestFit="1" customWidth="1"/>
    <col min="8" max="14" width="10.33203125" bestFit="1" customWidth="1"/>
    <col min="15" max="15" width="10.77734375" bestFit="1" customWidth="1"/>
  </cols>
  <sheetData>
    <row r="3" spans="2:7" x14ac:dyDescent="0.3">
      <c r="B3" s="1" t="s">
        <v>36</v>
      </c>
      <c r="C3" s="1" t="s">
        <v>32</v>
      </c>
    </row>
    <row r="4" spans="2:7" x14ac:dyDescent="0.3">
      <c r="B4" s="1" t="s">
        <v>0</v>
      </c>
      <c r="C4" t="s">
        <v>1</v>
      </c>
      <c r="D4" t="s">
        <v>2</v>
      </c>
      <c r="E4" t="s">
        <v>3</v>
      </c>
      <c r="F4" t="s">
        <v>4</v>
      </c>
      <c r="G4" t="s">
        <v>5</v>
      </c>
    </row>
    <row r="5" spans="2:7" x14ac:dyDescent="0.3">
      <c r="B5" s="2" t="s">
        <v>38</v>
      </c>
      <c r="C5">
        <v>5</v>
      </c>
      <c r="F5">
        <v>58</v>
      </c>
      <c r="G5">
        <v>63</v>
      </c>
    </row>
    <row r="6" spans="2:7" x14ac:dyDescent="0.3">
      <c r="B6" s="2" t="s">
        <v>37</v>
      </c>
      <c r="C6">
        <v>18</v>
      </c>
      <c r="F6">
        <v>18</v>
      </c>
      <c r="G6">
        <v>36</v>
      </c>
    </row>
    <row r="7" spans="2:7" x14ac:dyDescent="0.3">
      <c r="B7" s="2" t="s">
        <v>43</v>
      </c>
      <c r="D7">
        <v>12</v>
      </c>
      <c r="F7">
        <v>15</v>
      </c>
      <c r="G7">
        <v>27</v>
      </c>
    </row>
    <row r="8" spans="2:7" x14ac:dyDescent="0.3">
      <c r="B8" s="2" t="s">
        <v>23</v>
      </c>
      <c r="D8">
        <v>20</v>
      </c>
      <c r="G8">
        <v>20</v>
      </c>
    </row>
    <row r="9" spans="2:7" x14ac:dyDescent="0.3">
      <c r="B9" s="2" t="s">
        <v>30</v>
      </c>
      <c r="D9">
        <v>19</v>
      </c>
      <c r="G9">
        <v>19</v>
      </c>
    </row>
    <row r="10" spans="2:7" x14ac:dyDescent="0.3">
      <c r="B10" s="2" t="s">
        <v>42</v>
      </c>
      <c r="C10">
        <v>4</v>
      </c>
      <c r="E10">
        <v>8</v>
      </c>
      <c r="G10">
        <v>12</v>
      </c>
    </row>
    <row r="11" spans="2:7" x14ac:dyDescent="0.3">
      <c r="B11" s="2" t="s">
        <v>22</v>
      </c>
      <c r="D11">
        <v>10</v>
      </c>
      <c r="G11">
        <v>10</v>
      </c>
    </row>
    <row r="12" spans="2:7" x14ac:dyDescent="0.3">
      <c r="B12" s="2" t="s">
        <v>41</v>
      </c>
      <c r="E12">
        <v>7</v>
      </c>
      <c r="F12">
        <v>3</v>
      </c>
      <c r="G12">
        <v>10</v>
      </c>
    </row>
    <row r="13" spans="2:7" x14ac:dyDescent="0.3">
      <c r="B13" s="2" t="s">
        <v>39</v>
      </c>
      <c r="C13">
        <v>1</v>
      </c>
      <c r="F13">
        <v>3</v>
      </c>
      <c r="G13">
        <v>4</v>
      </c>
    </row>
    <row r="14" spans="2:7" x14ac:dyDescent="0.3">
      <c r="B14" s="2" t="s">
        <v>27</v>
      </c>
      <c r="D14">
        <v>2</v>
      </c>
      <c r="G14">
        <v>2</v>
      </c>
    </row>
    <row r="15" spans="2:7" x14ac:dyDescent="0.3">
      <c r="B15" s="2" t="s">
        <v>40</v>
      </c>
      <c r="E15">
        <v>1</v>
      </c>
      <c r="G15">
        <v>1</v>
      </c>
    </row>
    <row r="16" spans="2:7" x14ac:dyDescent="0.3">
      <c r="B16" s="2" t="s">
        <v>5</v>
      </c>
      <c r="C16">
        <v>28</v>
      </c>
      <c r="D16">
        <v>63</v>
      </c>
      <c r="E16">
        <v>16</v>
      </c>
      <c r="F16">
        <v>97</v>
      </c>
      <c r="G16">
        <v>204</v>
      </c>
    </row>
    <row r="21" spans="11:11" ht="21" x14ac:dyDescent="0.3">
      <c r="K21" s="13" t="s">
        <v>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34C76-1284-4153-8D59-0889C8B20728}">
  <dimension ref="B3:C63"/>
  <sheetViews>
    <sheetView tabSelected="1" zoomScale="115" zoomScaleNormal="115" workbookViewId="0">
      <selection activeCell="E13" sqref="E13"/>
    </sheetView>
  </sheetViews>
  <sheetFormatPr defaultRowHeight="14.4" x14ac:dyDescent="0.3"/>
  <cols>
    <col min="2" max="2" width="16.21875" bestFit="1" customWidth="1"/>
    <col min="3" max="3" width="25" bestFit="1" customWidth="1"/>
  </cols>
  <sheetData>
    <row r="3" spans="2:3" x14ac:dyDescent="0.3">
      <c r="B3" s="1" t="s">
        <v>0</v>
      </c>
      <c r="C3" t="s">
        <v>44</v>
      </c>
    </row>
    <row r="4" spans="2:3" x14ac:dyDescent="0.3">
      <c r="B4" s="2" t="s">
        <v>13</v>
      </c>
      <c r="C4">
        <v>5</v>
      </c>
    </row>
    <row r="5" spans="2:3" x14ac:dyDescent="0.3">
      <c r="B5" s="2" t="s">
        <v>14</v>
      </c>
      <c r="C5">
        <v>2</v>
      </c>
    </row>
    <row r="6" spans="2:3" x14ac:dyDescent="0.3">
      <c r="B6" s="2" t="s">
        <v>15</v>
      </c>
      <c r="C6">
        <v>42</v>
      </c>
    </row>
    <row r="7" spans="2:3" x14ac:dyDescent="0.3">
      <c r="B7" s="2" t="s">
        <v>5</v>
      </c>
      <c r="C7">
        <v>49</v>
      </c>
    </row>
    <row r="10" spans="2:3" x14ac:dyDescent="0.3">
      <c r="B10" s="28" t="s">
        <v>45</v>
      </c>
      <c r="C10" s="28"/>
    </row>
    <row r="11" spans="2:3" x14ac:dyDescent="0.3">
      <c r="B11" s="1" t="s">
        <v>0</v>
      </c>
      <c r="C11" t="s">
        <v>44</v>
      </c>
    </row>
    <row r="12" spans="2:3" x14ac:dyDescent="0.3">
      <c r="B12" s="2" t="s">
        <v>51</v>
      </c>
      <c r="C12" s="33">
        <v>15</v>
      </c>
    </row>
    <row r="13" spans="2:3" x14ac:dyDescent="0.3">
      <c r="B13" s="2" t="s">
        <v>52</v>
      </c>
      <c r="C13" s="33">
        <v>6</v>
      </c>
    </row>
    <row r="14" spans="2:3" x14ac:dyDescent="0.3">
      <c r="B14" s="2" t="s">
        <v>49</v>
      </c>
      <c r="C14" s="33">
        <v>13</v>
      </c>
    </row>
    <row r="15" spans="2:3" x14ac:dyDescent="0.3">
      <c r="B15" s="2" t="s">
        <v>53</v>
      </c>
      <c r="C15" s="33">
        <v>5</v>
      </c>
    </row>
    <row r="16" spans="2:3" x14ac:dyDescent="0.3">
      <c r="B16" s="2" t="s">
        <v>50</v>
      </c>
      <c r="C16" s="33">
        <v>7</v>
      </c>
    </row>
    <row r="17" spans="2:3" x14ac:dyDescent="0.3">
      <c r="B17" s="2" t="s">
        <v>54</v>
      </c>
      <c r="C17" s="33">
        <v>2</v>
      </c>
    </row>
    <row r="18" spans="2:3" x14ac:dyDescent="0.3">
      <c r="B18" s="2" t="s">
        <v>55</v>
      </c>
      <c r="C18" s="33">
        <v>1</v>
      </c>
    </row>
    <row r="19" spans="2:3" x14ac:dyDescent="0.3">
      <c r="B19" s="2" t="s">
        <v>5</v>
      </c>
      <c r="C19" s="33">
        <v>49</v>
      </c>
    </row>
    <row r="22" spans="2:3" x14ac:dyDescent="0.3">
      <c r="B22" s="29" t="s">
        <v>57</v>
      </c>
      <c r="C22" s="29"/>
    </row>
    <row r="23" spans="2:3" x14ac:dyDescent="0.3">
      <c r="B23" s="1" t="s">
        <v>0</v>
      </c>
      <c r="C23" t="s">
        <v>56</v>
      </c>
    </row>
    <row r="24" spans="2:3" x14ac:dyDescent="0.3">
      <c r="B24" s="2" t="s">
        <v>46</v>
      </c>
      <c r="C24">
        <v>350000</v>
      </c>
    </row>
    <row r="25" spans="2:3" x14ac:dyDescent="0.3">
      <c r="B25" s="2" t="s">
        <v>47</v>
      </c>
      <c r="C25">
        <v>400000</v>
      </c>
    </row>
    <row r="26" spans="2:3" x14ac:dyDescent="0.3">
      <c r="B26" s="2" t="s">
        <v>48</v>
      </c>
      <c r="C26">
        <v>400000</v>
      </c>
    </row>
    <row r="27" spans="2:3" x14ac:dyDescent="0.3">
      <c r="B27" s="2" t="s">
        <v>49</v>
      </c>
      <c r="C27">
        <v>500000</v>
      </c>
    </row>
    <row r="28" spans="2:3" x14ac:dyDescent="0.3">
      <c r="B28" s="2" t="s">
        <v>5</v>
      </c>
      <c r="C28">
        <v>1650000</v>
      </c>
    </row>
    <row r="33" spans="2:3" x14ac:dyDescent="0.3">
      <c r="B33" s="1" t="s">
        <v>0</v>
      </c>
      <c r="C33" t="s">
        <v>56</v>
      </c>
    </row>
    <row r="34" spans="2:3" x14ac:dyDescent="0.3">
      <c r="B34" s="2" t="s">
        <v>13</v>
      </c>
      <c r="C34">
        <v>899000</v>
      </c>
    </row>
    <row r="35" spans="2:3" x14ac:dyDescent="0.3">
      <c r="B35" s="2" t="s">
        <v>14</v>
      </c>
      <c r="C35">
        <v>60000</v>
      </c>
    </row>
    <row r="36" spans="2:3" x14ac:dyDescent="0.3">
      <c r="B36" s="2" t="s">
        <v>15</v>
      </c>
      <c r="C36">
        <v>5919500</v>
      </c>
    </row>
    <row r="37" spans="2:3" x14ac:dyDescent="0.3">
      <c r="B37" s="2" t="s">
        <v>5</v>
      </c>
      <c r="C37">
        <v>6878500</v>
      </c>
    </row>
    <row r="39" spans="2:3" x14ac:dyDescent="0.3">
      <c r="B39" s="1" t="s">
        <v>70</v>
      </c>
      <c r="C39" t="s" vm="1">
        <v>71</v>
      </c>
    </row>
    <row r="41" spans="2:3" x14ac:dyDescent="0.3">
      <c r="B41" s="1" t="s">
        <v>0</v>
      </c>
      <c r="C41" t="s">
        <v>56</v>
      </c>
    </row>
    <row r="42" spans="2:3" x14ac:dyDescent="0.3">
      <c r="B42" s="2" t="s">
        <v>68</v>
      </c>
      <c r="C42">
        <v>300000</v>
      </c>
    </row>
    <row r="43" spans="2:3" x14ac:dyDescent="0.3">
      <c r="B43" s="2" t="s">
        <v>46</v>
      </c>
      <c r="C43">
        <v>350000</v>
      </c>
    </row>
    <row r="44" spans="2:3" x14ac:dyDescent="0.3">
      <c r="B44" s="2" t="s">
        <v>47</v>
      </c>
      <c r="C44">
        <v>400000</v>
      </c>
    </row>
    <row r="45" spans="2:3" x14ac:dyDescent="0.3">
      <c r="B45" s="2" t="s">
        <v>69</v>
      </c>
      <c r="C45">
        <v>300000</v>
      </c>
    </row>
    <row r="46" spans="2:3" x14ac:dyDescent="0.3">
      <c r="B46" s="2" t="s">
        <v>48</v>
      </c>
      <c r="C46">
        <v>400000</v>
      </c>
    </row>
    <row r="47" spans="2:3" x14ac:dyDescent="0.3">
      <c r="B47" s="2" t="s">
        <v>5</v>
      </c>
      <c r="C47">
        <v>1750000</v>
      </c>
    </row>
    <row r="51" spans="2:3" x14ac:dyDescent="0.3">
      <c r="B51" s="1" t="s">
        <v>0</v>
      </c>
      <c r="C51" t="s">
        <v>44</v>
      </c>
    </row>
    <row r="52" spans="2:3" x14ac:dyDescent="0.3">
      <c r="B52" s="2" t="s">
        <v>13</v>
      </c>
      <c r="C52">
        <v>5</v>
      </c>
    </row>
    <row r="53" spans="2:3" x14ac:dyDescent="0.3">
      <c r="B53" s="2" t="s">
        <v>14</v>
      </c>
      <c r="C53">
        <v>2</v>
      </c>
    </row>
    <row r="54" spans="2:3" x14ac:dyDescent="0.3">
      <c r="B54" s="2" t="s">
        <v>15</v>
      </c>
      <c r="C54">
        <v>42</v>
      </c>
    </row>
    <row r="55" spans="2:3" x14ac:dyDescent="0.3">
      <c r="B55" s="2" t="s">
        <v>5</v>
      </c>
      <c r="C55">
        <v>49</v>
      </c>
    </row>
    <row r="59" spans="2:3" x14ac:dyDescent="0.3">
      <c r="B59" s="15" t="s">
        <v>72</v>
      </c>
      <c r="C59" s="15" t="s">
        <v>73</v>
      </c>
    </row>
    <row r="60" spans="2:3" x14ac:dyDescent="0.3">
      <c r="B60" s="6">
        <f>GETPIVOTDATA("[Measures].[Count of opportunity_name]",$B$51)</f>
        <v>49</v>
      </c>
      <c r="C60" s="6">
        <f>GETPIVOTDATA("[Measures].[Count of opportunity_name]",$B$51,"[gcrm_opportunity_202001231041].[stage]","[gcrm_opportunity_202001231041].[stage].&amp;[Propose Solution]")+GETPIVOTDATA("[Measures].[Count of opportunity_name]",$B$51,"[gcrm_opportunity_202001231041].[stage]","[gcrm_opportunity_202001231041].[stage].&amp;[Qualify Opportunity]")</f>
        <v>44</v>
      </c>
    </row>
    <row r="63" spans="2:3" x14ac:dyDescent="0.3">
      <c r="B63" s="16" t="s">
        <v>74</v>
      </c>
      <c r="C63" s="17">
        <f>GETPIVOTDATA("[Measures].[Count of opportunity_name]",$B$51,"[gcrm_opportunity_202001231041].[stage]","[gcrm_opportunity_202001231041].[stage].&amp;[Negotiate]")/GETPIVOTDATA("[Measures].[Count of opportunity_name]",$B$51)</f>
        <v>0.10204081632653061</v>
      </c>
    </row>
  </sheetData>
  <mergeCells count="2">
    <mergeCell ref="B10:C10"/>
    <mergeCell ref="B22:C22"/>
  </mergeCell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F30EE-53BF-4086-86EA-82E9096A3BE1}">
  <dimension ref="B4:C7"/>
  <sheetViews>
    <sheetView workbookViewId="0">
      <selection activeCell="P11" sqref="P11"/>
    </sheetView>
  </sheetViews>
  <sheetFormatPr defaultRowHeight="14.4" x14ac:dyDescent="0.3"/>
  <cols>
    <col min="2" max="2" width="11" bestFit="1" customWidth="1"/>
  </cols>
  <sheetData>
    <row r="4" spans="2:3" x14ac:dyDescent="0.3">
      <c r="B4" s="30" t="s">
        <v>59</v>
      </c>
      <c r="C4" s="30"/>
    </row>
    <row r="5" spans="2:3" x14ac:dyDescent="0.3">
      <c r="B5" s="5" t="s">
        <v>60</v>
      </c>
      <c r="C5" s="4">
        <f>GETPIVOTDATA("[Measures].[Sum of New Budget]",Achievement!$H$3)</f>
        <v>19673793</v>
      </c>
    </row>
    <row r="6" spans="2:3" x14ac:dyDescent="0.3">
      <c r="B6" s="5" t="s">
        <v>61</v>
      </c>
      <c r="C6" s="4">
        <f>Achievement!F4</f>
        <v>3531629.3099999982</v>
      </c>
    </row>
    <row r="7" spans="2:3" x14ac:dyDescent="0.3">
      <c r="B7" s="5" t="s">
        <v>62</v>
      </c>
      <c r="C7" s="4">
        <f>GETPIVOTDATA("[Measures].[Sum of Amount]",Achievement!$B$3,"[invoice_202001231041].[income_class]","[invoice_202001231041].[income_class].&amp;[New]")</f>
        <v>569815</v>
      </c>
    </row>
  </sheetData>
  <mergeCells count="1">
    <mergeCell ref="B4:C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130D0-3A1D-4DD0-9A21-AFD88DABE216}">
  <dimension ref="C4:D7"/>
  <sheetViews>
    <sheetView workbookViewId="0">
      <selection activeCell="H21" sqref="H21"/>
    </sheetView>
  </sheetViews>
  <sheetFormatPr defaultRowHeight="14.4" x14ac:dyDescent="0.3"/>
  <cols>
    <col min="3" max="4" width="11" bestFit="1" customWidth="1"/>
  </cols>
  <sheetData>
    <row r="4" spans="3:4" x14ac:dyDescent="0.3">
      <c r="C4" s="30" t="s">
        <v>59</v>
      </c>
      <c r="D4" s="30"/>
    </row>
    <row r="5" spans="3:4" x14ac:dyDescent="0.3">
      <c r="C5" s="5" t="s">
        <v>60</v>
      </c>
      <c r="D5" s="4">
        <f>GETPIVOTDATA("[Measures].[Sum of Renewal Budget]",Achievement!$H$3)</f>
        <v>12319455</v>
      </c>
    </row>
    <row r="6" spans="3:4" x14ac:dyDescent="0.3">
      <c r="C6" s="5" t="s">
        <v>61</v>
      </c>
      <c r="D6" s="4">
        <f>Achievement!F5</f>
        <v>18507270.640000019</v>
      </c>
    </row>
    <row r="7" spans="3:4" x14ac:dyDescent="0.3">
      <c r="C7" s="5" t="s">
        <v>62</v>
      </c>
      <c r="D7" s="4">
        <f>GETPIVOTDATA("[Measures].[Sum of Amount]",Achievement!$B$3,"[invoice_202001231041].[income_class]","[invoice_202001231041].[income_class].&amp;[Renewal]")</f>
        <v>8244310</v>
      </c>
    </row>
  </sheetData>
  <mergeCells count="1">
    <mergeCell ref="C4:D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B44F-B427-4F1D-ADD0-36DAFC6C2472}">
  <dimension ref="C5:D8"/>
  <sheetViews>
    <sheetView workbookViewId="0">
      <selection activeCell="E24" sqref="E24"/>
    </sheetView>
  </sheetViews>
  <sheetFormatPr defaultRowHeight="14.4" x14ac:dyDescent="0.3"/>
  <cols>
    <col min="3" max="4" width="11" bestFit="1" customWidth="1"/>
  </cols>
  <sheetData>
    <row r="5" spans="3:4" x14ac:dyDescent="0.3">
      <c r="C5" s="30" t="s">
        <v>59</v>
      </c>
      <c r="D5" s="30"/>
    </row>
    <row r="6" spans="3:4" x14ac:dyDescent="0.3">
      <c r="C6" s="5" t="s">
        <v>60</v>
      </c>
      <c r="D6" s="4">
        <f>GETPIVOTDATA("[Measures].[Sum of Cross sell bugdet]",Achievement!$H$3)</f>
        <v>20083111</v>
      </c>
    </row>
    <row r="7" spans="3:4" x14ac:dyDescent="0.3">
      <c r="C7" s="5" t="s">
        <v>61</v>
      </c>
      <c r="D7" s="4">
        <f>Achievement!F3</f>
        <v>13041253.300000003</v>
      </c>
    </row>
    <row r="8" spans="3:4" x14ac:dyDescent="0.3">
      <c r="C8" s="5" t="s">
        <v>62</v>
      </c>
      <c r="D8" s="4">
        <f>GETPIVOTDATA("[Measures].[Sum of Amount]",Achievement!$B$3,"[invoice_202001231041].[income_class]","[invoice_202001231041].[income_class].&amp;[Cross Sell]")</f>
        <v>2853842</v>
      </c>
    </row>
  </sheetData>
  <mergeCells count="1">
    <mergeCell ref="C5:D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891C-9138-400F-8534-36D2576CAF3E}">
  <dimension ref="B4:C7"/>
  <sheetViews>
    <sheetView workbookViewId="0">
      <selection activeCell="D15" sqref="D15"/>
    </sheetView>
  </sheetViews>
  <sheetFormatPr defaultRowHeight="14.4" x14ac:dyDescent="0.3"/>
  <cols>
    <col min="2" max="2" width="17.21875" bestFit="1" customWidth="1"/>
    <col min="3" max="3" width="16.109375" customWidth="1"/>
  </cols>
  <sheetData>
    <row r="4" spans="2:3" ht="18" x14ac:dyDescent="0.3">
      <c r="B4" s="31" t="s">
        <v>63</v>
      </c>
      <c r="C4" s="32"/>
    </row>
    <row r="5" spans="2:3" x14ac:dyDescent="0.3">
      <c r="B5" s="7" t="s">
        <v>15</v>
      </c>
      <c r="C5" s="8">
        <v>5919500</v>
      </c>
    </row>
    <row r="6" spans="2:3" x14ac:dyDescent="0.3">
      <c r="B6" s="7" t="s">
        <v>13</v>
      </c>
      <c r="C6" s="8">
        <v>899000</v>
      </c>
    </row>
    <row r="7" spans="2:3" x14ac:dyDescent="0.3">
      <c r="B7" s="7" t="s">
        <v>14</v>
      </c>
      <c r="C7" s="8">
        <v>60000</v>
      </c>
    </row>
  </sheetData>
  <mergeCells count="1">
    <mergeCell ref="B4:C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36139-61BF-4DFB-8536-51515628ED5B}">
  <dimension ref="A1"/>
  <sheetViews>
    <sheetView workbookViewId="0">
      <selection activeCell="I15" sqref="I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BBF3A-5702-4278-B604-E6F8509B5EE1}">
  <dimension ref="X14"/>
  <sheetViews>
    <sheetView showGridLines="0" showRowColHeaders="0" topLeftCell="A10" workbookViewId="0">
      <selection activeCell="X5" sqref="X5"/>
    </sheetView>
  </sheetViews>
  <sheetFormatPr defaultColWidth="8.88671875" defaultRowHeight="14.4" x14ac:dyDescent="0.3"/>
  <cols>
    <col min="1" max="1" width="8.88671875" style="18"/>
    <col min="2" max="3" width="8.88671875" style="18" customWidth="1"/>
    <col min="4" max="16384" width="8.88671875" style="18"/>
  </cols>
  <sheetData>
    <row r="14" spans="24:24" x14ac:dyDescent="0.3">
      <c r="X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FCACAE3-364F-426C-84E3-09515C80E0D5}">
  <ds:schemaRefs>
    <ds:schemaRef ds:uri="http://gemini/pivotcustomization/ClientWindowXML"/>
  </ds:schemaRefs>
</ds:datastoreItem>
</file>

<file path=customXml/itemProps2.xml><?xml version="1.0" encoding="utf-8"?>
<ds:datastoreItem xmlns:ds="http://schemas.openxmlformats.org/officeDocument/2006/customXml" ds:itemID="{6249780B-A341-4BFF-86D8-3116C134A0B7}">
  <ds:schemaRefs>
    <ds:schemaRef ds:uri="http://gemini/pivotcustomization/ShowImplicitMeasures"/>
  </ds:schemaRefs>
</ds:datastoreItem>
</file>

<file path=customXml/itemProps3.xml><?xml version="1.0" encoding="utf-8"?>
<ds:datastoreItem xmlns:ds="http://schemas.openxmlformats.org/officeDocument/2006/customXml" ds:itemID="{81753490-8B65-487C-919A-8AD038D5F029}">
  <ds:schemaRefs>
    <ds:schemaRef ds:uri="http://gemini/pivotcustomization/ShowHidden"/>
  </ds:schemaRefs>
</ds:datastoreItem>
</file>

<file path=customXml/itemProps4.xml><?xml version="1.0" encoding="utf-8"?>
<ds:datastoreItem xmlns:ds="http://schemas.openxmlformats.org/officeDocument/2006/customXml" ds:itemID="{1A4AD544-C75B-4832-A860-DDCF8CB76422}">
  <ds:schemaRefs>
    <ds:schemaRef ds:uri="http://gemini/pivotcustomization/IsSandboxEmbedded"/>
  </ds:schemaRefs>
</ds:datastoreItem>
</file>

<file path=customXml/itemProps5.xml><?xml version="1.0" encoding="utf-8"?>
<ds:datastoreItem xmlns:ds="http://schemas.openxmlformats.org/officeDocument/2006/customXml" ds:itemID="{0A4130DA-DC1A-405B-AD6E-2A513F94A010}">
  <ds:schemaRefs>
    <ds:schemaRef ds:uri="http://gemini/pivotcustomization/FormulaBarState"/>
  </ds:schemaRefs>
</ds:datastoreItem>
</file>

<file path=customXml/itemProps6.xml><?xml version="1.0" encoding="utf-8"?>
<ds:datastoreItem xmlns:ds="http://schemas.openxmlformats.org/officeDocument/2006/customXml" ds:itemID="{EC7C270C-1A14-43A9-80E5-E9535D8F6D3A}">
  <ds:schemaRefs>
    <ds:schemaRef ds:uri="http://gemini/pivotcustomization/TableXML_brokerage_202001231040_ce804ff1-0ff7-4080-9063-89fd713d16e0"/>
  </ds:schemaRefs>
</ds:datastoreItem>
</file>

<file path=customXml/itemProps7.xml><?xml version="1.0" encoding="utf-8"?>
<ds:datastoreItem xmlns:ds="http://schemas.openxmlformats.org/officeDocument/2006/customXml" ds:itemID="{A049E8F0-CF25-4300-991C-71EA85D6FD8F}">
  <ds:schemaRefs>
    <ds:schemaRef ds:uri="http://gemini/pivotcustomization/TableWidget"/>
  </ds:schemaRefs>
</ds:datastoreItem>
</file>

<file path=customXml/itemProps8.xml><?xml version="1.0" encoding="utf-8"?>
<ds:datastoreItem xmlns:ds="http://schemas.openxmlformats.org/officeDocument/2006/customXml" ds:itemID="{7930C006-D2D0-4EAA-B830-6C479A75D05F}">
  <ds:schemaRefs>
    <ds:schemaRef ds:uri="http://gemini/pivotcustomization/PowerPivotVersion"/>
  </ds:schemaRefs>
</ds:datastoreItem>
</file>

<file path=customXml/itemProps9.xml><?xml version="1.0" encoding="utf-8"?>
<ds:datastoreItem xmlns:ds="http://schemas.openxmlformats.org/officeDocument/2006/customXml" ds:itemID="{BCDBD444-0820-4AC3-B3B4-149E2AE38FB6}">
  <ds:schemaRefs>
    <ds:schemaRef ds:uri="http://gemini/pivotcustomization/SandboxNonEmpty"/>
  </ds:schemaRefs>
</ds:datastoreItem>
</file>

<file path=customXml/itemProps10.xml><?xml version="1.0" encoding="utf-8"?>
<ds:datastoreItem xmlns:ds="http://schemas.openxmlformats.org/officeDocument/2006/customXml" ds:itemID="{29066F5F-7B99-4452-9D23-F77BF2FBD1AE}">
  <ds:schemaRefs>
    <ds:schemaRef ds:uri="http://gemini/pivotcustomization/ErrorCache"/>
  </ds:schemaRefs>
</ds:datastoreItem>
</file>

<file path=customXml/itemProps11.xml><?xml version="1.0" encoding="utf-8"?>
<ds:datastoreItem xmlns:ds="http://schemas.openxmlformats.org/officeDocument/2006/customXml" ds:itemID="{5471512F-6FE0-43F9-972E-1FF6C2033E63}">
  <ds:schemaRefs>
    <ds:schemaRef ds:uri="http://gemini/pivotcustomization/TableOrder"/>
  </ds:schemaRefs>
</ds:datastoreItem>
</file>

<file path=customXml/itemProps12.xml><?xml version="1.0" encoding="utf-8"?>
<ds:datastoreItem xmlns:ds="http://schemas.openxmlformats.org/officeDocument/2006/customXml" ds:itemID="{81AD0CCF-1E27-4DE5-B8CE-51383ABFF045}">
  <ds:schemaRefs>
    <ds:schemaRef ds:uri="http://gemini/pivotcustomization/Diagrams"/>
  </ds:schemaRefs>
</ds:datastoreItem>
</file>

<file path=customXml/itemProps13.xml><?xml version="1.0" encoding="utf-8"?>
<ds:datastoreItem xmlns:ds="http://schemas.openxmlformats.org/officeDocument/2006/customXml" ds:itemID="{C4FC68E6-31E2-4A7A-BDB5-55986B9F8B1B}">
  <ds:schemaRefs>
    <ds:schemaRef ds:uri="http://gemini/pivotcustomization/LinkedTableUpdateMode"/>
  </ds:schemaRefs>
</ds:datastoreItem>
</file>

<file path=customXml/itemProps14.xml><?xml version="1.0" encoding="utf-8"?>
<ds:datastoreItem xmlns:ds="http://schemas.openxmlformats.org/officeDocument/2006/customXml" ds:itemID="{B1A089D0-AEE6-40DC-9E31-1DE73583DE69}">
  <ds:schemaRefs>
    <ds:schemaRef ds:uri="http://schemas.microsoft.com/DataMashup"/>
  </ds:schemaRefs>
</ds:datastoreItem>
</file>

<file path=customXml/itemProps15.xml><?xml version="1.0" encoding="utf-8"?>
<ds:datastoreItem xmlns:ds="http://schemas.openxmlformats.org/officeDocument/2006/customXml" ds:itemID="{6E52B991-5BC8-4538-BD6E-67171C317D1C}">
  <ds:schemaRefs>
    <ds:schemaRef ds:uri="http://gemini/pivotcustomization/MeasureGridState"/>
  </ds:schemaRefs>
</ds:datastoreItem>
</file>

<file path=customXml/itemProps16.xml><?xml version="1.0" encoding="utf-8"?>
<ds:datastoreItem xmlns:ds="http://schemas.openxmlformats.org/officeDocument/2006/customXml" ds:itemID="{6B882660-913A-4D80-BA24-AE469818E30B}">
  <ds:schemaRefs>
    <ds:schemaRef ds:uri="http://gemini/pivotcustomization/ManualCalcMode"/>
  </ds:schemaRefs>
</ds:datastoreItem>
</file>

<file path=customXml/itemProps17.xml><?xml version="1.0" encoding="utf-8"?>
<ds:datastoreItem xmlns:ds="http://schemas.openxmlformats.org/officeDocument/2006/customXml" ds:itemID="{E80615A2-7CC4-4CD5-A640-FB07C3FFCEAC}">
  <ds:schemaRefs>
    <ds:schemaRef ds:uri="http://gemini/pivotcustomization/RelationshipAutoDetectionEnabl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Achievement</vt:lpstr>
      <vt:lpstr>No of Meeting Date</vt:lpstr>
      <vt:lpstr>Invoice</vt:lpstr>
      <vt:lpstr>Opportunity</vt:lpstr>
      <vt:lpstr>New</vt:lpstr>
      <vt:lpstr>Renewal</vt:lpstr>
      <vt:lpstr>Cross Sell</vt:lpstr>
      <vt:lpstr>Stage Funnel By Revenue	</vt:lpstr>
      <vt:lpstr>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Poonam Pisal</dc:creator>
  <cp:lastModifiedBy>Sayali G</cp:lastModifiedBy>
  <dcterms:created xsi:type="dcterms:W3CDTF">2024-07-25T05:00:10Z</dcterms:created>
  <dcterms:modified xsi:type="dcterms:W3CDTF">2024-08-15T13:03:24Z</dcterms:modified>
</cp:coreProperties>
</file>