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800" activeTab="2"/>
  </bookViews>
  <sheets>
    <sheet name="Date" sheetId="1" r:id="rId1"/>
    <sheet name="Calender" sheetId="2" r:id="rId2"/>
    <sheet name="Text Function-1" sheetId="3" r:id="rId3"/>
    <sheet name="Dash board" sheetId="5" r:id="rId4"/>
    <sheet name="Financial Function" sheetId="6" r:id="rId5"/>
    <sheet name="Loan Calculator" sheetId="7" r:id="rId6"/>
    <sheet name="Depreciation" sheetId="8" r:id="rId7"/>
    <sheet name="Depreciation Finding" sheetId="9" r:id="rId8"/>
    <sheet name="Sheet3" sheetId="10" r:id="rId9"/>
  </sheets>
  <externalReferences>
    <externalReference r:id="rId10"/>
  </externalReferences>
  <calcPr calcId="124519"/>
</workbook>
</file>

<file path=xl/calcChain.xml><?xml version="1.0" encoding="utf-8"?>
<calcChain xmlns="http://schemas.openxmlformats.org/spreadsheetml/2006/main">
  <c r="C7" i="10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B8"/>
  <c r="B9"/>
  <c r="B10"/>
  <c r="B11"/>
  <c r="B12"/>
  <c r="B13"/>
  <c r="B14"/>
  <c r="B15"/>
  <c r="B16"/>
  <c r="B17"/>
  <c r="B18"/>
  <c r="B7"/>
  <c r="E4" i="9"/>
  <c r="F4"/>
  <c r="G4"/>
  <c r="H4"/>
  <c r="I4"/>
  <c r="J4"/>
  <c r="K4"/>
  <c r="L4"/>
  <c r="M4"/>
  <c r="N4"/>
  <c r="O4"/>
  <c r="E5"/>
  <c r="F5"/>
  <c r="G5"/>
  <c r="H5"/>
  <c r="I5"/>
  <c r="J5"/>
  <c r="K5"/>
  <c r="L5"/>
  <c r="M5"/>
  <c r="N5"/>
  <c r="O5"/>
  <c r="E6"/>
  <c r="F6"/>
  <c r="G6"/>
  <c r="H6"/>
  <c r="I6"/>
  <c r="J6"/>
  <c r="K6"/>
  <c r="L6"/>
  <c r="M6"/>
  <c r="N6"/>
  <c r="O6"/>
  <c r="E7"/>
  <c r="F7"/>
  <c r="G7"/>
  <c r="H7"/>
  <c r="I7"/>
  <c r="J7"/>
  <c r="K7"/>
  <c r="L7"/>
  <c r="M7"/>
  <c r="N7"/>
  <c r="O7"/>
  <c r="E8"/>
  <c r="F8"/>
  <c r="G8"/>
  <c r="H8"/>
  <c r="I8"/>
  <c r="J8"/>
  <c r="K8"/>
  <c r="L8"/>
  <c r="M8"/>
  <c r="N8"/>
  <c r="O8"/>
  <c r="E9"/>
  <c r="F9"/>
  <c r="G9"/>
  <c r="H9"/>
  <c r="I9"/>
  <c r="J9"/>
  <c r="K9"/>
  <c r="L9"/>
  <c r="M9"/>
  <c r="N9"/>
  <c r="O9"/>
  <c r="E10"/>
  <c r="F10"/>
  <c r="G10"/>
  <c r="H10"/>
  <c r="I10"/>
  <c r="J10"/>
  <c r="K10"/>
  <c r="L10"/>
  <c r="M10"/>
  <c r="N10"/>
  <c r="O10"/>
  <c r="E11"/>
  <c r="F11"/>
  <c r="G11"/>
  <c r="H11"/>
  <c r="I11"/>
  <c r="J11"/>
  <c r="K11"/>
  <c r="L11"/>
  <c r="M11"/>
  <c r="N11"/>
  <c r="O11"/>
  <c r="E12"/>
  <c r="F12"/>
  <c r="G12"/>
  <c r="H12"/>
  <c r="I12"/>
  <c r="J12"/>
  <c r="K12"/>
  <c r="L12"/>
  <c r="M12"/>
  <c r="N12"/>
  <c r="O12"/>
  <c r="E13"/>
  <c r="F13"/>
  <c r="G13"/>
  <c r="H13"/>
  <c r="I13"/>
  <c r="J13"/>
  <c r="K13"/>
  <c r="L13"/>
  <c r="M13"/>
  <c r="N13"/>
  <c r="O13"/>
  <c r="E14"/>
  <c r="F14"/>
  <c r="G14"/>
  <c r="H14"/>
  <c r="I14"/>
  <c r="J14"/>
  <c r="K14"/>
  <c r="L14"/>
  <c r="M14"/>
  <c r="N14"/>
  <c r="O14"/>
  <c r="E15"/>
  <c r="F15"/>
  <c r="G15"/>
  <c r="H15"/>
  <c r="I15"/>
  <c r="J15"/>
  <c r="K15"/>
  <c r="L15"/>
  <c r="M15"/>
  <c r="N15"/>
  <c r="O15"/>
  <c r="E16"/>
  <c r="F16"/>
  <c r="G16"/>
  <c r="H16"/>
  <c r="I16"/>
  <c r="J16"/>
  <c r="K16"/>
  <c r="L16"/>
  <c r="M16"/>
  <c r="N16"/>
  <c r="O16"/>
  <c r="E17"/>
  <c r="F17"/>
  <c r="G17"/>
  <c r="H17"/>
  <c r="I17"/>
  <c r="J17"/>
  <c r="K17"/>
  <c r="L17"/>
  <c r="M17"/>
  <c r="N17"/>
  <c r="O17"/>
  <c r="E18"/>
  <c r="F18"/>
  <c r="G18"/>
  <c r="H18"/>
  <c r="I18"/>
  <c r="J18"/>
  <c r="K18"/>
  <c r="L18"/>
  <c r="M18"/>
  <c r="N18"/>
  <c r="O18"/>
  <c r="D5"/>
  <c r="D6"/>
  <c r="D7"/>
  <c r="D8"/>
  <c r="D9"/>
  <c r="D10"/>
  <c r="D11"/>
  <c r="D12"/>
  <c r="D13"/>
  <c r="D14"/>
  <c r="D15"/>
  <c r="D16"/>
  <c r="D17"/>
  <c r="D18"/>
  <c r="D4"/>
  <c r="E27" i="8"/>
  <c r="E13"/>
  <c r="E14"/>
  <c r="E15"/>
  <c r="E16"/>
  <c r="E17"/>
  <c r="E18"/>
  <c r="E19"/>
  <c r="E20"/>
  <c r="E21"/>
  <c r="E22"/>
  <c r="E23"/>
  <c r="E24"/>
  <c r="E25"/>
  <c r="E26"/>
  <c r="E12"/>
  <c r="D27"/>
  <c r="D13"/>
  <c r="D14"/>
  <c r="D15"/>
  <c r="D16"/>
  <c r="D17"/>
  <c r="D18"/>
  <c r="D19"/>
  <c r="D20"/>
  <c r="D21"/>
  <c r="D22"/>
  <c r="D23"/>
  <c r="D24"/>
  <c r="D25"/>
  <c r="D26"/>
  <c r="D12"/>
  <c r="C27"/>
  <c r="C13"/>
  <c r="C14"/>
  <c r="C15"/>
  <c r="C16"/>
  <c r="C17"/>
  <c r="C18"/>
  <c r="C19"/>
  <c r="C20"/>
  <c r="C21"/>
  <c r="C22"/>
  <c r="C23"/>
  <c r="C24"/>
  <c r="C25"/>
  <c r="C26"/>
  <c r="C12"/>
  <c r="F4" i="5"/>
  <c r="A11" i="7"/>
  <c r="C11" s="1"/>
  <c r="I17" i="6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"/>
  <c r="C8" i="7"/>
  <c r="C13" i="6"/>
  <c r="C14"/>
  <c r="J3"/>
  <c r="C6"/>
  <c r="C7" s="1"/>
  <c r="H12" i="3"/>
  <c r="H10"/>
  <c r="H9"/>
  <c r="H14"/>
  <c r="F9"/>
  <c r="M16"/>
  <c r="J11"/>
  <c r="J15"/>
  <c r="F15"/>
  <c r="J7"/>
  <c r="J6"/>
  <c r="J5"/>
  <c r="J10"/>
  <c r="J14"/>
  <c r="F14"/>
  <c r="J9"/>
  <c r="J12" s="1"/>
  <c r="F10"/>
  <c r="B9"/>
  <c r="F7"/>
  <c r="F6"/>
  <c r="F5"/>
  <c r="B14"/>
  <c r="B15"/>
  <c r="B10"/>
  <c r="B7"/>
  <c r="B5"/>
  <c r="B6"/>
  <c r="B9" i="2"/>
  <c r="I26" i="1"/>
  <c r="L19" s="1"/>
  <c r="E15"/>
  <c r="C15" s="1"/>
  <c r="C16" s="1"/>
  <c r="C3"/>
  <c r="C6" s="1"/>
  <c r="C2"/>
  <c r="A12" i="7" l="1"/>
  <c r="E11"/>
  <c r="C8" i="6"/>
  <c r="C9" s="1"/>
  <c r="D17" i="1"/>
  <c r="D16"/>
  <c r="D15"/>
  <c r="C18"/>
  <c r="C19"/>
  <c r="L23"/>
  <c r="L22"/>
  <c r="L21"/>
  <c r="L20"/>
  <c r="C17"/>
  <c r="C10"/>
  <c r="C9"/>
  <c r="C8"/>
  <c r="C7"/>
  <c r="C5"/>
  <c r="A13" i="7" l="1"/>
  <c r="E12"/>
  <c r="C12"/>
  <c r="C19" i="6"/>
  <c r="C17"/>
  <c r="C16"/>
  <c r="C12"/>
  <c r="C13" i="1"/>
  <c r="C12"/>
  <c r="A14" i="7" l="1"/>
  <c r="C13"/>
  <c r="E13"/>
  <c r="A15" l="1"/>
  <c r="E14"/>
  <c r="C14"/>
  <c r="A16" l="1"/>
  <c r="E15"/>
  <c r="C15"/>
  <c r="A17" l="1"/>
  <c r="E16"/>
  <c r="C16"/>
  <c r="A18" l="1"/>
  <c r="E17"/>
  <c r="C17"/>
  <c r="A19" l="1"/>
  <c r="E18"/>
  <c r="C18"/>
  <c r="A20" l="1"/>
  <c r="E19"/>
  <c r="C19"/>
  <c r="A21" l="1"/>
  <c r="E20"/>
  <c r="C20"/>
  <c r="A22" l="1"/>
  <c r="E21"/>
  <c r="C21"/>
  <c r="A23" l="1"/>
  <c r="C22"/>
  <c r="E22"/>
  <c r="E23" l="1"/>
  <c r="A24"/>
  <c r="C23"/>
  <c r="C24" l="1"/>
  <c r="E24"/>
  <c r="A25"/>
  <c r="A26" l="1"/>
  <c r="C25"/>
  <c r="E25"/>
  <c r="A27" l="1"/>
  <c r="C26"/>
  <c r="E26"/>
  <c r="A28" l="1"/>
  <c r="E27"/>
  <c r="C27"/>
  <c r="A29" l="1"/>
  <c r="C28"/>
  <c r="E28"/>
  <c r="A30" l="1"/>
  <c r="C29"/>
  <c r="E29"/>
  <c r="A31" l="1"/>
  <c r="C30"/>
  <c r="E30"/>
  <c r="A32" l="1"/>
  <c r="E31"/>
  <c r="C31"/>
  <c r="A33" l="1"/>
  <c r="C32"/>
  <c r="E32"/>
  <c r="A34" l="1"/>
  <c r="C33"/>
  <c r="E33"/>
  <c r="A35" l="1"/>
  <c r="C34"/>
  <c r="E34"/>
  <c r="A36" l="1"/>
  <c r="E35"/>
  <c r="C35"/>
  <c r="A37" l="1"/>
  <c r="C36"/>
  <c r="E36"/>
  <c r="A38" l="1"/>
  <c r="C37"/>
  <c r="E37"/>
  <c r="A39" l="1"/>
  <c r="C38"/>
  <c r="E38"/>
  <c r="A40" l="1"/>
  <c r="E39"/>
  <c r="C39"/>
  <c r="A41" l="1"/>
  <c r="C40"/>
  <c r="E40"/>
  <c r="C41" l="1"/>
  <c r="A42"/>
  <c r="E41"/>
  <c r="A43" l="1"/>
  <c r="C42"/>
  <c r="E42"/>
  <c r="A44" l="1"/>
  <c r="E43"/>
  <c r="C43"/>
  <c r="A45" l="1"/>
  <c r="C44"/>
  <c r="E44"/>
  <c r="A46" l="1"/>
  <c r="C45"/>
  <c r="E45"/>
  <c r="C46" l="1"/>
  <c r="E46"/>
  <c r="A47"/>
  <c r="C47" l="1"/>
  <c r="A48"/>
  <c r="C48" s="1"/>
</calcChain>
</file>

<file path=xl/sharedStrings.xml><?xml version="1.0" encoding="utf-8"?>
<sst xmlns="http://schemas.openxmlformats.org/spreadsheetml/2006/main" count="205" uniqueCount="153">
  <si>
    <t>today</t>
  </si>
  <si>
    <t>now</t>
  </si>
  <si>
    <t>Day</t>
  </si>
  <si>
    <t>Month</t>
  </si>
  <si>
    <t>year</t>
  </si>
  <si>
    <t>hour</t>
  </si>
  <si>
    <t>minute</t>
  </si>
  <si>
    <t>second</t>
  </si>
  <si>
    <t>date</t>
  </si>
  <si>
    <t>time</t>
  </si>
  <si>
    <t>workday</t>
  </si>
  <si>
    <t>networkdays</t>
  </si>
  <si>
    <t>days360</t>
  </si>
  <si>
    <t>weekday</t>
  </si>
  <si>
    <t>eomonth</t>
  </si>
  <si>
    <t>datedif</t>
  </si>
  <si>
    <t>current date</t>
  </si>
  <si>
    <t>work completion days</t>
  </si>
  <si>
    <t>workday.intl</t>
  </si>
  <si>
    <t>workdays</t>
  </si>
  <si>
    <t>network.intl</t>
  </si>
  <si>
    <t>network.intl(startdate,enddate,weekend)-1</t>
  </si>
  <si>
    <t>datedif(start_date,end_date,format)</t>
  </si>
  <si>
    <t>Datedif formula</t>
  </si>
  <si>
    <t>month</t>
  </si>
  <si>
    <t>D</t>
  </si>
  <si>
    <t>day</t>
  </si>
  <si>
    <t>M</t>
  </si>
  <si>
    <t>Y</t>
  </si>
  <si>
    <t>ym</t>
  </si>
  <si>
    <t>md</t>
  </si>
  <si>
    <t>remaining months of the year</t>
  </si>
  <si>
    <t>remaining days of the month</t>
  </si>
  <si>
    <t>DOB</t>
  </si>
  <si>
    <t>Current 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</si>
  <si>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</si>
  <si>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</si>
  <si>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</si>
  <si>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</si>
  <si>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</si>
  <si>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</si>
  <si>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</si>
  <si>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</si>
  <si>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choose</t>
  </si>
  <si>
    <t>Proper</t>
  </si>
  <si>
    <t>Lower</t>
  </si>
  <si>
    <t>Upper</t>
  </si>
  <si>
    <t>left</t>
  </si>
  <si>
    <t>right</t>
  </si>
  <si>
    <t>mid</t>
  </si>
  <si>
    <t>char</t>
  </si>
  <si>
    <t>find</t>
  </si>
  <si>
    <t>len</t>
  </si>
  <si>
    <t>Text Function</t>
  </si>
  <si>
    <t>Mohit Kumar Kanodia</t>
  </si>
  <si>
    <t>Use to find the position of any character</t>
  </si>
  <si>
    <t>Two word set</t>
  </si>
  <si>
    <t>Ravi Kumar Gupta</t>
  </si>
  <si>
    <t>To find the second space occurrence i.e. after kumar</t>
  </si>
  <si>
    <t>Shubhaaaaam Tiwari</t>
  </si>
  <si>
    <t>Three word set</t>
  </si>
  <si>
    <t>Three Word Set</t>
  </si>
  <si>
    <t>Manual Process</t>
  </si>
  <si>
    <t>Substitute</t>
  </si>
  <si>
    <t>Trim</t>
  </si>
  <si>
    <t xml:space="preserve">  Mohit  Kanodia  </t>
  </si>
  <si>
    <t>First Name</t>
  </si>
  <si>
    <t>Middle Name</t>
  </si>
  <si>
    <t>Last Name</t>
  </si>
  <si>
    <t>Word Having extra Space</t>
  </si>
  <si>
    <t>Automatic Process</t>
  </si>
  <si>
    <t>Ravi Kumar narayan Gupta</t>
  </si>
  <si>
    <t>?</t>
  </si>
  <si>
    <t xml:space="preserve"> </t>
  </si>
  <si>
    <t>Ravi</t>
  </si>
  <si>
    <t>Kumar Narayan</t>
  </si>
  <si>
    <t>Gupta</t>
  </si>
  <si>
    <t>Loan Amount</t>
  </si>
  <si>
    <t>ROI</t>
  </si>
  <si>
    <t>Tenure (years)</t>
  </si>
  <si>
    <t>EMI (monthly)</t>
  </si>
  <si>
    <t>PMT</t>
  </si>
  <si>
    <t>IPMT</t>
  </si>
  <si>
    <t>PPMT</t>
  </si>
  <si>
    <t>NPER</t>
  </si>
  <si>
    <t>RATE</t>
  </si>
  <si>
    <t>PV</t>
  </si>
  <si>
    <t>FV</t>
  </si>
  <si>
    <t>CUMPRINC</t>
  </si>
  <si>
    <t>CUMIPMT</t>
  </si>
  <si>
    <t>no. of period (tenure)</t>
  </si>
  <si>
    <t>Tenure</t>
  </si>
  <si>
    <t>Principal Part of payment</t>
  </si>
  <si>
    <t>Interest part of payment</t>
  </si>
  <si>
    <t>P.P.P.</t>
  </si>
  <si>
    <t>IPP</t>
  </si>
  <si>
    <t>Cumprinc</t>
  </si>
  <si>
    <t>Cumulative Principal</t>
  </si>
  <si>
    <t>Cumulative</t>
  </si>
  <si>
    <t>Tenure (months)</t>
  </si>
  <si>
    <t xml:space="preserve">Formulas
PMT(C3/12,C4*12,-C2)
RATE(C4*12,C6,-C2)*12
NPER(C7/12,C6,-C2)/12
PV(C7/12,C8*12,-C6)
PPMT(C7/12,10,C8*12,-C9)
IPMT(C7/12,10,C8*12,-C9)
-CUMPRINC(C7/12,C8*12,C9,1,12,0)
-CUMIPMT(C7/12,C8*12,C9,1,12,0)
FV(C7/12,C8*12,-C6)
</t>
  </si>
  <si>
    <t>Ipp</t>
  </si>
  <si>
    <t>Loan Calculator</t>
  </si>
  <si>
    <t>Enter loan Amount</t>
  </si>
  <si>
    <t>Enter rate of interest</t>
  </si>
  <si>
    <t>Enter Tenure in years</t>
  </si>
  <si>
    <t>Interest Amount</t>
  </si>
  <si>
    <t>Principal Amount</t>
  </si>
  <si>
    <t>EMI</t>
  </si>
  <si>
    <t>Present Value</t>
  </si>
  <si>
    <t>Future Value</t>
  </si>
  <si>
    <t>Sln</t>
  </si>
  <si>
    <t>Declined balance</t>
  </si>
  <si>
    <t>db</t>
  </si>
  <si>
    <t>SYD</t>
  </si>
  <si>
    <t>State line method</t>
  </si>
  <si>
    <t>life</t>
  </si>
  <si>
    <t>salvage value</t>
  </si>
  <si>
    <t>SLN</t>
  </si>
  <si>
    <t>Sum of year depreciation</t>
  </si>
  <si>
    <t>Product(x)</t>
  </si>
  <si>
    <t>DB</t>
  </si>
  <si>
    <t>Countifs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</si>
  <si>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</si>
  <si>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</si>
  <si>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</si>
  <si>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</si>
  <si>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</si>
  <si>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</si>
  <si>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</si>
  <si>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</si>
  <si>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</si>
  <si>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</si>
  <si>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</si>
  <si>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</si>
  <si>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Sumifs</t>
  </si>
  <si>
    <t>Averageifs</t>
  </si>
  <si>
    <t>HARDDISK</t>
  </si>
  <si>
    <t>RAM</t>
  </si>
  <si>
    <t>Processor</t>
  </si>
  <si>
    <t>Motherboard</t>
  </si>
  <si>
    <t>LED</t>
  </si>
  <si>
    <t>Salesman</t>
  </si>
  <si>
    <t>Name</t>
  </si>
  <si>
    <t>ANDREW</t>
  </si>
  <si>
    <t>JEET</t>
  </si>
  <si>
    <t>MIKE</t>
  </si>
  <si>
    <t>ALLEN</t>
  </si>
  <si>
    <t>KARY</t>
  </si>
  <si>
    <t>PETER</t>
  </si>
  <si>
    <t>FRED</t>
  </si>
  <si>
    <t>MADDY</t>
  </si>
  <si>
    <t>ALICE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</si>
</sst>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[$INR]\ #,##0.00"/>
    <numFmt numFmtId="166" formatCode="_([$INR]\ * #,##0.00_);_([$INR]\ * \(#,##0.00\);_([$INR]\ * &quot;-&quot;??_);_(@_)"/>
    <numFmt numFmtId="167" formatCode="[$INR]\ #,##0.00_);[Red]\([$INR]\ #,##0.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8" xfId="0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10" xfId="0" applyFill="1" applyBorder="1"/>
    <xf numFmtId="0" fontId="0" fillId="3" borderId="0" xfId="0" applyFill="1" applyAlignment="1">
      <alignment horizontal="center"/>
    </xf>
    <xf numFmtId="0" fontId="0" fillId="0" borderId="11" xfId="0" applyFill="1" applyBorder="1"/>
    <xf numFmtId="0" fontId="0" fillId="3" borderId="12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3" xfId="0" applyFill="1" applyBorder="1"/>
    <xf numFmtId="0" fontId="0" fillId="4" borderId="1" xfId="0" applyFill="1" applyBorder="1"/>
    <xf numFmtId="0" fontId="0" fillId="5" borderId="0" xfId="0" applyFill="1"/>
    <xf numFmtId="0" fontId="0" fillId="0" borderId="9" xfId="0" applyNumberFormat="1" applyBorder="1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/>
    <xf numFmtId="0" fontId="3" fillId="7" borderId="0" xfId="0" applyFont="1" applyFill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3"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IIT/Excel%20Class/iit%20Excel%20Sheet_1/COUNTIFS,SUMIFS,AVERAGEIF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NTIFS"/>
      <sheetName val="SUMIFS"/>
      <sheetName val="AVERAGEIFS"/>
      <sheetName val="Sheet1"/>
    </sheetNames>
    <sheetDataSet>
      <sheetData sheetId="0">
        <row r="2">
          <cell r="A2" t="str">
            <v>HARDDISK</v>
          </cell>
          <cell r="B2" t="str">
            <v>January</v>
          </cell>
          <cell r="D2" t="str">
            <v>ANDREW</v>
          </cell>
        </row>
        <row r="3">
          <cell r="A3" t="str">
            <v>RAM</v>
          </cell>
          <cell r="B3" t="str">
            <v>February</v>
          </cell>
          <cell r="D3" t="str">
            <v>JEET</v>
          </cell>
        </row>
        <row r="4">
          <cell r="A4" t="str">
            <v>Processor</v>
          </cell>
          <cell r="B4" t="str">
            <v>March</v>
          </cell>
          <cell r="D4" t="str">
            <v>MIKE</v>
          </cell>
        </row>
        <row r="5">
          <cell r="A5" t="str">
            <v>Motherboard</v>
          </cell>
          <cell r="B5" t="str">
            <v>April</v>
          </cell>
          <cell r="D5" t="str">
            <v>ALLEN</v>
          </cell>
        </row>
        <row r="6">
          <cell r="A6" t="str">
            <v>LED</v>
          </cell>
          <cell r="B6" t="str">
            <v>May</v>
          </cell>
          <cell r="D6" t="str">
            <v>JEET</v>
          </cell>
        </row>
        <row r="7">
          <cell r="A7" t="str">
            <v>HARDDISK</v>
          </cell>
          <cell r="B7" t="str">
            <v>June</v>
          </cell>
          <cell r="D7" t="str">
            <v>MIKE</v>
          </cell>
        </row>
        <row r="8">
          <cell r="A8" t="str">
            <v>RAM</v>
          </cell>
          <cell r="B8" t="str">
            <v>July</v>
          </cell>
          <cell r="D8" t="str">
            <v>KARY</v>
          </cell>
        </row>
        <row r="9">
          <cell r="A9" t="str">
            <v>Processor</v>
          </cell>
          <cell r="B9" t="str">
            <v>August</v>
          </cell>
          <cell r="D9" t="str">
            <v>JEET</v>
          </cell>
        </row>
        <row r="10">
          <cell r="A10" t="str">
            <v>Motherboard</v>
          </cell>
          <cell r="B10" t="str">
            <v>September</v>
          </cell>
          <cell r="D10" t="str">
            <v>MIKE</v>
          </cell>
        </row>
        <row r="11">
          <cell r="A11" t="str">
            <v>LED</v>
          </cell>
          <cell r="B11" t="str">
            <v>October</v>
          </cell>
          <cell r="D11" t="str">
            <v>PETER</v>
          </cell>
        </row>
        <row r="12">
          <cell r="A12" t="str">
            <v>HARDDISK</v>
          </cell>
          <cell r="B12" t="str">
            <v>November</v>
          </cell>
          <cell r="D12" t="str">
            <v>JEET</v>
          </cell>
        </row>
        <row r="13">
          <cell r="A13" t="str">
            <v>RAM</v>
          </cell>
          <cell r="B13" t="str">
            <v>December</v>
          </cell>
          <cell r="D13" t="str">
            <v>MIKE</v>
          </cell>
        </row>
        <row r="14">
          <cell r="A14" t="str">
            <v>Processor</v>
          </cell>
          <cell r="B14" t="str">
            <v>January</v>
          </cell>
          <cell r="D14" t="str">
            <v>FRED</v>
          </cell>
        </row>
        <row r="15">
          <cell r="A15" t="str">
            <v>Motherboard</v>
          </cell>
          <cell r="B15" t="str">
            <v>February</v>
          </cell>
          <cell r="D15" t="str">
            <v>JEET</v>
          </cell>
        </row>
        <row r="16">
          <cell r="A16" t="str">
            <v>LED</v>
          </cell>
          <cell r="B16" t="str">
            <v>March</v>
          </cell>
          <cell r="D16" t="str">
            <v>MIKE</v>
          </cell>
        </row>
        <row r="17">
          <cell r="A17" t="str">
            <v>HARDDISK</v>
          </cell>
          <cell r="B17" t="str">
            <v>April</v>
          </cell>
          <cell r="D17" t="str">
            <v>MADDY</v>
          </cell>
        </row>
        <row r="18">
          <cell r="A18" t="str">
            <v>RAM</v>
          </cell>
          <cell r="B18" t="str">
            <v>May</v>
          </cell>
          <cell r="D18" t="str">
            <v>JEET</v>
          </cell>
        </row>
        <row r="19">
          <cell r="A19" t="str">
            <v>Processor</v>
          </cell>
          <cell r="B19" t="str">
            <v>June</v>
          </cell>
          <cell r="D19" t="str">
            <v>MIKE</v>
          </cell>
        </row>
        <row r="20">
          <cell r="A20" t="str">
            <v>Motherboard</v>
          </cell>
          <cell r="B20" t="str">
            <v>July</v>
          </cell>
          <cell r="D20" t="str">
            <v>ALICE</v>
          </cell>
        </row>
        <row r="21">
          <cell r="A21" t="str">
            <v>LED</v>
          </cell>
          <cell r="B21" t="str">
            <v>August</v>
          </cell>
          <cell r="D21" t="str">
            <v>JEET</v>
          </cell>
        </row>
        <row r="22">
          <cell r="A22" t="str">
            <v>HARDDISK</v>
          </cell>
          <cell r="B22" t="str">
            <v>September</v>
          </cell>
          <cell r="D22" t="str">
            <v>MIKE</v>
          </cell>
        </row>
        <row r="23">
          <cell r="A23" t="str">
            <v>RAM</v>
          </cell>
          <cell r="B23" t="str">
            <v>October</v>
          </cell>
          <cell r="D23" t="str">
            <v>ANDREW</v>
          </cell>
        </row>
        <row r="24">
          <cell r="A24" t="str">
            <v>Processor</v>
          </cell>
          <cell r="B24" t="str">
            <v>November</v>
          </cell>
          <cell r="D24" t="str">
            <v>JEET</v>
          </cell>
        </row>
        <row r="25">
          <cell r="A25" t="str">
            <v>Motherboard</v>
          </cell>
          <cell r="B25" t="str">
            <v>December</v>
          </cell>
          <cell r="D25" t="str">
            <v>MIKE</v>
          </cell>
        </row>
        <row r="26">
          <cell r="A26" t="str">
            <v>LED</v>
          </cell>
          <cell r="B26" t="str">
            <v>January</v>
          </cell>
          <cell r="D26" t="str">
            <v>ALLEN</v>
          </cell>
        </row>
        <row r="27">
          <cell r="A27" t="str">
            <v>HARDDISK</v>
          </cell>
          <cell r="B27" t="str">
            <v>February</v>
          </cell>
          <cell r="D27" t="str">
            <v>JEET</v>
          </cell>
        </row>
        <row r="28">
          <cell r="A28" t="str">
            <v>RAM</v>
          </cell>
          <cell r="B28" t="str">
            <v>March</v>
          </cell>
          <cell r="D28" t="str">
            <v>MIKE</v>
          </cell>
        </row>
        <row r="29">
          <cell r="A29" t="str">
            <v>Processor</v>
          </cell>
          <cell r="B29" t="str">
            <v>April</v>
          </cell>
          <cell r="D29" t="str">
            <v>KARY</v>
          </cell>
        </row>
        <row r="30">
          <cell r="A30" t="str">
            <v>Motherboard</v>
          </cell>
          <cell r="B30" t="str">
            <v>May</v>
          </cell>
          <cell r="D30" t="str">
            <v>JEET</v>
          </cell>
        </row>
        <row r="31">
          <cell r="A31" t="str">
            <v>LED</v>
          </cell>
          <cell r="B31" t="str">
            <v>June</v>
          </cell>
          <cell r="D31" t="str">
            <v>MIKE</v>
          </cell>
        </row>
        <row r="32">
          <cell r="A32" t="str">
            <v>HARDDISK</v>
          </cell>
          <cell r="B32" t="str">
            <v>July</v>
          </cell>
          <cell r="D32" t="str">
            <v>PETER</v>
          </cell>
        </row>
        <row r="33">
          <cell r="A33" t="str">
            <v>RAM</v>
          </cell>
          <cell r="B33" t="str">
            <v>August</v>
          </cell>
          <cell r="D33" t="str">
            <v>JEET</v>
          </cell>
        </row>
        <row r="34">
          <cell r="A34" t="str">
            <v>Processor</v>
          </cell>
          <cell r="B34" t="str">
            <v>September</v>
          </cell>
          <cell r="D34" t="str">
            <v>MIKE</v>
          </cell>
        </row>
        <row r="35">
          <cell r="A35" t="str">
            <v>Motherboard</v>
          </cell>
          <cell r="B35" t="str">
            <v>October</v>
          </cell>
          <cell r="D35" t="str">
            <v>FRED</v>
          </cell>
        </row>
        <row r="36">
          <cell r="A36" t="str">
            <v>LED</v>
          </cell>
          <cell r="B36" t="str">
            <v>November</v>
          </cell>
          <cell r="D36" t="str">
            <v>JEET</v>
          </cell>
        </row>
        <row r="37">
          <cell r="A37" t="str">
            <v>HARDDISK</v>
          </cell>
          <cell r="B37" t="str">
            <v>December</v>
          </cell>
          <cell r="D37" t="str">
            <v>MIKE</v>
          </cell>
        </row>
        <row r="38">
          <cell r="A38" t="str">
            <v>RAM</v>
          </cell>
          <cell r="B38" t="str">
            <v>January</v>
          </cell>
          <cell r="D38" t="str">
            <v>MADDY</v>
          </cell>
        </row>
        <row r="39">
          <cell r="A39" t="str">
            <v>Processor</v>
          </cell>
          <cell r="B39" t="str">
            <v>February</v>
          </cell>
          <cell r="D39" t="str">
            <v>JEET</v>
          </cell>
        </row>
        <row r="40">
          <cell r="A40" t="str">
            <v>Motherboard</v>
          </cell>
          <cell r="B40" t="str">
            <v>March</v>
          </cell>
          <cell r="D40" t="str">
            <v>MIKE</v>
          </cell>
        </row>
        <row r="41">
          <cell r="A41" t="str">
            <v>LED</v>
          </cell>
          <cell r="B41" t="str">
            <v>April</v>
          </cell>
          <cell r="D41" t="str">
            <v>ALICE</v>
          </cell>
        </row>
        <row r="42">
          <cell r="A42" t="str">
            <v>HARDDISK</v>
          </cell>
          <cell r="B42" t="str">
            <v>May</v>
          </cell>
          <cell r="D42" t="str">
            <v>JEET</v>
          </cell>
        </row>
        <row r="43">
          <cell r="A43" t="str">
            <v>RAM</v>
          </cell>
          <cell r="B43" t="str">
            <v>June</v>
          </cell>
          <cell r="D43" t="str">
            <v>MIKE</v>
          </cell>
        </row>
        <row r="44">
          <cell r="A44" t="str">
            <v>Processor</v>
          </cell>
          <cell r="B44" t="str">
            <v>July</v>
          </cell>
          <cell r="D44" t="str">
            <v>ANDREW</v>
          </cell>
        </row>
        <row r="45">
          <cell r="A45" t="str">
            <v>Motherboard</v>
          </cell>
          <cell r="B45" t="str">
            <v>August</v>
          </cell>
          <cell r="D45" t="str">
            <v>JEET</v>
          </cell>
        </row>
        <row r="46">
          <cell r="A46" t="str">
            <v>LED</v>
          </cell>
          <cell r="B46" t="str">
            <v>September</v>
          </cell>
          <cell r="D46" t="str">
            <v>MIKE</v>
          </cell>
        </row>
        <row r="47">
          <cell r="A47" t="str">
            <v>HARDDISK</v>
          </cell>
          <cell r="B47" t="str">
            <v>October</v>
          </cell>
          <cell r="D47" t="str">
            <v>ALLEN</v>
          </cell>
        </row>
        <row r="48">
          <cell r="A48" t="str">
            <v>RAM</v>
          </cell>
          <cell r="B48" t="str">
            <v>November</v>
          </cell>
          <cell r="D48" t="str">
            <v>JEET</v>
          </cell>
        </row>
        <row r="49">
          <cell r="A49" t="str">
            <v>Processor</v>
          </cell>
          <cell r="B49" t="str">
            <v>December</v>
          </cell>
          <cell r="D49" t="str">
            <v>MIKE</v>
          </cell>
        </row>
        <row r="50">
          <cell r="A50" t="str">
            <v>Motherboard</v>
          </cell>
          <cell r="B50" t="str">
            <v>January</v>
          </cell>
          <cell r="D50" t="str">
            <v>KARY</v>
          </cell>
        </row>
        <row r="51">
          <cell r="A51" t="str">
            <v>LED</v>
          </cell>
          <cell r="B51" t="str">
            <v>February</v>
          </cell>
          <cell r="D51" t="str">
            <v>JEET</v>
          </cell>
        </row>
        <row r="52">
          <cell r="A52" t="str">
            <v>HARDDISK</v>
          </cell>
          <cell r="B52" t="str">
            <v>March</v>
          </cell>
          <cell r="D52" t="str">
            <v>MIKE</v>
          </cell>
        </row>
        <row r="53">
          <cell r="A53" t="str">
            <v>RAM</v>
          </cell>
          <cell r="B53" t="str">
            <v>April</v>
          </cell>
          <cell r="D53" t="str">
            <v>PETER</v>
          </cell>
        </row>
        <row r="54">
          <cell r="A54" t="str">
            <v>Processor</v>
          </cell>
          <cell r="B54" t="str">
            <v>May</v>
          </cell>
          <cell r="D54" t="str">
            <v>JEET</v>
          </cell>
        </row>
        <row r="55">
          <cell r="A55" t="str">
            <v>Motherboard</v>
          </cell>
          <cell r="B55" t="str">
            <v>June</v>
          </cell>
          <cell r="D55" t="str">
            <v>MIKE</v>
          </cell>
        </row>
        <row r="56">
          <cell r="A56" t="str">
            <v>LED</v>
          </cell>
          <cell r="B56" t="str">
            <v>July</v>
          </cell>
          <cell r="D56" t="str">
            <v>FRED</v>
          </cell>
        </row>
        <row r="57">
          <cell r="A57" t="str">
            <v>HARDDISK</v>
          </cell>
          <cell r="B57" t="str">
            <v>August</v>
          </cell>
          <cell r="D57" t="str">
            <v>JEET</v>
          </cell>
        </row>
        <row r="58">
          <cell r="A58" t="str">
            <v>RAM</v>
          </cell>
          <cell r="B58" t="str">
            <v>September</v>
          </cell>
          <cell r="D58" t="str">
            <v>MIKE</v>
          </cell>
        </row>
        <row r="59">
          <cell r="A59" t="str">
            <v>Processor</v>
          </cell>
          <cell r="B59" t="str">
            <v>October</v>
          </cell>
          <cell r="D59" t="str">
            <v>MADDY</v>
          </cell>
        </row>
        <row r="60">
          <cell r="A60" t="str">
            <v>Motherboard</v>
          </cell>
          <cell r="B60" t="str">
            <v>November</v>
          </cell>
          <cell r="D60" t="str">
            <v>JEET</v>
          </cell>
        </row>
        <row r="61">
          <cell r="A61" t="str">
            <v>LED</v>
          </cell>
          <cell r="B61" t="str">
            <v>December</v>
          </cell>
          <cell r="D61" t="str">
            <v>MIKE</v>
          </cell>
        </row>
        <row r="62">
          <cell r="A62" t="str">
            <v>HARDDISK</v>
          </cell>
          <cell r="B62" t="str">
            <v>January</v>
          </cell>
          <cell r="D62" t="str">
            <v>ALICE</v>
          </cell>
        </row>
        <row r="63">
          <cell r="A63" t="str">
            <v>RAM</v>
          </cell>
          <cell r="B63" t="str">
            <v>February</v>
          </cell>
          <cell r="D63" t="str">
            <v>JEET</v>
          </cell>
        </row>
        <row r="64">
          <cell r="A64" t="str">
            <v>Processor</v>
          </cell>
          <cell r="B64" t="str">
            <v>March</v>
          </cell>
          <cell r="D64" t="str">
            <v>MIKE</v>
          </cell>
        </row>
        <row r="65">
          <cell r="A65" t="str">
            <v>Motherboard</v>
          </cell>
          <cell r="B65" t="str">
            <v>April</v>
          </cell>
          <cell r="D65" t="str">
            <v>ANDREW</v>
          </cell>
        </row>
        <row r="66">
          <cell r="A66" t="str">
            <v>LED</v>
          </cell>
          <cell r="B66" t="str">
            <v>May</v>
          </cell>
          <cell r="D66" t="str">
            <v>JEET</v>
          </cell>
        </row>
        <row r="67">
          <cell r="A67" t="str">
            <v>HARDDISK</v>
          </cell>
          <cell r="B67" t="str">
            <v>June</v>
          </cell>
          <cell r="D67" t="str">
            <v>MIKE</v>
          </cell>
        </row>
        <row r="68">
          <cell r="A68" t="str">
            <v>RAM</v>
          </cell>
          <cell r="B68" t="str">
            <v>July</v>
          </cell>
          <cell r="D68" t="str">
            <v>ALLEN</v>
          </cell>
        </row>
        <row r="69">
          <cell r="A69" t="str">
            <v>Processor</v>
          </cell>
          <cell r="B69" t="str">
            <v>August</v>
          </cell>
          <cell r="D69" t="str">
            <v>JEET</v>
          </cell>
        </row>
        <row r="70">
          <cell r="A70" t="str">
            <v>Motherboard</v>
          </cell>
          <cell r="B70" t="str">
            <v>September</v>
          </cell>
          <cell r="D70" t="str">
            <v>MIKE</v>
          </cell>
        </row>
        <row r="71">
          <cell r="A71" t="str">
            <v>LED</v>
          </cell>
          <cell r="B71" t="str">
            <v>October</v>
          </cell>
          <cell r="D71" t="str">
            <v>KARY</v>
          </cell>
        </row>
        <row r="72">
          <cell r="A72" t="str">
            <v>HARDDISK</v>
          </cell>
          <cell r="B72" t="str">
            <v>November</v>
          </cell>
          <cell r="D72" t="str">
            <v>JEET</v>
          </cell>
        </row>
        <row r="73">
          <cell r="A73" t="str">
            <v>RAM</v>
          </cell>
          <cell r="B73" t="str">
            <v>December</v>
          </cell>
          <cell r="D73" t="str">
            <v>MIKE</v>
          </cell>
        </row>
        <row r="74">
          <cell r="A74" t="str">
            <v>Processor</v>
          </cell>
          <cell r="B74" t="str">
            <v>January</v>
          </cell>
          <cell r="D74" t="str">
            <v>PETER</v>
          </cell>
        </row>
        <row r="75">
          <cell r="A75" t="str">
            <v>Motherboard</v>
          </cell>
          <cell r="B75" t="str">
            <v>February</v>
          </cell>
          <cell r="D75" t="str">
            <v>JEET</v>
          </cell>
        </row>
        <row r="76">
          <cell r="A76" t="str">
            <v>LED</v>
          </cell>
          <cell r="B76" t="str">
            <v>March</v>
          </cell>
          <cell r="D76" t="str">
            <v>MIKE</v>
          </cell>
        </row>
        <row r="77">
          <cell r="A77" t="str">
            <v>HARDDISK</v>
          </cell>
          <cell r="B77" t="str">
            <v>April</v>
          </cell>
          <cell r="D77" t="str">
            <v>FRED</v>
          </cell>
        </row>
        <row r="78">
          <cell r="A78" t="str">
            <v>RAM</v>
          </cell>
          <cell r="B78" t="str">
            <v>May</v>
          </cell>
          <cell r="D78" t="str">
            <v>JEET</v>
          </cell>
        </row>
        <row r="79">
          <cell r="A79" t="str">
            <v>Processor</v>
          </cell>
          <cell r="B79" t="str">
            <v>June</v>
          </cell>
          <cell r="D79" t="str">
            <v>MIKE</v>
          </cell>
        </row>
        <row r="80">
          <cell r="A80" t="str">
            <v>Motherboard</v>
          </cell>
          <cell r="B80" t="str">
            <v>July</v>
          </cell>
          <cell r="D80" t="str">
            <v>MADDY</v>
          </cell>
        </row>
        <row r="81">
          <cell r="A81" t="str">
            <v>LED</v>
          </cell>
          <cell r="B81" t="str">
            <v>August</v>
          </cell>
          <cell r="D81" t="str">
            <v>JEET</v>
          </cell>
        </row>
        <row r="82">
          <cell r="A82" t="str">
            <v>HARDDISK</v>
          </cell>
          <cell r="B82" t="str">
            <v>September</v>
          </cell>
          <cell r="D82" t="str">
            <v>MIKE</v>
          </cell>
        </row>
        <row r="83">
          <cell r="A83" t="str">
            <v>RAM</v>
          </cell>
          <cell r="B83" t="str">
            <v>October</v>
          </cell>
          <cell r="D83" t="str">
            <v>ALICE</v>
          </cell>
        </row>
        <row r="84">
          <cell r="A84" t="str">
            <v>Processor</v>
          </cell>
          <cell r="B84" t="str">
            <v>November</v>
          </cell>
          <cell r="D84" t="str">
            <v>JEET</v>
          </cell>
        </row>
        <row r="85">
          <cell r="A85" t="str">
            <v>Motherboard</v>
          </cell>
          <cell r="B85" t="str">
            <v>December</v>
          </cell>
          <cell r="D85" t="str">
            <v>MIKE</v>
          </cell>
        </row>
        <row r="86">
          <cell r="A86" t="str">
            <v>LED</v>
          </cell>
          <cell r="B86" t="str">
            <v>January</v>
          </cell>
          <cell r="D86" t="str">
            <v>ANDREW</v>
          </cell>
        </row>
        <row r="87">
          <cell r="A87" t="str">
            <v>HARDDISK</v>
          </cell>
          <cell r="B87" t="str">
            <v>February</v>
          </cell>
          <cell r="D87" t="str">
            <v>JEET</v>
          </cell>
        </row>
        <row r="88">
          <cell r="A88" t="str">
            <v>RAM</v>
          </cell>
          <cell r="B88" t="str">
            <v>March</v>
          </cell>
          <cell r="D88" t="str">
            <v>MIKE</v>
          </cell>
        </row>
        <row r="89">
          <cell r="A89" t="str">
            <v>Processor</v>
          </cell>
          <cell r="B89" t="str">
            <v>April</v>
          </cell>
          <cell r="D89" t="str">
            <v>ALLEN</v>
          </cell>
        </row>
        <row r="90">
          <cell r="A90" t="str">
            <v>Motherboard</v>
          </cell>
          <cell r="B90" t="str">
            <v>May</v>
          </cell>
          <cell r="D90" t="str">
            <v>JEET</v>
          </cell>
        </row>
        <row r="91">
          <cell r="A91" t="str">
            <v>LED</v>
          </cell>
          <cell r="B91" t="str">
            <v>June</v>
          </cell>
          <cell r="D91" t="str">
            <v>MIKE</v>
          </cell>
        </row>
        <row r="92">
          <cell r="A92" t="str">
            <v>HARDDISK</v>
          </cell>
          <cell r="B92" t="str">
            <v>July</v>
          </cell>
          <cell r="D92" t="str">
            <v>KARY</v>
          </cell>
        </row>
        <row r="93">
          <cell r="A93" t="str">
            <v>RAM</v>
          </cell>
          <cell r="B93" t="str">
            <v>August</v>
          </cell>
          <cell r="D93" t="str">
            <v>JEET</v>
          </cell>
        </row>
        <row r="94">
          <cell r="A94" t="str">
            <v>Processor</v>
          </cell>
          <cell r="B94" t="str">
            <v>September</v>
          </cell>
          <cell r="D94" t="str">
            <v>MIKE</v>
          </cell>
        </row>
        <row r="95">
          <cell r="A95" t="str">
            <v>Motherboard</v>
          </cell>
          <cell r="B95" t="str">
            <v>October</v>
          </cell>
          <cell r="D95" t="str">
            <v>PETER</v>
          </cell>
        </row>
        <row r="96">
          <cell r="A96" t="str">
            <v>LED</v>
          </cell>
          <cell r="B96" t="str">
            <v>November</v>
          </cell>
          <cell r="D96" t="str">
            <v>JEET</v>
          </cell>
        </row>
        <row r="97">
          <cell r="A97" t="str">
            <v>HARDDISK</v>
          </cell>
          <cell r="B97" t="str">
            <v>December</v>
          </cell>
          <cell r="D97" t="str">
            <v>MIKE</v>
          </cell>
        </row>
        <row r="98">
          <cell r="A98" t="str">
            <v>RAM</v>
          </cell>
          <cell r="B98" t="str">
            <v>January</v>
          </cell>
          <cell r="D98" t="str">
            <v>FRED</v>
          </cell>
        </row>
        <row r="99">
          <cell r="A99" t="str">
            <v>Processor</v>
          </cell>
          <cell r="B99" t="str">
            <v>February</v>
          </cell>
          <cell r="D99" t="str">
            <v>JEET</v>
          </cell>
        </row>
        <row r="100">
          <cell r="A100" t="str">
            <v>Motherboard</v>
          </cell>
          <cell r="B100" t="str">
            <v>March</v>
          </cell>
          <cell r="D100" t="str">
            <v>MIKE</v>
          </cell>
        </row>
        <row r="101">
          <cell r="A101" t="str">
            <v>LED</v>
          </cell>
          <cell r="B101" t="str">
            <v>April</v>
          </cell>
          <cell r="D101" t="str">
            <v>MADDY</v>
          </cell>
        </row>
        <row r="102">
          <cell r="A102" t="str">
            <v>HARDDISK</v>
          </cell>
          <cell r="B102" t="str">
            <v>May</v>
          </cell>
          <cell r="D102" t="str">
            <v>JEET</v>
          </cell>
        </row>
        <row r="103">
          <cell r="A103" t="str">
            <v>RAM</v>
          </cell>
          <cell r="B103" t="str">
            <v>June</v>
          </cell>
          <cell r="D103" t="str">
            <v>MIKE</v>
          </cell>
        </row>
        <row r="104">
          <cell r="A104" t="str">
            <v>Processor</v>
          </cell>
          <cell r="B104" t="str">
            <v>July</v>
          </cell>
          <cell r="D104" t="str">
            <v>ALICE</v>
          </cell>
        </row>
        <row r="105">
          <cell r="A105" t="str">
            <v>Motherboard</v>
          </cell>
          <cell r="B105" t="str">
            <v>August</v>
          </cell>
          <cell r="D105" t="str">
            <v>JEET</v>
          </cell>
        </row>
        <row r="106">
          <cell r="A106" t="str">
            <v>LED</v>
          </cell>
          <cell r="B106" t="str">
            <v>September</v>
          </cell>
          <cell r="D106" t="str">
            <v>MIKE</v>
          </cell>
        </row>
        <row r="107">
          <cell r="A107" t="str">
            <v>HARDDISK</v>
          </cell>
          <cell r="B107" t="str">
            <v>October</v>
          </cell>
          <cell r="D107" t="str">
            <v>ANDREW</v>
          </cell>
        </row>
        <row r="108">
          <cell r="A108" t="str">
            <v>RAM</v>
          </cell>
          <cell r="B108" t="str">
            <v>November</v>
          </cell>
          <cell r="D108" t="str">
            <v>JEET</v>
          </cell>
        </row>
        <row r="109">
          <cell r="A109" t="str">
            <v>Processor</v>
          </cell>
          <cell r="B109" t="str">
            <v>December</v>
          </cell>
          <cell r="D109" t="str">
            <v>MIKE</v>
          </cell>
        </row>
        <row r="110">
          <cell r="A110" t="str">
            <v>Motherboard</v>
          </cell>
          <cell r="B110" t="str">
            <v>January</v>
          </cell>
          <cell r="D110" t="str">
            <v>ALLEN</v>
          </cell>
        </row>
        <row r="111">
          <cell r="A111" t="str">
            <v>LED</v>
          </cell>
          <cell r="B111" t="str">
            <v>February</v>
          </cell>
          <cell r="D111" t="str">
            <v>JEET</v>
          </cell>
        </row>
        <row r="112">
          <cell r="A112" t="str">
            <v>HARDDISK</v>
          </cell>
          <cell r="B112" t="str">
            <v>March</v>
          </cell>
          <cell r="D112" t="str">
            <v>MIKE</v>
          </cell>
        </row>
        <row r="113">
          <cell r="A113" t="str">
            <v>RAM</v>
          </cell>
          <cell r="B113" t="str">
            <v>April</v>
          </cell>
          <cell r="D113" t="str">
            <v>KARY</v>
          </cell>
        </row>
        <row r="114">
          <cell r="A114" t="str">
            <v>Processor</v>
          </cell>
          <cell r="B114" t="str">
            <v>May</v>
          </cell>
          <cell r="D114" t="str">
            <v>JEET</v>
          </cell>
        </row>
        <row r="115">
          <cell r="A115" t="str">
            <v>Motherboard</v>
          </cell>
          <cell r="B115" t="str">
            <v>June</v>
          </cell>
          <cell r="D115" t="str">
            <v>MIKE</v>
          </cell>
        </row>
        <row r="116">
          <cell r="A116" t="str">
            <v>LED</v>
          </cell>
          <cell r="B116" t="str">
            <v>July</v>
          </cell>
          <cell r="D116" t="str">
            <v>PETER</v>
          </cell>
        </row>
        <row r="117">
          <cell r="A117" t="str">
            <v>HARDDISK</v>
          </cell>
          <cell r="B117" t="str">
            <v>August</v>
          </cell>
          <cell r="D117" t="str">
            <v>JEET</v>
          </cell>
        </row>
        <row r="118">
          <cell r="A118" t="str">
            <v>RAM</v>
          </cell>
          <cell r="B118" t="str">
            <v>September</v>
          </cell>
          <cell r="D118" t="str">
            <v>MIKE</v>
          </cell>
        </row>
        <row r="119">
          <cell r="A119" t="str">
            <v>Processor</v>
          </cell>
          <cell r="B119" t="str">
            <v>October</v>
          </cell>
          <cell r="D119" t="str">
            <v>FRED</v>
          </cell>
        </row>
        <row r="120">
          <cell r="A120" t="str">
            <v>Motherboard</v>
          </cell>
          <cell r="B120" t="str">
            <v>November</v>
          </cell>
          <cell r="D120" t="str">
            <v>JEET</v>
          </cell>
        </row>
        <row r="121">
          <cell r="A121" t="str">
            <v>LED</v>
          </cell>
          <cell r="B121" t="str">
            <v>December</v>
          </cell>
          <cell r="D121" t="str">
            <v>MIKE</v>
          </cell>
        </row>
        <row r="122">
          <cell r="A122" t="str">
            <v>HARDDISK</v>
          </cell>
          <cell r="B122" t="str">
            <v>January</v>
          </cell>
          <cell r="D122" t="str">
            <v>MADDY</v>
          </cell>
        </row>
        <row r="123">
          <cell r="A123" t="str">
            <v>RAM</v>
          </cell>
          <cell r="B123" t="str">
            <v>February</v>
          </cell>
          <cell r="D123" t="str">
            <v>JEET</v>
          </cell>
        </row>
        <row r="124">
          <cell r="A124" t="str">
            <v>Processor</v>
          </cell>
          <cell r="B124" t="str">
            <v>March</v>
          </cell>
          <cell r="D124" t="str">
            <v>MIKE</v>
          </cell>
        </row>
        <row r="125">
          <cell r="A125" t="str">
            <v>Motherboard</v>
          </cell>
          <cell r="B125" t="str">
            <v>April</v>
          </cell>
          <cell r="D125" t="str">
            <v>ALICE</v>
          </cell>
        </row>
        <row r="126">
          <cell r="A126" t="str">
            <v>LED</v>
          </cell>
          <cell r="B126" t="str">
            <v>May</v>
          </cell>
          <cell r="D126" t="str">
            <v>JEET</v>
          </cell>
        </row>
        <row r="127">
          <cell r="A127" t="str">
            <v>HARDDISK</v>
          </cell>
          <cell r="B127" t="str">
            <v>June</v>
          </cell>
          <cell r="D127" t="str">
            <v>MIKE</v>
          </cell>
        </row>
        <row r="128">
          <cell r="A128" t="str">
            <v>RAM</v>
          </cell>
          <cell r="B128" t="str">
            <v>July</v>
          </cell>
          <cell r="D128" t="str">
            <v>ANDREW</v>
          </cell>
        </row>
        <row r="129">
          <cell r="A129" t="str">
            <v>Processor</v>
          </cell>
          <cell r="B129" t="str">
            <v>August</v>
          </cell>
          <cell r="D129" t="str">
            <v>JEET</v>
          </cell>
        </row>
        <row r="130">
          <cell r="A130" t="str">
            <v>Motherboard</v>
          </cell>
          <cell r="B130" t="str">
            <v>September</v>
          </cell>
          <cell r="D130" t="str">
            <v>MIKE</v>
          </cell>
        </row>
        <row r="131">
          <cell r="A131" t="str">
            <v>LED</v>
          </cell>
          <cell r="B131" t="str">
            <v>October</v>
          </cell>
          <cell r="D131" t="str">
            <v>ALLEN</v>
          </cell>
        </row>
        <row r="132">
          <cell r="A132" t="str">
            <v>HARDDISK</v>
          </cell>
          <cell r="B132" t="str">
            <v>November</v>
          </cell>
          <cell r="D132" t="str">
            <v>JEET</v>
          </cell>
        </row>
        <row r="133">
          <cell r="A133" t="str">
            <v>RAM</v>
          </cell>
          <cell r="B133" t="str">
            <v>December</v>
          </cell>
          <cell r="D133" t="str">
            <v>MIKE</v>
          </cell>
        </row>
        <row r="134">
          <cell r="A134" t="str">
            <v>Processor</v>
          </cell>
          <cell r="B134" t="str">
            <v>January</v>
          </cell>
          <cell r="D134" t="str">
            <v>KARY</v>
          </cell>
        </row>
        <row r="135">
          <cell r="A135" t="str">
            <v>Motherboard</v>
          </cell>
          <cell r="B135" t="str">
            <v>February</v>
          </cell>
          <cell r="D135" t="str">
            <v>JEET</v>
          </cell>
        </row>
        <row r="136">
          <cell r="A136" t="str">
            <v>LED</v>
          </cell>
          <cell r="B136" t="str">
            <v>March</v>
          </cell>
          <cell r="D136" t="str">
            <v>MIKE</v>
          </cell>
        </row>
        <row r="137">
          <cell r="A137" t="str">
            <v>HARDDISK</v>
          </cell>
          <cell r="B137" t="str">
            <v>April</v>
          </cell>
          <cell r="D137" t="str">
            <v>PETER</v>
          </cell>
        </row>
        <row r="138">
          <cell r="A138" t="str">
            <v>RAM</v>
          </cell>
          <cell r="B138" t="str">
            <v>May</v>
          </cell>
          <cell r="D138" t="str">
            <v>JEET</v>
          </cell>
        </row>
        <row r="139">
          <cell r="A139" t="str">
            <v>Processor</v>
          </cell>
          <cell r="B139" t="str">
            <v>June</v>
          </cell>
          <cell r="D139" t="str">
            <v>MIKE</v>
          </cell>
        </row>
        <row r="140">
          <cell r="A140" t="str">
            <v>Motherboard</v>
          </cell>
          <cell r="B140" t="str">
            <v>July</v>
          </cell>
          <cell r="D140" t="str">
            <v>FRED</v>
          </cell>
        </row>
        <row r="141">
          <cell r="A141" t="str">
            <v>LED</v>
          </cell>
          <cell r="B141" t="str">
            <v>August</v>
          </cell>
          <cell r="D141" t="str">
            <v>JEET</v>
          </cell>
        </row>
        <row r="142">
          <cell r="A142" t="str">
            <v>HARDDISK</v>
          </cell>
          <cell r="B142" t="str">
            <v>September</v>
          </cell>
          <cell r="D142" t="str">
            <v>MIKE</v>
          </cell>
        </row>
        <row r="143">
          <cell r="A143" t="str">
            <v>RAM</v>
          </cell>
          <cell r="B143" t="str">
            <v>October</v>
          </cell>
          <cell r="D143" t="str">
            <v>MADDY</v>
          </cell>
        </row>
        <row r="144">
          <cell r="A144" t="str">
            <v>Processor</v>
          </cell>
          <cell r="B144" t="str">
            <v>November</v>
          </cell>
          <cell r="D144" t="str">
            <v>JEET</v>
          </cell>
        </row>
        <row r="145">
          <cell r="A145" t="str">
            <v>Motherboard</v>
          </cell>
          <cell r="B145" t="str">
            <v>December</v>
          </cell>
          <cell r="D145" t="str">
            <v>MIKE</v>
          </cell>
        </row>
        <row r="146">
          <cell r="A146" t="str">
            <v>LED</v>
          </cell>
          <cell r="B146" t="str">
            <v>January</v>
          </cell>
          <cell r="D146" t="str">
            <v>ALICE</v>
          </cell>
        </row>
        <row r="147">
          <cell r="A147" t="str">
            <v>HARDDISK</v>
          </cell>
          <cell r="B147" t="str">
            <v>February</v>
          </cell>
          <cell r="D147" t="str">
            <v>JEET</v>
          </cell>
        </row>
        <row r="148">
          <cell r="A148" t="str">
            <v>RAM</v>
          </cell>
          <cell r="B148" t="str">
            <v>March</v>
          </cell>
          <cell r="D148" t="str">
            <v>MIKE</v>
          </cell>
        </row>
        <row r="149">
          <cell r="A149" t="str">
            <v>Processor</v>
          </cell>
          <cell r="B149" t="str">
            <v>April</v>
          </cell>
          <cell r="D149" t="str">
            <v>ANDREW</v>
          </cell>
        </row>
        <row r="150">
          <cell r="A150" t="str">
            <v>Motherboard</v>
          </cell>
          <cell r="B150" t="str">
            <v>May</v>
          </cell>
          <cell r="D150" t="str">
            <v>JEET</v>
          </cell>
        </row>
        <row r="151">
          <cell r="A151" t="str">
            <v>LED</v>
          </cell>
          <cell r="B151" t="str">
            <v>June</v>
          </cell>
          <cell r="D151" t="str">
            <v>MIKE</v>
          </cell>
        </row>
        <row r="152">
          <cell r="A152" t="str">
            <v>HARDDISK</v>
          </cell>
          <cell r="B152" t="str">
            <v>July</v>
          </cell>
          <cell r="D152" t="str">
            <v>ALLEN</v>
          </cell>
        </row>
        <row r="153">
          <cell r="A153" t="str">
            <v>RAM</v>
          </cell>
          <cell r="B153" t="str">
            <v>August</v>
          </cell>
          <cell r="D153" t="str">
            <v>JEET</v>
          </cell>
        </row>
        <row r="154">
          <cell r="A154" t="str">
            <v>Processor</v>
          </cell>
          <cell r="B154" t="str">
            <v>September</v>
          </cell>
          <cell r="D154" t="str">
            <v>MIKE</v>
          </cell>
        </row>
        <row r="155">
          <cell r="A155" t="str">
            <v>Motherboard</v>
          </cell>
          <cell r="B155" t="str">
            <v>October</v>
          </cell>
          <cell r="D155" t="str">
            <v>KARY</v>
          </cell>
        </row>
        <row r="156">
          <cell r="A156" t="str">
            <v>LED</v>
          </cell>
          <cell r="B156" t="str">
            <v>November</v>
          </cell>
          <cell r="D156" t="str">
            <v>JEET</v>
          </cell>
        </row>
        <row r="157">
          <cell r="A157" t="str">
            <v>HARDDISK</v>
          </cell>
          <cell r="B157" t="str">
            <v>December</v>
          </cell>
          <cell r="D157" t="str">
            <v>MIKE</v>
          </cell>
        </row>
        <row r="158">
          <cell r="A158" t="str">
            <v>RAM</v>
          </cell>
          <cell r="B158" t="str">
            <v>January</v>
          </cell>
          <cell r="D158" t="str">
            <v>PETER</v>
          </cell>
        </row>
        <row r="159">
          <cell r="A159" t="str">
            <v>Processor</v>
          </cell>
          <cell r="B159" t="str">
            <v>February</v>
          </cell>
          <cell r="D159" t="str">
            <v>JEET</v>
          </cell>
        </row>
        <row r="160">
          <cell r="A160" t="str">
            <v>Motherboard</v>
          </cell>
          <cell r="B160" t="str">
            <v>March</v>
          </cell>
          <cell r="D160" t="str">
            <v>MIKE</v>
          </cell>
        </row>
        <row r="161">
          <cell r="A161" t="str">
            <v>LED</v>
          </cell>
          <cell r="B161" t="str">
            <v>April</v>
          </cell>
          <cell r="D161" t="str">
            <v>FRED</v>
          </cell>
        </row>
        <row r="162">
          <cell r="A162" t="str">
            <v>HARDDISK</v>
          </cell>
          <cell r="B162" t="str">
            <v>May</v>
          </cell>
          <cell r="D162" t="str">
            <v>JEET</v>
          </cell>
        </row>
        <row r="163">
          <cell r="A163" t="str">
            <v>RAM</v>
          </cell>
          <cell r="B163" t="str">
            <v>June</v>
          </cell>
          <cell r="D163" t="str">
            <v>MIKE</v>
          </cell>
        </row>
        <row r="164">
          <cell r="A164" t="str">
            <v>Processor</v>
          </cell>
          <cell r="B164" t="str">
            <v>July</v>
          </cell>
          <cell r="D164" t="str">
            <v>MADDY</v>
          </cell>
        </row>
        <row r="165">
          <cell r="A165" t="str">
            <v>Motherboard</v>
          </cell>
          <cell r="B165" t="str">
            <v>August</v>
          </cell>
          <cell r="D165" t="str">
            <v>JEET</v>
          </cell>
        </row>
        <row r="166">
          <cell r="A166" t="str">
            <v>LED</v>
          </cell>
          <cell r="B166" t="str">
            <v>September</v>
          </cell>
          <cell r="D166" t="str">
            <v>MIKE</v>
          </cell>
        </row>
        <row r="167">
          <cell r="A167" t="str">
            <v>HARDDISK</v>
          </cell>
          <cell r="B167" t="str">
            <v>October</v>
          </cell>
          <cell r="D167" t="str">
            <v>ALICE</v>
          </cell>
        </row>
        <row r="168">
          <cell r="A168" t="str">
            <v>RAM</v>
          </cell>
          <cell r="B168" t="str">
            <v>November</v>
          </cell>
          <cell r="D168" t="str">
            <v>JEET</v>
          </cell>
        </row>
        <row r="169">
          <cell r="A169" t="str">
            <v>Processor</v>
          </cell>
          <cell r="B169" t="str">
            <v>December</v>
          </cell>
          <cell r="D169" t="str">
            <v>MIKE</v>
          </cell>
        </row>
        <row r="170">
          <cell r="A170" t="str">
            <v>Motherboard</v>
          </cell>
          <cell r="B170" t="str">
            <v>January</v>
          </cell>
          <cell r="D170" t="str">
            <v>ANDREW</v>
          </cell>
        </row>
        <row r="171">
          <cell r="A171" t="str">
            <v>LED</v>
          </cell>
          <cell r="B171" t="str">
            <v>February</v>
          </cell>
          <cell r="D171" t="str">
            <v>JEET</v>
          </cell>
        </row>
        <row r="172">
          <cell r="A172" t="str">
            <v>HARDDISK</v>
          </cell>
          <cell r="B172" t="str">
            <v>March</v>
          </cell>
          <cell r="D172" t="str">
            <v>MIKE</v>
          </cell>
        </row>
        <row r="173">
          <cell r="A173" t="str">
            <v>RAM</v>
          </cell>
          <cell r="B173" t="str">
            <v>April</v>
          </cell>
          <cell r="D173" t="str">
            <v>ALLEN</v>
          </cell>
        </row>
        <row r="174">
          <cell r="A174" t="str">
            <v>Processor</v>
          </cell>
          <cell r="B174" t="str">
            <v>May</v>
          </cell>
          <cell r="D174" t="str">
            <v>JEET</v>
          </cell>
        </row>
        <row r="175">
          <cell r="A175" t="str">
            <v>Motherboard</v>
          </cell>
          <cell r="B175" t="str">
            <v>June</v>
          </cell>
          <cell r="D175" t="str">
            <v>MIKE</v>
          </cell>
        </row>
        <row r="176">
          <cell r="A176" t="str">
            <v>LED</v>
          </cell>
          <cell r="B176" t="str">
            <v>July</v>
          </cell>
          <cell r="D176" t="str">
            <v>KARY</v>
          </cell>
        </row>
        <row r="177">
          <cell r="A177" t="str">
            <v>HARDDISK</v>
          </cell>
          <cell r="B177" t="str">
            <v>August</v>
          </cell>
          <cell r="D177" t="str">
            <v>JEET</v>
          </cell>
        </row>
        <row r="178">
          <cell r="A178" t="str">
            <v>RAM</v>
          </cell>
          <cell r="B178" t="str">
            <v>September</v>
          </cell>
          <cell r="D178" t="str">
            <v>MIKE</v>
          </cell>
        </row>
        <row r="179">
          <cell r="A179" t="str">
            <v>Processor</v>
          </cell>
          <cell r="B179" t="str">
            <v>October</v>
          </cell>
          <cell r="D179" t="str">
            <v>PETER</v>
          </cell>
        </row>
        <row r="180">
          <cell r="A180" t="str">
            <v>Motherboard</v>
          </cell>
          <cell r="B180" t="str">
            <v>November</v>
          </cell>
          <cell r="D180" t="str">
            <v>JEET</v>
          </cell>
        </row>
        <row r="181">
          <cell r="A181" t="str">
            <v>LED</v>
          </cell>
          <cell r="B181" t="str">
            <v>December</v>
          </cell>
          <cell r="D181" t="str">
            <v>MIKE</v>
          </cell>
        </row>
        <row r="182">
          <cell r="A182" t="str">
            <v>HARDDISK</v>
          </cell>
          <cell r="B182" t="str">
            <v>January</v>
          </cell>
          <cell r="D182" t="str">
            <v>FRED</v>
          </cell>
        </row>
        <row r="183">
          <cell r="A183" t="str">
            <v>RAM</v>
          </cell>
          <cell r="B183" t="str">
            <v>February</v>
          </cell>
          <cell r="D183" t="str">
            <v>JEET</v>
          </cell>
        </row>
        <row r="184">
          <cell r="A184" t="str">
            <v>Processor</v>
          </cell>
          <cell r="B184" t="str">
            <v>March</v>
          </cell>
          <cell r="D184" t="str">
            <v>MIKE</v>
          </cell>
        </row>
        <row r="185">
          <cell r="A185" t="str">
            <v>Motherboard</v>
          </cell>
          <cell r="B185" t="str">
            <v>April</v>
          </cell>
          <cell r="D185" t="str">
            <v>MADDY</v>
          </cell>
        </row>
        <row r="186">
          <cell r="A186" t="str">
            <v>LED</v>
          </cell>
          <cell r="B186" t="str">
            <v>May</v>
          </cell>
          <cell r="D186" t="str">
            <v>JEET</v>
          </cell>
        </row>
        <row r="187">
          <cell r="A187" t="str">
            <v>HARDDISK</v>
          </cell>
          <cell r="B187" t="str">
            <v>June</v>
          </cell>
          <cell r="D187" t="str">
            <v>MIKE</v>
          </cell>
        </row>
        <row r="188">
          <cell r="A188" t="str">
            <v>RAM</v>
          </cell>
          <cell r="B188" t="str">
            <v>July</v>
          </cell>
          <cell r="D188" t="str">
            <v>ALICE</v>
          </cell>
        </row>
        <row r="189">
          <cell r="A189" t="str">
            <v>Processor</v>
          </cell>
          <cell r="B189" t="str">
            <v>August</v>
          </cell>
          <cell r="D189" t="str">
            <v>JEET</v>
          </cell>
        </row>
        <row r="190">
          <cell r="A190" t="str">
            <v>Motherboard</v>
          </cell>
          <cell r="B190" t="str">
            <v>September</v>
          </cell>
          <cell r="D190" t="str">
            <v>MIKE</v>
          </cell>
        </row>
        <row r="191">
          <cell r="A191" t="str">
            <v>LED</v>
          </cell>
          <cell r="B191" t="str">
            <v>October</v>
          </cell>
          <cell r="D191" t="str">
            <v>ANDREW</v>
          </cell>
        </row>
        <row r="192">
          <cell r="A192" t="str">
            <v>HARDDISK</v>
          </cell>
          <cell r="B192" t="str">
            <v>November</v>
          </cell>
          <cell r="D192" t="str">
            <v>JEET</v>
          </cell>
        </row>
        <row r="193">
          <cell r="A193" t="str">
            <v>RAM</v>
          </cell>
          <cell r="B193" t="str">
            <v>December</v>
          </cell>
          <cell r="D193" t="str">
            <v>MIKE</v>
          </cell>
        </row>
        <row r="194">
          <cell r="A194" t="str">
            <v>Processor</v>
          </cell>
          <cell r="B194" t="str">
            <v>January</v>
          </cell>
          <cell r="D194" t="str">
            <v>ALLEN</v>
          </cell>
        </row>
        <row r="195">
          <cell r="A195" t="str">
            <v>Motherboard</v>
          </cell>
          <cell r="B195" t="str">
            <v>February</v>
          </cell>
          <cell r="D195" t="str">
            <v>JEET</v>
          </cell>
        </row>
        <row r="196">
          <cell r="A196" t="str">
            <v>LED</v>
          </cell>
          <cell r="B196" t="str">
            <v>March</v>
          </cell>
          <cell r="D196" t="str">
            <v>MIKE</v>
          </cell>
        </row>
        <row r="197">
          <cell r="A197" t="str">
            <v>HARDDISK</v>
          </cell>
          <cell r="B197" t="str">
            <v>April</v>
          </cell>
          <cell r="D197" t="str">
            <v>KARY</v>
          </cell>
        </row>
        <row r="198">
          <cell r="A198" t="str">
            <v>RAM</v>
          </cell>
          <cell r="B198" t="str">
            <v>May</v>
          </cell>
          <cell r="D198" t="str">
            <v>JEET</v>
          </cell>
        </row>
        <row r="199">
          <cell r="A199" t="str">
            <v>Processor</v>
          </cell>
          <cell r="B199" t="str">
            <v>June</v>
          </cell>
          <cell r="D199" t="str">
            <v>MIKE</v>
          </cell>
        </row>
        <row r="200">
          <cell r="A200" t="str">
            <v>Motherboard</v>
          </cell>
          <cell r="B200" t="str">
            <v>July</v>
          </cell>
          <cell r="D200" t="str">
            <v>PETER</v>
          </cell>
        </row>
        <row r="201">
          <cell r="A201" t="str">
            <v>LED</v>
          </cell>
          <cell r="B201" t="str">
            <v>August</v>
          </cell>
          <cell r="D201" t="str">
            <v>JEET</v>
          </cell>
        </row>
        <row r="202">
          <cell r="A202" t="str">
            <v>HARDDISK</v>
          </cell>
          <cell r="B202" t="str">
            <v>September</v>
          </cell>
          <cell r="D202" t="str">
            <v>MIKE</v>
          </cell>
        </row>
        <row r="203">
          <cell r="A203" t="str">
            <v>RAM</v>
          </cell>
          <cell r="B203" t="str">
            <v>October</v>
          </cell>
          <cell r="D203" t="str">
            <v>FRED</v>
          </cell>
        </row>
        <row r="204">
          <cell r="A204" t="str">
            <v>Processor</v>
          </cell>
          <cell r="B204" t="str">
            <v>November</v>
          </cell>
          <cell r="D204" t="str">
            <v>JEET</v>
          </cell>
        </row>
        <row r="205">
          <cell r="A205" t="str">
            <v>Motherboard</v>
          </cell>
          <cell r="B205" t="str">
            <v>December</v>
          </cell>
          <cell r="D205" t="str">
            <v>MIKE</v>
          </cell>
        </row>
        <row r="206">
          <cell r="A206" t="str">
            <v>LED</v>
          </cell>
          <cell r="B206" t="str">
            <v>January</v>
          </cell>
          <cell r="D206" t="str">
            <v>MADDY</v>
          </cell>
        </row>
        <row r="207">
          <cell r="A207" t="str">
            <v>HARDDISK</v>
          </cell>
          <cell r="B207" t="str">
            <v>February</v>
          </cell>
          <cell r="D207" t="str">
            <v>JEET</v>
          </cell>
        </row>
        <row r="208">
          <cell r="A208" t="str">
            <v>RAM</v>
          </cell>
          <cell r="B208" t="str">
            <v>March</v>
          </cell>
          <cell r="D208" t="str">
            <v>MIKE</v>
          </cell>
        </row>
        <row r="209">
          <cell r="A209" t="str">
            <v>Processor</v>
          </cell>
          <cell r="B209" t="str">
            <v>April</v>
          </cell>
          <cell r="D209" t="str">
            <v>ALICE</v>
          </cell>
        </row>
        <row r="210">
          <cell r="A210" t="str">
            <v>Motherboard</v>
          </cell>
          <cell r="B210" t="str">
            <v>May</v>
          </cell>
          <cell r="D210" t="str">
            <v>JEET</v>
          </cell>
        </row>
        <row r="211">
          <cell r="A211" t="str">
            <v>LED</v>
          </cell>
          <cell r="B211" t="str">
            <v>June</v>
          </cell>
          <cell r="D211" t="str">
            <v>MIKE</v>
          </cell>
        </row>
        <row r="212">
          <cell r="A212" t="str">
            <v>HARDDISK</v>
          </cell>
          <cell r="B212" t="str">
            <v>July</v>
          </cell>
          <cell r="D212" t="str">
            <v>ANDREW</v>
          </cell>
        </row>
        <row r="213">
          <cell r="A213" t="str">
            <v>RAM</v>
          </cell>
          <cell r="B213" t="str">
            <v>August</v>
          </cell>
          <cell r="D213" t="str">
            <v>JEET</v>
          </cell>
        </row>
        <row r="214">
          <cell r="A214" t="str">
            <v>Processor</v>
          </cell>
          <cell r="B214" t="str">
            <v>September</v>
          </cell>
          <cell r="D214" t="str">
            <v>MIKE</v>
          </cell>
        </row>
        <row r="215">
          <cell r="A215" t="str">
            <v>Motherboard</v>
          </cell>
          <cell r="B215" t="str">
            <v>October</v>
          </cell>
          <cell r="D215" t="str">
            <v>ALLEN</v>
          </cell>
        </row>
        <row r="216">
          <cell r="A216" t="str">
            <v>LED</v>
          </cell>
          <cell r="B216" t="str">
            <v>November</v>
          </cell>
          <cell r="D216" t="str">
            <v>JEET</v>
          </cell>
        </row>
        <row r="217">
          <cell r="A217" t="str">
            <v>HARDDISK</v>
          </cell>
          <cell r="B217" t="str">
            <v>December</v>
          </cell>
          <cell r="D217" t="str">
            <v>MIKE</v>
          </cell>
        </row>
        <row r="218">
          <cell r="A218" t="str">
            <v>RAM</v>
          </cell>
          <cell r="B218" t="str">
            <v>January</v>
          </cell>
          <cell r="D218" t="str">
            <v>KARY</v>
          </cell>
        </row>
        <row r="219">
          <cell r="A219" t="str">
            <v>Processor</v>
          </cell>
          <cell r="B219" t="str">
            <v>February</v>
          </cell>
          <cell r="D219" t="str">
            <v>JEET</v>
          </cell>
        </row>
        <row r="220">
          <cell r="A220" t="str">
            <v>Motherboard</v>
          </cell>
          <cell r="B220" t="str">
            <v>March</v>
          </cell>
          <cell r="D220" t="str">
            <v>MIKE</v>
          </cell>
        </row>
        <row r="221">
          <cell r="A221" t="str">
            <v>LED</v>
          </cell>
          <cell r="B221" t="str">
            <v>April</v>
          </cell>
          <cell r="D221" t="str">
            <v>PETER</v>
          </cell>
        </row>
        <row r="222">
          <cell r="A222" t="str">
            <v>HARDDISK</v>
          </cell>
          <cell r="B222" t="str">
            <v>May</v>
          </cell>
          <cell r="D222" t="str">
            <v>JEET</v>
          </cell>
        </row>
        <row r="223">
          <cell r="A223" t="str">
            <v>RAM</v>
          </cell>
          <cell r="B223" t="str">
            <v>June</v>
          </cell>
          <cell r="D223" t="str">
            <v>MIKE</v>
          </cell>
        </row>
        <row r="224">
          <cell r="A224" t="str">
            <v>Processor</v>
          </cell>
          <cell r="B224" t="str">
            <v>July</v>
          </cell>
          <cell r="D224" t="str">
            <v>FRED</v>
          </cell>
        </row>
        <row r="225">
          <cell r="A225" t="str">
            <v>Motherboard</v>
          </cell>
          <cell r="B225" t="str">
            <v>August</v>
          </cell>
          <cell r="D225" t="str">
            <v>JEET</v>
          </cell>
        </row>
        <row r="226">
          <cell r="A226" t="str">
            <v>LED</v>
          </cell>
          <cell r="B226" t="str">
            <v>September</v>
          </cell>
          <cell r="D226" t="str">
            <v>MIKE</v>
          </cell>
        </row>
        <row r="227">
          <cell r="A227" t="str">
            <v>HARDDISK</v>
          </cell>
          <cell r="B227" t="str">
            <v>October</v>
          </cell>
          <cell r="D227" t="str">
            <v>MADDY</v>
          </cell>
        </row>
        <row r="228">
          <cell r="A228" t="str">
            <v>RAM</v>
          </cell>
          <cell r="B228" t="str">
            <v>November</v>
          </cell>
          <cell r="D228" t="str">
            <v>JEET</v>
          </cell>
        </row>
        <row r="229">
          <cell r="A229" t="str">
            <v>Processor</v>
          </cell>
          <cell r="B229" t="str">
            <v>December</v>
          </cell>
          <cell r="D229" t="str">
            <v>MIKE</v>
          </cell>
        </row>
        <row r="230">
          <cell r="A230" t="str">
            <v>Motherboard</v>
          </cell>
          <cell r="B230" t="str">
            <v>January</v>
          </cell>
          <cell r="D230" t="str">
            <v>ALICE</v>
          </cell>
        </row>
        <row r="231">
          <cell r="A231" t="str">
            <v>LED</v>
          </cell>
          <cell r="B231" t="str">
            <v>February</v>
          </cell>
          <cell r="D231" t="str">
            <v>JEET</v>
          </cell>
        </row>
        <row r="232">
          <cell r="A232" t="str">
            <v>HARDDISK</v>
          </cell>
          <cell r="B232" t="str">
            <v>March</v>
          </cell>
          <cell r="D232" t="str">
            <v>MIKE</v>
          </cell>
        </row>
        <row r="233">
          <cell r="A233" t="str">
            <v>RAM</v>
          </cell>
          <cell r="B233" t="str">
            <v>April</v>
          </cell>
          <cell r="D233" t="str">
            <v>ANDREW</v>
          </cell>
        </row>
        <row r="234">
          <cell r="A234" t="str">
            <v>Processor</v>
          </cell>
          <cell r="B234" t="str">
            <v>May</v>
          </cell>
          <cell r="D234" t="str">
            <v>JEET</v>
          </cell>
        </row>
        <row r="235">
          <cell r="A235" t="str">
            <v>Motherboard</v>
          </cell>
          <cell r="B235" t="str">
            <v>June</v>
          </cell>
          <cell r="D235" t="str">
            <v>MIKE</v>
          </cell>
        </row>
        <row r="236">
          <cell r="A236" t="str">
            <v>LED</v>
          </cell>
          <cell r="B236" t="str">
            <v>July</v>
          </cell>
          <cell r="D236" t="str">
            <v>ALLEN</v>
          </cell>
        </row>
        <row r="237">
          <cell r="A237" t="str">
            <v>HARDDISK</v>
          </cell>
          <cell r="B237" t="str">
            <v>August</v>
          </cell>
          <cell r="D237" t="str">
            <v>JEET</v>
          </cell>
        </row>
        <row r="238">
          <cell r="A238" t="str">
            <v>RAM</v>
          </cell>
          <cell r="B238" t="str">
            <v>September</v>
          </cell>
          <cell r="D238" t="str">
            <v>MIKE</v>
          </cell>
        </row>
        <row r="239">
          <cell r="A239" t="str">
            <v>Processor</v>
          </cell>
          <cell r="B239" t="str">
            <v>October</v>
          </cell>
          <cell r="D239" t="str">
            <v>KARY</v>
          </cell>
        </row>
        <row r="240">
          <cell r="A240" t="str">
            <v>Motherboard</v>
          </cell>
          <cell r="B240" t="str">
            <v>November</v>
          </cell>
          <cell r="D240" t="str">
            <v>JEET</v>
          </cell>
        </row>
        <row r="241">
          <cell r="A241" t="str">
            <v>LED</v>
          </cell>
          <cell r="B241" t="str">
            <v>December</v>
          </cell>
          <cell r="D241" t="str">
            <v>MIKE</v>
          </cell>
        </row>
        <row r="242">
          <cell r="A242" t="str">
            <v>HARDDISK</v>
          </cell>
          <cell r="B242" t="str">
            <v>January</v>
          </cell>
          <cell r="D242" t="str">
            <v>PETER</v>
          </cell>
        </row>
        <row r="243">
          <cell r="A243" t="str">
            <v>RAM</v>
          </cell>
          <cell r="B243" t="str">
            <v>February</v>
          </cell>
          <cell r="D243" t="str">
            <v>JEET</v>
          </cell>
        </row>
        <row r="244">
          <cell r="A244" t="str">
            <v>Processor</v>
          </cell>
          <cell r="B244" t="str">
            <v>March</v>
          </cell>
          <cell r="D244" t="str">
            <v>MIKE</v>
          </cell>
        </row>
        <row r="245">
          <cell r="A245" t="str">
            <v>Motherboard</v>
          </cell>
          <cell r="B245" t="str">
            <v>April</v>
          </cell>
          <cell r="D245" t="str">
            <v>FRED</v>
          </cell>
        </row>
        <row r="246">
          <cell r="A246" t="str">
            <v>LED</v>
          </cell>
          <cell r="B246" t="str">
            <v>May</v>
          </cell>
          <cell r="D246" t="str">
            <v>JEET</v>
          </cell>
        </row>
        <row r="247">
          <cell r="A247" t="str">
            <v>HARDDISK</v>
          </cell>
          <cell r="B247" t="str">
            <v>June</v>
          </cell>
          <cell r="D247" t="str">
            <v>MIKE</v>
          </cell>
        </row>
        <row r="248">
          <cell r="A248" t="str">
            <v>RAM</v>
          </cell>
          <cell r="B248" t="str">
            <v>July</v>
          </cell>
          <cell r="D248" t="str">
            <v>MADDY</v>
          </cell>
        </row>
        <row r="249">
          <cell r="A249" t="str">
            <v>Processor</v>
          </cell>
          <cell r="B249" t="str">
            <v>August</v>
          </cell>
          <cell r="D249" t="str">
            <v>JEET</v>
          </cell>
        </row>
        <row r="250">
          <cell r="A250" t="str">
            <v>Motherboard</v>
          </cell>
          <cell r="B250" t="str">
            <v>September</v>
          </cell>
          <cell r="D250" t="str">
            <v>MIKE</v>
          </cell>
        </row>
        <row r="251">
          <cell r="A251" t="str">
            <v>LED</v>
          </cell>
          <cell r="B251" t="str">
            <v>October</v>
          </cell>
          <cell r="D251" t="str">
            <v>ALICE</v>
          </cell>
        </row>
        <row r="252">
          <cell r="A252" t="str">
            <v>HARDDISK</v>
          </cell>
          <cell r="B252" t="str">
            <v>November</v>
          </cell>
          <cell r="D252" t="str">
            <v>JEET</v>
          </cell>
        </row>
        <row r="253">
          <cell r="A253" t="str">
            <v>RAM</v>
          </cell>
          <cell r="B253" t="str">
            <v>December</v>
          </cell>
          <cell r="D253" t="str">
            <v>MIKE</v>
          </cell>
        </row>
        <row r="254">
          <cell r="A254" t="str">
            <v>Processor</v>
          </cell>
          <cell r="B254" t="str">
            <v>January</v>
          </cell>
          <cell r="D254" t="str">
            <v>ANDREW</v>
          </cell>
        </row>
        <row r="255">
          <cell r="A255" t="str">
            <v>Motherboard</v>
          </cell>
          <cell r="B255" t="str">
            <v>February</v>
          </cell>
          <cell r="D255" t="str">
            <v>JEET</v>
          </cell>
        </row>
        <row r="256">
          <cell r="A256" t="str">
            <v>LED</v>
          </cell>
          <cell r="B256" t="str">
            <v>March</v>
          </cell>
          <cell r="D256" t="str">
            <v>MIKE</v>
          </cell>
        </row>
        <row r="257">
          <cell r="A257" t="str">
            <v>HARDDISK</v>
          </cell>
          <cell r="B257" t="str">
            <v>April</v>
          </cell>
          <cell r="D257" t="str">
            <v>ALLEN</v>
          </cell>
        </row>
        <row r="258">
          <cell r="A258" t="str">
            <v>RAM</v>
          </cell>
          <cell r="B258" t="str">
            <v>May</v>
          </cell>
          <cell r="D258" t="str">
            <v>JEET</v>
          </cell>
        </row>
        <row r="259">
          <cell r="A259" t="str">
            <v>Processor</v>
          </cell>
          <cell r="B259" t="str">
            <v>June</v>
          </cell>
          <cell r="D259" t="str">
            <v>MIKE</v>
          </cell>
        </row>
        <row r="260">
          <cell r="A260" t="str">
            <v>Motherboard</v>
          </cell>
          <cell r="B260" t="str">
            <v>July</v>
          </cell>
          <cell r="D260" t="str">
            <v>KARY</v>
          </cell>
        </row>
        <row r="261">
          <cell r="A261" t="str">
            <v>LED</v>
          </cell>
          <cell r="B261" t="str">
            <v>August</v>
          </cell>
          <cell r="D261" t="str">
            <v>JEET</v>
          </cell>
        </row>
        <row r="262">
          <cell r="A262" t="str">
            <v>HARDDISK</v>
          </cell>
          <cell r="B262" t="str">
            <v>September</v>
          </cell>
          <cell r="D262" t="str">
            <v>MIKE</v>
          </cell>
        </row>
        <row r="263">
          <cell r="A263" t="str">
            <v>RAM</v>
          </cell>
          <cell r="B263" t="str">
            <v>October</v>
          </cell>
          <cell r="D263" t="str">
            <v>PETER</v>
          </cell>
        </row>
        <row r="264">
          <cell r="A264" t="str">
            <v>Processor</v>
          </cell>
          <cell r="B264" t="str">
            <v>November</v>
          </cell>
          <cell r="D264" t="str">
            <v>JEET</v>
          </cell>
        </row>
        <row r="265">
          <cell r="A265" t="str">
            <v>Motherboard</v>
          </cell>
          <cell r="B265" t="str">
            <v>December</v>
          </cell>
          <cell r="D265" t="str">
            <v>MIKE</v>
          </cell>
        </row>
        <row r="266">
          <cell r="A266" t="str">
            <v>LED</v>
          </cell>
          <cell r="B266" t="str">
            <v>January</v>
          </cell>
          <cell r="D266" t="str">
            <v>FRED</v>
          </cell>
        </row>
        <row r="267">
          <cell r="A267" t="str">
            <v>HARDDISK</v>
          </cell>
          <cell r="B267" t="str">
            <v>February</v>
          </cell>
          <cell r="D267" t="str">
            <v>JEET</v>
          </cell>
        </row>
        <row r="268">
          <cell r="A268" t="str">
            <v>RAM</v>
          </cell>
          <cell r="B268" t="str">
            <v>March</v>
          </cell>
          <cell r="D268" t="str">
            <v>MIKE</v>
          </cell>
        </row>
        <row r="269">
          <cell r="A269" t="str">
            <v>Processor</v>
          </cell>
          <cell r="B269" t="str">
            <v>April</v>
          </cell>
          <cell r="D269" t="str">
            <v>MADDY</v>
          </cell>
        </row>
        <row r="270">
          <cell r="A270" t="str">
            <v>Motherboard</v>
          </cell>
          <cell r="B270" t="str">
            <v>May</v>
          </cell>
          <cell r="D270" t="str">
            <v>JEET</v>
          </cell>
        </row>
        <row r="271">
          <cell r="A271" t="str">
            <v>LED</v>
          </cell>
          <cell r="B271" t="str">
            <v>June</v>
          </cell>
          <cell r="D271" t="str">
            <v>MIKE</v>
          </cell>
        </row>
        <row r="272">
          <cell r="A272" t="str">
            <v>HARDDISK</v>
          </cell>
          <cell r="B272" t="str">
            <v>July</v>
          </cell>
          <cell r="D272" t="str">
            <v>ALICE</v>
          </cell>
        </row>
        <row r="273">
          <cell r="A273" t="str">
            <v>RAM</v>
          </cell>
          <cell r="B273" t="str">
            <v>August</v>
          </cell>
          <cell r="D273" t="str">
            <v>JEET</v>
          </cell>
        </row>
        <row r="274">
          <cell r="A274" t="str">
            <v>Processor</v>
          </cell>
          <cell r="B274" t="str">
            <v>September</v>
          </cell>
          <cell r="D274" t="str">
            <v>MIKE</v>
          </cell>
        </row>
        <row r="275">
          <cell r="A275" t="str">
            <v>Motherboard</v>
          </cell>
          <cell r="B275" t="str">
            <v>October</v>
          </cell>
          <cell r="D275" t="str">
            <v>ANDREW</v>
          </cell>
        </row>
        <row r="276">
          <cell r="A276" t="str">
            <v>LED</v>
          </cell>
          <cell r="B276" t="str">
            <v>November</v>
          </cell>
          <cell r="D276" t="str">
            <v>JEET</v>
          </cell>
        </row>
        <row r="277">
          <cell r="A277" t="str">
            <v>HARDDISK</v>
          </cell>
          <cell r="B277" t="str">
            <v>December</v>
          </cell>
          <cell r="D277" t="str">
            <v>MIKE</v>
          </cell>
        </row>
        <row r="278">
          <cell r="A278" t="str">
            <v>RAM</v>
          </cell>
          <cell r="B278" t="str">
            <v>January</v>
          </cell>
          <cell r="D278" t="str">
            <v>ALLEN</v>
          </cell>
        </row>
        <row r="279">
          <cell r="A279" t="str">
            <v>Processor</v>
          </cell>
          <cell r="B279" t="str">
            <v>February</v>
          </cell>
          <cell r="D279" t="str">
            <v>JEET</v>
          </cell>
        </row>
        <row r="280">
          <cell r="A280" t="str">
            <v>Motherboard</v>
          </cell>
          <cell r="B280" t="str">
            <v>March</v>
          </cell>
          <cell r="D280" t="str">
            <v>MIKE</v>
          </cell>
        </row>
        <row r="281">
          <cell r="A281" t="str">
            <v>LED</v>
          </cell>
          <cell r="B281" t="str">
            <v>April</v>
          </cell>
          <cell r="D281" t="str">
            <v>KARY</v>
          </cell>
        </row>
        <row r="282">
          <cell r="A282" t="str">
            <v>HARDDISK</v>
          </cell>
          <cell r="B282" t="str">
            <v>May</v>
          </cell>
          <cell r="D282" t="str">
            <v>JEET</v>
          </cell>
        </row>
        <row r="283">
          <cell r="A283" t="str">
            <v>RAM</v>
          </cell>
          <cell r="B283" t="str">
            <v>June</v>
          </cell>
          <cell r="D283" t="str">
            <v>MIKE</v>
          </cell>
        </row>
        <row r="284">
          <cell r="A284" t="str">
            <v>Processor</v>
          </cell>
          <cell r="B284" t="str">
            <v>July</v>
          </cell>
          <cell r="D284" t="str">
            <v>PETER</v>
          </cell>
        </row>
        <row r="285">
          <cell r="A285" t="str">
            <v>Motherboard</v>
          </cell>
          <cell r="B285" t="str">
            <v>August</v>
          </cell>
          <cell r="D285" t="str">
            <v>JEET</v>
          </cell>
        </row>
        <row r="286">
          <cell r="A286" t="str">
            <v>LED</v>
          </cell>
          <cell r="B286" t="str">
            <v>September</v>
          </cell>
          <cell r="D286" t="str">
            <v>MIKE</v>
          </cell>
        </row>
        <row r="287">
          <cell r="A287" t="str">
            <v>HARDDISK</v>
          </cell>
          <cell r="B287" t="str">
            <v>October</v>
          </cell>
          <cell r="D287" t="str">
            <v>FRED</v>
          </cell>
        </row>
        <row r="288">
          <cell r="A288" t="str">
            <v>RAM</v>
          </cell>
          <cell r="B288" t="str">
            <v>November</v>
          </cell>
          <cell r="D288" t="str">
            <v>JEET</v>
          </cell>
        </row>
        <row r="289">
          <cell r="A289" t="str">
            <v>Processor</v>
          </cell>
          <cell r="B289" t="str">
            <v>December</v>
          </cell>
          <cell r="D289" t="str">
            <v>MIKE</v>
          </cell>
        </row>
        <row r="290">
          <cell r="A290" t="str">
            <v>Motherboard</v>
          </cell>
          <cell r="B290" t="str">
            <v>January</v>
          </cell>
          <cell r="D290" t="str">
            <v>MADDY</v>
          </cell>
        </row>
        <row r="291">
          <cell r="A291" t="str">
            <v>LED</v>
          </cell>
          <cell r="B291" t="str">
            <v>February</v>
          </cell>
          <cell r="D291" t="str">
            <v>JEET</v>
          </cell>
        </row>
        <row r="292">
          <cell r="A292" t="str">
            <v>HARDDISK</v>
          </cell>
          <cell r="B292" t="str">
            <v>March</v>
          </cell>
          <cell r="D292" t="str">
            <v>MIKE</v>
          </cell>
        </row>
        <row r="293">
          <cell r="A293" t="str">
            <v>RAM</v>
          </cell>
          <cell r="B293" t="str">
            <v>April</v>
          </cell>
          <cell r="D293" t="str">
            <v>ALICE</v>
          </cell>
        </row>
        <row r="294">
          <cell r="A294" t="str">
            <v>Processor</v>
          </cell>
          <cell r="B294" t="str">
            <v>May</v>
          </cell>
          <cell r="D294" t="str">
            <v>JEET</v>
          </cell>
        </row>
        <row r="295">
          <cell r="A295" t="str">
            <v>Motherboard</v>
          </cell>
          <cell r="B295" t="str">
            <v>June</v>
          </cell>
          <cell r="D295" t="str">
            <v>MIKE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6"/>
  <sheetViews>
    <sheetView workbookViewId="0">
      <selection activeCell="F23" sqref="F23"/>
    </sheetView>
  </sheetViews>
  <sheetFormatPr defaultRowHeight="15"/>
  <cols>
    <col min="2" max="2" width="13.28515625" customWidth="1"/>
    <col min="3" max="3" width="15.85546875" bestFit="1" customWidth="1"/>
    <col min="4" max="4" width="16.42578125" customWidth="1"/>
    <col min="5" max="5" width="11.85546875" bestFit="1" customWidth="1"/>
    <col min="6" max="6" width="20.7109375" bestFit="1" customWidth="1"/>
    <col min="7" max="7" width="10.85546875" customWidth="1"/>
    <col min="8" max="8" width="15" customWidth="1"/>
    <col min="9" max="9" width="12" bestFit="1" customWidth="1"/>
  </cols>
  <sheetData>
    <row r="2" spans="2:9">
      <c r="B2" t="s">
        <v>0</v>
      </c>
      <c r="C2" s="1">
        <f ca="1">TODAY()</f>
        <v>43991</v>
      </c>
    </row>
    <row r="3" spans="2:9">
      <c r="B3" t="s">
        <v>1</v>
      </c>
      <c r="C3" s="2">
        <f ca="1">NOW()</f>
        <v>43991.884410995372</v>
      </c>
    </row>
    <row r="5" spans="2:9">
      <c r="B5" t="s">
        <v>2</v>
      </c>
      <c r="C5">
        <f ca="1">DAY(C3)</f>
        <v>9</v>
      </c>
    </row>
    <row r="6" spans="2:9">
      <c r="B6" t="s">
        <v>3</v>
      </c>
      <c r="C6">
        <f ca="1">MONTH(C3)</f>
        <v>6</v>
      </c>
    </row>
    <row r="7" spans="2:9">
      <c r="B7" t="s">
        <v>4</v>
      </c>
      <c r="C7">
        <f ca="1">YEAR(C3)</f>
        <v>2020</v>
      </c>
    </row>
    <row r="8" spans="2:9">
      <c r="B8" t="s">
        <v>5</v>
      </c>
      <c r="C8">
        <f ca="1">HOUR(C3)</f>
        <v>21</v>
      </c>
    </row>
    <row r="9" spans="2:9">
      <c r="B9" t="s">
        <v>6</v>
      </c>
      <c r="C9">
        <f ca="1">MINUTE(C3)</f>
        <v>13</v>
      </c>
    </row>
    <row r="10" spans="2:9">
      <c r="B10" t="s">
        <v>7</v>
      </c>
      <c r="C10">
        <f ca="1">SECOND(C3)</f>
        <v>33</v>
      </c>
    </row>
    <row r="12" spans="2:9">
      <c r="B12" t="s">
        <v>8</v>
      </c>
      <c r="C12" s="1">
        <f ca="1">DATE(C7,C6,C5)</f>
        <v>43991</v>
      </c>
      <c r="D12" s="1"/>
    </row>
    <row r="13" spans="2:9">
      <c r="B13" t="s">
        <v>9</v>
      </c>
      <c r="C13" s="3">
        <f ca="1">TIME(C8,C9,C10)</f>
        <v>0.88440972222222225</v>
      </c>
      <c r="D13" s="3"/>
    </row>
    <row r="14" spans="2:9">
      <c r="E14" t="s">
        <v>16</v>
      </c>
      <c r="F14" t="s">
        <v>17</v>
      </c>
      <c r="G14" t="s">
        <v>19</v>
      </c>
      <c r="H14" t="s">
        <v>18</v>
      </c>
      <c r="I14" t="s">
        <v>20</v>
      </c>
    </row>
    <row r="15" spans="2:9">
      <c r="B15" t="s">
        <v>10</v>
      </c>
      <c r="C15" s="1">
        <f ca="1">WORKDAY(E15,F15)</f>
        <v>44019</v>
      </c>
      <c r="D15" s="1">
        <f ca="1">WORKDAY(E15,F15)</f>
        <v>44019</v>
      </c>
      <c r="E15" s="1">
        <f ca="1">TODAY()</f>
        <v>43991</v>
      </c>
      <c r="F15">
        <v>20</v>
      </c>
      <c r="I15" t="s">
        <v>21</v>
      </c>
    </row>
    <row r="16" spans="2:9" ht="15.75" thickBot="1">
      <c r="B16" t="s">
        <v>11</v>
      </c>
      <c r="C16" s="4">
        <f ca="1">NETWORKDAYS(E15,C15)-1</f>
        <v>20</v>
      </c>
      <c r="D16" s="4">
        <f ca="1">NETWORKDAYS(E15,C15)-1</f>
        <v>20</v>
      </c>
    </row>
    <row r="17" spans="2:12">
      <c r="B17" t="s">
        <v>12</v>
      </c>
      <c r="C17">
        <f ca="1">DAYS360(E15,C15)</f>
        <v>28</v>
      </c>
      <c r="D17">
        <f ca="1">DAYS360(E15,C15)</f>
        <v>28</v>
      </c>
      <c r="H17" s="49" t="s">
        <v>23</v>
      </c>
      <c r="I17" s="50"/>
      <c r="J17" s="50"/>
      <c r="K17" s="7"/>
      <c r="L17" s="8"/>
    </row>
    <row r="18" spans="2:12">
      <c r="B18" t="s">
        <v>13</v>
      </c>
      <c r="C18">
        <f ca="1">WEEKDAY(I26,1)</f>
        <v>3</v>
      </c>
      <c r="H18" s="47" t="s">
        <v>22</v>
      </c>
      <c r="I18" s="48"/>
      <c r="J18" s="48"/>
      <c r="K18" s="6"/>
      <c r="L18" s="9"/>
    </row>
    <row r="19" spans="2:12">
      <c r="B19" t="s">
        <v>14</v>
      </c>
      <c r="C19" s="1">
        <f ca="1">EOMONTH(I26,0)</f>
        <v>44012</v>
      </c>
      <c r="E19" s="1"/>
      <c r="H19" s="10" t="s">
        <v>28</v>
      </c>
      <c r="I19" s="6" t="s">
        <v>4</v>
      </c>
      <c r="J19" s="6"/>
      <c r="K19" s="6"/>
      <c r="L19" s="30">
        <f ca="1">DATEDIF(H26,I26,"Y")</f>
        <v>36</v>
      </c>
    </row>
    <row r="20" spans="2:12">
      <c r="H20" s="10" t="s">
        <v>27</v>
      </c>
      <c r="I20" s="6" t="s">
        <v>24</v>
      </c>
      <c r="J20" s="6"/>
      <c r="K20" s="6"/>
      <c r="L20" s="30">
        <f ca="1">DATEDIF(H26,I26,"M")</f>
        <v>439</v>
      </c>
    </row>
    <row r="21" spans="2:12">
      <c r="B21" t="s">
        <v>15</v>
      </c>
      <c r="C21" t="s">
        <v>22</v>
      </c>
      <c r="H21" s="10" t="s">
        <v>25</v>
      </c>
      <c r="I21" s="6" t="s">
        <v>26</v>
      </c>
      <c r="J21" s="6"/>
      <c r="K21" s="6"/>
      <c r="L21" s="30">
        <f ca="1">DATEDIF(H26,I26,"D")</f>
        <v>13382</v>
      </c>
    </row>
    <row r="22" spans="2:12">
      <c r="H22" s="10" t="s">
        <v>29</v>
      </c>
      <c r="I22" s="6" t="s">
        <v>31</v>
      </c>
      <c r="J22" s="6"/>
      <c r="K22" s="6"/>
      <c r="L22" s="9">
        <f ca="1">DATEDIF(H26,I26,"ym")</f>
        <v>7</v>
      </c>
    </row>
    <row r="23" spans="2:12">
      <c r="H23" s="10" t="s">
        <v>30</v>
      </c>
      <c r="I23" s="6" t="s">
        <v>32</v>
      </c>
      <c r="J23" s="6"/>
      <c r="K23" s="6"/>
      <c r="L23" s="9">
        <f ca="1">DATEDIF(H26,I26,"md")</f>
        <v>19</v>
      </c>
    </row>
    <row r="24" spans="2:12">
      <c r="H24" s="10"/>
      <c r="I24" s="6"/>
      <c r="J24" s="6"/>
      <c r="K24" s="6"/>
      <c r="L24" s="9"/>
    </row>
    <row r="25" spans="2:12">
      <c r="H25" s="10" t="s">
        <v>33</v>
      </c>
      <c r="I25" s="6" t="s">
        <v>34</v>
      </c>
      <c r="J25" s="6"/>
      <c r="K25" s="6"/>
      <c r="L25" s="9"/>
    </row>
    <row r="26" spans="2:12" ht="15.75" thickBot="1">
      <c r="H26" s="11">
        <v>30609</v>
      </c>
      <c r="I26" s="12">
        <f ca="1">TODAY()</f>
        <v>43991</v>
      </c>
      <c r="J26" s="13"/>
      <c r="K26" s="13"/>
      <c r="L26" s="14"/>
    </row>
  </sheetData>
  <mergeCells count="2">
    <mergeCell ref="H18:J18"/>
    <mergeCell ref="H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9"/>
  <sheetViews>
    <sheetView workbookViewId="0">
      <selection activeCell="D3" sqref="D3"/>
    </sheetView>
  </sheetViews>
  <sheetFormatPr defaultRowHeight="15"/>
  <sheetData>
    <row r="2" spans="1:10"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</row>
    <row r="5" spans="1:10">
      <c r="A5">
        <v>2</v>
      </c>
      <c r="B5" t="s">
        <v>3</v>
      </c>
    </row>
    <row r="6" spans="1:10">
      <c r="A6">
        <v>2020</v>
      </c>
      <c r="B6" t="s">
        <v>35</v>
      </c>
    </row>
    <row r="9" spans="1:10">
      <c r="A9" t="s">
        <v>43</v>
      </c>
      <c r="B9" t="str">
        <f>CHOOSE(A5,"Jan","Feb","Mar","Apr","May","June","July","Aug","Sep","Nov","Dec")</f>
        <v>Feb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H12" sqref="H12"/>
    </sheetView>
  </sheetViews>
  <sheetFormatPr defaultRowHeight="15"/>
  <cols>
    <col min="1" max="1" width="12.5703125" customWidth="1"/>
    <col min="2" max="2" width="23.28515625" customWidth="1"/>
    <col min="6" max="6" width="22.5703125" customWidth="1"/>
    <col min="7" max="7" width="7.85546875" customWidth="1"/>
    <col min="8" max="8" width="23.85546875" customWidth="1"/>
    <col min="10" max="10" width="18.85546875" customWidth="1"/>
    <col min="13" max="13" width="22.7109375" customWidth="1"/>
  </cols>
  <sheetData>
    <row r="1" spans="1:13" ht="15.75" thickBot="1">
      <c r="B1" s="51" t="s">
        <v>53</v>
      </c>
      <c r="C1" s="51"/>
    </row>
    <row r="2" spans="1:13" ht="15.75" thickBot="1">
      <c r="B2" s="19" t="s">
        <v>61</v>
      </c>
      <c r="C2" s="16"/>
      <c r="F2" s="27" t="s">
        <v>56</v>
      </c>
      <c r="G2" s="28"/>
      <c r="H2" s="28"/>
      <c r="J2" s="18" t="s">
        <v>60</v>
      </c>
      <c r="M2" s="21" t="s">
        <v>65</v>
      </c>
    </row>
    <row r="3" spans="1:13">
      <c r="B3" s="17" t="s">
        <v>54</v>
      </c>
      <c r="F3" s="17" t="s">
        <v>59</v>
      </c>
      <c r="G3" s="28"/>
      <c r="H3" s="28" t="s">
        <v>71</v>
      </c>
      <c r="J3" s="17" t="s">
        <v>57</v>
      </c>
      <c r="M3" s="22" t="s">
        <v>69</v>
      </c>
    </row>
    <row r="4" spans="1:13">
      <c r="B4" s="29" t="s">
        <v>62</v>
      </c>
      <c r="F4" s="29" t="s">
        <v>70</v>
      </c>
      <c r="J4" s="29" t="s">
        <v>70</v>
      </c>
      <c r="M4" s="6"/>
    </row>
    <row r="5" spans="1:13">
      <c r="A5" s="6" t="s">
        <v>44</v>
      </c>
      <c r="B5" s="6" t="str">
        <f>PROPER(B3)</f>
        <v>Mohit Kumar Kanodia</v>
      </c>
      <c r="F5" s="6" t="str">
        <f>PROPER(F3)</f>
        <v>Shubhaaaaam Tiwari</v>
      </c>
      <c r="G5" s="25"/>
      <c r="H5" s="6"/>
      <c r="J5" s="6" t="str">
        <f>PROPER(J3)</f>
        <v>Ravi Kumar Gupta</v>
      </c>
      <c r="M5" s="6"/>
    </row>
    <row r="6" spans="1:13">
      <c r="A6" s="6" t="s">
        <v>45</v>
      </c>
      <c r="B6" s="6" t="str">
        <f>LOWER(B3)</f>
        <v>mohit kumar kanodia</v>
      </c>
      <c r="F6" s="6" t="str">
        <f>LOWER(F3)</f>
        <v>shubhaaaaam tiwari</v>
      </c>
      <c r="G6" s="25"/>
      <c r="H6" s="6"/>
      <c r="J6" s="6" t="str">
        <f>LOWER(J3)</f>
        <v>ravi kumar gupta</v>
      </c>
      <c r="M6" s="6"/>
    </row>
    <row r="7" spans="1:13">
      <c r="A7" s="6" t="s">
        <v>46</v>
      </c>
      <c r="B7" s="6" t="str">
        <f>UPPER(B3)</f>
        <v>MOHIT KUMAR KANODIA</v>
      </c>
      <c r="F7" s="6" t="str">
        <f>UPPER(F3)</f>
        <v>SHUBHAAAAAM TIWARI</v>
      </c>
      <c r="G7" s="25"/>
      <c r="H7" s="6"/>
      <c r="J7" s="6" t="str">
        <f>UPPER(J3)</f>
        <v>RAVI KUMAR GUPTA</v>
      </c>
      <c r="M7" s="6"/>
    </row>
    <row r="8" spans="1:13">
      <c r="A8" s="6"/>
      <c r="B8" s="6"/>
      <c r="F8" s="6"/>
      <c r="G8" s="25"/>
      <c r="H8" s="6"/>
      <c r="J8" s="6"/>
      <c r="M8" s="6"/>
    </row>
    <row r="9" spans="1:13">
      <c r="A9" s="6" t="s">
        <v>47</v>
      </c>
      <c r="B9" s="6" t="str">
        <f>LEFT(B3,5)</f>
        <v>Mohit</v>
      </c>
      <c r="F9" s="6" t="str">
        <f>LEFT(F3,FIND(" ",F3,1))</f>
        <v xml:space="preserve">Shubhaaaaam </v>
      </c>
      <c r="G9" s="25"/>
      <c r="H9" s="6" t="str">
        <f>LEFT(H3,FIND(" ",H3,1))</f>
        <v xml:space="preserve">Ravi </v>
      </c>
      <c r="J9" s="6" t="str">
        <f>LEFT(J3,FIND(" ",J3,1))</f>
        <v xml:space="preserve">Ravi </v>
      </c>
      <c r="M9" s="6"/>
    </row>
    <row r="10" spans="1:13">
      <c r="A10" s="6" t="s">
        <v>48</v>
      </c>
      <c r="B10" s="6" t="str">
        <f>RIGHT(B3,7)</f>
        <v>Kanodia</v>
      </c>
      <c r="F10" s="6" t="str">
        <f>RIGHT(F3,LEN(F3)-FIND(" ",F3,1))</f>
        <v>Tiwari</v>
      </c>
      <c r="G10" s="25"/>
      <c r="H10" s="6" t="str">
        <f>RIGHT(H3,LEN(H3)-FIND(" ",H3,FIND(" ",H3,FIND(" ",H3,FIND(" ",H3,1)+1)+1)))</f>
        <v>Gupta</v>
      </c>
      <c r="J10" s="6" t="str">
        <f>RIGHT(J3,LEN(J3)-FIND(" ",J3,FIND(" ",J3)+1))</f>
        <v>Gupta</v>
      </c>
      <c r="M10" s="6"/>
    </row>
    <row r="11" spans="1:13">
      <c r="A11" s="6" t="s">
        <v>49</v>
      </c>
      <c r="B11" s="6" t="s">
        <v>73</v>
      </c>
      <c r="F11" s="6"/>
      <c r="G11" s="25"/>
      <c r="H11" s="6"/>
      <c r="J11" s="6" t="str">
        <f>MID(J3,FIND(" ",J3,1)+1,FIND(" ",J3,FIND(" ",J3,1)))</f>
        <v>Kumar</v>
      </c>
      <c r="M11" s="6"/>
    </row>
    <row r="12" spans="1:13">
      <c r="A12" s="6" t="s">
        <v>63</v>
      </c>
      <c r="B12" s="6"/>
      <c r="F12" s="6"/>
      <c r="G12" s="25"/>
      <c r="H12" s="6" t="str">
        <f>SUBSTITUTE(SUBSTITUTE(H3,H9,""),H10,"")</f>
        <v xml:space="preserve">Kumar narayan </v>
      </c>
      <c r="J12" s="6" t="str">
        <f>SUBSTITUTE(J3,J9," ")</f>
        <v xml:space="preserve"> Kumar Gupta</v>
      </c>
      <c r="M12" s="6"/>
    </row>
    <row r="13" spans="1:13">
      <c r="A13" s="6" t="s">
        <v>50</v>
      </c>
      <c r="B13" s="6"/>
      <c r="F13" s="6"/>
      <c r="G13" s="25"/>
      <c r="H13" s="6" t="s">
        <v>72</v>
      </c>
      <c r="J13" s="6"/>
      <c r="M13" s="6"/>
    </row>
    <row r="14" spans="1:13" ht="42" customHeight="1">
      <c r="A14" s="6" t="s">
        <v>51</v>
      </c>
      <c r="B14" s="5">
        <f>FIND("u",B3,1)</f>
        <v>8</v>
      </c>
      <c r="C14" s="52" t="s">
        <v>55</v>
      </c>
      <c r="D14" s="52"/>
      <c r="F14" s="5">
        <f>FIND(" ",F3,1)</f>
        <v>12</v>
      </c>
      <c r="G14" s="26"/>
      <c r="H14" s="15">
        <f>FIND(" ",H3,FIND(" ",H3,1)+1)</f>
        <v>11</v>
      </c>
      <c r="J14" s="5">
        <f>FIND(" ",J3,FIND(" ",J3,1)+1)</f>
        <v>11</v>
      </c>
      <c r="K14" s="52" t="s">
        <v>58</v>
      </c>
      <c r="L14" s="52"/>
      <c r="M14" s="6"/>
    </row>
    <row r="15" spans="1:13">
      <c r="A15" s="6" t="s">
        <v>52</v>
      </c>
      <c r="B15" s="5">
        <f>LEN(B3)</f>
        <v>19</v>
      </c>
      <c r="F15" s="5">
        <f>LEN(F3)</f>
        <v>18</v>
      </c>
      <c r="G15" s="26"/>
      <c r="H15" s="15"/>
      <c r="J15" s="5">
        <f>LEN(J3)</f>
        <v>16</v>
      </c>
      <c r="M15" s="6"/>
    </row>
    <row r="16" spans="1:13">
      <c r="A16" s="20" t="s">
        <v>64</v>
      </c>
      <c r="B16" s="6"/>
      <c r="F16" s="6"/>
      <c r="G16" s="25"/>
      <c r="H16" s="6"/>
      <c r="J16" s="6"/>
      <c r="M16" s="6" t="str">
        <f>TRIM(M2)</f>
        <v>Mohit Kanodia</v>
      </c>
    </row>
  </sheetData>
  <mergeCells count="3">
    <mergeCell ref="B1:C1"/>
    <mergeCell ref="C14:D14"/>
    <mergeCell ref="K14:L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M11" sqref="M11"/>
    </sheetView>
  </sheetViews>
  <sheetFormatPr defaultRowHeight="15"/>
  <cols>
    <col min="1" max="1" width="10.5703125" bestFit="1" customWidth="1"/>
    <col min="2" max="2" width="19" customWidth="1"/>
    <col min="3" max="3" width="10.140625" bestFit="1" customWidth="1"/>
  </cols>
  <sheetData>
    <row r="1" spans="1:12" ht="15.75" thickBot="1"/>
    <row r="2" spans="1:12">
      <c r="A2" s="36" t="s">
        <v>66</v>
      </c>
      <c r="B2" s="37" t="s">
        <v>67</v>
      </c>
      <c r="C2" s="38" t="s">
        <v>68</v>
      </c>
    </row>
    <row r="3" spans="1:12" ht="15.75" thickBot="1">
      <c r="A3" s="39" t="s">
        <v>74</v>
      </c>
      <c r="B3" s="40" t="s">
        <v>75</v>
      </c>
      <c r="C3" s="41" t="s">
        <v>76</v>
      </c>
    </row>
    <row r="4" spans="1:12">
      <c r="F4" s="51" t="str">
        <f>"Hello"&amp;A3&amp;"B3"</f>
        <v>HelloRaviB3</v>
      </c>
      <c r="G4" s="51"/>
      <c r="H4" s="51"/>
      <c r="I4" s="51"/>
      <c r="J4" s="51"/>
      <c r="K4" s="51"/>
      <c r="L4" s="51"/>
    </row>
    <row r="5" spans="1:12">
      <c r="F5" s="51"/>
      <c r="G5" s="51"/>
      <c r="H5" s="51"/>
      <c r="I5" s="51"/>
      <c r="J5" s="51"/>
      <c r="K5" s="51"/>
      <c r="L5" s="51"/>
    </row>
    <row r="6" spans="1:12">
      <c r="F6" s="51"/>
      <c r="G6" s="51"/>
      <c r="H6" s="51"/>
      <c r="I6" s="51"/>
      <c r="J6" s="51"/>
      <c r="K6" s="51"/>
      <c r="L6" s="51"/>
    </row>
    <row r="7" spans="1:12">
      <c r="A7" s="42" t="s">
        <v>33</v>
      </c>
      <c r="B7" s="43">
        <v>31226</v>
      </c>
      <c r="F7" s="51"/>
      <c r="G7" s="51"/>
      <c r="H7" s="51"/>
      <c r="I7" s="51"/>
      <c r="J7" s="51"/>
      <c r="K7" s="51"/>
      <c r="L7" s="51"/>
    </row>
    <row r="8" spans="1:12">
      <c r="F8" s="51"/>
      <c r="G8" s="51"/>
      <c r="H8" s="51"/>
      <c r="I8" s="51"/>
      <c r="J8" s="51"/>
      <c r="K8" s="51"/>
      <c r="L8" s="51"/>
    </row>
    <row r="9" spans="1:12">
      <c r="F9" s="51"/>
      <c r="G9" s="51"/>
      <c r="H9" s="51"/>
      <c r="I9" s="51"/>
      <c r="J9" s="51"/>
      <c r="K9" s="51"/>
      <c r="L9" s="51"/>
    </row>
    <row r="10" spans="1:12">
      <c r="F10" s="51"/>
      <c r="G10" s="51"/>
      <c r="H10" s="51"/>
      <c r="I10" s="51"/>
      <c r="J10" s="51"/>
      <c r="K10" s="51"/>
      <c r="L10" s="51"/>
    </row>
    <row r="11" spans="1:12">
      <c r="F11" s="51"/>
      <c r="G11" s="51"/>
      <c r="H11" s="51"/>
      <c r="I11" s="51"/>
      <c r="J11" s="51"/>
      <c r="K11" s="51"/>
      <c r="L11" s="51"/>
    </row>
    <row r="12" spans="1:12">
      <c r="F12" s="51"/>
      <c r="G12" s="51"/>
      <c r="H12" s="51"/>
      <c r="I12" s="51"/>
      <c r="J12" s="51"/>
      <c r="K12" s="51"/>
      <c r="L12" s="51"/>
    </row>
    <row r="13" spans="1:12">
      <c r="F13" s="51"/>
      <c r="G13" s="51"/>
      <c r="H13" s="51"/>
      <c r="I13" s="51"/>
      <c r="J13" s="51"/>
      <c r="K13" s="51"/>
      <c r="L13" s="51"/>
    </row>
    <row r="14" spans="1:12">
      <c r="F14" s="51"/>
      <c r="G14" s="51"/>
      <c r="H14" s="51"/>
      <c r="I14" s="51"/>
      <c r="J14" s="51"/>
      <c r="K14" s="51"/>
      <c r="L14" s="51"/>
    </row>
  </sheetData>
  <mergeCells count="1">
    <mergeCell ref="F4:L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P38"/>
  <sheetViews>
    <sheetView workbookViewId="0">
      <selection activeCell="I4" sqref="I4"/>
    </sheetView>
  </sheetViews>
  <sheetFormatPr defaultRowHeight="15"/>
  <cols>
    <col min="2" max="2" width="15.5703125" customWidth="1"/>
    <col min="3" max="3" width="15.85546875" bestFit="1" customWidth="1"/>
    <col min="6" max="6" width="23.42578125" customWidth="1"/>
    <col min="8" max="8" width="10" style="23" customWidth="1"/>
    <col min="9" max="9" width="12.7109375" bestFit="1" customWidth="1"/>
    <col min="10" max="10" width="14.5703125" customWidth="1"/>
  </cols>
  <sheetData>
    <row r="2" spans="2:16" ht="32.25" customHeight="1">
      <c r="B2" t="s">
        <v>77</v>
      </c>
      <c r="C2">
        <v>500000</v>
      </c>
      <c r="E2" t="s">
        <v>81</v>
      </c>
      <c r="H2" s="24" t="s">
        <v>99</v>
      </c>
      <c r="I2" t="s">
        <v>83</v>
      </c>
      <c r="J2" t="s">
        <v>82</v>
      </c>
      <c r="L2" s="53" t="s">
        <v>100</v>
      </c>
      <c r="M2" s="54"/>
      <c r="N2" s="54"/>
      <c r="O2" s="54"/>
      <c r="P2" s="54"/>
    </row>
    <row r="3" spans="2:16">
      <c r="B3" t="s">
        <v>78</v>
      </c>
      <c r="C3" s="31">
        <v>6.5000000000000002E-2</v>
      </c>
      <c r="E3" t="s">
        <v>82</v>
      </c>
      <c r="F3" t="s">
        <v>93</v>
      </c>
      <c r="H3" s="23">
        <v>1</v>
      </c>
      <c r="I3" s="32">
        <f>PPMT($C$7/12,10,$C$8*12,-$C$9)</f>
        <v>13244.701927132568</v>
      </c>
      <c r="J3" s="32">
        <f>IPMT(C7/12,10,C8*12,-C9)</f>
        <v>2079.7995111224718</v>
      </c>
      <c r="L3" s="54"/>
      <c r="M3" s="54"/>
      <c r="N3" s="54"/>
      <c r="O3" s="54"/>
      <c r="P3" s="54"/>
    </row>
    <row r="4" spans="2:16">
      <c r="B4" t="s">
        <v>79</v>
      </c>
      <c r="C4">
        <v>3</v>
      </c>
      <c r="E4" t="s">
        <v>83</v>
      </c>
      <c r="F4" t="s">
        <v>92</v>
      </c>
      <c r="H4" s="23">
        <v>2</v>
      </c>
      <c r="I4" s="32"/>
      <c r="L4" s="54"/>
      <c r="M4" s="54"/>
      <c r="N4" s="54"/>
      <c r="O4" s="54"/>
      <c r="P4" s="54"/>
    </row>
    <row r="5" spans="2:16">
      <c r="E5" t="s">
        <v>84</v>
      </c>
      <c r="F5" t="s">
        <v>90</v>
      </c>
      <c r="H5" s="23">
        <v>3</v>
      </c>
      <c r="I5" s="32"/>
      <c r="L5" s="54"/>
      <c r="M5" s="54"/>
      <c r="N5" s="54"/>
      <c r="O5" s="54"/>
      <c r="P5" s="54"/>
    </row>
    <row r="6" spans="2:16">
      <c r="B6" t="s">
        <v>80</v>
      </c>
      <c r="C6" s="33">
        <f>PMT(C3/12,C4*12,-C2)</f>
        <v>15324.50143825504</v>
      </c>
      <c r="E6" t="s">
        <v>85</v>
      </c>
      <c r="H6" s="23">
        <v>4</v>
      </c>
      <c r="I6" s="32"/>
      <c r="L6" s="54"/>
      <c r="M6" s="54"/>
      <c r="N6" s="54"/>
      <c r="O6" s="54"/>
      <c r="P6" s="54"/>
    </row>
    <row r="7" spans="2:16">
      <c r="B7" t="s">
        <v>78</v>
      </c>
      <c r="C7" s="31">
        <f>RATE(C4*12,C6,-C2)*12</f>
        <v>6.5000000000006233E-2</v>
      </c>
      <c r="E7" t="s">
        <v>86</v>
      </c>
      <c r="F7" t="s">
        <v>109</v>
      </c>
      <c r="H7" s="23">
        <v>5</v>
      </c>
      <c r="I7" s="32"/>
      <c r="L7" s="54"/>
      <c r="M7" s="54"/>
      <c r="N7" s="54"/>
      <c r="O7" s="54"/>
      <c r="P7" s="54"/>
    </row>
    <row r="8" spans="2:16">
      <c r="B8" t="s">
        <v>91</v>
      </c>
      <c r="C8" s="35">
        <f>NPER(C7/12,C6,-C2)/12</f>
        <v>2.9999999999999418</v>
      </c>
      <c r="E8" t="s">
        <v>87</v>
      </c>
      <c r="F8" t="s">
        <v>110</v>
      </c>
      <c r="H8" s="23">
        <v>6</v>
      </c>
      <c r="I8" s="32"/>
      <c r="L8" s="54"/>
      <c r="M8" s="54"/>
      <c r="N8" s="54"/>
      <c r="O8" s="54"/>
      <c r="P8" s="54"/>
    </row>
    <row r="9" spans="2:16">
      <c r="B9" t="s">
        <v>77</v>
      </c>
      <c r="C9" s="32">
        <f>PV(C7/12,C8*12,-C6)</f>
        <v>500000.00000000017</v>
      </c>
      <c r="E9" t="s">
        <v>88</v>
      </c>
      <c r="F9" t="s">
        <v>97</v>
      </c>
      <c r="H9" s="23">
        <v>7</v>
      </c>
      <c r="I9" s="32"/>
      <c r="L9" s="54"/>
      <c r="M9" s="54"/>
      <c r="N9" s="54"/>
      <c r="O9" s="54"/>
      <c r="P9" s="54"/>
    </row>
    <row r="10" spans="2:16">
      <c r="E10" t="s">
        <v>89</v>
      </c>
      <c r="F10" t="s">
        <v>98</v>
      </c>
      <c r="H10" s="23">
        <v>8</v>
      </c>
      <c r="I10" s="32"/>
      <c r="L10" s="54"/>
      <c r="M10" s="54"/>
      <c r="N10" s="54"/>
      <c r="O10" s="54"/>
      <c r="P10" s="54"/>
    </row>
    <row r="11" spans="2:16">
      <c r="E11" t="s">
        <v>101</v>
      </c>
      <c r="F11" t="s">
        <v>93</v>
      </c>
      <c r="H11" s="23">
        <v>9</v>
      </c>
      <c r="I11" s="32"/>
      <c r="L11" s="54"/>
      <c r="M11" s="54"/>
      <c r="N11" s="54"/>
      <c r="O11" s="54"/>
      <c r="P11" s="54"/>
    </row>
    <row r="12" spans="2:16">
      <c r="B12" t="s">
        <v>94</v>
      </c>
      <c r="C12" s="32">
        <f>PPMT(C7/12,10,C8*12,-C9)</f>
        <v>13244.701927132568</v>
      </c>
      <c r="H12" s="23">
        <v>10</v>
      </c>
      <c r="I12" s="32"/>
      <c r="L12" s="54"/>
      <c r="M12" s="54"/>
      <c r="N12" s="54"/>
      <c r="O12" s="54"/>
      <c r="P12" s="54"/>
    </row>
    <row r="13" spans="2:16">
      <c r="B13" t="s">
        <v>95</v>
      </c>
      <c r="C13" s="32">
        <f>IPMT(C7/12,10,C8*12,-C9)</f>
        <v>2079.7995111224718</v>
      </c>
      <c r="H13" s="23">
        <v>11</v>
      </c>
      <c r="I13" s="32"/>
      <c r="L13" s="54"/>
      <c r="M13" s="54"/>
      <c r="N13" s="54"/>
      <c r="O13" s="54"/>
      <c r="P13" s="54"/>
    </row>
    <row r="14" spans="2:16">
      <c r="C14" s="32">
        <f>SUM(C12:C13)</f>
        <v>15324.50143825504</v>
      </c>
      <c r="H14" s="23">
        <v>12</v>
      </c>
      <c r="I14" s="32"/>
      <c r="L14" s="54"/>
      <c r="M14" s="54"/>
      <c r="N14" s="54"/>
      <c r="O14" s="54"/>
      <c r="P14" s="54"/>
    </row>
    <row r="15" spans="2:16">
      <c r="H15" s="23">
        <v>13</v>
      </c>
      <c r="I15" s="32"/>
      <c r="L15" s="54"/>
      <c r="M15" s="54"/>
      <c r="N15" s="54"/>
      <c r="O15" s="54"/>
      <c r="P15" s="54"/>
    </row>
    <row r="16" spans="2:16">
      <c r="B16" t="s">
        <v>96</v>
      </c>
      <c r="C16">
        <f>CUMPRINC(C7/12,C8*12,C9,1,12,0)</f>
        <v>-155986.73412221819</v>
      </c>
      <c r="H16" s="23">
        <v>14</v>
      </c>
      <c r="I16" s="32"/>
      <c r="L16" s="54"/>
      <c r="M16" s="54"/>
      <c r="N16" s="54"/>
      <c r="O16" s="54"/>
      <c r="P16" s="54"/>
    </row>
    <row r="17" spans="2:16">
      <c r="B17" t="s">
        <v>89</v>
      </c>
      <c r="C17">
        <f>CUMIPMT(C7/12,C8*12,C9,1,12,0)</f>
        <v>-27907.283136842285</v>
      </c>
      <c r="H17" s="23">
        <v>15</v>
      </c>
      <c r="I17" s="32" t="e">
        <f t="shared" ref="I17:I38" si="0">PPMT($C$7/12,10,$C22*12,-C23)</f>
        <v>#NUM!</v>
      </c>
      <c r="L17" s="54"/>
      <c r="M17" s="54"/>
      <c r="N17" s="54"/>
      <c r="O17" s="54"/>
      <c r="P17" s="54"/>
    </row>
    <row r="18" spans="2:16">
      <c r="H18" s="23">
        <v>16</v>
      </c>
      <c r="I18" s="32" t="e">
        <f t="shared" si="0"/>
        <v>#NUM!</v>
      </c>
      <c r="L18" s="54"/>
      <c r="M18" s="54"/>
      <c r="N18" s="54"/>
      <c r="O18" s="54"/>
      <c r="P18" s="54"/>
    </row>
    <row r="19" spans="2:16">
      <c r="B19" t="s">
        <v>87</v>
      </c>
      <c r="C19" s="34">
        <f>FV(C7/12,C8*12,-C6)</f>
        <v>607335.81348987832</v>
      </c>
      <c r="H19" s="23">
        <v>17</v>
      </c>
      <c r="I19" s="32" t="e">
        <f t="shared" si="0"/>
        <v>#NUM!</v>
      </c>
      <c r="L19" s="54"/>
      <c r="M19" s="54"/>
      <c r="N19" s="54"/>
      <c r="O19" s="54"/>
      <c r="P19" s="54"/>
    </row>
    <row r="20" spans="2:16">
      <c r="H20" s="23">
        <v>18</v>
      </c>
      <c r="I20" s="32" t="e">
        <f t="shared" si="0"/>
        <v>#NUM!</v>
      </c>
      <c r="L20" s="54"/>
      <c r="M20" s="54"/>
      <c r="N20" s="54"/>
      <c r="O20" s="54"/>
      <c r="P20" s="54"/>
    </row>
    <row r="21" spans="2:16">
      <c r="H21" s="23">
        <v>19</v>
      </c>
      <c r="I21" s="32" t="e">
        <f t="shared" si="0"/>
        <v>#NUM!</v>
      </c>
      <c r="L21" s="54"/>
      <c r="M21" s="54"/>
      <c r="N21" s="54"/>
      <c r="O21" s="54"/>
      <c r="P21" s="54"/>
    </row>
    <row r="22" spans="2:16">
      <c r="H22" s="23">
        <v>20</v>
      </c>
      <c r="I22" s="32" t="e">
        <f t="shared" si="0"/>
        <v>#NUM!</v>
      </c>
    </row>
    <row r="23" spans="2:16">
      <c r="H23" s="23">
        <v>21</v>
      </c>
      <c r="I23" s="32" t="e">
        <f t="shared" si="0"/>
        <v>#NUM!</v>
      </c>
    </row>
    <row r="24" spans="2:16">
      <c r="H24" s="23">
        <v>22</v>
      </c>
      <c r="I24" s="32" t="e">
        <f t="shared" si="0"/>
        <v>#NUM!</v>
      </c>
    </row>
    <row r="25" spans="2:16">
      <c r="H25" s="23">
        <v>23</v>
      </c>
      <c r="I25" s="32" t="e">
        <f t="shared" si="0"/>
        <v>#NUM!</v>
      </c>
    </row>
    <row r="26" spans="2:16">
      <c r="H26" s="23">
        <v>24</v>
      </c>
      <c r="I26" s="32" t="e">
        <f t="shared" si="0"/>
        <v>#NUM!</v>
      </c>
    </row>
    <row r="27" spans="2:16">
      <c r="H27" s="23">
        <v>25</v>
      </c>
      <c r="I27" s="32" t="e">
        <f t="shared" si="0"/>
        <v>#NUM!</v>
      </c>
    </row>
    <row r="28" spans="2:16">
      <c r="H28" s="23">
        <v>26</v>
      </c>
      <c r="I28" s="32" t="e">
        <f t="shared" si="0"/>
        <v>#NUM!</v>
      </c>
    </row>
    <row r="29" spans="2:16">
      <c r="H29" s="23">
        <v>27</v>
      </c>
      <c r="I29" s="32" t="e">
        <f t="shared" si="0"/>
        <v>#NUM!</v>
      </c>
    </row>
    <row r="30" spans="2:16">
      <c r="H30" s="23">
        <v>28</v>
      </c>
      <c r="I30" s="32" t="e">
        <f t="shared" si="0"/>
        <v>#NUM!</v>
      </c>
    </row>
    <row r="31" spans="2:16">
      <c r="H31" s="23">
        <v>29</v>
      </c>
      <c r="I31" s="32" t="e">
        <f t="shared" si="0"/>
        <v>#NUM!</v>
      </c>
    </row>
    <row r="32" spans="2:16">
      <c r="H32" s="23">
        <v>30</v>
      </c>
      <c r="I32" s="32" t="e">
        <f t="shared" si="0"/>
        <v>#NUM!</v>
      </c>
    </row>
    <row r="33" spans="8:9">
      <c r="H33" s="23">
        <v>31</v>
      </c>
      <c r="I33" s="32" t="e">
        <f t="shared" si="0"/>
        <v>#NUM!</v>
      </c>
    </row>
    <row r="34" spans="8:9">
      <c r="H34" s="23">
        <v>32</v>
      </c>
      <c r="I34" s="32" t="e">
        <f t="shared" si="0"/>
        <v>#NUM!</v>
      </c>
    </row>
    <row r="35" spans="8:9">
      <c r="H35" s="23">
        <v>33</v>
      </c>
      <c r="I35" s="32" t="e">
        <f t="shared" si="0"/>
        <v>#NUM!</v>
      </c>
    </row>
    <row r="36" spans="8:9">
      <c r="H36" s="23">
        <v>34</v>
      </c>
      <c r="I36" s="32" t="e">
        <f t="shared" si="0"/>
        <v>#NUM!</v>
      </c>
    </row>
    <row r="37" spans="8:9">
      <c r="H37" s="23">
        <v>35</v>
      </c>
      <c r="I37" s="32" t="e">
        <f t="shared" si="0"/>
        <v>#NUM!</v>
      </c>
    </row>
    <row r="38" spans="8:9">
      <c r="H38" s="23">
        <v>36</v>
      </c>
      <c r="I38" s="32" t="e">
        <f t="shared" si="0"/>
        <v>#NUM!</v>
      </c>
    </row>
  </sheetData>
  <mergeCells count="1">
    <mergeCell ref="L2:P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9"/>
  <sheetViews>
    <sheetView showGridLines="0" workbookViewId="0">
      <selection activeCell="E11" sqref="E11:F11"/>
    </sheetView>
  </sheetViews>
  <sheetFormatPr defaultRowHeight="15"/>
  <cols>
    <col min="1" max="1" width="15.85546875" customWidth="1"/>
    <col min="2" max="2" width="7.140625" customWidth="1"/>
    <col min="3" max="3" width="17.7109375" customWidth="1"/>
  </cols>
  <sheetData>
    <row r="1" spans="1:6">
      <c r="A1" s="57" t="s">
        <v>102</v>
      </c>
      <c r="B1" s="57"/>
      <c r="C1" s="57"/>
      <c r="D1" s="57"/>
      <c r="E1" s="57"/>
      <c r="F1" s="57"/>
    </row>
    <row r="2" spans="1:6">
      <c r="A2" s="57"/>
      <c r="B2" s="57"/>
      <c r="C2" s="57"/>
      <c r="D2" s="57"/>
      <c r="E2" s="57"/>
      <c r="F2" s="57"/>
    </row>
    <row r="4" spans="1:6">
      <c r="A4" s="48" t="s">
        <v>103</v>
      </c>
      <c r="B4" s="48"/>
      <c r="C4" s="48">
        <v>500000</v>
      </c>
      <c r="D4" s="48"/>
      <c r="E4" s="48"/>
      <c r="F4" s="48"/>
    </row>
    <row r="5" spans="1:6">
      <c r="A5" s="48" t="s">
        <v>104</v>
      </c>
      <c r="B5" s="48"/>
      <c r="C5" s="58">
        <v>6.5000000000000002E-2</v>
      </c>
      <c r="D5" s="48"/>
      <c r="E5" s="48"/>
      <c r="F5" s="48"/>
    </row>
    <row r="6" spans="1:6">
      <c r="A6" s="48" t="s">
        <v>105</v>
      </c>
      <c r="B6" s="48"/>
      <c r="C6" s="48">
        <v>3</v>
      </c>
      <c r="D6" s="48"/>
      <c r="E6" s="48"/>
      <c r="F6" s="48"/>
    </row>
    <row r="8" spans="1:6">
      <c r="A8" s="48" t="s">
        <v>108</v>
      </c>
      <c r="B8" s="48"/>
      <c r="C8" s="56">
        <f>IF(OR(C4="",C5="",C6=""),"",PMT(C5/12,C6*12,-C4))</f>
        <v>15324.50143825504</v>
      </c>
      <c r="D8" s="56"/>
      <c r="E8" s="56"/>
      <c r="F8" s="56"/>
    </row>
    <row r="10" spans="1:6">
      <c r="A10" s="48" t="s">
        <v>99</v>
      </c>
      <c r="B10" s="48"/>
      <c r="C10" s="48" t="s">
        <v>106</v>
      </c>
      <c r="D10" s="48"/>
      <c r="E10" s="48" t="s">
        <v>107</v>
      </c>
      <c r="F10" s="48"/>
    </row>
    <row r="11" spans="1:6">
      <c r="A11" s="48">
        <f>IF(OR(C6="",C6=0),"",1)</f>
        <v>1</v>
      </c>
      <c r="B11" s="48"/>
      <c r="C11" s="55">
        <f>IFERROR(IPMT($C$5/12,A11,$C$6*12,-$C$4),"")</f>
        <v>2708.3333333333335</v>
      </c>
      <c r="D11" s="55"/>
      <c r="E11" s="55">
        <f>IFERROR(PPMT($C$5/12,A11,$C$6*12,-$C$4),"")</f>
        <v>12616.168104921706</v>
      </c>
      <c r="F11" s="55"/>
    </row>
    <row r="12" spans="1:6">
      <c r="A12" s="48">
        <f>IF(OR(A11="",A11=($C$6*12)),"",A11+1)</f>
        <v>2</v>
      </c>
      <c r="B12" s="48"/>
      <c r="C12" s="55">
        <f t="shared" ref="C12:C22" si="0">IFERROR(IPMT($C$5/12,A12,$C$6*12,-$C$4),"")</f>
        <v>2639.9957560983416</v>
      </c>
      <c r="D12" s="55"/>
      <c r="E12" s="55">
        <f t="shared" ref="E12:E46" si="1">IFERROR(PPMT($C$5/12,A12,$C$6*12,-$C$4),"")</f>
        <v>12684.505682156698</v>
      </c>
      <c r="F12" s="55"/>
    </row>
    <row r="13" spans="1:6">
      <c r="A13" s="48">
        <f t="shared" ref="A13:A24" si="2">IF(OR(A12="",A12=($C$6*12)),"",A12+1)</f>
        <v>3</v>
      </c>
      <c r="B13" s="48"/>
      <c r="C13" s="55">
        <f t="shared" si="0"/>
        <v>2571.2880169866598</v>
      </c>
      <c r="D13" s="55"/>
      <c r="E13" s="55">
        <f t="shared" si="1"/>
        <v>12753.21342126838</v>
      </c>
      <c r="F13" s="55"/>
    </row>
    <row r="14" spans="1:6">
      <c r="A14" s="48">
        <f t="shared" si="2"/>
        <v>4</v>
      </c>
      <c r="B14" s="48"/>
      <c r="C14" s="55">
        <f t="shared" si="0"/>
        <v>2502.2081109547898</v>
      </c>
      <c r="D14" s="55"/>
      <c r="E14" s="55">
        <f t="shared" si="1"/>
        <v>12822.293327300249</v>
      </c>
      <c r="F14" s="55"/>
    </row>
    <row r="15" spans="1:6">
      <c r="A15" s="48">
        <f t="shared" si="2"/>
        <v>5</v>
      </c>
      <c r="B15" s="48"/>
      <c r="C15" s="55">
        <f t="shared" si="0"/>
        <v>2432.7540220985807</v>
      </c>
      <c r="D15" s="55"/>
      <c r="E15" s="55">
        <f t="shared" si="1"/>
        <v>12891.747416156459</v>
      </c>
      <c r="F15" s="55"/>
    </row>
    <row r="16" spans="1:6">
      <c r="A16" s="48">
        <f t="shared" si="2"/>
        <v>6</v>
      </c>
      <c r="B16" s="48"/>
      <c r="C16" s="55">
        <f t="shared" si="0"/>
        <v>2362.9237235944015</v>
      </c>
      <c r="D16" s="55"/>
      <c r="E16" s="55">
        <f t="shared" si="1"/>
        <v>12961.577714660638</v>
      </c>
      <c r="F16" s="55"/>
    </row>
    <row r="17" spans="1:6">
      <c r="A17" s="48">
        <f t="shared" si="2"/>
        <v>7</v>
      </c>
      <c r="B17" s="48"/>
      <c r="C17" s="55">
        <f t="shared" si="0"/>
        <v>2292.7151776399901</v>
      </c>
      <c r="D17" s="55"/>
      <c r="E17" s="55">
        <f t="shared" si="1"/>
        <v>13031.78626061505</v>
      </c>
      <c r="F17" s="55"/>
    </row>
    <row r="18" spans="1:6">
      <c r="A18" s="48">
        <f t="shared" si="2"/>
        <v>8</v>
      </c>
      <c r="B18" s="48"/>
      <c r="C18" s="55">
        <f t="shared" si="0"/>
        <v>2222.1263353949917</v>
      </c>
      <c r="D18" s="55"/>
      <c r="E18" s="55">
        <f t="shared" si="1"/>
        <v>13102.375102860049</v>
      </c>
      <c r="F18" s="55"/>
    </row>
    <row r="19" spans="1:6">
      <c r="A19" s="48">
        <f t="shared" si="2"/>
        <v>9</v>
      </c>
      <c r="B19" s="48"/>
      <c r="C19" s="55">
        <f t="shared" si="0"/>
        <v>2151.1551369211684</v>
      </c>
      <c r="D19" s="55"/>
      <c r="E19" s="55">
        <f t="shared" si="1"/>
        <v>13173.346301333871</v>
      </c>
      <c r="F19" s="55"/>
    </row>
    <row r="20" spans="1:6">
      <c r="A20" s="48">
        <f t="shared" si="2"/>
        <v>10</v>
      </c>
      <c r="B20" s="48"/>
      <c r="C20" s="55">
        <f t="shared" si="0"/>
        <v>2079.7995111222763</v>
      </c>
      <c r="D20" s="55"/>
      <c r="E20" s="55">
        <f t="shared" si="1"/>
        <v>13244.701927132763</v>
      </c>
      <c r="F20" s="55"/>
    </row>
    <row r="21" spans="1:6">
      <c r="A21" s="48">
        <f t="shared" si="2"/>
        <v>11</v>
      </c>
      <c r="B21" s="48"/>
      <c r="C21" s="55">
        <f t="shared" si="0"/>
        <v>2008.0573756836418</v>
      </c>
      <c r="D21" s="55"/>
      <c r="E21" s="55">
        <f t="shared" si="1"/>
        <v>13316.444062571398</v>
      </c>
      <c r="F21" s="55"/>
    </row>
    <row r="22" spans="1:6">
      <c r="A22" s="48">
        <f t="shared" si="2"/>
        <v>12</v>
      </c>
      <c r="B22" s="48"/>
      <c r="C22" s="55">
        <f t="shared" si="0"/>
        <v>1935.9266370113794</v>
      </c>
      <c r="D22" s="55"/>
      <c r="E22" s="55">
        <f t="shared" si="1"/>
        <v>13388.57480124366</v>
      </c>
      <c r="F22" s="55"/>
    </row>
    <row r="23" spans="1:6">
      <c r="A23" s="48">
        <f t="shared" si="2"/>
        <v>13</v>
      </c>
      <c r="B23" s="48"/>
      <c r="C23" s="55">
        <f t="shared" ref="C23:C46" si="3">IFERROR(IPMT($C$5/12,A23,$C$6*12,-$C$4),"")</f>
        <v>1863.4051901713126</v>
      </c>
      <c r="D23" s="55"/>
      <c r="E23" s="55">
        <f t="shared" si="1"/>
        <v>13461.096248083728</v>
      </c>
      <c r="F23" s="55"/>
    </row>
    <row r="24" spans="1:6">
      <c r="A24" s="48">
        <f t="shared" si="2"/>
        <v>14</v>
      </c>
      <c r="B24" s="48"/>
      <c r="C24" s="55">
        <f t="shared" si="3"/>
        <v>1790.4909188275274</v>
      </c>
      <c r="D24" s="55"/>
      <c r="E24" s="55">
        <f t="shared" si="1"/>
        <v>13534.010519427513</v>
      </c>
      <c r="F24" s="55"/>
    </row>
    <row r="25" spans="1:6">
      <c r="A25" s="48">
        <f t="shared" ref="A25:A41" si="4">IF(OR(A24="",A24=($C$6*12)),"",A24+1)</f>
        <v>15</v>
      </c>
      <c r="B25" s="48"/>
      <c r="C25" s="55">
        <f t="shared" si="3"/>
        <v>1717.1816951806281</v>
      </c>
      <c r="D25" s="55"/>
      <c r="E25" s="55">
        <f t="shared" si="1"/>
        <v>13607.319743074411</v>
      </c>
      <c r="F25" s="55"/>
    </row>
    <row r="26" spans="1:6">
      <c r="A26" s="48">
        <f t="shared" si="4"/>
        <v>16</v>
      </c>
      <c r="B26" s="48"/>
      <c r="C26" s="55">
        <f t="shared" si="3"/>
        <v>1643.4753799056411</v>
      </c>
      <c r="D26" s="55"/>
      <c r="E26" s="55">
        <f t="shared" si="1"/>
        <v>13681.026058349398</v>
      </c>
      <c r="F26" s="55"/>
    </row>
    <row r="27" spans="1:6">
      <c r="A27" s="48">
        <f t="shared" si="4"/>
        <v>17</v>
      </c>
      <c r="B27" s="48"/>
      <c r="C27" s="55">
        <f t="shared" si="3"/>
        <v>1569.3698220895842</v>
      </c>
      <c r="D27" s="55"/>
      <c r="E27" s="55">
        <f t="shared" si="1"/>
        <v>13755.131616165456</v>
      </c>
      <c r="F27" s="55"/>
    </row>
    <row r="28" spans="1:6">
      <c r="A28" s="48">
        <f t="shared" si="4"/>
        <v>18</v>
      </c>
      <c r="B28" s="48"/>
      <c r="C28" s="55">
        <f t="shared" si="3"/>
        <v>1494.8628591686893</v>
      </c>
      <c r="D28" s="55"/>
      <c r="E28" s="55">
        <f t="shared" si="1"/>
        <v>13829.63857908635</v>
      </c>
      <c r="F28" s="55"/>
    </row>
    <row r="29" spans="1:6">
      <c r="A29" s="48">
        <f t="shared" si="4"/>
        <v>19</v>
      </c>
      <c r="B29" s="48"/>
      <c r="C29" s="55">
        <f t="shared" si="3"/>
        <v>1419.9523168653056</v>
      </c>
      <c r="D29" s="55"/>
      <c r="E29" s="55">
        <f t="shared" si="1"/>
        <v>13904.549121389735</v>
      </c>
      <c r="F29" s="55"/>
    </row>
    <row r="30" spans="1:6">
      <c r="A30" s="48">
        <f t="shared" si="4"/>
        <v>20</v>
      </c>
      <c r="B30" s="48"/>
      <c r="C30" s="55">
        <f t="shared" si="3"/>
        <v>1344.6360091244439</v>
      </c>
      <c r="D30" s="55"/>
      <c r="E30" s="55">
        <f t="shared" si="1"/>
        <v>13979.865429130596</v>
      </c>
      <c r="F30" s="55"/>
    </row>
    <row r="31" spans="1:6">
      <c r="A31" s="48">
        <f t="shared" si="4"/>
        <v>21</v>
      </c>
      <c r="B31" s="48"/>
      <c r="C31" s="55">
        <f t="shared" si="3"/>
        <v>1268.9117380499888</v>
      </c>
      <c r="D31" s="55"/>
      <c r="E31" s="55">
        <f t="shared" si="1"/>
        <v>14055.589700205051</v>
      </c>
      <c r="F31" s="55"/>
    </row>
    <row r="32" spans="1:6">
      <c r="A32" s="48">
        <f t="shared" si="4"/>
        <v>22</v>
      </c>
      <c r="B32" s="48"/>
      <c r="C32" s="55">
        <f t="shared" si="3"/>
        <v>1192.7772938405437</v>
      </c>
      <c r="D32" s="55"/>
      <c r="E32" s="55">
        <f t="shared" si="1"/>
        <v>14131.724144414497</v>
      </c>
      <c r="F32" s="55"/>
    </row>
    <row r="33" spans="1:6">
      <c r="A33" s="48">
        <f t="shared" si="4"/>
        <v>23</v>
      </c>
      <c r="B33" s="48"/>
      <c r="C33" s="55">
        <f t="shared" si="3"/>
        <v>1116.2304547249682</v>
      </c>
      <c r="D33" s="55"/>
      <c r="E33" s="55">
        <f t="shared" si="1"/>
        <v>14208.270983530072</v>
      </c>
      <c r="F33" s="55"/>
    </row>
    <row r="34" spans="1:6">
      <c r="A34" s="48">
        <f t="shared" si="4"/>
        <v>24</v>
      </c>
      <c r="B34" s="48"/>
      <c r="C34" s="55">
        <f t="shared" si="3"/>
        <v>1039.2689868975128</v>
      </c>
      <c r="D34" s="55"/>
      <c r="E34" s="55">
        <f t="shared" si="1"/>
        <v>14285.232451357528</v>
      </c>
      <c r="F34" s="55"/>
    </row>
    <row r="35" spans="1:6">
      <c r="A35" s="48">
        <f t="shared" si="4"/>
        <v>25</v>
      </c>
      <c r="B35" s="48"/>
      <c r="C35" s="55">
        <f t="shared" si="3"/>
        <v>961.89064445266149</v>
      </c>
      <c r="D35" s="55"/>
      <c r="E35" s="55">
        <f t="shared" si="1"/>
        <v>14362.610793802378</v>
      </c>
      <c r="F35" s="55"/>
    </row>
    <row r="36" spans="1:6">
      <c r="A36" s="48">
        <f t="shared" si="4"/>
        <v>26</v>
      </c>
      <c r="B36" s="48"/>
      <c r="C36" s="55">
        <f t="shared" si="3"/>
        <v>884.0931693195638</v>
      </c>
      <c r="D36" s="55"/>
      <c r="E36" s="55">
        <f t="shared" si="1"/>
        <v>14440.408268935476</v>
      </c>
      <c r="F36" s="55"/>
    </row>
    <row r="37" spans="1:6">
      <c r="A37" s="48">
        <f t="shared" si="4"/>
        <v>27</v>
      </c>
      <c r="B37" s="48"/>
      <c r="C37" s="55">
        <f t="shared" si="3"/>
        <v>805.87429119616525</v>
      </c>
      <c r="D37" s="55"/>
      <c r="E37" s="55">
        <f t="shared" si="1"/>
        <v>14518.627147058874</v>
      </c>
      <c r="F37" s="55"/>
    </row>
    <row r="38" spans="1:6">
      <c r="A38" s="48">
        <f t="shared" si="4"/>
        <v>28</v>
      </c>
      <c r="B38" s="48"/>
      <c r="C38" s="55">
        <f t="shared" si="3"/>
        <v>727.23172748292961</v>
      </c>
      <c r="D38" s="55"/>
      <c r="E38" s="55">
        <f t="shared" si="1"/>
        <v>14597.269710772111</v>
      </c>
      <c r="F38" s="55"/>
    </row>
    <row r="39" spans="1:6">
      <c r="A39" s="48">
        <f t="shared" si="4"/>
        <v>29</v>
      </c>
      <c r="B39" s="48"/>
      <c r="C39" s="55">
        <f t="shared" si="3"/>
        <v>648.16318321624965</v>
      </c>
      <c r="D39" s="55"/>
      <c r="E39" s="55">
        <f t="shared" si="1"/>
        <v>14676.338255038791</v>
      </c>
      <c r="F39" s="55"/>
    </row>
    <row r="40" spans="1:6">
      <c r="A40" s="48">
        <f t="shared" si="4"/>
        <v>30</v>
      </c>
      <c r="B40" s="48"/>
      <c r="C40" s="55">
        <f t="shared" si="3"/>
        <v>568.66635100145811</v>
      </c>
      <c r="D40" s="55"/>
      <c r="E40" s="55">
        <f t="shared" si="1"/>
        <v>14755.835087253581</v>
      </c>
      <c r="F40" s="55"/>
    </row>
    <row r="41" spans="1:6">
      <c r="A41" s="48">
        <f t="shared" si="4"/>
        <v>31</v>
      </c>
      <c r="B41" s="48"/>
      <c r="C41" s="55">
        <f t="shared" si="3"/>
        <v>488.7389109455018</v>
      </c>
      <c r="D41" s="55"/>
      <c r="E41" s="55">
        <f t="shared" si="1"/>
        <v>14835.762527309538</v>
      </c>
      <c r="F41" s="55"/>
    </row>
    <row r="42" spans="1:6">
      <c r="A42" s="48">
        <f t="shared" ref="A42:A47" si="5">IF(OR(A41="",A41=($C$6*12)),"",A41+1)</f>
        <v>32</v>
      </c>
      <c r="B42" s="48"/>
      <c r="C42" s="55">
        <f t="shared" si="3"/>
        <v>408.37853058924088</v>
      </c>
      <c r="D42" s="55"/>
      <c r="E42" s="55">
        <f t="shared" si="1"/>
        <v>14916.122907665798</v>
      </c>
      <c r="F42" s="55"/>
    </row>
    <row r="43" spans="1:6">
      <c r="A43" s="48">
        <f t="shared" si="5"/>
        <v>33</v>
      </c>
      <c r="B43" s="48"/>
      <c r="C43" s="55">
        <f t="shared" si="3"/>
        <v>327.58286483938832</v>
      </c>
      <c r="D43" s="55"/>
      <c r="E43" s="55">
        <f t="shared" si="1"/>
        <v>14996.918573415651</v>
      </c>
      <c r="F43" s="55"/>
    </row>
    <row r="44" spans="1:6">
      <c r="A44" s="48">
        <f t="shared" si="5"/>
        <v>34</v>
      </c>
      <c r="B44" s="48"/>
      <c r="C44" s="55">
        <f t="shared" si="3"/>
        <v>246.34955590005441</v>
      </c>
      <c r="D44" s="55"/>
      <c r="E44" s="55">
        <f t="shared" si="1"/>
        <v>15078.151882354985</v>
      </c>
      <c r="F44" s="55"/>
    </row>
    <row r="45" spans="1:6">
      <c r="A45" s="48">
        <f t="shared" si="5"/>
        <v>35</v>
      </c>
      <c r="B45" s="48"/>
      <c r="C45" s="55">
        <f t="shared" si="3"/>
        <v>164.67623320396365</v>
      </c>
      <c r="D45" s="55"/>
      <c r="E45" s="55">
        <f t="shared" si="1"/>
        <v>15159.825205051076</v>
      </c>
      <c r="F45" s="55"/>
    </row>
    <row r="46" spans="1:6">
      <c r="A46" s="48">
        <f t="shared" si="5"/>
        <v>36</v>
      </c>
      <c r="B46" s="48"/>
      <c r="C46" s="55">
        <f t="shared" si="3"/>
        <v>82.56051334327141</v>
      </c>
      <c r="D46" s="55"/>
      <c r="E46" s="55">
        <f t="shared" si="1"/>
        <v>15241.940924911769</v>
      </c>
      <c r="F46" s="55"/>
    </row>
    <row r="47" spans="1:6">
      <c r="A47" s="48" t="str">
        <f t="shared" si="5"/>
        <v/>
      </c>
      <c r="B47" s="48"/>
      <c r="C47" s="48" t="str">
        <f t="shared" ref="C47:C48" si="6">IFERROR(IPMT($C$5/12,A47,$C$6*12,-$C$4),"")</f>
        <v/>
      </c>
      <c r="D47" s="48"/>
      <c r="E47" s="48"/>
      <c r="F47" s="48"/>
    </row>
    <row r="48" spans="1:6">
      <c r="A48" s="48" t="str">
        <f t="shared" ref="A48" si="7">IF(OR(A47="",A47=($C$6*12)),"",A47+1)</f>
        <v/>
      </c>
      <c r="B48" s="48"/>
      <c r="C48" s="48" t="str">
        <f t="shared" si="6"/>
        <v/>
      </c>
      <c r="D48" s="48"/>
      <c r="E48" s="48"/>
      <c r="F48" s="48"/>
    </row>
    <row r="49" spans="1:6">
      <c r="A49" s="48"/>
      <c r="B49" s="48"/>
      <c r="C49" s="48"/>
      <c r="D49" s="48"/>
      <c r="E49" s="48"/>
      <c r="F49" s="48"/>
    </row>
  </sheetData>
  <mergeCells count="129">
    <mergeCell ref="A10:B10"/>
    <mergeCell ref="C10:D10"/>
    <mergeCell ref="E10:F10"/>
    <mergeCell ref="A8:B8"/>
    <mergeCell ref="C8:F8"/>
    <mergeCell ref="A11:B11"/>
    <mergeCell ref="A1:F2"/>
    <mergeCell ref="A4:B4"/>
    <mergeCell ref="A5:B5"/>
    <mergeCell ref="A6:B6"/>
    <mergeCell ref="C4:F4"/>
    <mergeCell ref="C5:F5"/>
    <mergeCell ref="C6:F6"/>
    <mergeCell ref="E11:F11"/>
    <mergeCell ref="E12:F12"/>
    <mergeCell ref="E13:F13"/>
    <mergeCell ref="E14:F14"/>
    <mergeCell ref="E15:F15"/>
    <mergeCell ref="A18:B18"/>
    <mergeCell ref="A19:B19"/>
    <mergeCell ref="A21:B21"/>
    <mergeCell ref="A20:B20"/>
    <mergeCell ref="C11:D11"/>
    <mergeCell ref="C12:D12"/>
    <mergeCell ref="C13:D13"/>
    <mergeCell ref="C14:D14"/>
    <mergeCell ref="C15:D15"/>
    <mergeCell ref="C16:D16"/>
    <mergeCell ref="A12:B12"/>
    <mergeCell ref="A13:B13"/>
    <mergeCell ref="A14:B14"/>
    <mergeCell ref="A15:B15"/>
    <mergeCell ref="A16:B16"/>
    <mergeCell ref="A17:B17"/>
    <mergeCell ref="E16:F16"/>
    <mergeCell ref="E17:F17"/>
    <mergeCell ref="E18:F18"/>
    <mergeCell ref="E19:F19"/>
    <mergeCell ref="C31:D31"/>
    <mergeCell ref="E20:F20"/>
    <mergeCell ref="E21:F21"/>
    <mergeCell ref="C17:D17"/>
    <mergeCell ref="C18:D18"/>
    <mergeCell ref="C19:D19"/>
    <mergeCell ref="C20:D20"/>
    <mergeCell ref="C21:D21"/>
    <mergeCell ref="E22:F22"/>
    <mergeCell ref="E23:F23"/>
    <mergeCell ref="C23:D23"/>
    <mergeCell ref="A34:B34"/>
    <mergeCell ref="A35:B35"/>
    <mergeCell ref="A36:B36"/>
    <mergeCell ref="A37:B37"/>
    <mergeCell ref="A28:B28"/>
    <mergeCell ref="A29:B29"/>
    <mergeCell ref="A30:B30"/>
    <mergeCell ref="A31:B31"/>
    <mergeCell ref="A32:B32"/>
    <mergeCell ref="A33:B33"/>
    <mergeCell ref="A23:B23"/>
    <mergeCell ref="A24:B24"/>
    <mergeCell ref="A25:B25"/>
    <mergeCell ref="A26:B26"/>
    <mergeCell ref="A27:B27"/>
    <mergeCell ref="C28:D28"/>
    <mergeCell ref="C29:D29"/>
    <mergeCell ref="C30:D30"/>
    <mergeCell ref="C24:D24"/>
    <mergeCell ref="C25:D25"/>
    <mergeCell ref="A41:B41"/>
    <mergeCell ref="A42:B42"/>
    <mergeCell ref="A43:B43"/>
    <mergeCell ref="A44:B44"/>
    <mergeCell ref="C22:D22"/>
    <mergeCell ref="A38:B38"/>
    <mergeCell ref="A40:B40"/>
    <mergeCell ref="A39:B39"/>
    <mergeCell ref="C44:D44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A22:B22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9:F39"/>
    <mergeCell ref="E40:F40"/>
    <mergeCell ref="E41:F41"/>
    <mergeCell ref="E42:F42"/>
    <mergeCell ref="E43:F43"/>
    <mergeCell ref="E44:F44"/>
    <mergeCell ref="E33:F33"/>
    <mergeCell ref="E34:F34"/>
    <mergeCell ref="E35:F35"/>
    <mergeCell ref="E36:F36"/>
    <mergeCell ref="E37:F37"/>
    <mergeCell ref="E38:F38"/>
    <mergeCell ref="E45:F45"/>
    <mergeCell ref="E46:F46"/>
    <mergeCell ref="E47:F47"/>
    <mergeCell ref="E48:F48"/>
    <mergeCell ref="E49:F49"/>
    <mergeCell ref="A45:B45"/>
    <mergeCell ref="A46:B46"/>
    <mergeCell ref="A47:B47"/>
    <mergeCell ref="A48:B48"/>
    <mergeCell ref="A49:B49"/>
    <mergeCell ref="C45:D45"/>
    <mergeCell ref="C46:D46"/>
    <mergeCell ref="C47:D47"/>
    <mergeCell ref="C48:D48"/>
    <mergeCell ref="C49:D49"/>
  </mergeCells>
  <conditionalFormatting sqref="A11:F48">
    <cfRule type="expression" dxfId="2" priority="2">
      <formula>A11&lt;&gt;""</formula>
    </cfRule>
    <cfRule type="expression" dxfId="1" priority="1">
      <formula>A11&lt;&gt;""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activeCell="C12" sqref="C12"/>
    </sheetView>
  </sheetViews>
  <sheetFormatPr defaultRowHeight="15"/>
  <cols>
    <col min="1" max="1" width="12.85546875" customWidth="1"/>
    <col min="3" max="3" width="13.5703125" bestFit="1" customWidth="1"/>
    <col min="4" max="5" width="14.42578125" customWidth="1"/>
  </cols>
  <sheetData>
    <row r="2" spans="1:5">
      <c r="A2" t="s">
        <v>120</v>
      </c>
      <c r="B2">
        <v>50000</v>
      </c>
    </row>
    <row r="3" spans="1:5">
      <c r="A3" t="s">
        <v>116</v>
      </c>
      <c r="B3">
        <v>15</v>
      </c>
    </row>
    <row r="4" spans="1:5">
      <c r="A4" t="s">
        <v>117</v>
      </c>
      <c r="B4">
        <v>7000</v>
      </c>
    </row>
    <row r="8" spans="1:5">
      <c r="A8" t="s">
        <v>111</v>
      </c>
      <c r="B8" s="59" t="s">
        <v>115</v>
      </c>
      <c r="C8" s="59"/>
      <c r="D8" s="59"/>
    </row>
    <row r="9" spans="1:5">
      <c r="A9" t="s">
        <v>114</v>
      </c>
      <c r="B9" s="59" t="s">
        <v>119</v>
      </c>
      <c r="C9" s="59"/>
      <c r="D9" s="59"/>
    </row>
    <row r="10" spans="1:5">
      <c r="A10" t="s">
        <v>113</v>
      </c>
      <c r="B10" s="59" t="s">
        <v>112</v>
      </c>
      <c r="C10" s="59"/>
      <c r="D10" s="59"/>
    </row>
    <row r="11" spans="1:5">
      <c r="C11" t="s">
        <v>118</v>
      </c>
      <c r="D11" t="s">
        <v>114</v>
      </c>
      <c r="E11" t="s">
        <v>121</v>
      </c>
    </row>
    <row r="12" spans="1:5">
      <c r="B12">
        <v>1</v>
      </c>
      <c r="C12" s="44">
        <f>SLN($B$2,$B$4,$B$3)</f>
        <v>2866.6666666666665</v>
      </c>
      <c r="D12" s="44">
        <f>SYD($B$2,$B$4,$B$3,$B12)</f>
        <v>5375</v>
      </c>
      <c r="E12" s="44">
        <f>DB($B$2,$B$4,$B$3,$B12,12)</f>
        <v>6150</v>
      </c>
    </row>
    <row r="13" spans="1:5">
      <c r="B13">
        <v>2</v>
      </c>
      <c r="C13" s="44">
        <f t="shared" ref="C13:C26" si="0">SLN($B$2,$B$4,$B$3)</f>
        <v>2866.6666666666665</v>
      </c>
      <c r="D13" s="44">
        <f t="shared" ref="D13:D26" si="1">SYD($B$2,$B$4,$B$3,$B13)</f>
        <v>5016.666666666667</v>
      </c>
      <c r="E13" s="44">
        <f t="shared" ref="E13:E26" si="2">DB($B$2,$B$4,$B$3,$B13,12)</f>
        <v>5393.55</v>
      </c>
    </row>
    <row r="14" spans="1:5">
      <c r="B14">
        <v>3</v>
      </c>
      <c r="C14" s="44">
        <f t="shared" si="0"/>
        <v>2866.6666666666665</v>
      </c>
      <c r="D14" s="44">
        <f t="shared" si="1"/>
        <v>4658.333333333333</v>
      </c>
      <c r="E14" s="44">
        <f t="shared" si="2"/>
        <v>4730.1433499999994</v>
      </c>
    </row>
    <row r="15" spans="1:5">
      <c r="B15">
        <v>4</v>
      </c>
      <c r="C15" s="44">
        <f t="shared" si="0"/>
        <v>2866.6666666666665</v>
      </c>
      <c r="D15" s="44">
        <f t="shared" si="1"/>
        <v>4300</v>
      </c>
      <c r="E15" s="44">
        <f t="shared" si="2"/>
        <v>4148.3357179499999</v>
      </c>
    </row>
    <row r="16" spans="1:5">
      <c r="B16">
        <v>5</v>
      </c>
      <c r="C16" s="44">
        <f t="shared" si="0"/>
        <v>2866.6666666666665</v>
      </c>
      <c r="D16" s="44">
        <f t="shared" si="1"/>
        <v>3941.6666666666665</v>
      </c>
      <c r="E16" s="44">
        <f t="shared" si="2"/>
        <v>3638.0904246421496</v>
      </c>
    </row>
    <row r="17" spans="2:5">
      <c r="B17">
        <v>6</v>
      </c>
      <c r="C17" s="44">
        <f t="shared" si="0"/>
        <v>2866.6666666666665</v>
      </c>
      <c r="D17" s="44">
        <f t="shared" si="1"/>
        <v>3583.3333333333335</v>
      </c>
      <c r="E17" s="44">
        <f t="shared" si="2"/>
        <v>3190.6053024111652</v>
      </c>
    </row>
    <row r="18" spans="2:5">
      <c r="B18">
        <v>7</v>
      </c>
      <c r="C18" s="44">
        <f t="shared" si="0"/>
        <v>2866.6666666666665</v>
      </c>
      <c r="D18" s="44">
        <f t="shared" si="1"/>
        <v>3225</v>
      </c>
      <c r="E18" s="44">
        <f t="shared" si="2"/>
        <v>2798.1608502145923</v>
      </c>
    </row>
    <row r="19" spans="2:5">
      <c r="B19">
        <v>8</v>
      </c>
      <c r="C19" s="44">
        <f t="shared" si="0"/>
        <v>2866.6666666666665</v>
      </c>
      <c r="D19" s="44">
        <f t="shared" si="1"/>
        <v>2866.6666666666665</v>
      </c>
      <c r="E19" s="44">
        <f t="shared" si="2"/>
        <v>2453.9870656381972</v>
      </c>
    </row>
    <row r="20" spans="2:5">
      <c r="B20">
        <v>9</v>
      </c>
      <c r="C20" s="44">
        <f t="shared" si="0"/>
        <v>2866.6666666666665</v>
      </c>
      <c r="D20" s="44">
        <f t="shared" si="1"/>
        <v>2508.3333333333335</v>
      </c>
      <c r="E20" s="44">
        <f t="shared" si="2"/>
        <v>2152.1466565646988</v>
      </c>
    </row>
    <row r="21" spans="2:5">
      <c r="B21">
        <v>10</v>
      </c>
      <c r="C21" s="44">
        <f t="shared" si="0"/>
        <v>2866.6666666666665</v>
      </c>
      <c r="D21" s="44">
        <f t="shared" si="1"/>
        <v>2150</v>
      </c>
      <c r="E21" s="44">
        <f t="shared" si="2"/>
        <v>1887.4326178072408</v>
      </c>
    </row>
    <row r="22" spans="2:5">
      <c r="B22">
        <v>11</v>
      </c>
      <c r="C22" s="44">
        <f t="shared" si="0"/>
        <v>2866.6666666666665</v>
      </c>
      <c r="D22" s="44">
        <f t="shared" si="1"/>
        <v>1791.6666666666667</v>
      </c>
      <c r="E22" s="44">
        <f t="shared" si="2"/>
        <v>1655.2784058169502</v>
      </c>
    </row>
    <row r="23" spans="2:5">
      <c r="B23">
        <v>12</v>
      </c>
      <c r="C23" s="44">
        <f t="shared" si="0"/>
        <v>2866.6666666666665</v>
      </c>
      <c r="D23" s="44">
        <f t="shared" si="1"/>
        <v>1433.3333333333333</v>
      </c>
      <c r="E23" s="44">
        <f t="shared" si="2"/>
        <v>1451.6791619014652</v>
      </c>
    </row>
    <row r="24" spans="2:5">
      <c r="B24">
        <v>13</v>
      </c>
      <c r="C24" s="44">
        <f t="shared" si="0"/>
        <v>2866.6666666666665</v>
      </c>
      <c r="D24" s="44">
        <f t="shared" si="1"/>
        <v>1075</v>
      </c>
      <c r="E24" s="44">
        <f t="shared" si="2"/>
        <v>1273.1226249875851</v>
      </c>
    </row>
    <row r="25" spans="2:5">
      <c r="B25">
        <v>14</v>
      </c>
      <c r="C25" s="44">
        <f t="shared" si="0"/>
        <v>2866.6666666666665</v>
      </c>
      <c r="D25" s="44">
        <f t="shared" si="1"/>
        <v>716.66666666666663</v>
      </c>
      <c r="E25" s="44">
        <f t="shared" si="2"/>
        <v>1116.528542114112</v>
      </c>
    </row>
    <row r="26" spans="2:5">
      <c r="B26">
        <v>15</v>
      </c>
      <c r="C26" s="44">
        <f t="shared" si="0"/>
        <v>2866.6666666666665</v>
      </c>
      <c r="D26" s="44">
        <f t="shared" si="1"/>
        <v>358.33333333333331</v>
      </c>
      <c r="E26" s="44">
        <f t="shared" si="2"/>
        <v>979.1955314340762</v>
      </c>
    </row>
    <row r="27" spans="2:5">
      <c r="C27" s="44">
        <f>SUM(C12:C26)</f>
        <v>43000</v>
      </c>
      <c r="D27" s="44">
        <f>SUM(D12:D26)</f>
        <v>43000</v>
      </c>
      <c r="E27" s="44">
        <f>SUM(E12:E26)</f>
        <v>43018.25625148222</v>
      </c>
    </row>
  </sheetData>
  <mergeCells count="3">
    <mergeCell ref="B8:D8"/>
    <mergeCell ref="B9:D9"/>
    <mergeCell ref="B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D4" sqref="D4:O18"/>
    </sheetView>
  </sheetViews>
  <sheetFormatPr defaultRowHeight="15"/>
  <cols>
    <col min="4" max="4" width="12.140625" customWidth="1"/>
    <col min="5" max="5" width="12.7109375" customWidth="1"/>
    <col min="6" max="6" width="13.85546875" customWidth="1"/>
    <col min="7" max="15" width="12.42578125" bestFit="1" customWidth="1"/>
  </cols>
  <sheetData>
    <row r="1" spans="1:15">
      <c r="A1" t="s">
        <v>121</v>
      </c>
    </row>
    <row r="3" spans="1:15">
      <c r="B3" t="s">
        <v>3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</row>
    <row r="4" spans="1:15">
      <c r="B4" t="s">
        <v>35</v>
      </c>
      <c r="C4">
        <v>1</v>
      </c>
      <c r="D4" s="44">
        <f>DB(Depreciation!$B$2,Depreciation!$B$4,Depreciation!$B$3,Depreciation!$B12,12)</f>
        <v>6150</v>
      </c>
      <c r="E4" s="44">
        <f>DB(Depreciation!$B$2,Depreciation!$B$4,Depreciation!$B$3,Depreciation!$B12,12)</f>
        <v>6150</v>
      </c>
      <c r="F4" s="44">
        <f>DB(Depreciation!$B$2,Depreciation!$B$4,Depreciation!$B$3,Depreciation!$B12,12)</f>
        <v>6150</v>
      </c>
      <c r="G4" s="44">
        <f>DB(Depreciation!$B$2,Depreciation!$B$4,Depreciation!$B$3,Depreciation!$B12,12)</f>
        <v>6150</v>
      </c>
      <c r="H4" s="44">
        <f>DB(Depreciation!$B$2,Depreciation!$B$4,Depreciation!$B$3,Depreciation!$B12,12)</f>
        <v>6150</v>
      </c>
      <c r="I4" s="44">
        <f>DB(Depreciation!$B$2,Depreciation!$B$4,Depreciation!$B$3,Depreciation!$B12,12)</f>
        <v>6150</v>
      </c>
      <c r="J4" s="44">
        <f>DB(Depreciation!$B$2,Depreciation!$B$4,Depreciation!$B$3,Depreciation!$B12,12)</f>
        <v>6150</v>
      </c>
      <c r="K4" s="44">
        <f>DB(Depreciation!$B$2,Depreciation!$B$4,Depreciation!$B$3,Depreciation!$B12,12)</f>
        <v>6150</v>
      </c>
      <c r="L4" s="44">
        <f>DB(Depreciation!$B$2,Depreciation!$B$4,Depreciation!$B$3,Depreciation!$B12,12)</f>
        <v>6150</v>
      </c>
      <c r="M4" s="44">
        <f>DB(Depreciation!$B$2,Depreciation!$B$4,Depreciation!$B$3,Depreciation!$B12,12)</f>
        <v>6150</v>
      </c>
      <c r="N4" s="44">
        <f>DB(Depreciation!$B$2,Depreciation!$B$4,Depreciation!$B$3,Depreciation!$B12,12)</f>
        <v>6150</v>
      </c>
      <c r="O4" s="44">
        <f>DB(Depreciation!$B$2,Depreciation!$B$4,Depreciation!$B$3,Depreciation!$B12,12)</f>
        <v>6150</v>
      </c>
    </row>
    <row r="5" spans="1:15">
      <c r="C5">
        <v>2</v>
      </c>
      <c r="D5" s="44">
        <f>DB(Depreciation!$B$2,Depreciation!$B$4,Depreciation!$B$3,Depreciation!$B13,12)</f>
        <v>5393.55</v>
      </c>
      <c r="E5" s="44">
        <f>DB(Depreciation!$B$2,Depreciation!$B$4,Depreciation!$B$3,Depreciation!$B13,12)</f>
        <v>5393.55</v>
      </c>
      <c r="F5" s="44">
        <f>DB(Depreciation!$B$2,Depreciation!$B$4,Depreciation!$B$3,Depreciation!$B13,12)</f>
        <v>5393.55</v>
      </c>
      <c r="G5" s="44">
        <f>DB(Depreciation!$B$2,Depreciation!$B$4,Depreciation!$B$3,Depreciation!$B13,12)</f>
        <v>5393.55</v>
      </c>
      <c r="H5" s="44">
        <f>DB(Depreciation!$B$2,Depreciation!$B$4,Depreciation!$B$3,Depreciation!$B13,12)</f>
        <v>5393.55</v>
      </c>
      <c r="I5" s="44">
        <f>DB(Depreciation!$B$2,Depreciation!$B$4,Depreciation!$B$3,Depreciation!$B13,12)</f>
        <v>5393.55</v>
      </c>
      <c r="J5" s="44">
        <f>DB(Depreciation!$B$2,Depreciation!$B$4,Depreciation!$B$3,Depreciation!$B13,12)</f>
        <v>5393.55</v>
      </c>
      <c r="K5" s="44">
        <f>DB(Depreciation!$B$2,Depreciation!$B$4,Depreciation!$B$3,Depreciation!$B13,12)</f>
        <v>5393.55</v>
      </c>
      <c r="L5" s="44">
        <f>DB(Depreciation!$B$2,Depreciation!$B$4,Depreciation!$B$3,Depreciation!$B13,12)</f>
        <v>5393.55</v>
      </c>
      <c r="M5" s="44">
        <f>DB(Depreciation!$B$2,Depreciation!$B$4,Depreciation!$B$3,Depreciation!$B13,12)</f>
        <v>5393.55</v>
      </c>
      <c r="N5" s="44">
        <f>DB(Depreciation!$B$2,Depreciation!$B$4,Depreciation!$B$3,Depreciation!$B13,12)</f>
        <v>5393.55</v>
      </c>
      <c r="O5" s="44">
        <f>DB(Depreciation!$B$2,Depreciation!$B$4,Depreciation!$B$3,Depreciation!$B13,12)</f>
        <v>5393.55</v>
      </c>
    </row>
    <row r="6" spans="1:15">
      <c r="C6">
        <v>3</v>
      </c>
      <c r="D6" s="44">
        <f>DB(Depreciation!$B$2,Depreciation!$B$4,Depreciation!$B$3,Depreciation!$B14,12)</f>
        <v>4730.1433499999994</v>
      </c>
      <c r="E6" s="44">
        <f>DB(Depreciation!$B$2,Depreciation!$B$4,Depreciation!$B$3,Depreciation!$B14,12)</f>
        <v>4730.1433499999994</v>
      </c>
      <c r="F6" s="44">
        <f>DB(Depreciation!$B$2,Depreciation!$B$4,Depreciation!$B$3,Depreciation!$B14,12)</f>
        <v>4730.1433499999994</v>
      </c>
      <c r="G6" s="44">
        <f>DB(Depreciation!$B$2,Depreciation!$B$4,Depreciation!$B$3,Depreciation!$B14,12)</f>
        <v>4730.1433499999994</v>
      </c>
      <c r="H6" s="44">
        <f>DB(Depreciation!$B$2,Depreciation!$B$4,Depreciation!$B$3,Depreciation!$B14,12)</f>
        <v>4730.1433499999994</v>
      </c>
      <c r="I6" s="44">
        <f>DB(Depreciation!$B$2,Depreciation!$B$4,Depreciation!$B$3,Depreciation!$B14,12)</f>
        <v>4730.1433499999994</v>
      </c>
      <c r="J6" s="44">
        <f>DB(Depreciation!$B$2,Depreciation!$B$4,Depreciation!$B$3,Depreciation!$B14,12)</f>
        <v>4730.1433499999994</v>
      </c>
      <c r="K6" s="44">
        <f>DB(Depreciation!$B$2,Depreciation!$B$4,Depreciation!$B$3,Depreciation!$B14,12)</f>
        <v>4730.1433499999994</v>
      </c>
      <c r="L6" s="44">
        <f>DB(Depreciation!$B$2,Depreciation!$B$4,Depreciation!$B$3,Depreciation!$B14,12)</f>
        <v>4730.1433499999994</v>
      </c>
      <c r="M6" s="44">
        <f>DB(Depreciation!$B$2,Depreciation!$B$4,Depreciation!$B$3,Depreciation!$B14,12)</f>
        <v>4730.1433499999994</v>
      </c>
      <c r="N6" s="44">
        <f>DB(Depreciation!$B$2,Depreciation!$B$4,Depreciation!$B$3,Depreciation!$B14,12)</f>
        <v>4730.1433499999994</v>
      </c>
      <c r="O6" s="44">
        <f>DB(Depreciation!$B$2,Depreciation!$B$4,Depreciation!$B$3,Depreciation!$B14,12)</f>
        <v>4730.1433499999994</v>
      </c>
    </row>
    <row r="7" spans="1:15">
      <c r="C7">
        <v>4</v>
      </c>
      <c r="D7" s="44">
        <f>DB(Depreciation!$B$2,Depreciation!$B$4,Depreciation!$B$3,Depreciation!$B15,12)</f>
        <v>4148.3357179499999</v>
      </c>
      <c r="E7" s="44">
        <f>DB(Depreciation!$B$2,Depreciation!$B$4,Depreciation!$B$3,Depreciation!$B15,12)</f>
        <v>4148.3357179499999</v>
      </c>
      <c r="F7" s="44">
        <f>DB(Depreciation!$B$2,Depreciation!$B$4,Depreciation!$B$3,Depreciation!$B15,12)</f>
        <v>4148.3357179499999</v>
      </c>
      <c r="G7" s="44">
        <f>DB(Depreciation!$B$2,Depreciation!$B$4,Depreciation!$B$3,Depreciation!$B15,12)</f>
        <v>4148.3357179499999</v>
      </c>
      <c r="H7" s="44">
        <f>DB(Depreciation!$B$2,Depreciation!$B$4,Depreciation!$B$3,Depreciation!$B15,12)</f>
        <v>4148.3357179499999</v>
      </c>
      <c r="I7" s="44">
        <f>DB(Depreciation!$B$2,Depreciation!$B$4,Depreciation!$B$3,Depreciation!$B15,12)</f>
        <v>4148.3357179499999</v>
      </c>
      <c r="J7" s="44">
        <f>DB(Depreciation!$B$2,Depreciation!$B$4,Depreciation!$B$3,Depreciation!$B15,12)</f>
        <v>4148.3357179499999</v>
      </c>
      <c r="K7" s="44">
        <f>DB(Depreciation!$B$2,Depreciation!$B$4,Depreciation!$B$3,Depreciation!$B15,12)</f>
        <v>4148.3357179499999</v>
      </c>
      <c r="L7" s="44">
        <f>DB(Depreciation!$B$2,Depreciation!$B$4,Depreciation!$B$3,Depreciation!$B15,12)</f>
        <v>4148.3357179499999</v>
      </c>
      <c r="M7" s="44">
        <f>DB(Depreciation!$B$2,Depreciation!$B$4,Depreciation!$B$3,Depreciation!$B15,12)</f>
        <v>4148.3357179499999</v>
      </c>
      <c r="N7" s="44">
        <f>DB(Depreciation!$B$2,Depreciation!$B$4,Depreciation!$B$3,Depreciation!$B15,12)</f>
        <v>4148.3357179499999</v>
      </c>
      <c r="O7" s="44">
        <f>DB(Depreciation!$B$2,Depreciation!$B$4,Depreciation!$B$3,Depreciation!$B15,12)</f>
        <v>4148.3357179499999</v>
      </c>
    </row>
    <row r="8" spans="1:15">
      <c r="C8">
        <v>5</v>
      </c>
      <c r="D8" s="44">
        <f>DB(Depreciation!$B$2,Depreciation!$B$4,Depreciation!$B$3,Depreciation!$B16,12)</f>
        <v>3638.0904246421496</v>
      </c>
      <c r="E8" s="44">
        <f>DB(Depreciation!$B$2,Depreciation!$B$4,Depreciation!$B$3,Depreciation!$B16,12)</f>
        <v>3638.0904246421496</v>
      </c>
      <c r="F8" s="44">
        <f>DB(Depreciation!$B$2,Depreciation!$B$4,Depreciation!$B$3,Depreciation!$B16,12)</f>
        <v>3638.0904246421496</v>
      </c>
      <c r="G8" s="44">
        <f>DB(Depreciation!$B$2,Depreciation!$B$4,Depreciation!$B$3,Depreciation!$B16,12)</f>
        <v>3638.0904246421496</v>
      </c>
      <c r="H8" s="44">
        <f>DB(Depreciation!$B$2,Depreciation!$B$4,Depreciation!$B$3,Depreciation!$B16,12)</f>
        <v>3638.0904246421496</v>
      </c>
      <c r="I8" s="44">
        <f>DB(Depreciation!$B$2,Depreciation!$B$4,Depreciation!$B$3,Depreciation!$B16,12)</f>
        <v>3638.0904246421496</v>
      </c>
      <c r="J8" s="44">
        <f>DB(Depreciation!$B$2,Depreciation!$B$4,Depreciation!$B$3,Depreciation!$B16,12)</f>
        <v>3638.0904246421496</v>
      </c>
      <c r="K8" s="44">
        <f>DB(Depreciation!$B$2,Depreciation!$B$4,Depreciation!$B$3,Depreciation!$B16,12)</f>
        <v>3638.0904246421496</v>
      </c>
      <c r="L8" s="44">
        <f>DB(Depreciation!$B$2,Depreciation!$B$4,Depreciation!$B$3,Depreciation!$B16,12)</f>
        <v>3638.0904246421496</v>
      </c>
      <c r="M8" s="44">
        <f>DB(Depreciation!$B$2,Depreciation!$B$4,Depreciation!$B$3,Depreciation!$B16,12)</f>
        <v>3638.0904246421496</v>
      </c>
      <c r="N8" s="44">
        <f>DB(Depreciation!$B$2,Depreciation!$B$4,Depreciation!$B$3,Depreciation!$B16,12)</f>
        <v>3638.0904246421496</v>
      </c>
      <c r="O8" s="44">
        <f>DB(Depreciation!$B$2,Depreciation!$B$4,Depreciation!$B$3,Depreciation!$B16,12)</f>
        <v>3638.0904246421496</v>
      </c>
    </row>
    <row r="9" spans="1:15">
      <c r="C9">
        <v>6</v>
      </c>
      <c r="D9" s="44">
        <f>DB(Depreciation!$B$2,Depreciation!$B$4,Depreciation!$B$3,Depreciation!$B17,12)</f>
        <v>3190.6053024111652</v>
      </c>
      <c r="E9" s="44">
        <f>DB(Depreciation!$B$2,Depreciation!$B$4,Depreciation!$B$3,Depreciation!$B17,12)</f>
        <v>3190.6053024111652</v>
      </c>
      <c r="F9" s="44">
        <f>DB(Depreciation!$B$2,Depreciation!$B$4,Depreciation!$B$3,Depreciation!$B17,12)</f>
        <v>3190.6053024111652</v>
      </c>
      <c r="G9" s="44">
        <f>DB(Depreciation!$B$2,Depreciation!$B$4,Depreciation!$B$3,Depreciation!$B17,12)</f>
        <v>3190.6053024111652</v>
      </c>
      <c r="H9" s="44">
        <f>DB(Depreciation!$B$2,Depreciation!$B$4,Depreciation!$B$3,Depreciation!$B17,12)</f>
        <v>3190.6053024111652</v>
      </c>
      <c r="I9" s="44">
        <f>DB(Depreciation!$B$2,Depreciation!$B$4,Depreciation!$B$3,Depreciation!$B17,12)</f>
        <v>3190.6053024111652</v>
      </c>
      <c r="J9" s="44">
        <f>DB(Depreciation!$B$2,Depreciation!$B$4,Depreciation!$B$3,Depreciation!$B17,12)</f>
        <v>3190.6053024111652</v>
      </c>
      <c r="K9" s="44">
        <f>DB(Depreciation!$B$2,Depreciation!$B$4,Depreciation!$B$3,Depreciation!$B17,12)</f>
        <v>3190.6053024111652</v>
      </c>
      <c r="L9" s="44">
        <f>DB(Depreciation!$B$2,Depreciation!$B$4,Depreciation!$B$3,Depreciation!$B17,12)</f>
        <v>3190.6053024111652</v>
      </c>
      <c r="M9" s="44">
        <f>DB(Depreciation!$B$2,Depreciation!$B$4,Depreciation!$B$3,Depreciation!$B17,12)</f>
        <v>3190.6053024111652</v>
      </c>
      <c r="N9" s="44">
        <f>DB(Depreciation!$B$2,Depreciation!$B$4,Depreciation!$B$3,Depreciation!$B17,12)</f>
        <v>3190.6053024111652</v>
      </c>
      <c r="O9" s="44">
        <f>DB(Depreciation!$B$2,Depreciation!$B$4,Depreciation!$B$3,Depreciation!$B17,12)</f>
        <v>3190.6053024111652</v>
      </c>
    </row>
    <row r="10" spans="1:15">
      <c r="C10">
        <v>7</v>
      </c>
      <c r="D10" s="44">
        <f>DB(Depreciation!$B$2,Depreciation!$B$4,Depreciation!$B$3,Depreciation!$B18,12)</f>
        <v>2798.1608502145923</v>
      </c>
      <c r="E10" s="44">
        <f>DB(Depreciation!$B$2,Depreciation!$B$4,Depreciation!$B$3,Depreciation!$B18,12)</f>
        <v>2798.1608502145923</v>
      </c>
      <c r="F10" s="44">
        <f>DB(Depreciation!$B$2,Depreciation!$B$4,Depreciation!$B$3,Depreciation!$B18,12)</f>
        <v>2798.1608502145923</v>
      </c>
      <c r="G10" s="44">
        <f>DB(Depreciation!$B$2,Depreciation!$B$4,Depreciation!$B$3,Depreciation!$B18,12)</f>
        <v>2798.1608502145923</v>
      </c>
      <c r="H10" s="44">
        <f>DB(Depreciation!$B$2,Depreciation!$B$4,Depreciation!$B$3,Depreciation!$B18,12)</f>
        <v>2798.1608502145923</v>
      </c>
      <c r="I10" s="44">
        <f>DB(Depreciation!$B$2,Depreciation!$B$4,Depreciation!$B$3,Depreciation!$B18,12)</f>
        <v>2798.1608502145923</v>
      </c>
      <c r="J10" s="44">
        <f>DB(Depreciation!$B$2,Depreciation!$B$4,Depreciation!$B$3,Depreciation!$B18,12)</f>
        <v>2798.1608502145923</v>
      </c>
      <c r="K10" s="44">
        <f>DB(Depreciation!$B$2,Depreciation!$B$4,Depreciation!$B$3,Depreciation!$B18,12)</f>
        <v>2798.1608502145923</v>
      </c>
      <c r="L10" s="44">
        <f>DB(Depreciation!$B$2,Depreciation!$B$4,Depreciation!$B$3,Depreciation!$B18,12)</f>
        <v>2798.1608502145923</v>
      </c>
      <c r="M10" s="44">
        <f>DB(Depreciation!$B$2,Depreciation!$B$4,Depreciation!$B$3,Depreciation!$B18,12)</f>
        <v>2798.1608502145923</v>
      </c>
      <c r="N10" s="44">
        <f>DB(Depreciation!$B$2,Depreciation!$B$4,Depreciation!$B$3,Depreciation!$B18,12)</f>
        <v>2798.1608502145923</v>
      </c>
      <c r="O10" s="44">
        <f>DB(Depreciation!$B$2,Depreciation!$B$4,Depreciation!$B$3,Depreciation!$B18,12)</f>
        <v>2798.1608502145923</v>
      </c>
    </row>
    <row r="11" spans="1:15">
      <c r="C11">
        <v>8</v>
      </c>
      <c r="D11" s="44">
        <f>DB(Depreciation!$B$2,Depreciation!$B$4,Depreciation!$B$3,Depreciation!$B19,12)</f>
        <v>2453.9870656381972</v>
      </c>
      <c r="E11" s="44">
        <f>DB(Depreciation!$B$2,Depreciation!$B$4,Depreciation!$B$3,Depreciation!$B19,12)</f>
        <v>2453.9870656381972</v>
      </c>
      <c r="F11" s="44">
        <f>DB(Depreciation!$B$2,Depreciation!$B$4,Depreciation!$B$3,Depreciation!$B19,12)</f>
        <v>2453.9870656381972</v>
      </c>
      <c r="G11" s="44">
        <f>DB(Depreciation!$B$2,Depreciation!$B$4,Depreciation!$B$3,Depreciation!$B19,12)</f>
        <v>2453.9870656381972</v>
      </c>
      <c r="H11" s="44">
        <f>DB(Depreciation!$B$2,Depreciation!$B$4,Depreciation!$B$3,Depreciation!$B19,12)</f>
        <v>2453.9870656381972</v>
      </c>
      <c r="I11" s="44">
        <f>DB(Depreciation!$B$2,Depreciation!$B$4,Depreciation!$B$3,Depreciation!$B19,12)</f>
        <v>2453.9870656381972</v>
      </c>
      <c r="J11" s="44">
        <f>DB(Depreciation!$B$2,Depreciation!$B$4,Depreciation!$B$3,Depreciation!$B19,12)</f>
        <v>2453.9870656381972</v>
      </c>
      <c r="K11" s="44">
        <f>DB(Depreciation!$B$2,Depreciation!$B$4,Depreciation!$B$3,Depreciation!$B19,12)</f>
        <v>2453.9870656381972</v>
      </c>
      <c r="L11" s="44">
        <f>DB(Depreciation!$B$2,Depreciation!$B$4,Depreciation!$B$3,Depreciation!$B19,12)</f>
        <v>2453.9870656381972</v>
      </c>
      <c r="M11" s="44">
        <f>DB(Depreciation!$B$2,Depreciation!$B$4,Depreciation!$B$3,Depreciation!$B19,12)</f>
        <v>2453.9870656381972</v>
      </c>
      <c r="N11" s="44">
        <f>DB(Depreciation!$B$2,Depreciation!$B$4,Depreciation!$B$3,Depreciation!$B19,12)</f>
        <v>2453.9870656381972</v>
      </c>
      <c r="O11" s="44">
        <f>DB(Depreciation!$B$2,Depreciation!$B$4,Depreciation!$B$3,Depreciation!$B19,12)</f>
        <v>2453.9870656381972</v>
      </c>
    </row>
    <row r="12" spans="1:15">
      <c r="C12">
        <v>9</v>
      </c>
      <c r="D12" s="44">
        <f>DB(Depreciation!$B$2,Depreciation!$B$4,Depreciation!$B$3,Depreciation!$B20,12)</f>
        <v>2152.1466565646988</v>
      </c>
      <c r="E12" s="44">
        <f>DB(Depreciation!$B$2,Depreciation!$B$4,Depreciation!$B$3,Depreciation!$B20,12)</f>
        <v>2152.1466565646988</v>
      </c>
      <c r="F12" s="44">
        <f>DB(Depreciation!$B$2,Depreciation!$B$4,Depreciation!$B$3,Depreciation!$B20,12)</f>
        <v>2152.1466565646988</v>
      </c>
      <c r="G12" s="44">
        <f>DB(Depreciation!$B$2,Depreciation!$B$4,Depreciation!$B$3,Depreciation!$B20,12)</f>
        <v>2152.1466565646988</v>
      </c>
      <c r="H12" s="44">
        <f>DB(Depreciation!$B$2,Depreciation!$B$4,Depreciation!$B$3,Depreciation!$B20,12)</f>
        <v>2152.1466565646988</v>
      </c>
      <c r="I12" s="44">
        <f>DB(Depreciation!$B$2,Depreciation!$B$4,Depreciation!$B$3,Depreciation!$B20,12)</f>
        <v>2152.1466565646988</v>
      </c>
      <c r="J12" s="44">
        <f>DB(Depreciation!$B$2,Depreciation!$B$4,Depreciation!$B$3,Depreciation!$B20,12)</f>
        <v>2152.1466565646988</v>
      </c>
      <c r="K12" s="44">
        <f>DB(Depreciation!$B$2,Depreciation!$B$4,Depreciation!$B$3,Depreciation!$B20,12)</f>
        <v>2152.1466565646988</v>
      </c>
      <c r="L12" s="44">
        <f>DB(Depreciation!$B$2,Depreciation!$B$4,Depreciation!$B$3,Depreciation!$B20,12)</f>
        <v>2152.1466565646988</v>
      </c>
      <c r="M12" s="44">
        <f>DB(Depreciation!$B$2,Depreciation!$B$4,Depreciation!$B$3,Depreciation!$B20,12)</f>
        <v>2152.1466565646988</v>
      </c>
      <c r="N12" s="44">
        <f>DB(Depreciation!$B$2,Depreciation!$B$4,Depreciation!$B$3,Depreciation!$B20,12)</f>
        <v>2152.1466565646988</v>
      </c>
      <c r="O12" s="44">
        <f>DB(Depreciation!$B$2,Depreciation!$B$4,Depreciation!$B$3,Depreciation!$B20,12)</f>
        <v>2152.1466565646988</v>
      </c>
    </row>
    <row r="13" spans="1:15">
      <c r="C13">
        <v>10</v>
      </c>
      <c r="D13" s="44">
        <f>DB(Depreciation!$B$2,Depreciation!$B$4,Depreciation!$B$3,Depreciation!$B21,12)</f>
        <v>1887.4326178072408</v>
      </c>
      <c r="E13" s="44">
        <f>DB(Depreciation!$B$2,Depreciation!$B$4,Depreciation!$B$3,Depreciation!$B21,12)</f>
        <v>1887.4326178072408</v>
      </c>
      <c r="F13" s="44">
        <f>DB(Depreciation!$B$2,Depreciation!$B$4,Depreciation!$B$3,Depreciation!$B21,12)</f>
        <v>1887.4326178072408</v>
      </c>
      <c r="G13" s="44">
        <f>DB(Depreciation!$B$2,Depreciation!$B$4,Depreciation!$B$3,Depreciation!$B21,12)</f>
        <v>1887.4326178072408</v>
      </c>
      <c r="H13" s="44">
        <f>DB(Depreciation!$B$2,Depreciation!$B$4,Depreciation!$B$3,Depreciation!$B21,12)</f>
        <v>1887.4326178072408</v>
      </c>
      <c r="I13" s="44">
        <f>DB(Depreciation!$B$2,Depreciation!$B$4,Depreciation!$B$3,Depreciation!$B21,12)</f>
        <v>1887.4326178072408</v>
      </c>
      <c r="J13" s="44">
        <f>DB(Depreciation!$B$2,Depreciation!$B$4,Depreciation!$B$3,Depreciation!$B21,12)</f>
        <v>1887.4326178072408</v>
      </c>
      <c r="K13" s="44">
        <f>DB(Depreciation!$B$2,Depreciation!$B$4,Depreciation!$B$3,Depreciation!$B21,12)</f>
        <v>1887.4326178072408</v>
      </c>
      <c r="L13" s="44">
        <f>DB(Depreciation!$B$2,Depreciation!$B$4,Depreciation!$B$3,Depreciation!$B21,12)</f>
        <v>1887.4326178072408</v>
      </c>
      <c r="M13" s="44">
        <f>DB(Depreciation!$B$2,Depreciation!$B$4,Depreciation!$B$3,Depreciation!$B21,12)</f>
        <v>1887.4326178072408</v>
      </c>
      <c r="N13" s="44">
        <f>DB(Depreciation!$B$2,Depreciation!$B$4,Depreciation!$B$3,Depreciation!$B21,12)</f>
        <v>1887.4326178072408</v>
      </c>
      <c r="O13" s="44">
        <f>DB(Depreciation!$B$2,Depreciation!$B$4,Depreciation!$B$3,Depreciation!$B21,12)</f>
        <v>1887.4326178072408</v>
      </c>
    </row>
    <row r="14" spans="1:15">
      <c r="C14">
        <v>11</v>
      </c>
      <c r="D14" s="44">
        <f>DB(Depreciation!$B$2,Depreciation!$B$4,Depreciation!$B$3,Depreciation!$B22,12)</f>
        <v>1655.2784058169502</v>
      </c>
      <c r="E14" s="44">
        <f>DB(Depreciation!$B$2,Depreciation!$B$4,Depreciation!$B$3,Depreciation!$B22,12)</f>
        <v>1655.2784058169502</v>
      </c>
      <c r="F14" s="44">
        <f>DB(Depreciation!$B$2,Depreciation!$B$4,Depreciation!$B$3,Depreciation!$B22,12)</f>
        <v>1655.2784058169502</v>
      </c>
      <c r="G14" s="44">
        <f>DB(Depreciation!$B$2,Depreciation!$B$4,Depreciation!$B$3,Depreciation!$B22,12)</f>
        <v>1655.2784058169502</v>
      </c>
      <c r="H14" s="44">
        <f>DB(Depreciation!$B$2,Depreciation!$B$4,Depreciation!$B$3,Depreciation!$B22,12)</f>
        <v>1655.2784058169502</v>
      </c>
      <c r="I14" s="44">
        <f>DB(Depreciation!$B$2,Depreciation!$B$4,Depreciation!$B$3,Depreciation!$B22,12)</f>
        <v>1655.2784058169502</v>
      </c>
      <c r="J14" s="44">
        <f>DB(Depreciation!$B$2,Depreciation!$B$4,Depreciation!$B$3,Depreciation!$B22,12)</f>
        <v>1655.2784058169502</v>
      </c>
      <c r="K14" s="44">
        <f>DB(Depreciation!$B$2,Depreciation!$B$4,Depreciation!$B$3,Depreciation!$B22,12)</f>
        <v>1655.2784058169502</v>
      </c>
      <c r="L14" s="44">
        <f>DB(Depreciation!$B$2,Depreciation!$B$4,Depreciation!$B$3,Depreciation!$B22,12)</f>
        <v>1655.2784058169502</v>
      </c>
      <c r="M14" s="44">
        <f>DB(Depreciation!$B$2,Depreciation!$B$4,Depreciation!$B$3,Depreciation!$B22,12)</f>
        <v>1655.2784058169502</v>
      </c>
      <c r="N14" s="44">
        <f>DB(Depreciation!$B$2,Depreciation!$B$4,Depreciation!$B$3,Depreciation!$B22,12)</f>
        <v>1655.2784058169502</v>
      </c>
      <c r="O14" s="44">
        <f>DB(Depreciation!$B$2,Depreciation!$B$4,Depreciation!$B$3,Depreciation!$B22,12)</f>
        <v>1655.2784058169502</v>
      </c>
    </row>
    <row r="15" spans="1:15">
      <c r="C15">
        <v>12</v>
      </c>
      <c r="D15" s="44">
        <f>DB(Depreciation!$B$2,Depreciation!$B$4,Depreciation!$B$3,Depreciation!$B23,12)</f>
        <v>1451.6791619014652</v>
      </c>
      <c r="E15" s="44">
        <f>DB(Depreciation!$B$2,Depreciation!$B$4,Depreciation!$B$3,Depreciation!$B23,12)</f>
        <v>1451.6791619014652</v>
      </c>
      <c r="F15" s="44">
        <f>DB(Depreciation!$B$2,Depreciation!$B$4,Depreciation!$B$3,Depreciation!$B23,12)</f>
        <v>1451.6791619014652</v>
      </c>
      <c r="G15" s="44">
        <f>DB(Depreciation!$B$2,Depreciation!$B$4,Depreciation!$B$3,Depreciation!$B23,12)</f>
        <v>1451.6791619014652</v>
      </c>
      <c r="H15" s="44">
        <f>DB(Depreciation!$B$2,Depreciation!$B$4,Depreciation!$B$3,Depreciation!$B23,12)</f>
        <v>1451.6791619014652</v>
      </c>
      <c r="I15" s="44">
        <f>DB(Depreciation!$B$2,Depreciation!$B$4,Depreciation!$B$3,Depreciation!$B23,12)</f>
        <v>1451.6791619014652</v>
      </c>
      <c r="J15" s="44">
        <f>DB(Depreciation!$B$2,Depreciation!$B$4,Depreciation!$B$3,Depreciation!$B23,12)</f>
        <v>1451.6791619014652</v>
      </c>
      <c r="K15" s="44">
        <f>DB(Depreciation!$B$2,Depreciation!$B$4,Depreciation!$B$3,Depreciation!$B23,12)</f>
        <v>1451.6791619014652</v>
      </c>
      <c r="L15" s="44">
        <f>DB(Depreciation!$B$2,Depreciation!$B$4,Depreciation!$B$3,Depreciation!$B23,12)</f>
        <v>1451.6791619014652</v>
      </c>
      <c r="M15" s="44">
        <f>DB(Depreciation!$B$2,Depreciation!$B$4,Depreciation!$B$3,Depreciation!$B23,12)</f>
        <v>1451.6791619014652</v>
      </c>
      <c r="N15" s="44">
        <f>DB(Depreciation!$B$2,Depreciation!$B$4,Depreciation!$B$3,Depreciation!$B23,12)</f>
        <v>1451.6791619014652</v>
      </c>
      <c r="O15" s="44">
        <f>DB(Depreciation!$B$2,Depreciation!$B$4,Depreciation!$B$3,Depreciation!$B23,12)</f>
        <v>1451.6791619014652</v>
      </c>
    </row>
    <row r="16" spans="1:15">
      <c r="C16">
        <v>13</v>
      </c>
      <c r="D16" s="44">
        <f>DB(Depreciation!$B$2,Depreciation!$B$4,Depreciation!$B$3,Depreciation!$B24,12)</f>
        <v>1273.1226249875851</v>
      </c>
      <c r="E16" s="44">
        <f>DB(Depreciation!$B$2,Depreciation!$B$4,Depreciation!$B$3,Depreciation!$B24,12)</f>
        <v>1273.1226249875851</v>
      </c>
      <c r="F16" s="44">
        <f>DB(Depreciation!$B$2,Depreciation!$B$4,Depreciation!$B$3,Depreciation!$B24,12)</f>
        <v>1273.1226249875851</v>
      </c>
      <c r="G16" s="44">
        <f>DB(Depreciation!$B$2,Depreciation!$B$4,Depreciation!$B$3,Depreciation!$B24,12)</f>
        <v>1273.1226249875851</v>
      </c>
      <c r="H16" s="44">
        <f>DB(Depreciation!$B$2,Depreciation!$B$4,Depreciation!$B$3,Depreciation!$B24,12)</f>
        <v>1273.1226249875851</v>
      </c>
      <c r="I16" s="44">
        <f>DB(Depreciation!$B$2,Depreciation!$B$4,Depreciation!$B$3,Depreciation!$B24,12)</f>
        <v>1273.1226249875851</v>
      </c>
      <c r="J16" s="44">
        <f>DB(Depreciation!$B$2,Depreciation!$B$4,Depreciation!$B$3,Depreciation!$B24,12)</f>
        <v>1273.1226249875851</v>
      </c>
      <c r="K16" s="44">
        <f>DB(Depreciation!$B$2,Depreciation!$B$4,Depreciation!$B$3,Depreciation!$B24,12)</f>
        <v>1273.1226249875851</v>
      </c>
      <c r="L16" s="44">
        <f>DB(Depreciation!$B$2,Depreciation!$B$4,Depreciation!$B$3,Depreciation!$B24,12)</f>
        <v>1273.1226249875851</v>
      </c>
      <c r="M16" s="44">
        <f>DB(Depreciation!$B$2,Depreciation!$B$4,Depreciation!$B$3,Depreciation!$B24,12)</f>
        <v>1273.1226249875851</v>
      </c>
      <c r="N16" s="44">
        <f>DB(Depreciation!$B$2,Depreciation!$B$4,Depreciation!$B$3,Depreciation!$B24,12)</f>
        <v>1273.1226249875851</v>
      </c>
      <c r="O16" s="44">
        <f>DB(Depreciation!$B$2,Depreciation!$B$4,Depreciation!$B$3,Depreciation!$B24,12)</f>
        <v>1273.1226249875851</v>
      </c>
    </row>
    <row r="17" spans="3:15">
      <c r="C17">
        <v>14</v>
      </c>
      <c r="D17" s="44">
        <f>DB(Depreciation!$B$2,Depreciation!$B$4,Depreciation!$B$3,Depreciation!$B25,12)</f>
        <v>1116.528542114112</v>
      </c>
      <c r="E17" s="44">
        <f>DB(Depreciation!$B$2,Depreciation!$B$4,Depreciation!$B$3,Depreciation!$B25,12)</f>
        <v>1116.528542114112</v>
      </c>
      <c r="F17" s="44">
        <f>DB(Depreciation!$B$2,Depreciation!$B$4,Depreciation!$B$3,Depreciation!$B25,12)</f>
        <v>1116.528542114112</v>
      </c>
      <c r="G17" s="44">
        <f>DB(Depreciation!$B$2,Depreciation!$B$4,Depreciation!$B$3,Depreciation!$B25,12)</f>
        <v>1116.528542114112</v>
      </c>
      <c r="H17" s="44">
        <f>DB(Depreciation!$B$2,Depreciation!$B$4,Depreciation!$B$3,Depreciation!$B25,12)</f>
        <v>1116.528542114112</v>
      </c>
      <c r="I17" s="44">
        <f>DB(Depreciation!$B$2,Depreciation!$B$4,Depreciation!$B$3,Depreciation!$B25,12)</f>
        <v>1116.528542114112</v>
      </c>
      <c r="J17" s="44">
        <f>DB(Depreciation!$B$2,Depreciation!$B$4,Depreciation!$B$3,Depreciation!$B25,12)</f>
        <v>1116.528542114112</v>
      </c>
      <c r="K17" s="44">
        <f>DB(Depreciation!$B$2,Depreciation!$B$4,Depreciation!$B$3,Depreciation!$B25,12)</f>
        <v>1116.528542114112</v>
      </c>
      <c r="L17" s="44">
        <f>DB(Depreciation!$B$2,Depreciation!$B$4,Depreciation!$B$3,Depreciation!$B25,12)</f>
        <v>1116.528542114112</v>
      </c>
      <c r="M17" s="44">
        <f>DB(Depreciation!$B$2,Depreciation!$B$4,Depreciation!$B$3,Depreciation!$B25,12)</f>
        <v>1116.528542114112</v>
      </c>
      <c r="N17" s="44">
        <f>DB(Depreciation!$B$2,Depreciation!$B$4,Depreciation!$B$3,Depreciation!$B25,12)</f>
        <v>1116.528542114112</v>
      </c>
      <c r="O17" s="44">
        <f>DB(Depreciation!$B$2,Depreciation!$B$4,Depreciation!$B$3,Depreciation!$B25,12)</f>
        <v>1116.528542114112</v>
      </c>
    </row>
    <row r="18" spans="3:15">
      <c r="C18">
        <v>15</v>
      </c>
      <c r="D18" s="44">
        <f>DB(Depreciation!$B$2,Depreciation!$B$4,Depreciation!$B$3,Depreciation!$B26,12)</f>
        <v>979.1955314340762</v>
      </c>
      <c r="E18" s="44">
        <f>DB(Depreciation!$B$2,Depreciation!$B$4,Depreciation!$B$3,Depreciation!$B26,12)</f>
        <v>979.1955314340762</v>
      </c>
      <c r="F18" s="44">
        <f>DB(Depreciation!$B$2,Depreciation!$B$4,Depreciation!$B$3,Depreciation!$B26,12)</f>
        <v>979.1955314340762</v>
      </c>
      <c r="G18" s="44">
        <f>DB(Depreciation!$B$2,Depreciation!$B$4,Depreciation!$B$3,Depreciation!$B26,12)</f>
        <v>979.1955314340762</v>
      </c>
      <c r="H18" s="44">
        <f>DB(Depreciation!$B$2,Depreciation!$B$4,Depreciation!$B$3,Depreciation!$B26,12)</f>
        <v>979.1955314340762</v>
      </c>
      <c r="I18" s="44">
        <f>DB(Depreciation!$B$2,Depreciation!$B$4,Depreciation!$B$3,Depreciation!$B26,12)</f>
        <v>979.1955314340762</v>
      </c>
      <c r="J18" s="44">
        <f>DB(Depreciation!$B$2,Depreciation!$B$4,Depreciation!$B$3,Depreciation!$B26,12)</f>
        <v>979.1955314340762</v>
      </c>
      <c r="K18" s="44">
        <f>DB(Depreciation!$B$2,Depreciation!$B$4,Depreciation!$B$3,Depreciation!$B26,12)</f>
        <v>979.1955314340762</v>
      </c>
      <c r="L18" s="44">
        <f>DB(Depreciation!$B$2,Depreciation!$B$4,Depreciation!$B$3,Depreciation!$B26,12)</f>
        <v>979.1955314340762</v>
      </c>
      <c r="M18" s="44">
        <f>DB(Depreciation!$B$2,Depreciation!$B$4,Depreciation!$B$3,Depreciation!$B26,12)</f>
        <v>979.1955314340762</v>
      </c>
      <c r="N18" s="44">
        <f>DB(Depreciation!$B$2,Depreciation!$B$4,Depreciation!$B$3,Depreciation!$B26,12)</f>
        <v>979.1955314340762</v>
      </c>
      <c r="O18" s="44">
        <f>DB(Depreciation!$B$2,Depreciation!$B$4,Depreciation!$B$3,Depreciation!$B26,12)</f>
        <v>979.1955314340762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8"/>
  <sheetViews>
    <sheetView topLeftCell="B1" workbookViewId="0">
      <selection activeCell="R2" sqref="R2"/>
    </sheetView>
  </sheetViews>
  <sheetFormatPr defaultRowHeight="15"/>
  <cols>
    <col min="1" max="2" width="11.28515625" customWidth="1"/>
    <col min="8" max="8" width="12.42578125" customWidth="1"/>
    <col min="12" max="12" width="14" customWidth="1"/>
  </cols>
  <sheetData>
    <row r="1" spans="1:24">
      <c r="A1" t="s">
        <v>142</v>
      </c>
      <c r="B1" t="s">
        <v>144</v>
      </c>
    </row>
    <row r="4" spans="1:24" ht="21">
      <c r="A4" s="45" t="s">
        <v>122</v>
      </c>
      <c r="H4" s="45" t="s">
        <v>135</v>
      </c>
      <c r="O4" s="45" t="s">
        <v>136</v>
      </c>
      <c r="X4" t="s">
        <v>143</v>
      </c>
    </row>
    <row r="5" spans="1:24">
      <c r="X5" s="6" t="s">
        <v>144</v>
      </c>
    </row>
    <row r="6" spans="1:24">
      <c r="B6" s="46" t="s">
        <v>137</v>
      </c>
      <c r="C6" s="46" t="s">
        <v>138</v>
      </c>
      <c r="D6" s="46" t="s">
        <v>139</v>
      </c>
      <c r="E6" s="46" t="s">
        <v>140</v>
      </c>
      <c r="F6" s="46" t="s">
        <v>141</v>
      </c>
      <c r="I6" s="46" t="s">
        <v>137</v>
      </c>
      <c r="J6" s="46" t="s">
        <v>138</v>
      </c>
      <c r="K6" s="46" t="s">
        <v>139</v>
      </c>
      <c r="L6" s="46" t="s">
        <v>140</v>
      </c>
      <c r="M6" s="46" t="s">
        <v>141</v>
      </c>
      <c r="P6" s="46" t="s">
        <v>137</v>
      </c>
      <c r="Q6" s="46" t="s">
        <v>138</v>
      </c>
      <c r="R6" s="46" t="s">
        <v>139</v>
      </c>
      <c r="S6" s="46" t="s">
        <v>140</v>
      </c>
      <c r="T6" s="46" t="s">
        <v>141</v>
      </c>
      <c r="X6" s="6" t="s">
        <v>145</v>
      </c>
    </row>
    <row r="7" spans="1:24">
      <c r="A7" s="6" t="s">
        <v>123</v>
      </c>
      <c r="B7" s="6">
        <f>COUNTIFS([1]COUNTIFS!$D$2:$D$295,$B$1,[1]COUNTIFS!$B$2:$B$295,$A7,[1]COUNTIFS!$A$2:$A$295,B$6)</f>
        <v>1</v>
      </c>
      <c r="C7" s="6">
        <f>COUNTIFS([1]COUNTIFS!$D$2:$D$295,$B$1,[1]COUNTIFS!$B$2:$B$295,$A7,[1]COUNTIFS!$A$2:$A$295,C$6)</f>
        <v>0</v>
      </c>
      <c r="D7" s="6">
        <f>COUNTIFS([1]COUNTIFS!$D$2:$D$295,$B$1,[1]COUNTIFS!$B$2:$B$295,$A7,[1]COUNTIFS!$A$2:$A$295,D$6)</f>
        <v>1</v>
      </c>
      <c r="E7" s="6">
        <f>COUNTIFS([1]COUNTIFS!$D$2:$D$295,$B$1,[1]COUNTIFS!$B$2:$B$295,$A7,[1]COUNTIFS!$A$2:$A$295,E$6)</f>
        <v>1</v>
      </c>
      <c r="F7" s="6">
        <f>COUNTIFS([1]COUNTIFS!$D$2:$D$295,$B$1,[1]COUNTIFS!$B$2:$B$295,$A7,[1]COUNTIFS!$A$2:$A$295,F$6)</f>
        <v>1</v>
      </c>
      <c r="H7" s="6" t="s">
        <v>123</v>
      </c>
      <c r="I7" s="6"/>
      <c r="J7" s="6"/>
      <c r="K7" s="6"/>
      <c r="L7" s="6"/>
      <c r="M7" s="6"/>
      <c r="O7" s="6" t="s">
        <v>123</v>
      </c>
      <c r="P7" s="6"/>
      <c r="Q7" s="6"/>
      <c r="R7" s="6"/>
      <c r="S7" s="6"/>
      <c r="T7" s="6"/>
      <c r="X7" s="6" t="s">
        <v>146</v>
      </c>
    </row>
    <row r="8" spans="1:24">
      <c r="A8" s="6" t="s">
        <v>124</v>
      </c>
      <c r="B8" s="6">
        <f>COUNTIFS([1]COUNTIFS!$D$2:$D$295,$B$1,[1]COUNTIFS!$B$2:$B$295,$A8,[1]COUNTIFS!$A$2:$A$295,B$6)</f>
        <v>0</v>
      </c>
      <c r="C8" s="6">
        <f>COUNTIFS([1]COUNTIFS!$D$2:$D$295,$B$1,[1]COUNTIFS!$B$2:$B$295,$A8,[1]COUNTIFS!$A$2:$A$295,C$6)</f>
        <v>0</v>
      </c>
      <c r="D8" s="6">
        <f>COUNTIFS([1]COUNTIFS!$D$2:$D$295,$B$1,[1]COUNTIFS!$B$2:$B$295,$A8,[1]COUNTIFS!$A$2:$A$295,D$6)</f>
        <v>0</v>
      </c>
      <c r="E8" s="6">
        <f>COUNTIFS([1]COUNTIFS!$D$2:$D$295,$B$1,[1]COUNTIFS!$B$2:$B$295,$A8,[1]COUNTIFS!$A$2:$A$295,E$6)</f>
        <v>0</v>
      </c>
      <c r="F8" s="6">
        <f>COUNTIFS([1]COUNTIFS!$D$2:$D$295,$B$1,[1]COUNTIFS!$B$2:$B$295,$A8,[1]COUNTIFS!$A$2:$A$295,F$6)</f>
        <v>0</v>
      </c>
      <c r="H8" s="6" t="s">
        <v>124</v>
      </c>
      <c r="I8" s="6"/>
      <c r="J8" s="6"/>
      <c r="K8" s="6"/>
      <c r="L8" s="6"/>
      <c r="M8" s="6"/>
      <c r="O8" s="6" t="s">
        <v>124</v>
      </c>
      <c r="P8" s="6"/>
      <c r="Q8" s="6"/>
      <c r="R8" s="6"/>
      <c r="S8" s="6"/>
      <c r="T8" s="6"/>
      <c r="X8" s="6" t="s">
        <v>147</v>
      </c>
    </row>
    <row r="9" spans="1:24">
      <c r="A9" s="6" t="s">
        <v>125</v>
      </c>
      <c r="B9" s="6">
        <f>COUNTIFS([1]COUNTIFS!$D$2:$D$295,$B$1,[1]COUNTIFS!$B$2:$B$295,$A9,[1]COUNTIFS!$A$2:$A$295,B$6)</f>
        <v>0</v>
      </c>
      <c r="C9" s="6">
        <f>COUNTIFS([1]COUNTIFS!$D$2:$D$295,$B$1,[1]COUNTIFS!$B$2:$B$295,$A9,[1]COUNTIFS!$A$2:$A$295,C$6)</f>
        <v>0</v>
      </c>
      <c r="D9" s="6">
        <f>COUNTIFS([1]COUNTIFS!$D$2:$D$295,$B$1,[1]COUNTIFS!$B$2:$B$295,$A9,[1]COUNTIFS!$A$2:$A$295,D$6)</f>
        <v>0</v>
      </c>
      <c r="E9" s="6">
        <f>COUNTIFS([1]COUNTIFS!$D$2:$D$295,$B$1,[1]COUNTIFS!$B$2:$B$295,$A9,[1]COUNTIFS!$A$2:$A$295,E$6)</f>
        <v>0</v>
      </c>
      <c r="F9" s="6">
        <f>COUNTIFS([1]COUNTIFS!$D$2:$D$295,$B$1,[1]COUNTIFS!$B$2:$B$295,$A9,[1]COUNTIFS!$A$2:$A$295,F$6)</f>
        <v>0</v>
      </c>
      <c r="H9" s="6" t="s">
        <v>125</v>
      </c>
      <c r="I9" s="6"/>
      <c r="J9" s="6"/>
      <c r="K9" s="6"/>
      <c r="L9" s="6"/>
      <c r="M9" s="6"/>
      <c r="O9" s="6" t="s">
        <v>125</v>
      </c>
      <c r="P9" s="6"/>
      <c r="Q9" s="6"/>
      <c r="R9" s="6"/>
      <c r="S9" s="6"/>
      <c r="T9" s="6"/>
      <c r="X9" s="6" t="s">
        <v>148</v>
      </c>
    </row>
    <row r="10" spans="1:24">
      <c r="A10" s="6" t="s">
        <v>126</v>
      </c>
      <c r="B10" s="6">
        <f>COUNTIFS([1]COUNTIFS!$D$2:$D$295,$B$1,[1]COUNTIFS!$B$2:$B$295,$A10,[1]COUNTIFS!$A$2:$A$295,B$6)</f>
        <v>0</v>
      </c>
      <c r="C10" s="6">
        <f>COUNTIFS([1]COUNTIFS!$D$2:$D$295,$B$1,[1]COUNTIFS!$B$2:$B$295,$A10,[1]COUNTIFS!$A$2:$A$295,C$6)</f>
        <v>1</v>
      </c>
      <c r="D10" s="6">
        <f>COUNTIFS([1]COUNTIFS!$D$2:$D$295,$B$1,[1]COUNTIFS!$B$2:$B$295,$A10,[1]COUNTIFS!$A$2:$A$295,D$6)</f>
        <v>1</v>
      </c>
      <c r="E10" s="6">
        <f>COUNTIFS([1]COUNTIFS!$D$2:$D$295,$B$1,[1]COUNTIFS!$B$2:$B$295,$A10,[1]COUNTIFS!$A$2:$A$295,E$6)</f>
        <v>1</v>
      </c>
      <c r="F10" s="6">
        <f>COUNTIFS([1]COUNTIFS!$D$2:$D$295,$B$1,[1]COUNTIFS!$B$2:$B$295,$A10,[1]COUNTIFS!$A$2:$A$295,F$6)</f>
        <v>0</v>
      </c>
      <c r="H10" s="6" t="s">
        <v>126</v>
      </c>
      <c r="I10" s="6"/>
      <c r="J10" s="6"/>
      <c r="K10" s="6"/>
      <c r="L10" s="6"/>
      <c r="M10" s="6"/>
      <c r="O10" s="6" t="s">
        <v>126</v>
      </c>
      <c r="P10" s="6"/>
      <c r="Q10" s="6"/>
      <c r="R10" s="6"/>
      <c r="S10" s="6"/>
      <c r="T10" s="6"/>
      <c r="X10" s="6" t="s">
        <v>149</v>
      </c>
    </row>
    <row r="11" spans="1:24">
      <c r="A11" s="6" t="s">
        <v>127</v>
      </c>
      <c r="B11" s="6">
        <f>COUNTIFS([1]COUNTIFS!$D$2:$D$295,$B$1,[1]COUNTIFS!$B$2:$B$295,$A11,[1]COUNTIFS!$A$2:$A$295,B$6)</f>
        <v>0</v>
      </c>
      <c r="C11" s="6">
        <f>COUNTIFS([1]COUNTIFS!$D$2:$D$295,$B$1,[1]COUNTIFS!$B$2:$B$295,$A11,[1]COUNTIFS!$A$2:$A$295,C$6)</f>
        <v>0</v>
      </c>
      <c r="D11" s="6">
        <f>COUNTIFS([1]COUNTIFS!$D$2:$D$295,$B$1,[1]COUNTIFS!$B$2:$B$295,$A11,[1]COUNTIFS!$A$2:$A$295,D$6)</f>
        <v>0</v>
      </c>
      <c r="E11" s="6">
        <f>COUNTIFS([1]COUNTIFS!$D$2:$D$295,$B$1,[1]COUNTIFS!$B$2:$B$295,$A11,[1]COUNTIFS!$A$2:$A$295,E$6)</f>
        <v>0</v>
      </c>
      <c r="F11" s="6">
        <f>COUNTIFS([1]COUNTIFS!$D$2:$D$295,$B$1,[1]COUNTIFS!$B$2:$B$295,$A11,[1]COUNTIFS!$A$2:$A$295,F$6)</f>
        <v>0</v>
      </c>
      <c r="H11" s="6" t="s">
        <v>127</v>
      </c>
      <c r="I11" s="6"/>
      <c r="J11" s="6"/>
      <c r="K11" s="6"/>
      <c r="L11" s="6"/>
      <c r="M11" s="6"/>
      <c r="O11" s="6" t="s">
        <v>127</v>
      </c>
      <c r="P11" s="6"/>
      <c r="Q11" s="6"/>
      <c r="R11" s="6"/>
      <c r="S11" s="6"/>
      <c r="T11" s="6"/>
      <c r="X11" s="6" t="s">
        <v>150</v>
      </c>
    </row>
    <row r="12" spans="1:24">
      <c r="A12" s="6" t="s">
        <v>128</v>
      </c>
      <c r="B12" s="6">
        <f>COUNTIFS([1]COUNTIFS!$D$2:$D$295,$B$1,[1]COUNTIFS!$B$2:$B$295,$A12,[1]COUNTIFS!$A$2:$A$295,B$6)</f>
        <v>0</v>
      </c>
      <c r="C12" s="6">
        <f>COUNTIFS([1]COUNTIFS!$D$2:$D$295,$B$1,[1]COUNTIFS!$B$2:$B$295,$A12,[1]COUNTIFS!$A$2:$A$295,C$6)</f>
        <v>0</v>
      </c>
      <c r="D12" s="6">
        <f>COUNTIFS([1]COUNTIFS!$D$2:$D$295,$B$1,[1]COUNTIFS!$B$2:$B$295,$A12,[1]COUNTIFS!$A$2:$A$295,D$6)</f>
        <v>0</v>
      </c>
      <c r="E12" s="6">
        <f>COUNTIFS([1]COUNTIFS!$D$2:$D$295,$B$1,[1]COUNTIFS!$B$2:$B$295,$A12,[1]COUNTIFS!$A$2:$A$295,E$6)</f>
        <v>0</v>
      </c>
      <c r="F12" s="6">
        <f>COUNTIFS([1]COUNTIFS!$D$2:$D$295,$B$1,[1]COUNTIFS!$B$2:$B$295,$A12,[1]COUNTIFS!$A$2:$A$295,F$6)</f>
        <v>0</v>
      </c>
      <c r="H12" s="6" t="s">
        <v>128</v>
      </c>
      <c r="I12" s="6"/>
      <c r="J12" s="6"/>
      <c r="K12" s="6"/>
      <c r="L12" s="6"/>
      <c r="M12" s="6"/>
      <c r="O12" s="6" t="s">
        <v>128</v>
      </c>
      <c r="P12" s="6"/>
      <c r="Q12" s="6"/>
      <c r="R12" s="6"/>
      <c r="S12" s="6"/>
      <c r="T12" s="6"/>
      <c r="X12" s="6" t="s">
        <v>151</v>
      </c>
    </row>
    <row r="13" spans="1:24">
      <c r="A13" s="6" t="s">
        <v>129</v>
      </c>
      <c r="B13" s="6">
        <f>COUNTIFS([1]COUNTIFS!$D$2:$D$295,$B$1,[1]COUNTIFS!$B$2:$B$295,$A13,[1]COUNTIFS!$A$2:$A$295,B$6)</f>
        <v>1</v>
      </c>
      <c r="C13" s="6">
        <f>COUNTIFS([1]COUNTIFS!$D$2:$D$295,$B$1,[1]COUNTIFS!$B$2:$B$295,$A13,[1]COUNTIFS!$A$2:$A$295,C$6)</f>
        <v>1</v>
      </c>
      <c r="D13" s="6">
        <f>COUNTIFS([1]COUNTIFS!$D$2:$D$295,$B$1,[1]COUNTIFS!$B$2:$B$295,$A13,[1]COUNTIFS!$A$2:$A$295,D$6)</f>
        <v>1</v>
      </c>
      <c r="E13" s="6">
        <f>COUNTIFS([1]COUNTIFS!$D$2:$D$295,$B$1,[1]COUNTIFS!$B$2:$B$295,$A13,[1]COUNTIFS!$A$2:$A$295,E$6)</f>
        <v>0</v>
      </c>
      <c r="F13" s="6">
        <f>COUNTIFS([1]COUNTIFS!$D$2:$D$295,$B$1,[1]COUNTIFS!$B$2:$B$295,$A13,[1]COUNTIFS!$A$2:$A$295,F$6)</f>
        <v>0</v>
      </c>
      <c r="H13" s="6" t="s">
        <v>129</v>
      </c>
      <c r="I13" s="6"/>
      <c r="J13" s="6"/>
      <c r="K13" s="6"/>
      <c r="L13" s="6"/>
      <c r="M13" s="6"/>
      <c r="O13" s="6" t="s">
        <v>129</v>
      </c>
      <c r="P13" s="6"/>
      <c r="Q13" s="6"/>
      <c r="R13" s="6"/>
      <c r="S13" s="6"/>
      <c r="T13" s="6"/>
      <c r="X13" s="6" t="s">
        <v>152</v>
      </c>
    </row>
    <row r="14" spans="1:24">
      <c r="A14" s="6" t="s">
        <v>130</v>
      </c>
      <c r="B14" s="6">
        <f>COUNTIFS([1]COUNTIFS!$D$2:$D$295,$B$1,[1]COUNTIFS!$B$2:$B$295,$A14,[1]COUNTIFS!$A$2:$A$295,B$6)</f>
        <v>0</v>
      </c>
      <c r="C14" s="6">
        <f>COUNTIFS([1]COUNTIFS!$D$2:$D$295,$B$1,[1]COUNTIFS!$B$2:$B$295,$A14,[1]COUNTIFS!$A$2:$A$295,C$6)</f>
        <v>0</v>
      </c>
      <c r="D14" s="6">
        <f>COUNTIFS([1]COUNTIFS!$D$2:$D$295,$B$1,[1]COUNTIFS!$B$2:$B$295,$A14,[1]COUNTIFS!$A$2:$A$295,D$6)</f>
        <v>0</v>
      </c>
      <c r="E14" s="6">
        <f>COUNTIFS([1]COUNTIFS!$D$2:$D$295,$B$1,[1]COUNTIFS!$B$2:$B$295,$A14,[1]COUNTIFS!$A$2:$A$295,E$6)</f>
        <v>0</v>
      </c>
      <c r="F14" s="6">
        <f>COUNTIFS([1]COUNTIFS!$D$2:$D$295,$B$1,[1]COUNTIFS!$B$2:$B$295,$A14,[1]COUNTIFS!$A$2:$A$295,F$6)</f>
        <v>0</v>
      </c>
      <c r="H14" s="6" t="s">
        <v>130</v>
      </c>
      <c r="I14" s="6"/>
      <c r="J14" s="6"/>
      <c r="K14" s="6"/>
      <c r="L14" s="6"/>
      <c r="M14" s="6"/>
      <c r="O14" s="6" t="s">
        <v>130</v>
      </c>
      <c r="P14" s="6"/>
      <c r="Q14" s="6"/>
      <c r="R14" s="6"/>
      <c r="S14" s="6"/>
      <c r="T14" s="6"/>
      <c r="X14" s="20"/>
    </row>
    <row r="15" spans="1:24">
      <c r="A15" s="6" t="s">
        <v>131</v>
      </c>
      <c r="B15" s="6">
        <f>COUNTIFS([1]COUNTIFS!$D$2:$D$295,$B$1,[1]COUNTIFS!$B$2:$B$295,$A15,[1]COUNTIFS!$A$2:$A$295,B$6)</f>
        <v>0</v>
      </c>
      <c r="C15" s="6">
        <f>COUNTIFS([1]COUNTIFS!$D$2:$D$295,$B$1,[1]COUNTIFS!$B$2:$B$295,$A15,[1]COUNTIFS!$A$2:$A$295,C$6)</f>
        <v>0</v>
      </c>
      <c r="D15" s="6">
        <f>COUNTIFS([1]COUNTIFS!$D$2:$D$295,$B$1,[1]COUNTIFS!$B$2:$B$295,$A15,[1]COUNTIFS!$A$2:$A$295,D$6)</f>
        <v>0</v>
      </c>
      <c r="E15" s="6">
        <f>COUNTIFS([1]COUNTIFS!$D$2:$D$295,$B$1,[1]COUNTIFS!$B$2:$B$295,$A15,[1]COUNTIFS!$A$2:$A$295,E$6)</f>
        <v>0</v>
      </c>
      <c r="F15" s="6">
        <f>COUNTIFS([1]COUNTIFS!$D$2:$D$295,$B$1,[1]COUNTIFS!$B$2:$B$295,$A15,[1]COUNTIFS!$A$2:$A$295,F$6)</f>
        <v>0</v>
      </c>
      <c r="H15" s="6" t="s">
        <v>131</v>
      </c>
      <c r="I15" s="6"/>
      <c r="J15" s="6"/>
      <c r="K15" s="6"/>
      <c r="L15" s="6"/>
      <c r="M15" s="6"/>
      <c r="O15" s="6" t="s">
        <v>131</v>
      </c>
      <c r="P15" s="6"/>
      <c r="Q15" s="6"/>
      <c r="R15" s="6"/>
      <c r="S15" s="6"/>
      <c r="T15" s="6"/>
    </row>
    <row r="16" spans="1:24">
      <c r="A16" s="6" t="s">
        <v>132</v>
      </c>
      <c r="B16" s="6">
        <f>COUNTIFS([1]COUNTIFS!$D$2:$D$295,$B$1,[1]COUNTIFS!$B$2:$B$295,$A16,[1]COUNTIFS!$A$2:$A$295,B$6)</f>
        <v>1</v>
      </c>
      <c r="C16" s="6">
        <f>COUNTIFS([1]COUNTIFS!$D$2:$D$295,$B$1,[1]COUNTIFS!$B$2:$B$295,$A16,[1]COUNTIFS!$A$2:$A$295,C$6)</f>
        <v>1</v>
      </c>
      <c r="D16" s="6">
        <f>COUNTIFS([1]COUNTIFS!$D$2:$D$295,$B$1,[1]COUNTIFS!$B$2:$B$295,$A16,[1]COUNTIFS!$A$2:$A$295,D$6)</f>
        <v>0</v>
      </c>
      <c r="E16" s="6">
        <f>COUNTIFS([1]COUNTIFS!$D$2:$D$295,$B$1,[1]COUNTIFS!$B$2:$B$295,$A16,[1]COUNTIFS!$A$2:$A$295,E$6)</f>
        <v>1</v>
      </c>
      <c r="F16" s="6">
        <f>COUNTIFS([1]COUNTIFS!$D$2:$D$295,$B$1,[1]COUNTIFS!$B$2:$B$295,$A16,[1]COUNTIFS!$A$2:$A$295,F$6)</f>
        <v>1</v>
      </c>
      <c r="H16" s="6" t="s">
        <v>132</v>
      </c>
      <c r="I16" s="6"/>
      <c r="J16" s="6"/>
      <c r="K16" s="6"/>
      <c r="L16" s="6"/>
      <c r="M16" s="6"/>
      <c r="O16" s="6" t="s">
        <v>132</v>
      </c>
      <c r="P16" s="6"/>
      <c r="Q16" s="6"/>
      <c r="R16" s="6"/>
      <c r="S16" s="6"/>
      <c r="T16" s="6"/>
    </row>
    <row r="17" spans="1:20">
      <c r="A17" s="6" t="s">
        <v>133</v>
      </c>
      <c r="B17" s="6">
        <f>COUNTIFS([1]COUNTIFS!$D$2:$D$295,$B$1,[1]COUNTIFS!$B$2:$B$295,$A17,[1]COUNTIFS!$A$2:$A$295,B$6)</f>
        <v>0</v>
      </c>
      <c r="C17" s="6">
        <f>COUNTIFS([1]COUNTIFS!$D$2:$D$295,$B$1,[1]COUNTIFS!$B$2:$B$295,$A17,[1]COUNTIFS!$A$2:$A$295,C$6)</f>
        <v>0</v>
      </c>
      <c r="D17" s="6">
        <f>COUNTIFS([1]COUNTIFS!$D$2:$D$295,$B$1,[1]COUNTIFS!$B$2:$B$295,$A17,[1]COUNTIFS!$A$2:$A$295,D$6)</f>
        <v>0</v>
      </c>
      <c r="E17" s="6">
        <f>COUNTIFS([1]COUNTIFS!$D$2:$D$295,$B$1,[1]COUNTIFS!$B$2:$B$295,$A17,[1]COUNTIFS!$A$2:$A$295,E$6)</f>
        <v>0</v>
      </c>
      <c r="F17" s="6">
        <f>COUNTIFS([1]COUNTIFS!$D$2:$D$295,$B$1,[1]COUNTIFS!$B$2:$B$295,$A17,[1]COUNTIFS!$A$2:$A$295,F$6)</f>
        <v>0</v>
      </c>
      <c r="H17" s="6" t="s">
        <v>133</v>
      </c>
      <c r="I17" s="6"/>
      <c r="J17" s="6"/>
      <c r="K17" s="6"/>
      <c r="L17" s="6"/>
      <c r="M17" s="6"/>
      <c r="O17" s="6" t="s">
        <v>133</v>
      </c>
      <c r="P17" s="6"/>
      <c r="Q17" s="6"/>
      <c r="R17" s="6"/>
      <c r="S17" s="6"/>
      <c r="T17" s="6"/>
    </row>
    <row r="18" spans="1:20">
      <c r="A18" s="6" t="s">
        <v>134</v>
      </c>
      <c r="B18" s="6">
        <f>COUNTIFS([1]COUNTIFS!$D$2:$D$295,$B$1,[1]COUNTIFS!$B$2:$B$295,$A18,[1]COUNTIFS!$A$2:$A$295,B$6)</f>
        <v>0</v>
      </c>
      <c r="C18" s="6">
        <f>COUNTIFS([1]COUNTIFS!$D$2:$D$295,$B$1,[1]COUNTIFS!$B$2:$B$295,$A18,[1]COUNTIFS!$A$2:$A$295,C$6)</f>
        <v>0</v>
      </c>
      <c r="D18" s="6">
        <f>COUNTIFS([1]COUNTIFS!$D$2:$D$295,$B$1,[1]COUNTIFS!$B$2:$B$295,$A18,[1]COUNTIFS!$A$2:$A$295,D$6)</f>
        <v>0</v>
      </c>
      <c r="E18" s="6">
        <f>COUNTIFS([1]COUNTIFS!$D$2:$D$295,$B$1,[1]COUNTIFS!$B$2:$B$295,$A18,[1]COUNTIFS!$A$2:$A$295,E$6)</f>
        <v>0</v>
      </c>
      <c r="F18" s="6">
        <f>COUNTIFS([1]COUNTIFS!$D$2:$D$295,$B$1,[1]COUNTIFS!$B$2:$B$295,$A18,[1]COUNTIFS!$A$2:$A$295,F$6)</f>
        <v>0</v>
      </c>
      <c r="H18" s="6" t="s">
        <v>134</v>
      </c>
      <c r="I18" s="6"/>
      <c r="J18" s="6"/>
      <c r="K18" s="6"/>
      <c r="L18" s="6"/>
      <c r="M18" s="6"/>
      <c r="O18" s="6" t="s">
        <v>134</v>
      </c>
      <c r="P18" s="6"/>
      <c r="Q18" s="6"/>
      <c r="R18" s="6"/>
      <c r="S18" s="6"/>
      <c r="T18" s="6"/>
    </row>
  </sheetData>
  <conditionalFormatting sqref="B7:F18">
    <cfRule type="cellIs" dxfId="0" priority="1" operator="equal">
      <formula>0</formula>
    </cfRule>
  </conditionalFormatting>
  <dataValidations disablePrompts="1" count="1">
    <dataValidation type="list" allowBlank="1" showInputMessage="1" showErrorMessage="1" sqref="B1">
      <formula1>$X$4:$X$13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Date</vt:lpstr>
      <vt:lpstr>Calender</vt:lpstr>
      <vt:lpstr>Text Function-1</vt:lpstr>
      <vt:lpstr>Dash board</vt:lpstr>
      <vt:lpstr>Financial Function</vt:lpstr>
      <vt:lpstr>Loan Calculator</vt:lpstr>
      <vt:lpstr>Depreciation</vt:lpstr>
      <vt:lpstr>Depreciation Finding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2020-06-02T13:43:42Z</dcterms:created>
  <dcterms:modified xsi:type="dcterms:W3CDTF">2020-06-09T15:43:59Z</dcterms:modified>
</cp:coreProperties>
</file>