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-120" yWindow="-120" windowWidth="20730" windowHeight="11160" activeTab="2" autoFilterDateGrouping="0"/>
  </bookViews>
  <sheets>
    <sheet name="lookup" sheetId="1" r:id="rId1"/>
    <sheet name="vlookup" sheetId="2" r:id="rId2"/>
    <sheet name="hlookup" sheetId="3" r:id="rId3"/>
    <sheet name="Refrence" sheetId="4" r:id="rId4"/>
    <sheet name="Apropriate Match" sheetId="5" r:id="rId5"/>
    <sheet name="Sheet1" sheetId="6" r:id="rId6"/>
    <sheet name="Sheet2" sheetId="7" r:id="rId7"/>
  </sheets>
  <definedNames>
    <definedName name="_xlnm._FilterDatabase" localSheetId="0" hidden="1">lookup!$A$1:$I$62</definedName>
  </definedNames>
  <calcPr calcId="124519"/>
  <customWorkbookViews>
    <customWorkbookView name="Rahul Gupta - Personal View" guid="{583140CD-255D-4D3A-930F-ED03AB483F86}" mergeInterval="0" personalView="1" maximized="1" xWindow="-8" yWindow="-8" windowWidth="1382" windowHeight="744" activeSheetId="3"/>
    <customWorkbookView name="Rahul - Personal View" guid="{2C15C2AE-7E2C-428A-8B3B-B7C4BBF0C151}" mergeInterval="0" personalView="1" maximized="1" windowWidth="1020" windowHeight="542" activeSheetId="6"/>
    <customWorkbookView name="Windows User - Personal View" guid="{CFFEAF92-69B9-4A02-BB93-671F395D4F23}" mergeInterval="0" personalView="1" maximized="1" xWindow="-8" yWindow="-8" windowWidth="1040" windowHeight="78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/>
  <c r="C17"/>
  <c r="C16"/>
  <c r="B3" i="6"/>
  <c r="B4"/>
  <c r="B5"/>
  <c r="B6"/>
  <c r="B7"/>
  <c r="B8"/>
  <c r="B9"/>
  <c r="B10"/>
  <c r="B2"/>
  <c r="D11" i="5"/>
  <c r="D12"/>
  <c r="D13"/>
  <c r="D14"/>
  <c r="D15"/>
  <c r="D16"/>
  <c r="D10"/>
  <c r="C11"/>
  <c r="C12"/>
  <c r="C13"/>
  <c r="C14"/>
  <c r="C15"/>
  <c r="C16"/>
  <c r="C10"/>
  <c r="E15" i="3"/>
  <c r="E16"/>
  <c r="E14"/>
  <c r="D15"/>
  <c r="D16"/>
  <c r="D14"/>
  <c r="C15"/>
  <c r="C16"/>
  <c r="C14"/>
  <c r="M8" i="2"/>
  <c r="M9"/>
  <c r="M10"/>
  <c r="M7"/>
  <c r="L8"/>
  <c r="L9"/>
  <c r="L10"/>
  <c r="L7"/>
  <c r="M12" i="1"/>
  <c r="M13"/>
  <c r="M14"/>
  <c r="M11"/>
  <c r="L12"/>
  <c r="L13"/>
  <c r="L14"/>
  <c r="L11"/>
  <c r="G9" i="7" l="1"/>
  <c r="E4"/>
</calcChain>
</file>

<file path=xl/sharedStrings.xml><?xml version="1.0" encoding="utf-8"?>
<sst xmlns="http://schemas.openxmlformats.org/spreadsheetml/2006/main" count="565" uniqueCount="242">
  <si>
    <t>Roll Number</t>
  </si>
  <si>
    <t>Project Start Date</t>
  </si>
  <si>
    <t>Project End Date</t>
  </si>
  <si>
    <t>D.o.B</t>
  </si>
  <si>
    <t>Age (as on 30-09-13)</t>
  </si>
  <si>
    <t>Full Name</t>
  </si>
  <si>
    <t>GAURAV SINGH PAWAR</t>
  </si>
  <si>
    <t>ASHISH SINGH BHADORIA</t>
  </si>
  <si>
    <t>MANISHA CHAWLA</t>
  </si>
  <si>
    <t>VAISHALI GOYAL</t>
  </si>
  <si>
    <t>AMAN MATHUR</t>
  </si>
  <si>
    <t>ANJNA VERMA</t>
  </si>
  <si>
    <t>RICHA RASTOGI</t>
  </si>
  <si>
    <t>PRIYANKA MONGA</t>
  </si>
  <si>
    <t>CHANDNI RAJA BUNDELA</t>
  </si>
  <si>
    <t>ADITI SHARMA</t>
  </si>
  <si>
    <t>URVASHI KHANDUJA</t>
  </si>
  <si>
    <t>PRERNA AHUJA</t>
  </si>
  <si>
    <t>RUPALI SAVITA</t>
  </si>
  <si>
    <t>HARSHITA RATHI</t>
  </si>
  <si>
    <t>ROHIT RAJPOOT</t>
  </si>
  <si>
    <t>KARTIKEY BHARADWAJ</t>
  </si>
  <si>
    <t>ARCHANA SHARMA</t>
  </si>
  <si>
    <t>DANISH QURESHI</t>
  </si>
  <si>
    <t>SHIVANI RAJPUT</t>
  </si>
  <si>
    <t>SHALINI SONI</t>
  </si>
  <si>
    <t>EKTA SHARMA</t>
  </si>
  <si>
    <t>MAYANK MISHRA</t>
  </si>
  <si>
    <t>SAGAR KADAM</t>
  </si>
  <si>
    <t>MAYANK AGRAWAL</t>
  </si>
  <si>
    <t>DEERGHA MISHRA</t>
  </si>
  <si>
    <t>MEENAL SHARMA</t>
  </si>
  <si>
    <t>ANUJA CHAURASIA</t>
  </si>
  <si>
    <t>RUPALI JADON</t>
  </si>
  <si>
    <t>RUBY CHAUDHARY</t>
  </si>
  <si>
    <t>NOOPUR GARG</t>
  </si>
  <si>
    <t>RINKI AGARWAL</t>
  </si>
  <si>
    <t>SHREYAS TAMBAT</t>
  </si>
  <si>
    <t>AKASH TRIPATHI</t>
  </si>
  <si>
    <t>VARSHA SONI</t>
  </si>
  <si>
    <t>ASHWANI SHARMA</t>
  </si>
  <si>
    <t>GAURAV CHOURASIA</t>
  </si>
  <si>
    <t>PANKAJ JHA</t>
  </si>
  <si>
    <t>TULIKA DUBEY</t>
  </si>
  <si>
    <t>SOUMYA SHARMA</t>
  </si>
  <si>
    <t>ABHINANDAN KOTHARI</t>
  </si>
  <si>
    <t>SWATI BHADOURIA</t>
  </si>
  <si>
    <t>KULDEEP SINGH PARIHAR</t>
  </si>
  <si>
    <t>SANCHIT SRIVASTAVA</t>
  </si>
  <si>
    <t>MAYANK SHARMA</t>
  </si>
  <si>
    <t>RAMVIR SINGH</t>
  </si>
  <si>
    <t>NARENDRA PAL SINGH</t>
  </si>
  <si>
    <t>ANSHU GUPTA</t>
  </si>
  <si>
    <t>DIKSHA CHATURVEDI</t>
  </si>
  <si>
    <t>AADARSH GUPTA</t>
  </si>
  <si>
    <t xml:space="preserve">KOMAL </t>
  </si>
  <si>
    <t>ABHISHEK SHARMA</t>
  </si>
  <si>
    <t>ANKIT JAIN</t>
  </si>
  <si>
    <t>AKASH SINGHAL</t>
  </si>
  <si>
    <t>SURABHI SHARMA</t>
  </si>
  <si>
    <t>NIDHI TRIPATHI</t>
  </si>
  <si>
    <t>GARIMA GUPTA</t>
  </si>
  <si>
    <t>GAURAV SHUKLA</t>
  </si>
  <si>
    <t>ABHINEET TRIPATHI</t>
  </si>
  <si>
    <t>MONIKA AGRAWAL</t>
  </si>
  <si>
    <t>ADITYA RAJ SINGH</t>
  </si>
  <si>
    <t>BALDEV  SINGH YADAV</t>
  </si>
  <si>
    <t>BE1001</t>
  </si>
  <si>
    <t>BE1002</t>
  </si>
  <si>
    <t>BE1003</t>
  </si>
  <si>
    <t>BE1004</t>
  </si>
  <si>
    <t>BE1005</t>
  </si>
  <si>
    <t>BE1006</t>
  </si>
  <si>
    <t>BE1007</t>
  </si>
  <si>
    <t>BE1008</t>
  </si>
  <si>
    <t>BE1009</t>
  </si>
  <si>
    <t>BE1010</t>
  </si>
  <si>
    <t>BE1011</t>
  </si>
  <si>
    <t>BE1012</t>
  </si>
  <si>
    <t>BE1013</t>
  </si>
  <si>
    <t>BE1014</t>
  </si>
  <si>
    <t>BE1015</t>
  </si>
  <si>
    <t>BE1016</t>
  </si>
  <si>
    <t>BE1017</t>
  </si>
  <si>
    <t>BE1018</t>
  </si>
  <si>
    <t>BE1019</t>
  </si>
  <si>
    <t>BE1020</t>
  </si>
  <si>
    <t>BE1021</t>
  </si>
  <si>
    <t>BE1022</t>
  </si>
  <si>
    <t>BE1023</t>
  </si>
  <si>
    <t>BE1024</t>
  </si>
  <si>
    <t>BE1025</t>
  </si>
  <si>
    <t>BE1026</t>
  </si>
  <si>
    <t>BE1027</t>
  </si>
  <si>
    <t>BE1028</t>
  </si>
  <si>
    <t>BE1029</t>
  </si>
  <si>
    <t>BE1030</t>
  </si>
  <si>
    <t>BE1031</t>
  </si>
  <si>
    <t>BE1032</t>
  </si>
  <si>
    <t>BE1033</t>
  </si>
  <si>
    <t>BE1034</t>
  </si>
  <si>
    <t>BE1035</t>
  </si>
  <si>
    <t>BE1036</t>
  </si>
  <si>
    <t>BE1037</t>
  </si>
  <si>
    <t>BE1038</t>
  </si>
  <si>
    <t>BE1039</t>
  </si>
  <si>
    <t>BE1040</t>
  </si>
  <si>
    <t>BE1041</t>
  </si>
  <si>
    <t>BE1042</t>
  </si>
  <si>
    <t>BE1043</t>
  </si>
  <si>
    <t>BE1044</t>
  </si>
  <si>
    <t>BE1045</t>
  </si>
  <si>
    <t>BE1046</t>
  </si>
  <si>
    <t>BE1047</t>
  </si>
  <si>
    <t>BE1048</t>
  </si>
  <si>
    <t>BE1049</t>
  </si>
  <si>
    <t>BE1050</t>
  </si>
  <si>
    <t>BE1051</t>
  </si>
  <si>
    <t>BE1052</t>
  </si>
  <si>
    <t>BE1053</t>
  </si>
  <si>
    <t>BE1054</t>
  </si>
  <si>
    <t>BE1055</t>
  </si>
  <si>
    <t>BE1056</t>
  </si>
  <si>
    <t>BE1057</t>
  </si>
  <si>
    <t>BE1058</t>
  </si>
  <si>
    <t>BE1059</t>
  </si>
  <si>
    <t>BE1060</t>
  </si>
  <si>
    <t>BE1061</t>
  </si>
  <si>
    <t xml:space="preserve">Total Number of working Days taken </t>
  </si>
  <si>
    <t>Proposed No of day to complete</t>
  </si>
  <si>
    <t>Proposed end date</t>
  </si>
  <si>
    <t xml:space="preserve">26 years 6 months 18 Days </t>
  </si>
  <si>
    <t xml:space="preserve">21 years 5 months 7 Days </t>
  </si>
  <si>
    <t xml:space="preserve">25 years 4 months 12 Days </t>
  </si>
  <si>
    <t xml:space="preserve">20 years 2 months 19 Days </t>
  </si>
  <si>
    <t xml:space="preserve">25 years 3 months 6 Days </t>
  </si>
  <si>
    <t xml:space="preserve">26 years 1 months 26 Days </t>
  </si>
  <si>
    <t xml:space="preserve">22 years 10 months 20 Days </t>
  </si>
  <si>
    <t xml:space="preserve">26 years 3 months 16 Days </t>
  </si>
  <si>
    <t xml:space="preserve">20 years 0 months 7 Days </t>
  </si>
  <si>
    <t xml:space="preserve">24 years 6 months 9 Days </t>
  </si>
  <si>
    <t xml:space="preserve">25 years 1 months 28 Days </t>
  </si>
  <si>
    <t xml:space="preserve">26 years 8 months 26 Days </t>
  </si>
  <si>
    <t xml:space="preserve">25 years 7 months 12 Days </t>
  </si>
  <si>
    <t xml:space="preserve">22 years 8 months 30 Days </t>
  </si>
  <si>
    <t xml:space="preserve">27 years 6 months 19 Days </t>
  </si>
  <si>
    <t xml:space="preserve">21 years 4 months 27 Days </t>
  </si>
  <si>
    <t xml:space="preserve">24 years 10 months 29 Days </t>
  </si>
  <si>
    <t xml:space="preserve">26 years 2 months 19 Days </t>
  </si>
  <si>
    <t xml:space="preserve">22 years 3 months 6 Days </t>
  </si>
  <si>
    <t xml:space="preserve">24 years 1 months 26 Days </t>
  </si>
  <si>
    <t xml:space="preserve">27 years 10 months 20 Days </t>
  </si>
  <si>
    <t xml:space="preserve">23 years 3 months 16 Days </t>
  </si>
  <si>
    <t xml:space="preserve">22 years 0 months 7 Days </t>
  </si>
  <si>
    <t xml:space="preserve">27 years 6 months 9 Days </t>
  </si>
  <si>
    <t xml:space="preserve">25 years 7 months 28 Days </t>
  </si>
  <si>
    <t xml:space="preserve">25 years 11 months 26 Days </t>
  </si>
  <si>
    <t xml:space="preserve">22 years 5 months 7 Days </t>
  </si>
  <si>
    <t xml:space="preserve">26 years 7 months 12 Days </t>
  </si>
  <si>
    <t xml:space="preserve">23 years 9 months 5 Days </t>
  </si>
  <si>
    <t xml:space="preserve">20 years 8 months 28 Days </t>
  </si>
  <si>
    <t xml:space="preserve">27 years 7 months 11 Days </t>
  </si>
  <si>
    <t xml:space="preserve">22 years 6 months 15 Days </t>
  </si>
  <si>
    <t xml:space="preserve">26 years 5 months 10 Days </t>
  </si>
  <si>
    <t xml:space="preserve">24 years 4 months 5 Days </t>
  </si>
  <si>
    <t xml:space="preserve">21 years 3 months 0 Days </t>
  </si>
  <si>
    <t xml:space="preserve">23 years 2 months 27 Days </t>
  </si>
  <si>
    <t xml:space="preserve">20 years 1 months 11 Days </t>
  </si>
  <si>
    <t xml:space="preserve">27 years 0 months 14 Days </t>
  </si>
  <si>
    <t xml:space="preserve">24 years 11 months 6 Days </t>
  </si>
  <si>
    <t xml:space="preserve">20 years 10 months 1 Days </t>
  </si>
  <si>
    <t xml:space="preserve">23 years 9 months 24 Days </t>
  </si>
  <si>
    <t xml:space="preserve">20 years 8 months 14 Days </t>
  </si>
  <si>
    <t xml:space="preserve">25 years 7 months 3 Days </t>
  </si>
  <si>
    <t xml:space="preserve">27 years 6 months 12 Days </t>
  </si>
  <si>
    <t xml:space="preserve">25 years 5 months 9 Days </t>
  </si>
  <si>
    <t xml:space="preserve">20 years 3 months 30 Days </t>
  </si>
  <si>
    <t xml:space="preserve">23 years 3 months 29 Days </t>
  </si>
  <si>
    <t xml:space="preserve">24 years 2 months 18 Days </t>
  </si>
  <si>
    <t xml:space="preserve">27 years 1 months 15 Days </t>
  </si>
  <si>
    <t xml:space="preserve">25 years 0 months 13 Days </t>
  </si>
  <si>
    <t xml:space="preserve">20 years 11 months 21 Days </t>
  </si>
  <si>
    <t xml:space="preserve">21 years 10 months 26 Days </t>
  </si>
  <si>
    <t xml:space="preserve">19 years 9 months 4 Days </t>
  </si>
  <si>
    <t xml:space="preserve">26 years 8 months 13 Days </t>
  </si>
  <si>
    <t xml:space="preserve">21 years 7 months 8 Days </t>
  </si>
  <si>
    <t xml:space="preserve">24 years 6 months 1 Days </t>
  </si>
  <si>
    <t xml:space="preserve">23 years 5 months 12 Days </t>
  </si>
  <si>
    <t xml:space="preserve">20 years 4 months 19 Days </t>
  </si>
  <si>
    <t xml:space="preserve">22 years 3 months 27 Days </t>
  </si>
  <si>
    <t xml:space="preserve">24 years 2 months 22 Days </t>
  </si>
  <si>
    <t>ID</t>
  </si>
  <si>
    <t>Product</t>
  </si>
  <si>
    <t>Brand</t>
  </si>
  <si>
    <t>Pastry</t>
  </si>
  <si>
    <t>Pizza</t>
  </si>
  <si>
    <t>Burger</t>
  </si>
  <si>
    <t>Cake</t>
  </si>
  <si>
    <t>Mr. Brown</t>
  </si>
  <si>
    <t>Pizza Hut</t>
  </si>
  <si>
    <t>McDonald's</t>
  </si>
  <si>
    <t>Modern Bakery</t>
  </si>
  <si>
    <t>Garlic Bread</t>
  </si>
  <si>
    <t>Dominos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</si>
  <si>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</si>
  <si>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</si>
  <si>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</si>
  <si>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</si>
  <si>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</si>
  <si>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</si>
  <si>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</si>
  <si>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</si>
  <si>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</si>
  <si>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</si>
  <si>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</si>
  <si>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</si>
  <si>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</si>
  <si>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</si>
  <si>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Name</t>
  </si>
  <si>
    <t>Salary</t>
  </si>
  <si>
    <t>Taxable</t>
  </si>
  <si>
    <t>Arju</t>
  </si>
  <si>
    <t>Kyati</t>
  </si>
  <si>
    <t>Dabbu</t>
  </si>
  <si>
    <t>Kalu</t>
  </si>
  <si>
    <t>Brij</t>
  </si>
  <si>
    <t>Awantika</t>
  </si>
  <si>
    <t>Suji</t>
  </si>
  <si>
    <t>Total Tax</t>
  </si>
  <si>
    <t>Deduction Rate</t>
  </si>
  <si>
    <t>DOB</t>
  </si>
  <si>
    <t>Age</t>
  </si>
  <si>
    <t>Sale Date</t>
  </si>
  <si>
    <t>Column1</t>
  </si>
  <si>
    <t>Column2</t>
  </si>
  <si>
    <t>Column3</t>
  </si>
  <si>
    <t>Column4</t>
  </si>
  <si>
    <t>Column5</t>
  </si>
  <si>
    <t>Column6</t>
  </si>
  <si>
    <t>ngtfjtf</t>
  </si>
  <si>
    <t>row</t>
  </si>
  <si>
    <t>column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</si>
</sst>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7" fillId="33" borderId="10" xfId="0" applyFont="1" applyFill="1" applyBorder="1"/>
    <xf numFmtId="0" fontId="0" fillId="0" borderId="10" xfId="0" applyBorder="1"/>
    <xf numFmtId="14" fontId="0" fillId="0" borderId="0" xfId="0" applyNumberFormat="1"/>
    <xf numFmtId="0" fontId="0" fillId="0" borderId="10" xfId="0" applyNumberFormat="1" applyBorder="1"/>
    <xf numFmtId="14" fontId="0" fillId="0" borderId="10" xfId="0" applyNumberFormat="1" applyBorder="1"/>
    <xf numFmtId="0" fontId="0" fillId="0" borderId="0" xfId="0"/>
    <xf numFmtId="0" fontId="0" fillId="0" borderId="10" xfId="0" applyBorder="1"/>
    <xf numFmtId="1" fontId="0" fillId="0" borderId="10" xfId="0" applyNumberFormat="1" applyBorder="1"/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9" fontId="0" fillId="0" borderId="10" xfId="0" applyNumberFormat="1" applyBorder="1"/>
    <xf numFmtId="0" fontId="15" fillId="0" borderId="10" xfId="0" applyFont="1" applyBorder="1"/>
    <xf numFmtId="0" fontId="0" fillId="0" borderId="0" xfId="0" applyBorder="1"/>
    <xf numFmtId="0" fontId="17" fillId="33" borderId="0" xfId="0" applyFont="1" applyFill="1" applyBorder="1"/>
    <xf numFmtId="14" fontId="0" fillId="0" borderId="0" xfId="0" applyNumberForma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0" xfId="0" applyProtection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0" xfId="0" applyNumberFormat="1" applyFill="1" applyBorder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"/>
  <sheetViews>
    <sheetView topLeftCell="B1" workbookViewId="0">
      <selection activeCell="L11" sqref="L11"/>
    </sheetView>
  </sheetViews>
  <sheetFormatPr defaultRowHeight="15"/>
  <cols>
    <col min="1" max="1" width="23.7109375" bestFit="1" customWidth="1"/>
    <col min="2" max="2" width="12.140625" bestFit="1" customWidth="1"/>
    <col min="3" max="3" width="16.5703125" bestFit="1" customWidth="1"/>
    <col min="4" max="4" width="17.28515625" style="6" customWidth="1"/>
    <col min="5" max="5" width="18" style="6" bestFit="1" customWidth="1"/>
    <col min="6" max="6" width="15.7109375" bestFit="1" customWidth="1"/>
    <col min="7" max="7" width="12.42578125" customWidth="1"/>
    <col min="8" max="8" width="10.7109375" bestFit="1" customWidth="1"/>
    <col min="9" max="9" width="25.7109375" style="6" bestFit="1" customWidth="1"/>
    <col min="11" max="11" width="16.140625" bestFit="1" customWidth="1"/>
    <col min="12" max="12" width="10.7109375" bestFit="1" customWidth="1"/>
    <col min="13" max="13" width="24.5703125" customWidth="1"/>
    <col min="14" max="14" width="27.140625" bestFit="1" customWidth="1"/>
    <col min="15" max="15" width="25.7109375" bestFit="1" customWidth="1"/>
    <col min="16" max="16" width="5.85546875" bestFit="1" customWidth="1"/>
  </cols>
  <sheetData>
    <row r="1" spans="1:16">
      <c r="A1" s="1" t="s">
        <v>5</v>
      </c>
      <c r="B1" s="1" t="s">
        <v>0</v>
      </c>
      <c r="C1" s="1" t="s">
        <v>1</v>
      </c>
      <c r="D1" s="1" t="s">
        <v>129</v>
      </c>
      <c r="E1" s="1" t="s">
        <v>130</v>
      </c>
      <c r="F1" s="1" t="s">
        <v>2</v>
      </c>
      <c r="G1" s="1" t="s">
        <v>128</v>
      </c>
      <c r="H1" s="1" t="s">
        <v>3</v>
      </c>
      <c r="I1" s="1" t="s">
        <v>4</v>
      </c>
    </row>
    <row r="2" spans="1:16">
      <c r="A2" s="7" t="s">
        <v>54</v>
      </c>
      <c r="B2" s="2" t="s">
        <v>115</v>
      </c>
      <c r="C2" s="5">
        <v>41519</v>
      </c>
      <c r="D2" s="4">
        <v>25</v>
      </c>
      <c r="E2" s="5">
        <v>41550</v>
      </c>
      <c r="F2" s="5">
        <v>41547</v>
      </c>
      <c r="G2" s="2">
        <v>23</v>
      </c>
      <c r="H2" s="5">
        <v>32701</v>
      </c>
      <c r="I2" s="8" t="s">
        <v>178</v>
      </c>
    </row>
    <row r="3" spans="1:16">
      <c r="A3" s="7" t="s">
        <v>45</v>
      </c>
      <c r="B3" s="7" t="s">
        <v>106</v>
      </c>
      <c r="C3" s="5">
        <v>41519</v>
      </c>
      <c r="D3" s="4">
        <v>25</v>
      </c>
      <c r="E3" s="5">
        <v>41550</v>
      </c>
      <c r="F3" s="5">
        <v>41548</v>
      </c>
      <c r="G3" s="7">
        <v>24</v>
      </c>
      <c r="H3" s="5">
        <v>32440</v>
      </c>
      <c r="I3" s="8" t="s">
        <v>169</v>
      </c>
    </row>
    <row r="4" spans="1:16">
      <c r="A4" s="7" t="s">
        <v>63</v>
      </c>
      <c r="B4" s="7" t="s">
        <v>124</v>
      </c>
      <c r="C4" s="5">
        <v>41519</v>
      </c>
      <c r="D4" s="4">
        <v>25</v>
      </c>
      <c r="E4" s="5">
        <v>41550</v>
      </c>
      <c r="F4" s="5">
        <v>41549</v>
      </c>
      <c r="G4" s="7">
        <v>25</v>
      </c>
      <c r="H4" s="5">
        <v>32981</v>
      </c>
      <c r="I4" s="8" t="s">
        <v>187</v>
      </c>
    </row>
    <row r="5" spans="1:16">
      <c r="A5" s="7" t="s">
        <v>56</v>
      </c>
      <c r="B5" s="7" t="s">
        <v>117</v>
      </c>
      <c r="C5" s="5">
        <v>41519</v>
      </c>
      <c r="D5" s="4">
        <v>25</v>
      </c>
      <c r="E5" s="5">
        <v>41550</v>
      </c>
      <c r="F5" s="5">
        <v>41548</v>
      </c>
      <c r="G5" s="7">
        <v>24</v>
      </c>
      <c r="H5" s="5">
        <v>32403</v>
      </c>
      <c r="I5" s="8" t="s">
        <v>180</v>
      </c>
    </row>
    <row r="6" spans="1:16">
      <c r="A6" s="7" t="s">
        <v>15</v>
      </c>
      <c r="B6" s="7" t="s">
        <v>76</v>
      </c>
      <c r="C6" s="5">
        <v>41518</v>
      </c>
      <c r="D6" s="4">
        <v>25</v>
      </c>
      <c r="E6" s="5">
        <v>41549</v>
      </c>
      <c r="F6" s="5">
        <v>41547</v>
      </c>
      <c r="G6" s="7">
        <v>23</v>
      </c>
      <c r="H6" s="5">
        <v>32588</v>
      </c>
      <c r="I6" s="8" t="s">
        <v>140</v>
      </c>
    </row>
    <row r="7" spans="1:16">
      <c r="A7" s="7" t="s">
        <v>65</v>
      </c>
      <c r="B7" s="7" t="s">
        <v>126</v>
      </c>
      <c r="C7" s="5">
        <v>41519</v>
      </c>
      <c r="D7" s="4">
        <v>25</v>
      </c>
      <c r="E7" s="5">
        <v>41550</v>
      </c>
      <c r="F7" s="5">
        <v>41559</v>
      </c>
      <c r="G7" s="7">
        <v>34</v>
      </c>
      <c r="H7" s="5">
        <v>33392</v>
      </c>
      <c r="I7" s="8" t="s">
        <v>189</v>
      </c>
    </row>
    <row r="8" spans="1:16">
      <c r="A8" s="7" t="s">
        <v>58</v>
      </c>
      <c r="B8" s="7" t="s">
        <v>119</v>
      </c>
      <c r="C8" s="5">
        <v>41519</v>
      </c>
      <c r="D8" s="4">
        <v>25</v>
      </c>
      <c r="E8" s="5">
        <v>41550</v>
      </c>
      <c r="F8" s="5">
        <v>41547</v>
      </c>
      <c r="G8" s="7">
        <v>23</v>
      </c>
      <c r="H8" s="5">
        <v>33546</v>
      </c>
      <c r="I8" s="8" t="s">
        <v>182</v>
      </c>
    </row>
    <row r="9" spans="1:16">
      <c r="A9" s="7" t="s">
        <v>38</v>
      </c>
      <c r="B9" s="7" t="s">
        <v>99</v>
      </c>
      <c r="C9" s="5">
        <v>41519</v>
      </c>
      <c r="D9" s="4">
        <v>25</v>
      </c>
      <c r="E9" s="5">
        <v>41550</v>
      </c>
      <c r="F9" s="5">
        <v>41547</v>
      </c>
      <c r="G9" s="7">
        <v>23</v>
      </c>
      <c r="H9" s="5">
        <v>33312</v>
      </c>
      <c r="I9" s="8" t="s">
        <v>162</v>
      </c>
    </row>
    <row r="10" spans="1:16">
      <c r="A10" s="7" t="s">
        <v>10</v>
      </c>
      <c r="B10" s="7" t="s">
        <v>71</v>
      </c>
      <c r="C10" s="5">
        <v>41518</v>
      </c>
      <c r="D10" s="4">
        <v>25</v>
      </c>
      <c r="E10" s="5">
        <v>41549</v>
      </c>
      <c r="F10" s="5">
        <v>41547</v>
      </c>
      <c r="G10" s="7">
        <v>23</v>
      </c>
      <c r="H10" s="5">
        <v>32318</v>
      </c>
      <c r="I10" s="8" t="s">
        <v>135</v>
      </c>
      <c r="L10" s="7" t="s">
        <v>230</v>
      </c>
      <c r="M10" s="7" t="s">
        <v>231</v>
      </c>
    </row>
    <row r="11" spans="1:16">
      <c r="A11" s="7" t="s">
        <v>11</v>
      </c>
      <c r="B11" s="7" t="s">
        <v>72</v>
      </c>
      <c r="C11" s="5">
        <v>41518</v>
      </c>
      <c r="D11" s="4">
        <v>25</v>
      </c>
      <c r="E11" s="5">
        <v>41549</v>
      </c>
      <c r="F11" s="5">
        <v>41545</v>
      </c>
      <c r="G11" s="7">
        <v>22</v>
      </c>
      <c r="H11" s="5">
        <v>31993</v>
      </c>
      <c r="I11" s="8" t="s">
        <v>136</v>
      </c>
      <c r="K11" s="7" t="s">
        <v>12</v>
      </c>
      <c r="L11" s="5">
        <f>LOOKUP($K11,$A$2:$A$62,$H$2:$H$62)</f>
        <v>33187</v>
      </c>
      <c r="M11" s="4" t="str">
        <f>LOOKUP($K11,$A$2:$I$62)</f>
        <v xml:space="preserve">22 years 10 months 20 Days </v>
      </c>
      <c r="N11" s="3"/>
    </row>
    <row r="12" spans="1:16">
      <c r="A12" s="7" t="s">
        <v>57</v>
      </c>
      <c r="B12" s="7" t="s">
        <v>118</v>
      </c>
      <c r="C12" s="5">
        <v>41519</v>
      </c>
      <c r="D12" s="4">
        <v>25</v>
      </c>
      <c r="E12" s="5">
        <v>41550</v>
      </c>
      <c r="F12" s="5">
        <v>41528</v>
      </c>
      <c r="G12" s="7">
        <v>9</v>
      </c>
      <c r="H12" s="5">
        <v>33886</v>
      </c>
      <c r="I12" s="8" t="s">
        <v>181</v>
      </c>
      <c r="K12" s="7" t="s">
        <v>19</v>
      </c>
      <c r="L12" s="5">
        <f t="shared" ref="L12:L14" si="0">LOOKUP($K12,$A$2:$A$62,$H$2:$H$62)</f>
        <v>32191</v>
      </c>
      <c r="M12" s="4" t="str">
        <f t="shared" ref="M12:M14" si="1">LOOKUP($K12,$A$2:$I$62)</f>
        <v xml:space="preserve">25 years 7 months 12 Days </v>
      </c>
      <c r="N12" s="3"/>
      <c r="O12" s="6"/>
      <c r="P12" s="6"/>
    </row>
    <row r="13" spans="1:16">
      <c r="A13" s="7" t="s">
        <v>52</v>
      </c>
      <c r="B13" s="7" t="s">
        <v>113</v>
      </c>
      <c r="C13" s="5">
        <v>41519</v>
      </c>
      <c r="D13" s="4">
        <v>25</v>
      </c>
      <c r="E13" s="5">
        <v>41550</v>
      </c>
      <c r="F13" s="5">
        <v>41548</v>
      </c>
      <c r="G13" s="7">
        <v>24</v>
      </c>
      <c r="H13" s="5">
        <v>34120</v>
      </c>
      <c r="I13" s="8" t="s">
        <v>176</v>
      </c>
      <c r="K13" s="7" t="s">
        <v>17</v>
      </c>
      <c r="L13" s="5">
        <f t="shared" si="0"/>
        <v>31781</v>
      </c>
      <c r="M13" s="4" t="str">
        <f t="shared" si="1"/>
        <v xml:space="preserve">26 years 8 months 26 Days </v>
      </c>
      <c r="N13" s="3"/>
      <c r="O13" s="6"/>
      <c r="P13" s="6"/>
    </row>
    <row r="14" spans="1:16">
      <c r="A14" s="7" t="s">
        <v>32</v>
      </c>
      <c r="B14" s="7" t="s">
        <v>93</v>
      </c>
      <c r="C14" s="5">
        <v>41519</v>
      </c>
      <c r="D14" s="4">
        <v>25</v>
      </c>
      <c r="E14" s="5">
        <v>41550</v>
      </c>
      <c r="F14" s="5">
        <v>41548</v>
      </c>
      <c r="G14" s="7">
        <v>24</v>
      </c>
      <c r="H14" s="5">
        <v>32054</v>
      </c>
      <c r="I14" s="8" t="s">
        <v>156</v>
      </c>
      <c r="K14" s="7" t="s">
        <v>35</v>
      </c>
      <c r="L14" s="5">
        <f t="shared" si="0"/>
        <v>32867</v>
      </c>
      <c r="M14" s="4" t="str">
        <f t="shared" si="1"/>
        <v xml:space="preserve">23 years 9 months 5 Days </v>
      </c>
      <c r="N14" s="3"/>
      <c r="O14" s="6"/>
      <c r="P14" s="6"/>
    </row>
    <row r="15" spans="1:16">
      <c r="A15" s="7" t="s">
        <v>22</v>
      </c>
      <c r="B15" s="7" t="s">
        <v>83</v>
      </c>
      <c r="C15" s="5">
        <v>41518</v>
      </c>
      <c r="D15" s="4">
        <v>25</v>
      </c>
      <c r="E15" s="5">
        <v>41549</v>
      </c>
      <c r="F15" s="5">
        <v>41548</v>
      </c>
      <c r="G15" s="7">
        <v>24</v>
      </c>
      <c r="H15" s="5">
        <v>33727</v>
      </c>
      <c r="I15" s="8" t="s">
        <v>146</v>
      </c>
      <c r="K15" s="3"/>
    </row>
    <row r="16" spans="1:16">
      <c r="A16" s="7" t="s">
        <v>7</v>
      </c>
      <c r="B16" s="7" t="s">
        <v>68</v>
      </c>
      <c r="C16" s="5">
        <v>41518</v>
      </c>
      <c r="D16" s="4">
        <v>25</v>
      </c>
      <c r="E16" s="5">
        <v>41549</v>
      </c>
      <c r="F16" s="5">
        <v>41549</v>
      </c>
      <c r="G16" s="7">
        <v>25</v>
      </c>
      <c r="H16" s="5">
        <v>33717</v>
      </c>
      <c r="I16" s="8" t="s">
        <v>132</v>
      </c>
      <c r="L16" s="22"/>
    </row>
    <row r="17" spans="1:9">
      <c r="A17" s="7" t="s">
        <v>40</v>
      </c>
      <c r="B17" s="7" t="s">
        <v>101</v>
      </c>
      <c r="C17" s="5">
        <v>41519</v>
      </c>
      <c r="D17" s="4">
        <v>25</v>
      </c>
      <c r="E17" s="5">
        <v>41550</v>
      </c>
      <c r="F17" s="5">
        <v>41548</v>
      </c>
      <c r="G17" s="7">
        <v>24</v>
      </c>
      <c r="H17" s="5">
        <v>32653</v>
      </c>
      <c r="I17" s="8" t="s">
        <v>164</v>
      </c>
    </row>
    <row r="18" spans="1:9">
      <c r="A18" s="7" t="s">
        <v>66</v>
      </c>
      <c r="B18" s="7" t="s">
        <v>127</v>
      </c>
      <c r="C18" s="5">
        <v>41519</v>
      </c>
      <c r="D18" s="4">
        <v>25</v>
      </c>
      <c r="E18" s="5">
        <v>41550</v>
      </c>
      <c r="F18" s="5">
        <v>41547</v>
      </c>
      <c r="G18" s="7">
        <v>23</v>
      </c>
      <c r="H18" s="5">
        <v>32697</v>
      </c>
      <c r="I18" s="8" t="s">
        <v>190</v>
      </c>
    </row>
    <row r="19" spans="1:9">
      <c r="A19" s="7" t="s">
        <v>14</v>
      </c>
      <c r="B19" s="7" t="s">
        <v>75</v>
      </c>
      <c r="C19" s="5">
        <v>41518</v>
      </c>
      <c r="D19" s="4">
        <v>25</v>
      </c>
      <c r="E19" s="5">
        <v>41549</v>
      </c>
      <c r="F19" s="5">
        <v>41528</v>
      </c>
      <c r="G19" s="7">
        <v>9</v>
      </c>
      <c r="H19" s="5">
        <v>34235</v>
      </c>
      <c r="I19" s="8" t="s">
        <v>139</v>
      </c>
    </row>
    <row r="20" spans="1:9">
      <c r="A20" s="7" t="s">
        <v>23</v>
      </c>
      <c r="B20" s="7" t="s">
        <v>84</v>
      </c>
      <c r="C20" s="5">
        <v>41518</v>
      </c>
      <c r="D20" s="4">
        <v>25</v>
      </c>
      <c r="E20" s="5">
        <v>41549</v>
      </c>
      <c r="F20" s="5">
        <v>41559</v>
      </c>
      <c r="G20" s="7">
        <v>34</v>
      </c>
      <c r="H20" s="5">
        <v>32448</v>
      </c>
      <c r="I20" s="8" t="s">
        <v>147</v>
      </c>
    </row>
    <row r="21" spans="1:9">
      <c r="A21" s="7" t="s">
        <v>30</v>
      </c>
      <c r="B21" s="7" t="s">
        <v>91</v>
      </c>
      <c r="C21" s="5">
        <v>41518</v>
      </c>
      <c r="D21" s="4">
        <v>25</v>
      </c>
      <c r="E21" s="5">
        <v>41549</v>
      </c>
      <c r="F21" s="5">
        <v>41549</v>
      </c>
      <c r="G21" s="7">
        <v>25</v>
      </c>
      <c r="H21" s="5">
        <v>31492</v>
      </c>
      <c r="I21" s="8" t="s">
        <v>154</v>
      </c>
    </row>
    <row r="22" spans="1:9">
      <c r="A22" s="7" t="s">
        <v>53</v>
      </c>
      <c r="B22" s="7" t="s">
        <v>114</v>
      </c>
      <c r="C22" s="5">
        <v>41519</v>
      </c>
      <c r="D22" s="4">
        <v>25</v>
      </c>
      <c r="E22" s="5">
        <v>41550</v>
      </c>
      <c r="F22" s="5">
        <v>41559</v>
      </c>
      <c r="G22" s="7">
        <v>34</v>
      </c>
      <c r="H22" s="5">
        <v>33025</v>
      </c>
      <c r="I22" s="8" t="s">
        <v>177</v>
      </c>
    </row>
    <row r="23" spans="1:9">
      <c r="A23" s="7" t="s">
        <v>26</v>
      </c>
      <c r="B23" s="7" t="s">
        <v>87</v>
      </c>
      <c r="C23" s="5">
        <v>41518</v>
      </c>
      <c r="D23" s="4">
        <v>25</v>
      </c>
      <c r="E23" s="5">
        <v>41549</v>
      </c>
      <c r="F23" s="5">
        <v>41541</v>
      </c>
      <c r="G23" s="7">
        <v>18</v>
      </c>
      <c r="H23" s="5">
        <v>32724</v>
      </c>
      <c r="I23" s="8" t="s">
        <v>150</v>
      </c>
    </row>
    <row r="24" spans="1:9">
      <c r="A24" s="7" t="s">
        <v>61</v>
      </c>
      <c r="B24" s="7" t="s">
        <v>122</v>
      </c>
      <c r="C24" s="5">
        <v>41519</v>
      </c>
      <c r="D24" s="4">
        <v>25</v>
      </c>
      <c r="E24" s="5">
        <v>41550</v>
      </c>
      <c r="F24" s="5">
        <v>41548</v>
      </c>
      <c r="G24" s="7">
        <v>24</v>
      </c>
      <c r="H24" s="5">
        <v>33656</v>
      </c>
      <c r="I24" s="8" t="s">
        <v>185</v>
      </c>
    </row>
    <row r="25" spans="1:9">
      <c r="A25" s="7" t="s">
        <v>41</v>
      </c>
      <c r="B25" s="7" t="s">
        <v>102</v>
      </c>
      <c r="C25" s="5">
        <v>41519</v>
      </c>
      <c r="D25" s="4">
        <v>25</v>
      </c>
      <c r="E25" s="5">
        <v>41550</v>
      </c>
      <c r="F25" s="5">
        <v>41528</v>
      </c>
      <c r="G25" s="7">
        <v>9</v>
      </c>
      <c r="H25" s="5">
        <v>33785</v>
      </c>
      <c r="I25" s="8" t="s">
        <v>165</v>
      </c>
    </row>
    <row r="26" spans="1:9">
      <c r="A26" s="7" t="s">
        <v>62</v>
      </c>
      <c r="B26" s="7" t="s">
        <v>123</v>
      </c>
      <c r="C26" s="5">
        <v>41519</v>
      </c>
      <c r="D26" s="4">
        <v>25</v>
      </c>
      <c r="E26" s="5">
        <v>41550</v>
      </c>
      <c r="F26" s="5">
        <v>41547</v>
      </c>
      <c r="G26" s="7">
        <v>23</v>
      </c>
      <c r="H26" s="5">
        <v>32596</v>
      </c>
      <c r="I26" s="8" t="s">
        <v>186</v>
      </c>
    </row>
    <row r="27" spans="1:9">
      <c r="A27" s="7" t="s">
        <v>6</v>
      </c>
      <c r="B27" s="7" t="s">
        <v>67</v>
      </c>
      <c r="C27" s="5">
        <v>41518</v>
      </c>
      <c r="D27" s="4">
        <v>25</v>
      </c>
      <c r="E27" s="5">
        <v>41549</v>
      </c>
      <c r="F27" s="5">
        <v>41547</v>
      </c>
      <c r="G27" s="7">
        <v>23</v>
      </c>
      <c r="H27" s="5">
        <v>31848</v>
      </c>
      <c r="I27" s="8" t="s">
        <v>131</v>
      </c>
    </row>
    <row r="28" spans="1:9">
      <c r="A28" s="7" t="s">
        <v>19</v>
      </c>
      <c r="B28" s="7" t="s">
        <v>80</v>
      </c>
      <c r="C28" s="5">
        <v>41518</v>
      </c>
      <c r="D28" s="4">
        <v>25</v>
      </c>
      <c r="E28" s="5">
        <v>41549</v>
      </c>
      <c r="F28" s="5">
        <v>41547</v>
      </c>
      <c r="G28" s="7">
        <v>23</v>
      </c>
      <c r="H28" s="5">
        <v>32191</v>
      </c>
      <c r="I28" s="8" t="s">
        <v>143</v>
      </c>
    </row>
    <row r="29" spans="1:9">
      <c r="A29" s="7" t="s">
        <v>21</v>
      </c>
      <c r="B29" s="7" t="s">
        <v>82</v>
      </c>
      <c r="C29" s="5">
        <v>41518</v>
      </c>
      <c r="D29" s="4">
        <v>25</v>
      </c>
      <c r="E29" s="5">
        <v>41549</v>
      </c>
      <c r="F29" s="5">
        <v>41541</v>
      </c>
      <c r="G29" s="7">
        <v>18</v>
      </c>
      <c r="H29" s="5">
        <v>31482</v>
      </c>
      <c r="I29" s="8" t="s">
        <v>145</v>
      </c>
    </row>
    <row r="30" spans="1:9">
      <c r="A30" s="7" t="s">
        <v>55</v>
      </c>
      <c r="B30" s="7" t="s">
        <v>116</v>
      </c>
      <c r="C30" s="5">
        <v>41519</v>
      </c>
      <c r="D30" s="4">
        <v>25</v>
      </c>
      <c r="E30" s="5">
        <v>41550</v>
      </c>
      <c r="F30" s="5">
        <v>41545</v>
      </c>
      <c r="G30" s="7">
        <v>22</v>
      </c>
      <c r="H30" s="5">
        <v>31639</v>
      </c>
      <c r="I30" s="8" t="s">
        <v>179</v>
      </c>
    </row>
    <row r="31" spans="1:9">
      <c r="A31" s="7" t="s">
        <v>47</v>
      </c>
      <c r="B31" s="7" t="s">
        <v>108</v>
      </c>
      <c r="C31" s="5">
        <v>41519</v>
      </c>
      <c r="D31" s="4">
        <v>25</v>
      </c>
      <c r="E31" s="5">
        <v>41550</v>
      </c>
      <c r="F31" s="5">
        <v>41547</v>
      </c>
      <c r="G31" s="7">
        <v>23</v>
      </c>
      <c r="H31" s="5">
        <v>32848</v>
      </c>
      <c r="I31" s="8" t="s">
        <v>171</v>
      </c>
    </row>
    <row r="32" spans="1:9">
      <c r="A32" s="7" t="s">
        <v>8</v>
      </c>
      <c r="B32" s="7" t="s">
        <v>69</v>
      </c>
      <c r="C32" s="5">
        <v>41518</v>
      </c>
      <c r="D32" s="4">
        <v>25</v>
      </c>
      <c r="E32" s="5">
        <v>41549</v>
      </c>
      <c r="F32" s="5">
        <v>41548</v>
      </c>
      <c r="G32" s="7">
        <v>24</v>
      </c>
      <c r="H32" s="5">
        <v>32281</v>
      </c>
      <c r="I32" s="8" t="s">
        <v>133</v>
      </c>
    </row>
    <row r="33" spans="1:9">
      <c r="A33" s="7" t="s">
        <v>29</v>
      </c>
      <c r="B33" s="7" t="s">
        <v>90</v>
      </c>
      <c r="C33" s="5">
        <v>41518</v>
      </c>
      <c r="D33" s="4">
        <v>25</v>
      </c>
      <c r="E33" s="5">
        <v>41549</v>
      </c>
      <c r="F33" s="5">
        <v>41547</v>
      </c>
      <c r="G33" s="7">
        <v>23</v>
      </c>
      <c r="H33" s="5">
        <v>33504</v>
      </c>
      <c r="I33" s="8" t="s">
        <v>153</v>
      </c>
    </row>
    <row r="34" spans="1:9">
      <c r="A34" s="7" t="s">
        <v>27</v>
      </c>
      <c r="B34" s="7" t="s">
        <v>88</v>
      </c>
      <c r="C34" s="5">
        <v>41518</v>
      </c>
      <c r="D34" s="4">
        <v>25</v>
      </c>
      <c r="E34" s="5">
        <v>41549</v>
      </c>
      <c r="F34" s="5">
        <v>41548</v>
      </c>
      <c r="G34" s="7">
        <v>24</v>
      </c>
      <c r="H34" s="5">
        <v>31361</v>
      </c>
      <c r="I34" s="8" t="s">
        <v>151</v>
      </c>
    </row>
    <row r="35" spans="1:9">
      <c r="A35" s="7" t="s">
        <v>49</v>
      </c>
      <c r="B35" s="7" t="s">
        <v>110</v>
      </c>
      <c r="C35" s="5">
        <v>41519</v>
      </c>
      <c r="D35" s="4">
        <v>25</v>
      </c>
      <c r="E35" s="5">
        <v>41550</v>
      </c>
      <c r="F35" s="5">
        <v>41528</v>
      </c>
      <c r="G35" s="7">
        <v>9</v>
      </c>
      <c r="H35" s="5">
        <v>32200</v>
      </c>
      <c r="I35" s="8" t="s">
        <v>173</v>
      </c>
    </row>
    <row r="36" spans="1:9">
      <c r="A36" s="7" t="s">
        <v>31</v>
      </c>
      <c r="B36" s="7" t="s">
        <v>92</v>
      </c>
      <c r="C36" s="5">
        <v>41518</v>
      </c>
      <c r="D36" s="4">
        <v>25</v>
      </c>
      <c r="E36" s="5">
        <v>41549</v>
      </c>
      <c r="F36" s="5">
        <v>41548</v>
      </c>
      <c r="G36" s="7">
        <v>24</v>
      </c>
      <c r="H36" s="5">
        <v>32175</v>
      </c>
      <c r="I36" s="8" t="s">
        <v>155</v>
      </c>
    </row>
    <row r="37" spans="1:9">
      <c r="A37" s="7" t="s">
        <v>64</v>
      </c>
      <c r="B37" s="7" t="s">
        <v>125</v>
      </c>
      <c r="C37" s="5">
        <v>41519</v>
      </c>
      <c r="D37" s="4">
        <v>25</v>
      </c>
      <c r="E37" s="5">
        <v>41550</v>
      </c>
      <c r="F37" s="5">
        <v>41548</v>
      </c>
      <c r="G37" s="7">
        <v>24</v>
      </c>
      <c r="H37" s="5">
        <v>34100</v>
      </c>
      <c r="I37" s="8" t="s">
        <v>188</v>
      </c>
    </row>
    <row r="38" spans="1:9">
      <c r="A38" s="7" t="s">
        <v>51</v>
      </c>
      <c r="B38" s="7" t="s">
        <v>112</v>
      </c>
      <c r="C38" s="5">
        <v>41519</v>
      </c>
      <c r="D38" s="4">
        <v>25</v>
      </c>
      <c r="E38" s="5">
        <v>41550</v>
      </c>
      <c r="F38" s="5">
        <v>41549</v>
      </c>
      <c r="G38" s="7">
        <v>25</v>
      </c>
      <c r="H38" s="5">
        <v>32254</v>
      </c>
      <c r="I38" s="8" t="s">
        <v>175</v>
      </c>
    </row>
    <row r="39" spans="1:9">
      <c r="A39" s="7" t="s">
        <v>60</v>
      </c>
      <c r="B39" s="7" t="s">
        <v>121</v>
      </c>
      <c r="C39" s="5">
        <v>41519</v>
      </c>
      <c r="D39" s="4">
        <v>25</v>
      </c>
      <c r="E39" s="5">
        <v>41550</v>
      </c>
      <c r="F39" s="5">
        <v>41548</v>
      </c>
      <c r="G39" s="7">
        <v>24</v>
      </c>
      <c r="H39" s="5">
        <v>31794</v>
      </c>
      <c r="I39" s="8" t="s">
        <v>184</v>
      </c>
    </row>
    <row r="40" spans="1:9">
      <c r="A40" s="7" t="s">
        <v>35</v>
      </c>
      <c r="B40" s="7" t="s">
        <v>96</v>
      </c>
      <c r="C40" s="5">
        <v>41519</v>
      </c>
      <c r="D40" s="4">
        <v>25</v>
      </c>
      <c r="E40" s="5">
        <v>41550</v>
      </c>
      <c r="F40" s="5">
        <v>41549</v>
      </c>
      <c r="G40" s="7">
        <v>25</v>
      </c>
      <c r="H40" s="5">
        <v>32867</v>
      </c>
      <c r="I40" s="8" t="s">
        <v>159</v>
      </c>
    </row>
    <row r="41" spans="1:9">
      <c r="A41" s="7" t="s">
        <v>42</v>
      </c>
      <c r="B41" s="7" t="s">
        <v>103</v>
      </c>
      <c r="C41" s="5">
        <v>41519</v>
      </c>
      <c r="D41" s="4">
        <v>25</v>
      </c>
      <c r="E41" s="5">
        <v>41550</v>
      </c>
      <c r="F41" s="5">
        <v>41547</v>
      </c>
      <c r="G41" s="7">
        <v>23</v>
      </c>
      <c r="H41" s="5">
        <v>33057</v>
      </c>
      <c r="I41" s="8" t="s">
        <v>166</v>
      </c>
    </row>
    <row r="42" spans="1:9">
      <c r="A42" s="7" t="s">
        <v>17</v>
      </c>
      <c r="B42" s="7" t="s">
        <v>78</v>
      </c>
      <c r="C42" s="5">
        <v>41518</v>
      </c>
      <c r="D42" s="4">
        <v>25</v>
      </c>
      <c r="E42" s="5">
        <v>41549</v>
      </c>
      <c r="F42" s="5">
        <v>41548</v>
      </c>
      <c r="G42" s="7">
        <v>24</v>
      </c>
      <c r="H42" s="5">
        <v>31781</v>
      </c>
      <c r="I42" s="8" t="s">
        <v>142</v>
      </c>
    </row>
    <row r="43" spans="1:9">
      <c r="A43" s="7" t="s">
        <v>13</v>
      </c>
      <c r="B43" s="7" t="s">
        <v>74</v>
      </c>
      <c r="C43" s="5">
        <v>41518</v>
      </c>
      <c r="D43" s="4">
        <v>25</v>
      </c>
      <c r="E43" s="5">
        <v>41549</v>
      </c>
      <c r="F43" s="5">
        <v>41548</v>
      </c>
      <c r="G43" s="7">
        <v>24</v>
      </c>
      <c r="H43" s="5">
        <v>31942</v>
      </c>
      <c r="I43" s="8" t="s">
        <v>138</v>
      </c>
    </row>
    <row r="44" spans="1:9">
      <c r="A44" s="7" t="s">
        <v>50</v>
      </c>
      <c r="B44" s="7" t="s">
        <v>111</v>
      </c>
      <c r="C44" s="5">
        <v>41519</v>
      </c>
      <c r="D44" s="4">
        <v>25</v>
      </c>
      <c r="E44" s="5">
        <v>41550</v>
      </c>
      <c r="F44" s="5">
        <v>41547</v>
      </c>
      <c r="G44" s="7">
        <v>23</v>
      </c>
      <c r="H44" s="5">
        <v>31489</v>
      </c>
      <c r="I44" s="8" t="s">
        <v>174</v>
      </c>
    </row>
    <row r="45" spans="1:9">
      <c r="A45" s="7" t="s">
        <v>12</v>
      </c>
      <c r="B45" s="7" t="s">
        <v>73</v>
      </c>
      <c r="C45" s="5">
        <v>41518</v>
      </c>
      <c r="D45" s="4">
        <v>25</v>
      </c>
      <c r="E45" s="5">
        <v>41549</v>
      </c>
      <c r="F45" s="5">
        <v>41541</v>
      </c>
      <c r="G45" s="7">
        <v>18</v>
      </c>
      <c r="H45" s="5">
        <v>33187</v>
      </c>
      <c r="I45" s="8" t="s">
        <v>137</v>
      </c>
    </row>
    <row r="46" spans="1:9">
      <c r="A46" s="7" t="s">
        <v>36</v>
      </c>
      <c r="B46" s="7" t="s">
        <v>97</v>
      </c>
      <c r="C46" s="5">
        <v>41519</v>
      </c>
      <c r="D46" s="4">
        <v>25</v>
      </c>
      <c r="E46" s="5">
        <v>41550</v>
      </c>
      <c r="F46" s="5">
        <v>41548</v>
      </c>
      <c r="G46" s="7">
        <v>24</v>
      </c>
      <c r="H46" s="5">
        <v>33971</v>
      </c>
      <c r="I46" s="8" t="s">
        <v>160</v>
      </c>
    </row>
    <row r="47" spans="1:9">
      <c r="A47" s="7" t="s">
        <v>20</v>
      </c>
      <c r="B47" s="7" t="s">
        <v>81</v>
      </c>
      <c r="C47" s="5">
        <v>41518</v>
      </c>
      <c r="D47" s="4">
        <v>25</v>
      </c>
      <c r="E47" s="5">
        <v>41549</v>
      </c>
      <c r="F47" s="5">
        <v>41545</v>
      </c>
      <c r="G47" s="7">
        <v>22</v>
      </c>
      <c r="H47" s="5">
        <v>33238</v>
      </c>
      <c r="I47" s="8" t="s">
        <v>144</v>
      </c>
    </row>
    <row r="48" spans="1:9">
      <c r="A48" s="7" t="s">
        <v>34</v>
      </c>
      <c r="B48" s="7" t="s">
        <v>95</v>
      </c>
      <c r="C48" s="5">
        <v>41519</v>
      </c>
      <c r="D48" s="4">
        <v>25</v>
      </c>
      <c r="E48" s="5">
        <v>41550</v>
      </c>
      <c r="F48" s="5">
        <v>41547</v>
      </c>
      <c r="G48" s="7">
        <v>23</v>
      </c>
      <c r="H48" s="5">
        <v>31826</v>
      </c>
      <c r="I48" s="8" t="s">
        <v>158</v>
      </c>
    </row>
    <row r="49" spans="1:9">
      <c r="A49" s="7" t="s">
        <v>33</v>
      </c>
      <c r="B49" s="7" t="s">
        <v>94</v>
      </c>
      <c r="C49" s="5">
        <v>41519</v>
      </c>
      <c r="D49" s="4">
        <v>25</v>
      </c>
      <c r="E49" s="5">
        <v>41550</v>
      </c>
      <c r="F49" s="5">
        <v>41528</v>
      </c>
      <c r="G49" s="7">
        <v>9</v>
      </c>
      <c r="H49" s="5">
        <v>33351</v>
      </c>
      <c r="I49" s="8" t="s">
        <v>157</v>
      </c>
    </row>
    <row r="50" spans="1:9">
      <c r="A50" s="7" t="s">
        <v>18</v>
      </c>
      <c r="B50" s="7" t="s">
        <v>79</v>
      </c>
      <c r="C50" s="5">
        <v>41518</v>
      </c>
      <c r="D50" s="4">
        <v>25</v>
      </c>
      <c r="E50" s="5">
        <v>41549</v>
      </c>
      <c r="F50" s="5">
        <v>41559</v>
      </c>
      <c r="G50" s="7">
        <v>34</v>
      </c>
      <c r="H50" s="5">
        <v>33717</v>
      </c>
      <c r="I50" s="8" t="s">
        <v>132</v>
      </c>
    </row>
    <row r="51" spans="1:9">
      <c r="A51" s="7" t="s">
        <v>28</v>
      </c>
      <c r="B51" s="7" t="s">
        <v>89</v>
      </c>
      <c r="C51" s="5">
        <v>41518</v>
      </c>
      <c r="D51" s="4">
        <v>25</v>
      </c>
      <c r="E51" s="5">
        <v>41549</v>
      </c>
      <c r="F51" s="5">
        <v>41528</v>
      </c>
      <c r="G51" s="7">
        <v>9</v>
      </c>
      <c r="H51" s="5">
        <v>33038</v>
      </c>
      <c r="I51" s="8" t="s">
        <v>152</v>
      </c>
    </row>
    <row r="52" spans="1:9">
      <c r="A52" s="7" t="s">
        <v>48</v>
      </c>
      <c r="B52" s="7" t="s">
        <v>109</v>
      </c>
      <c r="C52" s="5">
        <v>41519</v>
      </c>
      <c r="D52" s="4">
        <v>25</v>
      </c>
      <c r="E52" s="5">
        <v>41550</v>
      </c>
      <c r="F52" s="5">
        <v>41548</v>
      </c>
      <c r="G52" s="7">
        <v>24</v>
      </c>
      <c r="H52" s="5">
        <v>33985</v>
      </c>
      <c r="I52" s="8" t="s">
        <v>172</v>
      </c>
    </row>
    <row r="53" spans="1:9">
      <c r="A53" s="7" t="s">
        <v>25</v>
      </c>
      <c r="B53" s="7" t="s">
        <v>86</v>
      </c>
      <c r="C53" s="5">
        <v>41518</v>
      </c>
      <c r="D53" s="4">
        <v>25</v>
      </c>
      <c r="E53" s="5">
        <v>41549</v>
      </c>
      <c r="F53" s="5">
        <v>41545</v>
      </c>
      <c r="G53" s="7">
        <v>22</v>
      </c>
      <c r="H53" s="5">
        <v>33413</v>
      </c>
      <c r="I53" s="8" t="s">
        <v>149</v>
      </c>
    </row>
    <row r="54" spans="1:9">
      <c r="A54" s="7" t="s">
        <v>24</v>
      </c>
      <c r="B54" s="7" t="s">
        <v>85</v>
      </c>
      <c r="C54" s="5">
        <v>41518</v>
      </c>
      <c r="D54" s="4">
        <v>25</v>
      </c>
      <c r="E54" s="5">
        <v>41549</v>
      </c>
      <c r="F54" s="5">
        <v>41547</v>
      </c>
      <c r="G54" s="7">
        <v>23</v>
      </c>
      <c r="H54" s="5">
        <v>31969</v>
      </c>
      <c r="I54" s="8" t="s">
        <v>148</v>
      </c>
    </row>
    <row r="55" spans="1:9">
      <c r="A55" s="7" t="s">
        <v>37</v>
      </c>
      <c r="B55" s="7" t="s">
        <v>98</v>
      </c>
      <c r="C55" s="5">
        <v>41519</v>
      </c>
      <c r="D55" s="4">
        <v>25</v>
      </c>
      <c r="E55" s="5">
        <v>41550</v>
      </c>
      <c r="F55" s="5">
        <v>41559</v>
      </c>
      <c r="G55" s="7">
        <v>34</v>
      </c>
      <c r="H55" s="5">
        <v>31462</v>
      </c>
      <c r="I55" s="8" t="s">
        <v>161</v>
      </c>
    </row>
    <row r="56" spans="1:9">
      <c r="A56" s="7" t="s">
        <v>44</v>
      </c>
      <c r="B56" s="7" t="s">
        <v>105</v>
      </c>
      <c r="C56" s="5">
        <v>41519</v>
      </c>
      <c r="D56" s="4">
        <v>25</v>
      </c>
      <c r="E56" s="5">
        <v>41550</v>
      </c>
      <c r="F56" s="5">
        <v>41548</v>
      </c>
      <c r="G56" s="7">
        <v>24</v>
      </c>
      <c r="H56" s="5">
        <v>31671</v>
      </c>
      <c r="I56" s="8" t="s">
        <v>168</v>
      </c>
    </row>
    <row r="57" spans="1:9">
      <c r="A57" s="7" t="s">
        <v>59</v>
      </c>
      <c r="B57" s="7" t="s">
        <v>120</v>
      </c>
      <c r="C57" s="5">
        <v>41519</v>
      </c>
      <c r="D57" s="4">
        <v>25</v>
      </c>
      <c r="E57" s="5">
        <v>41550</v>
      </c>
      <c r="F57" s="5">
        <v>41549</v>
      </c>
      <c r="G57" s="7">
        <v>25</v>
      </c>
      <c r="H57" s="5">
        <v>34329</v>
      </c>
      <c r="I57" s="8" t="s">
        <v>183</v>
      </c>
    </row>
    <row r="58" spans="1:9">
      <c r="A58" s="7" t="s">
        <v>46</v>
      </c>
      <c r="B58" s="7" t="s">
        <v>107</v>
      </c>
      <c r="C58" s="5">
        <v>41519</v>
      </c>
      <c r="D58" s="4">
        <v>25</v>
      </c>
      <c r="E58" s="5">
        <v>41550</v>
      </c>
      <c r="F58" s="5">
        <v>41528</v>
      </c>
      <c r="G58" s="7">
        <v>9</v>
      </c>
      <c r="H58" s="5">
        <v>33937</v>
      </c>
      <c r="I58" s="8" t="s">
        <v>170</v>
      </c>
    </row>
    <row r="59" spans="1:9">
      <c r="A59" s="7" t="s">
        <v>43</v>
      </c>
      <c r="B59" s="7" t="s">
        <v>104</v>
      </c>
      <c r="C59" s="5">
        <v>41519</v>
      </c>
      <c r="D59" s="4">
        <v>25</v>
      </c>
      <c r="E59" s="5">
        <v>41550</v>
      </c>
      <c r="F59" s="5">
        <v>41549</v>
      </c>
      <c r="G59" s="7">
        <v>25</v>
      </c>
      <c r="H59" s="5">
        <v>34200</v>
      </c>
      <c r="I59" s="8" t="s">
        <v>167</v>
      </c>
    </row>
    <row r="60" spans="1:9">
      <c r="A60" s="7" t="s">
        <v>16</v>
      </c>
      <c r="B60" s="7" t="s">
        <v>77</v>
      </c>
      <c r="C60" s="5">
        <v>41518</v>
      </c>
      <c r="D60" s="4">
        <v>25</v>
      </c>
      <c r="E60" s="5">
        <v>41549</v>
      </c>
      <c r="F60" s="5">
        <v>41549</v>
      </c>
      <c r="G60" s="7">
        <v>25</v>
      </c>
      <c r="H60" s="5">
        <v>32357</v>
      </c>
      <c r="I60" s="8" t="s">
        <v>141</v>
      </c>
    </row>
    <row r="61" spans="1:9">
      <c r="A61" s="7" t="s">
        <v>9</v>
      </c>
      <c r="B61" s="7" t="s">
        <v>70</v>
      </c>
      <c r="C61" s="5">
        <v>41518</v>
      </c>
      <c r="D61" s="4">
        <v>25</v>
      </c>
      <c r="E61" s="5">
        <v>41549</v>
      </c>
      <c r="F61" s="5">
        <v>41559</v>
      </c>
      <c r="G61" s="7">
        <v>34</v>
      </c>
      <c r="H61" s="5">
        <v>34161</v>
      </c>
      <c r="I61" s="8" t="s">
        <v>134</v>
      </c>
    </row>
    <row r="62" spans="1:9">
      <c r="A62" s="7" t="s">
        <v>39</v>
      </c>
      <c r="B62" s="7" t="s">
        <v>100</v>
      </c>
      <c r="C62" s="5">
        <v>41519</v>
      </c>
      <c r="D62" s="4">
        <v>25</v>
      </c>
      <c r="E62" s="5">
        <v>41550</v>
      </c>
      <c r="F62" s="5">
        <v>41545</v>
      </c>
      <c r="G62" s="7">
        <v>22</v>
      </c>
      <c r="H62" s="5">
        <v>31887</v>
      </c>
      <c r="I62" s="8" t="s">
        <v>163</v>
      </c>
    </row>
  </sheetData>
  <autoFilter ref="A1:I62">
    <sortState ref="A2:I62">
      <sortCondition ref="A2:A62"/>
    </sortState>
  </autoFilter>
  <customSheetViews>
    <customSheetView guid="{583140CD-255D-4D3A-930F-ED03AB483F86}" topLeftCell="E1">
      <selection activeCell="M10" sqref="M10"/>
      <pageMargins left="0.7" right="0.7" top="0.75" bottom="0.75" header="0.3" footer="0.3"/>
    </customSheetView>
    <customSheetView guid="{2C15C2AE-7E2C-428A-8B3B-B7C4BBF0C151}" topLeftCell="E1">
      <selection activeCell="M10" sqref="M10"/>
      <pageMargins left="0.7" right="0.7" top="0.75" bottom="0.75" header="0.3" footer="0.3"/>
    </customSheetView>
    <customSheetView guid="{CFFEAF92-69B9-4A02-BB93-671F395D4F23}" topLeftCell="E10">
      <selection activeCell="L13" sqref="L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2"/>
  <sheetViews>
    <sheetView topLeftCell="F1" workbookViewId="0">
      <selection activeCell="M15" sqref="M15"/>
    </sheetView>
  </sheetViews>
  <sheetFormatPr defaultRowHeight="15"/>
  <cols>
    <col min="1" max="1" width="23.7109375" style="6" bestFit="1" customWidth="1"/>
    <col min="2" max="2" width="12.140625" style="6" bestFit="1" customWidth="1"/>
    <col min="3" max="3" width="16.5703125" style="6" bestFit="1" customWidth="1"/>
    <col min="4" max="4" width="17.28515625" style="6" customWidth="1"/>
    <col min="5" max="5" width="18" style="6" bestFit="1" customWidth="1"/>
    <col min="6" max="6" width="15.7109375" style="6" bestFit="1" customWidth="1"/>
    <col min="7" max="7" width="34.28515625" style="6" bestFit="1" customWidth="1"/>
    <col min="8" max="8" width="14" style="6" customWidth="1"/>
    <col min="9" max="9" width="25.7109375" style="6" bestFit="1" customWidth="1"/>
    <col min="10" max="10" width="9.140625" style="6"/>
    <col min="11" max="11" width="21.85546875" style="6" bestFit="1" customWidth="1"/>
    <col min="12" max="12" width="10.7109375" style="6" bestFit="1" customWidth="1"/>
    <col min="13" max="13" width="25.85546875" style="6" customWidth="1"/>
    <col min="14" max="16384" width="9.140625" style="6"/>
  </cols>
  <sheetData>
    <row r="1" spans="1:13">
      <c r="A1" s="14" t="s">
        <v>5</v>
      </c>
      <c r="B1" s="14" t="s">
        <v>0</v>
      </c>
      <c r="C1" s="14" t="s">
        <v>1</v>
      </c>
      <c r="D1" s="14" t="s">
        <v>129</v>
      </c>
      <c r="E1" s="14" t="s">
        <v>130</v>
      </c>
      <c r="F1" s="14" t="s">
        <v>2</v>
      </c>
      <c r="G1" s="14" t="s">
        <v>128</v>
      </c>
      <c r="H1" s="14" t="s">
        <v>3</v>
      </c>
      <c r="I1" s="14" t="s">
        <v>4</v>
      </c>
    </row>
    <row r="2" spans="1:13">
      <c r="A2" s="13" t="s">
        <v>6</v>
      </c>
      <c r="B2" s="13" t="s">
        <v>67</v>
      </c>
      <c r="C2" s="15">
        <v>41518</v>
      </c>
      <c r="D2" s="16">
        <v>25</v>
      </c>
      <c r="E2" s="15">
        <v>41549</v>
      </c>
      <c r="F2" s="15">
        <v>41547</v>
      </c>
      <c r="G2" s="13">
        <v>23</v>
      </c>
      <c r="H2" s="15">
        <v>31848</v>
      </c>
      <c r="I2" s="17" t="s">
        <v>131</v>
      </c>
    </row>
    <row r="3" spans="1:13">
      <c r="A3" s="13" t="s">
        <v>7</v>
      </c>
      <c r="B3" s="13" t="s">
        <v>68</v>
      </c>
      <c r="C3" s="15">
        <v>41518</v>
      </c>
      <c r="D3" s="16">
        <v>25</v>
      </c>
      <c r="E3" s="15">
        <v>41549</v>
      </c>
      <c r="F3" s="15">
        <v>41549</v>
      </c>
      <c r="G3" s="13">
        <v>25</v>
      </c>
      <c r="H3" s="15">
        <v>33717</v>
      </c>
      <c r="I3" s="17" t="s">
        <v>132</v>
      </c>
    </row>
    <row r="4" spans="1:13">
      <c r="A4" s="13" t="s">
        <v>8</v>
      </c>
      <c r="B4" s="13" t="s">
        <v>69</v>
      </c>
      <c r="C4" s="15">
        <v>41518</v>
      </c>
      <c r="D4" s="16">
        <v>25</v>
      </c>
      <c r="E4" s="15">
        <v>41549</v>
      </c>
      <c r="F4" s="15">
        <v>41548</v>
      </c>
      <c r="G4" s="13">
        <v>24</v>
      </c>
      <c r="H4" s="15">
        <v>32281</v>
      </c>
      <c r="I4" s="17" t="s">
        <v>133</v>
      </c>
    </row>
    <row r="5" spans="1:13">
      <c r="A5" s="13" t="s">
        <v>9</v>
      </c>
      <c r="B5" s="13" t="s">
        <v>70</v>
      </c>
      <c r="C5" s="15">
        <v>41518</v>
      </c>
      <c r="D5" s="16">
        <v>25</v>
      </c>
      <c r="E5" s="15">
        <v>41549</v>
      </c>
      <c r="F5" s="15">
        <v>41559</v>
      </c>
      <c r="G5" s="13">
        <v>34</v>
      </c>
      <c r="H5" s="15">
        <v>34161</v>
      </c>
      <c r="I5" s="17" t="s">
        <v>134</v>
      </c>
    </row>
    <row r="6" spans="1:13">
      <c r="A6" s="13" t="s">
        <v>10</v>
      </c>
      <c r="B6" s="13" t="s">
        <v>71</v>
      </c>
      <c r="C6" s="15">
        <v>41518</v>
      </c>
      <c r="D6" s="16">
        <v>25</v>
      </c>
      <c r="E6" s="15">
        <v>41549</v>
      </c>
      <c r="F6" s="15">
        <v>41547</v>
      </c>
      <c r="G6" s="13">
        <v>23</v>
      </c>
      <c r="H6" s="15">
        <v>32318</v>
      </c>
      <c r="I6" s="17" t="s">
        <v>135</v>
      </c>
      <c r="L6" s="7" t="s">
        <v>230</v>
      </c>
      <c r="M6" s="7" t="s">
        <v>231</v>
      </c>
    </row>
    <row r="7" spans="1:13">
      <c r="A7" s="13" t="s">
        <v>11</v>
      </c>
      <c r="B7" s="13" t="s">
        <v>72</v>
      </c>
      <c r="C7" s="15">
        <v>41518</v>
      </c>
      <c r="D7" s="16">
        <v>25</v>
      </c>
      <c r="E7" s="15">
        <v>41549</v>
      </c>
      <c r="F7" s="15">
        <v>41545</v>
      </c>
      <c r="G7" s="13">
        <v>22</v>
      </c>
      <c r="H7" s="15">
        <v>31993</v>
      </c>
      <c r="I7" s="17" t="s">
        <v>136</v>
      </c>
      <c r="K7" s="7" t="s">
        <v>12</v>
      </c>
      <c r="L7" s="5">
        <f>VLOOKUP($K7,$A$2:$I$62,8,0)</f>
        <v>33187</v>
      </c>
      <c r="M7" s="5" t="str">
        <f>VLOOKUP($K7,$A$2:$I$62,9,0)</f>
        <v xml:space="preserve">22 years 10 months 20 Days </v>
      </c>
    </row>
    <row r="8" spans="1:13">
      <c r="A8" s="13" t="s">
        <v>12</v>
      </c>
      <c r="B8" s="13" t="s">
        <v>73</v>
      </c>
      <c r="C8" s="15">
        <v>41518</v>
      </c>
      <c r="D8" s="16">
        <v>25</v>
      </c>
      <c r="E8" s="15">
        <v>41549</v>
      </c>
      <c r="F8" s="15">
        <v>41541</v>
      </c>
      <c r="G8" s="13">
        <v>18</v>
      </c>
      <c r="H8" s="15">
        <v>33187</v>
      </c>
      <c r="I8" s="17" t="s">
        <v>137</v>
      </c>
      <c r="K8" s="7" t="s">
        <v>19</v>
      </c>
      <c r="L8" s="5">
        <f>VLOOKUP($K8,$A$2:$I$62,8,0)</f>
        <v>32191</v>
      </c>
      <c r="M8" s="5" t="str">
        <f t="shared" ref="M8:M10" si="0">VLOOKUP($K8,$A$2:$I$62,9,0)</f>
        <v xml:space="preserve">25 years 7 months 12 Days </v>
      </c>
    </row>
    <row r="9" spans="1:13">
      <c r="A9" s="13" t="s">
        <v>13</v>
      </c>
      <c r="B9" s="13" t="s">
        <v>74</v>
      </c>
      <c r="C9" s="15">
        <v>41518</v>
      </c>
      <c r="D9" s="16">
        <v>25</v>
      </c>
      <c r="E9" s="15">
        <v>41549</v>
      </c>
      <c r="F9" s="15">
        <v>41548</v>
      </c>
      <c r="G9" s="13">
        <v>24</v>
      </c>
      <c r="H9" s="15">
        <v>31942</v>
      </c>
      <c r="I9" s="17" t="s">
        <v>138</v>
      </c>
      <c r="K9" s="7" t="s">
        <v>17</v>
      </c>
      <c r="L9" s="5">
        <f>VLOOKUP($K9,$A$2:$I$62,8,0)</f>
        <v>31781</v>
      </c>
      <c r="M9" s="5" t="str">
        <f t="shared" si="0"/>
        <v xml:space="preserve">26 years 8 months 26 Days </v>
      </c>
    </row>
    <row r="10" spans="1:13">
      <c r="A10" s="13" t="s">
        <v>14</v>
      </c>
      <c r="B10" s="13" t="s">
        <v>75</v>
      </c>
      <c r="C10" s="15">
        <v>41518</v>
      </c>
      <c r="D10" s="16">
        <v>25</v>
      </c>
      <c r="E10" s="15">
        <v>41549</v>
      </c>
      <c r="F10" s="15">
        <v>41528</v>
      </c>
      <c r="G10" s="13">
        <v>9</v>
      </c>
      <c r="H10" s="15">
        <v>34235</v>
      </c>
      <c r="I10" s="17" t="s">
        <v>139</v>
      </c>
      <c r="K10" s="7" t="s">
        <v>35</v>
      </c>
      <c r="L10" s="5">
        <f>VLOOKUP($K10,$A$2:$I$62,8,0)</f>
        <v>32867</v>
      </c>
      <c r="M10" s="5" t="str">
        <f t="shared" si="0"/>
        <v xml:space="preserve">23 years 9 months 5 Days </v>
      </c>
    </row>
    <row r="11" spans="1:13">
      <c r="A11" s="13" t="s">
        <v>15</v>
      </c>
      <c r="B11" s="13" t="s">
        <v>76</v>
      </c>
      <c r="C11" s="15">
        <v>41518</v>
      </c>
      <c r="D11" s="16">
        <v>25</v>
      </c>
      <c r="E11" s="15">
        <v>41549</v>
      </c>
      <c r="F11" s="15">
        <v>41547</v>
      </c>
      <c r="G11" s="13">
        <v>23</v>
      </c>
      <c r="H11" s="15">
        <v>32588</v>
      </c>
      <c r="I11" s="17" t="s">
        <v>140</v>
      </c>
    </row>
    <row r="12" spans="1:13">
      <c r="A12" s="13" t="s">
        <v>16</v>
      </c>
      <c r="B12" s="13" t="s">
        <v>77</v>
      </c>
      <c r="C12" s="15">
        <v>41518</v>
      </c>
      <c r="D12" s="16">
        <v>25</v>
      </c>
      <c r="E12" s="15">
        <v>41549</v>
      </c>
      <c r="F12" s="15">
        <v>41549</v>
      </c>
      <c r="G12" s="13">
        <v>25</v>
      </c>
      <c r="H12" s="15">
        <v>32357</v>
      </c>
      <c r="I12" s="17" t="s">
        <v>141</v>
      </c>
    </row>
    <row r="13" spans="1:13">
      <c r="A13" s="13" t="s">
        <v>17</v>
      </c>
      <c r="B13" s="13" t="s">
        <v>78</v>
      </c>
      <c r="C13" s="15">
        <v>41518</v>
      </c>
      <c r="D13" s="16">
        <v>25</v>
      </c>
      <c r="E13" s="15">
        <v>41549</v>
      </c>
      <c r="F13" s="15">
        <v>41548</v>
      </c>
      <c r="G13" s="13">
        <v>24</v>
      </c>
      <c r="H13" s="15">
        <v>31781</v>
      </c>
      <c r="I13" s="17" t="s">
        <v>142</v>
      </c>
    </row>
    <row r="14" spans="1:13">
      <c r="A14" s="13" t="s">
        <v>18</v>
      </c>
      <c r="B14" s="13" t="s">
        <v>79</v>
      </c>
      <c r="C14" s="15">
        <v>41518</v>
      </c>
      <c r="D14" s="16">
        <v>25</v>
      </c>
      <c r="E14" s="15">
        <v>41549</v>
      </c>
      <c r="F14" s="15">
        <v>41559</v>
      </c>
      <c r="G14" s="13">
        <v>34</v>
      </c>
      <c r="H14" s="15">
        <v>33717</v>
      </c>
      <c r="I14" s="17" t="s">
        <v>132</v>
      </c>
    </row>
    <row r="15" spans="1:13">
      <c r="A15" s="13" t="s">
        <v>19</v>
      </c>
      <c r="B15" s="13" t="s">
        <v>80</v>
      </c>
      <c r="C15" s="15">
        <v>41518</v>
      </c>
      <c r="D15" s="16">
        <v>25</v>
      </c>
      <c r="E15" s="15">
        <v>41549</v>
      </c>
      <c r="F15" s="15">
        <v>41547</v>
      </c>
      <c r="G15" s="13">
        <v>23</v>
      </c>
      <c r="H15" s="15">
        <v>32191</v>
      </c>
      <c r="I15" s="17" t="s">
        <v>143</v>
      </c>
      <c r="J15" s="3"/>
    </row>
    <row r="16" spans="1:13">
      <c r="A16" s="13" t="s">
        <v>20</v>
      </c>
      <c r="B16" s="13" t="s">
        <v>81</v>
      </c>
      <c r="C16" s="15">
        <v>41518</v>
      </c>
      <c r="D16" s="16">
        <v>25</v>
      </c>
      <c r="E16" s="15">
        <v>41549</v>
      </c>
      <c r="F16" s="15">
        <v>41545</v>
      </c>
      <c r="G16" s="13">
        <v>22</v>
      </c>
      <c r="H16" s="15">
        <v>33238</v>
      </c>
      <c r="I16" s="17" t="s">
        <v>144</v>
      </c>
    </row>
    <row r="17" spans="1:9">
      <c r="A17" s="13" t="s">
        <v>21</v>
      </c>
      <c r="B17" s="13" t="s">
        <v>82</v>
      </c>
      <c r="C17" s="15">
        <v>41518</v>
      </c>
      <c r="D17" s="16">
        <v>25</v>
      </c>
      <c r="E17" s="15">
        <v>41549</v>
      </c>
      <c r="F17" s="15">
        <v>41541</v>
      </c>
      <c r="G17" s="13">
        <v>18</v>
      </c>
      <c r="H17" s="15">
        <v>31482</v>
      </c>
      <c r="I17" s="17" t="s">
        <v>145</v>
      </c>
    </row>
    <row r="18" spans="1:9">
      <c r="A18" s="13" t="s">
        <v>22</v>
      </c>
      <c r="B18" s="13" t="s">
        <v>83</v>
      </c>
      <c r="C18" s="15">
        <v>41518</v>
      </c>
      <c r="D18" s="16">
        <v>25</v>
      </c>
      <c r="E18" s="15">
        <v>41549</v>
      </c>
      <c r="F18" s="15">
        <v>41548</v>
      </c>
      <c r="G18" s="13">
        <v>24</v>
      </c>
      <c r="H18" s="15">
        <v>33727</v>
      </c>
      <c r="I18" s="17" t="s">
        <v>146</v>
      </c>
    </row>
    <row r="19" spans="1:9">
      <c r="A19" s="13" t="s">
        <v>23</v>
      </c>
      <c r="B19" s="13" t="s">
        <v>84</v>
      </c>
      <c r="C19" s="15">
        <v>41518</v>
      </c>
      <c r="D19" s="16">
        <v>25</v>
      </c>
      <c r="E19" s="15">
        <v>41549</v>
      </c>
      <c r="F19" s="15">
        <v>41559</v>
      </c>
      <c r="G19" s="13">
        <v>34</v>
      </c>
      <c r="H19" s="15">
        <v>32448</v>
      </c>
      <c r="I19" s="17" t="s">
        <v>147</v>
      </c>
    </row>
    <row r="20" spans="1:9">
      <c r="A20" s="13" t="s">
        <v>24</v>
      </c>
      <c r="B20" s="13" t="s">
        <v>85</v>
      </c>
      <c r="C20" s="15">
        <v>41518</v>
      </c>
      <c r="D20" s="16">
        <v>25</v>
      </c>
      <c r="E20" s="15">
        <v>41549</v>
      </c>
      <c r="F20" s="15">
        <v>41547</v>
      </c>
      <c r="G20" s="13">
        <v>23</v>
      </c>
      <c r="H20" s="15">
        <v>31969</v>
      </c>
      <c r="I20" s="17" t="s">
        <v>148</v>
      </c>
    </row>
    <row r="21" spans="1:9">
      <c r="A21" s="13" t="s">
        <v>25</v>
      </c>
      <c r="B21" s="13" t="s">
        <v>86</v>
      </c>
      <c r="C21" s="15">
        <v>41518</v>
      </c>
      <c r="D21" s="16">
        <v>25</v>
      </c>
      <c r="E21" s="15">
        <v>41549</v>
      </c>
      <c r="F21" s="15">
        <v>41545</v>
      </c>
      <c r="G21" s="13">
        <v>22</v>
      </c>
      <c r="H21" s="15">
        <v>33413</v>
      </c>
      <c r="I21" s="17" t="s">
        <v>149</v>
      </c>
    </row>
    <row r="22" spans="1:9">
      <c r="A22" s="13" t="s">
        <v>26</v>
      </c>
      <c r="B22" s="13" t="s">
        <v>87</v>
      </c>
      <c r="C22" s="15">
        <v>41518</v>
      </c>
      <c r="D22" s="16">
        <v>25</v>
      </c>
      <c r="E22" s="15">
        <v>41549</v>
      </c>
      <c r="F22" s="15">
        <v>41541</v>
      </c>
      <c r="G22" s="13">
        <v>18</v>
      </c>
      <c r="H22" s="15">
        <v>32724</v>
      </c>
      <c r="I22" s="17" t="s">
        <v>150</v>
      </c>
    </row>
    <row r="23" spans="1:9">
      <c r="A23" s="13" t="s">
        <v>27</v>
      </c>
      <c r="B23" s="13" t="s">
        <v>88</v>
      </c>
      <c r="C23" s="15">
        <v>41518</v>
      </c>
      <c r="D23" s="16">
        <v>25</v>
      </c>
      <c r="E23" s="15">
        <v>41549</v>
      </c>
      <c r="F23" s="15">
        <v>41548</v>
      </c>
      <c r="G23" s="13">
        <v>24</v>
      </c>
      <c r="H23" s="15">
        <v>31361</v>
      </c>
      <c r="I23" s="17" t="s">
        <v>151</v>
      </c>
    </row>
    <row r="24" spans="1:9">
      <c r="A24" s="13" t="s">
        <v>28</v>
      </c>
      <c r="B24" s="13" t="s">
        <v>89</v>
      </c>
      <c r="C24" s="15">
        <v>41518</v>
      </c>
      <c r="D24" s="16">
        <v>25</v>
      </c>
      <c r="E24" s="15">
        <v>41549</v>
      </c>
      <c r="F24" s="15">
        <v>41528</v>
      </c>
      <c r="G24" s="13">
        <v>9</v>
      </c>
      <c r="H24" s="15">
        <v>33038</v>
      </c>
      <c r="I24" s="17" t="s">
        <v>152</v>
      </c>
    </row>
    <row r="25" spans="1:9">
      <c r="A25" s="13" t="s">
        <v>29</v>
      </c>
      <c r="B25" s="13" t="s">
        <v>90</v>
      </c>
      <c r="C25" s="15">
        <v>41518</v>
      </c>
      <c r="D25" s="16">
        <v>25</v>
      </c>
      <c r="E25" s="15">
        <v>41549</v>
      </c>
      <c r="F25" s="15">
        <v>41547</v>
      </c>
      <c r="G25" s="13">
        <v>23</v>
      </c>
      <c r="H25" s="15">
        <v>33504</v>
      </c>
      <c r="I25" s="17" t="s">
        <v>153</v>
      </c>
    </row>
    <row r="26" spans="1:9">
      <c r="A26" s="13" t="s">
        <v>30</v>
      </c>
      <c r="B26" s="13" t="s">
        <v>91</v>
      </c>
      <c r="C26" s="15">
        <v>41518</v>
      </c>
      <c r="D26" s="16">
        <v>25</v>
      </c>
      <c r="E26" s="15">
        <v>41549</v>
      </c>
      <c r="F26" s="15">
        <v>41549</v>
      </c>
      <c r="G26" s="13">
        <v>25</v>
      </c>
      <c r="H26" s="15">
        <v>31492</v>
      </c>
      <c r="I26" s="17" t="s">
        <v>154</v>
      </c>
    </row>
    <row r="27" spans="1:9">
      <c r="A27" s="13" t="s">
        <v>31</v>
      </c>
      <c r="B27" s="13" t="s">
        <v>92</v>
      </c>
      <c r="C27" s="15">
        <v>41518</v>
      </c>
      <c r="D27" s="16">
        <v>25</v>
      </c>
      <c r="E27" s="15">
        <v>41549</v>
      </c>
      <c r="F27" s="15">
        <v>41548</v>
      </c>
      <c r="G27" s="13">
        <v>24</v>
      </c>
      <c r="H27" s="15">
        <v>32175</v>
      </c>
      <c r="I27" s="17" t="s">
        <v>155</v>
      </c>
    </row>
    <row r="28" spans="1:9">
      <c r="A28" s="13" t="s">
        <v>32</v>
      </c>
      <c r="B28" s="13" t="s">
        <v>93</v>
      </c>
      <c r="C28" s="15">
        <v>41519</v>
      </c>
      <c r="D28" s="16">
        <v>25</v>
      </c>
      <c r="E28" s="15">
        <v>41550</v>
      </c>
      <c r="F28" s="15">
        <v>41548</v>
      </c>
      <c r="G28" s="13">
        <v>24</v>
      </c>
      <c r="H28" s="15">
        <v>32054</v>
      </c>
      <c r="I28" s="17" t="s">
        <v>156</v>
      </c>
    </row>
    <row r="29" spans="1:9">
      <c r="A29" s="13" t="s">
        <v>33</v>
      </c>
      <c r="B29" s="13" t="s">
        <v>94</v>
      </c>
      <c r="C29" s="15">
        <v>41519</v>
      </c>
      <c r="D29" s="16">
        <v>25</v>
      </c>
      <c r="E29" s="15">
        <v>41550</v>
      </c>
      <c r="F29" s="15">
        <v>41528</v>
      </c>
      <c r="G29" s="13">
        <v>9</v>
      </c>
      <c r="H29" s="15">
        <v>33351</v>
      </c>
      <c r="I29" s="17" t="s">
        <v>157</v>
      </c>
    </row>
    <row r="30" spans="1:9">
      <c r="A30" s="13" t="s">
        <v>34</v>
      </c>
      <c r="B30" s="13" t="s">
        <v>95</v>
      </c>
      <c r="C30" s="15">
        <v>41519</v>
      </c>
      <c r="D30" s="16">
        <v>25</v>
      </c>
      <c r="E30" s="15">
        <v>41550</v>
      </c>
      <c r="F30" s="15">
        <v>41547</v>
      </c>
      <c r="G30" s="13">
        <v>23</v>
      </c>
      <c r="H30" s="15">
        <v>31826</v>
      </c>
      <c r="I30" s="17" t="s">
        <v>158</v>
      </c>
    </row>
    <row r="31" spans="1:9">
      <c r="A31" s="13" t="s">
        <v>35</v>
      </c>
      <c r="B31" s="13" t="s">
        <v>96</v>
      </c>
      <c r="C31" s="15">
        <v>41519</v>
      </c>
      <c r="D31" s="16">
        <v>25</v>
      </c>
      <c r="E31" s="15">
        <v>41550</v>
      </c>
      <c r="F31" s="15">
        <v>41549</v>
      </c>
      <c r="G31" s="13">
        <v>25</v>
      </c>
      <c r="H31" s="15">
        <v>32867</v>
      </c>
      <c r="I31" s="17" t="s">
        <v>159</v>
      </c>
    </row>
    <row r="32" spans="1:9">
      <c r="A32" s="13" t="s">
        <v>36</v>
      </c>
      <c r="B32" s="13" t="s">
        <v>97</v>
      </c>
      <c r="C32" s="15">
        <v>41519</v>
      </c>
      <c r="D32" s="16">
        <v>25</v>
      </c>
      <c r="E32" s="15">
        <v>41550</v>
      </c>
      <c r="F32" s="15">
        <v>41548</v>
      </c>
      <c r="G32" s="13">
        <v>24</v>
      </c>
      <c r="H32" s="15">
        <v>33971</v>
      </c>
      <c r="I32" s="17" t="s">
        <v>160</v>
      </c>
    </row>
    <row r="33" spans="1:9">
      <c r="A33" s="13" t="s">
        <v>37</v>
      </c>
      <c r="B33" s="13" t="s">
        <v>98</v>
      </c>
      <c r="C33" s="15">
        <v>41519</v>
      </c>
      <c r="D33" s="16">
        <v>25</v>
      </c>
      <c r="E33" s="15">
        <v>41550</v>
      </c>
      <c r="F33" s="15">
        <v>41559</v>
      </c>
      <c r="G33" s="13">
        <v>34</v>
      </c>
      <c r="H33" s="15">
        <v>31462</v>
      </c>
      <c r="I33" s="17" t="s">
        <v>161</v>
      </c>
    </row>
    <row r="34" spans="1:9">
      <c r="A34" s="13" t="s">
        <v>38</v>
      </c>
      <c r="B34" s="13" t="s">
        <v>99</v>
      </c>
      <c r="C34" s="15">
        <v>41519</v>
      </c>
      <c r="D34" s="16">
        <v>25</v>
      </c>
      <c r="E34" s="15">
        <v>41550</v>
      </c>
      <c r="F34" s="15">
        <v>41547</v>
      </c>
      <c r="G34" s="13">
        <v>23</v>
      </c>
      <c r="H34" s="15">
        <v>33312</v>
      </c>
      <c r="I34" s="17" t="s">
        <v>162</v>
      </c>
    </row>
    <row r="35" spans="1:9">
      <c r="A35" s="13" t="s">
        <v>39</v>
      </c>
      <c r="B35" s="13" t="s">
        <v>100</v>
      </c>
      <c r="C35" s="15">
        <v>41519</v>
      </c>
      <c r="D35" s="16">
        <v>25</v>
      </c>
      <c r="E35" s="15">
        <v>41550</v>
      </c>
      <c r="F35" s="15">
        <v>41545</v>
      </c>
      <c r="G35" s="13">
        <v>22</v>
      </c>
      <c r="H35" s="15">
        <v>31887</v>
      </c>
      <c r="I35" s="17" t="s">
        <v>163</v>
      </c>
    </row>
    <row r="36" spans="1:9">
      <c r="A36" s="13" t="s">
        <v>40</v>
      </c>
      <c r="B36" s="13" t="s">
        <v>101</v>
      </c>
      <c r="C36" s="15">
        <v>41519</v>
      </c>
      <c r="D36" s="16">
        <v>25</v>
      </c>
      <c r="E36" s="15">
        <v>41550</v>
      </c>
      <c r="F36" s="15">
        <v>41548</v>
      </c>
      <c r="G36" s="13">
        <v>24</v>
      </c>
      <c r="H36" s="15">
        <v>32653</v>
      </c>
      <c r="I36" s="17" t="s">
        <v>164</v>
      </c>
    </row>
    <row r="37" spans="1:9">
      <c r="A37" s="13" t="s">
        <v>41</v>
      </c>
      <c r="B37" s="13" t="s">
        <v>102</v>
      </c>
      <c r="C37" s="15">
        <v>41519</v>
      </c>
      <c r="D37" s="16">
        <v>25</v>
      </c>
      <c r="E37" s="15">
        <v>41550</v>
      </c>
      <c r="F37" s="15">
        <v>41528</v>
      </c>
      <c r="G37" s="13">
        <v>9</v>
      </c>
      <c r="H37" s="15">
        <v>33785</v>
      </c>
      <c r="I37" s="17" t="s">
        <v>165</v>
      </c>
    </row>
    <row r="38" spans="1:9">
      <c r="A38" s="13" t="s">
        <v>42</v>
      </c>
      <c r="B38" s="13" t="s">
        <v>103</v>
      </c>
      <c r="C38" s="15">
        <v>41519</v>
      </c>
      <c r="D38" s="16">
        <v>25</v>
      </c>
      <c r="E38" s="15">
        <v>41550</v>
      </c>
      <c r="F38" s="15">
        <v>41547</v>
      </c>
      <c r="G38" s="13">
        <v>23</v>
      </c>
      <c r="H38" s="15">
        <v>33057</v>
      </c>
      <c r="I38" s="17" t="s">
        <v>166</v>
      </c>
    </row>
    <row r="39" spans="1:9">
      <c r="A39" s="13" t="s">
        <v>43</v>
      </c>
      <c r="B39" s="13" t="s">
        <v>104</v>
      </c>
      <c r="C39" s="15">
        <v>41519</v>
      </c>
      <c r="D39" s="16">
        <v>25</v>
      </c>
      <c r="E39" s="15">
        <v>41550</v>
      </c>
      <c r="F39" s="15">
        <v>41549</v>
      </c>
      <c r="G39" s="13">
        <v>25</v>
      </c>
      <c r="H39" s="15">
        <v>34200</v>
      </c>
      <c r="I39" s="17" t="s">
        <v>167</v>
      </c>
    </row>
    <row r="40" spans="1:9">
      <c r="A40" s="13" t="s">
        <v>44</v>
      </c>
      <c r="B40" s="13" t="s">
        <v>105</v>
      </c>
      <c r="C40" s="15">
        <v>41519</v>
      </c>
      <c r="D40" s="16">
        <v>25</v>
      </c>
      <c r="E40" s="15">
        <v>41550</v>
      </c>
      <c r="F40" s="15">
        <v>41548</v>
      </c>
      <c r="G40" s="13">
        <v>24</v>
      </c>
      <c r="H40" s="15">
        <v>31671</v>
      </c>
      <c r="I40" s="17" t="s">
        <v>168</v>
      </c>
    </row>
    <row r="41" spans="1:9">
      <c r="A41" s="13" t="s">
        <v>45</v>
      </c>
      <c r="B41" s="13" t="s">
        <v>106</v>
      </c>
      <c r="C41" s="15">
        <v>41519</v>
      </c>
      <c r="D41" s="16">
        <v>25</v>
      </c>
      <c r="E41" s="15">
        <v>41550</v>
      </c>
      <c r="F41" s="15">
        <v>41548</v>
      </c>
      <c r="G41" s="13">
        <v>24</v>
      </c>
      <c r="H41" s="15">
        <v>32440</v>
      </c>
      <c r="I41" s="17" t="s">
        <v>169</v>
      </c>
    </row>
    <row r="42" spans="1:9">
      <c r="A42" s="13" t="s">
        <v>46</v>
      </c>
      <c r="B42" s="13" t="s">
        <v>107</v>
      </c>
      <c r="C42" s="15">
        <v>41519</v>
      </c>
      <c r="D42" s="16">
        <v>25</v>
      </c>
      <c r="E42" s="15">
        <v>41550</v>
      </c>
      <c r="F42" s="15">
        <v>41528</v>
      </c>
      <c r="G42" s="13">
        <v>9</v>
      </c>
      <c r="H42" s="15">
        <v>33937</v>
      </c>
      <c r="I42" s="17" t="s">
        <v>170</v>
      </c>
    </row>
    <row r="43" spans="1:9">
      <c r="A43" s="13" t="s">
        <v>47</v>
      </c>
      <c r="B43" s="13" t="s">
        <v>108</v>
      </c>
      <c r="C43" s="15">
        <v>41519</v>
      </c>
      <c r="D43" s="16">
        <v>25</v>
      </c>
      <c r="E43" s="15">
        <v>41550</v>
      </c>
      <c r="F43" s="15">
        <v>41547</v>
      </c>
      <c r="G43" s="13">
        <v>23</v>
      </c>
      <c r="H43" s="15">
        <v>32848</v>
      </c>
      <c r="I43" s="17" t="s">
        <v>171</v>
      </c>
    </row>
    <row r="44" spans="1:9">
      <c r="A44" s="13" t="s">
        <v>48</v>
      </c>
      <c r="B44" s="13" t="s">
        <v>109</v>
      </c>
      <c r="C44" s="15">
        <v>41519</v>
      </c>
      <c r="D44" s="16">
        <v>25</v>
      </c>
      <c r="E44" s="15">
        <v>41550</v>
      </c>
      <c r="F44" s="15">
        <v>41548</v>
      </c>
      <c r="G44" s="13">
        <v>24</v>
      </c>
      <c r="H44" s="15">
        <v>33985</v>
      </c>
      <c r="I44" s="17" t="s">
        <v>172</v>
      </c>
    </row>
    <row r="45" spans="1:9">
      <c r="A45" s="13" t="s">
        <v>49</v>
      </c>
      <c r="B45" s="13" t="s">
        <v>110</v>
      </c>
      <c r="C45" s="15">
        <v>41519</v>
      </c>
      <c r="D45" s="16">
        <v>25</v>
      </c>
      <c r="E45" s="15">
        <v>41550</v>
      </c>
      <c r="F45" s="15">
        <v>41528</v>
      </c>
      <c r="G45" s="13">
        <v>9</v>
      </c>
      <c r="H45" s="15">
        <v>32200</v>
      </c>
      <c r="I45" s="17" t="s">
        <v>173</v>
      </c>
    </row>
    <row r="46" spans="1:9">
      <c r="A46" s="13" t="s">
        <v>50</v>
      </c>
      <c r="B46" s="13" t="s">
        <v>111</v>
      </c>
      <c r="C46" s="15">
        <v>41519</v>
      </c>
      <c r="D46" s="16">
        <v>25</v>
      </c>
      <c r="E46" s="15">
        <v>41550</v>
      </c>
      <c r="F46" s="15">
        <v>41547</v>
      </c>
      <c r="G46" s="13">
        <v>23</v>
      </c>
      <c r="H46" s="15">
        <v>31489</v>
      </c>
      <c r="I46" s="17" t="s">
        <v>174</v>
      </c>
    </row>
    <row r="47" spans="1:9">
      <c r="A47" s="13" t="s">
        <v>51</v>
      </c>
      <c r="B47" s="13" t="s">
        <v>112</v>
      </c>
      <c r="C47" s="15">
        <v>41519</v>
      </c>
      <c r="D47" s="16">
        <v>25</v>
      </c>
      <c r="E47" s="15">
        <v>41550</v>
      </c>
      <c r="F47" s="15">
        <v>41549</v>
      </c>
      <c r="G47" s="13">
        <v>25</v>
      </c>
      <c r="H47" s="15">
        <v>32254</v>
      </c>
      <c r="I47" s="17" t="s">
        <v>175</v>
      </c>
    </row>
    <row r="48" spans="1:9">
      <c r="A48" s="13" t="s">
        <v>52</v>
      </c>
      <c r="B48" s="13" t="s">
        <v>113</v>
      </c>
      <c r="C48" s="15">
        <v>41519</v>
      </c>
      <c r="D48" s="16">
        <v>25</v>
      </c>
      <c r="E48" s="15">
        <v>41550</v>
      </c>
      <c r="F48" s="15">
        <v>41548</v>
      </c>
      <c r="G48" s="13">
        <v>24</v>
      </c>
      <c r="H48" s="15">
        <v>34120</v>
      </c>
      <c r="I48" s="17" t="s">
        <v>176</v>
      </c>
    </row>
    <row r="49" spans="1:9">
      <c r="A49" s="13" t="s">
        <v>53</v>
      </c>
      <c r="B49" s="13" t="s">
        <v>114</v>
      </c>
      <c r="C49" s="15">
        <v>41519</v>
      </c>
      <c r="D49" s="16">
        <v>25</v>
      </c>
      <c r="E49" s="15">
        <v>41550</v>
      </c>
      <c r="F49" s="15">
        <v>41559</v>
      </c>
      <c r="G49" s="13">
        <v>34</v>
      </c>
      <c r="H49" s="15">
        <v>33025</v>
      </c>
      <c r="I49" s="17" t="s">
        <v>177</v>
      </c>
    </row>
    <row r="50" spans="1:9">
      <c r="A50" s="13" t="s">
        <v>54</v>
      </c>
      <c r="B50" s="13" t="s">
        <v>115</v>
      </c>
      <c r="C50" s="15">
        <v>41519</v>
      </c>
      <c r="D50" s="16">
        <v>25</v>
      </c>
      <c r="E50" s="15">
        <v>41550</v>
      </c>
      <c r="F50" s="15">
        <v>41547</v>
      </c>
      <c r="G50" s="13">
        <v>23</v>
      </c>
      <c r="H50" s="15">
        <v>32701</v>
      </c>
      <c r="I50" s="17" t="s">
        <v>178</v>
      </c>
    </row>
    <row r="51" spans="1:9">
      <c r="A51" s="13" t="s">
        <v>55</v>
      </c>
      <c r="B51" s="13" t="s">
        <v>116</v>
      </c>
      <c r="C51" s="15">
        <v>41519</v>
      </c>
      <c r="D51" s="16">
        <v>25</v>
      </c>
      <c r="E51" s="15">
        <v>41550</v>
      </c>
      <c r="F51" s="15">
        <v>41545</v>
      </c>
      <c r="G51" s="13">
        <v>22</v>
      </c>
      <c r="H51" s="15">
        <v>31639</v>
      </c>
      <c r="I51" s="17" t="s">
        <v>179</v>
      </c>
    </row>
    <row r="52" spans="1:9">
      <c r="A52" s="13" t="s">
        <v>56</v>
      </c>
      <c r="B52" s="13" t="s">
        <v>117</v>
      </c>
      <c r="C52" s="15">
        <v>41519</v>
      </c>
      <c r="D52" s="16">
        <v>25</v>
      </c>
      <c r="E52" s="15">
        <v>41550</v>
      </c>
      <c r="F52" s="15">
        <v>41548</v>
      </c>
      <c r="G52" s="13">
        <v>24</v>
      </c>
      <c r="H52" s="15">
        <v>32403</v>
      </c>
      <c r="I52" s="17" t="s">
        <v>180</v>
      </c>
    </row>
    <row r="53" spans="1:9">
      <c r="A53" s="13" t="s">
        <v>57</v>
      </c>
      <c r="B53" s="13" t="s">
        <v>118</v>
      </c>
      <c r="C53" s="15">
        <v>41519</v>
      </c>
      <c r="D53" s="16">
        <v>25</v>
      </c>
      <c r="E53" s="15">
        <v>41550</v>
      </c>
      <c r="F53" s="15">
        <v>41528</v>
      </c>
      <c r="G53" s="13">
        <v>9</v>
      </c>
      <c r="H53" s="15">
        <v>33886</v>
      </c>
      <c r="I53" s="17" t="s">
        <v>181</v>
      </c>
    </row>
    <row r="54" spans="1:9">
      <c r="A54" s="13" t="s">
        <v>58</v>
      </c>
      <c r="B54" s="13" t="s">
        <v>119</v>
      </c>
      <c r="C54" s="15">
        <v>41519</v>
      </c>
      <c r="D54" s="16">
        <v>25</v>
      </c>
      <c r="E54" s="15">
        <v>41550</v>
      </c>
      <c r="F54" s="15">
        <v>41547</v>
      </c>
      <c r="G54" s="13">
        <v>23</v>
      </c>
      <c r="H54" s="15">
        <v>33546</v>
      </c>
      <c r="I54" s="17" t="s">
        <v>182</v>
      </c>
    </row>
    <row r="55" spans="1:9">
      <c r="A55" s="13" t="s">
        <v>59</v>
      </c>
      <c r="B55" s="13" t="s">
        <v>120</v>
      </c>
      <c r="C55" s="15">
        <v>41519</v>
      </c>
      <c r="D55" s="16">
        <v>25</v>
      </c>
      <c r="E55" s="15">
        <v>41550</v>
      </c>
      <c r="F55" s="15">
        <v>41549</v>
      </c>
      <c r="G55" s="13">
        <v>25</v>
      </c>
      <c r="H55" s="15">
        <v>34329</v>
      </c>
      <c r="I55" s="17" t="s">
        <v>183</v>
      </c>
    </row>
    <row r="56" spans="1:9">
      <c r="A56" s="13" t="s">
        <v>60</v>
      </c>
      <c r="B56" s="13" t="s">
        <v>121</v>
      </c>
      <c r="C56" s="15">
        <v>41519</v>
      </c>
      <c r="D56" s="16">
        <v>25</v>
      </c>
      <c r="E56" s="15">
        <v>41550</v>
      </c>
      <c r="F56" s="15">
        <v>41548</v>
      </c>
      <c r="G56" s="13">
        <v>24</v>
      </c>
      <c r="H56" s="15">
        <v>31794</v>
      </c>
      <c r="I56" s="17" t="s">
        <v>184</v>
      </c>
    </row>
    <row r="57" spans="1:9">
      <c r="A57" s="13" t="s">
        <v>61</v>
      </c>
      <c r="B57" s="13" t="s">
        <v>122</v>
      </c>
      <c r="C57" s="15">
        <v>41519</v>
      </c>
      <c r="D57" s="16">
        <v>25</v>
      </c>
      <c r="E57" s="15">
        <v>41550</v>
      </c>
      <c r="F57" s="15">
        <v>41548</v>
      </c>
      <c r="G57" s="13">
        <v>24</v>
      </c>
      <c r="H57" s="15">
        <v>33656</v>
      </c>
      <c r="I57" s="17" t="s">
        <v>185</v>
      </c>
    </row>
    <row r="58" spans="1:9">
      <c r="A58" s="13" t="s">
        <v>62</v>
      </c>
      <c r="B58" s="13" t="s">
        <v>123</v>
      </c>
      <c r="C58" s="15">
        <v>41519</v>
      </c>
      <c r="D58" s="16">
        <v>25</v>
      </c>
      <c r="E58" s="15">
        <v>41550</v>
      </c>
      <c r="F58" s="15">
        <v>41547</v>
      </c>
      <c r="G58" s="13">
        <v>23</v>
      </c>
      <c r="H58" s="15">
        <v>32596</v>
      </c>
      <c r="I58" s="17" t="s">
        <v>186</v>
      </c>
    </row>
    <row r="59" spans="1:9">
      <c r="A59" s="13" t="s">
        <v>63</v>
      </c>
      <c r="B59" s="13" t="s">
        <v>124</v>
      </c>
      <c r="C59" s="15">
        <v>41519</v>
      </c>
      <c r="D59" s="16">
        <v>25</v>
      </c>
      <c r="E59" s="15">
        <v>41550</v>
      </c>
      <c r="F59" s="15">
        <v>41549</v>
      </c>
      <c r="G59" s="13">
        <v>25</v>
      </c>
      <c r="H59" s="15">
        <v>32981</v>
      </c>
      <c r="I59" s="17" t="s">
        <v>187</v>
      </c>
    </row>
    <row r="60" spans="1:9">
      <c r="A60" s="13" t="s">
        <v>64</v>
      </c>
      <c r="B60" s="13" t="s">
        <v>125</v>
      </c>
      <c r="C60" s="15">
        <v>41519</v>
      </c>
      <c r="D60" s="16">
        <v>25</v>
      </c>
      <c r="E60" s="15">
        <v>41550</v>
      </c>
      <c r="F60" s="15">
        <v>41548</v>
      </c>
      <c r="G60" s="13">
        <v>24</v>
      </c>
      <c r="H60" s="15">
        <v>34100</v>
      </c>
      <c r="I60" s="17" t="s">
        <v>188</v>
      </c>
    </row>
    <row r="61" spans="1:9">
      <c r="A61" s="13" t="s">
        <v>65</v>
      </c>
      <c r="B61" s="13" t="s">
        <v>126</v>
      </c>
      <c r="C61" s="15">
        <v>41519</v>
      </c>
      <c r="D61" s="16">
        <v>25</v>
      </c>
      <c r="E61" s="15">
        <v>41550</v>
      </c>
      <c r="F61" s="15">
        <v>41559</v>
      </c>
      <c r="G61" s="13">
        <v>34</v>
      </c>
      <c r="H61" s="15">
        <v>33392</v>
      </c>
      <c r="I61" s="17" t="s">
        <v>189</v>
      </c>
    </row>
    <row r="62" spans="1:9">
      <c r="A62" s="13" t="s">
        <v>66</v>
      </c>
      <c r="B62" s="13" t="s">
        <v>127</v>
      </c>
      <c r="C62" s="15">
        <v>41519</v>
      </c>
      <c r="D62" s="16">
        <v>25</v>
      </c>
      <c r="E62" s="15">
        <v>41550</v>
      </c>
      <c r="F62" s="15">
        <v>41547</v>
      </c>
      <c r="G62" s="13">
        <v>23</v>
      </c>
      <c r="H62" s="15">
        <v>32697</v>
      </c>
      <c r="I62" s="17" t="s">
        <v>190</v>
      </c>
    </row>
  </sheetData>
  <customSheetViews>
    <customSheetView guid="{583140CD-255D-4D3A-930F-ED03AB483F86}">
      <selection activeCell="A2" sqref="A2"/>
      <pageMargins left="0.7" right="0.7" top="0.75" bottom="0.75" header="0.3" footer="0.3"/>
      <printOptions gridLines="1"/>
      <pageSetup paperSize="9" scale="80" orientation="landscape" horizontalDpi="300" verticalDpi="300" r:id="rId1"/>
    </customSheetView>
    <customSheetView guid="{2C15C2AE-7E2C-428A-8B3B-B7C4BBF0C151}">
      <selection activeCell="B9" sqref="B9"/>
      <pageMargins left="0.7" right="0.7" top="0.75" bottom="0.75" header="0.3" footer="0.3"/>
      <printOptions gridLines="1"/>
      <pageSetup paperSize="9" scale="80" orientation="landscape" horizontalDpi="300" verticalDpi="300" r:id="rId2"/>
    </customSheetView>
    <customSheetView guid="{CFFEAF92-69B9-4A02-BB93-671F395D4F23}">
      <selection activeCell="A2" sqref="A2"/>
      <pageMargins left="0.7" right="0.7" top="0.75" bottom="0.75" header="0.3" footer="0.3"/>
      <printOptions gridLines="1"/>
      <pageSetup paperSize="9" scale="80" orientation="landscape" horizontalDpi="300" verticalDpi="300" r:id="rId3"/>
    </customSheetView>
  </customSheetViews>
  <printOptions gridLines="1"/>
  <pageMargins left="0.7" right="0.7" top="0.75" bottom="0.75" header="0.3" footer="0.3"/>
  <pageSetup paperSize="9" scale="80" orientation="landscape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"/>
  <sheetViews>
    <sheetView tabSelected="1" workbookViewId="0">
      <selection activeCell="C14" sqref="C14"/>
    </sheetView>
  </sheetViews>
  <sheetFormatPr defaultRowHeight="15"/>
  <cols>
    <col min="1" max="1" width="34.28515625" bestFit="1" customWidth="1"/>
    <col min="2" max="2" width="24.5703125" bestFit="1" customWidth="1"/>
    <col min="3" max="3" width="23.7109375" bestFit="1" customWidth="1"/>
    <col min="4" max="5" width="24.5703125" bestFit="1" customWidth="1"/>
    <col min="6" max="6" width="23.5703125" bestFit="1" customWidth="1"/>
    <col min="7" max="7" width="34.28515625" bestFit="1" customWidth="1"/>
    <col min="9" max="9" width="25.7109375" bestFit="1" customWidth="1"/>
    <col min="10" max="11" width="23.5703125" bestFit="1" customWidth="1"/>
    <col min="12" max="13" width="24.5703125" bestFit="1" customWidth="1"/>
    <col min="14" max="14" width="23.5703125" bestFit="1" customWidth="1"/>
    <col min="15" max="18" width="24.5703125" bestFit="1" customWidth="1"/>
    <col min="19" max="19" width="25.7109375" bestFit="1" customWidth="1"/>
    <col min="20" max="20" width="24.5703125" bestFit="1" customWidth="1"/>
  </cols>
  <sheetData>
    <row r="1" spans="1:20">
      <c r="A1" s="1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</row>
    <row r="2" spans="1:20">
      <c r="A2" s="1" t="s">
        <v>0</v>
      </c>
      <c r="B2" s="7" t="s">
        <v>67</v>
      </c>
      <c r="C2" s="7" t="s">
        <v>68</v>
      </c>
      <c r="D2" s="7" t="s">
        <v>69</v>
      </c>
      <c r="E2" s="7" t="s">
        <v>70</v>
      </c>
      <c r="F2" s="7" t="s">
        <v>71</v>
      </c>
      <c r="G2" s="7" t="s">
        <v>72</v>
      </c>
      <c r="H2" s="7" t="s">
        <v>73</v>
      </c>
      <c r="I2" s="7" t="s">
        <v>74</v>
      </c>
      <c r="J2" s="7" t="s">
        <v>75</v>
      </c>
      <c r="K2" s="7" t="s">
        <v>76</v>
      </c>
      <c r="L2" s="7" t="s">
        <v>77</v>
      </c>
      <c r="M2" s="7" t="s">
        <v>78</v>
      </c>
      <c r="N2" s="7" t="s">
        <v>79</v>
      </c>
      <c r="O2" s="7" t="s">
        <v>80</v>
      </c>
      <c r="P2" s="7" t="s">
        <v>81</v>
      </c>
      <c r="Q2" s="7" t="s">
        <v>82</v>
      </c>
      <c r="R2" s="7" t="s">
        <v>83</v>
      </c>
      <c r="S2" s="7" t="s">
        <v>84</v>
      </c>
      <c r="T2" s="7" t="s">
        <v>85</v>
      </c>
    </row>
    <row r="3" spans="1:20">
      <c r="A3" s="1" t="s">
        <v>1</v>
      </c>
      <c r="B3" s="5">
        <v>41518</v>
      </c>
      <c r="C3" s="5">
        <v>41518</v>
      </c>
      <c r="D3" s="5">
        <v>41518</v>
      </c>
      <c r="E3" s="5">
        <v>41518</v>
      </c>
      <c r="F3" s="5">
        <v>41518</v>
      </c>
      <c r="G3" s="5">
        <v>41518</v>
      </c>
      <c r="H3" s="5">
        <v>41518</v>
      </c>
      <c r="I3" s="5">
        <v>41518</v>
      </c>
      <c r="J3" s="5">
        <v>41518</v>
      </c>
      <c r="K3" s="5">
        <v>41518</v>
      </c>
      <c r="L3" s="5">
        <v>41518</v>
      </c>
      <c r="M3" s="5">
        <v>41518</v>
      </c>
      <c r="N3" s="5">
        <v>41518</v>
      </c>
      <c r="O3" s="5">
        <v>41518</v>
      </c>
      <c r="P3" s="5">
        <v>41518</v>
      </c>
      <c r="Q3" s="5">
        <v>41518</v>
      </c>
      <c r="R3" s="5">
        <v>41518</v>
      </c>
      <c r="S3" s="5">
        <v>41518</v>
      </c>
      <c r="T3" s="5">
        <v>41518</v>
      </c>
    </row>
    <row r="4" spans="1:20">
      <c r="A4" s="1" t="s">
        <v>129</v>
      </c>
      <c r="B4" s="4">
        <v>25</v>
      </c>
      <c r="C4" s="4">
        <v>25</v>
      </c>
      <c r="D4" s="4">
        <v>25</v>
      </c>
      <c r="E4" s="4">
        <v>25</v>
      </c>
      <c r="F4" s="4">
        <v>25</v>
      </c>
      <c r="G4" s="4">
        <v>25</v>
      </c>
      <c r="H4" s="4">
        <v>25</v>
      </c>
      <c r="I4" s="4">
        <v>25</v>
      </c>
      <c r="J4" s="4">
        <v>25</v>
      </c>
      <c r="K4" s="4">
        <v>25</v>
      </c>
      <c r="L4" s="4">
        <v>25</v>
      </c>
      <c r="M4" s="4">
        <v>25</v>
      </c>
      <c r="N4" s="4">
        <v>25</v>
      </c>
      <c r="O4" s="4">
        <v>25</v>
      </c>
      <c r="P4" s="4">
        <v>25</v>
      </c>
      <c r="Q4" s="4">
        <v>25</v>
      </c>
      <c r="R4" s="4">
        <v>25</v>
      </c>
      <c r="S4" s="4">
        <v>25</v>
      </c>
      <c r="T4" s="4">
        <v>25</v>
      </c>
    </row>
    <row r="5" spans="1:20">
      <c r="A5" s="1" t="s">
        <v>130</v>
      </c>
      <c r="B5" s="5">
        <v>41549</v>
      </c>
      <c r="C5" s="5">
        <v>41549</v>
      </c>
      <c r="D5" s="5">
        <v>41549</v>
      </c>
      <c r="E5" s="5">
        <v>41549</v>
      </c>
      <c r="F5" s="5">
        <v>41549</v>
      </c>
      <c r="G5" s="5">
        <v>41549</v>
      </c>
      <c r="H5" s="5">
        <v>41549</v>
      </c>
      <c r="I5" s="5">
        <v>41549</v>
      </c>
      <c r="J5" s="5">
        <v>41549</v>
      </c>
      <c r="K5" s="5">
        <v>41549</v>
      </c>
      <c r="L5" s="5">
        <v>41549</v>
      </c>
      <c r="M5" s="5">
        <v>41549</v>
      </c>
      <c r="N5" s="5">
        <v>41549</v>
      </c>
      <c r="O5" s="5">
        <v>41549</v>
      </c>
      <c r="P5" s="5">
        <v>41549</v>
      </c>
      <c r="Q5" s="5">
        <v>41549</v>
      </c>
      <c r="R5" s="5">
        <v>41549</v>
      </c>
      <c r="S5" s="5">
        <v>41549</v>
      </c>
      <c r="T5" s="5">
        <v>41549</v>
      </c>
    </row>
    <row r="6" spans="1:20">
      <c r="A6" s="1" t="s">
        <v>2</v>
      </c>
      <c r="B6" s="5">
        <v>41547</v>
      </c>
      <c r="C6" s="5">
        <v>41549</v>
      </c>
      <c r="D6" s="5">
        <v>41548</v>
      </c>
      <c r="E6" s="5">
        <v>41559</v>
      </c>
      <c r="F6" s="5">
        <v>41547</v>
      </c>
      <c r="G6" s="5">
        <v>41545</v>
      </c>
      <c r="H6" s="5">
        <v>41541</v>
      </c>
      <c r="I6" s="5">
        <v>41548</v>
      </c>
      <c r="J6" s="5">
        <v>41528</v>
      </c>
      <c r="K6" s="5">
        <v>41547</v>
      </c>
      <c r="L6" s="5">
        <v>41549</v>
      </c>
      <c r="M6" s="5">
        <v>41548</v>
      </c>
      <c r="N6" s="5">
        <v>41559</v>
      </c>
      <c r="O6" s="5">
        <v>41547</v>
      </c>
      <c r="P6" s="5">
        <v>41545</v>
      </c>
      <c r="Q6" s="5">
        <v>41541</v>
      </c>
      <c r="R6" s="5">
        <v>41548</v>
      </c>
      <c r="S6" s="5">
        <v>41559</v>
      </c>
      <c r="T6" s="5">
        <v>41547</v>
      </c>
    </row>
    <row r="7" spans="1:20">
      <c r="A7" s="1" t="s">
        <v>128</v>
      </c>
      <c r="B7" s="7">
        <v>23</v>
      </c>
      <c r="C7" s="7">
        <v>25</v>
      </c>
      <c r="D7" s="7">
        <v>24</v>
      </c>
      <c r="E7" s="7">
        <v>34</v>
      </c>
      <c r="F7" s="7">
        <v>23</v>
      </c>
      <c r="G7" s="7">
        <v>22</v>
      </c>
      <c r="H7" s="7">
        <v>18</v>
      </c>
      <c r="I7" s="7">
        <v>24</v>
      </c>
      <c r="J7" s="7">
        <v>9</v>
      </c>
      <c r="K7" s="7">
        <v>23</v>
      </c>
      <c r="L7" s="7">
        <v>25</v>
      </c>
      <c r="M7" s="7">
        <v>24</v>
      </c>
      <c r="N7" s="7">
        <v>34</v>
      </c>
      <c r="O7" s="7">
        <v>23</v>
      </c>
      <c r="P7" s="7">
        <v>22</v>
      </c>
      <c r="Q7" s="7">
        <v>18</v>
      </c>
      <c r="R7" s="7">
        <v>24</v>
      </c>
      <c r="S7" s="7">
        <v>34</v>
      </c>
      <c r="T7" s="7">
        <v>23</v>
      </c>
    </row>
    <row r="8" spans="1:20">
      <c r="A8" s="1" t="s">
        <v>3</v>
      </c>
      <c r="B8" s="5">
        <v>31848</v>
      </c>
      <c r="C8" s="5">
        <v>33717</v>
      </c>
      <c r="D8" s="5">
        <v>32281</v>
      </c>
      <c r="E8" s="5">
        <v>34161</v>
      </c>
      <c r="F8" s="5">
        <v>32318</v>
      </c>
      <c r="G8" s="5">
        <v>31993</v>
      </c>
      <c r="H8" s="5">
        <v>33187</v>
      </c>
      <c r="I8" s="5">
        <v>31942</v>
      </c>
      <c r="J8" s="5">
        <v>34235</v>
      </c>
      <c r="K8" s="5">
        <v>32588</v>
      </c>
      <c r="L8" s="5">
        <v>32357</v>
      </c>
      <c r="M8" s="5">
        <v>31781</v>
      </c>
      <c r="N8" s="5">
        <v>33717</v>
      </c>
      <c r="O8" s="5">
        <v>32191</v>
      </c>
      <c r="P8" s="5">
        <v>33238</v>
      </c>
      <c r="Q8" s="5">
        <v>31482</v>
      </c>
      <c r="R8" s="5">
        <v>33727</v>
      </c>
      <c r="S8" s="5">
        <v>32448</v>
      </c>
      <c r="T8" s="5">
        <v>31969</v>
      </c>
    </row>
    <row r="9" spans="1:20">
      <c r="A9" s="1" t="s">
        <v>4</v>
      </c>
      <c r="B9" s="8" t="s">
        <v>131</v>
      </c>
      <c r="C9" s="8" t="s">
        <v>132</v>
      </c>
      <c r="D9" s="8" t="s">
        <v>133</v>
      </c>
      <c r="E9" s="8" t="s">
        <v>134</v>
      </c>
      <c r="F9" s="8" t="s">
        <v>135</v>
      </c>
      <c r="G9" s="8" t="s">
        <v>136</v>
      </c>
      <c r="H9" s="8" t="s">
        <v>137</v>
      </c>
      <c r="I9" s="8" t="s">
        <v>138</v>
      </c>
      <c r="J9" s="8" t="s">
        <v>139</v>
      </c>
      <c r="K9" s="8" t="s">
        <v>140</v>
      </c>
      <c r="L9" s="8" t="s">
        <v>141</v>
      </c>
      <c r="M9" s="8" t="s">
        <v>142</v>
      </c>
      <c r="N9" s="8" t="s">
        <v>132</v>
      </c>
      <c r="O9" s="8" t="s">
        <v>143</v>
      </c>
      <c r="P9" s="8" t="s">
        <v>144</v>
      </c>
      <c r="Q9" s="8" t="s">
        <v>145</v>
      </c>
      <c r="R9" s="8" t="s">
        <v>146</v>
      </c>
      <c r="S9" s="8" t="s">
        <v>147</v>
      </c>
      <c r="T9" s="8" t="s">
        <v>148</v>
      </c>
    </row>
    <row r="13" spans="1:20">
      <c r="B13" s="1" t="s">
        <v>5</v>
      </c>
      <c r="C13" s="1" t="s">
        <v>0</v>
      </c>
      <c r="D13" s="1" t="s">
        <v>3</v>
      </c>
      <c r="E13" s="1" t="s">
        <v>4</v>
      </c>
    </row>
    <row r="14" spans="1:20">
      <c r="B14" s="7" t="s">
        <v>10</v>
      </c>
      <c r="C14" s="7" t="str">
        <f>HLOOKUP($B14,$B$1:$T$9,2,0)</f>
        <v>BE1005</v>
      </c>
      <c r="D14" s="5">
        <f>HLOOKUP($B14,$B$1:$T$9,8,0)</f>
        <v>32318</v>
      </c>
      <c r="E14" s="7" t="str">
        <f>HLOOKUP($B14,$B$1:$T$9,9,0)</f>
        <v xml:space="preserve">25 years 3 months 6 Days </v>
      </c>
    </row>
    <row r="15" spans="1:20">
      <c r="B15" s="7" t="s">
        <v>14</v>
      </c>
      <c r="C15" s="7" t="str">
        <f t="shared" ref="C15:C16" si="0">HLOOKUP($B15,$B$1:$T$9,2,0)</f>
        <v>BE1009</v>
      </c>
      <c r="D15" s="5">
        <f t="shared" ref="D15:D16" si="1">HLOOKUP($B15,$B$1:$T$9,8,0)</f>
        <v>34235</v>
      </c>
      <c r="E15" s="7" t="str">
        <f t="shared" ref="E15:E16" si="2">HLOOKUP($B15,$B$1:$T$9,9,0)</f>
        <v xml:space="preserve">20 years 0 months 7 Days </v>
      </c>
    </row>
    <row r="16" spans="1:20">
      <c r="B16" s="7" t="s">
        <v>24</v>
      </c>
      <c r="C16" s="7" t="str">
        <f t="shared" si="0"/>
        <v>BE1019</v>
      </c>
      <c r="D16" s="5">
        <f t="shared" si="1"/>
        <v>31969</v>
      </c>
      <c r="E16" s="7" t="str">
        <f t="shared" si="2"/>
        <v xml:space="preserve">26 years 2 months 19 Days </v>
      </c>
    </row>
  </sheetData>
  <customSheetViews>
    <customSheetView guid="{583140CD-255D-4D3A-930F-ED03AB483F86}">
      <selection activeCell="D20" sqref="D20"/>
      <pageMargins left="0.7" right="0.7" top="0.75" bottom="0.75" header="0.3" footer="0.3"/>
    </customSheetView>
    <customSheetView guid="{2C15C2AE-7E2C-428A-8B3B-B7C4BBF0C151}">
      <selection activeCell="D20" sqref="D20"/>
      <pageMargins left="0.7" right="0.7" top="0.75" bottom="0.75" header="0.3" footer="0.3"/>
    </customSheetView>
    <customSheetView guid="{CFFEAF92-69B9-4A02-BB93-671F395D4F23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20"/>
  <sheetViews>
    <sheetView workbookViewId="0">
      <selection activeCell="B2" sqref="B2"/>
    </sheetView>
  </sheetViews>
  <sheetFormatPr defaultRowHeight="15"/>
  <cols>
    <col min="2" max="2" width="11.5703125" bestFit="1" customWidth="1"/>
    <col min="3" max="3" width="14.5703125" bestFit="1" customWidth="1"/>
    <col min="5" max="5" width="11.5703125" bestFit="1" customWidth="1"/>
    <col min="6" max="6" width="14.5703125" bestFit="1" customWidth="1"/>
    <col min="10" max="10" width="10.140625" bestFit="1" customWidth="1"/>
    <col min="11" max="14" width="11" customWidth="1"/>
    <col min="15" max="16" width="11.5703125" bestFit="1" customWidth="1"/>
    <col min="17" max="17" width="15.5703125" customWidth="1"/>
    <col min="18" max="18" width="6.42578125" bestFit="1" customWidth="1"/>
    <col min="19" max="19" width="7.140625" bestFit="1" customWidth="1"/>
    <col min="20" max="20" width="10.85546875" bestFit="1" customWidth="1"/>
    <col min="21" max="21" width="8.140625" bestFit="1" customWidth="1"/>
    <col min="22" max="22" width="10.42578125" bestFit="1" customWidth="1"/>
    <col min="23" max="23" width="11.5703125" bestFit="1" customWidth="1"/>
  </cols>
  <sheetData>
    <row r="1" spans="1:23">
      <c r="A1" s="7" t="s">
        <v>191</v>
      </c>
      <c r="B1" s="7" t="s">
        <v>192</v>
      </c>
      <c r="C1" s="7" t="s">
        <v>193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</row>
    <row r="2" spans="1:23">
      <c r="A2" s="7">
        <v>105</v>
      </c>
      <c r="B2" s="7" t="str">
        <f>INDEX(E9:G13,MATCH(A2,G9:G13,0),MATCH(B1,E8:G8,0))</f>
        <v>Garlic Bread</v>
      </c>
      <c r="C2" s="7"/>
      <c r="K2" t="s">
        <v>204</v>
      </c>
      <c r="L2" t="s">
        <v>194</v>
      </c>
      <c r="M2" t="s">
        <v>195</v>
      </c>
      <c r="N2" t="s">
        <v>196</v>
      </c>
      <c r="O2" t="s">
        <v>197</v>
      </c>
      <c r="P2" t="s">
        <v>202</v>
      </c>
    </row>
    <row r="3" spans="1:23">
      <c r="A3" s="7">
        <v>102</v>
      </c>
      <c r="B3" s="7"/>
      <c r="C3" s="7"/>
      <c r="K3" t="s">
        <v>205</v>
      </c>
      <c r="L3">
        <v>780</v>
      </c>
      <c r="M3">
        <v>3456</v>
      </c>
      <c r="N3">
        <v>769</v>
      </c>
      <c r="O3">
        <v>52700</v>
      </c>
      <c r="P3">
        <v>500</v>
      </c>
    </row>
    <row r="4" spans="1:23">
      <c r="A4" s="7">
        <v>103</v>
      </c>
      <c r="B4" s="7"/>
      <c r="C4" s="7"/>
      <c r="K4" t="s">
        <v>206</v>
      </c>
      <c r="L4">
        <v>670</v>
      </c>
      <c r="M4">
        <v>7890</v>
      </c>
      <c r="N4">
        <v>985</v>
      </c>
      <c r="O4">
        <v>49600</v>
      </c>
      <c r="P4">
        <v>400</v>
      </c>
    </row>
    <row r="5" spans="1:23">
      <c r="A5" s="7">
        <v>101</v>
      </c>
      <c r="B5" s="7"/>
      <c r="C5" s="7"/>
      <c r="K5" t="s">
        <v>207</v>
      </c>
      <c r="L5">
        <v>1014</v>
      </c>
      <c r="M5" s="6">
        <v>7650</v>
      </c>
      <c r="N5">
        <v>867</v>
      </c>
      <c r="O5">
        <v>46500</v>
      </c>
      <c r="P5">
        <v>600</v>
      </c>
    </row>
    <row r="6" spans="1:23">
      <c r="A6" s="7">
        <v>105</v>
      </c>
      <c r="B6" s="7"/>
      <c r="C6" s="7"/>
      <c r="K6" t="s">
        <v>208</v>
      </c>
      <c r="L6">
        <v>890</v>
      </c>
      <c r="M6">
        <v>9010</v>
      </c>
      <c r="N6">
        <v>1230</v>
      </c>
      <c r="O6">
        <v>43400</v>
      </c>
      <c r="P6">
        <v>300</v>
      </c>
    </row>
    <row r="7" spans="1:23">
      <c r="A7" s="7">
        <v>102</v>
      </c>
      <c r="B7" s="7"/>
      <c r="C7" s="7"/>
      <c r="K7" t="s">
        <v>209</v>
      </c>
      <c r="L7">
        <v>660</v>
      </c>
      <c r="M7">
        <v>7880</v>
      </c>
      <c r="N7">
        <v>2000</v>
      </c>
      <c r="O7">
        <v>40300</v>
      </c>
      <c r="P7">
        <v>220</v>
      </c>
    </row>
    <row r="8" spans="1:23">
      <c r="A8" s="7">
        <v>104</v>
      </c>
      <c r="B8" s="7"/>
      <c r="C8" s="7"/>
      <c r="E8" s="10" t="s">
        <v>192</v>
      </c>
      <c r="F8" s="10" t="s">
        <v>193</v>
      </c>
      <c r="G8" s="10" t="s">
        <v>191</v>
      </c>
      <c r="K8" t="s">
        <v>210</v>
      </c>
      <c r="L8">
        <v>560</v>
      </c>
      <c r="M8">
        <v>5670</v>
      </c>
      <c r="N8">
        <v>1670</v>
      </c>
      <c r="O8">
        <v>37200</v>
      </c>
      <c r="P8">
        <v>450</v>
      </c>
    </row>
    <row r="9" spans="1:23">
      <c r="A9" s="7">
        <v>104</v>
      </c>
      <c r="B9" s="7"/>
      <c r="C9" s="7"/>
      <c r="E9" s="7" t="s">
        <v>194</v>
      </c>
      <c r="F9" s="7" t="s">
        <v>198</v>
      </c>
      <c r="G9" s="9">
        <v>101</v>
      </c>
      <c r="K9" t="s">
        <v>211</v>
      </c>
      <c r="L9">
        <v>680</v>
      </c>
      <c r="M9">
        <v>9872</v>
      </c>
      <c r="N9">
        <v>900</v>
      </c>
      <c r="O9">
        <v>34100</v>
      </c>
      <c r="P9">
        <v>670</v>
      </c>
    </row>
    <row r="10" spans="1:23">
      <c r="A10" s="7">
        <v>105</v>
      </c>
      <c r="B10" s="7"/>
      <c r="C10" s="7"/>
      <c r="E10" s="7" t="s">
        <v>195</v>
      </c>
      <c r="F10" s="7" t="s">
        <v>199</v>
      </c>
      <c r="G10" s="9">
        <v>102</v>
      </c>
      <c r="K10" t="s">
        <v>212</v>
      </c>
      <c r="L10">
        <v>900</v>
      </c>
      <c r="M10">
        <v>8202</v>
      </c>
      <c r="N10">
        <v>896</v>
      </c>
      <c r="O10">
        <v>31000</v>
      </c>
      <c r="P10">
        <v>560</v>
      </c>
    </row>
    <row r="11" spans="1:23">
      <c r="A11" s="7">
        <v>101</v>
      </c>
      <c r="B11" s="7"/>
      <c r="C11" s="7"/>
      <c r="E11" s="7" t="s">
        <v>196</v>
      </c>
      <c r="F11" t="s">
        <v>200</v>
      </c>
      <c r="G11" s="9">
        <v>103</v>
      </c>
      <c r="K11" t="s">
        <v>213</v>
      </c>
      <c r="L11">
        <v>1034</v>
      </c>
      <c r="M11">
        <v>8239.6</v>
      </c>
      <c r="N11">
        <v>1600</v>
      </c>
      <c r="O11">
        <v>25000</v>
      </c>
      <c r="P11">
        <v>340</v>
      </c>
    </row>
    <row r="12" spans="1:23">
      <c r="A12" s="7">
        <v>103</v>
      </c>
      <c r="B12" s="7"/>
      <c r="C12" s="7"/>
      <c r="E12" s="7" t="s">
        <v>197</v>
      </c>
      <c r="F12" s="7" t="s">
        <v>201</v>
      </c>
      <c r="G12" s="9">
        <v>104</v>
      </c>
      <c r="K12" t="s">
        <v>214</v>
      </c>
      <c r="L12">
        <v>756</v>
      </c>
      <c r="M12">
        <v>8277.2000000000007</v>
      </c>
      <c r="N12">
        <v>2400</v>
      </c>
      <c r="O12">
        <v>34000</v>
      </c>
      <c r="P12">
        <v>200</v>
      </c>
    </row>
    <row r="13" spans="1:23">
      <c r="E13" s="7" t="s">
        <v>202</v>
      </c>
      <c r="F13" s="7" t="s">
        <v>203</v>
      </c>
      <c r="G13" s="9">
        <v>105</v>
      </c>
      <c r="K13" t="s">
        <v>215</v>
      </c>
      <c r="L13">
        <v>980</v>
      </c>
      <c r="M13">
        <v>8314.7999999999993</v>
      </c>
      <c r="N13">
        <v>2390</v>
      </c>
      <c r="O13">
        <v>12000</v>
      </c>
      <c r="P13">
        <v>450</v>
      </c>
    </row>
    <row r="14" spans="1:23">
      <c r="K14" t="s">
        <v>216</v>
      </c>
      <c r="L14">
        <v>976</v>
      </c>
      <c r="M14">
        <v>8352.4</v>
      </c>
      <c r="N14">
        <v>3400</v>
      </c>
      <c r="O14">
        <v>22000</v>
      </c>
      <c r="P14">
        <v>330</v>
      </c>
    </row>
    <row r="16" spans="1:23">
      <c r="B16" s="6" t="s">
        <v>240</v>
      </c>
      <c r="C16">
        <f>MATCH(A2,G9:G13,0)</f>
        <v>5</v>
      </c>
      <c r="K16" s="12" t="s">
        <v>204</v>
      </c>
      <c r="L16" s="7" t="s">
        <v>205</v>
      </c>
      <c r="M16" s="7" t="s">
        <v>206</v>
      </c>
      <c r="N16" s="7" t="s">
        <v>207</v>
      </c>
      <c r="O16" s="7" t="s">
        <v>208</v>
      </c>
      <c r="P16" s="7" t="s">
        <v>209</v>
      </c>
      <c r="Q16" s="7" t="s">
        <v>210</v>
      </c>
      <c r="R16" s="7" t="s">
        <v>211</v>
      </c>
      <c r="S16" s="7" t="s">
        <v>212</v>
      </c>
      <c r="T16" s="7" t="s">
        <v>213</v>
      </c>
      <c r="U16" s="7" t="s">
        <v>214</v>
      </c>
      <c r="V16" s="7" t="s">
        <v>215</v>
      </c>
      <c r="W16" s="7" t="s">
        <v>216</v>
      </c>
    </row>
    <row r="17" spans="2:23">
      <c r="B17" s="6" t="s">
        <v>241</v>
      </c>
      <c r="C17">
        <f>MATCH(B1,E8:G8,0)</f>
        <v>1</v>
      </c>
      <c r="K17" s="12" t="s">
        <v>192</v>
      </c>
      <c r="L17" s="7" t="s">
        <v>196</v>
      </c>
      <c r="M17" s="7" t="s">
        <v>194</v>
      </c>
      <c r="N17" s="7" t="s">
        <v>195</v>
      </c>
      <c r="O17" s="7" t="s">
        <v>202</v>
      </c>
      <c r="P17" s="7" t="s">
        <v>194</v>
      </c>
      <c r="Q17" s="7" t="s">
        <v>197</v>
      </c>
      <c r="R17" s="7" t="s">
        <v>194</v>
      </c>
      <c r="S17" s="7" t="s">
        <v>196</v>
      </c>
      <c r="T17" s="7" t="s">
        <v>196</v>
      </c>
      <c r="U17" s="7" t="s">
        <v>195</v>
      </c>
      <c r="V17" s="7" t="s">
        <v>197</v>
      </c>
      <c r="W17" s="7" t="s">
        <v>202</v>
      </c>
    </row>
    <row r="18" spans="2:23">
      <c r="K18" s="12" t="s">
        <v>217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20" spans="2:23" s="6" customFormat="1"/>
    <row r="21" spans="2:23" s="6" customFormat="1"/>
    <row r="22" spans="2:23" s="6" customFormat="1"/>
    <row r="23" spans="2:23" s="6" customFormat="1"/>
    <row r="24" spans="2:23" s="6" customFormat="1"/>
    <row r="25" spans="2:23" s="6" customFormat="1"/>
    <row r="26" spans="2:23" s="6" customFormat="1"/>
    <row r="27" spans="2:23" s="6" customFormat="1"/>
    <row r="28" spans="2:23" s="6" customFormat="1"/>
    <row r="29" spans="2:23" s="6" customFormat="1"/>
    <row r="30" spans="2:23" s="6" customFormat="1"/>
    <row r="31" spans="2:23" s="6" customFormat="1"/>
    <row r="32" spans="2:23" s="6" customFormat="1"/>
    <row r="33" s="6" customFormat="1"/>
    <row r="34" s="6" customFormat="1"/>
    <row r="35" s="6" customFormat="1"/>
    <row r="36" s="6" customFormat="1"/>
    <row r="37" s="6" customFormat="1"/>
    <row r="38" s="6" customFormat="1"/>
    <row r="39" s="6" customFormat="1"/>
    <row r="40" s="6" customFormat="1"/>
    <row r="41" s="6" customFormat="1"/>
    <row r="42" s="6" customFormat="1"/>
    <row r="43" s="6" customFormat="1"/>
    <row r="44" s="6" customFormat="1"/>
    <row r="45" s="6" customFormat="1"/>
    <row r="46" s="6" customFormat="1"/>
    <row r="47" s="6" customFormat="1"/>
    <row r="48" s="6" customFormat="1"/>
    <row r="49" s="6" customFormat="1"/>
    <row r="50" s="6" customFormat="1"/>
    <row r="51" s="6" customFormat="1"/>
    <row r="52" s="6" customFormat="1"/>
    <row r="53" s="6" customFormat="1"/>
    <row r="54" s="6" customFormat="1"/>
    <row r="55" s="6" customFormat="1"/>
    <row r="56" s="6" customFormat="1"/>
    <row r="57" s="6" customFormat="1"/>
    <row r="58" s="6" customFormat="1"/>
    <row r="59" s="6" customFormat="1"/>
    <row r="60" s="6" customFormat="1"/>
    <row r="61" s="6" customFormat="1"/>
    <row r="62" s="6" customFormat="1"/>
    <row r="63" s="6" customFormat="1"/>
    <row r="64" s="6" customFormat="1"/>
    <row r="65" s="6" customFormat="1"/>
    <row r="66" s="6" customFormat="1"/>
    <row r="67" s="6" customFormat="1"/>
    <row r="68" s="6" customFormat="1"/>
    <row r="69" s="6" customFormat="1"/>
    <row r="70" s="6" customFormat="1"/>
    <row r="71" s="6" customFormat="1"/>
    <row r="72" s="6" customFormat="1"/>
    <row r="73" s="6" customFormat="1"/>
    <row r="74" s="6" customFormat="1"/>
    <row r="75" s="6" customFormat="1"/>
    <row r="76" s="6" customFormat="1"/>
    <row r="77" s="6" customFormat="1"/>
    <row r="78" s="6" customFormat="1"/>
    <row r="79" s="6" customFormat="1"/>
    <row r="80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  <row r="109" s="6" customFormat="1"/>
    <row r="110" s="6" customFormat="1"/>
    <row r="111" s="6" customFormat="1"/>
    <row r="112" s="6" customFormat="1"/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  <row r="141" s="6" customFormat="1"/>
    <row r="142" s="6" customFormat="1"/>
    <row r="143" s="6" customFormat="1"/>
    <row r="144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  <row r="173" s="6" customFormat="1"/>
    <row r="174" s="6" customFormat="1"/>
    <row r="175" s="6" customFormat="1"/>
    <row r="176" s="6" customFormat="1"/>
    <row r="177" s="6" customFormat="1"/>
    <row r="178" s="6" customFormat="1"/>
    <row r="179" s="6" customFormat="1"/>
    <row r="180" s="6" customFormat="1"/>
    <row r="181" s="6" customFormat="1"/>
    <row r="182" s="6" customFormat="1"/>
    <row r="183" s="6" customFormat="1"/>
    <row r="184" s="6" customFormat="1"/>
    <row r="185" s="6" customFormat="1"/>
    <row r="186" s="6" customFormat="1"/>
    <row r="187" s="6" customFormat="1"/>
    <row r="188" s="6" customFormat="1"/>
    <row r="189" s="6" customFormat="1"/>
    <row r="190" s="6" customFormat="1"/>
    <row r="191" s="6" customFormat="1"/>
    <row r="192" s="6" customFormat="1"/>
    <row r="193" s="6" customFormat="1"/>
    <row r="194" s="6" customFormat="1"/>
    <row r="195" s="6" customFormat="1"/>
    <row r="196" s="6" customFormat="1"/>
    <row r="197" s="6" customFormat="1"/>
    <row r="198" s="6" customFormat="1"/>
    <row r="199" s="6" customFormat="1"/>
    <row r="200" s="6" customFormat="1"/>
    <row r="201" s="6" customFormat="1"/>
    <row r="202" s="6" customFormat="1"/>
    <row r="203" s="6" customFormat="1"/>
    <row r="204" s="6" customFormat="1"/>
    <row r="205" s="6" customFormat="1"/>
    <row r="206" s="6" customFormat="1"/>
    <row r="207" s="6" customFormat="1"/>
    <row r="208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</sheetData>
  <customSheetViews>
    <customSheetView guid="{583140CD-255D-4D3A-930F-ED03AB483F86}" topLeftCell="F1">
      <selection activeCell="K15" sqref="K15"/>
      <pageMargins left="0.7" right="0.7" top="0.75" bottom="0.75" header="0.3" footer="0.3"/>
      <pageSetup orientation="portrait" horizontalDpi="300" verticalDpi="300" r:id="rId1"/>
    </customSheetView>
    <customSheetView guid="{2C15C2AE-7E2C-428A-8B3B-B7C4BBF0C151}" topLeftCell="F1">
      <selection activeCell="K15" sqref="K15"/>
      <pageMargins left="0.7" right="0.7" top="0.75" bottom="0.75" header="0.3" footer="0.3"/>
      <pageSetup orientation="portrait" horizontalDpi="300" verticalDpi="300" r:id="rId2"/>
    </customSheetView>
    <customSheetView guid="{CFFEAF92-69B9-4A02-BB93-671F395D4F23}" topLeftCell="F1">
      <selection activeCell="K15" sqref="K15"/>
      <pageMargins left="0.7" right="0.7" top="0.75" bottom="0.75" header="0.3" footer="0.3"/>
      <pageSetup orientation="portrait" horizontalDpi="300" verticalDpi="300" r:id="rId3"/>
    </customSheetView>
  </customSheetViews>
  <pageMargins left="0.7" right="0.7" top="0.75" bottom="0.75" header="0.3" footer="0.3"/>
  <pageSetup orientation="portrait" horizontalDpi="300" verticalDpi="300" r:id="rId4"/>
  <extLst xmlns:xr2="http://schemas.microsoft.com/office/spreadsheetml/2015/revision2"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markers="1" high="1" low="1" first="1" last="1" negative="1" xr2:uid="{00000000-0003-0000-0300-000000000000}">
          <x14:colorSeries theme="5" tint="-0.249977111117893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Refrence!L3:P3</xm:f>
              <xm:sqref>Q3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C10" sqref="C10"/>
    </sheetView>
  </sheetViews>
  <sheetFormatPr defaultRowHeight="15"/>
  <sheetData>
    <row r="1" spans="1:4" s="6" customFormat="1">
      <c r="A1" s="19" t="s">
        <v>229</v>
      </c>
      <c r="B1" s="20"/>
      <c r="C1" s="21"/>
    </row>
    <row r="2" spans="1:4">
      <c r="A2" s="7">
        <v>0</v>
      </c>
      <c r="B2" s="7">
        <v>200000</v>
      </c>
      <c r="C2" s="11">
        <v>0</v>
      </c>
    </row>
    <row r="3" spans="1:4">
      <c r="A3" s="7">
        <v>200001</v>
      </c>
      <c r="B3" s="7">
        <v>500000</v>
      </c>
      <c r="C3" s="11">
        <v>0.1</v>
      </c>
    </row>
    <row r="4" spans="1:4">
      <c r="A4" s="7">
        <v>500001</v>
      </c>
      <c r="B4" s="7">
        <v>100000</v>
      </c>
      <c r="C4" s="11">
        <v>0.2</v>
      </c>
    </row>
    <row r="5" spans="1:4">
      <c r="A5" s="7">
        <v>1000001</v>
      </c>
      <c r="B5" s="7"/>
      <c r="C5" s="11">
        <v>0.3</v>
      </c>
    </row>
    <row r="9" spans="1:4">
      <c r="A9" s="7" t="s">
        <v>218</v>
      </c>
      <c r="B9" s="7" t="s">
        <v>219</v>
      </c>
      <c r="C9" s="7" t="s">
        <v>220</v>
      </c>
      <c r="D9" s="7" t="s">
        <v>228</v>
      </c>
    </row>
    <row r="10" spans="1:4">
      <c r="A10" s="7" t="s">
        <v>221</v>
      </c>
      <c r="B10" s="7">
        <v>1200000</v>
      </c>
      <c r="C10" s="11">
        <f>VLOOKUP($B10,$A$2:$C$5,3,1)</f>
        <v>0.3</v>
      </c>
      <c r="D10" s="7">
        <f>$B10-($B10*$C10)</f>
        <v>840000</v>
      </c>
    </row>
    <row r="11" spans="1:4">
      <c r="A11" s="7" t="s">
        <v>222</v>
      </c>
      <c r="B11" s="7">
        <v>300000</v>
      </c>
      <c r="C11" s="11">
        <f t="shared" ref="C11:C16" si="0">VLOOKUP($B11,$A$2:$C$5,3,1)</f>
        <v>0.1</v>
      </c>
      <c r="D11" s="7">
        <f t="shared" ref="D11:D16" si="1">$B11-($B11*$C11)</f>
        <v>270000</v>
      </c>
    </row>
    <row r="12" spans="1:4">
      <c r="A12" s="7" t="s">
        <v>223</v>
      </c>
      <c r="B12" s="7">
        <v>560000</v>
      </c>
      <c r="C12" s="11">
        <f t="shared" si="0"/>
        <v>0.2</v>
      </c>
      <c r="D12" s="7">
        <f t="shared" si="1"/>
        <v>448000</v>
      </c>
    </row>
    <row r="13" spans="1:4">
      <c r="A13" s="7" t="s">
        <v>224</v>
      </c>
      <c r="B13" s="7">
        <v>200000</v>
      </c>
      <c r="C13" s="11">
        <f t="shared" si="0"/>
        <v>0</v>
      </c>
      <c r="D13" s="7">
        <f t="shared" si="1"/>
        <v>200000</v>
      </c>
    </row>
    <row r="14" spans="1:4">
      <c r="A14" s="7" t="s">
        <v>225</v>
      </c>
      <c r="B14" s="7">
        <v>190000</v>
      </c>
      <c r="C14" s="11">
        <f t="shared" si="0"/>
        <v>0</v>
      </c>
      <c r="D14" s="7">
        <f t="shared" si="1"/>
        <v>190000</v>
      </c>
    </row>
    <row r="15" spans="1:4">
      <c r="A15" s="7" t="s">
        <v>226</v>
      </c>
      <c r="B15" s="7">
        <v>890000</v>
      </c>
      <c r="C15" s="11">
        <f t="shared" si="0"/>
        <v>0.2</v>
      </c>
      <c r="D15" s="7">
        <f t="shared" si="1"/>
        <v>712000</v>
      </c>
    </row>
    <row r="16" spans="1:4">
      <c r="A16" s="7" t="s">
        <v>227</v>
      </c>
      <c r="B16" s="7">
        <v>340000</v>
      </c>
      <c r="C16" s="11">
        <f t="shared" si="0"/>
        <v>0.1</v>
      </c>
      <c r="D16" s="7">
        <f t="shared" si="1"/>
        <v>306000</v>
      </c>
    </row>
  </sheetData>
  <customSheetViews>
    <customSheetView guid="{583140CD-255D-4D3A-930F-ED03AB483F86}">
      <selection sqref="A1:C1"/>
      <pageMargins left="0.7" right="0.7" top="0.75" bottom="0.75" header="0.3" footer="0.3"/>
    </customSheetView>
    <customSheetView guid="{2C15C2AE-7E2C-428A-8B3B-B7C4BBF0C151}">
      <selection sqref="A1:C1"/>
      <pageMargins left="0.7" right="0.7" top="0.75" bottom="0.75" header="0.3" footer="0.3"/>
    </customSheetView>
    <customSheetView guid="{CFFEAF92-69B9-4A02-BB93-671F395D4F23}">
      <selection sqref="A1:C1"/>
      <pageMargins left="0.7" right="0.7" top="0.75" bottom="0.75" header="0.3" footer="0.3"/>
    </customSheetView>
  </customSheetViews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B2" sqref="B2"/>
    </sheetView>
  </sheetViews>
  <sheetFormatPr defaultRowHeight="15"/>
  <cols>
    <col min="1" max="1" width="10.7109375" bestFit="1" customWidth="1"/>
    <col min="2" max="2" width="10.85546875" bestFit="1" customWidth="1"/>
  </cols>
  <sheetData>
    <row r="1" spans="1:10">
      <c r="A1" s="6" t="s">
        <v>232</v>
      </c>
      <c r="B1" s="6" t="s">
        <v>204</v>
      </c>
      <c r="C1" s="6"/>
      <c r="D1" s="6"/>
      <c r="E1" s="6"/>
      <c r="F1" s="6"/>
      <c r="G1" s="6"/>
      <c r="H1" s="6"/>
      <c r="I1" s="6"/>
      <c r="J1" s="6"/>
    </row>
    <row r="2" spans="1:10">
      <c r="A2" s="3">
        <v>41308</v>
      </c>
      <c r="B2" s="6" t="str">
        <f>VLOOKUP(MONTH(A2),$I$4:$J$15,2,0)</f>
        <v>February</v>
      </c>
      <c r="C2" s="6"/>
      <c r="D2" s="6"/>
      <c r="E2" s="6"/>
      <c r="F2" s="6"/>
      <c r="G2" s="6"/>
      <c r="H2" s="6"/>
      <c r="I2" s="6"/>
      <c r="J2" s="6"/>
    </row>
    <row r="3" spans="1:10">
      <c r="A3" s="3">
        <v>41367</v>
      </c>
      <c r="B3" s="18" t="str">
        <f t="shared" ref="B3:B10" si="0">VLOOKUP(MONTH(A3),$I$4:$J$15,2,0)</f>
        <v>April</v>
      </c>
      <c r="C3" s="6"/>
      <c r="D3" s="6"/>
      <c r="E3" s="6"/>
      <c r="F3" s="6"/>
      <c r="G3" s="6"/>
      <c r="H3" s="6"/>
      <c r="I3" s="6"/>
      <c r="J3" s="6"/>
    </row>
    <row r="4" spans="1:10">
      <c r="A4" s="3">
        <v>41629</v>
      </c>
      <c r="B4" s="18" t="str">
        <f t="shared" si="0"/>
        <v>December</v>
      </c>
      <c r="C4" s="6"/>
      <c r="D4" s="6"/>
      <c r="E4" s="6"/>
      <c r="F4" s="6"/>
      <c r="G4" s="6"/>
      <c r="H4" s="6"/>
      <c r="I4" s="6">
        <v>1</v>
      </c>
      <c r="J4" s="6" t="s">
        <v>205</v>
      </c>
    </row>
    <row r="5" spans="1:10">
      <c r="A5" s="3">
        <v>41592</v>
      </c>
      <c r="B5" s="18" t="str">
        <f t="shared" si="0"/>
        <v>November</v>
      </c>
      <c r="C5" s="6"/>
      <c r="D5" s="6"/>
      <c r="E5" s="6"/>
      <c r="F5" s="6"/>
      <c r="G5" s="6"/>
      <c r="H5" s="6"/>
      <c r="I5" s="6">
        <v>2</v>
      </c>
      <c r="J5" s="6" t="s">
        <v>206</v>
      </c>
    </row>
    <row r="6" spans="1:10">
      <c r="A6" s="3">
        <v>41528</v>
      </c>
      <c r="B6" s="18" t="str">
        <f t="shared" si="0"/>
        <v>September</v>
      </c>
      <c r="C6" s="6"/>
      <c r="D6" s="6"/>
      <c r="E6" s="6"/>
      <c r="F6" s="6"/>
      <c r="G6" s="6"/>
      <c r="H6" s="6"/>
      <c r="I6" s="6">
        <v>3</v>
      </c>
      <c r="J6" s="6" t="s">
        <v>207</v>
      </c>
    </row>
    <row r="7" spans="1:10">
      <c r="A7" s="3">
        <v>41297</v>
      </c>
      <c r="B7" s="18" t="str">
        <f t="shared" si="0"/>
        <v>January</v>
      </c>
      <c r="C7" s="6"/>
      <c r="D7" s="6"/>
      <c r="E7" s="6"/>
      <c r="F7" s="6"/>
      <c r="G7" s="6"/>
      <c r="H7" s="6"/>
      <c r="I7" s="6">
        <v>4</v>
      </c>
      <c r="J7" s="6" t="s">
        <v>208</v>
      </c>
    </row>
    <row r="8" spans="1:10">
      <c r="A8" s="3">
        <v>41429</v>
      </c>
      <c r="B8" s="18" t="str">
        <f t="shared" si="0"/>
        <v>June</v>
      </c>
      <c r="C8" s="6"/>
      <c r="D8" s="6"/>
      <c r="E8" s="6"/>
      <c r="F8" s="6"/>
      <c r="G8" s="6"/>
      <c r="H8" s="6"/>
      <c r="I8" s="6">
        <v>5</v>
      </c>
      <c r="J8" s="6" t="s">
        <v>209</v>
      </c>
    </row>
    <row r="9" spans="1:10">
      <c r="A9" s="3">
        <v>41459</v>
      </c>
      <c r="B9" s="18" t="str">
        <f t="shared" si="0"/>
        <v>July</v>
      </c>
      <c r="C9" s="6"/>
      <c r="D9" s="6"/>
      <c r="E9" s="6"/>
      <c r="F9" s="6"/>
      <c r="G9" s="6"/>
      <c r="H9" s="6"/>
      <c r="I9" s="6">
        <v>6</v>
      </c>
      <c r="J9" s="6" t="s">
        <v>210</v>
      </c>
    </row>
    <row r="10" spans="1:10">
      <c r="A10" s="3">
        <v>41540</v>
      </c>
      <c r="B10" s="18" t="str">
        <f t="shared" si="0"/>
        <v>September</v>
      </c>
      <c r="C10" s="6"/>
      <c r="D10" s="6"/>
      <c r="E10" s="6"/>
      <c r="F10" s="6"/>
      <c r="G10" s="6"/>
      <c r="H10" s="6"/>
      <c r="I10" s="6">
        <v>7</v>
      </c>
      <c r="J10" s="6" t="s">
        <v>211</v>
      </c>
    </row>
    <row r="11" spans="1:10">
      <c r="A11" s="6"/>
      <c r="B11" s="6"/>
      <c r="C11" s="6"/>
      <c r="D11" s="6" t="s">
        <v>239</v>
      </c>
      <c r="E11" s="6"/>
      <c r="F11" s="6"/>
      <c r="G11" s="6"/>
      <c r="H11" s="6"/>
      <c r="I11" s="6">
        <v>8</v>
      </c>
      <c r="J11" s="6" t="s">
        <v>212</v>
      </c>
    </row>
    <row r="12" spans="1:10">
      <c r="A12" s="6"/>
      <c r="B12" s="6"/>
      <c r="C12" s="6"/>
      <c r="D12" s="6"/>
      <c r="E12" s="6"/>
      <c r="F12" s="6"/>
      <c r="G12" s="6"/>
      <c r="H12" s="6"/>
      <c r="I12" s="6">
        <v>9</v>
      </c>
      <c r="J12" s="6" t="s">
        <v>213</v>
      </c>
    </row>
    <row r="13" spans="1:10">
      <c r="A13" s="6"/>
      <c r="B13" s="6"/>
      <c r="C13" s="6"/>
      <c r="D13" s="6"/>
      <c r="E13" s="6"/>
      <c r="F13" s="6"/>
      <c r="G13" s="6"/>
      <c r="H13" s="6"/>
      <c r="I13" s="6">
        <v>10</v>
      </c>
      <c r="J13" s="6" t="s">
        <v>214</v>
      </c>
    </row>
    <row r="14" spans="1:10">
      <c r="A14" s="6"/>
      <c r="B14" s="6"/>
      <c r="C14" s="6"/>
      <c r="D14" s="6"/>
      <c r="E14" s="6"/>
      <c r="F14" s="6"/>
      <c r="G14" s="6"/>
      <c r="H14" s="6"/>
      <c r="I14" s="6">
        <v>11</v>
      </c>
      <c r="J14" s="6" t="s">
        <v>215</v>
      </c>
    </row>
    <row r="15" spans="1:10">
      <c r="A15" s="6"/>
      <c r="B15" s="6"/>
      <c r="C15" s="6"/>
      <c r="D15" s="6"/>
      <c r="E15" s="6"/>
      <c r="F15" s="6"/>
      <c r="G15" s="6"/>
      <c r="H15" s="6"/>
      <c r="I15" s="6">
        <v>12</v>
      </c>
      <c r="J15" s="6" t="s">
        <v>216</v>
      </c>
    </row>
  </sheetData>
  <sheetProtection password="E431" sheet="1" objects="1" scenarios="1"/>
  <protectedRanges>
    <protectedRange sqref="A1:C10" name="Range1"/>
  </protectedRanges>
  <customSheetViews>
    <customSheetView guid="{583140CD-255D-4D3A-930F-ED03AB483F86}">
      <selection activeCell="D11" sqref="D11"/>
      <pageMargins left="0.7" right="0.7" top="0.75" bottom="0.75" header="0.3" footer="0.3"/>
    </customSheetView>
    <customSheetView guid="{2C15C2AE-7E2C-428A-8B3B-B7C4BBF0C151}">
      <selection activeCell="B4" sqref="B4"/>
      <pageMargins left="0.7" right="0.7" top="0.75" bottom="0.75" header="0.3" footer="0.3"/>
    </customSheetView>
    <customSheetView guid="{CFFEAF92-69B9-4A02-BB93-671F395D4F23}">
      <selection activeCell="D11" sqref="D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J14" sqref="J14"/>
    </sheetView>
  </sheetViews>
  <sheetFormatPr defaultRowHeight="15"/>
  <sheetData>
    <row r="1" spans="1:7">
      <c r="A1">
        <v>78</v>
      </c>
    </row>
    <row r="4" spans="1:7">
      <c r="E4">
        <f>SUM(A1,A6)</f>
        <v>123</v>
      </c>
    </row>
    <row r="6" spans="1:7">
      <c r="A6">
        <v>45</v>
      </c>
    </row>
    <row r="9" spans="1:7">
      <c r="G9">
        <f>A1/2</f>
        <v>39</v>
      </c>
    </row>
  </sheetData>
  <sheetProtection password="E431" sheet="1" objects="1" scenarios="1"/>
  <customSheetViews>
    <customSheetView guid="{583140CD-255D-4D3A-930F-ED03AB483F86}" topLeftCell="A17">
      <selection activeCell="F28" sqref="F28"/>
      <pageMargins left="0.7" right="0.7" top="0.75" bottom="0.75" header="0.3" footer="0.3"/>
    </customSheetView>
    <customSheetView guid="{2C15C2AE-7E2C-428A-8B3B-B7C4BBF0C151}" topLeftCell="A17">
      <selection activeCell="F28" sqref="F28"/>
      <pageMargins left="0.7" right="0.7" top="0.75" bottom="0.75" header="0.3" footer="0.3"/>
    </customSheetView>
    <customSheetView guid="{CFFEAF92-69B9-4A02-BB93-671F395D4F23}" topLeftCell="A17">
      <selection activeCell="F28" sqref="F28"/>
      <pageMargins left="0.7" right="0.7" top="0.75" bottom="0.75" header="0.3" footer="0.3"/>
    </customSheetView>
  </customSheetViews>
  <pageMargins left="0.7" right="0.7" top="0.75" bottom="0.75" header="0.3" footer="0.3"/>
  <cellWatches>
    <cellWatch r="A1"/>
    <cellWatch r="B1"/>
    <cellWatch r="C1"/>
    <cellWatch r="D1"/>
    <cellWatch r="E1"/>
    <cellWatch r="F1"/>
    <cellWatch r="A2"/>
    <cellWatch r="B2"/>
    <cellWatch r="C2"/>
    <cellWatch r="D2"/>
    <cellWatch r="E2"/>
    <cellWatch r="F2"/>
    <cellWatch r="A3"/>
    <cellWatch r="B3"/>
    <cellWatch r="C3"/>
    <cellWatch r="D3"/>
    <cellWatch r="E3"/>
    <cellWatch r="F3"/>
    <cellWatch r="A4"/>
    <cellWatch r="B4"/>
    <cellWatch r="C4"/>
    <cellWatch r="D4"/>
    <cellWatch r="E4"/>
    <cellWatch r="F4"/>
    <cellWatch r="A5"/>
    <cellWatch r="B5"/>
    <cellWatch r="C5"/>
    <cellWatch r="D5"/>
    <cellWatch r="E5"/>
    <cellWatch r="F5"/>
    <cellWatch r="A6"/>
    <cellWatch r="B6"/>
    <cellWatch r="C6"/>
    <cellWatch r="D6"/>
    <cellWatch r="E6"/>
    <cellWatch r="F6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lookup</vt:lpstr>
      <vt:lpstr>vlookup</vt:lpstr>
      <vt:lpstr>hlookup</vt:lpstr>
      <vt:lpstr>Refrence</vt:lpstr>
      <vt:lpstr>Apropriate Match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hp</cp:lastModifiedBy>
  <cp:lastPrinted>2013-10-15T09:57:26Z</cp:lastPrinted>
  <dcterms:created xsi:type="dcterms:W3CDTF">2013-09-24T05:12:56Z</dcterms:created>
  <dcterms:modified xsi:type="dcterms:W3CDTF">2020-06-09T09:00:44Z</dcterms:modified>
</cp:coreProperties>
</file>