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0A2FED5E-091A-4510-A194-66CDCD698A25}" xr6:coauthVersionLast="47" xr6:coauthVersionMax="47" xr10:uidLastSave="{00000000-0000-0000-0000-000000000000}"/>
  <bookViews>
    <workbookView xWindow="-120" yWindow="-120" windowWidth="20730" windowHeight="11160" firstSheet="6" activeTab="11" xr2:uid="{00000000-000D-0000-FFFF-FFFF00000000}"/>
  </bookViews>
  <sheets>
    <sheet name="US1" sheetId="16" r:id="rId1"/>
    <sheet name="US3" sheetId="18" r:id="rId2"/>
    <sheet name="US4" sheetId="19" r:id="rId3"/>
    <sheet name="US5" sheetId="20" r:id="rId4"/>
    <sheet name="US6" sheetId="21" r:id="rId5"/>
    <sheet name="Financial data" sheetId="6" r:id="rId6"/>
    <sheet name="Test" sheetId="8" r:id="rId7"/>
    <sheet name="Test1" sheetId="9" r:id="rId8"/>
    <sheet name="Test3" sheetId="11" r:id="rId9"/>
    <sheet name="Functions" sheetId="13" r:id="rId10"/>
    <sheet name="Sheet9" sheetId="14" r:id="rId11"/>
    <sheet name="DashBoard" sheetId="15" r:id="rId12"/>
  </sheets>
  <definedNames>
    <definedName name="_xlnm._FilterDatabase" localSheetId="9" hidden="1">Functions!$A$1:$A$19</definedName>
    <definedName name="_xlchart.v2.0" hidden="1">'US4'!$A$3:$A$8</definedName>
    <definedName name="_xlchart.v2.1" hidden="1">'US4'!$B$2</definedName>
    <definedName name="_xlchart.v2.10" hidden="1">'US4'!$B$2</definedName>
    <definedName name="_xlchart.v2.11" hidden="1">'US4'!$B$3:$B$8</definedName>
    <definedName name="_xlchart.v2.2" hidden="1">'US4'!$B$3:$B$8</definedName>
    <definedName name="_xlchart.v2.3" hidden="1">'US4'!$A$3:$A$8</definedName>
    <definedName name="_xlchart.v2.4" hidden="1">'US4'!$B$2</definedName>
    <definedName name="_xlchart.v2.5" hidden="1">'US4'!$B$3:$B$8</definedName>
    <definedName name="_xlchart.v2.6" hidden="1">'US4'!$A$3:$A$8</definedName>
    <definedName name="_xlchart.v2.7" hidden="1">'US4'!$B$2</definedName>
    <definedName name="_xlchart.v2.8" hidden="1">'US4'!$B$3:$B$8</definedName>
    <definedName name="_xlchart.v2.9" hidden="1">'US4'!$A$3:$A$8</definedName>
    <definedName name="Slicer_Product">#N/A</definedName>
    <definedName name="Slicer_Product1">#N/A</definedName>
  </definedNames>
  <calcPr calcId="191029"/>
  <pivotCaches>
    <pivotCache cacheId="0" r:id="rId13"/>
    <pivotCache cacheId="1" r:id="rId14"/>
    <pivotCache cacheId="2" r:id="rId15"/>
    <pivotCache cacheId="3"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19" l="1"/>
  <c r="B7" i="19"/>
  <c r="B6" i="19"/>
  <c r="B5" i="19"/>
  <c r="B4" i="19"/>
  <c r="B3" i="19"/>
  <c r="C6" i="15"/>
  <c r="E6" i="15"/>
  <c r="D6" i="15"/>
  <c r="B6" i="15"/>
  <c r="A6" i="15"/>
  <c r="C7" i="14"/>
  <c r="C8" i="14"/>
  <c r="C9" i="14"/>
  <c r="C10" i="14"/>
  <c r="C11" i="14"/>
  <c r="C12" i="14"/>
  <c r="C13" i="14"/>
  <c r="C14" i="14"/>
  <c r="C15" i="14"/>
  <c r="C16" i="14"/>
  <c r="C2" i="14"/>
  <c r="C3" i="14"/>
  <c r="C4" i="14"/>
  <c r="C5" i="14"/>
  <c r="C6" i="14"/>
  <c r="C1" i="14"/>
  <c r="H17" i="13"/>
  <c r="H12" i="13"/>
  <c r="H11" i="13"/>
  <c r="B5" i="11"/>
  <c r="C5" i="11"/>
  <c r="D5" i="11"/>
  <c r="E5" i="11"/>
  <c r="F5" i="11"/>
  <c r="B6" i="11"/>
  <c r="C6" i="11"/>
  <c r="D6" i="11"/>
  <c r="E6" i="11"/>
  <c r="F6" i="11"/>
  <c r="B7" i="11"/>
  <c r="C7" i="11"/>
  <c r="D7" i="11"/>
  <c r="E7" i="11"/>
  <c r="F7" i="11"/>
  <c r="B4" i="11"/>
  <c r="C4" i="11"/>
  <c r="D4" i="11"/>
  <c r="E4" i="11"/>
  <c r="F4" i="11"/>
  <c r="C3" i="11"/>
  <c r="D3" i="11"/>
  <c r="E3" i="11"/>
  <c r="F3" i="11"/>
  <c r="B3" i="11"/>
  <c r="F17" i="8" a="1"/>
  <c r="F17" i="8" s="1"/>
  <c r="A11" i="8"/>
  <c r="B19" i="8" s="1"/>
  <c r="E3" i="8"/>
  <c r="E4" i="8"/>
  <c r="E5" i="8"/>
  <c r="E6" i="8"/>
  <c r="E2" i="8"/>
  <c r="D3" i="8"/>
  <c r="D4" i="8"/>
  <c r="D5" i="8"/>
  <c r="D6" i="8"/>
  <c r="D2" i="8"/>
  <c r="C7" i="8"/>
  <c r="E7" i="8" s="1"/>
  <c r="B7" i="8"/>
  <c r="D7" i="8" s="1"/>
  <c r="A7" i="8"/>
  <c r="B18" i="8" l="1"/>
  <c r="B17" i="8"/>
  <c r="B16" i="8"/>
  <c r="B15" i="8"/>
  <c r="B14" i="8"/>
  <c r="B13" i="8"/>
  <c r="B12" i="8"/>
  <c r="B20" i="8"/>
  <c r="B1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Ashwini</author>
  </authors>
  <commentList>
    <comment ref="D1" authorId="0" shapeId="0" xr:uid="{B878B895-169E-4E5D-BC68-35E999921965}">
      <text>
        <r>
          <rPr>
            <b/>
            <sz val="9"/>
            <color indexed="81"/>
            <rFont val="Tahoma"/>
            <family val="2"/>
          </rPr>
          <t>Ashwini:</t>
        </r>
        <r>
          <rPr>
            <sz val="9"/>
            <color indexed="81"/>
            <rFont val="Tahoma"/>
            <family val="2"/>
          </rPr>
          <t xml:space="preserve">
relative reference</t>
        </r>
      </text>
    </comment>
    <comment ref="E1" authorId="0" shapeId="0" xr:uid="{6A29EF78-049F-435C-8A70-DC59182853D8}">
      <text>
        <r>
          <rPr>
            <b/>
            <sz val="9"/>
            <color indexed="81"/>
            <rFont val="Tahoma"/>
            <family val="2"/>
          </rPr>
          <t>Ashwini:</t>
        </r>
        <r>
          <rPr>
            <sz val="9"/>
            <color indexed="81"/>
            <rFont val="Tahoma"/>
            <family val="2"/>
          </rPr>
          <t xml:space="preserve">
realtive refernce not work. Mixed 
reference</t>
        </r>
      </text>
    </comment>
    <comment ref="A7" authorId="0" shapeId="0" xr:uid="{401B137D-C92F-40C9-91DC-FCE7853911A5}">
      <text>
        <r>
          <rPr>
            <b/>
            <sz val="9"/>
            <color indexed="81"/>
            <rFont val="Tahoma"/>
            <family val="2"/>
          </rPr>
          <t>Ashwini:</t>
        </r>
        <r>
          <rPr>
            <sz val="9"/>
            <color indexed="81"/>
            <rFont val="Tahoma"/>
            <family val="2"/>
          </rPr>
          <t xml:space="preserve">
Sum formula with relative reference</t>
        </r>
      </text>
    </comment>
    <comment ref="B7" authorId="0" shapeId="0" xr:uid="{F731AFD6-983F-4E67-BE3E-908825875289}">
      <text>
        <r>
          <rPr>
            <b/>
            <sz val="9"/>
            <color indexed="81"/>
            <rFont val="Tahoma"/>
            <family val="2"/>
          </rPr>
          <t>Ashwini:</t>
        </r>
        <r>
          <rPr>
            <sz val="9"/>
            <color indexed="81"/>
            <rFont val="Tahoma"/>
            <family val="2"/>
          </rPr>
          <t xml:space="preserve">
relative reference
</t>
        </r>
      </text>
    </comment>
    <comment ref="C7" authorId="0" shapeId="0" xr:uid="{D677603E-390C-445C-9351-5D984F65672B}">
      <text>
        <r>
          <rPr>
            <b/>
            <sz val="9"/>
            <color indexed="81"/>
            <rFont val="Tahoma"/>
            <family val="2"/>
          </rPr>
          <t>Ashwini:</t>
        </r>
        <r>
          <rPr>
            <sz val="9"/>
            <color indexed="81"/>
            <rFont val="Tahoma"/>
            <family val="2"/>
          </rPr>
          <t xml:space="preserve">
relative reference</t>
        </r>
      </text>
    </comment>
    <comment ref="D7" authorId="0" shapeId="0" xr:uid="{982A5AB4-F841-4883-8E86-8EFE52B5C07E}">
      <text>
        <r>
          <rPr>
            <b/>
            <sz val="9"/>
            <color indexed="81"/>
            <rFont val="Tahoma"/>
            <family val="2"/>
          </rPr>
          <t>Ashwini:</t>
        </r>
        <r>
          <rPr>
            <sz val="9"/>
            <color indexed="81"/>
            <rFont val="Tahoma"/>
            <family val="2"/>
          </rPr>
          <t xml:space="preserve">
Absolute reference</t>
        </r>
      </text>
    </comment>
    <comment ref="E7" authorId="0" shapeId="0" xr:uid="{45711525-E547-4006-BFFA-C802F06C31BE}">
      <text>
        <r>
          <rPr>
            <b/>
            <sz val="9"/>
            <color indexed="81"/>
            <rFont val="Tahoma"/>
            <family val="2"/>
          </rPr>
          <t>Ashwini:</t>
        </r>
        <r>
          <rPr>
            <sz val="9"/>
            <color indexed="81"/>
            <rFont val="Tahoma"/>
            <family val="2"/>
          </rPr>
          <t xml:space="preserve">
Absolute reference</t>
        </r>
      </text>
    </comment>
    <comment ref="B10" authorId="0" shapeId="0" xr:uid="{CAC883F6-C211-4BF3-A874-14B72E1CBB35}">
      <text>
        <r>
          <rPr>
            <b/>
            <sz val="9"/>
            <color indexed="81"/>
            <rFont val="Tahoma"/>
            <family val="2"/>
          </rPr>
          <t>Ashwini:</t>
        </r>
        <r>
          <rPr>
            <sz val="9"/>
            <color indexed="81"/>
            <rFont val="Tahoma"/>
            <family val="2"/>
          </rPr>
          <t xml:space="preserve">
intersheet reference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<sst xmlns="http://schemas.openxmlformats.org/spreadsheetml/2006/main" count="4346" uniqueCount="74">
  <si>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</si>
  <si>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</si>
  <si>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</si>
  <si>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</si>
  <si>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</si>
  <si>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</si>
  <si>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</si>
  <si>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</si>
  <si>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</si>
  <si>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</si>
  <si>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</si>
  <si>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</si>
  <si>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</si>
  <si>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</si>
  <si>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</si>
  <si>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</si>
  <si>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</si>
  <si>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</si>
  <si>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</si>
  <si>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</si>
  <si>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</si>
  <si>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</si>
  <si>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</si>
  <si>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</si>
  <si>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</si>
  <si>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</si>
  <si>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</si>
  <si>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</si>
  <si>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</si>
  <si>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</si>
  <si>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</si>
  <si>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</si>
  <si>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</si>
  <si>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</si>
  <si>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</si>
  <si>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</si>
  <si>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</si>
  <si>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</si>
  <si>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</si>
  <si>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</si>
  <si>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</si>
  <si>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</si>
  <si>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</si>
  <si>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</si>
  <si>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</si>
  <si>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</si>
  <si>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</si>
  <si>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</si>
  <si>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</si>
  <si>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</si>
  <si>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Out of</t>
  </si>
  <si>
    <t>Ashwini</t>
  </si>
  <si>
    <t>Saket</t>
  </si>
  <si>
    <t>Ashwini%</t>
  </si>
  <si>
    <t>Saket%</t>
  </si>
  <si>
    <t>Total Unit sold</t>
  </si>
  <si>
    <t>per %</t>
  </si>
  <si>
    <t>Numbers</t>
  </si>
  <si>
    <t>Mixed Reference</t>
  </si>
  <si>
    <t>SUMIFS</t>
  </si>
  <si>
    <t>Total Sales price for Government</t>
  </si>
  <si>
    <t>Total Unit sold for Paseo Product</t>
  </si>
  <si>
    <t>SUMIF</t>
  </si>
  <si>
    <t>Total price for Midemarket by Carretera</t>
  </si>
  <si>
    <t>USA</t>
  </si>
  <si>
    <t>Row Labels</t>
  </si>
  <si>
    <t>Grand Total</t>
  </si>
  <si>
    <t>Sum of  Sales</t>
  </si>
  <si>
    <t>Sum of Profit</t>
  </si>
  <si>
    <t>Sum of Units Sold</t>
  </si>
  <si>
    <t>Column Labels</t>
  </si>
  <si>
    <t>Products</t>
  </si>
  <si>
    <t>Number Of high band discount</t>
  </si>
  <si>
    <t>Sum of Gross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</si>
</sst>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m/d/yy\ h:mm;@"/>
  </numFmts>
  <fonts count="8" x14ac:knownFonts="1">
    <font>
      <sz val="11"/>
      <color theme="1"/>
      <name val="Gill Sans MT"/>
      <family val="2"/>
      <scheme val="minor"/>
    </font>
    <font>
      <sz val="11"/>
      <color theme="1"/>
      <name val="Gill Sans MT"/>
      <family val="2"/>
      <scheme val="minor"/>
    </font>
    <font>
      <sz val="11"/>
      <color theme="1"/>
      <name val="Gill Sans MT"/>
      <scheme val="minor"/>
    </font>
    <font>
      <b/>
      <sz val="11"/>
      <color theme="0"/>
      <name val="Gill Sans MT"/>
      <family val="2"/>
      <scheme val="minor"/>
    </font>
    <font>
      <sz val="9"/>
      <color indexed="81"/>
      <name val="Tahoma"/>
      <family val="2"/>
    </font>
    <font>
      <b/>
      <sz val="9"/>
      <color indexed="81"/>
      <name val="Tahoma"/>
      <family val="2"/>
    </font>
    <font>
      <b/>
      <sz val="12"/>
      <color theme="1"/>
      <name val="Gill Sans MT"/>
      <family val="2"/>
      <scheme val="minor"/>
    </font>
    <font>
      <sz val="12"/>
      <color rgb="FFFFC000"/>
      <name val="Gill Sans MT"/>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9" fontId="0" fillId="0" borderId="0" xfId="2" applyFont="1"/>
    <xf numFmtId="10" fontId="0" fillId="0" borderId="0" xfId="2" applyNumberFormat="1" applyFont="1"/>
    <xf numFmtId="164" fontId="0" fillId="0" borderId="1" xfId="1" applyFont="1" applyBorder="1"/>
    <xf numFmtId="164" fontId="0" fillId="0" borderId="0" xfId="1" applyFont="1" applyBorder="1"/>
    <xf numFmtId="0" fontId="3" fillId="2" borderId="2" xfId="0" applyFont="1" applyFill="1" applyBorder="1"/>
    <xf numFmtId="164" fontId="3" fillId="2" borderId="2" xfId="1" applyFont="1" applyFill="1" applyBorder="1"/>
    <xf numFmtId="0" fontId="0" fillId="0" borderId="2" xfId="0" applyBorder="1"/>
    <xf numFmtId="164" fontId="0" fillId="0" borderId="2" xfId="1" applyFont="1" applyBorder="1"/>
    <xf numFmtId="164" fontId="0" fillId="0" borderId="2" xfId="1" applyFont="1" applyFill="1" applyBorder="1"/>
    <xf numFmtId="0" fontId="6" fillId="0" borderId="0" xfId="0" applyFont="1"/>
    <xf numFmtId="0" fontId="0" fillId="0" borderId="0" xfId="0" pivotButton="1"/>
    <xf numFmtId="0" fontId="0" fillId="0" borderId="0" xfId="0" applyAlignment="1">
      <alignment horizontal="left"/>
    </xf>
    <xf numFmtId="0" fontId="0" fillId="0" borderId="0" xfId="0" applyNumberFormat="1"/>
    <xf numFmtId="164" fontId="0" fillId="0" borderId="1" xfId="1" applyNumberFormat="1" applyFont="1" applyBorder="1"/>
    <xf numFmtId="164" fontId="0" fillId="0" borderId="0" xfId="1" applyNumberFormat="1" applyFont="1" applyFill="1" applyBorder="1"/>
    <xf numFmtId="0" fontId="0" fillId="0" borderId="0" xfId="0" applyAlignment="1">
      <alignment horizontal="center"/>
    </xf>
    <xf numFmtId="0" fontId="7" fillId="0" borderId="0" xfId="0" applyFont="1" applyAlignment="1">
      <alignment horizontal="center"/>
    </xf>
  </cellXfs>
  <cellStyles count="3">
    <cellStyle name="Currency" xfId="1" builtinId="4"/>
    <cellStyle name="Normal" xfId="0" builtinId="0"/>
    <cellStyle name="Percent" xfId="2" builtinId="5"/>
  </cellStyles>
  <dxfs count="16">
    <dxf>
      <font>
        <b val="0"/>
        <i val="0"/>
        <strike val="0"/>
        <condense val="0"/>
        <extend val="0"/>
        <outline val="0"/>
        <shadow val="0"/>
        <u val="none"/>
        <vertAlign val="baseline"/>
        <sz val="11"/>
        <color theme="1"/>
        <name val="Gill Sans MT"/>
        <scheme val="minor"/>
      </font>
      <numFmt numFmtId="30" formatCode="@"/>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numFmt numFmtId="1" formatCode="0"/>
    </dxf>
    <dxf>
      <font>
        <b val="0"/>
        <i val="0"/>
        <strike val="0"/>
        <condense val="0"/>
        <extend val="0"/>
        <outline val="0"/>
        <shadow val="0"/>
        <u val="none"/>
        <vertAlign val="baseline"/>
        <sz val="11"/>
        <color theme="1"/>
        <name val="Gill Sans MT"/>
        <scheme val="minor"/>
      </font>
      <numFmt numFmtId="166" formatCode="m/d/yyyy"/>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b val="0"/>
        <i val="0"/>
        <strike val="0"/>
        <condense val="0"/>
        <extend val="0"/>
        <outline val="0"/>
        <shadow val="0"/>
        <u val="none"/>
        <vertAlign val="baseline"/>
        <sz val="11"/>
        <color theme="1"/>
        <name val="Gill Sans MT"/>
        <scheme val="minor"/>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alcChain" Target="calcChain.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DASHBOARD.xlsx]US1!PivotTable1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and Profit over the years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2">
                    <a:tint val="98000"/>
                    <a:lumMod val="110000"/>
                  </a:schemeClr>
                </a:gs>
                <a:gs pos="84000">
                  <a:schemeClr val="accent2">
                    <a:shade val="90000"/>
                    <a:lumMod val="88000"/>
                  </a:schemeClr>
                </a:gs>
              </a:gsLst>
              <a:lin ang="5400000" scaled="0"/>
            </a:gradFill>
            <a:ln w="9525">
              <a:solidFill>
                <a:schemeClr val="accent2"/>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68B4-40ED-B567-F5B0F2E5C57A}"/>
            </c:ext>
          </c:extLst>
        </c:ser>
        <c:dLbls>
          <c:showLegendKey val="0"/>
          <c:showVal val="0"/>
          <c:showCatName val="0"/>
          <c:showSerName val="0"/>
          <c:showPercent val="0"/>
          <c:showBubbleSize val="0"/>
        </c:dLbls>
        <c:gapWidth val="219"/>
        <c:overlap val="-27"/>
        <c:axId val="1279508160"/>
        <c:axId val="1279506720"/>
      </c:barChart>
      <c:lineChart>
        <c:grouping val="standard"/>
        <c:varyColors val="0"/>
        <c:ser>
          <c:idx val="1"/>
          <c:order val="1"/>
          <c:tx>
            <c:strRef>
              <c:f>'US1'!$C$3</c:f>
              <c:strCache>
                <c:ptCount val="1"/>
                <c:pt idx="0">
                  <c:v>Sum of Profit</c:v>
                </c:pt>
              </c:strCache>
            </c:strRef>
          </c:tx>
          <c:spPr>
            <a:ln w="34925" cap="rnd">
              <a:solidFill>
                <a:schemeClr val="accent2"/>
              </a:solidFill>
              <a:round/>
            </a:ln>
            <a:effectLst>
              <a:outerShdw blurRad="88900" dist="38100" dir="5040000" rotWithShape="0">
                <a:srgbClr val="000000">
                  <a:alpha val="60000"/>
                </a:srgbClr>
              </a:outerShdw>
            </a:effectLst>
          </c:spPr>
          <c:marker>
            <c:symbol val="circle"/>
            <c:size val="6"/>
            <c:spPr>
              <a:gradFill rotWithShape="1">
                <a:gsLst>
                  <a:gs pos="0">
                    <a:schemeClr val="accent2">
                      <a:tint val="98000"/>
                      <a:lumMod val="110000"/>
                    </a:schemeClr>
                  </a:gs>
                  <a:gs pos="84000">
                    <a:schemeClr val="accent2">
                      <a:shade val="90000"/>
                      <a:lumMod val="88000"/>
                    </a:schemeClr>
                  </a:gs>
                </a:gsLst>
                <a:lin ang="5400000" scaled="0"/>
              </a:gradFill>
              <a:ln w="9525">
                <a:solidFill>
                  <a:schemeClr val="accent2"/>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68B4-40ED-B567-F5B0F2E5C57A}"/>
            </c:ext>
          </c:extLst>
        </c:ser>
        <c:dLbls>
          <c:showLegendKey val="0"/>
          <c:showVal val="0"/>
          <c:showCatName val="0"/>
          <c:showSerName val="0"/>
          <c:showPercent val="0"/>
          <c:showBubbleSize val="0"/>
        </c:dLbls>
        <c:marker val="1"/>
        <c:smooth val="0"/>
        <c:axId val="1279511520"/>
        <c:axId val="1279501920"/>
      </c:lineChart>
      <c:catAx>
        <c:axId val="1279508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06720"/>
        <c:crosses val="autoZero"/>
        <c:auto val="1"/>
        <c:lblAlgn val="ctr"/>
        <c:lblOffset val="100"/>
        <c:noMultiLvlLbl val="0"/>
      </c:catAx>
      <c:valAx>
        <c:axId val="1279506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08160"/>
        <c:crosses val="autoZero"/>
        <c:crossBetween val="between"/>
      </c:valAx>
      <c:valAx>
        <c:axId val="127950192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11520"/>
        <c:crosses val="max"/>
        <c:crossBetween val="between"/>
      </c:valAx>
      <c:catAx>
        <c:axId val="1279511520"/>
        <c:scaling>
          <c:orientation val="minMax"/>
        </c:scaling>
        <c:delete val="1"/>
        <c:axPos val="b"/>
        <c:numFmt formatCode="General" sourceLinked="1"/>
        <c:majorTickMark val="none"/>
        <c:minorTickMark val="none"/>
        <c:tickLblPos val="nextTo"/>
        <c:crossAx val="12795019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DASHBOARD.xlsx]US3!PivotTable2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unit sold for each country</a:t>
            </a:r>
            <a:r>
              <a:rPr lang="en-IN" baseline="0"/>
              <a:t> per segment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F8F6-4A24-A5A8-7F6CD8D8D8A5}"/>
            </c:ext>
          </c:extLst>
        </c:ser>
        <c:ser>
          <c:idx val="1"/>
          <c:order val="1"/>
          <c:tx>
            <c:strRef>
              <c:f>'US3'!$C$3:$C$4</c:f>
              <c:strCache>
                <c:ptCount val="1"/>
                <c:pt idx="0">
                  <c:v>Enterprise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F8F6-4A24-A5A8-7F6CD8D8D8A5}"/>
            </c:ext>
          </c:extLst>
        </c:ser>
        <c:ser>
          <c:idx val="2"/>
          <c:order val="2"/>
          <c:tx>
            <c:strRef>
              <c:f>'US3'!$D$3:$D$4</c:f>
              <c:strCache>
                <c:ptCount val="1"/>
                <c:pt idx="0">
                  <c:v>Government</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F8F6-4A24-A5A8-7F6CD8D8D8A5}"/>
            </c:ext>
          </c:extLst>
        </c:ser>
        <c:ser>
          <c:idx val="3"/>
          <c:order val="3"/>
          <c:tx>
            <c:strRef>
              <c:f>'US3'!$E$3:$E$4</c:f>
              <c:strCache>
                <c:ptCount val="1"/>
                <c:pt idx="0">
                  <c:v>Midmarket</c:v>
                </c:pt>
              </c:strCache>
            </c:strRef>
          </c:tx>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F8F6-4A24-A5A8-7F6CD8D8D8A5}"/>
            </c:ext>
          </c:extLst>
        </c:ser>
        <c:ser>
          <c:idx val="4"/>
          <c:order val="4"/>
          <c:tx>
            <c:strRef>
              <c:f>'US3'!$F$3:$F$4</c:f>
              <c:strCache>
                <c:ptCount val="1"/>
                <c:pt idx="0">
                  <c:v>Small Business</c:v>
                </c:pt>
              </c:strCache>
            </c:strRef>
          </c:tx>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F8F6-4A24-A5A8-7F6CD8D8D8A5}"/>
            </c:ext>
          </c:extLst>
        </c:ser>
        <c:dLbls>
          <c:showLegendKey val="0"/>
          <c:showVal val="0"/>
          <c:showCatName val="0"/>
          <c:showSerName val="0"/>
          <c:showPercent val="0"/>
          <c:showBubbleSize val="0"/>
        </c:dLbls>
        <c:gapWidth val="100"/>
        <c:overlap val="-24"/>
        <c:axId val="810732720"/>
        <c:axId val="810736080"/>
      </c:barChart>
      <c:catAx>
        <c:axId val="8107327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736080"/>
        <c:crosses val="autoZero"/>
        <c:auto val="1"/>
        <c:lblAlgn val="ctr"/>
        <c:lblOffset val="100"/>
        <c:noMultiLvlLbl val="0"/>
      </c:catAx>
      <c:valAx>
        <c:axId val="810736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73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DASHBOARD.xlsx]US5!PivotTable5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2"/>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3"/>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4"/>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5"/>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barChart>
        <c:barDir val="bar"/>
        <c:grouping val="clustered"/>
        <c:varyColors val="1"/>
        <c:ser>
          <c:idx val="0"/>
          <c:order val="0"/>
          <c:tx>
            <c:strRef>
              <c:f>'US5'!$B$3</c:f>
              <c:strCache>
                <c:ptCount val="1"/>
                <c:pt idx="0">
                  <c:v>Total</c:v>
                </c:pt>
              </c:strCache>
            </c:strRef>
          </c:tx>
          <c:spPr>
            <a:solidFill>
              <a:srgbClr val="5B9BD5"/>
            </a:solidFill>
          </c:spPr>
          <c:invertIfNegative val="1"/>
          <c:dPt>
            <c:idx val="0"/>
            <c:invertIfNegative val="1"/>
            <c:bubble3D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0BC5-4322-83E3-628E2B711B05}"/>
              </c:ext>
            </c:extLst>
          </c:dPt>
          <c:dPt>
            <c:idx val="1"/>
            <c:invertIfNegative val="1"/>
            <c:bubble3D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0BC5-4322-83E3-628E2B711B05}"/>
              </c:ext>
            </c:extLst>
          </c:dPt>
          <c:dPt>
            <c:idx val="2"/>
            <c:invertIfNegative val="1"/>
            <c:bubble3D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0BC5-4322-83E3-628E2B711B05}"/>
              </c:ext>
            </c:extLst>
          </c:dPt>
          <c:dPt>
            <c:idx val="3"/>
            <c:invertIfNegative val="1"/>
            <c:bubble3D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0BC5-4322-83E3-628E2B711B05}"/>
              </c:ext>
            </c:extLst>
          </c:dPt>
          <c:dPt>
            <c:idx val="4"/>
            <c:invertIfNegative val="1"/>
            <c:bubble3D val="0"/>
            <c:spPr>
              <a:solidFill>
                <a:srgbClr val="5B9BD5"/>
              </a:soli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0BC5-4322-83E3-628E2B711B05}"/>
              </c:ext>
            </c:extLst>
          </c:dPt>
          <c:cat>
            <c:strRef>
              <c:f>'US5'!$A$4:$A$9</c:f>
              <c:strCache>
                <c:ptCount val="5"/>
                <c:pt idx="0">
                  <c:v>Channel Partners</c:v>
                </c:pt>
                <c:pt idx="1">
                  <c:v>Enterprise</c:v>
                </c:pt>
                <c:pt idx="2">
                  <c:v>Government</c:v>
                </c:pt>
                <c:pt idx="3">
                  <c:v>Midmarket</c:v>
                </c:pt>
                <c:pt idx="4">
                  <c:v>Small Business</c:v>
                </c:pt>
              </c:strCache>
            </c:strRef>
          </c:cat>
          <c:val>
            <c:numRef>
              <c:f>'US5'!$B$4:$B$9</c:f>
              <c:numCache>
                <c:formatCode>General</c:formatCode>
                <c:ptCount val="5"/>
                <c:pt idx="0">
                  <c:v>1316803.1400000001</c:v>
                </c:pt>
                <c:pt idx="1">
                  <c:v>-614545.625</c:v>
                </c:pt>
                <c:pt idx="2">
                  <c:v>11388173.169999985</c:v>
                </c:pt>
                <c:pt idx="3">
                  <c:v>660103.07499999984</c:v>
                </c:pt>
                <c:pt idx="4">
                  <c:v>4143168.5</c:v>
                </c:pt>
              </c:numCache>
            </c:numRef>
          </c:val>
          <c:extLst>
            <c:ext xmlns:c14="http://schemas.microsoft.com/office/drawing/2007/8/2/chart" uri="{6F2FDCE9-48DA-4B69-8628-5D25D57E5C99}">
              <c14:invertSolidFillFmt>
                <c14:spPr xmlns:c14="http://schemas.microsoft.com/office/drawing/2007/8/2/chart">
                  <a:solidFill>
                    <a:srgbClr val="FF0000"/>
                  </a:solidFill>
                </c14:spPr>
              </c14:invertSolidFillFmt>
            </c:ext>
            <c:ext xmlns:c16="http://schemas.microsoft.com/office/drawing/2014/chart" uri="{C3380CC4-5D6E-409C-BE32-E72D297353CC}">
              <c16:uniqueId val="{00000000-E985-4712-8316-A9DF030CDF45}"/>
            </c:ext>
          </c:extLst>
        </c:ser>
        <c:dLbls>
          <c:showLegendKey val="0"/>
          <c:showVal val="0"/>
          <c:showCatName val="0"/>
          <c:showSerName val="0"/>
          <c:showPercent val="0"/>
          <c:showBubbleSize val="0"/>
        </c:dLbls>
        <c:gapWidth val="115"/>
        <c:overlap val="-20"/>
        <c:axId val="1512045616"/>
        <c:axId val="1512064816"/>
      </c:barChart>
      <c:catAx>
        <c:axId val="1512045616"/>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2064816"/>
        <c:crosses val="autoZero"/>
        <c:auto val="1"/>
        <c:lblAlgn val="ctr"/>
        <c:lblOffset val="100"/>
        <c:noMultiLvlLbl val="0"/>
      </c:catAx>
      <c:valAx>
        <c:axId val="15120648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204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DASHBOARD.xlsx]US6!PivotTable6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 wise Gross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C46D-4755-B502-1DA22BD7CBE4}"/>
              </c:ext>
            </c:extLst>
          </c:dPt>
          <c:dPt>
            <c:idx val="1"/>
            <c:bubble3D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C46D-4755-B502-1DA22BD7CBE4}"/>
              </c:ext>
            </c:extLst>
          </c:dPt>
          <c:dPt>
            <c:idx val="2"/>
            <c:bubble3D val="0"/>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C46D-4755-B502-1DA22BD7CBE4}"/>
              </c:ext>
            </c:extLst>
          </c:dPt>
          <c:dPt>
            <c:idx val="3"/>
            <c:bubble3D val="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C46D-4755-B502-1DA22BD7CBE4}"/>
              </c:ext>
            </c:extLst>
          </c:dPt>
          <c:dPt>
            <c:idx val="4"/>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C46D-4755-B502-1DA22BD7CB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0-D755-425B-B94E-0FA41C37271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[FINANCIAL SAMPLE DASHBOARD.xlsx]US1!PivotTable1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AND PROFIT OVER THE YEARS</a:t>
            </a:r>
          </a:p>
        </c:rich>
      </c:tx>
      <c:layout>
        <c:manualLayout>
          <c:xMode val="edge"/>
          <c:yMode val="edge"/>
          <c:x val="0.13879764398137101"/>
          <c:y val="0.1209554090291559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5"/>
            </a:solidFill>
            <a:round/>
          </a:ln>
          <a:effectLst>
            <a:outerShdw blurRad="88900" dist="38100" dir="5040000" rotWithShape="0">
              <a:srgbClr val="000000">
                <a:alpha val="60000"/>
              </a:srgbClr>
            </a:outerShdw>
          </a:effectLst>
        </c:spPr>
        <c:marker>
          <c:symbol val="circle"/>
          <c:size val="6"/>
          <c:spPr>
            <a:gradFill rotWithShape="1">
              <a:gsLst>
                <a:gs pos="0">
                  <a:schemeClr val="accent5">
                    <a:shade val="76000"/>
                    <a:tint val="98000"/>
                    <a:lumMod val="110000"/>
                  </a:schemeClr>
                </a:gs>
                <a:gs pos="84000">
                  <a:schemeClr val="accent5">
                    <a:shade val="76000"/>
                    <a:shade val="90000"/>
                    <a:lumMod val="88000"/>
                  </a:schemeClr>
                </a:gs>
              </a:gsLst>
              <a:lin ang="5400000" scaled="0"/>
            </a:gradFill>
            <a:ln w="9525">
              <a:solidFill>
                <a:schemeClr val="accent5">
                  <a:shade val="76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'US1'!$B$3</c:f>
              <c:strCache>
                <c:ptCount val="1"/>
                <c:pt idx="0">
                  <c:v>Sum of  Sales</c:v>
                </c:pt>
              </c:strCache>
            </c:strRef>
          </c:tx>
          <c:spPr>
            <a:gradFill rotWithShape="1">
              <a:gsLst>
                <a:gs pos="0">
                  <a:schemeClr val="accent5">
                    <a:tint val="77000"/>
                    <a:tint val="98000"/>
                    <a:lumMod val="110000"/>
                  </a:schemeClr>
                </a:gs>
                <a:gs pos="84000">
                  <a:schemeClr val="accent5">
                    <a:tint val="77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'US1'!$A$4:$A$6</c:f>
              <c:strCache>
                <c:ptCount val="2"/>
                <c:pt idx="0">
                  <c:v>2013</c:v>
                </c:pt>
                <c:pt idx="1">
                  <c:v>2014</c:v>
                </c:pt>
              </c:strCache>
            </c:strRef>
          </c:cat>
          <c:val>
            <c:numRef>
              <c:f>'US1'!$B$4:$B$6</c:f>
              <c:numCache>
                <c:formatCode>General</c:formatCode>
                <c:ptCount val="2"/>
                <c:pt idx="0">
                  <c:v>26415255.510000009</c:v>
                </c:pt>
                <c:pt idx="1">
                  <c:v>92311094.749999985</c:v>
                </c:pt>
              </c:numCache>
            </c:numRef>
          </c:val>
          <c:extLst>
            <c:ext xmlns:c16="http://schemas.microsoft.com/office/drawing/2014/chart" uri="{C3380CC4-5D6E-409C-BE32-E72D297353CC}">
              <c16:uniqueId val="{00000000-F318-4CF0-B0FA-9A15FB5E95BF}"/>
            </c:ext>
          </c:extLst>
        </c:ser>
        <c:dLbls>
          <c:showLegendKey val="0"/>
          <c:showVal val="0"/>
          <c:showCatName val="0"/>
          <c:showSerName val="0"/>
          <c:showPercent val="0"/>
          <c:showBubbleSize val="0"/>
        </c:dLbls>
        <c:gapWidth val="219"/>
        <c:overlap val="-27"/>
        <c:axId val="1279508160"/>
        <c:axId val="1279506720"/>
      </c:barChart>
      <c:lineChart>
        <c:grouping val="standard"/>
        <c:varyColors val="0"/>
        <c:ser>
          <c:idx val="1"/>
          <c:order val="1"/>
          <c:tx>
            <c:strRef>
              <c:f>'US1'!$C$3</c:f>
              <c:strCache>
                <c:ptCount val="1"/>
                <c:pt idx="0">
                  <c:v>Sum of Profit</c:v>
                </c:pt>
              </c:strCache>
            </c:strRef>
          </c:tx>
          <c:spPr>
            <a:ln w="34925" cap="rnd">
              <a:solidFill>
                <a:schemeClr val="accent5">
                  <a:shade val="76000"/>
                </a:schemeClr>
              </a:solidFill>
              <a:round/>
            </a:ln>
            <a:effectLst>
              <a:outerShdw blurRad="88900" dist="38100" dir="5040000" rotWithShape="0">
                <a:srgbClr val="000000">
                  <a:alpha val="60000"/>
                </a:srgbClr>
              </a:outerShdw>
            </a:effectLst>
          </c:spPr>
          <c:marker>
            <c:symbol val="circle"/>
            <c:size val="6"/>
            <c:spPr>
              <a:gradFill rotWithShape="1">
                <a:gsLst>
                  <a:gs pos="0">
                    <a:schemeClr val="accent5">
                      <a:shade val="76000"/>
                      <a:tint val="98000"/>
                      <a:lumMod val="110000"/>
                    </a:schemeClr>
                  </a:gs>
                  <a:gs pos="84000">
                    <a:schemeClr val="accent5">
                      <a:shade val="76000"/>
                      <a:shade val="90000"/>
                      <a:lumMod val="88000"/>
                    </a:schemeClr>
                  </a:gs>
                </a:gsLst>
                <a:lin ang="5400000" scaled="0"/>
              </a:gradFill>
              <a:ln w="9525">
                <a:solidFill>
                  <a:schemeClr val="accent5">
                    <a:shade val="76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'US1'!$A$4:$A$6</c:f>
              <c:strCache>
                <c:ptCount val="2"/>
                <c:pt idx="0">
                  <c:v>2013</c:v>
                </c:pt>
                <c:pt idx="1">
                  <c:v>2014</c:v>
                </c:pt>
              </c:strCache>
            </c:strRef>
          </c:cat>
          <c:val>
            <c:numRef>
              <c:f>'US1'!$C$4:$C$6</c:f>
              <c:numCache>
                <c:formatCode>General</c:formatCode>
                <c:ptCount val="2"/>
                <c:pt idx="0">
                  <c:v>3878464.5100000007</c:v>
                </c:pt>
                <c:pt idx="1">
                  <c:v>13015237.749999994</c:v>
                </c:pt>
              </c:numCache>
            </c:numRef>
          </c:val>
          <c:smooth val="0"/>
          <c:extLst>
            <c:ext xmlns:c16="http://schemas.microsoft.com/office/drawing/2014/chart" uri="{C3380CC4-5D6E-409C-BE32-E72D297353CC}">
              <c16:uniqueId val="{00000001-F318-4CF0-B0FA-9A15FB5E95BF}"/>
            </c:ext>
          </c:extLst>
        </c:ser>
        <c:dLbls>
          <c:showLegendKey val="0"/>
          <c:showVal val="0"/>
          <c:showCatName val="0"/>
          <c:showSerName val="0"/>
          <c:showPercent val="0"/>
          <c:showBubbleSize val="0"/>
        </c:dLbls>
        <c:marker val="1"/>
        <c:smooth val="0"/>
        <c:axId val="1279511520"/>
        <c:axId val="1279501920"/>
      </c:lineChart>
      <c:catAx>
        <c:axId val="1279508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06720"/>
        <c:crosses val="autoZero"/>
        <c:auto val="1"/>
        <c:lblAlgn val="ctr"/>
        <c:lblOffset val="100"/>
        <c:noMultiLvlLbl val="0"/>
      </c:catAx>
      <c:valAx>
        <c:axId val="1279506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08160"/>
        <c:crosses val="autoZero"/>
        <c:crossBetween val="between"/>
      </c:valAx>
      <c:valAx>
        <c:axId val="127950192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9511520"/>
        <c:crosses val="max"/>
        <c:crossBetween val="between"/>
      </c:valAx>
      <c:catAx>
        <c:axId val="1279511520"/>
        <c:scaling>
          <c:orientation val="minMax"/>
        </c:scaling>
        <c:delete val="1"/>
        <c:axPos val="b"/>
        <c:numFmt formatCode="General" sourceLinked="1"/>
        <c:majorTickMark val="none"/>
        <c:minorTickMark val="none"/>
        <c:tickLblPos val="nextTo"/>
        <c:crossAx val="127950192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[FINANCIAL SAMPLE DASHBOARD.xlsx]US3!PivotTable2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UNIT SOLD PER SEGMENT FOR EACH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4">
                    <a:shade val="53000"/>
                    <a:tint val="98000"/>
                    <a:lumMod val="110000"/>
                  </a:schemeClr>
                </a:gs>
                <a:gs pos="84000">
                  <a:schemeClr val="accent4">
                    <a:shade val="53000"/>
                    <a:shade val="90000"/>
                    <a:lumMod val="88000"/>
                  </a:schemeClr>
                </a:gs>
              </a:gsLst>
              <a:lin ang="5400000" scaled="0"/>
            </a:gradFill>
            <a:ln w="9525">
              <a:solidFill>
                <a:schemeClr val="accent4">
                  <a:shade val="53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4">
                    <a:shade val="76000"/>
                    <a:tint val="98000"/>
                    <a:lumMod val="110000"/>
                  </a:schemeClr>
                </a:gs>
                <a:gs pos="84000">
                  <a:schemeClr val="accent4">
                    <a:shade val="76000"/>
                    <a:shade val="90000"/>
                    <a:lumMod val="88000"/>
                  </a:schemeClr>
                </a:gs>
              </a:gsLst>
              <a:lin ang="5400000" scaled="0"/>
            </a:gradFill>
            <a:ln w="9525">
              <a:solidFill>
                <a:schemeClr val="accent4">
                  <a:shade val="76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4">
                    <a:tint val="98000"/>
                    <a:lumMod val="110000"/>
                  </a:schemeClr>
                </a:gs>
                <a:gs pos="84000">
                  <a:schemeClr val="accent4">
                    <a:shade val="90000"/>
                    <a:lumMod val="88000"/>
                  </a:schemeClr>
                </a:gs>
              </a:gsLst>
              <a:lin ang="5400000" scaled="0"/>
            </a:gradFill>
            <a:ln w="9525">
              <a:solidFill>
                <a:schemeClr val="accent4"/>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4">
                    <a:tint val="77000"/>
                    <a:tint val="98000"/>
                    <a:lumMod val="110000"/>
                  </a:schemeClr>
                </a:gs>
                <a:gs pos="84000">
                  <a:schemeClr val="accent4">
                    <a:tint val="77000"/>
                    <a:shade val="90000"/>
                    <a:lumMod val="88000"/>
                  </a:schemeClr>
                </a:gs>
              </a:gsLst>
              <a:lin ang="5400000" scaled="0"/>
            </a:gradFill>
            <a:ln w="9525">
              <a:solidFill>
                <a:schemeClr val="accent4">
                  <a:tint val="77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4">
                    <a:tint val="54000"/>
                    <a:tint val="98000"/>
                    <a:lumMod val="110000"/>
                  </a:schemeClr>
                </a:gs>
                <a:gs pos="84000">
                  <a:schemeClr val="accent4">
                    <a:tint val="54000"/>
                    <a:shade val="90000"/>
                    <a:lumMod val="88000"/>
                  </a:schemeClr>
                </a:gs>
              </a:gsLst>
              <a:lin ang="5400000" scaled="0"/>
            </a:gradFill>
            <a:ln w="9525">
              <a:solidFill>
                <a:schemeClr val="accent4">
                  <a:tint val="54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'US3'!$B$3:$B$4</c:f>
              <c:strCache>
                <c:ptCount val="1"/>
                <c:pt idx="0">
                  <c:v>Channel Partners</c:v>
                </c:pt>
              </c:strCache>
            </c:strRef>
          </c:tx>
          <c:spPr>
            <a:gradFill rotWithShape="1">
              <a:gsLst>
                <a:gs pos="0">
                  <a:schemeClr val="accent4">
                    <a:shade val="53000"/>
                    <a:tint val="98000"/>
                    <a:lumMod val="110000"/>
                  </a:schemeClr>
                </a:gs>
                <a:gs pos="84000">
                  <a:schemeClr val="accent4">
                    <a:shade val="53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'US3'!$B$5:$B$10</c:f>
              <c:numCache>
                <c:formatCode>General</c:formatCode>
                <c:ptCount val="5"/>
                <c:pt idx="0">
                  <c:v>44062</c:v>
                </c:pt>
                <c:pt idx="1">
                  <c:v>33503</c:v>
                </c:pt>
                <c:pt idx="2">
                  <c:v>29689</c:v>
                </c:pt>
                <c:pt idx="3">
                  <c:v>21163</c:v>
                </c:pt>
                <c:pt idx="4">
                  <c:v>32846.5</c:v>
                </c:pt>
              </c:numCache>
            </c:numRef>
          </c:val>
          <c:extLst>
            <c:ext xmlns:c16="http://schemas.microsoft.com/office/drawing/2014/chart" uri="{C3380CC4-5D6E-409C-BE32-E72D297353CC}">
              <c16:uniqueId val="{00000000-9C7D-4454-8838-847F770DB637}"/>
            </c:ext>
          </c:extLst>
        </c:ser>
        <c:ser>
          <c:idx val="1"/>
          <c:order val="1"/>
          <c:tx>
            <c:strRef>
              <c:f>'US3'!$C$3:$C$4</c:f>
              <c:strCache>
                <c:ptCount val="1"/>
                <c:pt idx="0">
                  <c:v>Enterprise</c:v>
                </c:pt>
              </c:strCache>
            </c:strRef>
          </c:tx>
          <c:spPr>
            <a:gradFill rotWithShape="1">
              <a:gsLst>
                <a:gs pos="0">
                  <a:schemeClr val="accent4">
                    <a:shade val="76000"/>
                    <a:tint val="98000"/>
                    <a:lumMod val="110000"/>
                  </a:schemeClr>
                </a:gs>
                <a:gs pos="84000">
                  <a:schemeClr val="accent4">
                    <a:shade val="76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'US3'!$C$5:$C$10</c:f>
              <c:numCache>
                <c:formatCode>General</c:formatCode>
                <c:ptCount val="5"/>
                <c:pt idx="0">
                  <c:v>34075</c:v>
                </c:pt>
                <c:pt idx="1">
                  <c:v>33222</c:v>
                </c:pt>
                <c:pt idx="2">
                  <c:v>34902.5</c:v>
                </c:pt>
                <c:pt idx="3">
                  <c:v>28638</c:v>
                </c:pt>
                <c:pt idx="4">
                  <c:v>37714.5</c:v>
                </c:pt>
              </c:numCache>
            </c:numRef>
          </c:val>
          <c:extLst>
            <c:ext xmlns:c16="http://schemas.microsoft.com/office/drawing/2014/chart" uri="{C3380CC4-5D6E-409C-BE32-E72D297353CC}">
              <c16:uniqueId val="{00000001-9C7D-4454-8838-847F770DB637}"/>
            </c:ext>
          </c:extLst>
        </c:ser>
        <c:ser>
          <c:idx val="2"/>
          <c:order val="2"/>
          <c:tx>
            <c:strRef>
              <c:f>'US3'!$D$3:$D$4</c:f>
              <c:strCache>
                <c:ptCount val="1"/>
                <c:pt idx="0">
                  <c:v>Government</c:v>
                </c:pt>
              </c:strCache>
            </c:strRef>
          </c:tx>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'US3'!$D$5:$D$10</c:f>
              <c:numCache>
                <c:formatCode>General</c:formatCode>
                <c:ptCount val="5"/>
                <c:pt idx="0">
                  <c:v>98412</c:v>
                </c:pt>
                <c:pt idx="1">
                  <c:v>104724.5</c:v>
                </c:pt>
                <c:pt idx="2">
                  <c:v>89080</c:v>
                </c:pt>
                <c:pt idx="3">
                  <c:v>91750</c:v>
                </c:pt>
                <c:pt idx="4">
                  <c:v>86707</c:v>
                </c:pt>
              </c:numCache>
            </c:numRef>
          </c:val>
          <c:extLst>
            <c:ext xmlns:c16="http://schemas.microsoft.com/office/drawing/2014/chart" uri="{C3380CC4-5D6E-409C-BE32-E72D297353CC}">
              <c16:uniqueId val="{00000002-9C7D-4454-8838-847F770DB637}"/>
            </c:ext>
          </c:extLst>
        </c:ser>
        <c:ser>
          <c:idx val="3"/>
          <c:order val="3"/>
          <c:tx>
            <c:strRef>
              <c:f>'US3'!$E$3:$E$4</c:f>
              <c:strCache>
                <c:ptCount val="1"/>
                <c:pt idx="0">
                  <c:v>Midmarket</c:v>
                </c:pt>
              </c:strCache>
            </c:strRef>
          </c:tx>
          <c:spPr>
            <a:gradFill rotWithShape="1">
              <a:gsLst>
                <a:gs pos="0">
                  <a:schemeClr val="accent4">
                    <a:tint val="77000"/>
                    <a:tint val="98000"/>
                    <a:lumMod val="110000"/>
                  </a:schemeClr>
                </a:gs>
                <a:gs pos="84000">
                  <a:schemeClr val="accent4">
                    <a:tint val="77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'US3'!$E$5:$E$10</c:f>
              <c:numCache>
                <c:formatCode>General</c:formatCode>
                <c:ptCount val="5"/>
                <c:pt idx="0">
                  <c:v>37772.5</c:v>
                </c:pt>
                <c:pt idx="1">
                  <c:v>42926</c:v>
                </c:pt>
                <c:pt idx="2">
                  <c:v>21599</c:v>
                </c:pt>
                <c:pt idx="3">
                  <c:v>36059</c:v>
                </c:pt>
                <c:pt idx="4">
                  <c:v>33821.5</c:v>
                </c:pt>
              </c:numCache>
            </c:numRef>
          </c:val>
          <c:extLst>
            <c:ext xmlns:c16="http://schemas.microsoft.com/office/drawing/2014/chart" uri="{C3380CC4-5D6E-409C-BE32-E72D297353CC}">
              <c16:uniqueId val="{00000003-9C7D-4454-8838-847F770DB637}"/>
            </c:ext>
          </c:extLst>
        </c:ser>
        <c:ser>
          <c:idx val="4"/>
          <c:order val="4"/>
          <c:tx>
            <c:strRef>
              <c:f>'US3'!$F$3:$F$4</c:f>
              <c:strCache>
                <c:ptCount val="1"/>
                <c:pt idx="0">
                  <c:v>Small Business</c:v>
                </c:pt>
              </c:strCache>
            </c:strRef>
          </c:tx>
          <c:spPr>
            <a:gradFill rotWithShape="1">
              <a:gsLst>
                <a:gs pos="0">
                  <a:schemeClr val="accent4">
                    <a:tint val="54000"/>
                    <a:tint val="98000"/>
                    <a:lumMod val="110000"/>
                  </a:schemeClr>
                </a:gs>
                <a:gs pos="84000">
                  <a:schemeClr val="accent4">
                    <a:tint val="54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'US3'!$A$5:$A$10</c:f>
              <c:strCache>
                <c:ptCount val="5"/>
                <c:pt idx="0">
                  <c:v>Canada</c:v>
                </c:pt>
                <c:pt idx="1">
                  <c:v>France</c:v>
                </c:pt>
                <c:pt idx="2">
                  <c:v>Germany</c:v>
                </c:pt>
                <c:pt idx="3">
                  <c:v>Mexico</c:v>
                </c:pt>
                <c:pt idx="4">
                  <c:v>United States of America</c:v>
                </c:pt>
              </c:strCache>
            </c:strRef>
          </c:cat>
          <c:val>
            <c:numRef>
              <c:f>'US3'!$F$5:$F$10</c:f>
              <c:numCache>
                <c:formatCode>General</c:formatCode>
                <c:ptCount val="5"/>
                <c:pt idx="0">
                  <c:v>33107</c:v>
                </c:pt>
                <c:pt idx="1">
                  <c:v>26555.5</c:v>
                </c:pt>
                <c:pt idx="2">
                  <c:v>26223.5</c:v>
                </c:pt>
                <c:pt idx="3">
                  <c:v>25715</c:v>
                </c:pt>
                <c:pt idx="4">
                  <c:v>41538</c:v>
                </c:pt>
              </c:numCache>
            </c:numRef>
          </c:val>
          <c:extLst>
            <c:ext xmlns:c16="http://schemas.microsoft.com/office/drawing/2014/chart" uri="{C3380CC4-5D6E-409C-BE32-E72D297353CC}">
              <c16:uniqueId val="{00000004-9C7D-4454-8838-847F770DB637}"/>
            </c:ext>
          </c:extLst>
        </c:ser>
        <c:dLbls>
          <c:showLegendKey val="0"/>
          <c:showVal val="0"/>
          <c:showCatName val="0"/>
          <c:showSerName val="0"/>
          <c:showPercent val="0"/>
          <c:showBubbleSize val="0"/>
        </c:dLbls>
        <c:gapWidth val="100"/>
        <c:overlap val="-24"/>
        <c:axId val="810732720"/>
        <c:axId val="810736080"/>
      </c:barChart>
      <c:catAx>
        <c:axId val="8107327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736080"/>
        <c:crosses val="autoZero"/>
        <c:auto val="1"/>
        <c:lblAlgn val="ctr"/>
        <c:lblOffset val="100"/>
        <c:noMultiLvlLbl val="0"/>
      </c:catAx>
      <c:valAx>
        <c:axId val="810736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73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[FINANCIAL SAMPLE DASHBOARD.xlsx]US5!PivotTable5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PROFIT BY SEGMENT</a:t>
            </a:r>
          </a:p>
        </c:rich>
      </c:tx>
      <c:layout>
        <c:manualLayout>
          <c:xMode val="edge"/>
          <c:yMode val="edge"/>
          <c:x val="0.15958333333333333"/>
          <c:y val="0.1357122026413364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3"/>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4"/>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5"/>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6"/>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7"/>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9"/>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0"/>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1"/>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2"/>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barChart>
        <c:barDir val="bar"/>
        <c:grouping val="clustered"/>
        <c:varyColors val="1"/>
        <c:ser>
          <c:idx val="0"/>
          <c:order val="0"/>
          <c:tx>
            <c:strRef>
              <c:f>'US5'!$B$3</c:f>
              <c:strCache>
                <c:ptCount val="1"/>
                <c:pt idx="0">
                  <c:v>Total</c:v>
                </c:pt>
              </c:strCache>
            </c:strRef>
          </c:tx>
          <c:invertIfNegative val="1"/>
          <c:dPt>
            <c:idx val="0"/>
            <c:invertIfNegative val="1"/>
            <c:bubble3D val="0"/>
            <c:spPr>
              <a:gradFill rotWithShape="1">
                <a:gsLst>
                  <a:gs pos="0">
                    <a:schemeClr val="accent6">
                      <a:tint val="54000"/>
                      <a:tint val="98000"/>
                      <a:lumMod val="110000"/>
                    </a:schemeClr>
                  </a:gs>
                  <a:gs pos="84000">
                    <a:schemeClr val="accent6">
                      <a:tint val="54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E4E9-4F2C-8E08-6C1B63AF910B}"/>
              </c:ext>
            </c:extLst>
          </c:dPt>
          <c:dPt>
            <c:idx val="1"/>
            <c:invertIfNegative val="1"/>
            <c:bubble3D val="0"/>
            <c:spPr>
              <a:gradFill rotWithShape="1">
                <a:gsLst>
                  <a:gs pos="0">
                    <a:schemeClr val="accent6">
                      <a:tint val="77000"/>
                      <a:tint val="98000"/>
                      <a:lumMod val="110000"/>
                    </a:schemeClr>
                  </a:gs>
                  <a:gs pos="84000">
                    <a:schemeClr val="accent6">
                      <a:tint val="77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E4E9-4F2C-8E08-6C1B63AF910B}"/>
              </c:ext>
            </c:extLst>
          </c:dPt>
          <c:dPt>
            <c:idx val="2"/>
            <c:invertIfNegative val="1"/>
            <c:bubble3D val="0"/>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E4E9-4F2C-8E08-6C1B63AF910B}"/>
              </c:ext>
            </c:extLst>
          </c:dPt>
          <c:dPt>
            <c:idx val="3"/>
            <c:invertIfNegative val="1"/>
            <c:bubble3D val="0"/>
            <c:spPr>
              <a:gradFill rotWithShape="1">
                <a:gsLst>
                  <a:gs pos="0">
                    <a:schemeClr val="accent6">
                      <a:shade val="76000"/>
                      <a:tint val="98000"/>
                      <a:lumMod val="110000"/>
                    </a:schemeClr>
                  </a:gs>
                  <a:gs pos="84000">
                    <a:schemeClr val="accent6">
                      <a:shade val="76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E4E9-4F2C-8E08-6C1B63AF910B}"/>
              </c:ext>
            </c:extLst>
          </c:dPt>
          <c:dPt>
            <c:idx val="4"/>
            <c:invertIfNegative val="1"/>
            <c:bubble3D val="0"/>
            <c:spPr>
              <a:gradFill rotWithShape="1">
                <a:gsLst>
                  <a:gs pos="0">
                    <a:schemeClr val="accent6">
                      <a:shade val="53000"/>
                      <a:tint val="98000"/>
                      <a:lumMod val="110000"/>
                    </a:schemeClr>
                  </a:gs>
                  <a:gs pos="84000">
                    <a:schemeClr val="accent6">
                      <a:shade val="53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E4E9-4F2C-8E08-6C1B63AF910B}"/>
              </c:ext>
            </c:extLst>
          </c:dPt>
          <c:cat>
            <c:strRef>
              <c:f>'US5'!$A$4:$A$9</c:f>
              <c:strCache>
                <c:ptCount val="5"/>
                <c:pt idx="0">
                  <c:v>Channel Partners</c:v>
                </c:pt>
                <c:pt idx="1">
                  <c:v>Enterprise</c:v>
                </c:pt>
                <c:pt idx="2">
                  <c:v>Government</c:v>
                </c:pt>
                <c:pt idx="3">
                  <c:v>Midmarket</c:v>
                </c:pt>
                <c:pt idx="4">
                  <c:v>Small Business</c:v>
                </c:pt>
              </c:strCache>
            </c:strRef>
          </c:cat>
          <c:val>
            <c:numRef>
              <c:f>'US5'!$B$4:$B$9</c:f>
              <c:numCache>
                <c:formatCode>General</c:formatCode>
                <c:ptCount val="5"/>
                <c:pt idx="0">
                  <c:v>1316803.1400000001</c:v>
                </c:pt>
                <c:pt idx="1">
                  <c:v>-614545.625</c:v>
                </c:pt>
                <c:pt idx="2">
                  <c:v>11388173.169999985</c:v>
                </c:pt>
                <c:pt idx="3">
                  <c:v>660103.07499999984</c:v>
                </c:pt>
                <c:pt idx="4">
                  <c:v>4143168.5</c:v>
                </c:pt>
              </c:numCache>
            </c:numRef>
          </c:val>
          <c:extLst>
            <c:ext xmlns:c16="http://schemas.microsoft.com/office/drawing/2014/chart" uri="{C3380CC4-5D6E-409C-BE32-E72D297353CC}">
              <c16:uniqueId val="{0000000A-E4E9-4F2C-8E08-6C1B63AF910B}"/>
            </c:ext>
          </c:extLst>
        </c:ser>
        <c:dLbls>
          <c:showLegendKey val="0"/>
          <c:showVal val="0"/>
          <c:showCatName val="0"/>
          <c:showSerName val="0"/>
          <c:showPercent val="0"/>
          <c:showBubbleSize val="0"/>
        </c:dLbls>
        <c:gapWidth val="115"/>
        <c:overlap val="-20"/>
        <c:axId val="1512045616"/>
        <c:axId val="1512064816"/>
      </c:barChart>
      <c:catAx>
        <c:axId val="15120456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2064816"/>
        <c:crosses val="autoZero"/>
        <c:auto val="1"/>
        <c:lblAlgn val="ctr"/>
        <c:lblOffset val="100"/>
        <c:noMultiLvlLbl val="0"/>
      </c:catAx>
      <c:valAx>
        <c:axId val="151206481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2045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DASHBOARD.xlsx]US6!PivotTable6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SALE - COUNTRY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9"/>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1"/>
        <c:spPr>
          <a:gradFill rotWithShape="1">
            <a:gsLst>
              <a:gs pos="0">
                <a:schemeClr val="accent6">
                  <a:lumMod val="60000"/>
                  <a:tint val="98000"/>
                  <a:lumMod val="110000"/>
                </a:schemeClr>
              </a:gs>
              <a:gs pos="84000">
                <a:schemeClr val="accent6">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2"/>
        <c:spPr>
          <a:gradFill rotWithShape="1">
            <a:gsLst>
              <a:gs pos="0">
                <a:schemeClr val="accent5">
                  <a:lumMod val="60000"/>
                  <a:tint val="98000"/>
                  <a:lumMod val="110000"/>
                </a:schemeClr>
              </a:gs>
              <a:gs pos="84000">
                <a:schemeClr val="accent5">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'US6'!$B$3</c:f>
              <c:strCache>
                <c:ptCount val="1"/>
                <c:pt idx="0">
                  <c:v>Total</c:v>
                </c:pt>
              </c:strCache>
            </c:strRef>
          </c:tx>
          <c:dPt>
            <c:idx val="0"/>
            <c:bubble3D val="0"/>
            <c:spPr>
              <a:gradFill rotWithShape="1">
                <a:gsLst>
                  <a:gs pos="0">
                    <a:schemeClr val="accent6">
                      <a:tint val="98000"/>
                      <a:lumMod val="110000"/>
                    </a:schemeClr>
                  </a:gs>
                  <a:gs pos="84000">
                    <a:schemeClr val="accent6">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15E5-4C43-9F4E-35C710C4FF8C}"/>
              </c:ext>
            </c:extLst>
          </c:dPt>
          <c:dPt>
            <c:idx val="1"/>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15E5-4C43-9F4E-35C710C4FF8C}"/>
              </c:ext>
            </c:extLst>
          </c:dPt>
          <c:dPt>
            <c:idx val="2"/>
            <c:bubble3D val="0"/>
            <c:spPr>
              <a:gradFill rotWithShape="1">
                <a:gsLst>
                  <a:gs pos="0">
                    <a:schemeClr val="accent4">
                      <a:tint val="98000"/>
                      <a:lumMod val="110000"/>
                    </a:schemeClr>
                  </a:gs>
                  <a:gs pos="84000">
                    <a:schemeClr val="accent4">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15E5-4C43-9F4E-35C710C4FF8C}"/>
              </c:ext>
            </c:extLst>
          </c:dPt>
          <c:dPt>
            <c:idx val="3"/>
            <c:bubble3D val="0"/>
            <c:spPr>
              <a:gradFill rotWithShape="1">
                <a:gsLst>
                  <a:gs pos="0">
                    <a:schemeClr val="accent6">
                      <a:lumMod val="60000"/>
                      <a:tint val="98000"/>
                      <a:lumMod val="110000"/>
                    </a:schemeClr>
                  </a:gs>
                  <a:gs pos="84000">
                    <a:schemeClr val="accent6">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15E5-4C43-9F4E-35C710C4FF8C}"/>
              </c:ext>
            </c:extLst>
          </c:dPt>
          <c:dPt>
            <c:idx val="4"/>
            <c:bubble3D val="0"/>
            <c:spPr>
              <a:gradFill rotWithShape="1">
                <a:gsLst>
                  <a:gs pos="0">
                    <a:schemeClr val="accent5">
                      <a:lumMod val="60000"/>
                      <a:tint val="98000"/>
                      <a:lumMod val="110000"/>
                    </a:schemeClr>
                  </a:gs>
                  <a:gs pos="84000">
                    <a:schemeClr val="accent5">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9-15E5-4C43-9F4E-35C710C4FF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'US6'!$A$4:$A$9</c:f>
              <c:strCache>
                <c:ptCount val="5"/>
                <c:pt idx="0">
                  <c:v>Canada</c:v>
                </c:pt>
                <c:pt idx="1">
                  <c:v>France</c:v>
                </c:pt>
                <c:pt idx="2">
                  <c:v>Germany</c:v>
                </c:pt>
                <c:pt idx="3">
                  <c:v>Mexico</c:v>
                </c:pt>
                <c:pt idx="4">
                  <c:v>United States of America</c:v>
                </c:pt>
              </c:strCache>
            </c:strRef>
          </c:cat>
          <c:val>
            <c:numRef>
              <c:f>'US6'!$B$4:$B$9</c:f>
              <c:numCache>
                <c:formatCode>General</c:formatCode>
                <c:ptCount val="5"/>
                <c:pt idx="0">
                  <c:v>26932163.5</c:v>
                </c:pt>
                <c:pt idx="1">
                  <c:v>26081674.5</c:v>
                </c:pt>
                <c:pt idx="2">
                  <c:v>24921467.5</c:v>
                </c:pt>
                <c:pt idx="3">
                  <c:v>22726935</c:v>
                </c:pt>
                <c:pt idx="4">
                  <c:v>27269358</c:v>
                </c:pt>
              </c:numCache>
            </c:numRef>
          </c:val>
          <c:extLst>
            <c:ext xmlns:c16="http://schemas.microsoft.com/office/drawing/2014/chart" uri="{C3380CC4-5D6E-409C-BE32-E72D297353CC}">
              <c16:uniqueId val="{0000000A-15E5-4C43-9F4E-35C710C4FF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Number of High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Number of High band for Product</a:t>
          </a:r>
        </a:p>
      </cx:txPr>
    </cx:title>
    <cx:plotArea>
      <cx:plotAreaRegion>
        <cx:series layoutId="funnel" uniqueId="{FE856F9A-794C-4384-9F4D-385B5D78DD55}">
          <cx:tx>
            <cx:txData>
              <cx:f>_xlchart.v2.1</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NO. OF HIGH BAND FOR PRODUCT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NO. OF HIGH BAND FOR PRODUCT</a:t>
          </a:r>
        </a:p>
      </cx:txPr>
    </cx:title>
    <cx:plotArea>
      <cx:plotAreaRegion>
        <cx:series layoutId="funnel" uniqueId="{FE856F9A-794C-4384-9F4D-385B5D78DD55}">
          <cx:tx>
            <cx:txData>
              <cx:f>_xlchart.v2.4</cx:f>
              <cx:v>Number Of high band discount</cx:v>
            </cx:txData>
          </cx:tx>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0</xdr:colOff>
      <xdr:row>4</xdr:row>
      <xdr:rowOff>152400</xdr:rowOff>
    </xdr:from>
    <xdr:to>
      <xdr:col>12</xdr:col>
      <xdr:colOff>76200</xdr:colOff>
      <xdr:row>22</xdr:row>
      <xdr:rowOff>60960</xdr:rowOff>
    </xdr:to>
    <xdr:graphicFrame macro="">
      <xdr:nvGraphicFramePr>
        <xdr:cNvPr id="4" name="Chart 3">
          <a:extLst>
            <a:ext uri="{FF2B5EF4-FFF2-40B4-BE49-F238E27FC236}">
              <a16:creationId xmlns:a16="http://schemas.microsoft.com/office/drawing/2014/main" id="{EE09D447-3A2F-8375-05FB-132C10A1C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335280</xdr:colOff>
      <xdr:row>2</xdr:row>
      <xdr:rowOff>137160</xdr:rowOff>
    </xdr:from>
    <xdr:to>
      <xdr:col>14</xdr:col>
      <xdr:colOff>121920</xdr:colOff>
      <xdr:row>17</xdr:row>
      <xdr:rowOff>137160</xdr:rowOff>
    </xdr:to>
    <xdr:graphicFrame macro="">
      <xdr:nvGraphicFramePr>
        <xdr:cNvPr id="2" name="Chart 1">
          <a:extLst>
            <a:ext uri="{FF2B5EF4-FFF2-40B4-BE49-F238E27FC236}">
              <a16:creationId xmlns:a16="http://schemas.microsoft.com/office/drawing/2014/main" id="{84BD9B9D-2000-E6CE-F3AD-2BEA806FEC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83820</xdr:colOff>
      <xdr:row>14</xdr:row>
      <xdr:rowOff>60960</xdr:rowOff>
    </xdr:from>
    <xdr:to>
      <xdr:col>4</xdr:col>
      <xdr:colOff>472440</xdr:colOff>
      <xdr:row>25</xdr:row>
      <xdr:rowOff>13335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D056CEC9-506E-07BE-7A90-368E4F01F7E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28900" y="3261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140970</xdr:colOff>
      <xdr:row>2</xdr:row>
      <xdr:rowOff>49530</xdr:rowOff>
    </xdr:from>
    <xdr:to>
      <xdr:col>10</xdr:col>
      <xdr:colOff>445770</xdr:colOff>
      <xdr:row>17</xdr:row>
      <xdr:rowOff>49530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6BB3BE1-EA31-DE4D-28CA-34E3C49C06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89095" y="487680"/>
              <a:ext cx="5105400" cy="3286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525786</xdr:colOff>
      <xdr:row>2</xdr:row>
      <xdr:rowOff>102870</xdr:rowOff>
    </xdr:from>
    <xdr:to>
      <xdr:col>7</xdr:col>
      <xdr:colOff>548646</xdr:colOff>
      <xdr:row>17</xdr:row>
      <xdr:rowOff>102870</xdr:rowOff>
    </xdr:to>
    <xdr:graphicFrame macro="">
      <xdr:nvGraphicFramePr>
        <xdr:cNvPr id="2" name="Chart 1">
          <a:extLst>
            <a:ext uri="{FF2B5EF4-FFF2-40B4-BE49-F238E27FC236}">
              <a16:creationId xmlns:a16="http://schemas.microsoft.com/office/drawing/2014/main" id="{BDFAEF02-F2EA-6D88-46CC-5268FA4AA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243840</xdr:colOff>
      <xdr:row>8</xdr:row>
      <xdr:rowOff>129540</xdr:rowOff>
    </xdr:from>
    <xdr:to>
      <xdr:col>9</xdr:col>
      <xdr:colOff>548640</xdr:colOff>
      <xdr:row>23</xdr:row>
      <xdr:rowOff>129540</xdr:rowOff>
    </xdr:to>
    <xdr:graphicFrame macro="">
      <xdr:nvGraphicFramePr>
        <xdr:cNvPr id="2" name="Chart 1">
          <a:extLst>
            <a:ext uri="{FF2B5EF4-FFF2-40B4-BE49-F238E27FC236}">
              <a16:creationId xmlns:a16="http://schemas.microsoft.com/office/drawing/2014/main" id="{C3923046-C533-9075-E31B-1D36E1685E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213360</xdr:colOff>
      <xdr:row>6</xdr:row>
      <xdr:rowOff>99060</xdr:rowOff>
    </xdr:from>
    <xdr:to>
      <xdr:col>13</xdr:col>
      <xdr:colOff>213360</xdr:colOff>
      <xdr:row>17</xdr:row>
      <xdr:rowOff>51435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65CB3EC8-98E5-2EDE-3089-448902C1F41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7719060" y="1470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57150</xdr:colOff>
      <xdr:row>0</xdr:row>
      <xdr:rowOff>175260</xdr:rowOff>
    </xdr:from>
    <xdr:to>
      <xdr:col>15</xdr:col>
      <xdr:colOff>106680</xdr:colOff>
      <xdr:row>3</xdr:row>
      <xdr:rowOff>0</xdr:rowOff>
    </xdr:to>
    <xdr:sp macro="" textlink="">
      <xdr:nvSpPr>
        <xdr:cNvPr id="2" name="TextBox 1">
          <a:extLst>
            <a:ext uri="{FF2B5EF4-FFF2-40B4-BE49-F238E27FC236}">
              <a16:creationId xmlns:a16="http://schemas.microsoft.com/office/drawing/2014/main" id="{9C20C2B2-1C98-BC0F-5BF2-893A2EEB45E9}"/>
            </a:ext>
          </a:extLst>
        </xdr:cNvPr>
        <xdr:cNvSpPr txBox="1"/>
      </xdr:nvSpPr>
      <xdr:spPr>
        <a:xfrm>
          <a:off x="4857750" y="175260"/>
          <a:ext cx="5535930" cy="51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sng">
              <a:solidFill>
                <a:srgbClr val="FF0000"/>
              </a:solidFill>
              <a:latin typeface="Arial Black" panose="020B0A04020102020204" pitchFamily="34" charset="0"/>
            </a:rPr>
            <a:t>FINANCIAL</a:t>
          </a:r>
          <a:r>
            <a:rPr lang="en-IN" sz="2000" b="1" u="sng" baseline="0">
              <a:solidFill>
                <a:srgbClr val="FF0000"/>
              </a:solidFill>
              <a:latin typeface="Arial Black" panose="020B0A04020102020204" pitchFamily="34" charset="0"/>
            </a:rPr>
            <a:t> SALES ANALYSIS REPORT</a:t>
          </a:r>
          <a:endParaRPr lang="en-IN" sz="2000" b="1" u="sng">
            <a:solidFill>
              <a:srgbClr val="FF0000"/>
            </a:solidFill>
            <a:latin typeface="Arial Black" panose="020B0A04020102020204" pitchFamily="34" charset="0"/>
          </a:endParaRPr>
        </a:p>
      </xdr:txBody>
    </xdr:sp>
    <xdr:clientData/>
  </xdr:twoCellAnchor>
  <xdr:twoCellAnchor>
    <xdr:from>
      <xdr:col>7</xdr:col>
      <xdr:colOff>579120</xdr:colOff>
      <xdr:row>4</xdr:row>
      <xdr:rowOff>0</xdr:rowOff>
    </xdr:from>
    <xdr:to>
      <xdr:col>14</xdr:col>
      <xdr:colOff>304800</xdr:colOff>
      <xdr:row>16</xdr:row>
      <xdr:rowOff>30480</xdr:rowOff>
    </xdr:to>
    <xdr:graphicFrame macro="">
      <xdr:nvGraphicFramePr>
        <xdr:cNvPr id="3" name="Chart 2">
          <a:extLst>
            <a:ext uri="{FF2B5EF4-FFF2-40B4-BE49-F238E27FC236}">
              <a16:creationId xmlns:a16="http://schemas.microsoft.com/office/drawing/2014/main" id="{EB407AAA-C25C-4BE6-865D-F0D1AF181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243840</xdr:colOff>
      <xdr:row>17</xdr:row>
      <xdr:rowOff>198120</xdr:rowOff>
    </xdr:from>
    <xdr:to>
      <xdr:col>23</xdr:col>
      <xdr:colOff>304800</xdr:colOff>
      <xdr:row>33</xdr:row>
      <xdr:rowOff>38100</xdr:rowOff>
    </xdr:to>
    <xdr:graphicFrame macro="">
      <xdr:nvGraphicFramePr>
        <xdr:cNvPr id="4" name="Chart 3">
          <a:extLst>
            <a:ext uri="{FF2B5EF4-FFF2-40B4-BE49-F238E27FC236}">
              <a16:creationId xmlns:a16="http://schemas.microsoft.com/office/drawing/2014/main" id="{376E7BA0-22CE-47CA-92B8-64337FA39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502920</xdr:colOff>
      <xdr:row>17</xdr:row>
      <xdr:rowOff>41910</xdr:rowOff>
    </xdr:from>
    <xdr:to>
      <xdr:col>14</xdr:col>
      <xdr:colOff>259080</xdr:colOff>
      <xdr:row>32</xdr:row>
      <xdr:rowOff>41910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842EC17B-5D95-41E4-83AD-96EEC741C0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03520" y="3966210"/>
              <a:ext cx="4556760" cy="3429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87630</xdr:colOff>
      <xdr:row>7</xdr:row>
      <xdr:rowOff>95250</xdr:rowOff>
    </xdr:from>
    <xdr:to>
      <xdr:col>6</xdr:col>
      <xdr:colOff>544830</xdr:colOff>
      <xdr:row>20</xdr:row>
      <xdr:rowOff>3810</xdr:rowOff>
    </xdr:to>
    <xdr:graphicFrame macro="">
      <xdr:nvGraphicFramePr>
        <xdr:cNvPr id="6" name="Chart 5">
          <a:extLst>
            <a:ext uri="{FF2B5EF4-FFF2-40B4-BE49-F238E27FC236}">
              <a16:creationId xmlns:a16="http://schemas.microsoft.com/office/drawing/2014/main" id="{B407F206-CDBB-4255-A204-D2043D74B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304800</xdr:colOff>
      <xdr:row>1</xdr:row>
      <xdr:rowOff>106680</xdr:rowOff>
    </xdr:from>
    <xdr:to>
      <xdr:col>23</xdr:col>
      <xdr:colOff>0</xdr:colOff>
      <xdr:row>16</xdr:row>
      <xdr:rowOff>68580</xdr:rowOff>
    </xdr:to>
    <xdr:graphicFrame macro="">
      <xdr:nvGraphicFramePr>
        <xdr:cNvPr id="7" name="Chart 6">
          <a:extLst>
            <a:ext uri="{FF2B5EF4-FFF2-40B4-BE49-F238E27FC236}">
              <a16:creationId xmlns:a16="http://schemas.microsoft.com/office/drawing/2014/main" id="{C2D9FFC4-6DFB-41BA-972E-CD6B45730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isha Gandhi" refreshedDate="45064.810514004632" createdVersion="8" refreshedVersion="8" minRefreshableVersion="3" recordCount="700" xr:uid="{5D6D64F8-52DD-48B9-A950-D1AADA6F87DA}">
  <cacheSource type="worksheet">
    <worksheetSource name="financials[[ Sales]:[Date]]"/>
  </cacheSource>
  <cacheFields count="6">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fieldGroup par="5" base="3">
        <rangePr groupBy="months" startDate="2013-09-01T00:00:00" endDate="2014-12-02T00:00:00"/>
        <groupItems count="14">
          <s v="&lt;01-09-2013"/>
          <s v="Jan"/>
          <s v="Feb"/>
          <s v="Mar"/>
          <s v="Apr"/>
          <s v="May"/>
          <s v="Jun"/>
          <s v="Jul"/>
          <s v="Aug"/>
          <s v="Sep"/>
          <s v="Oct"/>
          <s v="Nov"/>
          <s v="Dec"/>
          <s v="&gt;02-12-2014"/>
        </groupItems>
      </fieldGroup>
    </cacheField>
    <cacheField name="Quarters" numFmtId="0" databaseField="0">
      <fieldGroup base="3">
        <rangePr groupBy="quarters" startDate="2013-09-01T00:00:00" endDate="2014-12-02T00:00:00"/>
        <groupItems count="6">
          <s v="&lt;01-09-2013"/>
          <s v="Qtr1"/>
          <s v="Qtr2"/>
          <s v="Qtr3"/>
          <s v="Qtr4"/>
          <s v="&gt;02-12-2014"/>
        </groupItems>
      </fieldGroup>
    </cacheField>
    <cacheField name="Years" numFmtId="0" databaseField="0">
      <fieldGroup base="3">
        <rangePr groupBy="years" startDate="2013-09-01T00:00:00" endDate="2014-12-02T00:00:00"/>
        <groupItems count="4">
          <s v="&lt;01-09-2013"/>
          <s v="2013"/>
          <s v="2014"/>
          <s v="&gt;02-12-201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isha Gandhi" refreshedDate="45064.822435300928" createdVersion="8" refreshedVersion="8" minRefreshableVersion="3" recordCount="700" xr:uid="{AE9803F3-421E-4E52-A4FB-1A3FCEDFC7E4}">
  <cacheSource type="worksheet">
    <worksheetSource name="financials[[Segment]:[Units Sold]]"/>
  </cacheSource>
  <cacheFields count="5">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s>
  <extLst>
    <ext xmlns:x14="http://schemas.microsoft.com/office/spreadsheetml/2009/9/main" uri="{725AE2AE-9491-48be-B2B4-4EB974FC3084}">
      <x14:pivotCacheDefinition pivotCacheId="206141073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isha Gandhi" refreshedDate="45064.839660069447" createdVersion="8" refreshedVersion="8" minRefreshableVersion="3" recordCount="700" xr:uid="{322C4403-0231-4764-BED4-8DA4F876ED15}">
  <cacheSource type="worksheet">
    <worksheetSource name="financials[[Segment]:[Profit]]"/>
  </cacheSource>
  <cacheFields count="12">
    <cacheField name="Segment" numFmtId="0">
      <sharedItems count="5">
        <s v="Government"/>
        <s v="Midmarket"/>
        <s v="Channel Partners"/>
        <s v="Enterprise"/>
        <s v="Small Business"/>
      </sharedItems>
    </cacheField>
    <cacheField name="Country" numFmtId="0">
      <sharedItems/>
    </cacheField>
    <cacheField name="Product" numFmtId="164">
      <sharedItems/>
    </cacheField>
    <cacheField name="Discount Band" numFmtId="164">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isha Gandhi" refreshedDate="45064.846467824071" createdVersion="8" refreshedVersion="8" minRefreshableVersion="3" recordCount="700" xr:uid="{41D8F68A-0253-4FE2-BBB3-07AB64B6C069}">
  <cacheSource type="worksheet">
    <worksheetSource name="financials[[Country]:[Gross Sales]]"/>
  </cacheSource>
  <cacheFields count="7">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s>
  <extLst>
    <ext xmlns:x14="http://schemas.microsoft.com/office/spreadsheetml/2009/9/main" uri="{725AE2AE-9491-48be-B2B4-4EB974FC3084}">
      <x14:pivotCacheDefinition pivotCacheId="61106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n v="32370"/>
    <n v="16185"/>
    <n v="16185"/>
    <x v="0"/>
  </r>
  <r>
    <n v="26420"/>
    <n v="13210"/>
    <n v="13210"/>
    <x v="0"/>
  </r>
  <r>
    <n v="32670"/>
    <n v="21780"/>
    <n v="10890"/>
    <x v="1"/>
  </r>
  <r>
    <n v="13320"/>
    <n v="8880"/>
    <n v="4440"/>
    <x v="1"/>
  </r>
  <r>
    <n v="37050"/>
    <n v="24700"/>
    <n v="12350"/>
    <x v="1"/>
  </r>
  <r>
    <n v="529550"/>
    <n v="393380"/>
    <n v="136170"/>
    <x v="2"/>
  </r>
  <r>
    <n v="13815"/>
    <n v="9210"/>
    <n v="4605"/>
    <x v="3"/>
  </r>
  <r>
    <n v="30216"/>
    <n v="7554"/>
    <n v="22662"/>
    <x v="1"/>
  </r>
  <r>
    <n v="37980"/>
    <n v="18990"/>
    <n v="18990"/>
    <x v="1"/>
  </r>
  <r>
    <n v="18540"/>
    <n v="4635"/>
    <n v="13905"/>
    <x v="1"/>
  </r>
  <r>
    <n v="37050"/>
    <n v="24700"/>
    <n v="12350"/>
    <x v="1"/>
  </r>
  <r>
    <n v="333187.5"/>
    <n v="319860"/>
    <n v="13327.5"/>
    <x v="4"/>
  </r>
  <r>
    <n v="287400"/>
    <n v="239500"/>
    <n v="47900"/>
    <x v="5"/>
  </r>
  <r>
    <n v="15022"/>
    <n v="10730"/>
    <n v="4292"/>
    <x v="6"/>
  </r>
  <r>
    <n v="43125"/>
    <n v="41400"/>
    <n v="1725"/>
    <x v="7"/>
  </r>
  <r>
    <n v="9225"/>
    <n v="6150"/>
    <n v="3075"/>
    <x v="2"/>
  </r>
  <r>
    <n v="5840"/>
    <n v="2920"/>
    <n v="2920"/>
    <x v="8"/>
  </r>
  <r>
    <n v="14610"/>
    <n v="9740"/>
    <n v="4870"/>
    <x v="8"/>
  </r>
  <r>
    <n v="30216"/>
    <n v="7554"/>
    <n v="22662"/>
    <x v="1"/>
  </r>
  <r>
    <n v="352100"/>
    <n v="261560"/>
    <n v="90540"/>
    <x v="1"/>
  </r>
  <r>
    <n v="4404"/>
    <n v="1101"/>
    <n v="3303"/>
    <x v="4"/>
  </r>
  <r>
    <n v="6181"/>
    <n v="4415"/>
    <n v="1766"/>
    <x v="5"/>
  </r>
  <r>
    <n v="8235"/>
    <n v="5490"/>
    <n v="2745"/>
    <x v="9"/>
  </r>
  <r>
    <n v="236400"/>
    <n v="197000"/>
    <n v="39400"/>
    <x v="9"/>
  </r>
  <r>
    <n v="37080"/>
    <n v="24720"/>
    <n v="12360"/>
    <x v="6"/>
  </r>
  <r>
    <n v="8001"/>
    <n v="5715"/>
    <n v="2286"/>
    <x v="10"/>
  </r>
  <r>
    <n v="603750"/>
    <n v="448500"/>
    <n v="155250"/>
    <x v="11"/>
  </r>
  <r>
    <n v="10944"/>
    <n v="2736"/>
    <n v="8208"/>
    <x v="11"/>
  </r>
  <r>
    <n v="32280"/>
    <n v="21520"/>
    <n v="10760"/>
    <x v="12"/>
  </r>
  <r>
    <n v="36340"/>
    <n v="18170"/>
    <n v="18170"/>
    <x v="2"/>
  </r>
  <r>
    <n v="529550"/>
    <n v="393380"/>
    <n v="136170"/>
    <x v="2"/>
  </r>
  <r>
    <n v="10451"/>
    <n v="7465"/>
    <n v="2986"/>
    <x v="0"/>
  </r>
  <r>
    <n v="225500"/>
    <n v="216480"/>
    <n v="9020"/>
    <x v="8"/>
  </r>
  <r>
    <n v="25932"/>
    <n v="6483"/>
    <n v="19449"/>
    <x v="3"/>
  </r>
  <r>
    <n v="352100"/>
    <n v="261560"/>
    <n v="90540"/>
    <x v="1"/>
  </r>
  <r>
    <n v="18540"/>
    <n v="4635"/>
    <n v="13905"/>
    <x v="1"/>
  </r>
  <r>
    <n v="352625"/>
    <n v="338520"/>
    <n v="14105"/>
    <x v="5"/>
  </r>
  <r>
    <n v="43125"/>
    <n v="41400"/>
    <n v="1725"/>
    <x v="7"/>
  </r>
  <r>
    <n v="600300"/>
    <n v="500250"/>
    <n v="100050"/>
    <x v="8"/>
  </r>
  <r>
    <n v="34056"/>
    <n v="8514"/>
    <n v="25542"/>
    <x v="13"/>
  </r>
  <r>
    <n v="32670"/>
    <n v="21780"/>
    <n v="10890"/>
    <x v="1"/>
  </r>
  <r>
    <n v="13320"/>
    <n v="8880"/>
    <n v="4440"/>
    <x v="1"/>
  </r>
  <r>
    <n v="534450"/>
    <n v="397020"/>
    <n v="137430"/>
    <x v="9"/>
  </r>
  <r>
    <n v="645300"/>
    <n v="537750"/>
    <n v="107550"/>
    <x v="6"/>
  </r>
  <r>
    <n v="36340"/>
    <n v="18170"/>
    <n v="18170"/>
    <x v="2"/>
  </r>
  <r>
    <n v="962500"/>
    <n v="715000"/>
    <n v="247500"/>
    <x v="8"/>
  </r>
  <r>
    <n v="23436"/>
    <n v="5859"/>
    <n v="17577"/>
    <x v="13"/>
  </r>
  <r>
    <n v="527437.5"/>
    <n v="506340"/>
    <n v="21097.5"/>
    <x v="13"/>
  </r>
  <r>
    <n v="37980"/>
    <n v="18990"/>
    <n v="18990"/>
    <x v="1"/>
  </r>
  <r>
    <n v="11802"/>
    <n v="8430"/>
    <n v="3372"/>
    <x v="4"/>
  </r>
  <r>
    <n v="25692"/>
    <n v="6423"/>
    <n v="19269"/>
    <x v="5"/>
  </r>
  <r>
    <n v="8001"/>
    <n v="5715"/>
    <n v="2286"/>
    <x v="10"/>
  </r>
  <r>
    <n v="9225"/>
    <n v="6150"/>
    <n v="3075"/>
    <x v="2"/>
  </r>
  <r>
    <n v="27338.850000000002"/>
    <n v="19725"/>
    <n v="7613.8500000000022"/>
    <x v="0"/>
  </r>
  <r>
    <n v="34095.599999999999"/>
    <n v="22960"/>
    <n v="11135.599999999999"/>
    <x v="8"/>
  </r>
  <r>
    <n v="7137.9"/>
    <n v="5150"/>
    <n v="1987.8999999999996"/>
    <x v="14"/>
  </r>
  <r>
    <n v="4428.2700000000004"/>
    <n v="3195"/>
    <n v="1233.2700000000004"/>
    <x v="15"/>
  </r>
  <r>
    <n v="9189.18"/>
    <n v="6630"/>
    <n v="2559.1800000000003"/>
    <x v="3"/>
  </r>
  <r>
    <n v="22073.040000000001"/>
    <n v="5574"/>
    <n v="16499.04"/>
    <x v="8"/>
  </r>
  <r>
    <n v="419265"/>
    <n v="314600"/>
    <n v="104665"/>
    <x v="3"/>
  </r>
  <r>
    <n v="17525.97"/>
    <n v="12645"/>
    <n v="4880.9699999999993"/>
    <x v="4"/>
  </r>
  <r>
    <n v="17166.599999999999"/>
    <n v="4335"/>
    <n v="12831.599999999999"/>
    <x v="6"/>
  </r>
  <r>
    <n v="40837.5"/>
    <n v="39600"/>
    <n v="1237.5"/>
    <x v="9"/>
  </r>
  <r>
    <n v="31731.48"/>
    <n v="8013"/>
    <n v="23718.48"/>
    <x v="6"/>
  </r>
  <r>
    <n v="9100.08"/>
    <n v="2298"/>
    <n v="6802.08"/>
    <x v="7"/>
  </r>
  <r>
    <n v="146718"/>
    <n v="123500"/>
    <n v="23218"/>
    <x v="7"/>
  </r>
  <r>
    <n v="484060.5"/>
    <n v="363220"/>
    <n v="120840.5"/>
    <x v="10"/>
  </r>
  <r>
    <n v="746707.5"/>
    <n v="560300"/>
    <n v="186407.5"/>
    <x v="2"/>
  </r>
  <r>
    <n v="32877.9"/>
    <n v="22140"/>
    <n v="10737.900000000001"/>
    <x v="3"/>
  </r>
  <r>
    <n v="683397"/>
    <n v="575250"/>
    <n v="108147"/>
    <x v="13"/>
  </r>
  <r>
    <n v="27234.899999999998"/>
    <n v="13755"/>
    <n v="13479.899999999998"/>
    <x v="4"/>
  </r>
  <r>
    <n v="12681.9"/>
    <n v="9150"/>
    <n v="3531.8999999999996"/>
    <x v="5"/>
  </r>
  <r>
    <n v="741906"/>
    <n v="624500"/>
    <n v="117406"/>
    <x v="9"/>
  </r>
  <r>
    <n v="82046.25"/>
    <n v="79560"/>
    <n v="2486.25"/>
    <x v="7"/>
  </r>
  <r>
    <n v="22482.9"/>
    <n v="15140"/>
    <n v="7342.9000000000015"/>
    <x v="8"/>
  </r>
  <r>
    <n v="31133.024999999998"/>
    <n v="22462.5"/>
    <n v="8670.5249999999978"/>
    <x v="13"/>
  </r>
  <r>
    <n v="89966.25"/>
    <n v="87240"/>
    <n v="2726.25"/>
    <x v="1"/>
  </r>
  <r>
    <n v="97391.25"/>
    <n v="94440"/>
    <n v="2951.25"/>
    <x v="1"/>
  </r>
  <r>
    <n v="225596.25"/>
    <n v="218760"/>
    <n v="6836.25"/>
    <x v="4"/>
  </r>
  <r>
    <n v="11092.95"/>
    <n v="7470"/>
    <n v="3622.9500000000007"/>
    <x v="6"/>
  </r>
  <r>
    <n v="9100.08"/>
    <n v="2298"/>
    <n v="6802.08"/>
    <x v="7"/>
  </r>
  <r>
    <n v="862785"/>
    <n v="726250"/>
    <n v="136535"/>
    <x v="15"/>
  </r>
  <r>
    <n v="746707.5"/>
    <n v="560300"/>
    <n v="186407.5"/>
    <x v="2"/>
  </r>
  <r>
    <n v="76507.200000000012"/>
    <n v="38640"/>
    <n v="37867.200000000004"/>
    <x v="13"/>
  </r>
  <r>
    <n v="2508.66"/>
    <n v="1810"/>
    <n v="698.65999999999985"/>
    <x v="14"/>
  </r>
  <r>
    <n v="114221.25"/>
    <n v="110760"/>
    <n v="3461.25"/>
    <x v="5"/>
  </r>
  <r>
    <n v="82046.25"/>
    <n v="79560"/>
    <n v="2486.25"/>
    <x v="7"/>
  </r>
  <r>
    <n v="14497.56"/>
    <n v="10460"/>
    <n v="4037.5599999999995"/>
    <x v="11"/>
  </r>
  <r>
    <n v="1822.59"/>
    <n v="1315"/>
    <n v="507.58999999999992"/>
    <x v="3"/>
  </r>
  <r>
    <n v="326922.75"/>
    <n v="245310"/>
    <n v="81612.75"/>
    <x v="13"/>
  </r>
  <r>
    <n v="89966.25"/>
    <n v="87240"/>
    <n v="2726.25"/>
    <x v="1"/>
  </r>
  <r>
    <n v="97391.25"/>
    <n v="94440"/>
    <n v="2951.25"/>
    <x v="1"/>
  </r>
  <r>
    <n v="292842"/>
    <n v="246500"/>
    <n v="46342"/>
    <x v="6"/>
  </r>
  <r>
    <n v="146718"/>
    <n v="123500"/>
    <n v="23218"/>
    <x v="7"/>
  </r>
  <r>
    <n v="484060.5"/>
    <n v="363220"/>
    <n v="120840.5"/>
    <x v="10"/>
  </r>
  <r>
    <n v="215820"/>
    <n v="209280"/>
    <n v="6540"/>
    <x v="15"/>
  </r>
  <r>
    <n v="23629.32"/>
    <n v="5967"/>
    <n v="17662.32"/>
    <x v="9"/>
  </r>
  <r>
    <n v="4766.8500000000004"/>
    <n v="3210"/>
    <n v="1556.8500000000004"/>
    <x v="11"/>
  </r>
  <r>
    <n v="90956.25"/>
    <n v="89100"/>
    <n v="1856.25"/>
    <x v="13"/>
  </r>
  <r>
    <n v="15229.2"/>
    <n v="3885"/>
    <n v="11344.2"/>
    <x v="10"/>
  </r>
  <r>
    <n v="62916"/>
    <n v="53500"/>
    <n v="9416"/>
    <x v="7"/>
  </r>
  <r>
    <n v="14714.7"/>
    <n v="10725"/>
    <n v="3989.7000000000007"/>
    <x v="11"/>
  </r>
  <r>
    <n v="978236"/>
    <n v="741520"/>
    <n v="236716"/>
    <x v="2"/>
  </r>
  <r>
    <n v="13429.92"/>
    <n v="3426"/>
    <n v="10003.92"/>
    <x v="1"/>
  </r>
  <r>
    <n v="30693.599999999999"/>
    <n v="15660"/>
    <n v="15033.599999999999"/>
    <x v="10"/>
  </r>
  <r>
    <n v="8114.4"/>
    <n v="2070"/>
    <n v="6044.4"/>
    <x v="15"/>
  </r>
  <r>
    <n v="203350"/>
    <n v="199200"/>
    <n v="4150"/>
    <x v="11"/>
  </r>
  <r>
    <n v="34736.1"/>
    <n v="23630"/>
    <n v="11106.099999999999"/>
    <x v="8"/>
  </r>
  <r>
    <n v="269892"/>
    <n v="229500"/>
    <n v="40392"/>
    <x v="14"/>
  </r>
  <r>
    <n v="508032"/>
    <n v="432000"/>
    <n v="76032"/>
    <x v="14"/>
  </r>
  <r>
    <n v="13429.92"/>
    <n v="3426"/>
    <n v="10003.92"/>
    <x v="1"/>
  </r>
  <r>
    <n v="81095"/>
    <n v="79440"/>
    <n v="1655"/>
    <x v="1"/>
  </r>
  <r>
    <n v="15229.2"/>
    <n v="3885"/>
    <n v="11344.2"/>
    <x v="10"/>
  </r>
  <r>
    <n v="99102.5"/>
    <n v="97080"/>
    <n v="2022.5"/>
    <x v="7"/>
  </r>
  <r>
    <n v="262762.5"/>
    <n v="257400"/>
    <n v="5362.5"/>
    <x v="7"/>
  </r>
  <r>
    <n v="20991.599999999999"/>
    <n v="5355"/>
    <n v="15636.599999999999"/>
    <x v="11"/>
  </r>
  <r>
    <n v="563304"/>
    <n v="479000"/>
    <n v="84304"/>
    <x v="2"/>
  </r>
  <r>
    <n v="978236"/>
    <n v="741520"/>
    <n v="236716"/>
    <x v="2"/>
  </r>
  <r>
    <n v="334302.5"/>
    <n v="327480"/>
    <n v="6822.5"/>
    <x v="2"/>
  </r>
  <r>
    <n v="28297.5"/>
    <n v="19250"/>
    <n v="9047.5"/>
    <x v="12"/>
  </r>
  <r>
    <n v="13809.18"/>
    <n v="10065"/>
    <n v="3744.1800000000003"/>
    <x v="12"/>
  </r>
  <r>
    <n v="12406.8"/>
    <n v="3165"/>
    <n v="9241.7999999999993"/>
    <x v="2"/>
  </r>
  <r>
    <n v="12747.84"/>
    <n v="3252"/>
    <n v="9495.84"/>
    <x v="2"/>
  </r>
  <r>
    <n v="30693.599999999999"/>
    <n v="15660"/>
    <n v="15033.599999999999"/>
    <x v="10"/>
  </r>
  <r>
    <n v="1017338"/>
    <n v="771160"/>
    <n v="246178"/>
    <x v="7"/>
  </r>
  <r>
    <n v="986811"/>
    <n v="748020"/>
    <n v="238791"/>
    <x v="10"/>
  </r>
  <r>
    <n v="99102.5"/>
    <n v="97080"/>
    <n v="2022.5"/>
    <x v="7"/>
  </r>
  <r>
    <n v="262762.5"/>
    <n v="257400"/>
    <n v="5362.5"/>
    <x v="7"/>
  </r>
  <r>
    <n v="12406.8"/>
    <n v="3165"/>
    <n v="9241.7999999999993"/>
    <x v="2"/>
  </r>
  <r>
    <n v="10662.4"/>
    <n v="5440"/>
    <n v="5222.3999999999996"/>
    <x v="12"/>
  </r>
  <r>
    <n v="12747.84"/>
    <n v="3252"/>
    <n v="9495.84"/>
    <x v="2"/>
  </r>
  <r>
    <n v="81095"/>
    <n v="79440"/>
    <n v="1655"/>
    <x v="1"/>
  </r>
  <r>
    <n v="62916"/>
    <n v="53500"/>
    <n v="9416"/>
    <x v="7"/>
  </r>
  <r>
    <n v="986811"/>
    <n v="748020"/>
    <n v="238791"/>
    <x v="10"/>
  </r>
  <r>
    <n v="334302.5"/>
    <n v="327480"/>
    <n v="6822.5"/>
    <x v="2"/>
  </r>
  <r>
    <n v="91238"/>
    <n v="69160"/>
    <n v="22078"/>
    <x v="12"/>
  </r>
  <r>
    <n v="665420"/>
    <n v="504400"/>
    <n v="161020"/>
    <x v="12"/>
  </r>
  <r>
    <n v="76146"/>
    <n v="64750"/>
    <n v="11396"/>
    <x v="3"/>
  </r>
  <r>
    <n v="323694"/>
    <n v="275250"/>
    <n v="48444"/>
    <x v="3"/>
  </r>
  <r>
    <n v="278810"/>
    <n v="273120"/>
    <n v="5690"/>
    <x v="14"/>
  </r>
  <r>
    <n v="1017338"/>
    <n v="771160"/>
    <n v="246178"/>
    <x v="7"/>
  </r>
  <r>
    <n v="24225.599999999999"/>
    <n v="12360"/>
    <n v="11865.599999999999"/>
    <x v="15"/>
  </r>
  <r>
    <n v="18443.599999999999"/>
    <n v="9410"/>
    <n v="9033.5999999999985"/>
    <x v="15"/>
  </r>
  <r>
    <n v="563304"/>
    <n v="479000"/>
    <n v="84304"/>
    <x v="2"/>
  </r>
  <r>
    <n v="514524.375"/>
    <n v="509220"/>
    <n v="5304.375"/>
    <x v="13"/>
  </r>
  <r>
    <n v="50052"/>
    <n v="25800"/>
    <n v="24252"/>
    <x v="13"/>
  </r>
  <r>
    <n v="200499"/>
    <n v="172250"/>
    <n v="28249"/>
    <x v="1"/>
  </r>
  <r>
    <n v="22663.08"/>
    <n v="5841"/>
    <n v="16822.080000000002"/>
    <x v="6"/>
  </r>
  <r>
    <n v="10569.12"/>
    <n v="2724"/>
    <n v="7845.1200000000008"/>
    <x v="12"/>
  </r>
  <r>
    <n v="13294.82"/>
    <n v="9790"/>
    <n v="3504.8199999999997"/>
    <x v="8"/>
  </r>
  <r>
    <n v="22127.64"/>
    <n v="5703"/>
    <n v="16424.64"/>
    <x v="1"/>
  </r>
  <r>
    <n v="3693.76"/>
    <n v="2720"/>
    <n v="973.76000000000022"/>
    <x v="6"/>
  </r>
  <r>
    <n v="610081.5"/>
    <n v="467220"/>
    <n v="142861.5"/>
    <x v="9"/>
  </r>
  <r>
    <n v="156048.75"/>
    <n v="154440"/>
    <n v="1608.75"/>
    <x v="2"/>
  </r>
  <r>
    <n v="206852.5"/>
    <n v="204720"/>
    <n v="2132.5"/>
    <x v="2"/>
  </r>
  <r>
    <n v="708439.5"/>
    <n v="608625"/>
    <n v="99814.5"/>
    <x v="0"/>
  </r>
  <r>
    <n v="215097.5"/>
    <n v="212880"/>
    <n v="2217.5"/>
    <x v="3"/>
  </r>
  <r>
    <n v="22127.64"/>
    <n v="5703"/>
    <n v="16424.64"/>
    <x v="1"/>
  </r>
  <r>
    <n v="200499"/>
    <n v="172250"/>
    <n v="28249"/>
    <x v="1"/>
  </r>
  <r>
    <n v="190362.5"/>
    <n v="188400"/>
    <n v="1962.5"/>
    <x v="1"/>
  </r>
  <r>
    <n v="15940.98"/>
    <n v="4108.5"/>
    <n v="11832.48"/>
    <x v="4"/>
  </r>
  <r>
    <n v="243591.25"/>
    <n v="241080"/>
    <n v="2511.25"/>
    <x v="10"/>
  </r>
  <r>
    <n v="28299.75"/>
    <n v="19450"/>
    <n v="8849.75"/>
    <x v="7"/>
  </r>
  <r>
    <n v="156048.75"/>
    <n v="154440"/>
    <n v="1608.75"/>
    <x v="2"/>
  </r>
  <r>
    <n v="206852.5"/>
    <n v="204720"/>
    <n v="2132.5"/>
    <x v="2"/>
  </r>
  <r>
    <n v="243591.25"/>
    <n v="241080"/>
    <n v="2511.25"/>
    <x v="10"/>
  </r>
  <r>
    <n v="827604"/>
    <n v="711000"/>
    <n v="116604"/>
    <x v="8"/>
  </r>
  <r>
    <n v="22302.240000000002"/>
    <n v="5748"/>
    <n v="16554.240000000002"/>
    <x v="13"/>
  </r>
  <r>
    <n v="190362.5"/>
    <n v="188400"/>
    <n v="1962.5"/>
    <x v="1"/>
  </r>
  <r>
    <n v="545334"/>
    <n v="468500"/>
    <n v="76834"/>
    <x v="5"/>
  </r>
  <r>
    <n v="557459"/>
    <n v="426920"/>
    <n v="130539"/>
    <x v="5"/>
  </r>
  <r>
    <n v="28299.75"/>
    <n v="19450"/>
    <n v="8849.75"/>
    <x v="7"/>
  </r>
  <r>
    <n v="16121.4"/>
    <n v="8310"/>
    <n v="7811.4"/>
    <x v="14"/>
  </r>
  <r>
    <n v="11950.4"/>
    <n v="8800"/>
    <n v="3150.3999999999996"/>
    <x v="9"/>
  </r>
  <r>
    <n v="74699.700000000012"/>
    <n v="38505"/>
    <n v="36194.700000000004"/>
    <x v="13"/>
  </r>
  <r>
    <n v="28855.56"/>
    <n v="7437"/>
    <n v="21418.560000000001"/>
    <x v="0"/>
  </r>
  <r>
    <n v="29246.400000000001"/>
    <n v="20310"/>
    <n v="8936.4000000000015"/>
    <x v="10"/>
  </r>
  <r>
    <n v="29246.400000000001"/>
    <n v="20310"/>
    <n v="8936.4000000000015"/>
    <x v="10"/>
  </r>
  <r>
    <n v="32558.400000000001"/>
    <n v="22610"/>
    <n v="9948.4000000000015"/>
    <x v="12"/>
  </r>
  <r>
    <n v="14131.2"/>
    <n v="7360"/>
    <n v="6771.2000000000007"/>
    <x v="9"/>
  </r>
  <r>
    <n v="19158.72"/>
    <n v="14255"/>
    <n v="4903.7200000000012"/>
    <x v="7"/>
  </r>
  <r>
    <n v="582048"/>
    <n v="505250"/>
    <n v="76798"/>
    <x v="10"/>
  </r>
  <r>
    <n v="92064"/>
    <n v="71240"/>
    <n v="20824"/>
    <x v="2"/>
  </r>
  <r>
    <n v="28324.799999999999"/>
    <n v="19670"/>
    <n v="8654.7999999999993"/>
    <x v="3"/>
  </r>
  <r>
    <n v="535392"/>
    <n v="464750"/>
    <n v="70642"/>
    <x v="5"/>
  </r>
  <r>
    <n v="19158.72"/>
    <n v="14255"/>
    <n v="4903.7200000000012"/>
    <x v="7"/>
  </r>
  <r>
    <n v="582048"/>
    <n v="505250"/>
    <n v="76798"/>
    <x v="10"/>
  </r>
  <r>
    <n v="136560"/>
    <n v="136560"/>
    <n v="0"/>
    <x v="2"/>
  </r>
  <r>
    <n v="28566.720000000001"/>
    <n v="21255"/>
    <n v="7311.7199999999993"/>
    <x v="0"/>
  </r>
  <r>
    <n v="95400"/>
    <n v="95400"/>
    <n v="0"/>
    <x v="3"/>
  </r>
  <r>
    <n v="407376"/>
    <n v="353625"/>
    <n v="53751"/>
    <x v="13"/>
  </r>
  <r>
    <n v="840384"/>
    <n v="729500"/>
    <n v="110884"/>
    <x v="14"/>
  </r>
  <r>
    <n v="1159200"/>
    <n v="897000"/>
    <n v="262200"/>
    <x v="4"/>
  </r>
  <r>
    <n v="358560"/>
    <n v="358560"/>
    <n v="0"/>
    <x v="4"/>
  </r>
  <r>
    <n v="3139.2"/>
    <n v="2180"/>
    <n v="959.19999999999982"/>
    <x v="6"/>
  </r>
  <r>
    <n v="39820.800000000003"/>
    <n v="20740"/>
    <n v="19080.800000000003"/>
    <x v="6"/>
  </r>
  <r>
    <n v="20275.2"/>
    <n v="10560"/>
    <n v="9715.2000000000007"/>
    <x v="6"/>
  </r>
  <r>
    <n v="9662.4"/>
    <n v="6710"/>
    <n v="2952.3999999999996"/>
    <x v="7"/>
  </r>
  <r>
    <n v="21801.599999999999"/>
    <n v="15140"/>
    <n v="6661.5999999999985"/>
    <x v="7"/>
  </r>
  <r>
    <n v="92064"/>
    <n v="71240"/>
    <n v="20824"/>
    <x v="2"/>
  </r>
  <r>
    <n v="136560"/>
    <n v="136560"/>
    <n v="0"/>
    <x v="2"/>
  </r>
  <r>
    <n v="16876.8"/>
    <n v="4395"/>
    <n v="12481.8"/>
    <x v="3"/>
  </r>
  <r>
    <n v="50803.199999999997"/>
    <n v="26460"/>
    <n v="24343.199999999997"/>
    <x v="9"/>
  </r>
  <r>
    <n v="731472"/>
    <n v="566020"/>
    <n v="165452"/>
    <x v="10"/>
  </r>
  <r>
    <n v="9976.32"/>
    <n v="2598"/>
    <n v="7378.32"/>
    <x v="14"/>
  </r>
  <r>
    <n v="117264"/>
    <n v="90740"/>
    <n v="26524"/>
    <x v="9"/>
  </r>
  <r>
    <n v="731472"/>
    <n v="566020"/>
    <n v="165452"/>
    <x v="10"/>
  </r>
  <r>
    <n v="21801.599999999999"/>
    <n v="15140"/>
    <n v="6661.5999999999985"/>
    <x v="7"/>
  </r>
  <r>
    <n v="626640"/>
    <n v="484900"/>
    <n v="141740"/>
    <x v="8"/>
  </r>
  <r>
    <n v="128880"/>
    <n v="128880"/>
    <n v="0"/>
    <x v="13"/>
  </r>
  <r>
    <n v="640752"/>
    <n v="495820"/>
    <n v="144932"/>
    <x v="6"/>
  </r>
  <r>
    <n v="9662.4"/>
    <n v="6710"/>
    <n v="2952.3999999999996"/>
    <x v="7"/>
  </r>
  <r>
    <n v="597408"/>
    <n v="462280"/>
    <n v="135128"/>
    <x v="12"/>
  </r>
  <r>
    <n v="7707.35"/>
    <n v="5795"/>
    <n v="1912.3500000000004"/>
    <x v="7"/>
  </r>
  <r>
    <n v="9123.7999999999993"/>
    <n v="6860"/>
    <n v="2263.7999999999993"/>
    <x v="0"/>
  </r>
  <r>
    <n v="15620.85"/>
    <n v="11745"/>
    <n v="3875.8500000000004"/>
    <x v="9"/>
  </r>
  <r>
    <n v="17881.849999999999"/>
    <n v="13445"/>
    <n v="4436.8499999999985"/>
    <x v="10"/>
  </r>
  <r>
    <n v="27713.4"/>
    <n v="7293"/>
    <n v="20420.400000000001"/>
    <x v="2"/>
  </r>
  <r>
    <n v="27713.4"/>
    <n v="7293"/>
    <n v="20420.400000000001"/>
    <x v="2"/>
  </r>
  <r>
    <n v="17881.849999999999"/>
    <n v="13445"/>
    <n v="4436.8499999999985"/>
    <x v="10"/>
  </r>
  <r>
    <n v="11191.95"/>
    <n v="8415"/>
    <n v="2776.9500000000007"/>
    <x v="4"/>
  </r>
  <r>
    <n v="12802.2"/>
    <n v="3369"/>
    <n v="9433.2000000000007"/>
    <x v="5"/>
  </r>
  <r>
    <n v="7707.35"/>
    <n v="5795"/>
    <n v="1912.3500000000004"/>
    <x v="7"/>
  </r>
  <r>
    <n v="21261"/>
    <n v="5595"/>
    <n v="15666"/>
    <x v="8"/>
  </r>
  <r>
    <n v="12722.4"/>
    <n v="3348"/>
    <n v="9374.4"/>
    <x v="8"/>
  </r>
  <r>
    <n v="29697"/>
    <n v="15630"/>
    <n v="14067"/>
    <x v="14"/>
  </r>
  <r>
    <n v="282435"/>
    <n v="247750"/>
    <n v="34685"/>
    <x v="1"/>
  </r>
  <r>
    <n v="6756.4"/>
    <n v="5080"/>
    <n v="1676.3999999999996"/>
    <x v="11"/>
  </r>
  <r>
    <n v="39771.75"/>
    <n v="27910"/>
    <n v="11861.75"/>
    <x v="15"/>
  </r>
  <r>
    <n v="3790.5"/>
    <n v="2850"/>
    <n v="940.5"/>
    <x v="2"/>
  </r>
  <r>
    <n v="16538.55"/>
    <n v="12435"/>
    <n v="4103.5499999999993"/>
    <x v="2"/>
  </r>
  <r>
    <n v="460346.25"/>
    <n v="359970"/>
    <n v="100376.25"/>
    <x v="0"/>
  </r>
  <r>
    <n v="430706.25"/>
    <n v="435240"/>
    <n v="-4533.75"/>
    <x v="4"/>
  </r>
  <r>
    <n v="239400"/>
    <n v="187200"/>
    <n v="52200"/>
    <x v="9"/>
  </r>
  <r>
    <n v="26698.799999999999"/>
    <n v="7026"/>
    <n v="19672.8"/>
    <x v="15"/>
  </r>
  <r>
    <n v="313500"/>
    <n v="275000"/>
    <n v="38500"/>
    <x v="12"/>
  </r>
  <r>
    <n v="24757"/>
    <n v="13030"/>
    <n v="11727"/>
    <x v="8"/>
  </r>
  <r>
    <n v="355300"/>
    <n v="359040"/>
    <n v="-3740"/>
    <x v="3"/>
  </r>
  <r>
    <n v="283218.75"/>
    <n v="286200"/>
    <n v="-2981.25"/>
    <x v="3"/>
  </r>
  <r>
    <n v="457995"/>
    <n v="401750"/>
    <n v="56245"/>
    <x v="13"/>
  </r>
  <r>
    <n v="15474.55"/>
    <n v="11635"/>
    <n v="3839.5499999999993"/>
    <x v="14"/>
  </r>
  <r>
    <n v="282435"/>
    <n v="247750"/>
    <n v="34685"/>
    <x v="1"/>
  </r>
  <r>
    <n v="200165"/>
    <n v="156520"/>
    <n v="43645"/>
    <x v="1"/>
  </r>
  <r>
    <n v="37335"/>
    <n v="26200"/>
    <n v="11135"/>
    <x v="6"/>
  </r>
  <r>
    <n v="408310"/>
    <n v="319280"/>
    <n v="89030"/>
    <x v="7"/>
  </r>
  <r>
    <n v="26391"/>
    <n v="13890"/>
    <n v="12501"/>
    <x v="7"/>
  </r>
  <r>
    <n v="102243.75"/>
    <n v="103320"/>
    <n v="-1076.25"/>
    <x v="10"/>
  </r>
  <r>
    <n v="83600"/>
    <n v="84480"/>
    <n v="-880"/>
    <x v="7"/>
  </r>
  <r>
    <n v="34238"/>
    <n v="18020"/>
    <n v="16218"/>
    <x v="12"/>
  </r>
  <r>
    <n v="50597"/>
    <n v="26630"/>
    <n v="23967"/>
    <x v="2"/>
  </r>
  <r>
    <n v="14204.4"/>
    <n v="10680"/>
    <n v="3524.3999999999996"/>
    <x v="12"/>
  </r>
  <r>
    <n v="30153"/>
    <n v="21160"/>
    <n v="8993"/>
    <x v="12"/>
  </r>
  <r>
    <n v="7908.75"/>
    <n v="5550"/>
    <n v="2358.75"/>
    <x v="0"/>
  </r>
  <r>
    <n v="40769.25"/>
    <n v="28610"/>
    <n v="12159.25"/>
    <x v="0"/>
  </r>
  <r>
    <n v="95831.25"/>
    <n v="96840"/>
    <n v="-1008.75"/>
    <x v="8"/>
  </r>
  <r>
    <n v="200165"/>
    <n v="156520"/>
    <n v="43645"/>
    <x v="1"/>
  </r>
  <r>
    <n v="53808"/>
    <n v="28320"/>
    <n v="25488"/>
    <x v="5"/>
  </r>
  <r>
    <n v="30001"/>
    <n v="15790"/>
    <n v="14211"/>
    <x v="5"/>
  </r>
  <r>
    <n v="102243.75"/>
    <n v="103320"/>
    <n v="-1076.25"/>
    <x v="10"/>
  </r>
  <r>
    <n v="83600"/>
    <n v="84480"/>
    <n v="-880"/>
    <x v="7"/>
  </r>
  <r>
    <n v="19627"/>
    <n v="10330"/>
    <n v="9297"/>
    <x v="12"/>
  </r>
  <r>
    <n v="356250"/>
    <n v="312500"/>
    <n v="43750"/>
    <x v="2"/>
  </r>
  <r>
    <n v="26391"/>
    <n v="13890"/>
    <n v="12501"/>
    <x v="7"/>
  </r>
  <r>
    <n v="24035"/>
    <n v="12650"/>
    <n v="11385"/>
    <x v="11"/>
  </r>
  <r>
    <n v="43643"/>
    <n v="22970"/>
    <n v="20673"/>
    <x v="11"/>
  </r>
  <r>
    <n v="50597"/>
    <n v="26630"/>
    <n v="23967"/>
    <x v="2"/>
  </r>
  <r>
    <n v="3790.5"/>
    <n v="2850"/>
    <n v="940.5"/>
    <x v="2"/>
  </r>
  <r>
    <n v="16538.55"/>
    <n v="12435"/>
    <n v="4103.5499999999993"/>
    <x v="2"/>
  </r>
  <r>
    <n v="448875"/>
    <n v="351000"/>
    <n v="97875"/>
    <x v="8"/>
  </r>
  <r>
    <n v="183540"/>
    <n v="143520"/>
    <n v="40020"/>
    <x v="5"/>
  </r>
  <r>
    <n v="408310"/>
    <n v="319280"/>
    <n v="89030"/>
    <x v="7"/>
  </r>
  <r>
    <n v="356250"/>
    <n v="312500"/>
    <n v="43750"/>
    <x v="2"/>
  </r>
  <r>
    <n v="53594.100000000006"/>
    <n v="38010"/>
    <n v="15584.100000000002"/>
    <x v="13"/>
  </r>
  <r>
    <n v="21009"/>
    <n v="11175"/>
    <n v="9834"/>
    <x v="0"/>
  </r>
  <r>
    <n v="40100.400000000001"/>
    <n v="28440"/>
    <n v="11660.400000000001"/>
    <x v="1"/>
  </r>
  <r>
    <n v="6339.36"/>
    <n v="1686"/>
    <n v="4653.3599999999997"/>
    <x v="6"/>
  </r>
  <r>
    <n v="25932.720000000001"/>
    <n v="6897"/>
    <n v="19035.72"/>
    <x v="7"/>
  </r>
  <r>
    <n v="28623"/>
    <n v="20300"/>
    <n v="8323"/>
    <x v="15"/>
  </r>
  <r>
    <n v="1730.54"/>
    <n v="1315"/>
    <n v="415.53999999999996"/>
    <x v="11"/>
  </r>
  <r>
    <n v="104222.5"/>
    <n v="106440"/>
    <n v="-2217.5"/>
    <x v="12"/>
  </r>
  <r>
    <n v="322420"/>
    <n v="254800"/>
    <n v="67620"/>
    <x v="13"/>
  </r>
  <r>
    <n v="480340"/>
    <n v="379600"/>
    <n v="100740"/>
    <x v="14"/>
  </r>
  <r>
    <n v="9231.74"/>
    <n v="7015"/>
    <n v="2216.7399999999998"/>
    <x v="7"/>
  </r>
  <r>
    <n v="30715.439999999999"/>
    <n v="8169"/>
    <n v="22546.44"/>
    <x v="15"/>
  </r>
  <r>
    <n v="492184"/>
    <n v="388960"/>
    <n v="103224"/>
    <x v="1"/>
  </r>
  <r>
    <n v="25932.720000000001"/>
    <n v="6897"/>
    <n v="19035.72"/>
    <x v="7"/>
  </r>
  <r>
    <n v="239183"/>
    <n v="189020"/>
    <n v="50163"/>
    <x v="7"/>
  </r>
  <r>
    <n v="111860"/>
    <n v="114240"/>
    <n v="-2380"/>
    <x v="8"/>
  </r>
  <r>
    <n v="323712.5"/>
    <n v="330600"/>
    <n v="-6887.5"/>
    <x v="8"/>
  </r>
  <r>
    <n v="21573"/>
    <n v="15300"/>
    <n v="6273"/>
    <x v="14"/>
  </r>
  <r>
    <n v="492184"/>
    <n v="388960"/>
    <n v="103224"/>
    <x v="1"/>
  </r>
  <r>
    <n v="9856.84"/>
    <n v="7490"/>
    <n v="2366.84"/>
    <x v="1"/>
  </r>
  <r>
    <n v="344322"/>
    <n v="305250"/>
    <n v="39072"/>
    <x v="7"/>
  </r>
  <r>
    <n v="683004"/>
    <n v="539760"/>
    <n v="143244"/>
    <x v="7"/>
  </r>
  <r>
    <n v="40100.400000000001"/>
    <n v="28440"/>
    <n v="11660.400000000001"/>
    <x v="1"/>
  </r>
  <r>
    <n v="9856.84"/>
    <n v="7490"/>
    <n v="2366.84"/>
    <x v="1"/>
  </r>
  <r>
    <n v="344322"/>
    <n v="305250"/>
    <n v="39072"/>
    <x v="7"/>
  </r>
  <r>
    <n v="21112.400000000001"/>
    <n v="11230"/>
    <n v="9882.4000000000015"/>
    <x v="11"/>
  </r>
  <r>
    <n v="686952"/>
    <n v="609000"/>
    <n v="77952"/>
    <x v="12"/>
  </r>
  <r>
    <n v="233531.25"/>
    <n v="238500"/>
    <n v="-4968.75"/>
    <x v="0"/>
  </r>
  <r>
    <n v="552391"/>
    <n v="436540"/>
    <n v="115851"/>
    <x v="6"/>
  </r>
  <r>
    <n v="239183"/>
    <n v="189020"/>
    <n v="50163"/>
    <x v="7"/>
  </r>
  <r>
    <n v="9231.74"/>
    <n v="7015"/>
    <n v="2216.7399999999998"/>
    <x v="7"/>
  </r>
  <r>
    <n v="683004"/>
    <n v="539760"/>
    <n v="143244"/>
    <x v="7"/>
  </r>
  <r>
    <n v="33031.599999999999"/>
    <n v="17570"/>
    <n v="15461.599999999999"/>
    <x v="7"/>
  </r>
  <r>
    <n v="30991.8"/>
    <n v="21980"/>
    <n v="9011.7999999999993"/>
    <x v="5"/>
  </r>
  <r>
    <n v="24576.3"/>
    <n v="17430"/>
    <n v="7146.2999999999993"/>
    <x v="5"/>
  </r>
  <r>
    <n v="16257.3"/>
    <n v="11530"/>
    <n v="4727.2999999999993"/>
    <x v="10"/>
  </r>
  <r>
    <n v="33031.599999999999"/>
    <n v="17570"/>
    <n v="15461.599999999999"/>
    <x v="7"/>
  </r>
  <r>
    <n v="18818.8"/>
    <n v="10010"/>
    <n v="8808.7999999999993"/>
    <x v="5"/>
  </r>
  <r>
    <n v="8771.14"/>
    <n v="6665"/>
    <n v="2106.1399999999994"/>
    <x v="15"/>
  </r>
  <r>
    <n v="16257.3"/>
    <n v="11530"/>
    <n v="4727.2999999999993"/>
    <x v="10"/>
  </r>
  <r>
    <n v="8113.32"/>
    <n v="2181"/>
    <n v="5932.32"/>
    <x v="8"/>
  </r>
  <r>
    <n v="21025.439999999999"/>
    <n v="5652"/>
    <n v="15373.439999999999"/>
    <x v="5"/>
  </r>
  <r>
    <n v="34112.400000000001"/>
    <n v="18340"/>
    <n v="15772.400000000001"/>
    <x v="9"/>
  </r>
  <r>
    <n v="26114.400000000001"/>
    <n v="7020"/>
    <n v="19094.400000000001"/>
    <x v="0"/>
  </r>
  <r>
    <n v="26136.720000000001"/>
    <n v="7026"/>
    <n v="19110.72"/>
    <x v="15"/>
  </r>
  <r>
    <n v="6711.81"/>
    <n v="5155"/>
    <n v="1556.8100000000004"/>
    <x v="9"/>
  </r>
  <r>
    <n v="17604.900000000001"/>
    <n v="12620"/>
    <n v="4984.9000000000015"/>
    <x v="14"/>
  </r>
  <r>
    <n v="7388.85"/>
    <n v="5675"/>
    <n v="1713.8500000000004"/>
    <x v="1"/>
  </r>
  <r>
    <n v="3560.9700000000003"/>
    <n v="2735"/>
    <n v="825.97000000000025"/>
    <x v="15"/>
  </r>
  <r>
    <n v="10298.82"/>
    <n v="7910"/>
    <n v="2388.8199999999997"/>
    <x v="2"/>
  </r>
  <r>
    <n v="19401.66"/>
    <n v="5215.5"/>
    <n v="14186.16"/>
    <x v="13"/>
  </r>
  <r>
    <n v="24719.4"/>
    <n v="6645"/>
    <n v="18074.400000000001"/>
    <x v="9"/>
  </r>
  <r>
    <n v="10298.82"/>
    <n v="7910"/>
    <n v="2388.8199999999997"/>
    <x v="2"/>
  </r>
  <r>
    <n v="7388.85"/>
    <n v="5675"/>
    <n v="1713.8500000000004"/>
    <x v="1"/>
  </r>
  <r>
    <n v="573205.5"/>
    <n v="457860"/>
    <n v="115345.5"/>
    <x v="3"/>
  </r>
  <r>
    <n v="124992"/>
    <n v="112000"/>
    <n v="12992"/>
    <x v="1"/>
  </r>
  <r>
    <n v="608499"/>
    <n v="545250"/>
    <n v="63249"/>
    <x v="10"/>
  </r>
  <r>
    <n v="36753.599999999999"/>
    <n v="19760"/>
    <n v="16993.599999999999"/>
    <x v="10"/>
  </r>
  <r>
    <n v="608499"/>
    <n v="545250"/>
    <n v="63249"/>
    <x v="10"/>
  </r>
  <r>
    <n v="290625"/>
    <n v="300000"/>
    <n v="-9375"/>
    <x v="11"/>
  </r>
  <r>
    <n v="474858"/>
    <n v="425500"/>
    <n v="49358"/>
    <x v="14"/>
  </r>
  <r>
    <n v="124992"/>
    <n v="112000"/>
    <n v="12992"/>
    <x v="1"/>
  </r>
  <r>
    <n v="408386.25"/>
    <n v="421560"/>
    <n v="-13173.75"/>
    <x v="4"/>
  </r>
  <r>
    <n v="29308.95"/>
    <n v="21010"/>
    <n v="8298.9500000000007"/>
    <x v="5"/>
  </r>
  <r>
    <n v="40887.449999999997"/>
    <n v="29310"/>
    <n v="11577.449999999997"/>
    <x v="9"/>
  </r>
  <r>
    <n v="28551"/>
    <n v="15350"/>
    <n v="13201"/>
    <x v="6"/>
  </r>
  <r>
    <n v="313317"/>
    <n v="280750"/>
    <n v="32567"/>
    <x v="9"/>
  </r>
  <r>
    <n v="391716"/>
    <n v="351000"/>
    <n v="40716"/>
    <x v="11"/>
  </r>
  <r>
    <n v="30835.08"/>
    <n v="8289"/>
    <n v="22546.080000000002"/>
    <x v="11"/>
  </r>
  <r>
    <n v="13833.75"/>
    <n v="10625"/>
    <n v="3208.75"/>
    <x v="12"/>
  </r>
  <r>
    <n v="462861"/>
    <n v="414750"/>
    <n v="48111"/>
    <x v="4"/>
  </r>
  <r>
    <n v="11327.4"/>
    <n v="6090"/>
    <n v="5237.3999999999996"/>
    <x v="5"/>
  </r>
  <r>
    <n v="242613.75"/>
    <n v="250440"/>
    <n v="-7826.25"/>
    <x v="6"/>
  </r>
  <r>
    <n v="36753.599999999999"/>
    <n v="19760"/>
    <n v="16993.599999999999"/>
    <x v="10"/>
  </r>
  <r>
    <n v="26430.6"/>
    <n v="14210"/>
    <n v="12220.599999999999"/>
    <x v="12"/>
  </r>
  <r>
    <n v="382788"/>
    <n v="343000"/>
    <n v="39788"/>
    <x v="2"/>
  </r>
  <r>
    <n v="10936.8"/>
    <n v="5880"/>
    <n v="5056.7999999999993"/>
    <x v="12"/>
  </r>
  <r>
    <n v="36208.620000000003"/>
    <n v="9733.5"/>
    <n v="26475.120000000003"/>
    <x v="0"/>
  </r>
  <r>
    <n v="267561"/>
    <n v="239750"/>
    <n v="27811"/>
    <x v="8"/>
  </r>
  <r>
    <n v="766413"/>
    <n v="686750"/>
    <n v="79663"/>
    <x v="8"/>
  </r>
  <r>
    <n v="191231.25"/>
    <n v="197400"/>
    <n v="-6168.75"/>
    <x v="14"/>
  </r>
  <r>
    <n v="936138"/>
    <n v="747760"/>
    <n v="188378"/>
    <x v="6"/>
  </r>
  <r>
    <n v="115552.5"/>
    <n v="119280"/>
    <n v="-3727.5"/>
    <x v="9"/>
  </r>
  <r>
    <n v="20794.8"/>
    <n v="11180"/>
    <n v="9614.7999999999993"/>
    <x v="15"/>
  </r>
  <r>
    <n v="382788"/>
    <n v="343000"/>
    <n v="39788"/>
    <x v="2"/>
  </r>
  <r>
    <n v="3142.7200000000003"/>
    <n v="2440"/>
    <n v="702.72000000000025"/>
    <x v="8"/>
  </r>
  <r>
    <n v="23588.799999999999"/>
    <n v="12820"/>
    <n v="10768.8"/>
    <x v="1"/>
  </r>
  <r>
    <n v="1655.08"/>
    <n v="1285"/>
    <n v="370.07999999999993"/>
    <x v="14"/>
  </r>
  <r>
    <n v="23588.799999999999"/>
    <n v="12820"/>
    <n v="10768.8"/>
    <x v="1"/>
  </r>
  <r>
    <n v="177100"/>
    <n v="184800"/>
    <n v="-7700"/>
    <x v="5"/>
  </r>
  <r>
    <n v="6762"/>
    <n v="4900"/>
    <n v="1862"/>
    <x v="15"/>
  </r>
  <r>
    <n v="438564"/>
    <n v="354120"/>
    <n v="84444"/>
    <x v="2"/>
  </r>
  <r>
    <n v="34513.800000000003"/>
    <n v="25010"/>
    <n v="9503.8000000000029"/>
    <x v="3"/>
  </r>
  <r>
    <n v="13027.2"/>
    <n v="7080"/>
    <n v="5947.2000000000007"/>
    <x v="1"/>
  </r>
  <r>
    <n v="11868"/>
    <n v="6450"/>
    <n v="5418"/>
    <x v="4"/>
  </r>
  <r>
    <n v="431112"/>
    <n v="390500"/>
    <n v="40612"/>
    <x v="5"/>
  </r>
  <r>
    <n v="354108"/>
    <n v="320750"/>
    <n v="33358"/>
    <x v="9"/>
  </r>
  <r>
    <n v="9811.7999999999993"/>
    <n v="7110"/>
    <n v="2701.7999999999993"/>
    <x v="2"/>
  </r>
  <r>
    <n v="128110"/>
    <n v="133680"/>
    <n v="-5570"/>
    <x v="3"/>
  </r>
  <r>
    <n v="8107.96"/>
    <n v="6295"/>
    <n v="1812.96"/>
    <x v="13"/>
  </r>
  <r>
    <n v="7051.8"/>
    <n v="5475"/>
    <n v="1576.8000000000002"/>
    <x v="14"/>
  </r>
  <r>
    <n v="25134.400000000001"/>
    <n v="13660"/>
    <n v="11474.400000000001"/>
    <x v="1"/>
  </r>
  <r>
    <n v="678960"/>
    <n v="615000"/>
    <n v="63960"/>
    <x v="1"/>
  </r>
  <r>
    <n v="4366.32"/>
    <n v="3390"/>
    <n v="976.31999999999971"/>
    <x v="5"/>
  </r>
  <r>
    <n v="10291.120000000001"/>
    <n v="7990"/>
    <n v="2301.1200000000008"/>
    <x v="5"/>
  </r>
  <r>
    <n v="15513.96"/>
    <n v="12045"/>
    <n v="3468.9599999999991"/>
    <x v="9"/>
  </r>
  <r>
    <n v="35585.599999999999"/>
    <n v="19340"/>
    <n v="16245.599999999999"/>
    <x v="6"/>
  </r>
  <r>
    <n v="55071.199999999997"/>
    <n v="29930"/>
    <n v="25141.199999999997"/>
    <x v="6"/>
  </r>
  <r>
    <n v="691012"/>
    <n v="557960"/>
    <n v="133052"/>
    <x v="11"/>
  </r>
  <r>
    <n v="12532.24"/>
    <n v="9730"/>
    <n v="2802.24"/>
    <x v="12"/>
  </r>
  <r>
    <n v="438564"/>
    <n v="354120"/>
    <n v="84444"/>
    <x v="2"/>
  </r>
  <r>
    <n v="6601.92"/>
    <n v="1794"/>
    <n v="4807.92"/>
    <x v="3"/>
  </r>
  <r>
    <n v="18721.080000000002"/>
    <n v="14535"/>
    <n v="4186.0800000000017"/>
    <x v="1"/>
  </r>
  <r>
    <n v="15056.72"/>
    <n v="11690"/>
    <n v="3366.7199999999993"/>
    <x v="1"/>
  </r>
  <r>
    <n v="106536"/>
    <n v="96500"/>
    <n v="10036"/>
    <x v="11"/>
  </r>
  <r>
    <n v="175260"/>
    <n v="158750"/>
    <n v="16510"/>
    <x v="2"/>
  </r>
  <r>
    <n v="184989"/>
    <n v="149370"/>
    <n v="35619"/>
    <x v="13"/>
  </r>
  <r>
    <n v="15056.72"/>
    <n v="11690"/>
    <n v="3366.7199999999993"/>
    <x v="1"/>
  </r>
  <r>
    <n v="122682"/>
    <n v="99060"/>
    <n v="23622"/>
    <x v="5"/>
  </r>
  <r>
    <n v="135884"/>
    <n v="109720"/>
    <n v="26164"/>
    <x v="5"/>
  </r>
  <r>
    <n v="588984"/>
    <n v="533500"/>
    <n v="55484"/>
    <x v="6"/>
  </r>
  <r>
    <n v="223008"/>
    <n v="202000"/>
    <n v="21008"/>
    <x v="12"/>
  </r>
  <r>
    <n v="13027.2"/>
    <n v="7080"/>
    <n v="5947.2000000000007"/>
    <x v="1"/>
  </r>
  <r>
    <n v="18721.080000000002"/>
    <n v="14535"/>
    <n v="4186.0800000000017"/>
    <x v="1"/>
  </r>
  <r>
    <n v="25134.400000000001"/>
    <n v="13660"/>
    <n v="11474.400000000001"/>
    <x v="1"/>
  </r>
  <r>
    <n v="678960"/>
    <n v="615000"/>
    <n v="63960"/>
    <x v="1"/>
  </r>
  <r>
    <n v="27968"/>
    <n v="15200"/>
    <n v="12768"/>
    <x v="15"/>
  </r>
  <r>
    <n v="9811.7999999999993"/>
    <n v="7110"/>
    <n v="2701.7999999999993"/>
    <x v="2"/>
  </r>
  <r>
    <n v="15180"/>
    <n v="4125"/>
    <n v="11055"/>
    <x v="12"/>
  </r>
  <r>
    <n v="175260"/>
    <n v="158750"/>
    <n v="16510"/>
    <x v="2"/>
  </r>
  <r>
    <n v="8031.5999999999995"/>
    <n v="4365"/>
    <n v="3666.5999999999995"/>
    <x v="4"/>
  </r>
  <r>
    <n v="298662"/>
    <n v="273500"/>
    <n v="25162"/>
    <x v="1"/>
  </r>
  <r>
    <n v="4007.64"/>
    <n v="1101"/>
    <n v="2906.64"/>
    <x v="7"/>
  </r>
  <r>
    <n v="1038082.5"/>
    <n v="950625"/>
    <n v="87457.5"/>
    <x v="13"/>
  </r>
  <r>
    <n v="530621"/>
    <n v="433160"/>
    <n v="97461"/>
    <x v="14"/>
  </r>
  <r>
    <n v="87906"/>
    <n v="80500"/>
    <n v="7406"/>
    <x v="9"/>
  </r>
  <r>
    <n v="25345.32"/>
    <n v="6963"/>
    <n v="18382.32"/>
    <x v="15"/>
  </r>
  <r>
    <n v="211233.75"/>
    <n v="222840"/>
    <n v="-11606.25"/>
    <x v="11"/>
  </r>
  <r>
    <n v="10262.07"/>
    <n v="8055"/>
    <n v="2207.0699999999997"/>
    <x v="12"/>
  </r>
  <r>
    <n v="318158.75"/>
    <n v="335640"/>
    <n v="-17481.25"/>
    <x v="2"/>
  </r>
  <r>
    <n v="91182"/>
    <n v="83500"/>
    <n v="7682"/>
    <x v="12"/>
  </r>
  <r>
    <n v="700245"/>
    <n v="641250"/>
    <n v="58995"/>
    <x v="0"/>
  </r>
  <r>
    <n v="769814.5"/>
    <n v="628420"/>
    <n v="141394.5"/>
    <x v="0"/>
  </r>
  <r>
    <n v="50163.75"/>
    <n v="36750"/>
    <n v="13413.75"/>
    <x v="13"/>
  </r>
  <r>
    <n v="298662"/>
    <n v="273500"/>
    <n v="25162"/>
    <x v="1"/>
  </r>
  <r>
    <n v="16748.55"/>
    <n v="12270"/>
    <n v="4478.5499999999993"/>
    <x v="10"/>
  </r>
  <r>
    <n v="4007.64"/>
    <n v="1101"/>
    <n v="2906.64"/>
    <x v="7"/>
  </r>
  <r>
    <n v="361452"/>
    <n v="331000"/>
    <n v="30452"/>
    <x v="15"/>
  </r>
  <r>
    <n v="19383"/>
    <n v="5325"/>
    <n v="14058"/>
    <x v="11"/>
  </r>
  <r>
    <n v="318158.75"/>
    <n v="335640"/>
    <n v="-17481.25"/>
    <x v="2"/>
  </r>
  <r>
    <n v="3344.25"/>
    <n v="2450"/>
    <n v="894.25"/>
    <x v="14"/>
  </r>
  <r>
    <n v="1035625.5"/>
    <n v="948375"/>
    <n v="87250.5"/>
    <x v="4"/>
  </r>
  <r>
    <n v="416279.5"/>
    <n v="339820"/>
    <n v="76459.5"/>
    <x v="4"/>
  </r>
  <r>
    <n v="64496.25"/>
    <n v="68040"/>
    <n v="-3543.75"/>
    <x v="6"/>
  </r>
  <r>
    <n v="240012.5"/>
    <n v="253200"/>
    <n v="-13187.5"/>
    <x v="6"/>
  </r>
  <r>
    <n v="404176.5"/>
    <n v="329940"/>
    <n v="74236.5"/>
    <x v="10"/>
  </r>
  <r>
    <n v="21359.52"/>
    <n v="5868"/>
    <n v="15491.52"/>
    <x v="0"/>
  </r>
  <r>
    <n v="725907"/>
    <n v="664750"/>
    <n v="61157"/>
    <x v="8"/>
  </r>
  <r>
    <n v="430452.75"/>
    <n v="351390"/>
    <n v="79062.75"/>
    <x v="13"/>
  </r>
  <r>
    <n v="9609.6"/>
    <n v="2640"/>
    <n v="6969.6"/>
    <x v="14"/>
  </r>
  <r>
    <n v="509691"/>
    <n v="466750"/>
    <n v="42941"/>
    <x v="6"/>
  </r>
  <r>
    <n v="24395.279999999999"/>
    <n v="6702"/>
    <n v="17693.28"/>
    <x v="9"/>
  </r>
  <r>
    <n v="16748.55"/>
    <n v="12270"/>
    <n v="4478.5499999999993"/>
    <x v="10"/>
  </r>
  <r>
    <n v="99758.75"/>
    <n v="105240"/>
    <n v="-5481.25"/>
    <x v="15"/>
  </r>
  <r>
    <n v="659613.5"/>
    <n v="538460"/>
    <n v="121153.5"/>
    <x v="6"/>
  </r>
  <r>
    <n v="404176.5"/>
    <n v="329940"/>
    <n v="74236.5"/>
    <x v="10"/>
  </r>
  <r>
    <n v="13240.5"/>
    <n v="9700"/>
    <n v="3540.5"/>
    <x v="11"/>
  </r>
  <r>
    <n v="30830.799999999999"/>
    <n v="16940"/>
    <n v="13890.8"/>
    <x v="15"/>
  </r>
  <r>
    <n v="12066.6"/>
    <n v="6630"/>
    <n v="5436.6"/>
    <x v="14"/>
  </r>
  <r>
    <n v="5217.03"/>
    <n v="4095"/>
    <n v="1122.03"/>
    <x v="4"/>
  </r>
  <r>
    <n v="17253.599999999999"/>
    <n v="4740"/>
    <n v="12513.599999999999"/>
    <x v="6"/>
  </r>
  <r>
    <n v="3318.77"/>
    <n v="2605"/>
    <n v="713.77"/>
    <x v="2"/>
  </r>
  <r>
    <n v="17708.599999999999"/>
    <n v="9730"/>
    <n v="7978.5999999999985"/>
    <x v="3"/>
  </r>
  <r>
    <n v="18891.599999999999"/>
    <n v="10380"/>
    <n v="8511.5999999999985"/>
    <x v="1"/>
  </r>
  <r>
    <n v="2293.1999999999998"/>
    <n v="1800"/>
    <n v="493.19999999999982"/>
    <x v="10"/>
  </r>
  <r>
    <n v="21479.64"/>
    <n v="5901"/>
    <n v="15578.64"/>
    <x v="3"/>
  </r>
  <r>
    <n v="35872.199999999997"/>
    <n v="26280"/>
    <n v="9592.1999999999971"/>
    <x v="13"/>
  </r>
  <r>
    <n v="2293.1999999999998"/>
    <n v="1800"/>
    <n v="493.19999999999982"/>
    <x v="10"/>
  </r>
  <r>
    <n v="48812.4"/>
    <n v="26820"/>
    <n v="21992.400000000001"/>
    <x v="11"/>
  </r>
  <r>
    <n v="3318.77"/>
    <n v="2605"/>
    <n v="713.77"/>
    <x v="2"/>
  </r>
  <r>
    <n v="18891.599999999999"/>
    <n v="10380"/>
    <n v="8511.5999999999985"/>
    <x v="1"/>
  </r>
  <r>
    <n v="22256.324999999997"/>
    <n v="16305"/>
    <n v="5951.3249999999989"/>
    <x v="4"/>
  </r>
  <r>
    <n v="3341.52"/>
    <n v="918"/>
    <n v="2423.52"/>
    <x v="12"/>
  </r>
  <r>
    <n v="4168.8"/>
    <n v="1158"/>
    <n v="3010.8"/>
    <x v="7"/>
  </r>
  <r>
    <n v="14666.4"/>
    <n v="11640"/>
    <n v="3026.3999999999996"/>
    <x v="6"/>
  </r>
  <r>
    <n v="4168.8"/>
    <n v="1158"/>
    <n v="3010.8"/>
    <x v="7"/>
  </r>
  <r>
    <n v="387618.75"/>
    <n v="413460"/>
    <n v="-25841.25"/>
    <x v="13"/>
  </r>
  <r>
    <n v="166725"/>
    <n v="177840"/>
    <n v="-11115"/>
    <x v="12"/>
  </r>
  <r>
    <n v="728595"/>
    <n v="601380"/>
    <n v="127215"/>
    <x v="14"/>
  </r>
  <r>
    <n v="202950"/>
    <n v="216480"/>
    <n v="-13530"/>
    <x v="11"/>
  </r>
  <r>
    <n v="27972"/>
    <n v="20720"/>
    <n v="7252"/>
    <x v="2"/>
  </r>
  <r>
    <n v="35172"/>
    <n v="19540"/>
    <n v="15632"/>
    <x v="3"/>
  </r>
  <r>
    <n v="159570"/>
    <n v="147750"/>
    <n v="11820"/>
    <x v="14"/>
  </r>
  <r>
    <n v="29254.5"/>
    <n v="21670"/>
    <n v="7584.5"/>
    <x v="7"/>
  </r>
  <r>
    <n v="4338"/>
    <n v="2410"/>
    <n v="1928"/>
    <x v="10"/>
  </r>
  <r>
    <n v="9193.5"/>
    <n v="6810"/>
    <n v="2383.5"/>
    <x v="0"/>
  </r>
  <r>
    <n v="6885"/>
    <n v="5100"/>
    <n v="1785"/>
    <x v="13"/>
  </r>
  <r>
    <n v="10665"/>
    <n v="7900"/>
    <n v="2765"/>
    <x v="14"/>
  </r>
  <r>
    <n v="201285"/>
    <n v="166140"/>
    <n v="35145"/>
    <x v="4"/>
  </r>
  <r>
    <n v="179550"/>
    <n v="191520"/>
    <n v="-11970"/>
    <x v="6"/>
  </r>
  <r>
    <n v="619380"/>
    <n v="573500"/>
    <n v="45880"/>
    <x v="7"/>
  </r>
  <r>
    <n v="4338"/>
    <n v="2410"/>
    <n v="1928"/>
    <x v="10"/>
  </r>
  <r>
    <n v="16789.5"/>
    <n v="13325"/>
    <n v="3464.5"/>
    <x v="15"/>
  </r>
  <r>
    <n v="215550"/>
    <n v="229920"/>
    <n v="-14370"/>
    <x v="12"/>
  </r>
  <r>
    <n v="230310"/>
    <n v="213250"/>
    <n v="17060"/>
    <x v="2"/>
  </r>
  <r>
    <n v="38362.5"/>
    <n v="40920"/>
    <n v="-2557.5"/>
    <x v="14"/>
  </r>
  <r>
    <n v="8653.5"/>
    <n v="6410"/>
    <n v="2243.5"/>
    <x v="4"/>
  </r>
  <r>
    <n v="884205"/>
    <n v="729820"/>
    <n v="154385"/>
    <x v="5"/>
  </r>
  <r>
    <n v="116640"/>
    <n v="108000"/>
    <n v="8640"/>
    <x v="6"/>
  </r>
  <r>
    <n v="619380"/>
    <n v="573500"/>
    <n v="45880"/>
    <x v="7"/>
  </r>
  <r>
    <n v="29254.5"/>
    <n v="21670"/>
    <n v="7584.5"/>
    <x v="7"/>
  </r>
  <r>
    <n v="284512.5"/>
    <n v="303480"/>
    <n v="-18967.5"/>
    <x v="15"/>
  </r>
  <r>
    <n v="589050"/>
    <n v="486200"/>
    <n v="102850"/>
    <x v="12"/>
  </r>
  <r>
    <n v="65137.5"/>
    <n v="69480"/>
    <n v="-4342.5"/>
    <x v="0"/>
  </r>
  <r>
    <n v="705600"/>
    <n v="582400"/>
    <n v="123200"/>
    <x v="8"/>
  </r>
  <r>
    <n v="808110"/>
    <n v="748250"/>
    <n v="59860"/>
    <x v="3"/>
  </r>
  <r>
    <n v="38021.399999999994"/>
    <n v="10561.5"/>
    <n v="27459.899999999998"/>
    <x v="13"/>
  </r>
  <r>
    <n v="36702"/>
    <n v="20390"/>
    <n v="16312"/>
    <x v="14"/>
  </r>
  <r>
    <n v="27799.200000000001"/>
    <n v="7722"/>
    <n v="20077.2"/>
    <x v="5"/>
  </r>
  <r>
    <n v="222705"/>
    <n v="183820"/>
    <n v="38885"/>
    <x v="6"/>
  </r>
  <r>
    <n v="27972"/>
    <n v="20720"/>
    <n v="7252"/>
    <x v="2"/>
  </r>
  <r>
    <n v="230310"/>
    <n v="213250"/>
    <n v="17060"/>
    <x v="2"/>
  </r>
  <r>
    <n v="12794.64"/>
    <n v="3594"/>
    <n v="9200.64"/>
    <x v="7"/>
  </r>
  <r>
    <n v="15774.36"/>
    <n v="12660"/>
    <n v="3114.3599999999997"/>
    <x v="13"/>
  </r>
  <r>
    <n v="12794.64"/>
    <n v="3594"/>
    <n v="9200.64"/>
    <x v="7"/>
  </r>
  <r>
    <n v="5126.3999999999996"/>
    <n v="3840"/>
    <n v="1286.3999999999999"/>
    <x v="0"/>
  </r>
  <r>
    <n v="5040.96"/>
    <n v="1416"/>
    <n v="3624.96"/>
    <x v="10"/>
  </r>
  <r>
    <n v="9837.17"/>
    <n v="7895"/>
    <n v="1942.17"/>
    <x v="3"/>
  </r>
  <r>
    <n v="10733.4"/>
    <n v="3015"/>
    <n v="7718.4"/>
    <x v="9"/>
  </r>
  <r>
    <n v="42713.324999999997"/>
    <n v="31995"/>
    <n v="10718.324999999999"/>
    <x v="4"/>
  </r>
  <r>
    <n v="5040.96"/>
    <n v="1416"/>
    <n v="3624.96"/>
    <x v="10"/>
  </r>
  <r>
    <n v="20687.16"/>
    <n v="5811"/>
    <n v="14876.16"/>
    <x v="8"/>
  </r>
  <r>
    <n v="246708"/>
    <n v="205920"/>
    <n v="40788"/>
    <x v="3"/>
  </r>
  <r>
    <n v="750537"/>
    <n v="702750"/>
    <n v="47787"/>
    <x v="4"/>
  </r>
  <r>
    <n v="271561.25"/>
    <n v="292920"/>
    <n v="-21358.75"/>
    <x v="10"/>
  </r>
  <r>
    <n v="20826"/>
    <n v="15600"/>
    <n v="5226"/>
    <x v="11"/>
  </r>
  <r>
    <n v="16858.38"/>
    <n v="13530"/>
    <n v="3328.380000000001"/>
    <x v="11"/>
  </r>
  <r>
    <n v="238609"/>
    <n v="199160"/>
    <n v="39449"/>
    <x v="0"/>
  </r>
  <r>
    <n v="53257.599999999999"/>
    <n v="29920"/>
    <n v="23337.599999999999"/>
    <x v="7"/>
  </r>
  <r>
    <n v="28795.95"/>
    <n v="21570"/>
    <n v="7225.9500000000007"/>
    <x v="2"/>
  </r>
  <r>
    <n v="233091"/>
    <n v="218250"/>
    <n v="14841"/>
    <x v="0"/>
  </r>
  <r>
    <n v="19971.599999999999"/>
    <n v="11220"/>
    <n v="8751.5999999999985"/>
    <x v="3"/>
  </r>
  <r>
    <n v="655551.75"/>
    <n v="547170"/>
    <n v="108381.75"/>
    <x v="4"/>
  </r>
  <r>
    <n v="42997.68"/>
    <n v="12078"/>
    <n v="30919.68"/>
    <x v="4"/>
  </r>
  <r>
    <n v="25904.340000000004"/>
    <n v="7276.5"/>
    <n v="18627.840000000004"/>
    <x v="4"/>
  </r>
  <r>
    <n v="42613.2"/>
    <n v="23940"/>
    <n v="18673.199999999997"/>
    <x v="5"/>
  </r>
  <r>
    <n v="26486.400000000001"/>
    <n v="19840"/>
    <n v="6646.4000000000015"/>
    <x v="5"/>
  </r>
  <r>
    <n v="271561.25"/>
    <n v="292920"/>
    <n v="-21358.75"/>
    <x v="10"/>
  </r>
  <r>
    <n v="53257.599999999999"/>
    <n v="29920"/>
    <n v="23337.599999999999"/>
    <x v="7"/>
  </r>
  <r>
    <n v="364722"/>
    <n v="341500"/>
    <n v="23222"/>
    <x v="15"/>
  </r>
  <r>
    <n v="49929"/>
    <n v="28050"/>
    <n v="21879"/>
    <x v="9"/>
  </r>
  <r>
    <n v="8744.25"/>
    <n v="6550"/>
    <n v="2194.25"/>
    <x v="9"/>
  </r>
  <r>
    <n v="107156"/>
    <n v="89440"/>
    <n v="17716"/>
    <x v="7"/>
  </r>
  <r>
    <n v="11263.84"/>
    <n v="9040"/>
    <n v="2223.84"/>
    <x v="15"/>
  </r>
  <r>
    <n v="18519.12"/>
    <n v="5202"/>
    <n v="13317.119999999999"/>
    <x v="0"/>
  </r>
  <r>
    <n v="61632.5"/>
    <n v="66480"/>
    <n v="-4847.5"/>
    <x v="0"/>
  </r>
  <r>
    <n v="52243"/>
    <n v="29350"/>
    <n v="22893"/>
    <x v="11"/>
  </r>
  <r>
    <n v="352106.25"/>
    <n v="379800"/>
    <n v="-27693.75"/>
    <x v="0"/>
  </r>
  <r>
    <n v="46796.2"/>
    <n v="26290"/>
    <n v="20506.199999999997"/>
    <x v="0"/>
  </r>
  <r>
    <n v="159421.25"/>
    <n v="171960"/>
    <n v="-12538.75"/>
    <x v="14"/>
  </r>
  <r>
    <n v="105353.75"/>
    <n v="113640"/>
    <n v="-8286.25"/>
    <x v="9"/>
  </r>
  <r>
    <n v="107156"/>
    <n v="89440"/>
    <n v="17716"/>
    <x v="7"/>
  </r>
  <r>
    <n v="28795.95"/>
    <n v="21570"/>
    <n v="7225.9500000000007"/>
    <x v="2"/>
  </r>
  <r>
    <n v="2367.4"/>
    <n v="1900"/>
    <n v="467.40000000000009"/>
    <x v="9"/>
  </r>
  <r>
    <n v="272888"/>
    <n v="230360"/>
    <n v="42528"/>
    <x v="1"/>
  </r>
  <r>
    <n v="265760"/>
    <n v="289920"/>
    <n v="-24160"/>
    <x v="9"/>
  </r>
  <r>
    <n v="237160"/>
    <n v="258720"/>
    <n v="-21560"/>
    <x v="10"/>
  </r>
  <r>
    <n v="35494.800000000003"/>
    <n v="26890"/>
    <n v="8604.8000000000029"/>
    <x v="15"/>
  </r>
  <r>
    <n v="8936.4"/>
    <n v="6770"/>
    <n v="2166.3999999999996"/>
    <x v="3"/>
  </r>
  <r>
    <n v="468072"/>
    <n v="443250"/>
    <n v="24822"/>
    <x v="13"/>
  </r>
  <r>
    <n v="14907.2"/>
    <n v="12100"/>
    <n v="2807.2000000000007"/>
    <x v="6"/>
  </r>
  <r>
    <n v="16841.439999999999"/>
    <n v="13670"/>
    <n v="3171.4399999999987"/>
    <x v="10"/>
  </r>
  <r>
    <n v="30184"/>
    <n v="17150"/>
    <n v="13034"/>
    <x v="7"/>
  </r>
  <r>
    <n v="313104"/>
    <n v="296500"/>
    <n v="16604"/>
    <x v="12"/>
  </r>
  <r>
    <n v="922680"/>
    <n v="873750"/>
    <n v="48930"/>
    <x v="0"/>
  </r>
  <r>
    <n v="272888"/>
    <n v="230360"/>
    <n v="42528"/>
    <x v="1"/>
  </r>
  <r>
    <n v="237160"/>
    <n v="258720"/>
    <n v="-21560"/>
    <x v="10"/>
  </r>
  <r>
    <n v="15928"/>
    <n v="9050"/>
    <n v="6878"/>
    <x v="10"/>
  </r>
  <r>
    <n v="30184"/>
    <n v="17150"/>
    <n v="13034"/>
    <x v="7"/>
  </r>
  <r>
    <n v="490952"/>
    <n v="414440"/>
    <n v="76512"/>
    <x v="15"/>
  </r>
  <r>
    <n v="358776"/>
    <n v="339750"/>
    <n v="19026"/>
    <x v="15"/>
  </r>
  <r>
    <n v="567600"/>
    <n v="537500"/>
    <n v="30100"/>
    <x v="15"/>
  </r>
  <r>
    <n v="368676"/>
    <n v="311220"/>
    <n v="57456"/>
    <x v="15"/>
  </r>
  <r>
    <n v="5016"/>
    <n v="3800"/>
    <n v="1216"/>
    <x v="12"/>
  </r>
  <r>
    <n v="21700.799999999999"/>
    <n v="12330"/>
    <n v="9370.7999999999993"/>
    <x v="2"/>
  </r>
  <r>
    <n v="429660"/>
    <n v="362700"/>
    <n v="66960"/>
    <x v="4"/>
  </r>
  <r>
    <n v="303688"/>
    <n v="256360"/>
    <n v="47328"/>
    <x v="10"/>
  </r>
  <r>
    <n v="15928"/>
    <n v="9050"/>
    <n v="6878"/>
    <x v="10"/>
  </r>
  <r>
    <n v="22271.040000000001"/>
    <n v="6327"/>
    <n v="15944.04"/>
    <x v="14"/>
  </r>
  <r>
    <n v="51143.399999999994"/>
    <n v="38745"/>
    <n v="12398.399999999998"/>
    <x v="4"/>
  </r>
  <r>
    <n v="191884"/>
    <n v="161980"/>
    <n v="29904"/>
    <x v="9"/>
  </r>
  <r>
    <n v="303688"/>
    <n v="256360"/>
    <n v="47328"/>
    <x v="10"/>
  </r>
  <r>
    <n v="262570"/>
    <n v="286440"/>
    <n v="-23870"/>
    <x v="15"/>
  </r>
  <r>
    <n v="21700.799999999999"/>
    <n v="12330"/>
    <n v="9370.7999999999993"/>
    <x v="2"/>
  </r>
  <r>
    <n v="83160"/>
    <n v="70200"/>
    <n v="12960"/>
    <x v="8"/>
  </r>
  <r>
    <n v="21076.44"/>
    <n v="17107.5"/>
    <n v="3968.9399999999987"/>
    <x v="4"/>
  </r>
  <r>
    <n v="16841.439999999999"/>
    <n v="13670"/>
    <n v="3171.4399999999987"/>
    <x v="10"/>
  </r>
  <r>
    <n v="33633.599999999999"/>
    <n v="25480"/>
    <n v="8153.5999999999985"/>
    <x v="11"/>
  </r>
  <r>
    <n v="44378.399999999994"/>
    <n v="25215"/>
    <n v="19163.399999999998"/>
    <x v="0"/>
  </r>
  <r>
    <n v="28100.16"/>
    <n v="7983"/>
    <n v="20117.16"/>
    <x v="14"/>
  </r>
  <r>
    <n v="26945.599999999999"/>
    <n v="15310"/>
    <n v="11635.599999999999"/>
    <x v="2"/>
  </r>
  <r>
    <n v="9184.56"/>
    <n v="7455"/>
    <n v="1729.5599999999995"/>
    <x v="3"/>
  </r>
  <r>
    <n v="26945.599999999999"/>
    <n v="15310"/>
    <n v="11635.599999999999"/>
    <x v="2"/>
  </r>
  <r>
    <n v="29156.16"/>
    <n v="8283"/>
    <n v="20873.16"/>
    <x v="9"/>
  </r>
  <r>
    <n v="33499.35"/>
    <n v="25670"/>
    <n v="7829.3499999999985"/>
    <x v="1"/>
  </r>
  <r>
    <n v="33499.35"/>
    <n v="25670"/>
    <n v="7829.3499999999985"/>
    <x v="1"/>
  </r>
  <r>
    <n v="281053.5"/>
    <n v="239980"/>
    <n v="41073.5"/>
    <x v="3"/>
  </r>
  <r>
    <n v="545055"/>
    <n v="465400"/>
    <n v="79655"/>
    <x v="3"/>
  </r>
  <r>
    <n v="7690.8"/>
    <n v="4420"/>
    <n v="3270.8"/>
    <x v="9"/>
  </r>
  <r>
    <n v="299171.25"/>
    <n v="255450"/>
    <n v="43721.25"/>
    <x v="0"/>
  </r>
  <r>
    <n v="7904.82"/>
    <n v="6490"/>
    <n v="1414.8199999999997"/>
    <x v="8"/>
  </r>
  <r>
    <n v="6305.76"/>
    <n v="1812"/>
    <n v="4493.76"/>
    <x v="1"/>
  </r>
  <r>
    <n v="39237"/>
    <n v="22550"/>
    <n v="16687"/>
    <x v="4"/>
  </r>
  <r>
    <n v="21732.6"/>
    <n v="12490"/>
    <n v="9242.5999999999985"/>
    <x v="10"/>
  </r>
  <r>
    <n v="8760.4650000000001"/>
    <n v="7192.5"/>
    <n v="1567.9649999999992"/>
    <x v="0"/>
  </r>
  <r>
    <n v="210627"/>
    <n v="201750"/>
    <n v="8877"/>
    <x v="0"/>
  </r>
  <r>
    <n v="45953.4"/>
    <n v="26410"/>
    <n v="19543.400000000001"/>
    <x v="8"/>
  </r>
  <r>
    <n v="47119.199999999997"/>
    <n v="27080"/>
    <n v="20039.199999999997"/>
    <x v="8"/>
  </r>
  <r>
    <n v="801444"/>
    <n v="684320"/>
    <n v="117124"/>
    <x v="1"/>
  </r>
  <r>
    <n v="172151.25"/>
    <n v="189960"/>
    <n v="-17808.75"/>
    <x v="1"/>
  </r>
  <r>
    <n v="5961.24"/>
    <n v="1713"/>
    <n v="4248.24"/>
    <x v="4"/>
  </r>
  <r>
    <n v="16418.64"/>
    <n v="13480"/>
    <n v="2938.6399999999994"/>
    <x v="5"/>
  </r>
  <r>
    <n v="20423.25"/>
    <n v="15650"/>
    <n v="4773.25"/>
    <x v="10"/>
  </r>
  <r>
    <n v="21732.6"/>
    <n v="12490"/>
    <n v="9242.5999999999985"/>
    <x v="10"/>
  </r>
  <r>
    <n v="108706.5"/>
    <n v="92820"/>
    <n v="15886.5"/>
    <x v="15"/>
  </r>
  <r>
    <n v="10575.72"/>
    <n v="3039"/>
    <n v="7536.7199999999993"/>
    <x v="2"/>
  </r>
  <r>
    <n v="52167.375"/>
    <n v="39975"/>
    <n v="12192.375"/>
    <x v="0"/>
  </r>
  <r>
    <n v="801444"/>
    <n v="684320"/>
    <n v="117124"/>
    <x v="1"/>
  </r>
  <r>
    <n v="7247.1"/>
    <n v="5950"/>
    <n v="1297.1000000000004"/>
    <x v="1"/>
  </r>
  <r>
    <n v="6305.76"/>
    <n v="1812"/>
    <n v="4493.76"/>
    <x v="1"/>
  </r>
  <r>
    <n v="8613"/>
    <n v="6600"/>
    <n v="2013"/>
    <x v="9"/>
  </r>
  <r>
    <n v="4280.3999999999996"/>
    <n v="1230"/>
    <n v="3050.3999999999996"/>
    <x v="10"/>
  </r>
  <r>
    <n v="679905"/>
    <n v="651250"/>
    <n v="28655"/>
    <x v="11"/>
  </r>
  <r>
    <n v="10575.72"/>
    <n v="3039"/>
    <n v="7536.7199999999993"/>
    <x v="2"/>
  </r>
  <r>
    <n v="172151.25"/>
    <n v="189960"/>
    <n v="-17808.75"/>
    <x v="1"/>
  </r>
  <r>
    <n v="20423.25"/>
    <n v="15650"/>
    <n v="4773.25"/>
    <x v="10"/>
  </r>
  <r>
    <n v="180416.25"/>
    <n v="199080"/>
    <n v="-18663.75"/>
    <x v="0"/>
  </r>
  <r>
    <n v="7247.1"/>
    <n v="5950"/>
    <n v="1297.1000000000004"/>
    <x v="1"/>
  </r>
  <r>
    <n v="4280.3999999999996"/>
    <n v="1230"/>
    <n v="3050.3999999999996"/>
    <x v="10"/>
  </r>
  <r>
    <n v="18478.8"/>
    <n v="5310"/>
    <n v="13168.8"/>
    <x v="12"/>
  </r>
  <r>
    <n v="44358.8"/>
    <n v="25790"/>
    <n v="18568.800000000003"/>
    <x v="13"/>
  </r>
  <r>
    <n v="29979.599999999999"/>
    <n v="17430"/>
    <n v="12549.599999999999"/>
    <x v="14"/>
  </r>
  <r>
    <n v="18035.919999999998"/>
    <n v="14980"/>
    <n v="3055.9199999999983"/>
    <x v="7"/>
  </r>
  <r>
    <n v="1685.6"/>
    <n v="1400"/>
    <n v="285.59999999999991"/>
    <x v="2"/>
  </r>
  <r>
    <n v="1763.8600000000001"/>
    <n v="1465"/>
    <n v="298.86000000000013"/>
    <x v="8"/>
  </r>
  <r>
    <n v="18035.919999999998"/>
    <n v="14980"/>
    <n v="3055.9199999999983"/>
    <x v="7"/>
  </r>
  <r>
    <n v="3586.2"/>
    <n v="2780"/>
    <n v="806.19999999999982"/>
    <x v="8"/>
  </r>
  <r>
    <n v="41761.599999999999"/>
    <n v="24280"/>
    <n v="17481.599999999999"/>
    <x v="3"/>
  </r>
  <r>
    <n v="22794.3"/>
    <n v="17670"/>
    <n v="5124.2999999999993"/>
    <x v="6"/>
  </r>
  <r>
    <n v="14375.76"/>
    <n v="4179"/>
    <n v="10196.76"/>
    <x v="10"/>
  </r>
  <r>
    <n v="1685.6"/>
    <n v="1400"/>
    <n v="285.59999999999991"/>
    <x v="2"/>
  </r>
  <r>
    <n v="14375.76"/>
    <n v="4179"/>
    <n v="10196.76"/>
    <x v="10"/>
  </r>
  <r>
    <n v="20794.8"/>
    <n v="6045"/>
    <n v="14749.8"/>
    <x v="12"/>
  </r>
  <r>
    <n v="206658"/>
    <n v="200250"/>
    <n v="6408"/>
    <x v="4"/>
  </r>
  <r>
    <n v="109972.5"/>
    <n v="122760"/>
    <n v="-12787.5"/>
    <x v="9"/>
  </r>
  <r>
    <n v="385968"/>
    <n v="374000"/>
    <n v="11968"/>
    <x v="10"/>
  </r>
  <r>
    <n v="260580"/>
    <n v="252500"/>
    <n v="8080"/>
    <x v="10"/>
  </r>
  <r>
    <n v="19517.7"/>
    <n v="15130"/>
    <n v="4387.7000000000007"/>
    <x v="15"/>
  </r>
  <r>
    <n v="29670"/>
    <n v="23000"/>
    <n v="6670"/>
    <x v="2"/>
  </r>
  <r>
    <n v="303257.5"/>
    <n v="338520"/>
    <n v="-35262.5"/>
    <x v="12"/>
  </r>
  <r>
    <n v="670477.5"/>
    <n v="579150"/>
    <n v="91327.5"/>
    <x v="0"/>
  </r>
  <r>
    <n v="360899"/>
    <n v="311740"/>
    <n v="49159"/>
    <x v="13"/>
  </r>
  <r>
    <n v="60200"/>
    <n v="52000"/>
    <n v="8200"/>
    <x v="14"/>
  </r>
  <r>
    <n v="2335.7600000000002"/>
    <n v="1940"/>
    <n v="395.76000000000022"/>
    <x v="6"/>
  </r>
  <r>
    <n v="10396.540000000001"/>
    <n v="8635"/>
    <n v="1761.5400000000009"/>
    <x v="7"/>
  </r>
  <r>
    <n v="29670"/>
    <n v="23000"/>
    <n v="6670"/>
    <x v="2"/>
  </r>
  <r>
    <n v="4472"/>
    <n v="2600"/>
    <n v="1872"/>
    <x v="8"/>
  </r>
  <r>
    <n v="31863"/>
    <n v="24700"/>
    <n v="7163"/>
    <x v="9"/>
  </r>
  <r>
    <n v="22484.7"/>
    <n v="17430"/>
    <n v="5054.7000000000007"/>
    <x v="7"/>
  </r>
  <r>
    <n v="30072.48"/>
    <n v="8742"/>
    <n v="21330.48"/>
    <x v="10"/>
  </r>
  <r>
    <n v="10420.619999999999"/>
    <n v="8655"/>
    <n v="1765.619999999999"/>
    <x v="10"/>
  </r>
  <r>
    <n v="210700"/>
    <n v="182000"/>
    <n v="28700"/>
    <x v="15"/>
  </r>
  <r>
    <n v="22931.040000000001"/>
    <n v="6666"/>
    <n v="16265.04"/>
    <x v="11"/>
  </r>
  <r>
    <n v="354277"/>
    <n v="306020"/>
    <n v="48257"/>
    <x v="15"/>
  </r>
  <r>
    <n v="578522"/>
    <n v="499720"/>
    <n v="78802"/>
    <x v="11"/>
  </r>
  <r>
    <n v="169312.5"/>
    <n v="189000"/>
    <n v="-19687.5"/>
    <x v="8"/>
  </r>
  <r>
    <n v="10423.200000000001"/>
    <n v="6060"/>
    <n v="4363.2000000000007"/>
    <x v="13"/>
  </r>
  <r>
    <n v="634680"/>
    <n v="615000"/>
    <n v="19680"/>
    <x v="4"/>
  </r>
  <r>
    <n v="69402"/>
    <n v="67250"/>
    <n v="2152"/>
    <x v="7"/>
  </r>
  <r>
    <n v="654288"/>
    <n v="634000"/>
    <n v="20288"/>
    <x v="11"/>
  </r>
  <r>
    <n v="17476.060000000001"/>
    <n v="14515"/>
    <n v="2961.0600000000013"/>
    <x v="3"/>
  </r>
  <r>
    <n v="655578"/>
    <n v="635250"/>
    <n v="20328"/>
    <x v="5"/>
  </r>
  <r>
    <n v="69402"/>
    <n v="67250"/>
    <n v="2152"/>
    <x v="7"/>
  </r>
  <r>
    <n v="385968"/>
    <n v="374000"/>
    <n v="11968"/>
    <x v="10"/>
  </r>
  <r>
    <n v="260580"/>
    <n v="252500"/>
    <n v="8080"/>
    <x v="10"/>
  </r>
  <r>
    <n v="385581"/>
    <n v="333060"/>
    <n v="52521"/>
    <x v="12"/>
  </r>
  <r>
    <n v="229104"/>
    <n v="222000"/>
    <n v="7104"/>
    <x v="3"/>
  </r>
  <r>
    <n v="305730"/>
    <n v="341280"/>
    <n v="-35550"/>
    <x v="14"/>
  </r>
  <r>
    <n v="25542"/>
    <n v="7425"/>
    <n v="18117"/>
    <x v="5"/>
  </r>
  <r>
    <n v="22484.7"/>
    <n v="17430"/>
    <n v="5054.7000000000007"/>
    <x v="7"/>
  </r>
  <r>
    <n v="30072.48"/>
    <n v="8742"/>
    <n v="21330.48"/>
    <x v="10"/>
  </r>
  <r>
    <n v="10420.619999999999"/>
    <n v="8655"/>
    <n v="1765.619999999999"/>
    <x v="10"/>
  </r>
  <r>
    <n v="10396.540000000001"/>
    <n v="8635"/>
    <n v="1761.5400000000009"/>
    <x v="7"/>
  </r>
  <r>
    <n v="24123"/>
    <n v="18700"/>
    <n v="5423"/>
    <x v="11"/>
  </r>
  <r>
    <n v="124737.5"/>
    <n v="140880"/>
    <n v="-16142.5"/>
    <x v="5"/>
  </r>
  <r>
    <n v="293993.75"/>
    <n v="332040"/>
    <n v="-38046.25"/>
    <x v="5"/>
  </r>
  <r>
    <n v="115281.25"/>
    <n v="130200"/>
    <n v="-14918.75"/>
    <x v="10"/>
  </r>
  <r>
    <n v="139230"/>
    <n v="136500"/>
    <n v="2730"/>
    <x v="10"/>
  </r>
  <r>
    <n v="19686"/>
    <n v="11580"/>
    <n v="8106"/>
    <x v="3"/>
  </r>
  <r>
    <n v="20578.5"/>
    <n v="16140"/>
    <n v="4438.5"/>
    <x v="13"/>
  </r>
  <r>
    <n v="15083.25"/>
    <n v="12675"/>
    <n v="2408.25"/>
    <x v="13"/>
  </r>
  <r>
    <n v="848172.5"/>
    <n v="741260"/>
    <n v="106912.5"/>
    <x v="14"/>
  </r>
  <r>
    <n v="32627.25"/>
    <n v="25590"/>
    <n v="7037.25"/>
    <x v="5"/>
  </r>
  <r>
    <n v="4539"/>
    <n v="2670"/>
    <n v="1869"/>
    <x v="7"/>
  </r>
  <r>
    <n v="115281.25"/>
    <n v="130200"/>
    <n v="-14918.75"/>
    <x v="10"/>
  </r>
  <r>
    <n v="14981.25"/>
    <n v="11750"/>
    <n v="3231.25"/>
    <x v="10"/>
  </r>
  <r>
    <n v="597082.5"/>
    <n v="521820"/>
    <n v="75262.5"/>
    <x v="11"/>
  </r>
  <r>
    <n v="639922.5"/>
    <n v="559260"/>
    <n v="80662.5"/>
    <x v="11"/>
  </r>
  <r>
    <n v="9322.7999999999993"/>
    <n v="2742"/>
    <n v="6580.7999999999993"/>
    <x v="2"/>
  </r>
  <r>
    <n v="4981"/>
    <n v="2930"/>
    <n v="2051"/>
    <x v="2"/>
  </r>
  <r>
    <n v="5100"/>
    <n v="1500"/>
    <n v="3600"/>
    <x v="3"/>
  </r>
  <r>
    <n v="36031.5"/>
    <n v="28260"/>
    <n v="7771.5"/>
    <x v="14"/>
  </r>
  <r>
    <n v="70443.75"/>
    <n v="79560"/>
    <n v="-9116.25"/>
    <x v="6"/>
  </r>
  <r>
    <n v="656370"/>
    <n v="643500"/>
    <n v="12870"/>
    <x v="11"/>
  </r>
  <r>
    <n v="259037.5"/>
    <n v="292560"/>
    <n v="-33522.5"/>
    <x v="12"/>
  </r>
  <r>
    <n v="9322.7999999999993"/>
    <n v="2742"/>
    <n v="6580.7999999999993"/>
    <x v="2"/>
  </r>
  <r>
    <n v="14713.5"/>
    <n v="8655"/>
    <n v="6058.5"/>
    <x v="4"/>
  </r>
  <r>
    <n v="6273"/>
    <n v="4920"/>
    <n v="1353"/>
    <x v="4"/>
  </r>
  <r>
    <n v="4539"/>
    <n v="2670"/>
    <n v="1869"/>
    <x v="7"/>
  </r>
  <r>
    <n v="14981.25"/>
    <n v="11750"/>
    <n v="3231.25"/>
    <x v="10"/>
  </r>
  <r>
    <n v="313862.5"/>
    <n v="354480"/>
    <n v="-40617.5"/>
    <x v="11"/>
  </r>
  <r>
    <n v="58650"/>
    <n v="66240"/>
    <n v="-7590"/>
    <x v="15"/>
  </r>
  <r>
    <n v="4981"/>
    <n v="2930"/>
    <n v="2051"/>
    <x v="2"/>
  </r>
  <r>
    <n v="631125"/>
    <n v="618750"/>
    <n v="12375"/>
    <x v="3"/>
  </r>
  <r>
    <n v="139230"/>
    <n v="136500"/>
    <n v="2730"/>
    <x v="10"/>
  </r>
  <r>
    <n v="8139.6"/>
    <n v="6840"/>
    <n v="1299.6000000000004"/>
    <x v="8"/>
  </r>
  <r>
    <n v="4301.8500000000004"/>
    <n v="3615"/>
    <n v="686.85000000000014"/>
    <x v="13"/>
  </r>
  <r>
    <n v="18421.2"/>
    <n v="5418"/>
    <n v="13003.2"/>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x v="0"/>
  </r>
  <r>
    <x v="0"/>
    <x v="1"/>
    <x v="0"/>
    <s v="None"/>
    <x v="1"/>
  </r>
  <r>
    <x v="1"/>
    <x v="2"/>
    <x v="0"/>
    <s v="None"/>
    <x v="2"/>
  </r>
  <r>
    <x v="1"/>
    <x v="1"/>
    <x v="0"/>
    <s v="None"/>
    <x v="3"/>
  </r>
  <r>
    <x v="1"/>
    <x v="3"/>
    <x v="0"/>
    <s v="None"/>
    <x v="4"/>
  </r>
  <r>
    <x v="0"/>
    <x v="1"/>
    <x v="0"/>
    <s v="None"/>
    <x v="5"/>
  </r>
  <r>
    <x v="1"/>
    <x v="1"/>
    <x v="1"/>
    <s v="None"/>
    <x v="6"/>
  </r>
  <r>
    <x v="2"/>
    <x v="0"/>
    <x v="1"/>
    <s v="None"/>
    <x v="7"/>
  </r>
  <r>
    <x v="0"/>
    <x v="2"/>
    <x v="1"/>
    <s v="None"/>
    <x v="8"/>
  </r>
  <r>
    <x v="2"/>
    <x v="1"/>
    <x v="1"/>
    <s v="None"/>
    <x v="9"/>
  </r>
  <r>
    <x v="1"/>
    <x v="3"/>
    <x v="1"/>
    <s v="None"/>
    <x v="4"/>
  </r>
  <r>
    <x v="3"/>
    <x v="0"/>
    <x v="1"/>
    <s v="None"/>
    <x v="10"/>
  </r>
  <r>
    <x v="4"/>
    <x v="3"/>
    <x v="1"/>
    <s v="None"/>
    <x v="11"/>
  </r>
  <r>
    <x v="0"/>
    <x v="1"/>
    <x v="1"/>
    <s v="None"/>
    <x v="12"/>
  </r>
  <r>
    <x v="3"/>
    <x v="0"/>
    <x v="1"/>
    <s v="None"/>
    <x v="13"/>
  </r>
  <r>
    <x v="1"/>
    <x v="4"/>
    <x v="1"/>
    <s v="None"/>
    <x v="14"/>
  </r>
  <r>
    <x v="0"/>
    <x v="0"/>
    <x v="2"/>
    <s v="None"/>
    <x v="15"/>
  </r>
  <r>
    <x v="1"/>
    <x v="3"/>
    <x v="2"/>
    <s v="None"/>
    <x v="16"/>
  </r>
  <r>
    <x v="2"/>
    <x v="0"/>
    <x v="2"/>
    <s v="None"/>
    <x v="7"/>
  </r>
  <r>
    <x v="0"/>
    <x v="1"/>
    <x v="2"/>
    <s v="None"/>
    <x v="17"/>
  </r>
  <r>
    <x v="2"/>
    <x v="1"/>
    <x v="2"/>
    <s v="None"/>
    <x v="18"/>
  </r>
  <r>
    <x v="0"/>
    <x v="3"/>
    <x v="2"/>
    <s v="None"/>
    <x v="19"/>
  </r>
  <r>
    <x v="1"/>
    <x v="2"/>
    <x v="2"/>
    <s v="None"/>
    <x v="20"/>
  </r>
  <r>
    <x v="4"/>
    <x v="3"/>
    <x v="2"/>
    <s v="None"/>
    <x v="21"/>
  </r>
  <r>
    <x v="1"/>
    <x v="3"/>
    <x v="2"/>
    <s v="None"/>
    <x v="22"/>
  </r>
  <r>
    <x v="0"/>
    <x v="4"/>
    <x v="2"/>
    <s v="None"/>
    <x v="23"/>
  </r>
  <r>
    <x v="0"/>
    <x v="0"/>
    <x v="2"/>
    <s v="None"/>
    <x v="24"/>
  </r>
  <r>
    <x v="2"/>
    <x v="4"/>
    <x v="2"/>
    <s v="None"/>
    <x v="25"/>
  </r>
  <r>
    <x v="1"/>
    <x v="0"/>
    <x v="2"/>
    <s v="None"/>
    <x v="26"/>
  </r>
  <r>
    <x v="0"/>
    <x v="0"/>
    <x v="2"/>
    <s v="None"/>
    <x v="27"/>
  </r>
  <r>
    <x v="0"/>
    <x v="1"/>
    <x v="2"/>
    <s v="None"/>
    <x v="5"/>
  </r>
  <r>
    <x v="0"/>
    <x v="3"/>
    <x v="3"/>
    <s v="None"/>
    <x v="28"/>
  </r>
  <r>
    <x v="3"/>
    <x v="2"/>
    <x v="3"/>
    <s v="None"/>
    <x v="29"/>
  </r>
  <r>
    <x v="2"/>
    <x v="1"/>
    <x v="3"/>
    <s v="None"/>
    <x v="30"/>
  </r>
  <r>
    <x v="0"/>
    <x v="1"/>
    <x v="3"/>
    <s v="None"/>
    <x v="17"/>
  </r>
  <r>
    <x v="2"/>
    <x v="1"/>
    <x v="3"/>
    <s v="None"/>
    <x v="9"/>
  </r>
  <r>
    <x v="3"/>
    <x v="4"/>
    <x v="3"/>
    <s v="None"/>
    <x v="31"/>
  </r>
  <r>
    <x v="3"/>
    <x v="0"/>
    <x v="3"/>
    <s v="None"/>
    <x v="13"/>
  </r>
  <r>
    <x v="4"/>
    <x v="0"/>
    <x v="4"/>
    <s v="None"/>
    <x v="32"/>
  </r>
  <r>
    <x v="2"/>
    <x v="1"/>
    <x v="4"/>
    <s v="None"/>
    <x v="33"/>
  </r>
  <r>
    <x v="1"/>
    <x v="2"/>
    <x v="4"/>
    <s v="None"/>
    <x v="2"/>
  </r>
  <r>
    <x v="1"/>
    <x v="1"/>
    <x v="4"/>
    <s v="None"/>
    <x v="3"/>
  </r>
  <r>
    <x v="0"/>
    <x v="2"/>
    <x v="4"/>
    <s v="None"/>
    <x v="34"/>
  </r>
  <r>
    <x v="4"/>
    <x v="2"/>
    <x v="4"/>
    <s v="None"/>
    <x v="35"/>
  </r>
  <r>
    <x v="0"/>
    <x v="0"/>
    <x v="4"/>
    <s v="None"/>
    <x v="27"/>
  </r>
  <r>
    <x v="0"/>
    <x v="2"/>
    <x v="5"/>
    <s v="None"/>
    <x v="36"/>
  </r>
  <r>
    <x v="2"/>
    <x v="4"/>
    <x v="5"/>
    <s v="None"/>
    <x v="37"/>
  </r>
  <r>
    <x v="3"/>
    <x v="1"/>
    <x v="5"/>
    <s v="None"/>
    <x v="38"/>
  </r>
  <r>
    <x v="0"/>
    <x v="2"/>
    <x v="5"/>
    <s v="None"/>
    <x v="8"/>
  </r>
  <r>
    <x v="0"/>
    <x v="1"/>
    <x v="5"/>
    <s v="None"/>
    <x v="39"/>
  </r>
  <r>
    <x v="2"/>
    <x v="4"/>
    <x v="5"/>
    <s v="None"/>
    <x v="40"/>
  </r>
  <r>
    <x v="0"/>
    <x v="4"/>
    <x v="5"/>
    <s v="None"/>
    <x v="23"/>
  </r>
  <r>
    <x v="1"/>
    <x v="4"/>
    <x v="5"/>
    <s v="None"/>
    <x v="14"/>
  </r>
  <r>
    <x v="0"/>
    <x v="2"/>
    <x v="2"/>
    <s v="Low"/>
    <x v="41"/>
  </r>
  <r>
    <x v="1"/>
    <x v="2"/>
    <x v="2"/>
    <s v="Low"/>
    <x v="42"/>
  </r>
  <r>
    <x v="0"/>
    <x v="2"/>
    <x v="2"/>
    <s v="Low"/>
    <x v="43"/>
  </r>
  <r>
    <x v="0"/>
    <x v="2"/>
    <x v="3"/>
    <s v="Low"/>
    <x v="44"/>
  </r>
  <r>
    <x v="0"/>
    <x v="0"/>
    <x v="4"/>
    <s v="Low"/>
    <x v="45"/>
  </r>
  <r>
    <x v="2"/>
    <x v="4"/>
    <x v="0"/>
    <s v="Low"/>
    <x v="46"/>
  </r>
  <r>
    <x v="0"/>
    <x v="3"/>
    <x v="0"/>
    <s v="Low"/>
    <x v="47"/>
  </r>
  <r>
    <x v="0"/>
    <x v="4"/>
    <x v="0"/>
    <s v="Low"/>
    <x v="48"/>
  </r>
  <r>
    <x v="2"/>
    <x v="0"/>
    <x v="0"/>
    <s v="Low"/>
    <x v="49"/>
  </r>
  <r>
    <x v="3"/>
    <x v="4"/>
    <x v="0"/>
    <s v="Low"/>
    <x v="50"/>
  </r>
  <r>
    <x v="2"/>
    <x v="2"/>
    <x v="0"/>
    <s v="Low"/>
    <x v="51"/>
  </r>
  <r>
    <x v="2"/>
    <x v="1"/>
    <x v="0"/>
    <s v="Low"/>
    <x v="52"/>
  </r>
  <r>
    <x v="4"/>
    <x v="3"/>
    <x v="0"/>
    <s v="Low"/>
    <x v="53"/>
  </r>
  <r>
    <x v="0"/>
    <x v="3"/>
    <x v="0"/>
    <s v="Low"/>
    <x v="54"/>
  </r>
  <r>
    <x v="0"/>
    <x v="2"/>
    <x v="0"/>
    <s v="Low"/>
    <x v="55"/>
  </r>
  <r>
    <x v="1"/>
    <x v="3"/>
    <x v="1"/>
    <s v="Low"/>
    <x v="56"/>
  </r>
  <r>
    <x v="4"/>
    <x v="4"/>
    <x v="1"/>
    <s v="Low"/>
    <x v="57"/>
  </r>
  <r>
    <x v="0"/>
    <x v="2"/>
    <x v="1"/>
    <s v="Low"/>
    <x v="58"/>
  </r>
  <r>
    <x v="0"/>
    <x v="0"/>
    <x v="1"/>
    <s v="Low"/>
    <x v="59"/>
  </r>
  <r>
    <x v="4"/>
    <x v="4"/>
    <x v="1"/>
    <s v="Low"/>
    <x v="60"/>
  </r>
  <r>
    <x v="3"/>
    <x v="4"/>
    <x v="1"/>
    <s v="Low"/>
    <x v="61"/>
  </r>
  <r>
    <x v="1"/>
    <x v="4"/>
    <x v="2"/>
    <s v="Low"/>
    <x v="62"/>
  </r>
  <r>
    <x v="0"/>
    <x v="4"/>
    <x v="2"/>
    <s v="Low"/>
    <x v="63"/>
  </r>
  <r>
    <x v="3"/>
    <x v="4"/>
    <x v="2"/>
    <s v="Low"/>
    <x v="64"/>
  </r>
  <r>
    <x v="3"/>
    <x v="2"/>
    <x v="2"/>
    <s v="Low"/>
    <x v="65"/>
  </r>
  <r>
    <x v="3"/>
    <x v="3"/>
    <x v="2"/>
    <s v="Low"/>
    <x v="66"/>
  </r>
  <r>
    <x v="1"/>
    <x v="1"/>
    <x v="2"/>
    <s v="Low"/>
    <x v="67"/>
  </r>
  <r>
    <x v="2"/>
    <x v="1"/>
    <x v="2"/>
    <s v="Low"/>
    <x v="52"/>
  </r>
  <r>
    <x v="4"/>
    <x v="4"/>
    <x v="2"/>
    <s v="Low"/>
    <x v="68"/>
  </r>
  <r>
    <x v="0"/>
    <x v="2"/>
    <x v="2"/>
    <s v="Low"/>
    <x v="55"/>
  </r>
  <r>
    <x v="0"/>
    <x v="2"/>
    <x v="3"/>
    <s v="Low"/>
    <x v="69"/>
  </r>
  <r>
    <x v="0"/>
    <x v="3"/>
    <x v="3"/>
    <s v="Low"/>
    <x v="70"/>
  </r>
  <r>
    <x v="3"/>
    <x v="0"/>
    <x v="3"/>
    <s v="Low"/>
    <x v="71"/>
  </r>
  <r>
    <x v="3"/>
    <x v="4"/>
    <x v="3"/>
    <s v="Low"/>
    <x v="61"/>
  </r>
  <r>
    <x v="0"/>
    <x v="0"/>
    <x v="3"/>
    <s v="Low"/>
    <x v="72"/>
  </r>
  <r>
    <x v="0"/>
    <x v="1"/>
    <x v="4"/>
    <s v="Low"/>
    <x v="73"/>
  </r>
  <r>
    <x v="0"/>
    <x v="0"/>
    <x v="4"/>
    <s v="Low"/>
    <x v="74"/>
  </r>
  <r>
    <x v="3"/>
    <x v="4"/>
    <x v="4"/>
    <s v="Low"/>
    <x v="64"/>
  </r>
  <r>
    <x v="3"/>
    <x v="2"/>
    <x v="4"/>
    <s v="Low"/>
    <x v="65"/>
  </r>
  <r>
    <x v="4"/>
    <x v="1"/>
    <x v="4"/>
    <s v="Low"/>
    <x v="75"/>
  </r>
  <r>
    <x v="4"/>
    <x v="3"/>
    <x v="4"/>
    <s v="Low"/>
    <x v="53"/>
  </r>
  <r>
    <x v="0"/>
    <x v="3"/>
    <x v="4"/>
    <s v="Low"/>
    <x v="54"/>
  </r>
  <r>
    <x v="3"/>
    <x v="2"/>
    <x v="4"/>
    <s v="Low"/>
    <x v="76"/>
  </r>
  <r>
    <x v="2"/>
    <x v="4"/>
    <x v="5"/>
    <s v="Low"/>
    <x v="77"/>
  </r>
  <r>
    <x v="1"/>
    <x v="2"/>
    <x v="5"/>
    <s v="Low"/>
    <x v="78"/>
  </r>
  <r>
    <x v="3"/>
    <x v="0"/>
    <x v="0"/>
    <s v="Low"/>
    <x v="79"/>
  </r>
  <r>
    <x v="2"/>
    <x v="0"/>
    <x v="0"/>
    <s v="Low"/>
    <x v="80"/>
  </r>
  <r>
    <x v="4"/>
    <x v="1"/>
    <x v="0"/>
    <s v="Low"/>
    <x v="81"/>
  </r>
  <r>
    <x v="0"/>
    <x v="2"/>
    <x v="0"/>
    <s v="Low"/>
    <x v="82"/>
  </r>
  <r>
    <x v="0"/>
    <x v="0"/>
    <x v="0"/>
    <s v="Low"/>
    <x v="83"/>
  </r>
  <r>
    <x v="2"/>
    <x v="4"/>
    <x v="1"/>
    <s v="Low"/>
    <x v="84"/>
  </r>
  <r>
    <x v="0"/>
    <x v="4"/>
    <x v="1"/>
    <s v="Low"/>
    <x v="85"/>
  </r>
  <r>
    <x v="2"/>
    <x v="3"/>
    <x v="1"/>
    <s v="Low"/>
    <x v="86"/>
  </r>
  <r>
    <x v="3"/>
    <x v="3"/>
    <x v="1"/>
    <s v="Low"/>
    <x v="87"/>
  </r>
  <r>
    <x v="1"/>
    <x v="0"/>
    <x v="2"/>
    <s v="Low"/>
    <x v="88"/>
  </r>
  <r>
    <x v="4"/>
    <x v="2"/>
    <x v="2"/>
    <s v="Low"/>
    <x v="89"/>
  </r>
  <r>
    <x v="4"/>
    <x v="1"/>
    <x v="2"/>
    <s v="Low"/>
    <x v="90"/>
  </r>
  <r>
    <x v="2"/>
    <x v="4"/>
    <x v="2"/>
    <s v="Low"/>
    <x v="84"/>
  </r>
  <r>
    <x v="3"/>
    <x v="3"/>
    <x v="2"/>
    <s v="Low"/>
    <x v="91"/>
  </r>
  <r>
    <x v="2"/>
    <x v="0"/>
    <x v="2"/>
    <s v="Low"/>
    <x v="80"/>
  </r>
  <r>
    <x v="3"/>
    <x v="1"/>
    <x v="2"/>
    <s v="Low"/>
    <x v="92"/>
  </r>
  <r>
    <x v="3"/>
    <x v="3"/>
    <x v="2"/>
    <s v="Low"/>
    <x v="82"/>
  </r>
  <r>
    <x v="2"/>
    <x v="2"/>
    <x v="2"/>
    <s v="Low"/>
    <x v="93"/>
  </r>
  <r>
    <x v="4"/>
    <x v="0"/>
    <x v="2"/>
    <s v="Low"/>
    <x v="94"/>
  </r>
  <r>
    <x v="0"/>
    <x v="0"/>
    <x v="2"/>
    <s v="Low"/>
    <x v="83"/>
  </r>
  <r>
    <x v="3"/>
    <x v="0"/>
    <x v="2"/>
    <s v="Low"/>
    <x v="95"/>
  </r>
  <r>
    <x v="1"/>
    <x v="4"/>
    <x v="2"/>
    <s v="Low"/>
    <x v="96"/>
  </r>
  <r>
    <x v="0"/>
    <x v="4"/>
    <x v="2"/>
    <s v="Low"/>
    <x v="97"/>
  </r>
  <r>
    <x v="2"/>
    <x v="2"/>
    <x v="2"/>
    <s v="Low"/>
    <x v="98"/>
  </r>
  <r>
    <x v="2"/>
    <x v="3"/>
    <x v="2"/>
    <s v="Low"/>
    <x v="99"/>
  </r>
  <r>
    <x v="0"/>
    <x v="4"/>
    <x v="3"/>
    <s v="Low"/>
    <x v="85"/>
  </r>
  <r>
    <x v="0"/>
    <x v="1"/>
    <x v="3"/>
    <s v="Low"/>
    <x v="100"/>
  </r>
  <r>
    <x v="0"/>
    <x v="1"/>
    <x v="3"/>
    <s v="Low"/>
    <x v="101"/>
  </r>
  <r>
    <x v="3"/>
    <x v="1"/>
    <x v="3"/>
    <s v="Low"/>
    <x v="92"/>
  </r>
  <r>
    <x v="3"/>
    <x v="3"/>
    <x v="3"/>
    <s v="Low"/>
    <x v="82"/>
  </r>
  <r>
    <x v="2"/>
    <x v="2"/>
    <x v="3"/>
    <s v="Low"/>
    <x v="98"/>
  </r>
  <r>
    <x v="0"/>
    <x v="3"/>
    <x v="3"/>
    <s v="Low"/>
    <x v="102"/>
  </r>
  <r>
    <x v="2"/>
    <x v="3"/>
    <x v="3"/>
    <s v="Low"/>
    <x v="99"/>
  </r>
  <r>
    <x v="3"/>
    <x v="3"/>
    <x v="4"/>
    <s v="Low"/>
    <x v="91"/>
  </r>
  <r>
    <x v="4"/>
    <x v="1"/>
    <x v="4"/>
    <s v="Low"/>
    <x v="81"/>
  </r>
  <r>
    <x v="0"/>
    <x v="1"/>
    <x v="4"/>
    <s v="Low"/>
    <x v="101"/>
  </r>
  <r>
    <x v="3"/>
    <x v="0"/>
    <x v="4"/>
    <s v="Low"/>
    <x v="95"/>
  </r>
  <r>
    <x v="0"/>
    <x v="4"/>
    <x v="4"/>
    <s v="Low"/>
    <x v="103"/>
  </r>
  <r>
    <x v="0"/>
    <x v="3"/>
    <x v="4"/>
    <s v="Low"/>
    <x v="104"/>
  </r>
  <r>
    <x v="4"/>
    <x v="1"/>
    <x v="5"/>
    <s v="Low"/>
    <x v="105"/>
  </r>
  <r>
    <x v="4"/>
    <x v="3"/>
    <x v="5"/>
    <s v="Low"/>
    <x v="106"/>
  </r>
  <r>
    <x v="3"/>
    <x v="1"/>
    <x v="5"/>
    <s v="Low"/>
    <x v="107"/>
  </r>
  <r>
    <x v="0"/>
    <x v="1"/>
    <x v="5"/>
    <s v="Low"/>
    <x v="100"/>
  </r>
  <r>
    <x v="0"/>
    <x v="4"/>
    <x v="5"/>
    <s v="Low"/>
    <x v="108"/>
  </r>
  <r>
    <x v="0"/>
    <x v="2"/>
    <x v="5"/>
    <s v="Low"/>
    <x v="109"/>
  </r>
  <r>
    <x v="4"/>
    <x v="0"/>
    <x v="5"/>
    <s v="Low"/>
    <x v="94"/>
  </r>
  <r>
    <x v="3"/>
    <x v="2"/>
    <x v="0"/>
    <s v="Low"/>
    <x v="110"/>
  </r>
  <r>
    <x v="0"/>
    <x v="1"/>
    <x v="0"/>
    <s v="Low"/>
    <x v="111"/>
  </r>
  <r>
    <x v="4"/>
    <x v="1"/>
    <x v="0"/>
    <s v="Low"/>
    <x v="112"/>
  </r>
  <r>
    <x v="2"/>
    <x v="4"/>
    <x v="0"/>
    <s v="Low"/>
    <x v="113"/>
  </r>
  <r>
    <x v="2"/>
    <x v="0"/>
    <x v="0"/>
    <s v="Low"/>
    <x v="114"/>
  </r>
  <r>
    <x v="0"/>
    <x v="1"/>
    <x v="1"/>
    <s v="Low"/>
    <x v="115"/>
  </r>
  <r>
    <x v="2"/>
    <x v="2"/>
    <x v="1"/>
    <s v="Low"/>
    <x v="116"/>
  </r>
  <r>
    <x v="0"/>
    <x v="2"/>
    <x v="1"/>
    <s v="Low"/>
    <x v="102"/>
  </r>
  <r>
    <x v="0"/>
    <x v="1"/>
    <x v="1"/>
    <s v="Low"/>
    <x v="117"/>
  </r>
  <r>
    <x v="3"/>
    <x v="2"/>
    <x v="1"/>
    <s v="Low"/>
    <x v="118"/>
  </r>
  <r>
    <x v="3"/>
    <x v="1"/>
    <x v="1"/>
    <s v="Low"/>
    <x v="119"/>
  </r>
  <r>
    <x v="4"/>
    <x v="2"/>
    <x v="2"/>
    <s v="Low"/>
    <x v="120"/>
  </r>
  <r>
    <x v="3"/>
    <x v="0"/>
    <x v="2"/>
    <s v="Low"/>
    <x v="121"/>
  </r>
  <r>
    <x v="2"/>
    <x v="2"/>
    <x v="2"/>
    <s v="Low"/>
    <x v="116"/>
  </r>
  <r>
    <x v="4"/>
    <x v="1"/>
    <x v="2"/>
    <s v="Low"/>
    <x v="112"/>
  </r>
  <r>
    <x v="3"/>
    <x v="1"/>
    <x v="2"/>
    <s v="Low"/>
    <x v="122"/>
  </r>
  <r>
    <x v="2"/>
    <x v="4"/>
    <x v="2"/>
    <s v="Low"/>
    <x v="123"/>
  </r>
  <r>
    <x v="3"/>
    <x v="0"/>
    <x v="2"/>
    <s v="Low"/>
    <x v="124"/>
  </r>
  <r>
    <x v="1"/>
    <x v="1"/>
    <x v="2"/>
    <s v="Low"/>
    <x v="125"/>
  </r>
  <r>
    <x v="3"/>
    <x v="2"/>
    <x v="2"/>
    <s v="Low"/>
    <x v="118"/>
  </r>
  <r>
    <x v="3"/>
    <x v="1"/>
    <x v="2"/>
    <s v="Low"/>
    <x v="119"/>
  </r>
  <r>
    <x v="3"/>
    <x v="0"/>
    <x v="3"/>
    <s v="Low"/>
    <x v="124"/>
  </r>
  <r>
    <x v="4"/>
    <x v="4"/>
    <x v="4"/>
    <s v="Low"/>
    <x v="126"/>
  </r>
  <r>
    <x v="2"/>
    <x v="3"/>
    <x v="4"/>
    <s v="Low"/>
    <x v="94"/>
  </r>
  <r>
    <x v="3"/>
    <x v="1"/>
    <x v="4"/>
    <s v="Low"/>
    <x v="122"/>
  </r>
  <r>
    <x v="4"/>
    <x v="0"/>
    <x v="4"/>
    <s v="Low"/>
    <x v="127"/>
  </r>
  <r>
    <x v="0"/>
    <x v="3"/>
    <x v="4"/>
    <s v="Low"/>
    <x v="128"/>
  </r>
  <r>
    <x v="1"/>
    <x v="1"/>
    <x v="4"/>
    <s v="Low"/>
    <x v="125"/>
  </r>
  <r>
    <x v="0"/>
    <x v="0"/>
    <x v="0"/>
    <s v="Low"/>
    <x v="129"/>
  </r>
  <r>
    <x v="0"/>
    <x v="3"/>
    <x v="2"/>
    <s v="Low"/>
    <x v="130"/>
  </r>
  <r>
    <x v="0"/>
    <x v="0"/>
    <x v="3"/>
    <s v="Low"/>
    <x v="131"/>
  </r>
  <r>
    <x v="2"/>
    <x v="1"/>
    <x v="4"/>
    <s v="Low"/>
    <x v="132"/>
  </r>
  <r>
    <x v="1"/>
    <x v="3"/>
    <x v="1"/>
    <s v="Low"/>
    <x v="133"/>
  </r>
  <r>
    <x v="1"/>
    <x v="3"/>
    <x v="2"/>
    <s v="Low"/>
    <x v="133"/>
  </r>
  <r>
    <x v="1"/>
    <x v="2"/>
    <x v="2"/>
    <s v="Low"/>
    <x v="134"/>
  </r>
  <r>
    <x v="0"/>
    <x v="4"/>
    <x v="3"/>
    <s v="Low"/>
    <x v="135"/>
  </r>
  <r>
    <x v="0"/>
    <x v="0"/>
    <x v="0"/>
    <s v="Low"/>
    <x v="136"/>
  </r>
  <r>
    <x v="4"/>
    <x v="1"/>
    <x v="0"/>
    <s v="Low"/>
    <x v="137"/>
  </r>
  <r>
    <x v="0"/>
    <x v="4"/>
    <x v="0"/>
    <s v="Low"/>
    <x v="138"/>
  </r>
  <r>
    <x v="1"/>
    <x v="0"/>
    <x v="1"/>
    <s v="Low"/>
    <x v="139"/>
  </r>
  <r>
    <x v="4"/>
    <x v="1"/>
    <x v="1"/>
    <s v="Low"/>
    <x v="140"/>
  </r>
  <r>
    <x v="0"/>
    <x v="0"/>
    <x v="1"/>
    <s v="Low"/>
    <x v="136"/>
  </r>
  <r>
    <x v="4"/>
    <x v="1"/>
    <x v="1"/>
    <s v="Low"/>
    <x v="137"/>
  </r>
  <r>
    <x v="3"/>
    <x v="3"/>
    <x v="1"/>
    <s v="Low"/>
    <x v="141"/>
  </r>
  <r>
    <x v="0"/>
    <x v="0"/>
    <x v="2"/>
    <s v="Low"/>
    <x v="142"/>
  </r>
  <r>
    <x v="3"/>
    <x v="1"/>
    <x v="2"/>
    <s v="Low"/>
    <x v="143"/>
  </r>
  <r>
    <x v="4"/>
    <x v="1"/>
    <x v="2"/>
    <s v="Low"/>
    <x v="144"/>
  </r>
  <r>
    <x v="4"/>
    <x v="4"/>
    <x v="2"/>
    <s v="Low"/>
    <x v="145"/>
  </r>
  <r>
    <x v="0"/>
    <x v="4"/>
    <x v="2"/>
    <s v="Low"/>
    <x v="146"/>
  </r>
  <r>
    <x v="3"/>
    <x v="2"/>
    <x v="2"/>
    <s v="Low"/>
    <x v="147"/>
  </r>
  <r>
    <x v="1"/>
    <x v="0"/>
    <x v="2"/>
    <s v="Low"/>
    <x v="148"/>
  </r>
  <r>
    <x v="0"/>
    <x v="0"/>
    <x v="2"/>
    <s v="Low"/>
    <x v="149"/>
  </r>
  <r>
    <x v="0"/>
    <x v="4"/>
    <x v="2"/>
    <s v="Low"/>
    <x v="150"/>
  </r>
  <r>
    <x v="1"/>
    <x v="4"/>
    <x v="2"/>
    <s v="Low"/>
    <x v="151"/>
  </r>
  <r>
    <x v="1"/>
    <x v="3"/>
    <x v="2"/>
    <s v="Low"/>
    <x v="62"/>
  </r>
  <r>
    <x v="0"/>
    <x v="4"/>
    <x v="2"/>
    <s v="Low"/>
    <x v="138"/>
  </r>
  <r>
    <x v="3"/>
    <x v="3"/>
    <x v="2"/>
    <s v="Low"/>
    <x v="141"/>
  </r>
  <r>
    <x v="2"/>
    <x v="4"/>
    <x v="3"/>
    <s v="Low"/>
    <x v="152"/>
  </r>
  <r>
    <x v="0"/>
    <x v="0"/>
    <x v="3"/>
    <s v="Low"/>
    <x v="153"/>
  </r>
  <r>
    <x v="0"/>
    <x v="2"/>
    <x v="3"/>
    <s v="Low"/>
    <x v="154"/>
  </r>
  <r>
    <x v="2"/>
    <x v="2"/>
    <x v="4"/>
    <s v="Low"/>
    <x v="155"/>
  </r>
  <r>
    <x v="0"/>
    <x v="4"/>
    <x v="4"/>
    <s v="Low"/>
    <x v="156"/>
  </r>
  <r>
    <x v="0"/>
    <x v="2"/>
    <x v="4"/>
    <s v="Low"/>
    <x v="154"/>
  </r>
  <r>
    <x v="1"/>
    <x v="3"/>
    <x v="4"/>
    <s v="Low"/>
    <x v="62"/>
  </r>
  <r>
    <x v="0"/>
    <x v="3"/>
    <x v="5"/>
    <s v="Low"/>
    <x v="157"/>
  </r>
  <r>
    <x v="3"/>
    <x v="3"/>
    <x v="5"/>
    <s v="Low"/>
    <x v="158"/>
  </r>
  <r>
    <x v="0"/>
    <x v="1"/>
    <x v="5"/>
    <s v="Low"/>
    <x v="159"/>
  </r>
  <r>
    <x v="1"/>
    <x v="4"/>
    <x v="5"/>
    <s v="Low"/>
    <x v="151"/>
  </r>
  <r>
    <x v="0"/>
    <x v="0"/>
    <x v="5"/>
    <s v="Low"/>
    <x v="160"/>
  </r>
  <r>
    <x v="0"/>
    <x v="1"/>
    <x v="1"/>
    <s v="Medium"/>
    <x v="161"/>
  </r>
  <r>
    <x v="0"/>
    <x v="1"/>
    <x v="2"/>
    <s v="Medium"/>
    <x v="162"/>
  </r>
  <r>
    <x v="0"/>
    <x v="0"/>
    <x v="2"/>
    <s v="Medium"/>
    <x v="163"/>
  </r>
  <r>
    <x v="0"/>
    <x v="3"/>
    <x v="2"/>
    <s v="Medium"/>
    <x v="164"/>
  </r>
  <r>
    <x v="2"/>
    <x v="0"/>
    <x v="2"/>
    <s v="Medium"/>
    <x v="165"/>
  </r>
  <r>
    <x v="2"/>
    <x v="0"/>
    <x v="3"/>
    <s v="Medium"/>
    <x v="165"/>
  </r>
  <r>
    <x v="0"/>
    <x v="3"/>
    <x v="4"/>
    <s v="Medium"/>
    <x v="164"/>
  </r>
  <r>
    <x v="0"/>
    <x v="3"/>
    <x v="5"/>
    <s v="Medium"/>
    <x v="166"/>
  </r>
  <r>
    <x v="2"/>
    <x v="3"/>
    <x v="5"/>
    <s v="Medium"/>
    <x v="167"/>
  </r>
  <r>
    <x v="0"/>
    <x v="1"/>
    <x v="5"/>
    <s v="Medium"/>
    <x v="161"/>
  </r>
  <r>
    <x v="2"/>
    <x v="2"/>
    <x v="0"/>
    <s v="Medium"/>
    <x v="157"/>
  </r>
  <r>
    <x v="2"/>
    <x v="1"/>
    <x v="0"/>
    <s v="Medium"/>
    <x v="168"/>
  </r>
  <r>
    <x v="0"/>
    <x v="2"/>
    <x v="0"/>
    <s v="Medium"/>
    <x v="169"/>
  </r>
  <r>
    <x v="4"/>
    <x v="4"/>
    <x v="0"/>
    <s v="Medium"/>
    <x v="170"/>
  </r>
  <r>
    <x v="0"/>
    <x v="1"/>
    <x v="0"/>
    <s v="Medium"/>
    <x v="171"/>
  </r>
  <r>
    <x v="1"/>
    <x v="3"/>
    <x v="0"/>
    <s v="Medium"/>
    <x v="172"/>
  </r>
  <r>
    <x v="0"/>
    <x v="4"/>
    <x v="0"/>
    <s v="Medium"/>
    <x v="173"/>
  </r>
  <r>
    <x v="0"/>
    <x v="2"/>
    <x v="0"/>
    <s v="Medium"/>
    <x v="174"/>
  </r>
  <r>
    <x v="0"/>
    <x v="2"/>
    <x v="1"/>
    <s v="Medium"/>
    <x v="175"/>
  </r>
  <r>
    <x v="3"/>
    <x v="4"/>
    <x v="1"/>
    <s v="Medium"/>
    <x v="176"/>
  </r>
  <r>
    <x v="0"/>
    <x v="3"/>
    <x v="1"/>
    <s v="Medium"/>
    <x v="177"/>
  </r>
  <r>
    <x v="2"/>
    <x v="1"/>
    <x v="1"/>
    <s v="Medium"/>
    <x v="178"/>
  </r>
  <r>
    <x v="4"/>
    <x v="3"/>
    <x v="1"/>
    <s v="Medium"/>
    <x v="179"/>
  </r>
  <r>
    <x v="0"/>
    <x v="2"/>
    <x v="2"/>
    <s v="Medium"/>
    <x v="180"/>
  </r>
  <r>
    <x v="3"/>
    <x v="4"/>
    <x v="2"/>
    <s v="Medium"/>
    <x v="181"/>
  </r>
  <r>
    <x v="3"/>
    <x v="2"/>
    <x v="2"/>
    <s v="Medium"/>
    <x v="182"/>
  </r>
  <r>
    <x v="4"/>
    <x v="3"/>
    <x v="2"/>
    <s v="Medium"/>
    <x v="183"/>
  </r>
  <r>
    <x v="0"/>
    <x v="4"/>
    <x v="2"/>
    <s v="Medium"/>
    <x v="184"/>
  </r>
  <r>
    <x v="4"/>
    <x v="4"/>
    <x v="2"/>
    <s v="Medium"/>
    <x v="170"/>
  </r>
  <r>
    <x v="0"/>
    <x v="4"/>
    <x v="2"/>
    <s v="Medium"/>
    <x v="185"/>
  </r>
  <r>
    <x v="1"/>
    <x v="2"/>
    <x v="2"/>
    <s v="Medium"/>
    <x v="186"/>
  </r>
  <r>
    <x v="0"/>
    <x v="0"/>
    <x v="2"/>
    <s v="Medium"/>
    <x v="187"/>
  </r>
  <r>
    <x v="0"/>
    <x v="0"/>
    <x v="2"/>
    <s v="Medium"/>
    <x v="188"/>
  </r>
  <r>
    <x v="3"/>
    <x v="4"/>
    <x v="2"/>
    <s v="Medium"/>
    <x v="189"/>
  </r>
  <r>
    <x v="3"/>
    <x v="2"/>
    <x v="2"/>
    <s v="Medium"/>
    <x v="190"/>
  </r>
  <r>
    <x v="0"/>
    <x v="0"/>
    <x v="2"/>
    <s v="Medium"/>
    <x v="191"/>
  </r>
  <r>
    <x v="0"/>
    <x v="4"/>
    <x v="2"/>
    <s v="Medium"/>
    <x v="192"/>
  </r>
  <r>
    <x v="0"/>
    <x v="2"/>
    <x v="2"/>
    <s v="Medium"/>
    <x v="193"/>
  </r>
  <r>
    <x v="1"/>
    <x v="1"/>
    <x v="2"/>
    <s v="Medium"/>
    <x v="194"/>
  </r>
  <r>
    <x v="1"/>
    <x v="4"/>
    <x v="3"/>
    <s v="Medium"/>
    <x v="195"/>
  </r>
  <r>
    <x v="1"/>
    <x v="3"/>
    <x v="3"/>
    <s v="Medium"/>
    <x v="196"/>
  </r>
  <r>
    <x v="3"/>
    <x v="1"/>
    <x v="3"/>
    <s v="Medium"/>
    <x v="197"/>
  </r>
  <r>
    <x v="0"/>
    <x v="4"/>
    <x v="3"/>
    <s v="Medium"/>
    <x v="185"/>
  </r>
  <r>
    <x v="0"/>
    <x v="4"/>
    <x v="3"/>
    <s v="Medium"/>
    <x v="198"/>
  </r>
  <r>
    <x v="0"/>
    <x v="2"/>
    <x v="3"/>
    <s v="Medium"/>
    <x v="199"/>
  </r>
  <r>
    <x v="3"/>
    <x v="4"/>
    <x v="3"/>
    <s v="Medium"/>
    <x v="189"/>
  </r>
  <r>
    <x v="3"/>
    <x v="2"/>
    <x v="3"/>
    <s v="Medium"/>
    <x v="190"/>
  </r>
  <r>
    <x v="0"/>
    <x v="2"/>
    <x v="3"/>
    <s v="Medium"/>
    <x v="200"/>
  </r>
  <r>
    <x v="4"/>
    <x v="1"/>
    <x v="3"/>
    <s v="Medium"/>
    <x v="201"/>
  </r>
  <r>
    <x v="0"/>
    <x v="0"/>
    <x v="4"/>
    <s v="Medium"/>
    <x v="188"/>
  </r>
  <r>
    <x v="0"/>
    <x v="4"/>
    <x v="4"/>
    <s v="Medium"/>
    <x v="202"/>
  </r>
  <r>
    <x v="0"/>
    <x v="1"/>
    <x v="4"/>
    <s v="Medium"/>
    <x v="203"/>
  </r>
  <r>
    <x v="0"/>
    <x v="4"/>
    <x v="4"/>
    <s v="Medium"/>
    <x v="192"/>
  </r>
  <r>
    <x v="0"/>
    <x v="4"/>
    <x v="4"/>
    <s v="Medium"/>
    <x v="173"/>
  </r>
  <r>
    <x v="0"/>
    <x v="2"/>
    <x v="4"/>
    <s v="Medium"/>
    <x v="174"/>
  </r>
  <r>
    <x v="0"/>
    <x v="1"/>
    <x v="5"/>
    <s v="Medium"/>
    <x v="204"/>
  </r>
  <r>
    <x v="0"/>
    <x v="0"/>
    <x v="5"/>
    <s v="Medium"/>
    <x v="205"/>
  </r>
  <r>
    <x v="0"/>
    <x v="0"/>
    <x v="5"/>
    <s v="Medium"/>
    <x v="187"/>
  </r>
  <r>
    <x v="4"/>
    <x v="1"/>
    <x v="5"/>
    <s v="Medium"/>
    <x v="201"/>
  </r>
  <r>
    <x v="1"/>
    <x v="2"/>
    <x v="2"/>
    <s v="Medium"/>
    <x v="206"/>
  </r>
  <r>
    <x v="0"/>
    <x v="4"/>
    <x v="0"/>
    <s v="Medium"/>
    <x v="207"/>
  </r>
  <r>
    <x v="1"/>
    <x v="0"/>
    <x v="0"/>
    <s v="Medium"/>
    <x v="126"/>
  </r>
  <r>
    <x v="2"/>
    <x v="3"/>
    <x v="0"/>
    <s v="Medium"/>
    <x v="208"/>
  </r>
  <r>
    <x v="2"/>
    <x v="0"/>
    <x v="0"/>
    <s v="Medium"/>
    <x v="209"/>
  </r>
  <r>
    <x v="1"/>
    <x v="4"/>
    <x v="0"/>
    <s v="Medium"/>
    <x v="210"/>
  </r>
  <r>
    <x v="0"/>
    <x v="4"/>
    <x v="0"/>
    <s v="Medium"/>
    <x v="73"/>
  </r>
  <r>
    <x v="3"/>
    <x v="1"/>
    <x v="0"/>
    <s v="Medium"/>
    <x v="211"/>
  </r>
  <r>
    <x v="0"/>
    <x v="3"/>
    <x v="1"/>
    <s v="Medium"/>
    <x v="212"/>
  </r>
  <r>
    <x v="0"/>
    <x v="1"/>
    <x v="1"/>
    <s v="Medium"/>
    <x v="213"/>
  </r>
  <r>
    <x v="0"/>
    <x v="2"/>
    <x v="1"/>
    <s v="Medium"/>
    <x v="214"/>
  </r>
  <r>
    <x v="2"/>
    <x v="4"/>
    <x v="1"/>
    <s v="Medium"/>
    <x v="215"/>
  </r>
  <r>
    <x v="0"/>
    <x v="2"/>
    <x v="2"/>
    <s v="Medium"/>
    <x v="216"/>
  </r>
  <r>
    <x v="2"/>
    <x v="0"/>
    <x v="2"/>
    <s v="Medium"/>
    <x v="209"/>
  </r>
  <r>
    <x v="0"/>
    <x v="4"/>
    <x v="2"/>
    <s v="Medium"/>
    <x v="64"/>
  </r>
  <r>
    <x v="3"/>
    <x v="0"/>
    <x v="3"/>
    <s v="Medium"/>
    <x v="217"/>
  </r>
  <r>
    <x v="3"/>
    <x v="4"/>
    <x v="3"/>
    <s v="Medium"/>
    <x v="218"/>
  </r>
  <r>
    <x v="1"/>
    <x v="1"/>
    <x v="3"/>
    <s v="Medium"/>
    <x v="219"/>
  </r>
  <r>
    <x v="0"/>
    <x v="2"/>
    <x v="3"/>
    <s v="Medium"/>
    <x v="216"/>
  </r>
  <r>
    <x v="0"/>
    <x v="3"/>
    <x v="3"/>
    <s v="Medium"/>
    <x v="220"/>
  </r>
  <r>
    <x v="4"/>
    <x v="2"/>
    <x v="3"/>
    <s v="Medium"/>
    <x v="221"/>
  </r>
  <r>
    <x v="0"/>
    <x v="2"/>
    <x v="3"/>
    <s v="Medium"/>
    <x v="222"/>
  </r>
  <r>
    <x v="1"/>
    <x v="0"/>
    <x v="4"/>
    <s v="Medium"/>
    <x v="126"/>
  </r>
  <r>
    <x v="0"/>
    <x v="3"/>
    <x v="4"/>
    <s v="Medium"/>
    <x v="220"/>
  </r>
  <r>
    <x v="4"/>
    <x v="2"/>
    <x v="4"/>
    <s v="Medium"/>
    <x v="221"/>
  </r>
  <r>
    <x v="0"/>
    <x v="3"/>
    <x v="4"/>
    <s v="Medium"/>
    <x v="167"/>
  </r>
  <r>
    <x v="4"/>
    <x v="0"/>
    <x v="4"/>
    <s v="Medium"/>
    <x v="223"/>
  </r>
  <r>
    <x v="3"/>
    <x v="2"/>
    <x v="5"/>
    <s v="Medium"/>
    <x v="224"/>
  </r>
  <r>
    <x v="0"/>
    <x v="3"/>
    <x v="5"/>
    <s v="Medium"/>
    <x v="225"/>
  </r>
  <r>
    <x v="0"/>
    <x v="4"/>
    <x v="5"/>
    <s v="Medium"/>
    <x v="64"/>
  </r>
  <r>
    <x v="0"/>
    <x v="2"/>
    <x v="5"/>
    <s v="Medium"/>
    <x v="214"/>
  </r>
  <r>
    <x v="0"/>
    <x v="2"/>
    <x v="5"/>
    <s v="Medium"/>
    <x v="222"/>
  </r>
  <r>
    <x v="0"/>
    <x v="2"/>
    <x v="1"/>
    <s v="Medium"/>
    <x v="226"/>
  </r>
  <r>
    <x v="1"/>
    <x v="4"/>
    <x v="2"/>
    <s v="Medium"/>
    <x v="227"/>
  </r>
  <r>
    <x v="1"/>
    <x v="1"/>
    <x v="2"/>
    <s v="Medium"/>
    <x v="228"/>
  </r>
  <r>
    <x v="1"/>
    <x v="4"/>
    <x v="2"/>
    <s v="Medium"/>
    <x v="229"/>
  </r>
  <r>
    <x v="0"/>
    <x v="2"/>
    <x v="2"/>
    <s v="Medium"/>
    <x v="226"/>
  </r>
  <r>
    <x v="0"/>
    <x v="1"/>
    <x v="3"/>
    <s v="Medium"/>
    <x v="230"/>
  </r>
  <r>
    <x v="0"/>
    <x v="3"/>
    <x v="3"/>
    <s v="Medium"/>
    <x v="231"/>
  </r>
  <r>
    <x v="1"/>
    <x v="4"/>
    <x v="4"/>
    <s v="Medium"/>
    <x v="229"/>
  </r>
  <r>
    <x v="2"/>
    <x v="3"/>
    <x v="0"/>
    <s v="Medium"/>
    <x v="64"/>
  </r>
  <r>
    <x v="2"/>
    <x v="0"/>
    <x v="0"/>
    <s v="Medium"/>
    <x v="232"/>
  </r>
  <r>
    <x v="0"/>
    <x v="3"/>
    <x v="0"/>
    <s v="Medium"/>
    <x v="233"/>
  </r>
  <r>
    <x v="2"/>
    <x v="3"/>
    <x v="1"/>
    <s v="Medium"/>
    <x v="234"/>
  </r>
  <r>
    <x v="2"/>
    <x v="2"/>
    <x v="1"/>
    <s v="Medium"/>
    <x v="178"/>
  </r>
  <r>
    <x v="0"/>
    <x v="2"/>
    <x v="2"/>
    <s v="Medium"/>
    <x v="235"/>
  </r>
  <r>
    <x v="1"/>
    <x v="0"/>
    <x v="3"/>
    <s v="Medium"/>
    <x v="236"/>
  </r>
  <r>
    <x v="0"/>
    <x v="0"/>
    <x v="3"/>
    <s v="Medium"/>
    <x v="237"/>
  </r>
  <r>
    <x v="0"/>
    <x v="4"/>
    <x v="3"/>
    <s v="Medium"/>
    <x v="238"/>
  </r>
  <r>
    <x v="0"/>
    <x v="0"/>
    <x v="3"/>
    <s v="Medium"/>
    <x v="239"/>
  </r>
  <r>
    <x v="2"/>
    <x v="2"/>
    <x v="4"/>
    <s v="Medium"/>
    <x v="240"/>
  </r>
  <r>
    <x v="2"/>
    <x v="1"/>
    <x v="4"/>
    <s v="Medium"/>
    <x v="241"/>
  </r>
  <r>
    <x v="0"/>
    <x v="0"/>
    <x v="4"/>
    <s v="Medium"/>
    <x v="239"/>
  </r>
  <r>
    <x v="0"/>
    <x v="0"/>
    <x v="5"/>
    <s v="Medium"/>
    <x v="237"/>
  </r>
  <r>
    <x v="0"/>
    <x v="4"/>
    <x v="0"/>
    <s v="Medium"/>
    <x v="242"/>
  </r>
  <r>
    <x v="4"/>
    <x v="2"/>
    <x v="0"/>
    <s v="Medium"/>
    <x v="243"/>
  </r>
  <r>
    <x v="4"/>
    <x v="2"/>
    <x v="0"/>
    <s v="Medium"/>
    <x v="244"/>
  </r>
  <r>
    <x v="0"/>
    <x v="2"/>
    <x v="1"/>
    <s v="Medium"/>
    <x v="245"/>
  </r>
  <r>
    <x v="4"/>
    <x v="2"/>
    <x v="1"/>
    <s v="Medium"/>
    <x v="244"/>
  </r>
  <r>
    <x v="3"/>
    <x v="1"/>
    <x v="1"/>
    <s v="Medium"/>
    <x v="246"/>
  </r>
  <r>
    <x v="4"/>
    <x v="0"/>
    <x v="2"/>
    <s v="Medium"/>
    <x v="247"/>
  </r>
  <r>
    <x v="4"/>
    <x v="2"/>
    <x v="2"/>
    <s v="Medium"/>
    <x v="243"/>
  </r>
  <r>
    <x v="3"/>
    <x v="1"/>
    <x v="2"/>
    <s v="Medium"/>
    <x v="248"/>
  </r>
  <r>
    <x v="1"/>
    <x v="2"/>
    <x v="2"/>
    <s v="Medium"/>
    <x v="249"/>
  </r>
  <r>
    <x v="1"/>
    <x v="4"/>
    <x v="2"/>
    <s v="Medium"/>
    <x v="250"/>
  </r>
  <r>
    <x v="0"/>
    <x v="2"/>
    <x v="2"/>
    <s v="Medium"/>
    <x v="251"/>
  </r>
  <r>
    <x v="4"/>
    <x v="1"/>
    <x v="2"/>
    <s v="Medium"/>
    <x v="167"/>
  </r>
  <r>
    <x v="4"/>
    <x v="0"/>
    <x v="2"/>
    <s v="Medium"/>
    <x v="252"/>
  </r>
  <r>
    <x v="2"/>
    <x v="3"/>
    <x v="2"/>
    <s v="Medium"/>
    <x v="253"/>
  </r>
  <r>
    <x v="0"/>
    <x v="1"/>
    <x v="2"/>
    <s v="Medium"/>
    <x v="254"/>
  </r>
  <r>
    <x v="4"/>
    <x v="2"/>
    <x v="3"/>
    <s v="Medium"/>
    <x v="255"/>
  </r>
  <r>
    <x v="0"/>
    <x v="3"/>
    <x v="3"/>
    <s v="Medium"/>
    <x v="256"/>
  </r>
  <r>
    <x v="3"/>
    <x v="1"/>
    <x v="3"/>
    <s v="Medium"/>
    <x v="257"/>
  </r>
  <r>
    <x v="0"/>
    <x v="2"/>
    <x v="3"/>
    <s v="Medium"/>
    <x v="245"/>
  </r>
  <r>
    <x v="0"/>
    <x v="4"/>
    <x v="3"/>
    <s v="Medium"/>
    <x v="258"/>
  </r>
  <r>
    <x v="4"/>
    <x v="4"/>
    <x v="3"/>
    <s v="Medium"/>
    <x v="162"/>
  </r>
  <r>
    <x v="0"/>
    <x v="1"/>
    <x v="3"/>
    <s v="Medium"/>
    <x v="259"/>
  </r>
  <r>
    <x v="2"/>
    <x v="0"/>
    <x v="4"/>
    <s v="Medium"/>
    <x v="260"/>
  </r>
  <r>
    <x v="4"/>
    <x v="2"/>
    <x v="4"/>
    <s v="Medium"/>
    <x v="261"/>
  </r>
  <r>
    <x v="4"/>
    <x v="3"/>
    <x v="4"/>
    <s v="Medium"/>
    <x v="262"/>
  </r>
  <r>
    <x v="3"/>
    <x v="0"/>
    <x v="5"/>
    <s v="Medium"/>
    <x v="263"/>
  </r>
  <r>
    <x v="0"/>
    <x v="2"/>
    <x v="5"/>
    <s v="Medium"/>
    <x v="264"/>
  </r>
  <r>
    <x v="3"/>
    <x v="1"/>
    <x v="5"/>
    <s v="Medium"/>
    <x v="265"/>
  </r>
  <r>
    <x v="0"/>
    <x v="0"/>
    <x v="5"/>
    <s v="Medium"/>
    <x v="266"/>
  </r>
  <r>
    <x v="4"/>
    <x v="4"/>
    <x v="5"/>
    <s v="Medium"/>
    <x v="162"/>
  </r>
  <r>
    <x v="0"/>
    <x v="0"/>
    <x v="1"/>
    <s v="Medium"/>
    <x v="267"/>
  </r>
  <r>
    <x v="0"/>
    <x v="4"/>
    <x v="1"/>
    <s v="Medium"/>
    <x v="268"/>
  </r>
  <r>
    <x v="0"/>
    <x v="0"/>
    <x v="2"/>
    <s v="Medium"/>
    <x v="269"/>
  </r>
  <r>
    <x v="0"/>
    <x v="4"/>
    <x v="5"/>
    <s v="Medium"/>
    <x v="268"/>
  </r>
  <r>
    <x v="3"/>
    <x v="3"/>
    <x v="0"/>
    <s v="Medium"/>
    <x v="270"/>
  </r>
  <r>
    <x v="1"/>
    <x v="2"/>
    <x v="0"/>
    <s v="Medium"/>
    <x v="271"/>
  </r>
  <r>
    <x v="0"/>
    <x v="3"/>
    <x v="0"/>
    <s v="Medium"/>
    <x v="272"/>
  </r>
  <r>
    <x v="1"/>
    <x v="2"/>
    <x v="1"/>
    <s v="Medium"/>
    <x v="273"/>
  </r>
  <r>
    <x v="0"/>
    <x v="0"/>
    <x v="1"/>
    <s v="Medium"/>
    <x v="274"/>
  </r>
  <r>
    <x v="0"/>
    <x v="1"/>
    <x v="1"/>
    <s v="Medium"/>
    <x v="275"/>
  </r>
  <r>
    <x v="4"/>
    <x v="2"/>
    <x v="1"/>
    <s v="Medium"/>
    <x v="276"/>
  </r>
  <r>
    <x v="4"/>
    <x v="0"/>
    <x v="1"/>
    <s v="Medium"/>
    <x v="277"/>
  </r>
  <r>
    <x v="1"/>
    <x v="1"/>
    <x v="1"/>
    <s v="Medium"/>
    <x v="278"/>
  </r>
  <r>
    <x v="3"/>
    <x v="3"/>
    <x v="2"/>
    <s v="Medium"/>
    <x v="279"/>
  </r>
  <r>
    <x v="0"/>
    <x v="1"/>
    <x v="2"/>
    <s v="Medium"/>
    <x v="280"/>
  </r>
  <r>
    <x v="0"/>
    <x v="1"/>
    <x v="2"/>
    <s v="Medium"/>
    <x v="281"/>
  </r>
  <r>
    <x v="0"/>
    <x v="1"/>
    <x v="2"/>
    <s v="Medium"/>
    <x v="282"/>
  </r>
  <r>
    <x v="4"/>
    <x v="3"/>
    <x v="2"/>
    <s v="Medium"/>
    <x v="283"/>
  </r>
  <r>
    <x v="0"/>
    <x v="4"/>
    <x v="2"/>
    <s v="Medium"/>
    <x v="284"/>
  </r>
  <r>
    <x v="0"/>
    <x v="1"/>
    <x v="2"/>
    <s v="Medium"/>
    <x v="285"/>
  </r>
  <r>
    <x v="0"/>
    <x v="1"/>
    <x v="2"/>
    <s v="Medium"/>
    <x v="286"/>
  </r>
  <r>
    <x v="0"/>
    <x v="1"/>
    <x v="2"/>
    <s v="Medium"/>
    <x v="287"/>
  </r>
  <r>
    <x v="0"/>
    <x v="3"/>
    <x v="2"/>
    <s v="Medium"/>
    <x v="288"/>
  </r>
  <r>
    <x v="0"/>
    <x v="1"/>
    <x v="2"/>
    <s v="Medium"/>
    <x v="12"/>
  </r>
  <r>
    <x v="0"/>
    <x v="3"/>
    <x v="2"/>
    <s v="Medium"/>
    <x v="289"/>
  </r>
  <r>
    <x v="0"/>
    <x v="3"/>
    <x v="2"/>
    <s v="Medium"/>
    <x v="272"/>
  </r>
  <r>
    <x v="2"/>
    <x v="0"/>
    <x v="3"/>
    <s v="Medium"/>
    <x v="290"/>
  </r>
  <r>
    <x v="0"/>
    <x v="4"/>
    <x v="3"/>
    <s v="Medium"/>
    <x v="291"/>
  </r>
  <r>
    <x v="0"/>
    <x v="1"/>
    <x v="3"/>
    <s v="Medium"/>
    <x v="292"/>
  </r>
  <r>
    <x v="4"/>
    <x v="2"/>
    <x v="3"/>
    <s v="Medium"/>
    <x v="293"/>
  </r>
  <r>
    <x v="4"/>
    <x v="3"/>
    <x v="3"/>
    <s v="Medium"/>
    <x v="294"/>
  </r>
  <r>
    <x v="0"/>
    <x v="2"/>
    <x v="4"/>
    <s v="Medium"/>
    <x v="295"/>
  </r>
  <r>
    <x v="0"/>
    <x v="1"/>
    <x v="4"/>
    <s v="Medium"/>
    <x v="292"/>
  </r>
  <r>
    <x v="0"/>
    <x v="2"/>
    <x v="4"/>
    <s v="Medium"/>
    <x v="296"/>
  </r>
  <r>
    <x v="0"/>
    <x v="1"/>
    <x v="4"/>
    <s v="Medium"/>
    <x v="297"/>
  </r>
  <r>
    <x v="4"/>
    <x v="0"/>
    <x v="4"/>
    <s v="Medium"/>
    <x v="298"/>
  </r>
  <r>
    <x v="4"/>
    <x v="4"/>
    <x v="4"/>
    <s v="Medium"/>
    <x v="299"/>
  </r>
  <r>
    <x v="0"/>
    <x v="0"/>
    <x v="5"/>
    <s v="Medium"/>
    <x v="274"/>
  </r>
  <r>
    <x v="0"/>
    <x v="4"/>
    <x v="5"/>
    <s v="Medium"/>
    <x v="291"/>
  </r>
  <r>
    <x v="0"/>
    <x v="1"/>
    <x v="5"/>
    <s v="Medium"/>
    <x v="282"/>
  </r>
  <r>
    <x v="4"/>
    <x v="3"/>
    <x v="5"/>
    <s v="Medium"/>
    <x v="283"/>
  </r>
  <r>
    <x v="0"/>
    <x v="1"/>
    <x v="5"/>
    <s v="Medium"/>
    <x v="300"/>
  </r>
  <r>
    <x v="1"/>
    <x v="1"/>
    <x v="5"/>
    <s v="Medium"/>
    <x v="278"/>
  </r>
  <r>
    <x v="2"/>
    <x v="3"/>
    <x v="5"/>
    <s v="Medium"/>
    <x v="301"/>
  </r>
  <r>
    <x v="4"/>
    <x v="3"/>
    <x v="5"/>
    <s v="Medium"/>
    <x v="294"/>
  </r>
  <r>
    <x v="0"/>
    <x v="4"/>
    <x v="4"/>
    <s v="Medium"/>
    <x v="302"/>
  </r>
  <r>
    <x v="4"/>
    <x v="0"/>
    <x v="0"/>
    <s v="Medium"/>
    <x v="303"/>
  </r>
  <r>
    <x v="2"/>
    <x v="3"/>
    <x v="0"/>
    <s v="Medium"/>
    <x v="18"/>
  </r>
  <r>
    <x v="4"/>
    <x v="0"/>
    <x v="1"/>
    <s v="Medium"/>
    <x v="304"/>
  </r>
  <r>
    <x v="0"/>
    <x v="2"/>
    <x v="1"/>
    <s v="Medium"/>
    <x v="305"/>
  </r>
  <r>
    <x v="4"/>
    <x v="2"/>
    <x v="1"/>
    <s v="Medium"/>
    <x v="306"/>
  </r>
  <r>
    <x v="2"/>
    <x v="0"/>
    <x v="1"/>
    <s v="Medium"/>
    <x v="307"/>
  </r>
  <r>
    <x v="3"/>
    <x v="2"/>
    <x v="1"/>
    <s v="Medium"/>
    <x v="308"/>
  </r>
  <r>
    <x v="0"/>
    <x v="0"/>
    <x v="1"/>
    <s v="Medium"/>
    <x v="309"/>
  </r>
  <r>
    <x v="3"/>
    <x v="4"/>
    <x v="1"/>
    <s v="Medium"/>
    <x v="310"/>
  </r>
  <r>
    <x v="4"/>
    <x v="1"/>
    <x v="1"/>
    <s v="Medium"/>
    <x v="311"/>
  </r>
  <r>
    <x v="4"/>
    <x v="3"/>
    <x v="2"/>
    <s v="Medium"/>
    <x v="312"/>
  </r>
  <r>
    <x v="0"/>
    <x v="3"/>
    <x v="2"/>
    <s v="Medium"/>
    <x v="313"/>
  </r>
  <r>
    <x v="1"/>
    <x v="4"/>
    <x v="2"/>
    <s v="Medium"/>
    <x v="314"/>
  </r>
  <r>
    <x v="4"/>
    <x v="0"/>
    <x v="2"/>
    <s v="Medium"/>
    <x v="303"/>
  </r>
  <r>
    <x v="1"/>
    <x v="2"/>
    <x v="2"/>
    <s v="Medium"/>
    <x v="315"/>
  </r>
  <r>
    <x v="2"/>
    <x v="3"/>
    <x v="2"/>
    <s v="Medium"/>
    <x v="18"/>
  </r>
  <r>
    <x v="4"/>
    <x v="2"/>
    <x v="2"/>
    <s v="Medium"/>
    <x v="316"/>
  </r>
  <r>
    <x v="2"/>
    <x v="1"/>
    <x v="2"/>
    <s v="Medium"/>
    <x v="317"/>
  </r>
  <r>
    <x v="3"/>
    <x v="4"/>
    <x v="2"/>
    <s v="Medium"/>
    <x v="310"/>
  </r>
  <r>
    <x v="1"/>
    <x v="3"/>
    <x v="3"/>
    <s v="Medium"/>
    <x v="318"/>
  </r>
  <r>
    <x v="4"/>
    <x v="0"/>
    <x v="3"/>
    <s v="Medium"/>
    <x v="319"/>
  </r>
  <r>
    <x v="0"/>
    <x v="1"/>
    <x v="3"/>
    <s v="Medium"/>
    <x v="320"/>
  </r>
  <r>
    <x v="3"/>
    <x v="0"/>
    <x v="3"/>
    <s v="Medium"/>
    <x v="321"/>
  </r>
  <r>
    <x v="3"/>
    <x v="3"/>
    <x v="3"/>
    <s v="Medium"/>
    <x v="322"/>
  </r>
  <r>
    <x v="0"/>
    <x v="0"/>
    <x v="3"/>
    <s v="Medium"/>
    <x v="323"/>
  </r>
  <r>
    <x v="2"/>
    <x v="4"/>
    <x v="4"/>
    <s v="Medium"/>
    <x v="324"/>
  </r>
  <r>
    <x v="4"/>
    <x v="1"/>
    <x v="4"/>
    <s v="Medium"/>
    <x v="325"/>
  </r>
  <r>
    <x v="0"/>
    <x v="4"/>
    <x v="4"/>
    <s v="Medium"/>
    <x v="326"/>
  </r>
  <r>
    <x v="2"/>
    <x v="1"/>
    <x v="4"/>
    <s v="Medium"/>
    <x v="327"/>
  </r>
  <r>
    <x v="4"/>
    <x v="4"/>
    <x v="4"/>
    <s v="Medium"/>
    <x v="328"/>
  </r>
  <r>
    <x v="2"/>
    <x v="2"/>
    <x v="4"/>
    <s v="Medium"/>
    <x v="329"/>
  </r>
  <r>
    <x v="1"/>
    <x v="2"/>
    <x v="4"/>
    <s v="Medium"/>
    <x v="315"/>
  </r>
  <r>
    <x v="3"/>
    <x v="3"/>
    <x v="4"/>
    <s v="Medium"/>
    <x v="330"/>
  </r>
  <r>
    <x v="0"/>
    <x v="4"/>
    <x v="5"/>
    <s v="Medium"/>
    <x v="331"/>
  </r>
  <r>
    <x v="0"/>
    <x v="0"/>
    <x v="5"/>
    <s v="Medium"/>
    <x v="323"/>
  </r>
  <r>
    <x v="1"/>
    <x v="1"/>
    <x v="5"/>
    <s v="Medium"/>
    <x v="332"/>
  </r>
  <r>
    <x v="0"/>
    <x v="3"/>
    <x v="5"/>
    <s v="Medium"/>
    <x v="333"/>
  </r>
  <r>
    <x v="0"/>
    <x v="1"/>
    <x v="0"/>
    <s v="Medium"/>
    <x v="61"/>
  </r>
  <r>
    <x v="0"/>
    <x v="0"/>
    <x v="0"/>
    <s v="Medium"/>
    <x v="334"/>
  </r>
  <r>
    <x v="2"/>
    <x v="1"/>
    <x v="0"/>
    <s v="Medium"/>
    <x v="335"/>
  </r>
  <r>
    <x v="0"/>
    <x v="3"/>
    <x v="0"/>
    <s v="Medium"/>
    <x v="336"/>
  </r>
  <r>
    <x v="0"/>
    <x v="4"/>
    <x v="2"/>
    <s v="Medium"/>
    <x v="337"/>
  </r>
  <r>
    <x v="0"/>
    <x v="3"/>
    <x v="2"/>
    <s v="Medium"/>
    <x v="338"/>
  </r>
  <r>
    <x v="0"/>
    <x v="1"/>
    <x v="2"/>
    <s v="Medium"/>
    <x v="339"/>
  </r>
  <r>
    <x v="2"/>
    <x v="2"/>
    <x v="3"/>
    <s v="Medium"/>
    <x v="139"/>
  </r>
  <r>
    <x v="1"/>
    <x v="3"/>
    <x v="3"/>
    <s v="Medium"/>
    <x v="340"/>
  </r>
  <r>
    <x v="0"/>
    <x v="1"/>
    <x v="4"/>
    <s v="Medium"/>
    <x v="339"/>
  </r>
  <r>
    <x v="0"/>
    <x v="2"/>
    <x v="4"/>
    <s v="Medium"/>
    <x v="341"/>
  </r>
  <r>
    <x v="0"/>
    <x v="3"/>
    <x v="4"/>
    <s v="Medium"/>
    <x v="336"/>
  </r>
  <r>
    <x v="0"/>
    <x v="3"/>
    <x v="5"/>
    <s v="Medium"/>
    <x v="338"/>
  </r>
  <r>
    <x v="1"/>
    <x v="0"/>
    <x v="5"/>
    <s v="Medium"/>
    <x v="342"/>
  </r>
  <r>
    <x v="2"/>
    <x v="2"/>
    <x v="5"/>
    <s v="Medium"/>
    <x v="343"/>
  </r>
  <r>
    <x v="2"/>
    <x v="4"/>
    <x v="0"/>
    <s v="High"/>
    <x v="293"/>
  </r>
  <r>
    <x v="0"/>
    <x v="4"/>
    <x v="1"/>
    <s v="High"/>
    <x v="344"/>
  </r>
  <r>
    <x v="2"/>
    <x v="4"/>
    <x v="2"/>
    <s v="High"/>
    <x v="293"/>
  </r>
  <r>
    <x v="3"/>
    <x v="4"/>
    <x v="0"/>
    <s v="High"/>
    <x v="345"/>
  </r>
  <r>
    <x v="3"/>
    <x v="2"/>
    <x v="0"/>
    <s v="High"/>
    <x v="346"/>
  </r>
  <r>
    <x v="0"/>
    <x v="4"/>
    <x v="1"/>
    <s v="High"/>
    <x v="347"/>
  </r>
  <r>
    <x v="3"/>
    <x v="4"/>
    <x v="1"/>
    <s v="High"/>
    <x v="29"/>
  </r>
  <r>
    <x v="1"/>
    <x v="2"/>
    <x v="1"/>
    <s v="High"/>
    <x v="348"/>
  </r>
  <r>
    <x v="0"/>
    <x v="2"/>
    <x v="2"/>
    <s v="High"/>
    <x v="349"/>
  </r>
  <r>
    <x v="4"/>
    <x v="3"/>
    <x v="2"/>
    <s v="High"/>
    <x v="350"/>
  </r>
  <r>
    <x v="1"/>
    <x v="2"/>
    <x v="2"/>
    <s v="High"/>
    <x v="351"/>
  </r>
  <r>
    <x v="0"/>
    <x v="1"/>
    <x v="2"/>
    <s v="High"/>
    <x v="352"/>
  </r>
  <r>
    <x v="1"/>
    <x v="1"/>
    <x v="3"/>
    <s v="High"/>
    <x v="353"/>
  </r>
  <r>
    <x v="1"/>
    <x v="1"/>
    <x v="3"/>
    <s v="High"/>
    <x v="354"/>
  </r>
  <r>
    <x v="1"/>
    <x v="4"/>
    <x v="3"/>
    <s v="High"/>
    <x v="355"/>
  </r>
  <r>
    <x v="0"/>
    <x v="2"/>
    <x v="3"/>
    <s v="High"/>
    <x v="44"/>
  </r>
  <r>
    <x v="3"/>
    <x v="4"/>
    <x v="3"/>
    <s v="High"/>
    <x v="356"/>
  </r>
  <r>
    <x v="4"/>
    <x v="4"/>
    <x v="3"/>
    <s v="High"/>
    <x v="357"/>
  </r>
  <r>
    <x v="0"/>
    <x v="1"/>
    <x v="3"/>
    <s v="High"/>
    <x v="352"/>
  </r>
  <r>
    <x v="0"/>
    <x v="1"/>
    <x v="3"/>
    <s v="High"/>
    <x v="358"/>
  </r>
  <r>
    <x v="3"/>
    <x v="0"/>
    <x v="3"/>
    <s v="High"/>
    <x v="94"/>
  </r>
  <r>
    <x v="4"/>
    <x v="2"/>
    <x v="3"/>
    <s v="High"/>
    <x v="359"/>
  </r>
  <r>
    <x v="3"/>
    <x v="3"/>
    <x v="4"/>
    <s v="High"/>
    <x v="360"/>
  </r>
  <r>
    <x v="1"/>
    <x v="3"/>
    <x v="4"/>
    <s v="High"/>
    <x v="361"/>
  </r>
  <r>
    <x v="0"/>
    <x v="4"/>
    <x v="4"/>
    <s v="High"/>
    <x v="362"/>
  </r>
  <r>
    <x v="4"/>
    <x v="3"/>
    <x v="4"/>
    <s v="High"/>
    <x v="363"/>
  </r>
  <r>
    <x v="4"/>
    <x v="4"/>
    <x v="4"/>
    <s v="High"/>
    <x v="357"/>
  </r>
  <r>
    <x v="1"/>
    <x v="2"/>
    <x v="4"/>
    <s v="High"/>
    <x v="351"/>
  </r>
  <r>
    <x v="3"/>
    <x v="0"/>
    <x v="4"/>
    <s v="High"/>
    <x v="48"/>
  </r>
  <r>
    <x v="0"/>
    <x v="1"/>
    <x v="4"/>
    <s v="High"/>
    <x v="364"/>
  </r>
  <r>
    <x v="3"/>
    <x v="4"/>
    <x v="5"/>
    <s v="High"/>
    <x v="365"/>
  </r>
  <r>
    <x v="0"/>
    <x v="0"/>
    <x v="5"/>
    <s v="High"/>
    <x v="366"/>
  </r>
  <r>
    <x v="4"/>
    <x v="4"/>
    <x v="5"/>
    <s v="High"/>
    <x v="288"/>
  </r>
  <r>
    <x v="2"/>
    <x v="0"/>
    <x v="5"/>
    <s v="High"/>
    <x v="367"/>
  </r>
  <r>
    <x v="0"/>
    <x v="3"/>
    <x v="5"/>
    <s v="High"/>
    <x v="368"/>
  </r>
  <r>
    <x v="2"/>
    <x v="1"/>
    <x v="5"/>
    <s v="High"/>
    <x v="369"/>
  </r>
  <r>
    <x v="0"/>
    <x v="0"/>
    <x v="5"/>
    <s v="High"/>
    <x v="370"/>
  </r>
  <r>
    <x v="1"/>
    <x v="2"/>
    <x v="5"/>
    <s v="High"/>
    <x v="348"/>
  </r>
  <r>
    <x v="4"/>
    <x v="2"/>
    <x v="5"/>
    <s v="High"/>
    <x v="359"/>
  </r>
  <r>
    <x v="2"/>
    <x v="2"/>
    <x v="0"/>
    <s v="High"/>
    <x v="371"/>
  </r>
  <r>
    <x v="0"/>
    <x v="2"/>
    <x v="2"/>
    <s v="High"/>
    <x v="372"/>
  </r>
  <r>
    <x v="2"/>
    <x v="2"/>
    <x v="2"/>
    <s v="High"/>
    <x v="371"/>
  </r>
  <r>
    <x v="1"/>
    <x v="0"/>
    <x v="3"/>
    <s v="High"/>
    <x v="373"/>
  </r>
  <r>
    <x v="2"/>
    <x v="1"/>
    <x v="3"/>
    <s v="High"/>
    <x v="374"/>
  </r>
  <r>
    <x v="0"/>
    <x v="4"/>
    <x v="4"/>
    <s v="High"/>
    <x v="199"/>
  </r>
  <r>
    <x v="2"/>
    <x v="3"/>
    <x v="4"/>
    <s v="High"/>
    <x v="375"/>
  </r>
  <r>
    <x v="1"/>
    <x v="4"/>
    <x v="5"/>
    <s v="High"/>
    <x v="376"/>
  </r>
  <r>
    <x v="2"/>
    <x v="1"/>
    <x v="5"/>
    <s v="High"/>
    <x v="374"/>
  </r>
  <r>
    <x v="2"/>
    <x v="0"/>
    <x v="0"/>
    <s v="High"/>
    <x v="377"/>
  </r>
  <r>
    <x v="0"/>
    <x v="1"/>
    <x v="0"/>
    <s v="High"/>
    <x v="378"/>
  </r>
  <r>
    <x v="4"/>
    <x v="1"/>
    <x v="0"/>
    <s v="High"/>
    <x v="379"/>
  </r>
  <r>
    <x v="3"/>
    <x v="2"/>
    <x v="0"/>
    <s v="High"/>
    <x v="380"/>
  </r>
  <r>
    <x v="1"/>
    <x v="0"/>
    <x v="0"/>
    <s v="High"/>
    <x v="381"/>
  </r>
  <r>
    <x v="0"/>
    <x v="3"/>
    <x v="0"/>
    <s v="High"/>
    <x v="382"/>
  </r>
  <r>
    <x v="0"/>
    <x v="1"/>
    <x v="1"/>
    <s v="High"/>
    <x v="52"/>
  </r>
  <r>
    <x v="0"/>
    <x v="1"/>
    <x v="1"/>
    <s v="High"/>
    <x v="181"/>
  </r>
  <r>
    <x v="1"/>
    <x v="3"/>
    <x v="1"/>
    <s v="High"/>
    <x v="383"/>
  </r>
  <r>
    <x v="4"/>
    <x v="0"/>
    <x v="2"/>
    <s v="High"/>
    <x v="384"/>
  </r>
  <r>
    <x v="0"/>
    <x v="3"/>
    <x v="2"/>
    <s v="High"/>
    <x v="385"/>
  </r>
  <r>
    <x v="0"/>
    <x v="0"/>
    <x v="2"/>
    <s v="High"/>
    <x v="386"/>
  </r>
  <r>
    <x v="2"/>
    <x v="0"/>
    <x v="2"/>
    <s v="High"/>
    <x v="387"/>
  </r>
  <r>
    <x v="2"/>
    <x v="2"/>
    <x v="2"/>
    <s v="High"/>
    <x v="388"/>
  </r>
  <r>
    <x v="0"/>
    <x v="0"/>
    <x v="2"/>
    <s v="High"/>
    <x v="389"/>
  </r>
  <r>
    <x v="1"/>
    <x v="3"/>
    <x v="2"/>
    <s v="High"/>
    <x v="390"/>
  </r>
  <r>
    <x v="3"/>
    <x v="2"/>
    <x v="2"/>
    <s v="High"/>
    <x v="380"/>
  </r>
  <r>
    <x v="0"/>
    <x v="1"/>
    <x v="2"/>
    <s v="High"/>
    <x v="181"/>
  </r>
  <r>
    <x v="4"/>
    <x v="0"/>
    <x v="2"/>
    <s v="High"/>
    <x v="282"/>
  </r>
  <r>
    <x v="0"/>
    <x v="2"/>
    <x v="3"/>
    <s v="High"/>
    <x v="391"/>
  </r>
  <r>
    <x v="1"/>
    <x v="3"/>
    <x v="3"/>
    <s v="High"/>
    <x v="392"/>
  </r>
  <r>
    <x v="0"/>
    <x v="3"/>
    <x v="3"/>
    <s v="High"/>
    <x v="393"/>
  </r>
  <r>
    <x v="0"/>
    <x v="0"/>
    <x v="3"/>
    <s v="High"/>
    <x v="394"/>
  </r>
  <r>
    <x v="2"/>
    <x v="2"/>
    <x v="4"/>
    <s v="High"/>
    <x v="395"/>
  </r>
  <r>
    <x v="3"/>
    <x v="3"/>
    <x v="4"/>
    <s v="High"/>
    <x v="396"/>
  </r>
  <r>
    <x v="0"/>
    <x v="0"/>
    <x v="4"/>
    <s v="High"/>
    <x v="397"/>
  </r>
  <r>
    <x v="3"/>
    <x v="1"/>
    <x v="5"/>
    <s v="High"/>
    <x v="398"/>
  </r>
  <r>
    <x v="0"/>
    <x v="3"/>
    <x v="5"/>
    <s v="High"/>
    <x v="399"/>
  </r>
  <r>
    <x v="3"/>
    <x v="2"/>
    <x v="5"/>
    <s v="High"/>
    <x v="400"/>
  </r>
  <r>
    <x v="3"/>
    <x v="3"/>
    <x v="5"/>
    <s v="High"/>
    <x v="401"/>
  </r>
  <r>
    <x v="0"/>
    <x v="3"/>
    <x v="5"/>
    <s v="High"/>
    <x v="393"/>
  </r>
  <r>
    <x v="1"/>
    <x v="3"/>
    <x v="5"/>
    <s v="High"/>
    <x v="383"/>
  </r>
  <r>
    <x v="0"/>
    <x v="4"/>
    <x v="2"/>
    <s v="High"/>
    <x v="402"/>
  </r>
  <r>
    <x v="0"/>
    <x v="3"/>
    <x v="0"/>
    <s v="High"/>
    <x v="403"/>
  </r>
  <r>
    <x v="3"/>
    <x v="0"/>
    <x v="0"/>
    <s v="High"/>
    <x v="404"/>
  </r>
  <r>
    <x v="3"/>
    <x v="3"/>
    <x v="0"/>
    <s v="High"/>
    <x v="405"/>
  </r>
  <r>
    <x v="1"/>
    <x v="0"/>
    <x v="0"/>
    <s v="High"/>
    <x v="164"/>
  </r>
  <r>
    <x v="1"/>
    <x v="4"/>
    <x v="1"/>
    <s v="High"/>
    <x v="406"/>
  </r>
  <r>
    <x v="4"/>
    <x v="2"/>
    <x v="1"/>
    <s v="High"/>
    <x v="407"/>
  </r>
  <r>
    <x v="0"/>
    <x v="3"/>
    <x v="1"/>
    <s v="High"/>
    <x v="408"/>
  </r>
  <r>
    <x v="0"/>
    <x v="0"/>
    <x v="1"/>
    <s v="High"/>
    <x v="409"/>
  </r>
  <r>
    <x v="0"/>
    <x v="3"/>
    <x v="1"/>
    <s v="High"/>
    <x v="410"/>
  </r>
  <r>
    <x v="4"/>
    <x v="2"/>
    <x v="1"/>
    <s v="High"/>
    <x v="411"/>
  </r>
  <r>
    <x v="4"/>
    <x v="4"/>
    <x v="2"/>
    <s v="High"/>
    <x v="412"/>
  </r>
  <r>
    <x v="0"/>
    <x v="3"/>
    <x v="2"/>
    <s v="High"/>
    <x v="403"/>
  </r>
  <r>
    <x v="3"/>
    <x v="3"/>
    <x v="2"/>
    <s v="High"/>
    <x v="405"/>
  </r>
  <r>
    <x v="0"/>
    <x v="3"/>
    <x v="2"/>
    <s v="High"/>
    <x v="413"/>
  </r>
  <r>
    <x v="0"/>
    <x v="3"/>
    <x v="2"/>
    <s v="High"/>
    <x v="410"/>
  </r>
  <r>
    <x v="0"/>
    <x v="2"/>
    <x v="2"/>
    <s v="High"/>
    <x v="414"/>
  </r>
  <r>
    <x v="4"/>
    <x v="1"/>
    <x v="2"/>
    <s v="High"/>
    <x v="415"/>
  </r>
  <r>
    <x v="4"/>
    <x v="3"/>
    <x v="2"/>
    <s v="High"/>
    <x v="416"/>
  </r>
  <r>
    <x v="0"/>
    <x v="3"/>
    <x v="2"/>
    <s v="High"/>
    <x v="417"/>
  </r>
  <r>
    <x v="1"/>
    <x v="3"/>
    <x v="2"/>
    <s v="High"/>
    <x v="402"/>
  </r>
  <r>
    <x v="0"/>
    <x v="3"/>
    <x v="2"/>
    <s v="High"/>
    <x v="418"/>
  </r>
  <r>
    <x v="0"/>
    <x v="3"/>
    <x v="3"/>
    <s v="High"/>
    <x v="419"/>
  </r>
  <r>
    <x v="0"/>
    <x v="4"/>
    <x v="3"/>
    <s v="High"/>
    <x v="75"/>
  </r>
  <r>
    <x v="0"/>
    <x v="3"/>
    <x v="3"/>
    <s v="High"/>
    <x v="413"/>
  </r>
  <r>
    <x v="2"/>
    <x v="0"/>
    <x v="4"/>
    <s v="High"/>
    <x v="420"/>
  </r>
  <r>
    <x v="1"/>
    <x v="2"/>
    <x v="4"/>
    <s v="High"/>
    <x v="421"/>
  </r>
  <r>
    <x v="0"/>
    <x v="0"/>
    <x v="4"/>
    <s v="High"/>
    <x v="422"/>
  </r>
  <r>
    <x v="0"/>
    <x v="4"/>
    <x v="4"/>
    <s v="High"/>
    <x v="75"/>
  </r>
  <r>
    <x v="3"/>
    <x v="4"/>
    <x v="4"/>
    <s v="High"/>
    <x v="423"/>
  </r>
  <r>
    <x v="0"/>
    <x v="3"/>
    <x v="4"/>
    <s v="High"/>
    <x v="418"/>
  </r>
  <r>
    <x v="0"/>
    <x v="4"/>
    <x v="5"/>
    <s v="High"/>
    <x v="424"/>
  </r>
  <r>
    <x v="0"/>
    <x v="2"/>
    <x v="5"/>
    <s v="High"/>
    <x v="425"/>
  </r>
  <r>
    <x v="0"/>
    <x v="0"/>
    <x v="5"/>
    <s v="High"/>
    <x v="409"/>
  </r>
  <r>
    <x v="1"/>
    <x v="4"/>
    <x v="5"/>
    <s v="High"/>
    <x v="426"/>
  </r>
  <r>
    <x v="0"/>
    <x v="2"/>
    <x v="0"/>
    <s v="High"/>
    <x v="427"/>
  </r>
  <r>
    <x v="2"/>
    <x v="3"/>
    <x v="1"/>
    <s v="High"/>
    <x v="428"/>
  </r>
  <r>
    <x v="0"/>
    <x v="1"/>
    <x v="2"/>
    <s v="High"/>
    <x v="429"/>
  </r>
  <r>
    <x v="0"/>
    <x v="2"/>
    <x v="4"/>
    <s v="High"/>
    <x v="430"/>
  </r>
  <r>
    <x v="0"/>
    <x v="1"/>
    <x v="4"/>
    <s v="High"/>
    <x v="429"/>
  </r>
  <r>
    <x v="2"/>
    <x v="0"/>
    <x v="5"/>
    <s v="High"/>
    <x v="431"/>
  </r>
  <r>
    <x v="1"/>
    <x v="4"/>
    <x v="0"/>
    <s v="High"/>
    <x v="432"/>
  </r>
  <r>
    <x v="1"/>
    <x v="4"/>
    <x v="4"/>
    <s v="High"/>
    <x v="432"/>
  </r>
  <r>
    <x v="0"/>
    <x v="0"/>
    <x v="0"/>
    <s v="High"/>
    <x v="71"/>
  </r>
  <r>
    <x v="0"/>
    <x v="2"/>
    <x v="0"/>
    <s v="High"/>
    <x v="433"/>
  </r>
  <r>
    <x v="0"/>
    <x v="1"/>
    <x v="0"/>
    <s v="High"/>
    <x v="434"/>
  </r>
  <r>
    <x v="0"/>
    <x v="4"/>
    <x v="1"/>
    <s v="High"/>
    <x v="435"/>
  </r>
  <r>
    <x v="0"/>
    <x v="4"/>
    <x v="1"/>
    <s v="High"/>
    <x v="436"/>
  </r>
  <r>
    <x v="2"/>
    <x v="3"/>
    <x v="1"/>
    <s v="High"/>
    <x v="437"/>
  </r>
  <r>
    <x v="0"/>
    <x v="3"/>
    <x v="1"/>
    <s v="High"/>
    <x v="438"/>
  </r>
  <r>
    <x v="0"/>
    <x v="0"/>
    <x v="1"/>
    <s v="High"/>
    <x v="439"/>
  </r>
  <r>
    <x v="0"/>
    <x v="4"/>
    <x v="2"/>
    <s v="High"/>
    <x v="440"/>
  </r>
  <r>
    <x v="4"/>
    <x v="1"/>
    <x v="2"/>
    <s v="High"/>
    <x v="197"/>
  </r>
  <r>
    <x v="0"/>
    <x v="4"/>
    <x v="2"/>
    <s v="High"/>
    <x v="441"/>
  </r>
  <r>
    <x v="0"/>
    <x v="1"/>
    <x v="2"/>
    <s v="High"/>
    <x v="442"/>
  </r>
  <r>
    <x v="0"/>
    <x v="0"/>
    <x v="2"/>
    <s v="High"/>
    <x v="443"/>
  </r>
  <r>
    <x v="3"/>
    <x v="0"/>
    <x v="2"/>
    <s v="High"/>
    <x v="444"/>
  </r>
  <r>
    <x v="2"/>
    <x v="3"/>
    <x v="2"/>
    <s v="High"/>
    <x v="445"/>
  </r>
  <r>
    <x v="0"/>
    <x v="2"/>
    <x v="2"/>
    <s v="High"/>
    <x v="446"/>
  </r>
  <r>
    <x v="1"/>
    <x v="0"/>
    <x v="2"/>
    <s v="High"/>
    <x v="447"/>
  </r>
  <r>
    <x v="0"/>
    <x v="0"/>
    <x v="2"/>
    <s v="High"/>
    <x v="439"/>
  </r>
  <r>
    <x v="0"/>
    <x v="1"/>
    <x v="2"/>
    <s v="High"/>
    <x v="448"/>
  </r>
  <r>
    <x v="2"/>
    <x v="1"/>
    <x v="2"/>
    <s v="High"/>
    <x v="449"/>
  </r>
  <r>
    <x v="1"/>
    <x v="2"/>
    <x v="3"/>
    <s v="High"/>
    <x v="450"/>
  </r>
  <r>
    <x v="0"/>
    <x v="0"/>
    <x v="3"/>
    <s v="High"/>
    <x v="443"/>
  </r>
  <r>
    <x v="0"/>
    <x v="2"/>
    <x v="3"/>
    <s v="High"/>
    <x v="451"/>
  </r>
  <r>
    <x v="2"/>
    <x v="3"/>
    <x v="3"/>
    <s v="High"/>
    <x v="437"/>
  </r>
  <r>
    <x v="1"/>
    <x v="1"/>
    <x v="3"/>
    <s v="High"/>
    <x v="452"/>
  </r>
  <r>
    <x v="2"/>
    <x v="3"/>
    <x v="3"/>
    <s v="High"/>
    <x v="453"/>
  </r>
  <r>
    <x v="4"/>
    <x v="3"/>
    <x v="3"/>
    <s v="High"/>
    <x v="454"/>
  </r>
  <r>
    <x v="2"/>
    <x v="1"/>
    <x v="3"/>
    <s v="High"/>
    <x v="449"/>
  </r>
  <r>
    <x v="3"/>
    <x v="0"/>
    <x v="4"/>
    <s v="High"/>
    <x v="444"/>
  </r>
  <r>
    <x v="1"/>
    <x v="0"/>
    <x v="4"/>
    <s v="High"/>
    <x v="447"/>
  </r>
  <r>
    <x v="3"/>
    <x v="0"/>
    <x v="5"/>
    <s v="High"/>
    <x v="255"/>
  </r>
  <r>
    <x v="0"/>
    <x v="2"/>
    <x v="5"/>
    <s v="High"/>
    <x v="451"/>
  </r>
  <r>
    <x v="2"/>
    <x v="3"/>
    <x v="5"/>
    <s v="High"/>
    <x v="453"/>
  </r>
  <r>
    <x v="2"/>
    <x v="1"/>
    <x v="5"/>
    <s v="High"/>
    <x v="455"/>
  </r>
  <r>
    <x v="0"/>
    <x v="3"/>
    <x v="0"/>
    <s v="High"/>
    <x v="456"/>
  </r>
  <r>
    <x v="0"/>
    <x v="4"/>
    <x v="0"/>
    <s v="High"/>
    <x v="228"/>
  </r>
  <r>
    <x v="0"/>
    <x v="4"/>
    <x v="0"/>
    <s v="High"/>
    <x v="457"/>
  </r>
  <r>
    <x v="0"/>
    <x v="1"/>
    <x v="0"/>
    <s v="High"/>
    <x v="458"/>
  </r>
  <r>
    <x v="0"/>
    <x v="2"/>
    <x v="1"/>
    <s v="High"/>
    <x v="459"/>
  </r>
  <r>
    <x v="0"/>
    <x v="4"/>
    <x v="1"/>
    <s v="High"/>
    <x v="457"/>
  </r>
  <r>
    <x v="1"/>
    <x v="1"/>
    <x v="2"/>
    <s v="High"/>
    <x v="460"/>
  </r>
  <r>
    <x v="0"/>
    <x v="0"/>
    <x v="2"/>
    <s v="High"/>
    <x v="461"/>
  </r>
  <r>
    <x v="1"/>
    <x v="4"/>
    <x v="2"/>
    <s v="High"/>
    <x v="462"/>
  </r>
  <r>
    <x v="2"/>
    <x v="2"/>
    <x v="2"/>
    <s v="High"/>
    <x v="463"/>
  </r>
  <r>
    <x v="0"/>
    <x v="1"/>
    <x v="4"/>
    <s v="High"/>
    <x v="458"/>
  </r>
  <r>
    <x v="2"/>
    <x v="2"/>
    <x v="5"/>
    <s v="High"/>
    <x v="463"/>
  </r>
  <r>
    <x v="2"/>
    <x v="4"/>
    <x v="5"/>
    <s v="High"/>
    <x v="464"/>
  </r>
  <r>
    <x v="4"/>
    <x v="3"/>
    <x v="0"/>
    <s v="High"/>
    <x v="465"/>
  </r>
  <r>
    <x v="3"/>
    <x v="2"/>
    <x v="0"/>
    <s v="High"/>
    <x v="466"/>
  </r>
  <r>
    <x v="4"/>
    <x v="0"/>
    <x v="0"/>
    <s v="High"/>
    <x v="216"/>
  </r>
  <r>
    <x v="4"/>
    <x v="4"/>
    <x v="0"/>
    <s v="High"/>
    <x v="467"/>
  </r>
  <r>
    <x v="1"/>
    <x v="1"/>
    <x v="0"/>
    <s v="High"/>
    <x v="5"/>
  </r>
  <r>
    <x v="1"/>
    <x v="0"/>
    <x v="0"/>
    <s v="High"/>
    <x v="468"/>
  </r>
  <r>
    <x v="3"/>
    <x v="3"/>
    <x v="0"/>
    <s v="High"/>
    <x v="31"/>
  </r>
  <r>
    <x v="0"/>
    <x v="0"/>
    <x v="1"/>
    <s v="High"/>
    <x v="469"/>
  </r>
  <r>
    <x v="0"/>
    <x v="1"/>
    <x v="1"/>
    <s v="High"/>
    <x v="470"/>
  </r>
  <r>
    <x v="0"/>
    <x v="0"/>
    <x v="1"/>
    <s v="High"/>
    <x v="471"/>
  </r>
  <r>
    <x v="0"/>
    <x v="0"/>
    <x v="1"/>
    <s v="High"/>
    <x v="472"/>
  </r>
  <r>
    <x v="0"/>
    <x v="3"/>
    <x v="1"/>
    <s v="High"/>
    <x v="473"/>
  </r>
  <r>
    <x v="1"/>
    <x v="0"/>
    <x v="1"/>
    <s v="High"/>
    <x v="468"/>
  </r>
  <r>
    <x v="0"/>
    <x v="3"/>
    <x v="2"/>
    <s v="High"/>
    <x v="474"/>
  </r>
  <r>
    <x v="1"/>
    <x v="0"/>
    <x v="2"/>
    <s v="High"/>
    <x v="4"/>
  </r>
  <r>
    <x v="1"/>
    <x v="0"/>
    <x v="2"/>
    <s v="High"/>
    <x v="228"/>
  </r>
  <r>
    <x v="2"/>
    <x v="4"/>
    <x v="2"/>
    <s v="High"/>
    <x v="475"/>
  </r>
  <r>
    <x v="0"/>
    <x v="2"/>
    <x v="2"/>
    <s v="High"/>
    <x v="476"/>
  </r>
  <r>
    <x v="0"/>
    <x v="0"/>
    <x v="2"/>
    <s v="High"/>
    <x v="477"/>
  </r>
  <r>
    <x v="2"/>
    <x v="0"/>
    <x v="2"/>
    <s v="High"/>
    <x v="478"/>
  </r>
  <r>
    <x v="0"/>
    <x v="4"/>
    <x v="2"/>
    <s v="High"/>
    <x v="479"/>
  </r>
  <r>
    <x v="0"/>
    <x v="2"/>
    <x v="2"/>
    <s v="High"/>
    <x v="480"/>
  </r>
  <r>
    <x v="3"/>
    <x v="3"/>
    <x v="3"/>
    <s v="High"/>
    <x v="481"/>
  </r>
  <r>
    <x v="0"/>
    <x v="4"/>
    <x v="3"/>
    <s v="High"/>
    <x v="482"/>
  </r>
  <r>
    <x v="4"/>
    <x v="4"/>
    <x v="3"/>
    <s v="High"/>
    <x v="283"/>
  </r>
  <r>
    <x v="4"/>
    <x v="0"/>
    <x v="3"/>
    <s v="High"/>
    <x v="483"/>
  </r>
  <r>
    <x v="4"/>
    <x v="1"/>
    <x v="3"/>
    <s v="High"/>
    <x v="484"/>
  </r>
  <r>
    <x v="0"/>
    <x v="3"/>
    <x v="4"/>
    <s v="High"/>
    <x v="485"/>
  </r>
  <r>
    <x v="4"/>
    <x v="4"/>
    <x v="4"/>
    <s v="High"/>
    <x v="486"/>
  </r>
  <r>
    <x v="4"/>
    <x v="0"/>
    <x v="4"/>
    <s v="High"/>
    <x v="483"/>
  </r>
  <r>
    <x v="4"/>
    <x v="0"/>
    <x v="4"/>
    <s v="High"/>
    <x v="216"/>
  </r>
  <r>
    <x v="4"/>
    <x v="4"/>
    <x v="4"/>
    <s v="High"/>
    <x v="467"/>
  </r>
  <r>
    <x v="0"/>
    <x v="2"/>
    <x v="4"/>
    <s v="High"/>
    <x v="487"/>
  </r>
  <r>
    <x v="4"/>
    <x v="0"/>
    <x v="5"/>
    <s v="High"/>
    <x v="3"/>
  </r>
  <r>
    <x v="3"/>
    <x v="4"/>
    <x v="5"/>
    <s v="High"/>
    <x v="126"/>
  </r>
  <r>
    <x v="2"/>
    <x v="2"/>
    <x v="5"/>
    <s v="High"/>
    <x v="488"/>
  </r>
  <r>
    <x v="1"/>
    <x v="0"/>
    <x v="5"/>
    <s v="High"/>
    <x v="228"/>
  </r>
  <r>
    <x v="2"/>
    <x v="4"/>
    <x v="5"/>
    <s v="High"/>
    <x v="475"/>
  </r>
  <r>
    <x v="0"/>
    <x v="2"/>
    <x v="5"/>
    <s v="High"/>
    <x v="476"/>
  </r>
  <r>
    <x v="0"/>
    <x v="3"/>
    <x v="5"/>
    <s v="High"/>
    <x v="473"/>
  </r>
  <r>
    <x v="1"/>
    <x v="3"/>
    <x v="5"/>
    <s v="High"/>
    <x v="364"/>
  </r>
  <r>
    <x v="3"/>
    <x v="2"/>
    <x v="0"/>
    <s v="High"/>
    <x v="489"/>
  </r>
  <r>
    <x v="3"/>
    <x v="1"/>
    <x v="0"/>
    <s v="High"/>
    <x v="490"/>
  </r>
  <r>
    <x v="3"/>
    <x v="1"/>
    <x v="0"/>
    <s v="High"/>
    <x v="491"/>
  </r>
  <r>
    <x v="4"/>
    <x v="3"/>
    <x v="1"/>
    <s v="High"/>
    <x v="492"/>
  </r>
  <r>
    <x v="0"/>
    <x v="1"/>
    <x v="2"/>
    <s v="High"/>
    <x v="493"/>
  </r>
  <r>
    <x v="1"/>
    <x v="0"/>
    <x v="2"/>
    <s v="High"/>
    <x v="494"/>
  </r>
  <r>
    <x v="0"/>
    <x v="3"/>
    <x v="2"/>
    <s v="High"/>
    <x v="495"/>
  </r>
  <r>
    <x v="0"/>
    <x v="3"/>
    <x v="2"/>
    <s v="High"/>
    <x v="136"/>
  </r>
  <r>
    <x v="1"/>
    <x v="0"/>
    <x v="2"/>
    <s v="High"/>
    <x v="496"/>
  </r>
  <r>
    <x v="0"/>
    <x v="4"/>
    <x v="2"/>
    <s v="High"/>
    <x v="497"/>
  </r>
  <r>
    <x v="3"/>
    <x v="1"/>
    <x v="2"/>
    <s v="High"/>
    <x v="491"/>
  </r>
  <r>
    <x v="1"/>
    <x v="1"/>
    <x v="2"/>
    <s v="High"/>
    <x v="498"/>
  </r>
  <r>
    <x v="0"/>
    <x v="4"/>
    <x v="2"/>
    <s v="High"/>
    <x v="499"/>
  </r>
  <r>
    <x v="0"/>
    <x v="3"/>
    <x v="2"/>
    <s v="High"/>
    <x v="35"/>
  </r>
  <r>
    <x v="2"/>
    <x v="4"/>
    <x v="2"/>
    <s v="High"/>
    <x v="500"/>
  </r>
  <r>
    <x v="0"/>
    <x v="2"/>
    <x v="2"/>
    <s v="High"/>
    <x v="459"/>
  </r>
  <r>
    <x v="2"/>
    <x v="3"/>
    <x v="3"/>
    <s v="High"/>
    <x v="501"/>
  </r>
  <r>
    <x v="1"/>
    <x v="2"/>
    <x v="3"/>
    <s v="High"/>
    <x v="502"/>
  </r>
  <r>
    <x v="3"/>
    <x v="2"/>
    <x v="3"/>
    <s v="High"/>
    <x v="61"/>
  </r>
  <r>
    <x v="4"/>
    <x v="4"/>
    <x v="3"/>
    <s v="High"/>
    <x v="369"/>
  </r>
  <r>
    <x v="3"/>
    <x v="4"/>
    <x v="3"/>
    <s v="High"/>
    <x v="503"/>
  </r>
  <r>
    <x v="2"/>
    <x v="4"/>
    <x v="3"/>
    <s v="High"/>
    <x v="500"/>
  </r>
  <r>
    <x v="0"/>
    <x v="0"/>
    <x v="4"/>
    <s v="High"/>
    <x v="504"/>
  </r>
  <r>
    <x v="1"/>
    <x v="1"/>
    <x v="4"/>
    <s v="High"/>
    <x v="505"/>
  </r>
  <r>
    <x v="0"/>
    <x v="4"/>
    <x v="4"/>
    <s v="High"/>
    <x v="497"/>
  </r>
  <r>
    <x v="1"/>
    <x v="1"/>
    <x v="4"/>
    <s v="High"/>
    <x v="498"/>
  </r>
  <r>
    <x v="3"/>
    <x v="0"/>
    <x v="4"/>
    <s v="High"/>
    <x v="506"/>
  </r>
  <r>
    <x v="3"/>
    <x v="1"/>
    <x v="4"/>
    <s v="High"/>
    <x v="205"/>
  </r>
  <r>
    <x v="0"/>
    <x v="2"/>
    <x v="4"/>
    <s v="High"/>
    <x v="459"/>
  </r>
  <r>
    <x v="4"/>
    <x v="2"/>
    <x v="5"/>
    <s v="High"/>
    <x v="488"/>
  </r>
  <r>
    <x v="4"/>
    <x v="3"/>
    <x v="5"/>
    <s v="High"/>
    <x v="492"/>
  </r>
  <r>
    <x v="0"/>
    <x v="3"/>
    <x v="1"/>
    <s v="High"/>
    <x v="507"/>
  </r>
  <r>
    <x v="0"/>
    <x v="0"/>
    <x v="2"/>
    <s v="High"/>
    <x v="508"/>
  </r>
  <r>
    <x v="2"/>
    <x v="4"/>
    <x v="4"/>
    <s v="High"/>
    <x v="50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s v="Canada"/>
    <s v="Carretera"/>
    <s v="None"/>
    <n v="1618.5"/>
    <n v="3"/>
    <n v="20"/>
    <n v="32370"/>
    <n v="0"/>
    <n v="32370"/>
    <n v="16185"/>
    <n v="16185"/>
  </r>
  <r>
    <x v="0"/>
    <s v="Germany"/>
    <s v="Carretera"/>
    <s v="None"/>
    <n v="1321"/>
    <n v="3"/>
    <n v="20"/>
    <n v="26420"/>
    <n v="0"/>
    <n v="26420"/>
    <n v="13210"/>
    <n v="13210"/>
  </r>
  <r>
    <x v="1"/>
    <s v="France"/>
    <s v="Carretera"/>
    <s v="None"/>
    <n v="2178"/>
    <n v="3"/>
    <n v="15"/>
    <n v="32670"/>
    <n v="0"/>
    <n v="32670"/>
    <n v="21780"/>
    <n v="10890"/>
  </r>
  <r>
    <x v="1"/>
    <s v="Germany"/>
    <s v="Carretera"/>
    <s v="None"/>
    <n v="888"/>
    <n v="3"/>
    <n v="15"/>
    <n v="13320"/>
    <n v="0"/>
    <n v="13320"/>
    <n v="8880"/>
    <n v="4440"/>
  </r>
  <r>
    <x v="1"/>
    <s v="Mexico"/>
    <s v="Carretera"/>
    <s v="None"/>
    <n v="2470"/>
    <n v="3"/>
    <n v="15"/>
    <n v="37050"/>
    <n v="0"/>
    <n v="37050"/>
    <n v="24700"/>
    <n v="12350"/>
  </r>
  <r>
    <x v="0"/>
    <s v="Germany"/>
    <s v="Carretera"/>
    <s v="None"/>
    <n v="1513"/>
    <n v="3"/>
    <n v="350"/>
    <n v="529550"/>
    <n v="0"/>
    <n v="529550"/>
    <n v="393380"/>
    <n v="136170"/>
  </r>
  <r>
    <x v="1"/>
    <s v="Germany"/>
    <s v="Montana"/>
    <s v="None"/>
    <n v="921"/>
    <n v="5"/>
    <n v="15"/>
    <n v="13815"/>
    <n v="0"/>
    <n v="13815"/>
    <n v="9210"/>
    <n v="4605"/>
  </r>
  <r>
    <x v="2"/>
    <s v="Canada"/>
    <s v="Montana"/>
    <s v="None"/>
    <n v="2518"/>
    <n v="5"/>
    <n v="12"/>
    <n v="30216"/>
    <n v="0"/>
    <n v="30216"/>
    <n v="7554"/>
    <n v="22662"/>
  </r>
  <r>
    <x v="0"/>
    <s v="France"/>
    <s v="Montana"/>
    <s v="None"/>
    <n v="1899"/>
    <n v="5"/>
    <n v="20"/>
    <n v="37980"/>
    <n v="0"/>
    <n v="37980"/>
    <n v="18990"/>
    <n v="18990"/>
  </r>
  <r>
    <x v="2"/>
    <s v="Germany"/>
    <s v="Montana"/>
    <s v="None"/>
    <n v="1545"/>
    <n v="5"/>
    <n v="12"/>
    <n v="18540"/>
    <n v="0"/>
    <n v="18540"/>
    <n v="4635"/>
    <n v="13905"/>
  </r>
  <r>
    <x v="1"/>
    <s v="Mexico"/>
    <s v="Montana"/>
    <s v="None"/>
    <n v="2470"/>
    <n v="5"/>
    <n v="15"/>
    <n v="37050"/>
    <n v="0"/>
    <n v="37050"/>
    <n v="24700"/>
    <n v="12350"/>
  </r>
  <r>
    <x v="3"/>
    <s v="Canada"/>
    <s v="Montana"/>
    <s v="None"/>
    <n v="2665.5"/>
    <n v="5"/>
    <n v="125"/>
    <n v="333187.5"/>
    <n v="0"/>
    <n v="333187.5"/>
    <n v="319860"/>
    <n v="13327.5"/>
  </r>
  <r>
    <x v="4"/>
    <s v="Mexico"/>
    <s v="Montana"/>
    <s v="None"/>
    <n v="958"/>
    <n v="5"/>
    <n v="300"/>
    <n v="287400"/>
    <n v="0"/>
    <n v="287400"/>
    <n v="239500"/>
    <n v="47900"/>
  </r>
  <r>
    <x v="0"/>
    <s v="Germany"/>
    <s v="Montana"/>
    <s v="None"/>
    <n v="2146"/>
    <n v="5"/>
    <n v="7"/>
    <n v="15022"/>
    <n v="0"/>
    <n v="15022"/>
    <n v="10730"/>
    <n v="4292"/>
  </r>
  <r>
    <x v="3"/>
    <s v="Canada"/>
    <s v="Montana"/>
    <s v="None"/>
    <n v="345"/>
    <n v="5"/>
    <n v="125"/>
    <n v="43125"/>
    <n v="0"/>
    <n v="43125"/>
    <n v="41400"/>
    <n v="1725"/>
  </r>
  <r>
    <x v="1"/>
    <s v="United States of America"/>
    <s v="Montana"/>
    <s v="None"/>
    <n v="615"/>
    <n v="5"/>
    <n v="15"/>
    <n v="9225"/>
    <n v="0"/>
    <n v="9225"/>
    <n v="6150"/>
    <n v="3075"/>
  </r>
  <r>
    <x v="0"/>
    <s v="Canada"/>
    <s v="Paseo"/>
    <s v="None"/>
    <n v="292"/>
    <n v="10"/>
    <n v="20"/>
    <n v="5840"/>
    <n v="0"/>
    <n v="5840"/>
    <n v="2920"/>
    <n v="2920"/>
  </r>
  <r>
    <x v="1"/>
    <s v="Mexico"/>
    <s v="Paseo"/>
    <s v="None"/>
    <n v="974"/>
    <n v="10"/>
    <n v="15"/>
    <n v="14610"/>
    <n v="0"/>
    <n v="14610"/>
    <n v="9740"/>
    <n v="4870"/>
  </r>
  <r>
    <x v="2"/>
    <s v="Canada"/>
    <s v="Paseo"/>
    <s v="None"/>
    <n v="2518"/>
    <n v="10"/>
    <n v="12"/>
    <n v="30216"/>
    <n v="0"/>
    <n v="30216"/>
    <n v="7554"/>
    <n v="22662"/>
  </r>
  <r>
    <x v="0"/>
    <s v="Germany"/>
    <s v="Paseo"/>
    <s v="None"/>
    <n v="1006"/>
    <n v="10"/>
    <n v="350"/>
    <n v="352100"/>
    <n v="0"/>
    <n v="352100"/>
    <n v="261560"/>
    <n v="90540"/>
  </r>
  <r>
    <x v="2"/>
    <s v="Germany"/>
    <s v="Paseo"/>
    <s v="None"/>
    <n v="367"/>
    <n v="10"/>
    <n v="12"/>
    <n v="4404"/>
    <n v="0"/>
    <n v="4404"/>
    <n v="1101"/>
    <n v="3303"/>
  </r>
  <r>
    <x v="0"/>
    <s v="Mexico"/>
    <s v="Paseo"/>
    <s v="None"/>
    <n v="883"/>
    <n v="10"/>
    <n v="7"/>
    <n v="6181"/>
    <n v="0"/>
    <n v="6181"/>
    <n v="4415"/>
    <n v="1766"/>
  </r>
  <r>
    <x v="1"/>
    <s v="France"/>
    <s v="Paseo"/>
    <s v="None"/>
    <n v="549"/>
    <n v="10"/>
    <n v="15"/>
    <n v="8235"/>
    <n v="0"/>
    <n v="8235"/>
    <n v="5490"/>
    <n v="2745"/>
  </r>
  <r>
    <x v="4"/>
    <s v="Mexico"/>
    <s v="Paseo"/>
    <s v="None"/>
    <n v="788"/>
    <n v="10"/>
    <n v="300"/>
    <n v="236400"/>
    <n v="0"/>
    <n v="236400"/>
    <n v="197000"/>
    <n v="39400"/>
  </r>
  <r>
    <x v="1"/>
    <s v="Mexico"/>
    <s v="Paseo"/>
    <s v="None"/>
    <n v="2472"/>
    <n v="10"/>
    <n v="15"/>
    <n v="37080"/>
    <n v="0"/>
    <n v="37080"/>
    <n v="24720"/>
    <n v="12360"/>
  </r>
  <r>
    <x v="0"/>
    <s v="United States of America"/>
    <s v="Paseo"/>
    <s v="None"/>
    <n v="1143"/>
    <n v="10"/>
    <n v="7"/>
    <n v="8001"/>
    <n v="0"/>
    <n v="8001"/>
    <n v="5715"/>
    <n v="2286"/>
  </r>
  <r>
    <x v="0"/>
    <s v="Canada"/>
    <s v="Paseo"/>
    <s v="None"/>
    <n v="1725"/>
    <n v="10"/>
    <n v="350"/>
    <n v="603750"/>
    <n v="0"/>
    <n v="603750"/>
    <n v="448500"/>
    <n v="155250"/>
  </r>
  <r>
    <x v="2"/>
    <s v="United States of America"/>
    <s v="Paseo"/>
    <s v="None"/>
    <n v="912"/>
    <n v="10"/>
    <n v="12"/>
    <n v="10944"/>
    <n v="0"/>
    <n v="10944"/>
    <n v="2736"/>
    <n v="8208"/>
  </r>
  <r>
    <x v="1"/>
    <s v="Canada"/>
    <s v="Paseo"/>
    <s v="None"/>
    <n v="2152"/>
    <n v="10"/>
    <n v="15"/>
    <n v="32280"/>
    <n v="0"/>
    <n v="32280"/>
    <n v="21520"/>
    <n v="10760"/>
  </r>
  <r>
    <x v="0"/>
    <s v="Canada"/>
    <s v="Paseo"/>
    <s v="None"/>
    <n v="1817"/>
    <n v="10"/>
    <n v="20"/>
    <n v="36340"/>
    <n v="0"/>
    <n v="36340"/>
    <n v="18170"/>
    <n v="18170"/>
  </r>
  <r>
    <x v="0"/>
    <s v="Germany"/>
    <s v="Paseo"/>
    <s v="None"/>
    <n v="1513"/>
    <n v="10"/>
    <n v="350"/>
    <n v="529550"/>
    <n v="0"/>
    <n v="529550"/>
    <n v="393380"/>
    <n v="136170"/>
  </r>
  <r>
    <x v="0"/>
    <s v="Mexico"/>
    <s v="Velo"/>
    <s v="None"/>
    <n v="1493"/>
    <n v="120"/>
    <n v="7"/>
    <n v="10451"/>
    <n v="0"/>
    <n v="10451"/>
    <n v="7465"/>
    <n v="2986"/>
  </r>
  <r>
    <x v="3"/>
    <s v="France"/>
    <s v="Velo"/>
    <s v="None"/>
    <n v="1804"/>
    <n v="120"/>
    <n v="125"/>
    <n v="225500"/>
    <n v="0"/>
    <n v="225500"/>
    <n v="216480"/>
    <n v="9020"/>
  </r>
  <r>
    <x v="2"/>
    <s v="Germany"/>
    <s v="Velo"/>
    <s v="None"/>
    <n v="2161"/>
    <n v="120"/>
    <n v="12"/>
    <n v="25932"/>
    <n v="0"/>
    <n v="25932"/>
    <n v="6483"/>
    <n v="19449"/>
  </r>
  <r>
    <x v="0"/>
    <s v="Germany"/>
    <s v="Velo"/>
    <s v="None"/>
    <n v="1006"/>
    <n v="120"/>
    <n v="350"/>
    <n v="352100"/>
    <n v="0"/>
    <n v="352100"/>
    <n v="261560"/>
    <n v="90540"/>
  </r>
  <r>
    <x v="2"/>
    <s v="Germany"/>
    <s v="Velo"/>
    <s v="None"/>
    <n v="1545"/>
    <n v="120"/>
    <n v="12"/>
    <n v="18540"/>
    <n v="0"/>
    <n v="18540"/>
    <n v="4635"/>
    <n v="13905"/>
  </r>
  <r>
    <x v="3"/>
    <s v="United States of America"/>
    <s v="Velo"/>
    <s v="None"/>
    <n v="2821"/>
    <n v="120"/>
    <n v="125"/>
    <n v="352625"/>
    <n v="0"/>
    <n v="352625"/>
    <n v="338520"/>
    <n v="14105"/>
  </r>
  <r>
    <x v="3"/>
    <s v="Canada"/>
    <s v="Velo"/>
    <s v="None"/>
    <n v="345"/>
    <n v="120"/>
    <n v="125"/>
    <n v="43125"/>
    <n v="0"/>
    <n v="43125"/>
    <n v="41400"/>
    <n v="1725"/>
  </r>
  <r>
    <x v="4"/>
    <s v="Canada"/>
    <s v="VTT"/>
    <s v="None"/>
    <n v="2001"/>
    <n v="250"/>
    <n v="300"/>
    <n v="600300"/>
    <n v="0"/>
    <n v="600300"/>
    <n v="500250"/>
    <n v="100050"/>
  </r>
  <r>
    <x v="2"/>
    <s v="Germany"/>
    <s v="VTT"/>
    <s v="None"/>
    <n v="2838"/>
    <n v="250"/>
    <n v="12"/>
    <n v="34056"/>
    <n v="0"/>
    <n v="34056"/>
    <n v="8514"/>
    <n v="25542"/>
  </r>
  <r>
    <x v="1"/>
    <s v="France"/>
    <s v="VTT"/>
    <s v="None"/>
    <n v="2178"/>
    <n v="250"/>
    <n v="15"/>
    <n v="32670"/>
    <n v="0"/>
    <n v="32670"/>
    <n v="21780"/>
    <n v="10890"/>
  </r>
  <r>
    <x v="1"/>
    <s v="Germany"/>
    <s v="VTT"/>
    <s v="None"/>
    <n v="888"/>
    <n v="250"/>
    <n v="15"/>
    <n v="13320"/>
    <n v="0"/>
    <n v="13320"/>
    <n v="8880"/>
    <n v="4440"/>
  </r>
  <r>
    <x v="0"/>
    <s v="France"/>
    <s v="VTT"/>
    <s v="None"/>
    <n v="1527"/>
    <n v="250"/>
    <n v="350"/>
    <n v="534450"/>
    <n v="0"/>
    <n v="534450"/>
    <n v="397020"/>
    <n v="137430"/>
  </r>
  <r>
    <x v="4"/>
    <s v="France"/>
    <s v="VTT"/>
    <s v="None"/>
    <n v="2151"/>
    <n v="250"/>
    <n v="300"/>
    <n v="645300"/>
    <n v="0"/>
    <n v="645300"/>
    <n v="537750"/>
    <n v="107550"/>
  </r>
  <r>
    <x v="0"/>
    <s v="Canada"/>
    <s v="VTT"/>
    <s v="None"/>
    <n v="1817"/>
    <n v="250"/>
    <n v="20"/>
    <n v="36340"/>
    <n v="0"/>
    <n v="36340"/>
    <n v="18170"/>
    <n v="18170"/>
  </r>
  <r>
    <x v="0"/>
    <s v="France"/>
    <s v="Amarilla"/>
    <s v="None"/>
    <n v="2750"/>
    <n v="260"/>
    <n v="350"/>
    <n v="962500"/>
    <n v="0"/>
    <n v="962500"/>
    <n v="715000"/>
    <n v="247500"/>
  </r>
  <r>
    <x v="2"/>
    <s v="United States of America"/>
    <s v="Amarilla"/>
    <s v="None"/>
    <n v="1953"/>
    <n v="260"/>
    <n v="12"/>
    <n v="23436"/>
    <n v="0"/>
    <n v="23436"/>
    <n v="5859"/>
    <n v="17577"/>
  </r>
  <r>
    <x v="3"/>
    <s v="Germany"/>
    <s v="Amarilla"/>
    <s v="None"/>
    <n v="4219.5"/>
    <n v="260"/>
    <n v="125"/>
    <n v="527437.5"/>
    <n v="0"/>
    <n v="527437.5"/>
    <n v="506340"/>
    <n v="21097.5"/>
  </r>
  <r>
    <x v="0"/>
    <s v="France"/>
    <s v="Amarilla"/>
    <s v="None"/>
    <n v="1899"/>
    <n v="260"/>
    <n v="20"/>
    <n v="37980"/>
    <n v="0"/>
    <n v="37980"/>
    <n v="18990"/>
    <n v="18990"/>
  </r>
  <r>
    <x v="0"/>
    <s v="Germany"/>
    <s v="Amarilla"/>
    <s v="None"/>
    <n v="1686"/>
    <n v="260"/>
    <n v="7"/>
    <n v="11802"/>
    <n v="0"/>
    <n v="11802"/>
    <n v="8430"/>
    <n v="3372"/>
  </r>
  <r>
    <x v="2"/>
    <s v="United States of America"/>
    <s v="Amarilla"/>
    <s v="None"/>
    <n v="2141"/>
    <n v="260"/>
    <n v="12"/>
    <n v="25692"/>
    <n v="0"/>
    <n v="25692"/>
    <n v="6423"/>
    <n v="19269"/>
  </r>
  <r>
    <x v="0"/>
    <s v="United States of America"/>
    <s v="Amarilla"/>
    <s v="None"/>
    <n v="1143"/>
    <n v="260"/>
    <n v="7"/>
    <n v="8001"/>
    <n v="0"/>
    <n v="8001"/>
    <n v="5715"/>
    <n v="2286"/>
  </r>
  <r>
    <x v="1"/>
    <s v="United States of America"/>
    <s v="Amarilla"/>
    <s v="None"/>
    <n v="615"/>
    <n v="260"/>
    <n v="15"/>
    <n v="9225"/>
    <n v="0"/>
    <n v="9225"/>
    <n v="6150"/>
    <n v="3075"/>
  </r>
  <r>
    <x v="0"/>
    <s v="France"/>
    <s v="Paseo"/>
    <s v="Low"/>
    <n v="3945"/>
    <n v="10"/>
    <n v="7"/>
    <n v="27615"/>
    <n v="276.14999999999998"/>
    <n v="27338.850000000002"/>
    <n v="19725"/>
    <n v="7613.8500000000022"/>
  </r>
  <r>
    <x v="1"/>
    <s v="France"/>
    <s v="Paseo"/>
    <s v="Low"/>
    <n v="2296"/>
    <n v="10"/>
    <n v="15"/>
    <n v="34440"/>
    <n v="344.4"/>
    <n v="34095.599999999999"/>
    <n v="22960"/>
    <n v="11135.599999999999"/>
  </r>
  <r>
    <x v="0"/>
    <s v="France"/>
    <s v="Paseo"/>
    <s v="Low"/>
    <n v="1030"/>
    <n v="10"/>
    <n v="7"/>
    <n v="7210"/>
    <n v="72.099999999999994"/>
    <n v="7137.9"/>
    <n v="5150"/>
    <n v="1987.8999999999996"/>
  </r>
  <r>
    <x v="0"/>
    <s v="France"/>
    <s v="Velo"/>
    <s v="Low"/>
    <n v="639"/>
    <n v="120"/>
    <n v="7"/>
    <n v="4473"/>
    <n v="44.73"/>
    <n v="4428.2700000000004"/>
    <n v="3195"/>
    <n v="1233.2700000000004"/>
  </r>
  <r>
    <x v="0"/>
    <s v="Canada"/>
    <s v="VTT"/>
    <s v="Low"/>
    <n v="1326"/>
    <n v="250"/>
    <n v="7"/>
    <n v="9282"/>
    <n v="92.82"/>
    <n v="9189.18"/>
    <n v="6630"/>
    <n v="2559.1800000000003"/>
  </r>
  <r>
    <x v="2"/>
    <s v="United States of America"/>
    <s v="Carretera"/>
    <s v="Low"/>
    <n v="1858"/>
    <n v="3"/>
    <n v="12"/>
    <n v="22296"/>
    <n v="222.96"/>
    <n v="22073.040000000001"/>
    <n v="5574"/>
    <n v="16499.04"/>
  </r>
  <r>
    <x v="0"/>
    <s v="Mexico"/>
    <s v="Carretera"/>
    <s v="Low"/>
    <n v="1210"/>
    <n v="3"/>
    <n v="350"/>
    <n v="423500"/>
    <n v="4235"/>
    <n v="419265"/>
    <n v="314600"/>
    <n v="104665"/>
  </r>
  <r>
    <x v="0"/>
    <s v="United States of America"/>
    <s v="Carretera"/>
    <s v="Low"/>
    <n v="2529"/>
    <n v="3"/>
    <n v="7"/>
    <n v="17703"/>
    <n v="177.03"/>
    <n v="17525.97"/>
    <n v="12645"/>
    <n v="4880.9699999999993"/>
  </r>
  <r>
    <x v="2"/>
    <s v="Canada"/>
    <s v="Carretera"/>
    <s v="Low"/>
    <n v="1445"/>
    <n v="3"/>
    <n v="12"/>
    <n v="17340"/>
    <n v="173.4"/>
    <n v="17166.599999999999"/>
    <n v="4335"/>
    <n v="12831.599999999999"/>
  </r>
  <r>
    <x v="3"/>
    <s v="United States of America"/>
    <s v="Carretera"/>
    <s v="Low"/>
    <n v="330"/>
    <n v="3"/>
    <n v="125"/>
    <n v="41250"/>
    <n v="412.5"/>
    <n v="40837.5"/>
    <n v="39600"/>
    <n v="1237.5"/>
  </r>
  <r>
    <x v="2"/>
    <s v="France"/>
    <s v="Carretera"/>
    <s v="Low"/>
    <n v="2671"/>
    <n v="3"/>
    <n v="12"/>
    <n v="32052"/>
    <n v="320.52"/>
    <n v="31731.48"/>
    <n v="8013"/>
    <n v="23718.48"/>
  </r>
  <r>
    <x v="2"/>
    <s v="Germany"/>
    <s v="Carretera"/>
    <s v="Low"/>
    <n v="766"/>
    <n v="3"/>
    <n v="12"/>
    <n v="9192"/>
    <n v="91.92"/>
    <n v="9100.08"/>
    <n v="2298"/>
    <n v="6802.08"/>
  </r>
  <r>
    <x v="4"/>
    <s v="Mexico"/>
    <s v="Carretera"/>
    <s v="Low"/>
    <n v="494"/>
    <n v="3"/>
    <n v="300"/>
    <n v="148200"/>
    <n v="1482"/>
    <n v="146718"/>
    <n v="123500"/>
    <n v="23218"/>
  </r>
  <r>
    <x v="0"/>
    <s v="Mexico"/>
    <s v="Carretera"/>
    <s v="Low"/>
    <n v="1397"/>
    <n v="3"/>
    <n v="350"/>
    <n v="488950"/>
    <n v="4889.5"/>
    <n v="484060.5"/>
    <n v="363220"/>
    <n v="120840.5"/>
  </r>
  <r>
    <x v="0"/>
    <s v="France"/>
    <s v="Carretera"/>
    <s v="Low"/>
    <n v="2155"/>
    <n v="3"/>
    <n v="350"/>
    <n v="754250"/>
    <n v="7542.5"/>
    <n v="746707.5"/>
    <n v="560300"/>
    <n v="186407.5"/>
  </r>
  <r>
    <x v="1"/>
    <s v="Mexico"/>
    <s v="Montana"/>
    <s v="Low"/>
    <n v="2214"/>
    <n v="5"/>
    <n v="15"/>
    <n v="33210"/>
    <n v="332.1"/>
    <n v="32877.9"/>
    <n v="22140"/>
    <n v="10737.900000000001"/>
  </r>
  <r>
    <x v="4"/>
    <s v="United States of America"/>
    <s v="Montana"/>
    <s v="Low"/>
    <n v="2301"/>
    <n v="5"/>
    <n v="300"/>
    <n v="690300"/>
    <n v="6903"/>
    <n v="683397"/>
    <n v="575250"/>
    <n v="108147"/>
  </r>
  <r>
    <x v="0"/>
    <s v="France"/>
    <s v="Montana"/>
    <s v="Low"/>
    <n v="1375.5"/>
    <n v="5"/>
    <n v="20"/>
    <n v="27510"/>
    <n v="275.10000000000002"/>
    <n v="27234.899999999998"/>
    <n v="13755"/>
    <n v="13479.899999999998"/>
  </r>
  <r>
    <x v="0"/>
    <s v="Canada"/>
    <s v="Montana"/>
    <s v="Low"/>
    <n v="1830"/>
    <n v="5"/>
    <n v="7"/>
    <n v="12810"/>
    <n v="128.1"/>
    <n v="12681.9"/>
    <n v="9150"/>
    <n v="3531.8999999999996"/>
  </r>
  <r>
    <x v="4"/>
    <s v="United States of America"/>
    <s v="Montana"/>
    <s v="Low"/>
    <n v="2498"/>
    <n v="5"/>
    <n v="300"/>
    <n v="749400"/>
    <n v="7494"/>
    <n v="741906"/>
    <n v="624500"/>
    <n v="117406"/>
  </r>
  <r>
    <x v="3"/>
    <s v="United States of America"/>
    <s v="Montana"/>
    <s v="Low"/>
    <n v="663"/>
    <n v="5"/>
    <n v="125"/>
    <n v="82875"/>
    <n v="828.75"/>
    <n v="82046.25"/>
    <n v="79560"/>
    <n v="2486.25"/>
  </r>
  <r>
    <x v="1"/>
    <s v="United States of America"/>
    <s v="Paseo"/>
    <s v="Low"/>
    <n v="1514"/>
    <n v="10"/>
    <n v="15"/>
    <n v="22710"/>
    <n v="227.1"/>
    <n v="22482.9"/>
    <n v="15140"/>
    <n v="7342.9000000000015"/>
  </r>
  <r>
    <x v="0"/>
    <s v="United States of America"/>
    <s v="Paseo"/>
    <s v="Low"/>
    <n v="4492.5"/>
    <n v="10"/>
    <n v="7"/>
    <n v="31447.5"/>
    <n v="314.47500000000002"/>
    <n v="31133.024999999998"/>
    <n v="22462.5"/>
    <n v="8670.5249999999978"/>
  </r>
  <r>
    <x v="3"/>
    <s v="United States of America"/>
    <s v="Paseo"/>
    <s v="Low"/>
    <n v="727"/>
    <n v="10"/>
    <n v="125"/>
    <n v="90875"/>
    <n v="908.75"/>
    <n v="89966.25"/>
    <n v="87240"/>
    <n v="2726.25"/>
  </r>
  <r>
    <x v="3"/>
    <s v="France"/>
    <s v="Paseo"/>
    <s v="Low"/>
    <n v="787"/>
    <n v="10"/>
    <n v="125"/>
    <n v="98375"/>
    <n v="983.75"/>
    <n v="97391.25"/>
    <n v="94440"/>
    <n v="2951.25"/>
  </r>
  <r>
    <x v="3"/>
    <s v="Mexico"/>
    <s v="Paseo"/>
    <s v="Low"/>
    <n v="1823"/>
    <n v="10"/>
    <n v="125"/>
    <n v="227875"/>
    <n v="2278.75"/>
    <n v="225596.25"/>
    <n v="218760"/>
    <n v="6836.25"/>
  </r>
  <r>
    <x v="1"/>
    <s v="Germany"/>
    <s v="Paseo"/>
    <s v="Low"/>
    <n v="747"/>
    <n v="10"/>
    <n v="15"/>
    <n v="11205"/>
    <n v="112.05"/>
    <n v="11092.95"/>
    <n v="7470"/>
    <n v="3622.9500000000007"/>
  </r>
  <r>
    <x v="2"/>
    <s v="Germany"/>
    <s v="Paseo"/>
    <s v="Low"/>
    <n v="766"/>
    <n v="10"/>
    <n v="12"/>
    <n v="9192"/>
    <n v="91.92"/>
    <n v="9100.08"/>
    <n v="2298"/>
    <n v="6802.08"/>
  </r>
  <r>
    <x v="4"/>
    <s v="United States of America"/>
    <s v="Paseo"/>
    <s v="Low"/>
    <n v="2905"/>
    <n v="10"/>
    <n v="300"/>
    <n v="871500"/>
    <n v="8715"/>
    <n v="862785"/>
    <n v="726250"/>
    <n v="136535"/>
  </r>
  <r>
    <x v="0"/>
    <s v="France"/>
    <s v="Paseo"/>
    <s v="Low"/>
    <n v="2155"/>
    <n v="10"/>
    <n v="350"/>
    <n v="754250"/>
    <n v="7542.5"/>
    <n v="746707.5"/>
    <n v="560300"/>
    <n v="186407.5"/>
  </r>
  <r>
    <x v="0"/>
    <s v="France"/>
    <s v="Velo"/>
    <s v="Low"/>
    <n v="3864"/>
    <n v="120"/>
    <n v="20"/>
    <n v="77280"/>
    <n v="772.80000000000007"/>
    <n v="76507.200000000012"/>
    <n v="38640"/>
    <n v="37867.200000000004"/>
  </r>
  <r>
    <x v="0"/>
    <s v="Mexico"/>
    <s v="Velo"/>
    <s v="Low"/>
    <n v="362"/>
    <n v="120"/>
    <n v="7"/>
    <n v="2534"/>
    <n v="25.34"/>
    <n v="2508.66"/>
    <n v="1810"/>
    <n v="698.65999999999985"/>
  </r>
  <r>
    <x v="3"/>
    <s v="Canada"/>
    <s v="Velo"/>
    <s v="Low"/>
    <n v="923"/>
    <n v="120"/>
    <n v="125"/>
    <n v="115375"/>
    <n v="1153.75"/>
    <n v="114221.25"/>
    <n v="110760"/>
    <n v="3461.25"/>
  </r>
  <r>
    <x v="3"/>
    <s v="United States of America"/>
    <s v="Velo"/>
    <s v="Low"/>
    <n v="663"/>
    <n v="120"/>
    <n v="125"/>
    <n v="82875"/>
    <n v="828.75"/>
    <n v="82046.25"/>
    <n v="79560"/>
    <n v="2486.25"/>
  </r>
  <r>
    <x v="0"/>
    <s v="Canada"/>
    <s v="Velo"/>
    <s v="Low"/>
    <n v="2092"/>
    <n v="120"/>
    <n v="7"/>
    <n v="14644"/>
    <n v="146.44"/>
    <n v="14497.56"/>
    <n v="10460"/>
    <n v="4037.5599999999995"/>
  </r>
  <r>
    <x v="0"/>
    <s v="Germany"/>
    <s v="VTT"/>
    <s v="Low"/>
    <n v="263"/>
    <n v="250"/>
    <n v="7"/>
    <n v="1841"/>
    <n v="18.41"/>
    <n v="1822.59"/>
    <n v="1315"/>
    <n v="507.58999999999992"/>
  </r>
  <r>
    <x v="0"/>
    <s v="Canada"/>
    <s v="VTT"/>
    <s v="Low"/>
    <n v="943.5"/>
    <n v="250"/>
    <n v="350"/>
    <n v="330225"/>
    <n v="3302.25"/>
    <n v="326922.75"/>
    <n v="245310"/>
    <n v="81612.75"/>
  </r>
  <r>
    <x v="3"/>
    <s v="United States of America"/>
    <s v="VTT"/>
    <s v="Low"/>
    <n v="727"/>
    <n v="250"/>
    <n v="125"/>
    <n v="90875"/>
    <n v="908.75"/>
    <n v="89966.25"/>
    <n v="87240"/>
    <n v="2726.25"/>
  </r>
  <r>
    <x v="3"/>
    <s v="France"/>
    <s v="VTT"/>
    <s v="Low"/>
    <n v="787"/>
    <n v="250"/>
    <n v="125"/>
    <n v="98375"/>
    <n v="983.75"/>
    <n v="97391.25"/>
    <n v="94440"/>
    <n v="2951.25"/>
  </r>
  <r>
    <x v="4"/>
    <s v="Germany"/>
    <s v="VTT"/>
    <s v="Low"/>
    <n v="986"/>
    <n v="250"/>
    <n v="300"/>
    <n v="295800"/>
    <n v="2958"/>
    <n v="292842"/>
    <n v="246500"/>
    <n v="46342"/>
  </r>
  <r>
    <x v="4"/>
    <s v="Mexico"/>
    <s v="VTT"/>
    <s v="Low"/>
    <n v="494"/>
    <n v="250"/>
    <n v="300"/>
    <n v="148200"/>
    <n v="1482"/>
    <n v="146718"/>
    <n v="123500"/>
    <n v="23218"/>
  </r>
  <r>
    <x v="0"/>
    <s v="Mexico"/>
    <s v="VTT"/>
    <s v="Low"/>
    <n v="1397"/>
    <n v="250"/>
    <n v="350"/>
    <n v="488950"/>
    <n v="4889.5"/>
    <n v="484060.5"/>
    <n v="363220"/>
    <n v="120840.5"/>
  </r>
  <r>
    <x v="3"/>
    <s v="France"/>
    <s v="VTT"/>
    <s v="Low"/>
    <n v="1744"/>
    <n v="250"/>
    <n v="125"/>
    <n v="218000"/>
    <n v="2180"/>
    <n v="215820"/>
    <n v="209280"/>
    <n v="6540"/>
  </r>
  <r>
    <x v="2"/>
    <s v="United States of America"/>
    <s v="Amarilla"/>
    <s v="Low"/>
    <n v="1989"/>
    <n v="260"/>
    <n v="12"/>
    <n v="23868"/>
    <n v="238.68"/>
    <n v="23629.32"/>
    <n v="5967"/>
    <n v="17662.32"/>
  </r>
  <r>
    <x v="1"/>
    <s v="France"/>
    <s v="Amarilla"/>
    <s v="Low"/>
    <n v="321"/>
    <n v="260"/>
    <n v="15"/>
    <n v="4815"/>
    <n v="48.15"/>
    <n v="4766.8500000000004"/>
    <n v="3210"/>
    <n v="1556.8500000000004"/>
  </r>
  <r>
    <x v="3"/>
    <s v="Canada"/>
    <s v="Carretera"/>
    <s v="Low"/>
    <n v="742.5"/>
    <n v="3"/>
    <n v="125"/>
    <n v="92812.5"/>
    <n v="1856.25"/>
    <n v="90956.25"/>
    <n v="89100"/>
    <n v="1856.25"/>
  </r>
  <r>
    <x v="2"/>
    <s v="Canada"/>
    <s v="Carretera"/>
    <s v="Low"/>
    <n v="1295"/>
    <n v="3"/>
    <n v="12"/>
    <n v="15540"/>
    <n v="310.8"/>
    <n v="15229.2"/>
    <n v="3885"/>
    <n v="11344.2"/>
  </r>
  <r>
    <x v="4"/>
    <s v="Germany"/>
    <s v="Carretera"/>
    <s v="Low"/>
    <n v="214"/>
    <n v="3"/>
    <n v="300"/>
    <n v="64200"/>
    <n v="1284"/>
    <n v="62916"/>
    <n v="53500"/>
    <n v="9416"/>
  </r>
  <r>
    <x v="0"/>
    <s v="France"/>
    <s v="Carretera"/>
    <s v="Low"/>
    <n v="2145"/>
    <n v="3"/>
    <n v="7"/>
    <n v="15015"/>
    <n v="300.3"/>
    <n v="14714.7"/>
    <n v="10725"/>
    <n v="3989.7000000000007"/>
  </r>
  <r>
    <x v="0"/>
    <s v="Canada"/>
    <s v="Carretera"/>
    <s v="Low"/>
    <n v="2852"/>
    <n v="3"/>
    <n v="350"/>
    <n v="998200"/>
    <n v="19964"/>
    <n v="978236"/>
    <n v="741520"/>
    <n v="236716"/>
  </r>
  <r>
    <x v="2"/>
    <s v="United States of America"/>
    <s v="Montana"/>
    <s v="Low"/>
    <n v="1142"/>
    <n v="5"/>
    <n v="12"/>
    <n v="13704"/>
    <n v="274.08"/>
    <n v="13429.92"/>
    <n v="3426"/>
    <n v="10003.92"/>
  </r>
  <r>
    <x v="0"/>
    <s v="United States of America"/>
    <s v="Montana"/>
    <s v="Low"/>
    <n v="1566"/>
    <n v="5"/>
    <n v="20"/>
    <n v="31320"/>
    <n v="626.4"/>
    <n v="30693.599999999999"/>
    <n v="15660"/>
    <n v="15033.599999999999"/>
  </r>
  <r>
    <x v="2"/>
    <s v="Mexico"/>
    <s v="Montana"/>
    <s v="Low"/>
    <n v="690"/>
    <n v="5"/>
    <n v="12"/>
    <n v="8280"/>
    <n v="165.6"/>
    <n v="8114.4"/>
    <n v="2070"/>
    <n v="6044.4"/>
  </r>
  <r>
    <x v="3"/>
    <s v="Mexico"/>
    <s v="Montana"/>
    <s v="Low"/>
    <n v="1660"/>
    <n v="5"/>
    <n v="125"/>
    <n v="207500"/>
    <n v="4150"/>
    <n v="203350"/>
    <n v="199200"/>
    <n v="4150"/>
  </r>
  <r>
    <x v="1"/>
    <s v="Canada"/>
    <s v="Paseo"/>
    <s v="Low"/>
    <n v="2363"/>
    <n v="10"/>
    <n v="15"/>
    <n v="35445"/>
    <n v="708.9"/>
    <n v="34736.1"/>
    <n v="23630"/>
    <n v="11106.099999999999"/>
  </r>
  <r>
    <x v="4"/>
    <s v="France"/>
    <s v="Paseo"/>
    <s v="Low"/>
    <n v="918"/>
    <n v="10"/>
    <n v="300"/>
    <n v="275400"/>
    <n v="5508"/>
    <n v="269892"/>
    <n v="229500"/>
    <n v="40392"/>
  </r>
  <r>
    <x v="4"/>
    <s v="Germany"/>
    <s v="Paseo"/>
    <s v="Low"/>
    <n v="1728"/>
    <n v="10"/>
    <n v="300"/>
    <n v="518400"/>
    <n v="10368"/>
    <n v="508032"/>
    <n v="432000"/>
    <n v="76032"/>
  </r>
  <r>
    <x v="2"/>
    <s v="United States of America"/>
    <s v="Paseo"/>
    <s v="Low"/>
    <n v="1142"/>
    <n v="10"/>
    <n v="12"/>
    <n v="13704"/>
    <n v="274.08"/>
    <n v="13429.92"/>
    <n v="3426"/>
    <n v="10003.92"/>
  </r>
  <r>
    <x v="3"/>
    <s v="Mexico"/>
    <s v="Paseo"/>
    <s v="Low"/>
    <n v="662"/>
    <n v="10"/>
    <n v="125"/>
    <n v="82750"/>
    <n v="1655"/>
    <n v="81095"/>
    <n v="79440"/>
    <n v="1655"/>
  </r>
  <r>
    <x v="2"/>
    <s v="Canada"/>
    <s v="Paseo"/>
    <s v="Low"/>
    <n v="1295"/>
    <n v="10"/>
    <n v="12"/>
    <n v="15540"/>
    <n v="310.8"/>
    <n v="15229.2"/>
    <n v="3885"/>
    <n v="11344.2"/>
  </r>
  <r>
    <x v="3"/>
    <s v="Germany"/>
    <s v="Paseo"/>
    <s v="Low"/>
    <n v="809"/>
    <n v="10"/>
    <n v="125"/>
    <n v="101125"/>
    <n v="2022.5"/>
    <n v="99102.5"/>
    <n v="97080"/>
    <n v="2022.5"/>
  </r>
  <r>
    <x v="3"/>
    <s v="Mexico"/>
    <s v="Paseo"/>
    <s v="Low"/>
    <n v="2145"/>
    <n v="10"/>
    <n v="125"/>
    <n v="268125"/>
    <n v="5362.5"/>
    <n v="262762.5"/>
    <n v="257400"/>
    <n v="5362.5"/>
  </r>
  <r>
    <x v="2"/>
    <s v="France"/>
    <s v="Paseo"/>
    <s v="Low"/>
    <n v="1785"/>
    <n v="10"/>
    <n v="12"/>
    <n v="21420"/>
    <n v="428.4"/>
    <n v="20991.599999999999"/>
    <n v="5355"/>
    <n v="15636.599999999999"/>
  </r>
  <r>
    <x v="4"/>
    <s v="Canada"/>
    <s v="Paseo"/>
    <s v="Low"/>
    <n v="1916"/>
    <n v="10"/>
    <n v="300"/>
    <n v="574800"/>
    <n v="11496"/>
    <n v="563304"/>
    <n v="479000"/>
    <n v="84304"/>
  </r>
  <r>
    <x v="0"/>
    <s v="Canada"/>
    <s v="Paseo"/>
    <s v="Low"/>
    <n v="2852"/>
    <n v="10"/>
    <n v="350"/>
    <n v="998200"/>
    <n v="19964"/>
    <n v="978236"/>
    <n v="741520"/>
    <n v="236716"/>
  </r>
  <r>
    <x v="3"/>
    <s v="Canada"/>
    <s v="Paseo"/>
    <s v="Low"/>
    <n v="2729"/>
    <n v="10"/>
    <n v="125"/>
    <n v="341125"/>
    <n v="6822.5"/>
    <n v="334302.5"/>
    <n v="327480"/>
    <n v="6822.5"/>
  </r>
  <r>
    <x v="1"/>
    <s v="United States of America"/>
    <s v="Paseo"/>
    <s v="Low"/>
    <n v="1925"/>
    <n v="10"/>
    <n v="15"/>
    <n v="28875"/>
    <n v="577.5"/>
    <n v="28297.5"/>
    <n v="19250"/>
    <n v="9047.5"/>
  </r>
  <r>
    <x v="0"/>
    <s v="United States of America"/>
    <s v="Paseo"/>
    <s v="Low"/>
    <n v="2013"/>
    <n v="10"/>
    <n v="7"/>
    <n v="14091"/>
    <n v="281.82"/>
    <n v="13809.18"/>
    <n v="10065"/>
    <n v="3744.1800000000003"/>
  </r>
  <r>
    <x v="2"/>
    <s v="France"/>
    <s v="Paseo"/>
    <s v="Low"/>
    <n v="1055"/>
    <n v="10"/>
    <n v="12"/>
    <n v="12660"/>
    <n v="253.2"/>
    <n v="12406.8"/>
    <n v="3165"/>
    <n v="9241.7999999999993"/>
  </r>
  <r>
    <x v="2"/>
    <s v="Mexico"/>
    <s v="Paseo"/>
    <s v="Low"/>
    <n v="1084"/>
    <n v="10"/>
    <n v="12"/>
    <n v="13008"/>
    <n v="260.16000000000003"/>
    <n v="12747.84"/>
    <n v="3252"/>
    <n v="9495.84"/>
  </r>
  <r>
    <x v="0"/>
    <s v="United States of America"/>
    <s v="Velo"/>
    <s v="Low"/>
    <n v="1566"/>
    <n v="120"/>
    <n v="20"/>
    <n v="31320"/>
    <n v="626.4"/>
    <n v="30693.599999999999"/>
    <n v="15660"/>
    <n v="15033.599999999999"/>
  </r>
  <r>
    <x v="0"/>
    <s v="Germany"/>
    <s v="Velo"/>
    <s v="Low"/>
    <n v="2966"/>
    <n v="120"/>
    <n v="350"/>
    <n v="1038100"/>
    <n v="20762"/>
    <n v="1017338"/>
    <n v="771160"/>
    <n v="246178"/>
  </r>
  <r>
    <x v="0"/>
    <s v="Germany"/>
    <s v="Velo"/>
    <s v="Low"/>
    <n v="2877"/>
    <n v="120"/>
    <n v="350"/>
    <n v="1006950"/>
    <n v="20139"/>
    <n v="986811"/>
    <n v="748020"/>
    <n v="238791"/>
  </r>
  <r>
    <x v="3"/>
    <s v="Germany"/>
    <s v="Velo"/>
    <s v="Low"/>
    <n v="809"/>
    <n v="120"/>
    <n v="125"/>
    <n v="101125"/>
    <n v="2022.5"/>
    <n v="99102.5"/>
    <n v="97080"/>
    <n v="2022.5"/>
  </r>
  <r>
    <x v="3"/>
    <s v="Mexico"/>
    <s v="Velo"/>
    <s v="Low"/>
    <n v="2145"/>
    <n v="120"/>
    <n v="125"/>
    <n v="268125"/>
    <n v="5362.5"/>
    <n v="262762.5"/>
    <n v="257400"/>
    <n v="5362.5"/>
  </r>
  <r>
    <x v="2"/>
    <s v="France"/>
    <s v="Velo"/>
    <s v="Low"/>
    <n v="1055"/>
    <n v="120"/>
    <n v="12"/>
    <n v="12660"/>
    <n v="253.2"/>
    <n v="12406.8"/>
    <n v="3165"/>
    <n v="9241.7999999999993"/>
  </r>
  <r>
    <x v="0"/>
    <s v="Mexico"/>
    <s v="Velo"/>
    <s v="Low"/>
    <n v="544"/>
    <n v="120"/>
    <n v="20"/>
    <n v="10880"/>
    <n v="217.6"/>
    <n v="10662.4"/>
    <n v="5440"/>
    <n v="5222.3999999999996"/>
  </r>
  <r>
    <x v="2"/>
    <s v="Mexico"/>
    <s v="Velo"/>
    <s v="Low"/>
    <n v="1084"/>
    <n v="120"/>
    <n v="12"/>
    <n v="13008"/>
    <n v="260.16000000000003"/>
    <n v="12747.84"/>
    <n v="3252"/>
    <n v="9495.84"/>
  </r>
  <r>
    <x v="3"/>
    <s v="Mexico"/>
    <s v="VTT"/>
    <s v="Low"/>
    <n v="662"/>
    <n v="250"/>
    <n v="125"/>
    <n v="82750"/>
    <n v="1655"/>
    <n v="81095"/>
    <n v="79440"/>
    <n v="1655"/>
  </r>
  <r>
    <x v="4"/>
    <s v="Germany"/>
    <s v="VTT"/>
    <s v="Low"/>
    <n v="214"/>
    <n v="250"/>
    <n v="300"/>
    <n v="64200"/>
    <n v="1284"/>
    <n v="62916"/>
    <n v="53500"/>
    <n v="9416"/>
  </r>
  <r>
    <x v="0"/>
    <s v="Germany"/>
    <s v="VTT"/>
    <s v="Low"/>
    <n v="2877"/>
    <n v="250"/>
    <n v="350"/>
    <n v="1006950"/>
    <n v="20139"/>
    <n v="986811"/>
    <n v="748020"/>
    <n v="238791"/>
  </r>
  <r>
    <x v="3"/>
    <s v="Canada"/>
    <s v="VTT"/>
    <s v="Low"/>
    <n v="2729"/>
    <n v="250"/>
    <n v="125"/>
    <n v="341125"/>
    <n v="6822.5"/>
    <n v="334302.5"/>
    <n v="327480"/>
    <n v="6822.5"/>
  </r>
  <r>
    <x v="0"/>
    <s v="United States of America"/>
    <s v="VTT"/>
    <s v="Low"/>
    <n v="266"/>
    <n v="250"/>
    <n v="350"/>
    <n v="93100"/>
    <n v="1862"/>
    <n v="91238"/>
    <n v="69160"/>
    <n v="22078"/>
  </r>
  <r>
    <x v="0"/>
    <s v="Mexico"/>
    <s v="VTT"/>
    <s v="Low"/>
    <n v="1940"/>
    <n v="250"/>
    <n v="350"/>
    <n v="679000"/>
    <n v="13580"/>
    <n v="665420"/>
    <n v="504400"/>
    <n v="161020"/>
  </r>
  <r>
    <x v="4"/>
    <s v="Germany"/>
    <s v="Amarilla"/>
    <s v="Low"/>
    <n v="259"/>
    <n v="260"/>
    <n v="300"/>
    <n v="77700"/>
    <n v="1554"/>
    <n v="76146"/>
    <n v="64750"/>
    <n v="11396"/>
  </r>
  <r>
    <x v="4"/>
    <s v="Mexico"/>
    <s v="Amarilla"/>
    <s v="Low"/>
    <n v="1101"/>
    <n v="260"/>
    <n v="300"/>
    <n v="330300"/>
    <n v="6606"/>
    <n v="323694"/>
    <n v="275250"/>
    <n v="48444"/>
  </r>
  <r>
    <x v="3"/>
    <s v="Germany"/>
    <s v="Amarilla"/>
    <s v="Low"/>
    <n v="2276"/>
    <n v="260"/>
    <n v="125"/>
    <n v="284500"/>
    <n v="5690"/>
    <n v="278810"/>
    <n v="273120"/>
    <n v="5690"/>
  </r>
  <r>
    <x v="0"/>
    <s v="Germany"/>
    <s v="Amarilla"/>
    <s v="Low"/>
    <n v="2966"/>
    <n v="260"/>
    <n v="350"/>
    <n v="1038100"/>
    <n v="20762"/>
    <n v="1017338"/>
    <n v="771160"/>
    <n v="246178"/>
  </r>
  <r>
    <x v="0"/>
    <s v="United States of America"/>
    <s v="Amarilla"/>
    <s v="Low"/>
    <n v="1236"/>
    <n v="260"/>
    <n v="20"/>
    <n v="24720"/>
    <n v="494.4"/>
    <n v="24225.599999999999"/>
    <n v="12360"/>
    <n v="11865.599999999999"/>
  </r>
  <r>
    <x v="0"/>
    <s v="France"/>
    <s v="Amarilla"/>
    <s v="Low"/>
    <n v="941"/>
    <n v="260"/>
    <n v="20"/>
    <n v="18820"/>
    <n v="376.4"/>
    <n v="18443.599999999999"/>
    <n v="9410"/>
    <n v="9033.5999999999985"/>
  </r>
  <r>
    <x v="4"/>
    <s v="Canada"/>
    <s v="Amarilla"/>
    <s v="Low"/>
    <n v="1916"/>
    <n v="260"/>
    <n v="300"/>
    <n v="574800"/>
    <n v="11496"/>
    <n v="563304"/>
    <n v="479000"/>
    <n v="84304"/>
  </r>
  <r>
    <x v="3"/>
    <s v="France"/>
    <s v="Carretera"/>
    <s v="Low"/>
    <n v="4243.5"/>
    <n v="3"/>
    <n v="125"/>
    <n v="530437.5"/>
    <n v="15913.125"/>
    <n v="514524.375"/>
    <n v="509220"/>
    <n v="5304.375"/>
  </r>
  <r>
    <x v="0"/>
    <s v="Germany"/>
    <s v="Carretera"/>
    <s v="Low"/>
    <n v="2580"/>
    <n v="3"/>
    <n v="20"/>
    <n v="51600"/>
    <n v="1548"/>
    <n v="50052"/>
    <n v="25800"/>
    <n v="24252"/>
  </r>
  <r>
    <x v="4"/>
    <s v="Germany"/>
    <s v="Carretera"/>
    <s v="Low"/>
    <n v="689"/>
    <n v="3"/>
    <n v="300"/>
    <n v="206700"/>
    <n v="6201"/>
    <n v="200499"/>
    <n v="172250"/>
    <n v="28249"/>
  </r>
  <r>
    <x v="2"/>
    <s v="United States of America"/>
    <s v="Carretera"/>
    <s v="Low"/>
    <n v="1947"/>
    <n v="3"/>
    <n v="12"/>
    <n v="23364"/>
    <n v="700.92"/>
    <n v="22663.08"/>
    <n v="5841"/>
    <n v="16822.080000000002"/>
  </r>
  <r>
    <x v="2"/>
    <s v="Canada"/>
    <s v="Carretera"/>
    <s v="Low"/>
    <n v="908"/>
    <n v="3"/>
    <n v="12"/>
    <n v="10896"/>
    <n v="326.88"/>
    <n v="10569.12"/>
    <n v="2724"/>
    <n v="7845.1200000000008"/>
  </r>
  <r>
    <x v="0"/>
    <s v="Germany"/>
    <s v="Montana"/>
    <s v="Low"/>
    <n v="1958"/>
    <n v="5"/>
    <n v="7"/>
    <n v="13706"/>
    <n v="411.18"/>
    <n v="13294.82"/>
    <n v="9790"/>
    <n v="3504.8199999999997"/>
  </r>
  <r>
    <x v="2"/>
    <s v="France"/>
    <s v="Montana"/>
    <s v="Low"/>
    <n v="1901"/>
    <n v="5"/>
    <n v="12"/>
    <n v="22812"/>
    <n v="684.36"/>
    <n v="22127.64"/>
    <n v="5703"/>
    <n v="16424.64"/>
  </r>
  <r>
    <x v="0"/>
    <s v="France"/>
    <s v="Montana"/>
    <s v="Low"/>
    <n v="544"/>
    <n v="5"/>
    <n v="7"/>
    <n v="3808"/>
    <n v="114.24"/>
    <n v="3693.76"/>
    <n v="2720"/>
    <n v="973.76000000000022"/>
  </r>
  <r>
    <x v="0"/>
    <s v="Germany"/>
    <s v="Montana"/>
    <s v="Low"/>
    <n v="1797"/>
    <n v="5"/>
    <n v="350"/>
    <n v="628950"/>
    <n v="18868.5"/>
    <n v="610081.5"/>
    <n v="467220"/>
    <n v="142861.5"/>
  </r>
  <r>
    <x v="3"/>
    <s v="France"/>
    <s v="Montana"/>
    <s v="Low"/>
    <n v="1287"/>
    <n v="5"/>
    <n v="125"/>
    <n v="160875"/>
    <n v="4826.25"/>
    <n v="156048.75"/>
    <n v="154440"/>
    <n v="1608.75"/>
  </r>
  <r>
    <x v="3"/>
    <s v="Germany"/>
    <s v="Montana"/>
    <s v="Low"/>
    <n v="1706"/>
    <n v="5"/>
    <n v="125"/>
    <n v="213250"/>
    <n v="6397.5"/>
    <n v="206852.5"/>
    <n v="204720"/>
    <n v="2132.5"/>
  </r>
  <r>
    <x v="4"/>
    <s v="France"/>
    <s v="Paseo"/>
    <s v="Low"/>
    <n v="2434.5"/>
    <n v="10"/>
    <n v="300"/>
    <n v="730350"/>
    <n v="21910.5"/>
    <n v="708439.5"/>
    <n v="608625"/>
    <n v="99814.5"/>
  </r>
  <r>
    <x v="3"/>
    <s v="Canada"/>
    <s v="Paseo"/>
    <s v="Low"/>
    <n v="1774"/>
    <n v="10"/>
    <n v="125"/>
    <n v="221750"/>
    <n v="6652.5"/>
    <n v="215097.5"/>
    <n v="212880"/>
    <n v="2217.5"/>
  </r>
  <r>
    <x v="2"/>
    <s v="France"/>
    <s v="Paseo"/>
    <s v="Low"/>
    <n v="1901"/>
    <n v="10"/>
    <n v="12"/>
    <n v="22812"/>
    <n v="684.36"/>
    <n v="22127.64"/>
    <n v="5703"/>
    <n v="16424.64"/>
  </r>
  <r>
    <x v="4"/>
    <s v="Germany"/>
    <s v="Paseo"/>
    <s v="Low"/>
    <n v="689"/>
    <n v="10"/>
    <n v="300"/>
    <n v="206700"/>
    <n v="6201"/>
    <n v="200499"/>
    <n v="172250"/>
    <n v="28249"/>
  </r>
  <r>
    <x v="3"/>
    <s v="Germany"/>
    <s v="Paseo"/>
    <s v="Low"/>
    <n v="1570"/>
    <n v="10"/>
    <n v="125"/>
    <n v="196250"/>
    <n v="5887.5"/>
    <n v="190362.5"/>
    <n v="188400"/>
    <n v="1962.5"/>
  </r>
  <r>
    <x v="2"/>
    <s v="United States of America"/>
    <s v="Paseo"/>
    <s v="Low"/>
    <n v="1369.5"/>
    <n v="10"/>
    <n v="12"/>
    <n v="16434"/>
    <n v="493.02"/>
    <n v="15940.98"/>
    <n v="4108.5"/>
    <n v="11832.48"/>
  </r>
  <r>
    <x v="3"/>
    <s v="Canada"/>
    <s v="Paseo"/>
    <s v="Low"/>
    <n v="2009"/>
    <n v="10"/>
    <n v="125"/>
    <n v="251125"/>
    <n v="7533.75"/>
    <n v="243591.25"/>
    <n v="241080"/>
    <n v="2511.25"/>
  </r>
  <r>
    <x v="1"/>
    <s v="Germany"/>
    <s v="Paseo"/>
    <s v="Low"/>
    <n v="1945"/>
    <n v="10"/>
    <n v="15"/>
    <n v="29175"/>
    <n v="875.25"/>
    <n v="28299.75"/>
    <n v="19450"/>
    <n v="8849.75"/>
  </r>
  <r>
    <x v="3"/>
    <s v="France"/>
    <s v="Paseo"/>
    <s v="Low"/>
    <n v="1287"/>
    <n v="10"/>
    <n v="125"/>
    <n v="160875"/>
    <n v="4826.25"/>
    <n v="156048.75"/>
    <n v="154440"/>
    <n v="1608.75"/>
  </r>
  <r>
    <x v="3"/>
    <s v="Germany"/>
    <s v="Paseo"/>
    <s v="Low"/>
    <n v="1706"/>
    <n v="10"/>
    <n v="125"/>
    <n v="213250"/>
    <n v="6397.5"/>
    <n v="206852.5"/>
    <n v="204720"/>
    <n v="2132.5"/>
  </r>
  <r>
    <x v="3"/>
    <s v="Canada"/>
    <s v="Velo"/>
    <s v="Low"/>
    <n v="2009"/>
    <n v="120"/>
    <n v="125"/>
    <n v="251125"/>
    <n v="7533.75"/>
    <n v="243591.25"/>
    <n v="241080"/>
    <n v="2511.25"/>
  </r>
  <r>
    <x v="4"/>
    <s v="United States of America"/>
    <s v="VTT"/>
    <s v="Low"/>
    <n v="2844"/>
    <n v="250"/>
    <n v="300"/>
    <n v="853200"/>
    <n v="25596"/>
    <n v="827604"/>
    <n v="711000"/>
    <n v="116604"/>
  </r>
  <r>
    <x v="2"/>
    <s v="Mexico"/>
    <s v="VTT"/>
    <s v="Low"/>
    <n v="1916"/>
    <n v="250"/>
    <n v="12"/>
    <n v="22992"/>
    <n v="689.76"/>
    <n v="22302.240000000002"/>
    <n v="5748"/>
    <n v="16554.240000000002"/>
  </r>
  <r>
    <x v="3"/>
    <s v="Germany"/>
    <s v="VTT"/>
    <s v="Low"/>
    <n v="1570"/>
    <n v="250"/>
    <n v="125"/>
    <n v="196250"/>
    <n v="5887.5"/>
    <n v="190362.5"/>
    <n v="188400"/>
    <n v="1962.5"/>
  </r>
  <r>
    <x v="4"/>
    <s v="Canada"/>
    <s v="VTT"/>
    <s v="Low"/>
    <n v="1874"/>
    <n v="250"/>
    <n v="300"/>
    <n v="562200"/>
    <n v="16866"/>
    <n v="545334"/>
    <n v="468500"/>
    <n v="76834"/>
  </r>
  <r>
    <x v="0"/>
    <s v="Mexico"/>
    <s v="VTT"/>
    <s v="Low"/>
    <n v="1642"/>
    <n v="250"/>
    <n v="350"/>
    <n v="574700"/>
    <n v="17241"/>
    <n v="557459"/>
    <n v="426920"/>
    <n v="130539"/>
  </r>
  <r>
    <x v="1"/>
    <s v="Germany"/>
    <s v="VTT"/>
    <s v="Low"/>
    <n v="1945"/>
    <n v="250"/>
    <n v="15"/>
    <n v="29175"/>
    <n v="875.25"/>
    <n v="28299.75"/>
    <n v="19450"/>
    <n v="8849.75"/>
  </r>
  <r>
    <x v="0"/>
    <s v="Canada"/>
    <s v="Carretera"/>
    <s v="Low"/>
    <n v="831"/>
    <n v="3"/>
    <n v="20"/>
    <n v="16620"/>
    <n v="498.6"/>
    <n v="16121.4"/>
    <n v="8310"/>
    <n v="7811.4"/>
  </r>
  <r>
    <x v="0"/>
    <s v="Mexico"/>
    <s v="Paseo"/>
    <s v="Low"/>
    <n v="1760"/>
    <n v="10"/>
    <n v="7"/>
    <n v="12320"/>
    <n v="369.6"/>
    <n v="11950.4"/>
    <n v="8800"/>
    <n v="3150.3999999999996"/>
  </r>
  <r>
    <x v="0"/>
    <s v="Canada"/>
    <s v="Velo"/>
    <s v="Low"/>
    <n v="3850.5"/>
    <n v="120"/>
    <n v="20"/>
    <n v="77010"/>
    <n v="2310.3000000000002"/>
    <n v="74699.700000000012"/>
    <n v="38505"/>
    <n v="36194.700000000004"/>
  </r>
  <r>
    <x v="2"/>
    <s v="Germany"/>
    <s v="VTT"/>
    <s v="Low"/>
    <n v="2479"/>
    <n v="250"/>
    <n v="12"/>
    <n v="29748"/>
    <n v="892.44"/>
    <n v="28855.56"/>
    <n v="7437"/>
    <n v="21418.560000000001"/>
  </r>
  <r>
    <x v="1"/>
    <s v="Mexico"/>
    <s v="Montana"/>
    <s v="Low"/>
    <n v="2031"/>
    <n v="5"/>
    <n v="15"/>
    <n v="30465"/>
    <n v="1218.5999999999999"/>
    <n v="29246.400000000001"/>
    <n v="20310"/>
    <n v="8936.4000000000015"/>
  </r>
  <r>
    <x v="1"/>
    <s v="Mexico"/>
    <s v="Paseo"/>
    <s v="Low"/>
    <n v="2031"/>
    <n v="10"/>
    <n v="15"/>
    <n v="30465"/>
    <n v="1218.5999999999999"/>
    <n v="29246.400000000001"/>
    <n v="20310"/>
    <n v="8936.4000000000015"/>
  </r>
  <r>
    <x v="1"/>
    <s v="France"/>
    <s v="Paseo"/>
    <s v="Low"/>
    <n v="2261"/>
    <n v="10"/>
    <n v="15"/>
    <n v="33915"/>
    <n v="1356.6"/>
    <n v="32558.400000000001"/>
    <n v="22610"/>
    <n v="9948.4000000000015"/>
  </r>
  <r>
    <x v="0"/>
    <s v="United States of America"/>
    <s v="Velo"/>
    <s v="Low"/>
    <n v="736"/>
    <n v="120"/>
    <n v="20"/>
    <n v="14720"/>
    <n v="588.79999999999995"/>
    <n v="14131.2"/>
    <n v="7360"/>
    <n v="6771.2000000000007"/>
  </r>
  <r>
    <x v="0"/>
    <s v="Canada"/>
    <s v="Carretera"/>
    <s v="Low"/>
    <n v="2851"/>
    <n v="3"/>
    <n v="7"/>
    <n v="19957"/>
    <n v="798.28"/>
    <n v="19158.72"/>
    <n v="14255"/>
    <n v="4903.7200000000012"/>
  </r>
  <r>
    <x v="4"/>
    <s v="Germany"/>
    <s v="Carretera"/>
    <s v="Low"/>
    <n v="2021"/>
    <n v="3"/>
    <n v="300"/>
    <n v="606300"/>
    <n v="24252"/>
    <n v="582048"/>
    <n v="505250"/>
    <n v="76798"/>
  </r>
  <r>
    <x v="0"/>
    <s v="United States of America"/>
    <s v="Carretera"/>
    <s v="Low"/>
    <n v="274"/>
    <n v="3"/>
    <n v="350"/>
    <n v="95900"/>
    <n v="3836"/>
    <n v="92064"/>
    <n v="71240"/>
    <n v="20824"/>
  </r>
  <r>
    <x v="1"/>
    <s v="Canada"/>
    <s v="Montana"/>
    <s v="Low"/>
    <n v="1967"/>
    <n v="5"/>
    <n v="15"/>
    <n v="29505"/>
    <n v="1180.2"/>
    <n v="28324.799999999999"/>
    <n v="19670"/>
    <n v="8654.7999999999993"/>
  </r>
  <r>
    <x v="4"/>
    <s v="Germany"/>
    <s v="Montana"/>
    <s v="Low"/>
    <n v="1859"/>
    <n v="5"/>
    <n v="300"/>
    <n v="557700"/>
    <n v="22308"/>
    <n v="535392"/>
    <n v="464750"/>
    <n v="70642"/>
  </r>
  <r>
    <x v="0"/>
    <s v="Canada"/>
    <s v="Montana"/>
    <s v="Low"/>
    <n v="2851"/>
    <n v="5"/>
    <n v="7"/>
    <n v="19957"/>
    <n v="798.28"/>
    <n v="19158.72"/>
    <n v="14255"/>
    <n v="4903.7200000000012"/>
  </r>
  <r>
    <x v="4"/>
    <s v="Germany"/>
    <s v="Montana"/>
    <s v="Low"/>
    <n v="2021"/>
    <n v="5"/>
    <n v="300"/>
    <n v="606300"/>
    <n v="24252"/>
    <n v="582048"/>
    <n v="505250"/>
    <n v="76798"/>
  </r>
  <r>
    <x v="3"/>
    <s v="Mexico"/>
    <s v="Montana"/>
    <s v="Low"/>
    <n v="1138"/>
    <n v="5"/>
    <n v="125"/>
    <n v="142250"/>
    <n v="5690"/>
    <n v="136560"/>
    <n v="136560"/>
    <n v="0"/>
  </r>
  <r>
    <x v="0"/>
    <s v="Canada"/>
    <s v="Paseo"/>
    <s v="Low"/>
    <n v="4251"/>
    <n v="10"/>
    <n v="7"/>
    <n v="29757"/>
    <n v="1190.28"/>
    <n v="28566.720000000001"/>
    <n v="21255"/>
    <n v="7311.7199999999993"/>
  </r>
  <r>
    <x v="3"/>
    <s v="Germany"/>
    <s v="Paseo"/>
    <s v="Low"/>
    <n v="795"/>
    <n v="10"/>
    <n v="125"/>
    <n v="99375"/>
    <n v="3975"/>
    <n v="95400"/>
    <n v="95400"/>
    <n v="0"/>
  </r>
  <r>
    <x v="4"/>
    <s v="Germany"/>
    <s v="Paseo"/>
    <s v="Low"/>
    <n v="1414.5"/>
    <n v="10"/>
    <n v="300"/>
    <n v="424350"/>
    <n v="16974"/>
    <n v="407376"/>
    <n v="353625"/>
    <n v="53751"/>
  </r>
  <r>
    <x v="4"/>
    <s v="United States of America"/>
    <s v="Paseo"/>
    <s v="Low"/>
    <n v="2918"/>
    <n v="10"/>
    <n v="300"/>
    <n v="875400"/>
    <n v="35016"/>
    <n v="840384"/>
    <n v="729500"/>
    <n v="110884"/>
  </r>
  <r>
    <x v="0"/>
    <s v="United States of America"/>
    <s v="Paseo"/>
    <s v="Low"/>
    <n v="3450"/>
    <n v="10"/>
    <n v="350"/>
    <n v="1207500"/>
    <n v="48300"/>
    <n v="1159200"/>
    <n v="897000"/>
    <n v="262200"/>
  </r>
  <r>
    <x v="3"/>
    <s v="France"/>
    <s v="Paseo"/>
    <s v="Low"/>
    <n v="2988"/>
    <n v="10"/>
    <n v="125"/>
    <n v="373500"/>
    <n v="14940"/>
    <n v="358560"/>
    <n v="358560"/>
    <n v="0"/>
  </r>
  <r>
    <x v="1"/>
    <s v="Canada"/>
    <s v="Paseo"/>
    <s v="Low"/>
    <n v="218"/>
    <n v="10"/>
    <n v="15"/>
    <n v="3270"/>
    <n v="130.80000000000001"/>
    <n v="3139.2"/>
    <n v="2180"/>
    <n v="959.19999999999982"/>
  </r>
  <r>
    <x v="0"/>
    <s v="Canada"/>
    <s v="Paseo"/>
    <s v="Low"/>
    <n v="2074"/>
    <n v="10"/>
    <n v="20"/>
    <n v="41480"/>
    <n v="1659.2"/>
    <n v="39820.800000000003"/>
    <n v="20740"/>
    <n v="19080.800000000003"/>
  </r>
  <r>
    <x v="0"/>
    <s v="United States of America"/>
    <s v="Paseo"/>
    <s v="Low"/>
    <n v="1056"/>
    <n v="10"/>
    <n v="20"/>
    <n v="21120"/>
    <n v="844.8"/>
    <n v="20275.2"/>
    <n v="10560"/>
    <n v="9715.2000000000007"/>
  </r>
  <r>
    <x v="1"/>
    <s v="United States of America"/>
    <s v="Paseo"/>
    <s v="Low"/>
    <n v="671"/>
    <n v="10"/>
    <n v="15"/>
    <n v="10065"/>
    <n v="402.6"/>
    <n v="9662.4"/>
    <n v="6710"/>
    <n v="2952.3999999999996"/>
  </r>
  <r>
    <x v="1"/>
    <s v="Mexico"/>
    <s v="Paseo"/>
    <s v="Low"/>
    <n v="1514"/>
    <n v="10"/>
    <n v="15"/>
    <n v="22710"/>
    <n v="908.4"/>
    <n v="21801.599999999999"/>
    <n v="15140"/>
    <n v="6661.5999999999985"/>
  </r>
  <r>
    <x v="0"/>
    <s v="United States of America"/>
    <s v="Paseo"/>
    <s v="Low"/>
    <n v="274"/>
    <n v="10"/>
    <n v="350"/>
    <n v="95900"/>
    <n v="3836"/>
    <n v="92064"/>
    <n v="71240"/>
    <n v="20824"/>
  </r>
  <r>
    <x v="3"/>
    <s v="Mexico"/>
    <s v="Paseo"/>
    <s v="Low"/>
    <n v="1138"/>
    <n v="10"/>
    <n v="125"/>
    <n v="142250"/>
    <n v="5690"/>
    <n v="136560"/>
    <n v="136560"/>
    <n v="0"/>
  </r>
  <r>
    <x v="2"/>
    <s v="United States of America"/>
    <s v="Velo"/>
    <s v="Low"/>
    <n v="1465"/>
    <n v="120"/>
    <n v="12"/>
    <n v="17580"/>
    <n v="703.2"/>
    <n v="16876.8"/>
    <n v="4395"/>
    <n v="12481.8"/>
  </r>
  <r>
    <x v="0"/>
    <s v="Canada"/>
    <s v="Velo"/>
    <s v="Low"/>
    <n v="2646"/>
    <n v="120"/>
    <n v="20"/>
    <n v="52920"/>
    <n v="2116.8000000000002"/>
    <n v="50803.199999999997"/>
    <n v="26460"/>
    <n v="24343.199999999997"/>
  </r>
  <r>
    <x v="0"/>
    <s v="France"/>
    <s v="Velo"/>
    <s v="Low"/>
    <n v="2177"/>
    <n v="120"/>
    <n v="350"/>
    <n v="761950"/>
    <n v="30478"/>
    <n v="731472"/>
    <n v="566020"/>
    <n v="165452"/>
  </r>
  <r>
    <x v="2"/>
    <s v="France"/>
    <s v="VTT"/>
    <s v="Low"/>
    <n v="866"/>
    <n v="250"/>
    <n v="12"/>
    <n v="10392"/>
    <n v="415.68"/>
    <n v="9976.32"/>
    <n v="2598"/>
    <n v="7378.32"/>
  </r>
  <r>
    <x v="0"/>
    <s v="United States of America"/>
    <s v="VTT"/>
    <s v="Low"/>
    <n v="349"/>
    <n v="250"/>
    <n v="350"/>
    <n v="122150"/>
    <n v="4886"/>
    <n v="117264"/>
    <n v="90740"/>
    <n v="26524"/>
  </r>
  <r>
    <x v="0"/>
    <s v="France"/>
    <s v="VTT"/>
    <s v="Low"/>
    <n v="2177"/>
    <n v="250"/>
    <n v="350"/>
    <n v="761950"/>
    <n v="30478"/>
    <n v="731472"/>
    <n v="566020"/>
    <n v="165452"/>
  </r>
  <r>
    <x v="1"/>
    <s v="Mexico"/>
    <s v="VTT"/>
    <s v="Low"/>
    <n v="1514"/>
    <n v="250"/>
    <n v="15"/>
    <n v="22710"/>
    <n v="908.4"/>
    <n v="21801.599999999999"/>
    <n v="15140"/>
    <n v="6661.5999999999985"/>
  </r>
  <r>
    <x v="0"/>
    <s v="Mexico"/>
    <s v="Amarilla"/>
    <s v="Low"/>
    <n v="1865"/>
    <n v="260"/>
    <n v="350"/>
    <n v="652750"/>
    <n v="26110"/>
    <n v="626640"/>
    <n v="484900"/>
    <n v="141740"/>
  </r>
  <r>
    <x v="3"/>
    <s v="Mexico"/>
    <s v="Amarilla"/>
    <s v="Low"/>
    <n v="1074"/>
    <n v="260"/>
    <n v="125"/>
    <n v="134250"/>
    <n v="5370"/>
    <n v="128880"/>
    <n v="128880"/>
    <n v="0"/>
  </r>
  <r>
    <x v="0"/>
    <s v="Germany"/>
    <s v="Amarilla"/>
    <s v="Low"/>
    <n v="1907"/>
    <n v="260"/>
    <n v="350"/>
    <n v="667450"/>
    <n v="26698"/>
    <n v="640752"/>
    <n v="495820"/>
    <n v="144932"/>
  </r>
  <r>
    <x v="1"/>
    <s v="United States of America"/>
    <s v="Amarilla"/>
    <s v="Low"/>
    <n v="671"/>
    <n v="260"/>
    <n v="15"/>
    <n v="10065"/>
    <n v="402.6"/>
    <n v="9662.4"/>
    <n v="6710"/>
    <n v="2952.3999999999996"/>
  </r>
  <r>
    <x v="0"/>
    <s v="Canada"/>
    <s v="Amarilla"/>
    <s v="Low"/>
    <n v="1778"/>
    <n v="260"/>
    <n v="350"/>
    <n v="622300"/>
    <n v="24892"/>
    <n v="597408"/>
    <n v="462280"/>
    <n v="135128"/>
  </r>
  <r>
    <x v="0"/>
    <s v="Germany"/>
    <s v="Montana"/>
    <s v="Medium"/>
    <n v="1159"/>
    <n v="5"/>
    <n v="7"/>
    <n v="8113"/>
    <n v="405.65"/>
    <n v="7707.35"/>
    <n v="5795"/>
    <n v="1912.3500000000004"/>
  </r>
  <r>
    <x v="0"/>
    <s v="Germany"/>
    <s v="Paseo"/>
    <s v="Medium"/>
    <n v="1372"/>
    <n v="10"/>
    <n v="7"/>
    <n v="9604"/>
    <n v="480.2"/>
    <n v="9123.7999999999993"/>
    <n v="6860"/>
    <n v="2263.7999999999993"/>
  </r>
  <r>
    <x v="0"/>
    <s v="Canada"/>
    <s v="Paseo"/>
    <s v="Medium"/>
    <n v="2349"/>
    <n v="10"/>
    <n v="7"/>
    <n v="16443"/>
    <n v="822.15"/>
    <n v="15620.85"/>
    <n v="11745"/>
    <n v="3875.8500000000004"/>
  </r>
  <r>
    <x v="0"/>
    <s v="Mexico"/>
    <s v="Paseo"/>
    <s v="Medium"/>
    <n v="2689"/>
    <n v="10"/>
    <n v="7"/>
    <n v="18823"/>
    <n v="941.15"/>
    <n v="17881.849999999999"/>
    <n v="13445"/>
    <n v="4436.8499999999985"/>
  </r>
  <r>
    <x v="2"/>
    <s v="Canada"/>
    <s v="Paseo"/>
    <s v="Medium"/>
    <n v="2431"/>
    <n v="10"/>
    <n v="12"/>
    <n v="29172"/>
    <n v="1458.6"/>
    <n v="27713.4"/>
    <n v="7293"/>
    <n v="20420.400000000001"/>
  </r>
  <r>
    <x v="2"/>
    <s v="Canada"/>
    <s v="Velo"/>
    <s v="Medium"/>
    <n v="2431"/>
    <n v="120"/>
    <n v="12"/>
    <n v="29172"/>
    <n v="1458.6"/>
    <n v="27713.4"/>
    <n v="7293"/>
    <n v="20420.400000000001"/>
  </r>
  <r>
    <x v="0"/>
    <s v="Mexico"/>
    <s v="VTT"/>
    <s v="Medium"/>
    <n v="2689"/>
    <n v="250"/>
    <n v="7"/>
    <n v="18823"/>
    <n v="941.15"/>
    <n v="17881.849999999999"/>
    <n v="13445"/>
    <n v="4436.8499999999985"/>
  </r>
  <r>
    <x v="0"/>
    <s v="Mexico"/>
    <s v="Amarilla"/>
    <s v="Medium"/>
    <n v="1683"/>
    <n v="260"/>
    <n v="7"/>
    <n v="11781"/>
    <n v="589.04999999999995"/>
    <n v="11191.95"/>
    <n v="8415"/>
    <n v="2776.9500000000007"/>
  </r>
  <r>
    <x v="2"/>
    <s v="Mexico"/>
    <s v="Amarilla"/>
    <s v="Medium"/>
    <n v="1123"/>
    <n v="260"/>
    <n v="12"/>
    <n v="13476"/>
    <n v="673.8"/>
    <n v="12802.2"/>
    <n v="3369"/>
    <n v="9433.2000000000007"/>
  </r>
  <r>
    <x v="0"/>
    <s v="Germany"/>
    <s v="Amarilla"/>
    <s v="Medium"/>
    <n v="1159"/>
    <n v="260"/>
    <n v="7"/>
    <n v="8113"/>
    <n v="405.65"/>
    <n v="7707.35"/>
    <n v="5795"/>
    <n v="1912.3500000000004"/>
  </r>
  <r>
    <x v="2"/>
    <s v="France"/>
    <s v="Carretera"/>
    <s v="Medium"/>
    <n v="1865"/>
    <n v="3"/>
    <n v="12"/>
    <n v="22380"/>
    <n v="1119"/>
    <n v="21261"/>
    <n v="5595"/>
    <n v="15666"/>
  </r>
  <r>
    <x v="2"/>
    <s v="Germany"/>
    <s v="Carretera"/>
    <s v="Medium"/>
    <n v="1116"/>
    <n v="3"/>
    <n v="12"/>
    <n v="13392"/>
    <n v="669.6"/>
    <n v="12722.4"/>
    <n v="3348"/>
    <n v="9374.4"/>
  </r>
  <r>
    <x v="0"/>
    <s v="France"/>
    <s v="Carretera"/>
    <s v="Medium"/>
    <n v="1563"/>
    <n v="3"/>
    <n v="20"/>
    <n v="31260"/>
    <n v="1563"/>
    <n v="29697"/>
    <n v="15630"/>
    <n v="14067"/>
  </r>
  <r>
    <x v="4"/>
    <s v="United States of America"/>
    <s v="Carretera"/>
    <s v="Medium"/>
    <n v="991"/>
    <n v="3"/>
    <n v="300"/>
    <n v="297300"/>
    <n v="14865"/>
    <n v="282435"/>
    <n v="247750"/>
    <n v="34685"/>
  </r>
  <r>
    <x v="0"/>
    <s v="Germany"/>
    <s v="Carretera"/>
    <s v="Medium"/>
    <n v="1016"/>
    <n v="3"/>
    <n v="7"/>
    <n v="7112"/>
    <n v="355.6"/>
    <n v="6756.4"/>
    <n v="5080"/>
    <n v="1676.3999999999996"/>
  </r>
  <r>
    <x v="1"/>
    <s v="Mexico"/>
    <s v="Carretera"/>
    <s v="Medium"/>
    <n v="2791"/>
    <n v="3"/>
    <n v="15"/>
    <n v="41865"/>
    <n v="2093.25"/>
    <n v="39771.75"/>
    <n v="27910"/>
    <n v="11861.75"/>
  </r>
  <r>
    <x v="0"/>
    <s v="United States of America"/>
    <s v="Carretera"/>
    <s v="Medium"/>
    <n v="570"/>
    <n v="3"/>
    <n v="7"/>
    <n v="3990"/>
    <n v="199.5"/>
    <n v="3790.5"/>
    <n v="2850"/>
    <n v="940.5"/>
  </r>
  <r>
    <x v="0"/>
    <s v="France"/>
    <s v="Carretera"/>
    <s v="Medium"/>
    <n v="2487"/>
    <n v="3"/>
    <n v="7"/>
    <n v="17409"/>
    <n v="870.45"/>
    <n v="16538.55"/>
    <n v="12435"/>
    <n v="4103.5499999999993"/>
  </r>
  <r>
    <x v="0"/>
    <s v="France"/>
    <s v="Montana"/>
    <s v="Medium"/>
    <n v="1384.5"/>
    <n v="5"/>
    <n v="350"/>
    <n v="484575"/>
    <n v="24228.75"/>
    <n v="460346.25"/>
    <n v="359970"/>
    <n v="100376.25"/>
  </r>
  <r>
    <x v="3"/>
    <s v="United States of America"/>
    <s v="Montana"/>
    <s v="Medium"/>
    <n v="3627"/>
    <n v="5"/>
    <n v="125"/>
    <n v="453375"/>
    <n v="22668.75"/>
    <n v="430706.25"/>
    <n v="435240"/>
    <n v="-4533.75"/>
  </r>
  <r>
    <x v="0"/>
    <s v="Mexico"/>
    <s v="Montana"/>
    <s v="Medium"/>
    <n v="720"/>
    <n v="5"/>
    <n v="350"/>
    <n v="252000"/>
    <n v="12600"/>
    <n v="239400"/>
    <n v="187200"/>
    <n v="52200"/>
  </r>
  <r>
    <x v="2"/>
    <s v="Germany"/>
    <s v="Montana"/>
    <s v="Medium"/>
    <n v="2342"/>
    <n v="5"/>
    <n v="12"/>
    <n v="28104"/>
    <n v="1405.2"/>
    <n v="26698.799999999999"/>
    <n v="7026"/>
    <n v="19672.8"/>
  </r>
  <r>
    <x v="4"/>
    <s v="Mexico"/>
    <s v="Montana"/>
    <s v="Medium"/>
    <n v="1100"/>
    <n v="5"/>
    <n v="300"/>
    <n v="330000"/>
    <n v="16500"/>
    <n v="313500"/>
    <n v="275000"/>
    <n v="38500"/>
  </r>
  <r>
    <x v="0"/>
    <s v="France"/>
    <s v="Paseo"/>
    <s v="Medium"/>
    <n v="1303"/>
    <n v="10"/>
    <n v="20"/>
    <n v="26060"/>
    <n v="1303"/>
    <n v="24757"/>
    <n v="13030"/>
    <n v="11727"/>
  </r>
  <r>
    <x v="3"/>
    <s v="United States of America"/>
    <s v="Paseo"/>
    <s v="Medium"/>
    <n v="2992"/>
    <n v="10"/>
    <n v="125"/>
    <n v="374000"/>
    <n v="18700"/>
    <n v="355300"/>
    <n v="359040"/>
    <n v="-3740"/>
  </r>
  <r>
    <x v="3"/>
    <s v="France"/>
    <s v="Paseo"/>
    <s v="Medium"/>
    <n v="2385"/>
    <n v="10"/>
    <n v="125"/>
    <n v="298125"/>
    <n v="14906.25"/>
    <n v="283218.75"/>
    <n v="286200"/>
    <n v="-2981.25"/>
  </r>
  <r>
    <x v="4"/>
    <s v="Mexico"/>
    <s v="Paseo"/>
    <s v="Medium"/>
    <n v="1607"/>
    <n v="10"/>
    <n v="300"/>
    <n v="482100"/>
    <n v="24105"/>
    <n v="457995"/>
    <n v="401750"/>
    <n v="56245"/>
  </r>
  <r>
    <x v="0"/>
    <s v="United States of America"/>
    <s v="Paseo"/>
    <s v="Medium"/>
    <n v="2327"/>
    <n v="10"/>
    <n v="7"/>
    <n v="16289"/>
    <n v="814.45"/>
    <n v="15474.55"/>
    <n v="11635"/>
    <n v="3839.5499999999993"/>
  </r>
  <r>
    <x v="4"/>
    <s v="United States of America"/>
    <s v="Paseo"/>
    <s v="Medium"/>
    <n v="991"/>
    <n v="10"/>
    <n v="300"/>
    <n v="297300"/>
    <n v="14865"/>
    <n v="282435"/>
    <n v="247750"/>
    <n v="34685"/>
  </r>
  <r>
    <x v="0"/>
    <s v="United States of America"/>
    <s v="Paseo"/>
    <s v="Medium"/>
    <n v="602"/>
    <n v="10"/>
    <n v="350"/>
    <n v="210700"/>
    <n v="10535"/>
    <n v="200165"/>
    <n v="156520"/>
    <n v="43645"/>
  </r>
  <r>
    <x v="1"/>
    <s v="France"/>
    <s v="Paseo"/>
    <s v="Medium"/>
    <n v="2620"/>
    <n v="10"/>
    <n v="15"/>
    <n v="39300"/>
    <n v="1965"/>
    <n v="37335"/>
    <n v="26200"/>
    <n v="11135"/>
  </r>
  <r>
    <x v="0"/>
    <s v="Canada"/>
    <s v="Paseo"/>
    <s v="Medium"/>
    <n v="1228"/>
    <n v="10"/>
    <n v="350"/>
    <n v="429800"/>
    <n v="21490"/>
    <n v="408310"/>
    <n v="319280"/>
    <n v="89030"/>
  </r>
  <r>
    <x v="0"/>
    <s v="Canada"/>
    <s v="Paseo"/>
    <s v="Medium"/>
    <n v="1389"/>
    <n v="10"/>
    <n v="20"/>
    <n v="27780"/>
    <n v="1389"/>
    <n v="26391"/>
    <n v="13890"/>
    <n v="12501"/>
  </r>
  <r>
    <x v="3"/>
    <s v="United States of America"/>
    <s v="Paseo"/>
    <s v="Medium"/>
    <n v="861"/>
    <n v="10"/>
    <n v="125"/>
    <n v="107625"/>
    <n v="5381.25"/>
    <n v="102243.75"/>
    <n v="103320"/>
    <n v="-1076.25"/>
  </r>
  <r>
    <x v="3"/>
    <s v="France"/>
    <s v="Paseo"/>
    <s v="Medium"/>
    <n v="704"/>
    <n v="10"/>
    <n v="125"/>
    <n v="88000"/>
    <n v="4400"/>
    <n v="83600"/>
    <n v="84480"/>
    <n v="-880"/>
  </r>
  <r>
    <x v="0"/>
    <s v="Canada"/>
    <s v="Paseo"/>
    <s v="Medium"/>
    <n v="1802"/>
    <n v="10"/>
    <n v="20"/>
    <n v="36040"/>
    <n v="1802"/>
    <n v="34238"/>
    <n v="18020"/>
    <n v="16218"/>
  </r>
  <r>
    <x v="0"/>
    <s v="United States of America"/>
    <s v="Paseo"/>
    <s v="Medium"/>
    <n v="2663"/>
    <n v="10"/>
    <n v="20"/>
    <n v="53260"/>
    <n v="2663"/>
    <n v="50597"/>
    <n v="26630"/>
    <n v="23967"/>
  </r>
  <r>
    <x v="0"/>
    <s v="France"/>
    <s v="Paseo"/>
    <s v="Medium"/>
    <n v="2136"/>
    <n v="10"/>
    <n v="7"/>
    <n v="14952"/>
    <n v="747.6"/>
    <n v="14204.4"/>
    <n v="10680"/>
    <n v="3524.3999999999996"/>
  </r>
  <r>
    <x v="1"/>
    <s v="Germany"/>
    <s v="Paseo"/>
    <s v="Medium"/>
    <n v="2116"/>
    <n v="10"/>
    <n v="15"/>
    <n v="31740"/>
    <n v="1587"/>
    <n v="30153"/>
    <n v="21160"/>
    <n v="8993"/>
  </r>
  <r>
    <x v="1"/>
    <s v="United States of America"/>
    <s v="Velo"/>
    <s v="Medium"/>
    <n v="555"/>
    <n v="120"/>
    <n v="15"/>
    <n v="8325"/>
    <n v="416.25"/>
    <n v="7908.75"/>
    <n v="5550"/>
    <n v="2358.75"/>
  </r>
  <r>
    <x v="1"/>
    <s v="Mexico"/>
    <s v="Velo"/>
    <s v="Medium"/>
    <n v="2861"/>
    <n v="120"/>
    <n v="15"/>
    <n v="42915"/>
    <n v="2145.75"/>
    <n v="40769.25"/>
    <n v="28610"/>
    <n v="12159.25"/>
  </r>
  <r>
    <x v="3"/>
    <s v="Germany"/>
    <s v="Velo"/>
    <s v="Medium"/>
    <n v="807"/>
    <n v="120"/>
    <n v="125"/>
    <n v="100875"/>
    <n v="5043.75"/>
    <n v="95831.25"/>
    <n v="96840"/>
    <n v="-1008.75"/>
  </r>
  <r>
    <x v="0"/>
    <s v="United States of America"/>
    <s v="Velo"/>
    <s v="Medium"/>
    <n v="602"/>
    <n v="120"/>
    <n v="350"/>
    <n v="210700"/>
    <n v="10535"/>
    <n v="200165"/>
    <n v="156520"/>
    <n v="43645"/>
  </r>
  <r>
    <x v="0"/>
    <s v="United States of America"/>
    <s v="Velo"/>
    <s v="Medium"/>
    <n v="2832"/>
    <n v="120"/>
    <n v="20"/>
    <n v="56640"/>
    <n v="2832"/>
    <n v="53808"/>
    <n v="28320"/>
    <n v="25488"/>
  </r>
  <r>
    <x v="0"/>
    <s v="France"/>
    <s v="Velo"/>
    <s v="Medium"/>
    <n v="1579"/>
    <n v="120"/>
    <n v="20"/>
    <n v="31580"/>
    <n v="1579"/>
    <n v="30001"/>
    <n v="15790"/>
    <n v="14211"/>
  </r>
  <r>
    <x v="3"/>
    <s v="United States of America"/>
    <s v="Velo"/>
    <s v="Medium"/>
    <n v="861"/>
    <n v="120"/>
    <n v="125"/>
    <n v="107625"/>
    <n v="5381.25"/>
    <n v="102243.75"/>
    <n v="103320"/>
    <n v="-1076.25"/>
  </r>
  <r>
    <x v="3"/>
    <s v="France"/>
    <s v="Velo"/>
    <s v="Medium"/>
    <n v="704"/>
    <n v="120"/>
    <n v="125"/>
    <n v="88000"/>
    <n v="4400"/>
    <n v="83600"/>
    <n v="84480"/>
    <n v="-880"/>
  </r>
  <r>
    <x v="0"/>
    <s v="France"/>
    <s v="Velo"/>
    <s v="Medium"/>
    <n v="1033"/>
    <n v="120"/>
    <n v="20"/>
    <n v="20660"/>
    <n v="1033"/>
    <n v="19627"/>
    <n v="10330"/>
    <n v="9297"/>
  </r>
  <r>
    <x v="4"/>
    <s v="Germany"/>
    <s v="Velo"/>
    <s v="Medium"/>
    <n v="1250"/>
    <n v="120"/>
    <n v="300"/>
    <n v="375000"/>
    <n v="18750"/>
    <n v="356250"/>
    <n v="312500"/>
    <n v="43750"/>
  </r>
  <r>
    <x v="0"/>
    <s v="Canada"/>
    <s v="VTT"/>
    <s v="Medium"/>
    <n v="1389"/>
    <n v="250"/>
    <n v="20"/>
    <n v="27780"/>
    <n v="1389"/>
    <n v="26391"/>
    <n v="13890"/>
    <n v="12501"/>
  </r>
  <r>
    <x v="0"/>
    <s v="United States of America"/>
    <s v="VTT"/>
    <s v="Medium"/>
    <n v="1265"/>
    <n v="250"/>
    <n v="20"/>
    <n v="25300"/>
    <n v="1265"/>
    <n v="24035"/>
    <n v="12650"/>
    <n v="11385"/>
  </r>
  <r>
    <x v="0"/>
    <s v="Germany"/>
    <s v="VTT"/>
    <s v="Medium"/>
    <n v="2297"/>
    <n v="250"/>
    <n v="20"/>
    <n v="45940"/>
    <n v="2297"/>
    <n v="43643"/>
    <n v="22970"/>
    <n v="20673"/>
  </r>
  <r>
    <x v="0"/>
    <s v="United States of America"/>
    <s v="VTT"/>
    <s v="Medium"/>
    <n v="2663"/>
    <n v="250"/>
    <n v="20"/>
    <n v="53260"/>
    <n v="2663"/>
    <n v="50597"/>
    <n v="26630"/>
    <n v="23967"/>
  </r>
  <r>
    <x v="0"/>
    <s v="United States of America"/>
    <s v="VTT"/>
    <s v="Medium"/>
    <n v="570"/>
    <n v="250"/>
    <n v="7"/>
    <n v="3990"/>
    <n v="199.5"/>
    <n v="3790.5"/>
    <n v="2850"/>
    <n v="940.5"/>
  </r>
  <r>
    <x v="0"/>
    <s v="France"/>
    <s v="VTT"/>
    <s v="Medium"/>
    <n v="2487"/>
    <n v="250"/>
    <n v="7"/>
    <n v="17409"/>
    <n v="870.45"/>
    <n v="16538.55"/>
    <n v="12435"/>
    <n v="4103.5499999999993"/>
  </r>
  <r>
    <x v="0"/>
    <s v="Germany"/>
    <s v="Amarilla"/>
    <s v="Medium"/>
    <n v="1350"/>
    <n v="260"/>
    <n v="350"/>
    <n v="472500"/>
    <n v="23625"/>
    <n v="448875"/>
    <n v="351000"/>
    <n v="97875"/>
  </r>
  <r>
    <x v="0"/>
    <s v="Canada"/>
    <s v="Amarilla"/>
    <s v="Medium"/>
    <n v="552"/>
    <n v="260"/>
    <n v="350"/>
    <n v="193200"/>
    <n v="9660"/>
    <n v="183540"/>
    <n v="143520"/>
    <n v="40020"/>
  </r>
  <r>
    <x v="0"/>
    <s v="Canada"/>
    <s v="Amarilla"/>
    <s v="Medium"/>
    <n v="1228"/>
    <n v="260"/>
    <n v="350"/>
    <n v="429800"/>
    <n v="21490"/>
    <n v="408310"/>
    <n v="319280"/>
    <n v="89030"/>
  </r>
  <r>
    <x v="4"/>
    <s v="Germany"/>
    <s v="Amarilla"/>
    <s v="Medium"/>
    <n v="1250"/>
    <n v="260"/>
    <n v="300"/>
    <n v="375000"/>
    <n v="18750"/>
    <n v="356250"/>
    <n v="312500"/>
    <n v="43750"/>
  </r>
  <r>
    <x v="1"/>
    <s v="France"/>
    <s v="Paseo"/>
    <s v="Medium"/>
    <n v="3801"/>
    <n v="10"/>
    <n v="15"/>
    <n v="57015"/>
    <n v="3420.8999999999996"/>
    <n v="53594.100000000006"/>
    <n v="38010"/>
    <n v="15584.100000000002"/>
  </r>
  <r>
    <x v="0"/>
    <s v="United States of America"/>
    <s v="Carretera"/>
    <s v="Medium"/>
    <n v="1117.5"/>
    <n v="3"/>
    <n v="20"/>
    <n v="22350"/>
    <n v="1341"/>
    <n v="21009"/>
    <n v="11175"/>
    <n v="9834"/>
  </r>
  <r>
    <x v="1"/>
    <s v="Canada"/>
    <s v="Carretera"/>
    <s v="Medium"/>
    <n v="2844"/>
    <n v="3"/>
    <n v="15"/>
    <n v="42660"/>
    <n v="2559.6"/>
    <n v="40100.400000000001"/>
    <n v="28440"/>
    <n v="11660.400000000001"/>
  </r>
  <r>
    <x v="2"/>
    <s v="Mexico"/>
    <s v="Carretera"/>
    <s v="Medium"/>
    <n v="562"/>
    <n v="3"/>
    <n v="12"/>
    <n v="6744"/>
    <n v="404.64"/>
    <n v="6339.36"/>
    <n v="1686"/>
    <n v="4653.3599999999997"/>
  </r>
  <r>
    <x v="2"/>
    <s v="Canada"/>
    <s v="Carretera"/>
    <s v="Medium"/>
    <n v="2299"/>
    <n v="3"/>
    <n v="12"/>
    <n v="27588"/>
    <n v="1655.28"/>
    <n v="25932.720000000001"/>
    <n v="6897"/>
    <n v="19035.72"/>
  </r>
  <r>
    <x v="1"/>
    <s v="United States of America"/>
    <s v="Carretera"/>
    <s v="Medium"/>
    <n v="2030"/>
    <n v="3"/>
    <n v="15"/>
    <n v="30450"/>
    <n v="1827"/>
    <n v="28623"/>
    <n v="20300"/>
    <n v="8323"/>
  </r>
  <r>
    <x v="0"/>
    <s v="United States of America"/>
    <s v="Carretera"/>
    <s v="Medium"/>
    <n v="263"/>
    <n v="3"/>
    <n v="7"/>
    <n v="1841"/>
    <n v="110.46"/>
    <n v="1730.54"/>
    <n v="1315"/>
    <n v="415.53999999999996"/>
  </r>
  <r>
    <x v="3"/>
    <s v="Germany"/>
    <s v="Carretera"/>
    <s v="Medium"/>
    <n v="887"/>
    <n v="3"/>
    <n v="125"/>
    <n v="110875"/>
    <n v="6652.5"/>
    <n v="104222.5"/>
    <n v="106440"/>
    <n v="-2217.5"/>
  </r>
  <r>
    <x v="0"/>
    <s v="Mexico"/>
    <s v="Montana"/>
    <s v="Medium"/>
    <n v="980"/>
    <n v="5"/>
    <n v="350"/>
    <n v="343000"/>
    <n v="20580"/>
    <n v="322420"/>
    <n v="254800"/>
    <n v="67620"/>
  </r>
  <r>
    <x v="0"/>
    <s v="Germany"/>
    <s v="Montana"/>
    <s v="Medium"/>
    <n v="1460"/>
    <n v="5"/>
    <n v="350"/>
    <n v="511000"/>
    <n v="30660"/>
    <n v="480340"/>
    <n v="379600"/>
    <n v="100740"/>
  </r>
  <r>
    <x v="0"/>
    <s v="France"/>
    <s v="Montana"/>
    <s v="Medium"/>
    <n v="1403"/>
    <n v="5"/>
    <n v="7"/>
    <n v="9821"/>
    <n v="589.26"/>
    <n v="9231.74"/>
    <n v="7015"/>
    <n v="2216.7399999999998"/>
  </r>
  <r>
    <x v="2"/>
    <s v="United States of America"/>
    <s v="Montana"/>
    <s v="Medium"/>
    <n v="2723"/>
    <n v="5"/>
    <n v="12"/>
    <n v="32676"/>
    <n v="1960.56"/>
    <n v="30715.439999999999"/>
    <n v="8169"/>
    <n v="22546.44"/>
  </r>
  <r>
    <x v="0"/>
    <s v="France"/>
    <s v="Paseo"/>
    <s v="Medium"/>
    <n v="1496"/>
    <n v="10"/>
    <n v="350"/>
    <n v="523600"/>
    <n v="31416"/>
    <n v="492184"/>
    <n v="388960"/>
    <n v="103224"/>
  </r>
  <r>
    <x v="2"/>
    <s v="Canada"/>
    <s v="Paseo"/>
    <s v="Medium"/>
    <n v="2299"/>
    <n v="10"/>
    <n v="12"/>
    <n v="27588"/>
    <n v="1655.28"/>
    <n v="25932.720000000001"/>
    <n v="6897"/>
    <n v="19035.72"/>
  </r>
  <r>
    <x v="0"/>
    <s v="United States of America"/>
    <s v="Paseo"/>
    <s v="Medium"/>
    <n v="727"/>
    <n v="10"/>
    <n v="350"/>
    <n v="254450"/>
    <n v="15267"/>
    <n v="239183"/>
    <n v="189020"/>
    <n v="50163"/>
  </r>
  <r>
    <x v="3"/>
    <s v="Canada"/>
    <s v="Velo"/>
    <s v="Medium"/>
    <n v="952"/>
    <n v="120"/>
    <n v="125"/>
    <n v="119000"/>
    <n v="7140"/>
    <n v="111860"/>
    <n v="114240"/>
    <n v="-2380"/>
  </r>
  <r>
    <x v="3"/>
    <s v="United States of America"/>
    <s v="Velo"/>
    <s v="Medium"/>
    <n v="2755"/>
    <n v="120"/>
    <n v="125"/>
    <n v="344375"/>
    <n v="20662.5"/>
    <n v="323712.5"/>
    <n v="330600"/>
    <n v="-6887.5"/>
  </r>
  <r>
    <x v="1"/>
    <s v="Germany"/>
    <s v="Velo"/>
    <s v="Medium"/>
    <n v="1530"/>
    <n v="120"/>
    <n v="15"/>
    <n v="22950"/>
    <n v="1377"/>
    <n v="21573"/>
    <n v="15300"/>
    <n v="6273"/>
  </r>
  <r>
    <x v="0"/>
    <s v="France"/>
    <s v="Velo"/>
    <s v="Medium"/>
    <n v="1496"/>
    <n v="120"/>
    <n v="350"/>
    <n v="523600"/>
    <n v="31416"/>
    <n v="492184"/>
    <n v="388960"/>
    <n v="103224"/>
  </r>
  <r>
    <x v="0"/>
    <s v="Mexico"/>
    <s v="Velo"/>
    <s v="Medium"/>
    <n v="1498"/>
    <n v="120"/>
    <n v="7"/>
    <n v="10486"/>
    <n v="629.16"/>
    <n v="9856.84"/>
    <n v="7490"/>
    <n v="2366.84"/>
  </r>
  <r>
    <x v="4"/>
    <s v="France"/>
    <s v="Velo"/>
    <s v="Medium"/>
    <n v="1221"/>
    <n v="120"/>
    <n v="300"/>
    <n v="366300"/>
    <n v="21978"/>
    <n v="344322"/>
    <n v="305250"/>
    <n v="39072"/>
  </r>
  <r>
    <x v="0"/>
    <s v="France"/>
    <s v="Velo"/>
    <s v="Medium"/>
    <n v="2076"/>
    <n v="120"/>
    <n v="350"/>
    <n v="726600"/>
    <n v="43596"/>
    <n v="683004"/>
    <n v="539760"/>
    <n v="143244"/>
  </r>
  <r>
    <x v="1"/>
    <s v="Canada"/>
    <s v="VTT"/>
    <s v="Medium"/>
    <n v="2844"/>
    <n v="250"/>
    <n v="15"/>
    <n v="42660"/>
    <n v="2559.6"/>
    <n v="40100.400000000001"/>
    <n v="28440"/>
    <n v="11660.400000000001"/>
  </r>
  <r>
    <x v="0"/>
    <s v="Mexico"/>
    <s v="VTT"/>
    <s v="Medium"/>
    <n v="1498"/>
    <n v="250"/>
    <n v="7"/>
    <n v="10486"/>
    <n v="629.16"/>
    <n v="9856.84"/>
    <n v="7490"/>
    <n v="2366.84"/>
  </r>
  <r>
    <x v="4"/>
    <s v="France"/>
    <s v="VTT"/>
    <s v="Medium"/>
    <n v="1221"/>
    <n v="250"/>
    <n v="300"/>
    <n v="366300"/>
    <n v="21978"/>
    <n v="344322"/>
    <n v="305250"/>
    <n v="39072"/>
  </r>
  <r>
    <x v="0"/>
    <s v="Mexico"/>
    <s v="VTT"/>
    <s v="Medium"/>
    <n v="1123"/>
    <n v="250"/>
    <n v="20"/>
    <n v="22460"/>
    <n v="1347.6"/>
    <n v="21112.400000000001"/>
    <n v="11230"/>
    <n v="9882.4000000000015"/>
  </r>
  <r>
    <x v="4"/>
    <s v="Canada"/>
    <s v="VTT"/>
    <s v="Medium"/>
    <n v="2436"/>
    <n v="250"/>
    <n v="300"/>
    <n v="730800"/>
    <n v="43848"/>
    <n v="686952"/>
    <n v="609000"/>
    <n v="77952"/>
  </r>
  <r>
    <x v="3"/>
    <s v="France"/>
    <s v="Amarilla"/>
    <s v="Medium"/>
    <n v="1987.5"/>
    <n v="260"/>
    <n v="125"/>
    <n v="248437.5"/>
    <n v="14906.25"/>
    <n v="233531.25"/>
    <n v="238500"/>
    <n v="-4968.75"/>
  </r>
  <r>
    <x v="0"/>
    <s v="Mexico"/>
    <s v="Amarilla"/>
    <s v="Medium"/>
    <n v="1679"/>
    <n v="260"/>
    <n v="350"/>
    <n v="587650"/>
    <n v="35259"/>
    <n v="552391"/>
    <n v="436540"/>
    <n v="115851"/>
  </r>
  <r>
    <x v="0"/>
    <s v="United States of America"/>
    <s v="Amarilla"/>
    <s v="Medium"/>
    <n v="727"/>
    <n v="260"/>
    <n v="350"/>
    <n v="254450"/>
    <n v="15267"/>
    <n v="239183"/>
    <n v="189020"/>
    <n v="50163"/>
  </r>
  <r>
    <x v="0"/>
    <s v="France"/>
    <s v="Amarilla"/>
    <s v="Medium"/>
    <n v="1403"/>
    <n v="260"/>
    <n v="7"/>
    <n v="9821"/>
    <n v="589.26"/>
    <n v="9231.74"/>
    <n v="7015"/>
    <n v="2216.7399999999998"/>
  </r>
  <r>
    <x v="0"/>
    <s v="France"/>
    <s v="Amarilla"/>
    <s v="Medium"/>
    <n v="2076"/>
    <n v="260"/>
    <n v="350"/>
    <n v="726600"/>
    <n v="43596"/>
    <n v="683004"/>
    <n v="539760"/>
    <n v="143244"/>
  </r>
  <r>
    <x v="0"/>
    <s v="France"/>
    <s v="Montana"/>
    <s v="Medium"/>
    <n v="1757"/>
    <n v="5"/>
    <n v="20"/>
    <n v="35140"/>
    <n v="2108.4"/>
    <n v="33031.599999999999"/>
    <n v="17570"/>
    <n v="15461.599999999999"/>
  </r>
  <r>
    <x v="1"/>
    <s v="United States of America"/>
    <s v="Paseo"/>
    <s v="Medium"/>
    <n v="2198"/>
    <n v="10"/>
    <n v="15"/>
    <n v="32970"/>
    <n v="1978.2"/>
    <n v="30991.8"/>
    <n v="21980"/>
    <n v="9011.7999999999993"/>
  </r>
  <r>
    <x v="1"/>
    <s v="Germany"/>
    <s v="Paseo"/>
    <s v="Medium"/>
    <n v="1743"/>
    <n v="10"/>
    <n v="15"/>
    <n v="26145"/>
    <n v="1568.7"/>
    <n v="24576.3"/>
    <n v="17430"/>
    <n v="7146.2999999999993"/>
  </r>
  <r>
    <x v="1"/>
    <s v="United States of America"/>
    <s v="Paseo"/>
    <s v="Medium"/>
    <n v="1153"/>
    <n v="10"/>
    <n v="15"/>
    <n v="17295"/>
    <n v="1037.7"/>
    <n v="16257.3"/>
    <n v="11530"/>
    <n v="4727.2999999999993"/>
  </r>
  <r>
    <x v="0"/>
    <s v="France"/>
    <s v="Paseo"/>
    <s v="Medium"/>
    <n v="1757"/>
    <n v="10"/>
    <n v="20"/>
    <n v="35140"/>
    <n v="2108.4"/>
    <n v="33031.599999999999"/>
    <n v="17570"/>
    <n v="15461.599999999999"/>
  </r>
  <r>
    <x v="0"/>
    <s v="Germany"/>
    <s v="Velo"/>
    <s v="Medium"/>
    <n v="1001"/>
    <n v="120"/>
    <n v="20"/>
    <n v="20020"/>
    <n v="1201.2"/>
    <n v="18818.8"/>
    <n v="10010"/>
    <n v="8808.7999999999993"/>
  </r>
  <r>
    <x v="0"/>
    <s v="Mexico"/>
    <s v="Velo"/>
    <s v="Medium"/>
    <n v="1333"/>
    <n v="120"/>
    <n v="7"/>
    <n v="9331"/>
    <n v="559.86"/>
    <n v="8771.14"/>
    <n v="6665"/>
    <n v="2106.1399999999994"/>
  </r>
  <r>
    <x v="1"/>
    <s v="United States of America"/>
    <s v="VTT"/>
    <s v="Medium"/>
    <n v="1153"/>
    <n v="250"/>
    <n v="15"/>
    <n v="17295"/>
    <n v="1037.7"/>
    <n v="16257.3"/>
    <n v="11530"/>
    <n v="4727.2999999999993"/>
  </r>
  <r>
    <x v="2"/>
    <s v="Mexico"/>
    <s v="Carretera"/>
    <s v="Medium"/>
    <n v="727"/>
    <n v="3"/>
    <n v="12"/>
    <n v="8724"/>
    <n v="610.67999999999995"/>
    <n v="8113.32"/>
    <n v="2181"/>
    <n v="5932.32"/>
  </r>
  <r>
    <x v="2"/>
    <s v="Canada"/>
    <s v="Carretera"/>
    <s v="Medium"/>
    <n v="1884"/>
    <n v="3"/>
    <n v="12"/>
    <n v="22608"/>
    <n v="1582.56"/>
    <n v="21025.439999999999"/>
    <n v="5652"/>
    <n v="15373.439999999999"/>
  </r>
  <r>
    <x v="0"/>
    <s v="Mexico"/>
    <s v="Carretera"/>
    <s v="Medium"/>
    <n v="1834"/>
    <n v="3"/>
    <n v="20"/>
    <n v="36680"/>
    <n v="2567.6"/>
    <n v="34112.400000000001"/>
    <n v="18340"/>
    <n v="15772.400000000001"/>
  </r>
  <r>
    <x v="2"/>
    <s v="Mexico"/>
    <s v="Montana"/>
    <s v="Medium"/>
    <n v="2340"/>
    <n v="5"/>
    <n v="12"/>
    <n v="28080"/>
    <n v="1965.6"/>
    <n v="26114.400000000001"/>
    <n v="7020"/>
    <n v="19094.400000000001"/>
  </r>
  <r>
    <x v="2"/>
    <s v="France"/>
    <s v="Montana"/>
    <s v="Medium"/>
    <n v="2342"/>
    <n v="5"/>
    <n v="12"/>
    <n v="28104"/>
    <n v="1967.28"/>
    <n v="26136.720000000001"/>
    <n v="7026"/>
    <n v="19110.72"/>
  </r>
  <r>
    <x v="0"/>
    <s v="France"/>
    <s v="Paseo"/>
    <s v="Medium"/>
    <n v="1031"/>
    <n v="10"/>
    <n v="7"/>
    <n v="7217"/>
    <n v="505.19"/>
    <n v="6711.81"/>
    <n v="5155"/>
    <n v="1556.8100000000004"/>
  </r>
  <r>
    <x v="1"/>
    <s v="Canada"/>
    <s v="Velo"/>
    <s v="Medium"/>
    <n v="1262"/>
    <n v="120"/>
    <n v="15"/>
    <n v="18930"/>
    <n v="1325.1"/>
    <n v="17604.900000000001"/>
    <n v="12620"/>
    <n v="4984.9000000000015"/>
  </r>
  <r>
    <x v="0"/>
    <s v="Canada"/>
    <s v="Velo"/>
    <s v="Medium"/>
    <n v="1135"/>
    <n v="120"/>
    <n v="7"/>
    <n v="7945"/>
    <n v="556.15"/>
    <n v="7388.85"/>
    <n v="5675"/>
    <n v="1713.8500000000004"/>
  </r>
  <r>
    <x v="0"/>
    <s v="United States of America"/>
    <s v="Velo"/>
    <s v="Medium"/>
    <n v="547"/>
    <n v="120"/>
    <n v="7"/>
    <n v="3829"/>
    <n v="268.02999999999997"/>
    <n v="3560.9700000000003"/>
    <n v="2735"/>
    <n v="825.97000000000025"/>
  </r>
  <r>
    <x v="0"/>
    <s v="Canada"/>
    <s v="Velo"/>
    <s v="Medium"/>
    <n v="1582"/>
    <n v="120"/>
    <n v="7"/>
    <n v="11074"/>
    <n v="775.18"/>
    <n v="10298.82"/>
    <n v="7910"/>
    <n v="2388.8199999999997"/>
  </r>
  <r>
    <x v="2"/>
    <s v="France"/>
    <s v="VTT"/>
    <s v="Medium"/>
    <n v="1738.5"/>
    <n v="250"/>
    <n v="12"/>
    <n v="20862"/>
    <n v="1460.34"/>
    <n v="19401.66"/>
    <n v="5215.5"/>
    <n v="14186.16"/>
  </r>
  <r>
    <x v="2"/>
    <s v="Germany"/>
    <s v="VTT"/>
    <s v="Medium"/>
    <n v="2215"/>
    <n v="250"/>
    <n v="12"/>
    <n v="26580"/>
    <n v="1860.6"/>
    <n v="24719.4"/>
    <n v="6645"/>
    <n v="18074.400000000001"/>
  </r>
  <r>
    <x v="0"/>
    <s v="Canada"/>
    <s v="VTT"/>
    <s v="Medium"/>
    <n v="1582"/>
    <n v="250"/>
    <n v="7"/>
    <n v="11074"/>
    <n v="775.18"/>
    <n v="10298.82"/>
    <n v="7910"/>
    <n v="2388.8199999999997"/>
  </r>
  <r>
    <x v="0"/>
    <s v="Canada"/>
    <s v="Amarilla"/>
    <s v="Medium"/>
    <n v="1135"/>
    <n v="260"/>
    <n v="7"/>
    <n v="7945"/>
    <n v="556.15"/>
    <n v="7388.85"/>
    <n v="5675"/>
    <n v="1713.8500000000004"/>
  </r>
  <r>
    <x v="0"/>
    <s v="United States of America"/>
    <s v="Carretera"/>
    <s v="Medium"/>
    <n v="1761"/>
    <n v="3"/>
    <n v="350"/>
    <n v="616350"/>
    <n v="43144.5"/>
    <n v="573205.5"/>
    <n v="457860"/>
    <n v="115345.5"/>
  </r>
  <r>
    <x v="4"/>
    <s v="France"/>
    <s v="Carretera"/>
    <s v="Medium"/>
    <n v="448"/>
    <n v="3"/>
    <n v="300"/>
    <n v="134400"/>
    <n v="9408"/>
    <n v="124992"/>
    <n v="112000"/>
    <n v="12992"/>
  </r>
  <r>
    <x v="4"/>
    <s v="France"/>
    <s v="Carretera"/>
    <s v="Medium"/>
    <n v="2181"/>
    <n v="3"/>
    <n v="300"/>
    <n v="654300"/>
    <n v="45801"/>
    <n v="608499"/>
    <n v="545250"/>
    <n v="63249"/>
  </r>
  <r>
    <x v="0"/>
    <s v="France"/>
    <s v="Montana"/>
    <s v="Medium"/>
    <n v="1976"/>
    <n v="5"/>
    <n v="20"/>
    <n v="39520"/>
    <n v="2766.4"/>
    <n v="36753.599999999999"/>
    <n v="19760"/>
    <n v="16993.599999999999"/>
  </r>
  <r>
    <x v="4"/>
    <s v="France"/>
    <s v="Montana"/>
    <s v="Medium"/>
    <n v="2181"/>
    <n v="5"/>
    <n v="300"/>
    <n v="654300"/>
    <n v="45801"/>
    <n v="608499"/>
    <n v="545250"/>
    <n v="63249"/>
  </r>
  <r>
    <x v="3"/>
    <s v="Germany"/>
    <s v="Montana"/>
    <s v="Medium"/>
    <n v="2500"/>
    <n v="5"/>
    <n v="125"/>
    <n v="312500"/>
    <n v="21875"/>
    <n v="290625"/>
    <n v="300000"/>
    <n v="-9375"/>
  </r>
  <r>
    <x v="4"/>
    <s v="Canada"/>
    <s v="Paseo"/>
    <s v="Medium"/>
    <n v="1702"/>
    <n v="10"/>
    <n v="300"/>
    <n v="510600"/>
    <n v="35742"/>
    <n v="474858"/>
    <n v="425500"/>
    <n v="49358"/>
  </r>
  <r>
    <x v="4"/>
    <s v="France"/>
    <s v="Paseo"/>
    <s v="Medium"/>
    <n v="448"/>
    <n v="10"/>
    <n v="300"/>
    <n v="134400"/>
    <n v="9408"/>
    <n v="124992"/>
    <n v="112000"/>
    <n v="12992"/>
  </r>
  <r>
    <x v="3"/>
    <s v="Germany"/>
    <s v="Paseo"/>
    <s v="Medium"/>
    <n v="3513"/>
    <n v="10"/>
    <n v="125"/>
    <n v="439125"/>
    <n v="30738.75"/>
    <n v="408386.25"/>
    <n v="421560"/>
    <n v="-13173.75"/>
  </r>
  <r>
    <x v="1"/>
    <s v="France"/>
    <s v="Paseo"/>
    <s v="Medium"/>
    <n v="2101"/>
    <n v="10"/>
    <n v="15"/>
    <n v="31515"/>
    <n v="2206.0500000000002"/>
    <n v="29308.95"/>
    <n v="21010"/>
    <n v="8298.9500000000007"/>
  </r>
  <r>
    <x v="1"/>
    <s v="United States of America"/>
    <s v="Paseo"/>
    <s v="Medium"/>
    <n v="2931"/>
    <n v="10"/>
    <n v="15"/>
    <n v="43965"/>
    <n v="3077.55"/>
    <n v="40887.449999999997"/>
    <n v="29310"/>
    <n v="11577.449999999997"/>
  </r>
  <r>
    <x v="0"/>
    <s v="France"/>
    <s v="Paseo"/>
    <s v="Medium"/>
    <n v="1535"/>
    <n v="10"/>
    <n v="20"/>
    <n v="30700"/>
    <n v="2149"/>
    <n v="28551"/>
    <n v="15350"/>
    <n v="13201"/>
  </r>
  <r>
    <x v="4"/>
    <s v="Germany"/>
    <s v="Paseo"/>
    <s v="Medium"/>
    <n v="1123"/>
    <n v="10"/>
    <n v="300"/>
    <n v="336900"/>
    <n v="23583"/>
    <n v="313317"/>
    <n v="280750"/>
    <n v="32567"/>
  </r>
  <r>
    <x v="4"/>
    <s v="Canada"/>
    <s v="Paseo"/>
    <s v="Medium"/>
    <n v="1404"/>
    <n v="10"/>
    <n v="300"/>
    <n v="421200"/>
    <n v="29484"/>
    <n v="391716"/>
    <n v="351000"/>
    <n v="40716"/>
  </r>
  <r>
    <x v="2"/>
    <s v="Mexico"/>
    <s v="Paseo"/>
    <s v="Medium"/>
    <n v="2763"/>
    <n v="10"/>
    <n v="12"/>
    <n v="33156"/>
    <n v="2320.92"/>
    <n v="30835.08"/>
    <n v="8289"/>
    <n v="22546.080000000002"/>
  </r>
  <r>
    <x v="0"/>
    <s v="Germany"/>
    <s v="Paseo"/>
    <s v="Medium"/>
    <n v="2125"/>
    <n v="10"/>
    <n v="7"/>
    <n v="14875"/>
    <n v="1041.25"/>
    <n v="13833.75"/>
    <n v="10625"/>
    <n v="3208.75"/>
  </r>
  <r>
    <x v="4"/>
    <s v="France"/>
    <s v="Velo"/>
    <s v="Medium"/>
    <n v="1659"/>
    <n v="120"/>
    <n v="300"/>
    <n v="497700"/>
    <n v="34839"/>
    <n v="462861"/>
    <n v="414750"/>
    <n v="48111"/>
  </r>
  <r>
    <x v="0"/>
    <s v="Mexico"/>
    <s v="Velo"/>
    <s v="Medium"/>
    <n v="609"/>
    <n v="120"/>
    <n v="20"/>
    <n v="12180"/>
    <n v="852.6"/>
    <n v="11327.4"/>
    <n v="6090"/>
    <n v="5237.3999999999996"/>
  </r>
  <r>
    <x v="3"/>
    <s v="Germany"/>
    <s v="Velo"/>
    <s v="Medium"/>
    <n v="2087"/>
    <n v="120"/>
    <n v="125"/>
    <n v="260875"/>
    <n v="18261.25"/>
    <n v="242613.75"/>
    <n v="250440"/>
    <n v="-7826.25"/>
  </r>
  <r>
    <x v="0"/>
    <s v="France"/>
    <s v="Velo"/>
    <s v="Medium"/>
    <n v="1976"/>
    <n v="120"/>
    <n v="20"/>
    <n v="39520"/>
    <n v="2766.4"/>
    <n v="36753.599999999999"/>
    <n v="19760"/>
    <n v="16993.599999999999"/>
  </r>
  <r>
    <x v="0"/>
    <s v="United States of America"/>
    <s v="Velo"/>
    <s v="Medium"/>
    <n v="1421"/>
    <n v="120"/>
    <n v="20"/>
    <n v="28420"/>
    <n v="1989.4"/>
    <n v="26430.6"/>
    <n v="14210"/>
    <n v="12220.599999999999"/>
  </r>
  <r>
    <x v="4"/>
    <s v="United States of America"/>
    <s v="Velo"/>
    <s v="Medium"/>
    <n v="1372"/>
    <n v="120"/>
    <n v="300"/>
    <n v="411600"/>
    <n v="28812"/>
    <n v="382788"/>
    <n v="343000"/>
    <n v="39788"/>
  </r>
  <r>
    <x v="0"/>
    <s v="Germany"/>
    <s v="Velo"/>
    <s v="Medium"/>
    <n v="588"/>
    <n v="120"/>
    <n v="20"/>
    <n v="11760"/>
    <n v="823.2"/>
    <n v="10936.8"/>
    <n v="5880"/>
    <n v="5056.7999999999993"/>
  </r>
  <r>
    <x v="2"/>
    <s v="Canada"/>
    <s v="VTT"/>
    <s v="Medium"/>
    <n v="3244.5"/>
    <n v="250"/>
    <n v="12"/>
    <n v="38934"/>
    <n v="2725.38"/>
    <n v="36208.620000000003"/>
    <n v="9733.5"/>
    <n v="26475.120000000003"/>
  </r>
  <r>
    <x v="4"/>
    <s v="France"/>
    <s v="VTT"/>
    <s v="Medium"/>
    <n v="959"/>
    <n v="250"/>
    <n v="300"/>
    <n v="287700"/>
    <n v="20139"/>
    <n v="267561"/>
    <n v="239750"/>
    <n v="27811"/>
  </r>
  <r>
    <x v="4"/>
    <s v="Mexico"/>
    <s v="VTT"/>
    <s v="Medium"/>
    <n v="2747"/>
    <n v="250"/>
    <n v="300"/>
    <n v="824100"/>
    <n v="57687"/>
    <n v="766413"/>
    <n v="686750"/>
    <n v="79663"/>
  </r>
  <r>
    <x v="3"/>
    <s v="Canada"/>
    <s v="Amarilla"/>
    <s v="Medium"/>
    <n v="1645"/>
    <n v="260"/>
    <n v="125"/>
    <n v="205625"/>
    <n v="14393.75"/>
    <n v="191231.25"/>
    <n v="197400"/>
    <n v="-6168.75"/>
  </r>
  <r>
    <x v="0"/>
    <s v="France"/>
    <s v="Amarilla"/>
    <s v="Medium"/>
    <n v="2876"/>
    <n v="260"/>
    <n v="350"/>
    <n v="1006600"/>
    <n v="70462"/>
    <n v="936138"/>
    <n v="747760"/>
    <n v="188378"/>
  </r>
  <r>
    <x v="3"/>
    <s v="Germany"/>
    <s v="Amarilla"/>
    <s v="Medium"/>
    <n v="994"/>
    <n v="260"/>
    <n v="125"/>
    <n v="124250"/>
    <n v="8697.5"/>
    <n v="115552.5"/>
    <n v="119280"/>
    <n v="-3727.5"/>
  </r>
  <r>
    <x v="0"/>
    <s v="Canada"/>
    <s v="Amarilla"/>
    <s v="Medium"/>
    <n v="1118"/>
    <n v="260"/>
    <n v="20"/>
    <n v="22360"/>
    <n v="1565.2"/>
    <n v="20794.8"/>
    <n v="11180"/>
    <n v="9614.7999999999993"/>
  </r>
  <r>
    <x v="4"/>
    <s v="United States of America"/>
    <s v="Amarilla"/>
    <s v="Medium"/>
    <n v="1372"/>
    <n v="260"/>
    <n v="300"/>
    <n v="411600"/>
    <n v="28812"/>
    <n v="382788"/>
    <n v="343000"/>
    <n v="39788"/>
  </r>
  <r>
    <x v="0"/>
    <s v="Canada"/>
    <s v="Montana"/>
    <s v="Medium"/>
    <n v="488"/>
    <n v="5"/>
    <n v="7"/>
    <n v="3416"/>
    <n v="273.27999999999997"/>
    <n v="3142.7200000000003"/>
    <n v="2440"/>
    <n v="702.72000000000025"/>
  </r>
  <r>
    <x v="0"/>
    <s v="United States of America"/>
    <s v="Montana"/>
    <s v="Medium"/>
    <n v="1282"/>
    <n v="5"/>
    <n v="20"/>
    <n v="25640"/>
    <n v="2051.1999999999998"/>
    <n v="23588.799999999999"/>
    <n v="12820"/>
    <n v="10768.8"/>
  </r>
  <r>
    <x v="0"/>
    <s v="Canada"/>
    <s v="Paseo"/>
    <s v="Medium"/>
    <n v="257"/>
    <n v="10"/>
    <n v="7"/>
    <n v="1799"/>
    <n v="143.91999999999999"/>
    <n v="1655.08"/>
    <n v="1285"/>
    <n v="370.07999999999993"/>
  </r>
  <r>
    <x v="0"/>
    <s v="United States of America"/>
    <s v="Amarilla"/>
    <s v="Medium"/>
    <n v="1282"/>
    <n v="260"/>
    <n v="20"/>
    <n v="25640"/>
    <n v="2051.1999999999998"/>
    <n v="23588.799999999999"/>
    <n v="12820"/>
    <n v="10768.8"/>
  </r>
  <r>
    <x v="3"/>
    <s v="Mexico"/>
    <s v="Carretera"/>
    <s v="Medium"/>
    <n v="1540"/>
    <n v="3"/>
    <n v="125"/>
    <n v="192500"/>
    <n v="15400"/>
    <n v="177100"/>
    <n v="184800"/>
    <n v="-7700"/>
  </r>
  <r>
    <x v="1"/>
    <s v="France"/>
    <s v="Carretera"/>
    <s v="Medium"/>
    <n v="490"/>
    <n v="3"/>
    <n v="15"/>
    <n v="7350"/>
    <n v="588"/>
    <n v="6762"/>
    <n v="4900"/>
    <n v="1862"/>
  </r>
  <r>
    <x v="0"/>
    <s v="Mexico"/>
    <s v="Carretera"/>
    <s v="Medium"/>
    <n v="1362"/>
    <n v="3"/>
    <n v="350"/>
    <n v="476700"/>
    <n v="38136"/>
    <n v="438564"/>
    <n v="354120"/>
    <n v="84444"/>
  </r>
  <r>
    <x v="1"/>
    <s v="France"/>
    <s v="Montana"/>
    <s v="Medium"/>
    <n v="2501"/>
    <n v="5"/>
    <n v="15"/>
    <n v="37515"/>
    <n v="3001.2"/>
    <n v="34513.800000000003"/>
    <n v="25010"/>
    <n v="9503.8000000000029"/>
  </r>
  <r>
    <x v="0"/>
    <s v="Canada"/>
    <s v="Montana"/>
    <s v="Medium"/>
    <n v="708"/>
    <n v="5"/>
    <n v="20"/>
    <n v="14160"/>
    <n v="1132.8"/>
    <n v="13027.2"/>
    <n v="7080"/>
    <n v="5947.2000000000007"/>
  </r>
  <r>
    <x v="0"/>
    <s v="Germany"/>
    <s v="Montana"/>
    <s v="Medium"/>
    <n v="645"/>
    <n v="5"/>
    <n v="20"/>
    <n v="12900"/>
    <n v="1032"/>
    <n v="11868"/>
    <n v="6450"/>
    <n v="5418"/>
  </r>
  <r>
    <x v="4"/>
    <s v="France"/>
    <s v="Montana"/>
    <s v="Medium"/>
    <n v="1562"/>
    <n v="5"/>
    <n v="300"/>
    <n v="468600"/>
    <n v="37488"/>
    <n v="431112"/>
    <n v="390500"/>
    <n v="40612"/>
  </r>
  <r>
    <x v="4"/>
    <s v="Canada"/>
    <s v="Montana"/>
    <s v="Medium"/>
    <n v="1283"/>
    <n v="5"/>
    <n v="300"/>
    <n v="384900"/>
    <n v="30792"/>
    <n v="354108"/>
    <n v="320750"/>
    <n v="33358"/>
  </r>
  <r>
    <x v="1"/>
    <s v="Germany"/>
    <s v="Montana"/>
    <s v="Medium"/>
    <n v="711"/>
    <n v="5"/>
    <n v="15"/>
    <n v="10665"/>
    <n v="853.2"/>
    <n v="9811.7999999999993"/>
    <n v="7110"/>
    <n v="2701.7999999999993"/>
  </r>
  <r>
    <x v="3"/>
    <s v="Mexico"/>
    <s v="Paseo"/>
    <s v="Medium"/>
    <n v="1114"/>
    <n v="10"/>
    <n v="125"/>
    <n v="139250"/>
    <n v="11140"/>
    <n v="128110"/>
    <n v="133680"/>
    <n v="-5570"/>
  </r>
  <r>
    <x v="0"/>
    <s v="Germany"/>
    <s v="Paseo"/>
    <s v="Medium"/>
    <n v="1259"/>
    <n v="10"/>
    <n v="7"/>
    <n v="8813"/>
    <n v="705.04"/>
    <n v="8107.96"/>
    <n v="6295"/>
    <n v="1812.96"/>
  </r>
  <r>
    <x v="0"/>
    <s v="Germany"/>
    <s v="Paseo"/>
    <s v="Medium"/>
    <n v="1095"/>
    <n v="10"/>
    <n v="7"/>
    <n v="7665"/>
    <n v="613.20000000000005"/>
    <n v="7051.8"/>
    <n v="5475"/>
    <n v="1576.8000000000002"/>
  </r>
  <r>
    <x v="0"/>
    <s v="Germany"/>
    <s v="Paseo"/>
    <s v="Medium"/>
    <n v="1366"/>
    <n v="10"/>
    <n v="20"/>
    <n v="27320"/>
    <n v="2185.6"/>
    <n v="25134.400000000001"/>
    <n v="13660"/>
    <n v="11474.400000000001"/>
  </r>
  <r>
    <x v="4"/>
    <s v="Mexico"/>
    <s v="Paseo"/>
    <s v="Medium"/>
    <n v="2460"/>
    <n v="10"/>
    <n v="300"/>
    <n v="738000"/>
    <n v="59040"/>
    <n v="678960"/>
    <n v="615000"/>
    <n v="63960"/>
  </r>
  <r>
    <x v="0"/>
    <s v="United States of America"/>
    <s v="Paseo"/>
    <s v="Medium"/>
    <n v="678"/>
    <n v="10"/>
    <n v="7"/>
    <n v="4746"/>
    <n v="379.68"/>
    <n v="4366.32"/>
    <n v="3390"/>
    <n v="976.31999999999971"/>
  </r>
  <r>
    <x v="0"/>
    <s v="Germany"/>
    <s v="Paseo"/>
    <s v="Medium"/>
    <n v="1598"/>
    <n v="10"/>
    <n v="7"/>
    <n v="11186"/>
    <n v="894.88"/>
    <n v="10291.120000000001"/>
    <n v="7990"/>
    <n v="2301.1200000000008"/>
  </r>
  <r>
    <x v="0"/>
    <s v="Germany"/>
    <s v="Paseo"/>
    <s v="Medium"/>
    <n v="2409"/>
    <n v="10"/>
    <n v="7"/>
    <n v="16863"/>
    <n v="1349.04"/>
    <n v="15513.96"/>
    <n v="12045"/>
    <n v="3468.9599999999991"/>
  </r>
  <r>
    <x v="0"/>
    <s v="Germany"/>
    <s v="Paseo"/>
    <s v="Medium"/>
    <n v="1934"/>
    <n v="10"/>
    <n v="20"/>
    <n v="38680"/>
    <n v="3094.4"/>
    <n v="35585.599999999999"/>
    <n v="19340"/>
    <n v="16245.599999999999"/>
  </r>
  <r>
    <x v="0"/>
    <s v="Mexico"/>
    <s v="Paseo"/>
    <s v="Medium"/>
    <n v="2993"/>
    <n v="10"/>
    <n v="20"/>
    <n v="59860"/>
    <n v="4788.8"/>
    <n v="55071.199999999997"/>
    <n v="29930"/>
    <n v="25141.199999999997"/>
  </r>
  <r>
    <x v="0"/>
    <s v="Germany"/>
    <s v="Paseo"/>
    <s v="Medium"/>
    <n v="2146"/>
    <n v="10"/>
    <n v="350"/>
    <n v="751100"/>
    <n v="60088"/>
    <n v="691012"/>
    <n v="557960"/>
    <n v="133052"/>
  </r>
  <r>
    <x v="0"/>
    <s v="Mexico"/>
    <s v="Paseo"/>
    <s v="Medium"/>
    <n v="1946"/>
    <n v="10"/>
    <n v="7"/>
    <n v="13622"/>
    <n v="1089.76"/>
    <n v="12532.24"/>
    <n v="9730"/>
    <n v="2802.24"/>
  </r>
  <r>
    <x v="0"/>
    <s v="Mexico"/>
    <s v="Paseo"/>
    <s v="Medium"/>
    <n v="1362"/>
    <n v="10"/>
    <n v="350"/>
    <n v="476700"/>
    <n v="38136"/>
    <n v="438564"/>
    <n v="354120"/>
    <n v="84444"/>
  </r>
  <r>
    <x v="2"/>
    <s v="Canada"/>
    <s v="Velo"/>
    <s v="Medium"/>
    <n v="598"/>
    <n v="120"/>
    <n v="12"/>
    <n v="7176"/>
    <n v="574.08000000000004"/>
    <n v="6601.92"/>
    <n v="1794"/>
    <n v="4807.92"/>
  </r>
  <r>
    <x v="0"/>
    <s v="United States of America"/>
    <s v="Velo"/>
    <s v="Medium"/>
    <n v="2907"/>
    <n v="120"/>
    <n v="7"/>
    <n v="20349"/>
    <n v="1627.92"/>
    <n v="18721.080000000002"/>
    <n v="14535"/>
    <n v="4186.0800000000017"/>
  </r>
  <r>
    <x v="0"/>
    <s v="Germany"/>
    <s v="Velo"/>
    <s v="Medium"/>
    <n v="2338"/>
    <n v="120"/>
    <n v="7"/>
    <n v="16366"/>
    <n v="1309.28"/>
    <n v="15056.72"/>
    <n v="11690"/>
    <n v="3366.7199999999993"/>
  </r>
  <r>
    <x v="4"/>
    <s v="France"/>
    <s v="Velo"/>
    <s v="Medium"/>
    <n v="386"/>
    <n v="120"/>
    <n v="300"/>
    <n v="115800"/>
    <n v="9264"/>
    <n v="106536"/>
    <n v="96500"/>
    <n v="10036"/>
  </r>
  <r>
    <x v="4"/>
    <s v="Mexico"/>
    <s v="Velo"/>
    <s v="Medium"/>
    <n v="635"/>
    <n v="120"/>
    <n v="300"/>
    <n v="190500"/>
    <n v="15240"/>
    <n v="175260"/>
    <n v="158750"/>
    <n v="16510"/>
  </r>
  <r>
    <x v="0"/>
    <s v="France"/>
    <s v="VTT"/>
    <s v="Medium"/>
    <n v="574.5"/>
    <n v="250"/>
    <n v="350"/>
    <n v="201075"/>
    <n v="16086"/>
    <n v="184989"/>
    <n v="149370"/>
    <n v="35619"/>
  </r>
  <r>
    <x v="0"/>
    <s v="Germany"/>
    <s v="VTT"/>
    <s v="Medium"/>
    <n v="2338"/>
    <n v="250"/>
    <n v="7"/>
    <n v="16366"/>
    <n v="1309.28"/>
    <n v="15056.72"/>
    <n v="11690"/>
    <n v="3366.7199999999993"/>
  </r>
  <r>
    <x v="0"/>
    <s v="France"/>
    <s v="VTT"/>
    <s v="Medium"/>
    <n v="381"/>
    <n v="250"/>
    <n v="350"/>
    <n v="133350"/>
    <n v="10668"/>
    <n v="122682"/>
    <n v="99060"/>
    <n v="23622"/>
  </r>
  <r>
    <x v="0"/>
    <s v="Germany"/>
    <s v="VTT"/>
    <s v="Medium"/>
    <n v="422"/>
    <n v="250"/>
    <n v="350"/>
    <n v="147700"/>
    <n v="11816"/>
    <n v="135884"/>
    <n v="109720"/>
    <n v="26164"/>
  </r>
  <r>
    <x v="4"/>
    <s v="Canada"/>
    <s v="VTT"/>
    <s v="Medium"/>
    <n v="2134"/>
    <n v="250"/>
    <n v="300"/>
    <n v="640200"/>
    <n v="51216"/>
    <n v="588984"/>
    <n v="533500"/>
    <n v="55484"/>
  </r>
  <r>
    <x v="4"/>
    <s v="United States of America"/>
    <s v="VTT"/>
    <s v="Medium"/>
    <n v="808"/>
    <n v="250"/>
    <n v="300"/>
    <n v="242400"/>
    <n v="19392"/>
    <n v="223008"/>
    <n v="202000"/>
    <n v="21008"/>
  </r>
  <r>
    <x v="0"/>
    <s v="Canada"/>
    <s v="Amarilla"/>
    <s v="Medium"/>
    <n v="708"/>
    <n v="260"/>
    <n v="20"/>
    <n v="14160"/>
    <n v="1132.8"/>
    <n v="13027.2"/>
    <n v="7080"/>
    <n v="5947.2000000000007"/>
  </r>
  <r>
    <x v="0"/>
    <s v="United States of America"/>
    <s v="Amarilla"/>
    <s v="Medium"/>
    <n v="2907"/>
    <n v="260"/>
    <n v="7"/>
    <n v="20349"/>
    <n v="1627.92"/>
    <n v="18721.080000000002"/>
    <n v="14535"/>
    <n v="4186.0800000000017"/>
  </r>
  <r>
    <x v="0"/>
    <s v="Germany"/>
    <s v="Amarilla"/>
    <s v="Medium"/>
    <n v="1366"/>
    <n v="260"/>
    <n v="20"/>
    <n v="27320"/>
    <n v="2185.6"/>
    <n v="25134.400000000001"/>
    <n v="13660"/>
    <n v="11474.400000000001"/>
  </r>
  <r>
    <x v="4"/>
    <s v="Mexico"/>
    <s v="Amarilla"/>
    <s v="Medium"/>
    <n v="2460"/>
    <n v="260"/>
    <n v="300"/>
    <n v="738000"/>
    <n v="59040"/>
    <n v="678960"/>
    <n v="615000"/>
    <n v="63960"/>
  </r>
  <r>
    <x v="0"/>
    <s v="Germany"/>
    <s v="Amarilla"/>
    <s v="Medium"/>
    <n v="1520"/>
    <n v="260"/>
    <n v="20"/>
    <n v="30400"/>
    <n v="2432"/>
    <n v="27968"/>
    <n v="15200"/>
    <n v="12768"/>
  </r>
  <r>
    <x v="1"/>
    <s v="Germany"/>
    <s v="Amarilla"/>
    <s v="Medium"/>
    <n v="711"/>
    <n v="260"/>
    <n v="15"/>
    <n v="10665"/>
    <n v="853.2"/>
    <n v="9811.7999999999993"/>
    <n v="7110"/>
    <n v="2701.7999999999993"/>
  </r>
  <r>
    <x v="2"/>
    <s v="Mexico"/>
    <s v="Amarilla"/>
    <s v="Medium"/>
    <n v="1375"/>
    <n v="260"/>
    <n v="12"/>
    <n v="16500"/>
    <n v="1320"/>
    <n v="15180"/>
    <n v="4125"/>
    <n v="11055"/>
  </r>
  <r>
    <x v="4"/>
    <s v="Mexico"/>
    <s v="Amarilla"/>
    <s v="Medium"/>
    <n v="635"/>
    <n v="260"/>
    <n v="300"/>
    <n v="190500"/>
    <n v="15240"/>
    <n v="175260"/>
    <n v="158750"/>
    <n v="16510"/>
  </r>
  <r>
    <x v="0"/>
    <s v="United States of America"/>
    <s v="VTT"/>
    <s v="Medium"/>
    <n v="436.5"/>
    <n v="250"/>
    <n v="20"/>
    <n v="8730"/>
    <n v="698.40000000000009"/>
    <n v="8031.5999999999995"/>
    <n v="4365"/>
    <n v="3666.5999999999995"/>
  </r>
  <r>
    <x v="4"/>
    <s v="Canada"/>
    <s v="Carretera"/>
    <s v="Medium"/>
    <n v="1094"/>
    <n v="3"/>
    <n v="300"/>
    <n v="328200"/>
    <n v="29538"/>
    <n v="298662"/>
    <n v="273500"/>
    <n v="25162"/>
  </r>
  <r>
    <x v="2"/>
    <s v="Mexico"/>
    <s v="Carretera"/>
    <s v="Medium"/>
    <n v="367"/>
    <n v="3"/>
    <n v="12"/>
    <n v="4404"/>
    <n v="396.36"/>
    <n v="4007.64"/>
    <n v="1101"/>
    <n v="2906.64"/>
  </r>
  <r>
    <x v="4"/>
    <s v="Canada"/>
    <s v="Montana"/>
    <s v="Medium"/>
    <n v="3802.5"/>
    <n v="5"/>
    <n v="300"/>
    <n v="1140750"/>
    <n v="102667.5"/>
    <n v="1038082.5"/>
    <n v="950625"/>
    <n v="87457.5"/>
  </r>
  <r>
    <x v="0"/>
    <s v="France"/>
    <s v="Montana"/>
    <s v="Medium"/>
    <n v="1666"/>
    <n v="5"/>
    <n v="350"/>
    <n v="583100"/>
    <n v="52479"/>
    <n v="530621"/>
    <n v="433160"/>
    <n v="97461"/>
  </r>
  <r>
    <x v="4"/>
    <s v="France"/>
    <s v="Montana"/>
    <s v="Medium"/>
    <n v="322"/>
    <n v="5"/>
    <n v="300"/>
    <n v="96600"/>
    <n v="8694"/>
    <n v="87906"/>
    <n v="80500"/>
    <n v="7406"/>
  </r>
  <r>
    <x v="2"/>
    <s v="Canada"/>
    <s v="Montana"/>
    <s v="Medium"/>
    <n v="2321"/>
    <n v="5"/>
    <n v="12"/>
    <n v="27852"/>
    <n v="2506.6799999999998"/>
    <n v="25345.32"/>
    <n v="6963"/>
    <n v="18382.32"/>
  </r>
  <r>
    <x v="3"/>
    <s v="France"/>
    <s v="Montana"/>
    <s v="Medium"/>
    <n v="1857"/>
    <n v="5"/>
    <n v="125"/>
    <n v="232125"/>
    <n v="20891.25"/>
    <n v="211233.75"/>
    <n v="222840"/>
    <n v="-11606.25"/>
  </r>
  <r>
    <x v="0"/>
    <s v="Canada"/>
    <s v="Montana"/>
    <s v="Medium"/>
    <n v="1611"/>
    <n v="5"/>
    <n v="7"/>
    <n v="11277"/>
    <n v="1014.93"/>
    <n v="10262.07"/>
    <n v="8055"/>
    <n v="2207.0699999999997"/>
  </r>
  <r>
    <x v="3"/>
    <s v="United States of America"/>
    <s v="Montana"/>
    <s v="Medium"/>
    <n v="2797"/>
    <n v="5"/>
    <n v="125"/>
    <n v="349625"/>
    <n v="31466.25"/>
    <n v="318158.75"/>
    <n v="335640"/>
    <n v="-17481.25"/>
  </r>
  <r>
    <x v="4"/>
    <s v="Germany"/>
    <s v="Montana"/>
    <s v="Medium"/>
    <n v="334"/>
    <n v="5"/>
    <n v="300"/>
    <n v="100200"/>
    <n v="9018"/>
    <n v="91182"/>
    <n v="83500"/>
    <n v="7682"/>
  </r>
  <r>
    <x v="4"/>
    <s v="Mexico"/>
    <s v="Paseo"/>
    <s v="Medium"/>
    <n v="2565"/>
    <n v="10"/>
    <n v="300"/>
    <n v="769500"/>
    <n v="69255"/>
    <n v="700245"/>
    <n v="641250"/>
    <n v="58995"/>
  </r>
  <r>
    <x v="0"/>
    <s v="Mexico"/>
    <s v="Paseo"/>
    <s v="Medium"/>
    <n v="2417"/>
    <n v="10"/>
    <n v="350"/>
    <n v="845950"/>
    <n v="76135.5"/>
    <n v="769814.5"/>
    <n v="628420"/>
    <n v="141394.5"/>
  </r>
  <r>
    <x v="1"/>
    <s v="United States of America"/>
    <s v="Paseo"/>
    <s v="Medium"/>
    <n v="3675"/>
    <n v="10"/>
    <n v="15"/>
    <n v="55125"/>
    <n v="4961.25"/>
    <n v="50163.75"/>
    <n v="36750"/>
    <n v="13413.75"/>
  </r>
  <r>
    <x v="4"/>
    <s v="Canada"/>
    <s v="Paseo"/>
    <s v="Medium"/>
    <n v="1094"/>
    <n v="10"/>
    <n v="300"/>
    <n v="328200"/>
    <n v="29538"/>
    <n v="298662"/>
    <n v="273500"/>
    <n v="25162"/>
  </r>
  <r>
    <x v="1"/>
    <s v="France"/>
    <s v="Paseo"/>
    <s v="Medium"/>
    <n v="1227"/>
    <n v="10"/>
    <n v="15"/>
    <n v="18405"/>
    <n v="1656.45"/>
    <n v="16748.55"/>
    <n v="12270"/>
    <n v="4478.5499999999993"/>
  </r>
  <r>
    <x v="2"/>
    <s v="Mexico"/>
    <s v="Paseo"/>
    <s v="Medium"/>
    <n v="367"/>
    <n v="10"/>
    <n v="12"/>
    <n v="4404"/>
    <n v="396.36"/>
    <n v="4007.64"/>
    <n v="1101"/>
    <n v="2906.64"/>
  </r>
  <r>
    <x v="4"/>
    <s v="France"/>
    <s v="Paseo"/>
    <s v="Medium"/>
    <n v="1324"/>
    <n v="10"/>
    <n v="300"/>
    <n v="397200"/>
    <n v="35748"/>
    <n v="361452"/>
    <n v="331000"/>
    <n v="30452"/>
  </r>
  <r>
    <x v="2"/>
    <s v="Germany"/>
    <s v="Paseo"/>
    <s v="Medium"/>
    <n v="1775"/>
    <n v="10"/>
    <n v="12"/>
    <n v="21300"/>
    <n v="1917"/>
    <n v="19383"/>
    <n v="5325"/>
    <n v="14058"/>
  </r>
  <r>
    <x v="3"/>
    <s v="United States of America"/>
    <s v="Paseo"/>
    <s v="Medium"/>
    <n v="2797"/>
    <n v="10"/>
    <n v="125"/>
    <n v="349625"/>
    <n v="31466.25"/>
    <n v="318158.75"/>
    <n v="335640"/>
    <n v="-17481.25"/>
  </r>
  <r>
    <x v="1"/>
    <s v="Mexico"/>
    <s v="Velo"/>
    <s v="Medium"/>
    <n v="245"/>
    <n v="120"/>
    <n v="15"/>
    <n v="3675"/>
    <n v="330.75"/>
    <n v="3344.25"/>
    <n v="2450"/>
    <n v="894.25"/>
  </r>
  <r>
    <x v="4"/>
    <s v="Canada"/>
    <s v="Velo"/>
    <s v="Medium"/>
    <n v="3793.5"/>
    <n v="120"/>
    <n v="300"/>
    <n v="1138050"/>
    <n v="102424.5"/>
    <n v="1035625.5"/>
    <n v="948375"/>
    <n v="87250.5"/>
  </r>
  <r>
    <x v="0"/>
    <s v="Germany"/>
    <s v="Velo"/>
    <s v="Medium"/>
    <n v="1307"/>
    <n v="120"/>
    <n v="350"/>
    <n v="457450"/>
    <n v="41170.5"/>
    <n v="416279.5"/>
    <n v="339820"/>
    <n v="76459.5"/>
  </r>
  <r>
    <x v="3"/>
    <s v="Canada"/>
    <s v="Velo"/>
    <s v="Medium"/>
    <n v="567"/>
    <n v="120"/>
    <n v="125"/>
    <n v="70875"/>
    <n v="6378.75"/>
    <n v="64496.25"/>
    <n v="68040"/>
    <n v="-3543.75"/>
  </r>
  <r>
    <x v="3"/>
    <s v="Mexico"/>
    <s v="Velo"/>
    <s v="Medium"/>
    <n v="2110"/>
    <n v="120"/>
    <n v="125"/>
    <n v="263750"/>
    <n v="23737.5"/>
    <n v="240012.5"/>
    <n v="253200"/>
    <n v="-13187.5"/>
  </r>
  <r>
    <x v="0"/>
    <s v="Canada"/>
    <s v="Velo"/>
    <s v="Medium"/>
    <n v="1269"/>
    <n v="120"/>
    <n v="350"/>
    <n v="444150"/>
    <n v="39973.5"/>
    <n v="404176.5"/>
    <n v="329940"/>
    <n v="74236.5"/>
  </r>
  <r>
    <x v="2"/>
    <s v="United States of America"/>
    <s v="VTT"/>
    <s v="Medium"/>
    <n v="1956"/>
    <n v="250"/>
    <n v="12"/>
    <n v="23472"/>
    <n v="2112.48"/>
    <n v="21359.52"/>
    <n v="5868"/>
    <n v="15491.52"/>
  </r>
  <r>
    <x v="4"/>
    <s v="Germany"/>
    <s v="VTT"/>
    <s v="Medium"/>
    <n v="2659"/>
    <n v="250"/>
    <n v="300"/>
    <n v="797700"/>
    <n v="71793"/>
    <n v="725907"/>
    <n v="664750"/>
    <n v="61157"/>
  </r>
  <r>
    <x v="0"/>
    <s v="United States of America"/>
    <s v="VTT"/>
    <s v="Medium"/>
    <n v="1351.5"/>
    <n v="250"/>
    <n v="350"/>
    <n v="473025"/>
    <n v="42572.25"/>
    <n v="430452.75"/>
    <n v="351390"/>
    <n v="79062.75"/>
  </r>
  <r>
    <x v="2"/>
    <s v="Germany"/>
    <s v="VTT"/>
    <s v="Medium"/>
    <n v="880"/>
    <n v="250"/>
    <n v="12"/>
    <n v="10560"/>
    <n v="950.4"/>
    <n v="9609.6"/>
    <n v="2640"/>
    <n v="6969.6"/>
  </r>
  <r>
    <x v="4"/>
    <s v="United States of America"/>
    <s v="VTT"/>
    <s v="Medium"/>
    <n v="1867"/>
    <n v="250"/>
    <n v="300"/>
    <n v="560100"/>
    <n v="50409"/>
    <n v="509691"/>
    <n v="466750"/>
    <n v="42941"/>
  </r>
  <r>
    <x v="2"/>
    <s v="France"/>
    <s v="VTT"/>
    <s v="Medium"/>
    <n v="2234"/>
    <n v="250"/>
    <n v="12"/>
    <n v="26808"/>
    <n v="2412.7199999999998"/>
    <n v="24395.279999999999"/>
    <n v="6702"/>
    <n v="17693.28"/>
  </r>
  <r>
    <x v="1"/>
    <s v="France"/>
    <s v="VTT"/>
    <s v="Medium"/>
    <n v="1227"/>
    <n v="250"/>
    <n v="15"/>
    <n v="18405"/>
    <n v="1656.45"/>
    <n v="16748.55"/>
    <n v="12270"/>
    <n v="4478.5499999999993"/>
  </r>
  <r>
    <x v="3"/>
    <s v="Mexico"/>
    <s v="VTT"/>
    <s v="Medium"/>
    <n v="877"/>
    <n v="250"/>
    <n v="125"/>
    <n v="109625"/>
    <n v="9866.25"/>
    <n v="99758.75"/>
    <n v="105240"/>
    <n v="-5481.25"/>
  </r>
  <r>
    <x v="0"/>
    <s v="United States of America"/>
    <s v="Amarilla"/>
    <s v="Medium"/>
    <n v="2071"/>
    <n v="260"/>
    <n v="350"/>
    <n v="724850"/>
    <n v="65236.5"/>
    <n v="659613.5"/>
    <n v="538460"/>
    <n v="121153.5"/>
  </r>
  <r>
    <x v="0"/>
    <s v="Canada"/>
    <s v="Amarilla"/>
    <s v="Medium"/>
    <n v="1269"/>
    <n v="260"/>
    <n v="350"/>
    <n v="444150"/>
    <n v="39973.5"/>
    <n v="404176.5"/>
    <n v="329940"/>
    <n v="74236.5"/>
  </r>
  <r>
    <x v="1"/>
    <s v="Germany"/>
    <s v="Amarilla"/>
    <s v="Medium"/>
    <n v="970"/>
    <n v="260"/>
    <n v="15"/>
    <n v="14550"/>
    <n v="1309.5"/>
    <n v="13240.5"/>
    <n v="9700"/>
    <n v="3540.5"/>
  </r>
  <r>
    <x v="0"/>
    <s v="Mexico"/>
    <s v="Amarilla"/>
    <s v="Medium"/>
    <n v="1694"/>
    <n v="260"/>
    <n v="20"/>
    <n v="33880"/>
    <n v="3049.2"/>
    <n v="30830.799999999999"/>
    <n v="16940"/>
    <n v="13890.8"/>
  </r>
  <r>
    <x v="0"/>
    <s v="Germany"/>
    <s v="Carretera"/>
    <s v="Medium"/>
    <n v="663"/>
    <n v="3"/>
    <n v="20"/>
    <n v="13260"/>
    <n v="1193.4000000000001"/>
    <n v="12066.6"/>
    <n v="6630"/>
    <n v="5436.6"/>
  </r>
  <r>
    <x v="0"/>
    <s v="Canada"/>
    <s v="Carretera"/>
    <s v="Medium"/>
    <n v="819"/>
    <n v="3"/>
    <n v="7"/>
    <n v="5733"/>
    <n v="515.97"/>
    <n v="5217.03"/>
    <n v="4095"/>
    <n v="1122.03"/>
  </r>
  <r>
    <x v="2"/>
    <s v="Germany"/>
    <s v="Carretera"/>
    <s v="Medium"/>
    <n v="1580"/>
    <n v="3"/>
    <n v="12"/>
    <n v="18960"/>
    <n v="1706.4"/>
    <n v="17253.599999999999"/>
    <n v="4740"/>
    <n v="12513.599999999999"/>
  </r>
  <r>
    <x v="0"/>
    <s v="Mexico"/>
    <s v="Carretera"/>
    <s v="Medium"/>
    <n v="521"/>
    <n v="3"/>
    <n v="7"/>
    <n v="3647"/>
    <n v="328.23"/>
    <n v="3318.77"/>
    <n v="2605"/>
    <n v="713.77"/>
  </r>
  <r>
    <x v="0"/>
    <s v="United States of America"/>
    <s v="Paseo"/>
    <s v="Medium"/>
    <n v="973"/>
    <n v="10"/>
    <n v="20"/>
    <n v="19460"/>
    <n v="1751.4"/>
    <n v="17708.599999999999"/>
    <n v="9730"/>
    <n v="7978.5999999999985"/>
  </r>
  <r>
    <x v="0"/>
    <s v="Mexico"/>
    <s v="Paseo"/>
    <s v="Medium"/>
    <n v="1038"/>
    <n v="10"/>
    <n v="20"/>
    <n v="20760"/>
    <n v="1868.4"/>
    <n v="18891.599999999999"/>
    <n v="10380"/>
    <n v="8511.5999999999985"/>
  </r>
  <r>
    <x v="0"/>
    <s v="Germany"/>
    <s v="Paseo"/>
    <s v="Medium"/>
    <n v="360"/>
    <n v="10"/>
    <n v="7"/>
    <n v="2520"/>
    <n v="226.8"/>
    <n v="2293.1999999999998"/>
    <n v="1800"/>
    <n v="493.19999999999982"/>
  </r>
  <r>
    <x v="2"/>
    <s v="France"/>
    <s v="Velo"/>
    <s v="Medium"/>
    <n v="1967"/>
    <n v="120"/>
    <n v="12"/>
    <n v="23604"/>
    <n v="2124.36"/>
    <n v="21479.64"/>
    <n v="5901"/>
    <n v="15578.64"/>
  </r>
  <r>
    <x v="1"/>
    <s v="Mexico"/>
    <s v="Velo"/>
    <s v="Medium"/>
    <n v="2628"/>
    <n v="120"/>
    <n v="15"/>
    <n v="39420"/>
    <n v="3547.8"/>
    <n v="35872.199999999997"/>
    <n v="26280"/>
    <n v="9592.1999999999971"/>
  </r>
  <r>
    <x v="0"/>
    <s v="Germany"/>
    <s v="VTT"/>
    <s v="Medium"/>
    <n v="360"/>
    <n v="250"/>
    <n v="7"/>
    <n v="2520"/>
    <n v="226.8"/>
    <n v="2293.1999999999998"/>
    <n v="1800"/>
    <n v="493.19999999999982"/>
  </r>
  <r>
    <x v="0"/>
    <s v="France"/>
    <s v="VTT"/>
    <s v="Medium"/>
    <n v="2682"/>
    <n v="250"/>
    <n v="20"/>
    <n v="53640"/>
    <n v="4827.6000000000004"/>
    <n v="48812.4"/>
    <n v="26820"/>
    <n v="21992.400000000001"/>
  </r>
  <r>
    <x v="0"/>
    <s v="Mexico"/>
    <s v="VTT"/>
    <s v="Medium"/>
    <n v="521"/>
    <n v="250"/>
    <n v="7"/>
    <n v="3647"/>
    <n v="328.23"/>
    <n v="3318.77"/>
    <n v="2605"/>
    <n v="713.77"/>
  </r>
  <r>
    <x v="0"/>
    <s v="Mexico"/>
    <s v="Amarilla"/>
    <s v="Medium"/>
    <n v="1038"/>
    <n v="260"/>
    <n v="20"/>
    <n v="20760"/>
    <n v="1868.4"/>
    <n v="18891.599999999999"/>
    <n v="10380"/>
    <n v="8511.5999999999985"/>
  </r>
  <r>
    <x v="1"/>
    <s v="Canada"/>
    <s v="Amarilla"/>
    <s v="Medium"/>
    <n v="1630.5"/>
    <n v="260"/>
    <n v="15"/>
    <n v="24457.5"/>
    <n v="2201.1750000000002"/>
    <n v="22256.324999999997"/>
    <n v="16305"/>
    <n v="5951.3249999999989"/>
  </r>
  <r>
    <x v="2"/>
    <s v="France"/>
    <s v="Amarilla"/>
    <s v="Medium"/>
    <n v="306"/>
    <n v="260"/>
    <n v="12"/>
    <n v="3672"/>
    <n v="330.48"/>
    <n v="3341.52"/>
    <n v="918"/>
    <n v="2423.52"/>
  </r>
  <r>
    <x v="2"/>
    <s v="United States of America"/>
    <s v="Carretera"/>
    <s v="High"/>
    <n v="386"/>
    <n v="3"/>
    <n v="12"/>
    <n v="4632"/>
    <n v="463.2"/>
    <n v="4168.8"/>
    <n v="1158"/>
    <n v="3010.8"/>
  </r>
  <r>
    <x v="0"/>
    <s v="United States of America"/>
    <s v="Montana"/>
    <s v="High"/>
    <n v="2328"/>
    <n v="5"/>
    <n v="7"/>
    <n v="16296"/>
    <n v="1629.6"/>
    <n v="14666.4"/>
    <n v="11640"/>
    <n v="3026.3999999999996"/>
  </r>
  <r>
    <x v="2"/>
    <s v="United States of America"/>
    <s v="Paseo"/>
    <s v="High"/>
    <n v="386"/>
    <n v="10"/>
    <n v="12"/>
    <n v="4632"/>
    <n v="463.2"/>
    <n v="4168.8"/>
    <n v="1158"/>
    <n v="3010.8"/>
  </r>
  <r>
    <x v="3"/>
    <s v="United States of America"/>
    <s v="Carretera"/>
    <s v="High"/>
    <n v="3445.5"/>
    <n v="3"/>
    <n v="125"/>
    <n v="430687.5"/>
    <n v="43068.75"/>
    <n v="387618.75"/>
    <n v="413460"/>
    <n v="-25841.25"/>
  </r>
  <r>
    <x v="3"/>
    <s v="France"/>
    <s v="Carretera"/>
    <s v="High"/>
    <n v="1482"/>
    <n v="3"/>
    <n v="125"/>
    <n v="185250"/>
    <n v="18525"/>
    <n v="166725"/>
    <n v="177840"/>
    <n v="-11115"/>
  </r>
  <r>
    <x v="0"/>
    <s v="United States of America"/>
    <s v="Montana"/>
    <s v="High"/>
    <n v="2313"/>
    <n v="5"/>
    <n v="350"/>
    <n v="809550"/>
    <n v="80955"/>
    <n v="728595"/>
    <n v="601380"/>
    <n v="127215"/>
  </r>
  <r>
    <x v="3"/>
    <s v="United States of America"/>
    <s v="Montana"/>
    <s v="High"/>
    <n v="1804"/>
    <n v="5"/>
    <n v="125"/>
    <n v="225500"/>
    <n v="22550"/>
    <n v="202950"/>
    <n v="216480"/>
    <n v="-13530"/>
  </r>
  <r>
    <x v="1"/>
    <s v="France"/>
    <s v="Montana"/>
    <s v="High"/>
    <n v="2072"/>
    <n v="5"/>
    <n v="15"/>
    <n v="31080"/>
    <n v="3108"/>
    <n v="27972"/>
    <n v="20720"/>
    <n v="7252"/>
  </r>
  <r>
    <x v="0"/>
    <s v="France"/>
    <s v="Paseo"/>
    <s v="High"/>
    <n v="1954"/>
    <n v="10"/>
    <n v="20"/>
    <n v="39080"/>
    <n v="3908"/>
    <n v="35172"/>
    <n v="19540"/>
    <n v="15632"/>
  </r>
  <r>
    <x v="4"/>
    <s v="Mexico"/>
    <s v="Paseo"/>
    <s v="High"/>
    <n v="591"/>
    <n v="10"/>
    <n v="300"/>
    <n v="177300"/>
    <n v="17730"/>
    <n v="159570"/>
    <n v="147750"/>
    <n v="11820"/>
  </r>
  <r>
    <x v="1"/>
    <s v="France"/>
    <s v="Paseo"/>
    <s v="High"/>
    <n v="2167"/>
    <n v="10"/>
    <n v="15"/>
    <n v="32505"/>
    <n v="3250.5"/>
    <n v="29254.5"/>
    <n v="21670"/>
    <n v="7584.5"/>
  </r>
  <r>
    <x v="0"/>
    <s v="Germany"/>
    <s v="Paseo"/>
    <s v="High"/>
    <n v="241"/>
    <n v="10"/>
    <n v="20"/>
    <n v="4820"/>
    <n v="482"/>
    <n v="4338"/>
    <n v="2410"/>
    <n v="1928"/>
  </r>
  <r>
    <x v="1"/>
    <s v="Germany"/>
    <s v="Velo"/>
    <s v="High"/>
    <n v="681"/>
    <n v="120"/>
    <n v="15"/>
    <n v="10215"/>
    <n v="1021.5"/>
    <n v="9193.5"/>
    <n v="6810"/>
    <n v="2383.5"/>
  </r>
  <r>
    <x v="1"/>
    <s v="Germany"/>
    <s v="Velo"/>
    <s v="High"/>
    <n v="510"/>
    <n v="120"/>
    <n v="15"/>
    <n v="7650"/>
    <n v="765"/>
    <n v="6885"/>
    <n v="5100"/>
    <n v="1785"/>
  </r>
  <r>
    <x v="1"/>
    <s v="United States of America"/>
    <s v="Velo"/>
    <s v="High"/>
    <n v="790"/>
    <n v="120"/>
    <n v="15"/>
    <n v="11850"/>
    <n v="1185"/>
    <n v="10665"/>
    <n v="7900"/>
    <n v="2765"/>
  </r>
  <r>
    <x v="0"/>
    <s v="France"/>
    <s v="Velo"/>
    <s v="High"/>
    <n v="639"/>
    <n v="120"/>
    <n v="350"/>
    <n v="223650"/>
    <n v="22365"/>
    <n v="201285"/>
    <n v="166140"/>
    <n v="35145"/>
  </r>
  <r>
    <x v="3"/>
    <s v="United States of America"/>
    <s v="Velo"/>
    <s v="High"/>
    <n v="1596"/>
    <n v="120"/>
    <n v="125"/>
    <n v="199500"/>
    <n v="19950"/>
    <n v="179550"/>
    <n v="191520"/>
    <n v="-11970"/>
  </r>
  <r>
    <x v="4"/>
    <s v="United States of America"/>
    <s v="Velo"/>
    <s v="High"/>
    <n v="2294"/>
    <n v="120"/>
    <n v="300"/>
    <n v="688200"/>
    <n v="68820"/>
    <n v="619380"/>
    <n v="573500"/>
    <n v="45880"/>
  </r>
  <r>
    <x v="0"/>
    <s v="Germany"/>
    <s v="Velo"/>
    <s v="High"/>
    <n v="241"/>
    <n v="120"/>
    <n v="20"/>
    <n v="4820"/>
    <n v="482"/>
    <n v="4338"/>
    <n v="2410"/>
    <n v="1928"/>
  </r>
  <r>
    <x v="0"/>
    <s v="Germany"/>
    <s v="Velo"/>
    <s v="High"/>
    <n v="2665"/>
    <n v="120"/>
    <n v="7"/>
    <n v="18655"/>
    <n v="1865.5"/>
    <n v="16789.5"/>
    <n v="13325"/>
    <n v="3464.5"/>
  </r>
  <r>
    <x v="3"/>
    <s v="Canada"/>
    <s v="Velo"/>
    <s v="High"/>
    <n v="1916"/>
    <n v="120"/>
    <n v="125"/>
    <n v="239500"/>
    <n v="23950"/>
    <n v="215550"/>
    <n v="229920"/>
    <n v="-14370"/>
  </r>
  <r>
    <x v="4"/>
    <s v="France"/>
    <s v="Velo"/>
    <s v="High"/>
    <n v="853"/>
    <n v="120"/>
    <n v="300"/>
    <n v="255900"/>
    <n v="25590"/>
    <n v="230310"/>
    <n v="213250"/>
    <n v="17060"/>
  </r>
  <r>
    <x v="3"/>
    <s v="Mexico"/>
    <s v="VTT"/>
    <s v="High"/>
    <n v="341"/>
    <n v="250"/>
    <n v="125"/>
    <n v="42625"/>
    <n v="4262.5"/>
    <n v="38362.5"/>
    <n v="40920"/>
    <n v="-2557.5"/>
  </r>
  <r>
    <x v="1"/>
    <s v="Mexico"/>
    <s v="VTT"/>
    <s v="High"/>
    <n v="641"/>
    <n v="250"/>
    <n v="15"/>
    <n v="9615"/>
    <n v="961.5"/>
    <n v="8653.5"/>
    <n v="6410"/>
    <n v="2243.5"/>
  </r>
  <r>
    <x v="0"/>
    <s v="United States of America"/>
    <s v="VTT"/>
    <s v="High"/>
    <n v="2807"/>
    <n v="250"/>
    <n v="350"/>
    <n v="982450"/>
    <n v="98245"/>
    <n v="884205"/>
    <n v="729820"/>
    <n v="154385"/>
  </r>
  <r>
    <x v="4"/>
    <s v="Mexico"/>
    <s v="VTT"/>
    <s v="High"/>
    <n v="432"/>
    <n v="250"/>
    <n v="300"/>
    <n v="129600"/>
    <n v="12960"/>
    <n v="116640"/>
    <n v="108000"/>
    <n v="8640"/>
  </r>
  <r>
    <x v="4"/>
    <s v="United States of America"/>
    <s v="VTT"/>
    <s v="High"/>
    <n v="2294"/>
    <n v="250"/>
    <n v="300"/>
    <n v="688200"/>
    <n v="68820"/>
    <n v="619380"/>
    <n v="573500"/>
    <n v="45880"/>
  </r>
  <r>
    <x v="1"/>
    <s v="France"/>
    <s v="VTT"/>
    <s v="High"/>
    <n v="2167"/>
    <n v="250"/>
    <n v="15"/>
    <n v="32505"/>
    <n v="3250.5"/>
    <n v="29254.5"/>
    <n v="21670"/>
    <n v="7584.5"/>
  </r>
  <r>
    <x v="3"/>
    <s v="Canada"/>
    <s v="VTT"/>
    <s v="High"/>
    <n v="2529"/>
    <n v="250"/>
    <n v="125"/>
    <n v="316125"/>
    <n v="31612.5"/>
    <n v="284512.5"/>
    <n v="303480"/>
    <n v="-18967.5"/>
  </r>
  <r>
    <x v="0"/>
    <s v="Germany"/>
    <s v="VTT"/>
    <s v="High"/>
    <n v="1870"/>
    <n v="250"/>
    <n v="350"/>
    <n v="654500"/>
    <n v="65450"/>
    <n v="589050"/>
    <n v="486200"/>
    <n v="102850"/>
  </r>
  <r>
    <x v="3"/>
    <s v="United States of America"/>
    <s v="Amarilla"/>
    <s v="High"/>
    <n v="579"/>
    <n v="260"/>
    <n v="125"/>
    <n v="72375"/>
    <n v="7237.5"/>
    <n v="65137.5"/>
    <n v="69480"/>
    <n v="-4342.5"/>
  </r>
  <r>
    <x v="0"/>
    <s v="Canada"/>
    <s v="Amarilla"/>
    <s v="High"/>
    <n v="2240"/>
    <n v="260"/>
    <n v="350"/>
    <n v="784000"/>
    <n v="78400"/>
    <n v="705600"/>
    <n v="582400"/>
    <n v="123200"/>
  </r>
  <r>
    <x v="4"/>
    <s v="United States of America"/>
    <s v="Amarilla"/>
    <s v="High"/>
    <n v="2993"/>
    <n v="260"/>
    <n v="300"/>
    <n v="897900"/>
    <n v="89790"/>
    <n v="808110"/>
    <n v="748250"/>
    <n v="59860"/>
  </r>
  <r>
    <x v="2"/>
    <s v="Canada"/>
    <s v="Amarilla"/>
    <s v="High"/>
    <n v="3520.5"/>
    <n v="260"/>
    <n v="12"/>
    <n v="42246"/>
    <n v="4224.6000000000004"/>
    <n v="38021.399999999994"/>
    <n v="10561.5"/>
    <n v="27459.899999999998"/>
  </r>
  <r>
    <x v="0"/>
    <s v="Mexico"/>
    <s v="Amarilla"/>
    <s v="High"/>
    <n v="2039"/>
    <n v="260"/>
    <n v="20"/>
    <n v="40780"/>
    <n v="4078"/>
    <n v="36702"/>
    <n v="20390"/>
    <n v="16312"/>
  </r>
  <r>
    <x v="2"/>
    <s v="Germany"/>
    <s v="Amarilla"/>
    <s v="High"/>
    <n v="2574"/>
    <n v="260"/>
    <n v="12"/>
    <n v="30888"/>
    <n v="3088.8"/>
    <n v="27799.200000000001"/>
    <n v="7722"/>
    <n v="20077.2"/>
  </r>
  <r>
    <x v="0"/>
    <s v="Canada"/>
    <s v="Amarilla"/>
    <s v="High"/>
    <n v="707"/>
    <n v="260"/>
    <n v="350"/>
    <n v="247450"/>
    <n v="24745"/>
    <n v="222705"/>
    <n v="183820"/>
    <n v="38885"/>
  </r>
  <r>
    <x v="1"/>
    <s v="France"/>
    <s v="Amarilla"/>
    <s v="High"/>
    <n v="2072"/>
    <n v="260"/>
    <n v="15"/>
    <n v="31080"/>
    <n v="3108"/>
    <n v="27972"/>
    <n v="20720"/>
    <n v="7252"/>
  </r>
  <r>
    <x v="4"/>
    <s v="France"/>
    <s v="Amarilla"/>
    <s v="High"/>
    <n v="853"/>
    <n v="260"/>
    <n v="300"/>
    <n v="255900"/>
    <n v="25590"/>
    <n v="230310"/>
    <n v="213250"/>
    <n v="17060"/>
  </r>
  <r>
    <x v="2"/>
    <s v="France"/>
    <s v="Carretera"/>
    <s v="High"/>
    <n v="1198"/>
    <n v="3"/>
    <n v="12"/>
    <n v="14376"/>
    <n v="1581.36"/>
    <n v="12794.64"/>
    <n v="3594"/>
    <n v="9200.64"/>
  </r>
  <r>
    <x v="0"/>
    <s v="France"/>
    <s v="Paseo"/>
    <s v="High"/>
    <n v="2532"/>
    <n v="10"/>
    <n v="7"/>
    <n v="17724"/>
    <n v="1949.6399999999999"/>
    <n v="15774.36"/>
    <n v="12660"/>
    <n v="3114.3599999999997"/>
  </r>
  <r>
    <x v="2"/>
    <s v="France"/>
    <s v="Paseo"/>
    <s v="High"/>
    <n v="1198"/>
    <n v="10"/>
    <n v="12"/>
    <n v="14376"/>
    <n v="1581.36"/>
    <n v="12794.64"/>
    <n v="3594"/>
    <n v="9200.64"/>
  </r>
  <r>
    <x v="1"/>
    <s v="Canada"/>
    <s v="Velo"/>
    <s v="High"/>
    <n v="384"/>
    <n v="120"/>
    <n v="15"/>
    <n v="5760"/>
    <n v="633.59999999999991"/>
    <n v="5126.3999999999996"/>
    <n v="3840"/>
    <n v="1286.3999999999999"/>
  </r>
  <r>
    <x v="2"/>
    <s v="Germany"/>
    <s v="Velo"/>
    <s v="High"/>
    <n v="472"/>
    <n v="120"/>
    <n v="12"/>
    <n v="5664"/>
    <n v="623.04"/>
    <n v="5040.96"/>
    <n v="1416"/>
    <n v="3624.96"/>
  </r>
  <r>
    <x v="0"/>
    <s v="United States of America"/>
    <s v="VTT"/>
    <s v="High"/>
    <n v="1579"/>
    <n v="250"/>
    <n v="7"/>
    <n v="11053"/>
    <n v="1215.83"/>
    <n v="9837.17"/>
    <n v="7895"/>
    <n v="1942.17"/>
  </r>
  <r>
    <x v="2"/>
    <s v="Mexico"/>
    <s v="VTT"/>
    <s v="High"/>
    <n v="1005"/>
    <n v="250"/>
    <n v="12"/>
    <n v="12060"/>
    <n v="1326.6"/>
    <n v="10733.4"/>
    <n v="3015"/>
    <n v="7718.4"/>
  </r>
  <r>
    <x v="1"/>
    <s v="United States of America"/>
    <s v="Amarilla"/>
    <s v="High"/>
    <n v="3199.5"/>
    <n v="260"/>
    <n v="15"/>
    <n v="47992.5"/>
    <n v="5279.1749999999993"/>
    <n v="42713.324999999997"/>
    <n v="31995"/>
    <n v="10718.324999999999"/>
  </r>
  <r>
    <x v="2"/>
    <s v="Germany"/>
    <s v="Amarilla"/>
    <s v="High"/>
    <n v="472"/>
    <n v="260"/>
    <n v="12"/>
    <n v="5664"/>
    <n v="623.04"/>
    <n v="5040.96"/>
    <n v="1416"/>
    <n v="3624.96"/>
  </r>
  <r>
    <x v="2"/>
    <s v="Canada"/>
    <s v="Carretera"/>
    <s v="High"/>
    <n v="1937"/>
    <n v="3"/>
    <n v="12"/>
    <n v="23244"/>
    <n v="2556.84"/>
    <n v="20687.16"/>
    <n v="5811"/>
    <n v="14876.16"/>
  </r>
  <r>
    <x v="0"/>
    <s v="Germany"/>
    <s v="Carretera"/>
    <s v="High"/>
    <n v="792"/>
    <n v="3"/>
    <n v="350"/>
    <n v="277200"/>
    <n v="30492"/>
    <n v="246708"/>
    <n v="205920"/>
    <n v="40788"/>
  </r>
  <r>
    <x v="4"/>
    <s v="Germany"/>
    <s v="Carretera"/>
    <s v="High"/>
    <n v="2811"/>
    <n v="3"/>
    <n v="300"/>
    <n v="843300"/>
    <n v="92763"/>
    <n v="750537"/>
    <n v="702750"/>
    <n v="47787"/>
  </r>
  <r>
    <x v="3"/>
    <s v="France"/>
    <s v="Carretera"/>
    <s v="High"/>
    <n v="2441"/>
    <n v="3"/>
    <n v="125"/>
    <n v="305125"/>
    <n v="33563.75"/>
    <n v="271561.25"/>
    <n v="292920"/>
    <n v="-21358.75"/>
  </r>
  <r>
    <x v="1"/>
    <s v="Canada"/>
    <s v="Carretera"/>
    <s v="High"/>
    <n v="1560"/>
    <n v="3"/>
    <n v="15"/>
    <n v="23400"/>
    <n v="2574"/>
    <n v="20826"/>
    <n v="15600"/>
    <n v="5226"/>
  </r>
  <r>
    <x v="0"/>
    <s v="Mexico"/>
    <s v="Carretera"/>
    <s v="High"/>
    <n v="2706"/>
    <n v="3"/>
    <n v="7"/>
    <n v="18942"/>
    <n v="2083.62"/>
    <n v="16858.38"/>
    <n v="13530"/>
    <n v="3328.380000000001"/>
  </r>
  <r>
    <x v="0"/>
    <s v="Germany"/>
    <s v="Montana"/>
    <s v="High"/>
    <n v="766"/>
    <n v="5"/>
    <n v="350"/>
    <n v="268100"/>
    <n v="29491"/>
    <n v="238609"/>
    <n v="199160"/>
    <n v="39449"/>
  </r>
  <r>
    <x v="0"/>
    <s v="Germany"/>
    <s v="Montana"/>
    <s v="High"/>
    <n v="2992"/>
    <n v="5"/>
    <n v="20"/>
    <n v="59840"/>
    <n v="6582.4"/>
    <n v="53257.599999999999"/>
    <n v="29920"/>
    <n v="23337.599999999999"/>
  </r>
  <r>
    <x v="1"/>
    <s v="Mexico"/>
    <s v="Montana"/>
    <s v="High"/>
    <n v="2157"/>
    <n v="5"/>
    <n v="15"/>
    <n v="32355"/>
    <n v="3559.05"/>
    <n v="28795.95"/>
    <n v="21570"/>
    <n v="7225.9500000000007"/>
  </r>
  <r>
    <x v="4"/>
    <s v="Canada"/>
    <s v="Paseo"/>
    <s v="High"/>
    <n v="873"/>
    <n v="10"/>
    <n v="300"/>
    <n v="261900"/>
    <n v="28809"/>
    <n v="233091"/>
    <n v="218250"/>
    <n v="14841"/>
  </r>
  <r>
    <x v="0"/>
    <s v="Mexico"/>
    <s v="Paseo"/>
    <s v="High"/>
    <n v="1122"/>
    <n v="10"/>
    <n v="20"/>
    <n v="22440"/>
    <n v="2468.4"/>
    <n v="19971.599999999999"/>
    <n v="11220"/>
    <n v="8751.5999999999985"/>
  </r>
  <r>
    <x v="0"/>
    <s v="Canada"/>
    <s v="Paseo"/>
    <s v="High"/>
    <n v="2104.5"/>
    <n v="10"/>
    <n v="350"/>
    <n v="736575"/>
    <n v="81023.25"/>
    <n v="655551.75"/>
    <n v="547170"/>
    <n v="108381.75"/>
  </r>
  <r>
    <x v="2"/>
    <s v="Canada"/>
    <s v="Paseo"/>
    <s v="High"/>
    <n v="4026"/>
    <n v="10"/>
    <n v="12"/>
    <n v="48312"/>
    <n v="5314.32"/>
    <n v="42997.68"/>
    <n v="12078"/>
    <n v="30919.68"/>
  </r>
  <r>
    <x v="2"/>
    <s v="France"/>
    <s v="Paseo"/>
    <s v="High"/>
    <n v="2425.5"/>
    <n v="10"/>
    <n v="12"/>
    <n v="29106"/>
    <n v="3201.66"/>
    <n v="25904.340000000004"/>
    <n v="7276.5"/>
    <n v="18627.840000000004"/>
  </r>
  <r>
    <x v="0"/>
    <s v="Canada"/>
    <s v="Paseo"/>
    <s v="High"/>
    <n v="2394"/>
    <n v="10"/>
    <n v="20"/>
    <n v="47880"/>
    <n v="5266.8"/>
    <n v="42613.2"/>
    <n v="23940"/>
    <n v="18673.199999999997"/>
  </r>
  <r>
    <x v="1"/>
    <s v="Mexico"/>
    <s v="Paseo"/>
    <s v="High"/>
    <n v="1984"/>
    <n v="10"/>
    <n v="15"/>
    <n v="29760"/>
    <n v="3273.6"/>
    <n v="26486.400000000001"/>
    <n v="19840"/>
    <n v="6646.4000000000015"/>
  </r>
  <r>
    <x v="3"/>
    <s v="France"/>
    <s v="Paseo"/>
    <s v="High"/>
    <n v="2441"/>
    <n v="10"/>
    <n v="125"/>
    <n v="305125"/>
    <n v="33563.75"/>
    <n v="271561.25"/>
    <n v="292920"/>
    <n v="-21358.75"/>
  </r>
  <r>
    <x v="0"/>
    <s v="Germany"/>
    <s v="Paseo"/>
    <s v="High"/>
    <n v="2992"/>
    <n v="10"/>
    <n v="20"/>
    <n v="59840"/>
    <n v="6582.4"/>
    <n v="53257.599999999999"/>
    <n v="29920"/>
    <n v="23337.599999999999"/>
  </r>
  <r>
    <x v="4"/>
    <s v="Canada"/>
    <s v="Paseo"/>
    <s v="High"/>
    <n v="1366"/>
    <n v="10"/>
    <n v="300"/>
    <n v="409800"/>
    <n v="45078"/>
    <n v="364722"/>
    <n v="341500"/>
    <n v="23222"/>
  </r>
  <r>
    <x v="0"/>
    <s v="France"/>
    <s v="Velo"/>
    <s v="High"/>
    <n v="2805"/>
    <n v="120"/>
    <n v="20"/>
    <n v="56100"/>
    <n v="6171"/>
    <n v="49929"/>
    <n v="28050"/>
    <n v="21879"/>
  </r>
  <r>
    <x v="1"/>
    <s v="Mexico"/>
    <s v="Velo"/>
    <s v="High"/>
    <n v="655"/>
    <n v="120"/>
    <n v="15"/>
    <n v="9825"/>
    <n v="1080.75"/>
    <n v="8744.25"/>
    <n v="6550"/>
    <n v="2194.25"/>
  </r>
  <r>
    <x v="0"/>
    <s v="Mexico"/>
    <s v="Velo"/>
    <s v="High"/>
    <n v="344"/>
    <n v="120"/>
    <n v="350"/>
    <n v="120400"/>
    <n v="13244"/>
    <n v="107156"/>
    <n v="89440"/>
    <n v="17716"/>
  </r>
  <r>
    <x v="0"/>
    <s v="Canada"/>
    <s v="Velo"/>
    <s v="High"/>
    <n v="1808"/>
    <n v="120"/>
    <n v="7"/>
    <n v="12656"/>
    <n v="1392.16"/>
    <n v="11263.84"/>
    <n v="9040"/>
    <n v="2223.84"/>
  </r>
  <r>
    <x v="2"/>
    <s v="France"/>
    <s v="VTT"/>
    <s v="High"/>
    <n v="1734"/>
    <n v="250"/>
    <n v="12"/>
    <n v="20808"/>
    <n v="2288.88"/>
    <n v="18519.12"/>
    <n v="5202"/>
    <n v="13317.119999999999"/>
  </r>
  <r>
    <x v="3"/>
    <s v="Mexico"/>
    <s v="VTT"/>
    <s v="High"/>
    <n v="554"/>
    <n v="250"/>
    <n v="125"/>
    <n v="69250"/>
    <n v="7617.5"/>
    <n v="61632.5"/>
    <n v="66480"/>
    <n v="-4847.5"/>
  </r>
  <r>
    <x v="0"/>
    <s v="Canada"/>
    <s v="VTT"/>
    <s v="High"/>
    <n v="2935"/>
    <n v="250"/>
    <n v="20"/>
    <n v="58700"/>
    <n v="6457"/>
    <n v="52243"/>
    <n v="29350"/>
    <n v="22893"/>
  </r>
  <r>
    <x v="3"/>
    <s v="Germany"/>
    <s v="Amarilla"/>
    <s v="High"/>
    <n v="3165"/>
    <n v="260"/>
    <n v="125"/>
    <n v="395625"/>
    <n v="43518.75"/>
    <n v="352106.25"/>
    <n v="379800"/>
    <n v="-27693.75"/>
  </r>
  <r>
    <x v="0"/>
    <s v="Mexico"/>
    <s v="Amarilla"/>
    <s v="High"/>
    <n v="2629"/>
    <n v="260"/>
    <n v="20"/>
    <n v="52580"/>
    <n v="5783.8"/>
    <n v="46796.2"/>
    <n v="26290"/>
    <n v="20506.199999999997"/>
  </r>
  <r>
    <x v="3"/>
    <s v="France"/>
    <s v="Amarilla"/>
    <s v="High"/>
    <n v="1433"/>
    <n v="260"/>
    <n v="125"/>
    <n v="179125"/>
    <n v="19703.75"/>
    <n v="159421.25"/>
    <n v="171960"/>
    <n v="-12538.75"/>
  </r>
  <r>
    <x v="3"/>
    <s v="Mexico"/>
    <s v="Amarilla"/>
    <s v="High"/>
    <n v="947"/>
    <n v="260"/>
    <n v="125"/>
    <n v="118375"/>
    <n v="13021.25"/>
    <n v="105353.75"/>
    <n v="113640"/>
    <n v="-8286.25"/>
  </r>
  <r>
    <x v="0"/>
    <s v="Mexico"/>
    <s v="Amarilla"/>
    <s v="High"/>
    <n v="344"/>
    <n v="260"/>
    <n v="350"/>
    <n v="120400"/>
    <n v="13244"/>
    <n v="107156"/>
    <n v="89440"/>
    <n v="17716"/>
  </r>
  <r>
    <x v="1"/>
    <s v="Mexico"/>
    <s v="Amarilla"/>
    <s v="High"/>
    <n v="2157"/>
    <n v="260"/>
    <n v="15"/>
    <n v="32355"/>
    <n v="3559.05"/>
    <n v="28795.95"/>
    <n v="21570"/>
    <n v="7225.9500000000007"/>
  </r>
  <r>
    <x v="0"/>
    <s v="United States of America"/>
    <s v="Paseo"/>
    <s v="High"/>
    <n v="380"/>
    <n v="10"/>
    <n v="7"/>
    <n v="2660"/>
    <n v="292.60000000000002"/>
    <n v="2367.4"/>
    <n v="1900"/>
    <n v="467.40000000000009"/>
  </r>
  <r>
    <x v="0"/>
    <s v="Mexico"/>
    <s v="Carretera"/>
    <s v="High"/>
    <n v="886"/>
    <n v="3"/>
    <n v="350"/>
    <n v="310100"/>
    <n v="37212"/>
    <n v="272888"/>
    <n v="230360"/>
    <n v="42528"/>
  </r>
  <r>
    <x v="3"/>
    <s v="Canada"/>
    <s v="Carretera"/>
    <s v="High"/>
    <n v="2416"/>
    <n v="3"/>
    <n v="125"/>
    <n v="302000"/>
    <n v="36240"/>
    <n v="265760"/>
    <n v="289920"/>
    <n v="-24160"/>
  </r>
  <r>
    <x v="3"/>
    <s v="Mexico"/>
    <s v="Carretera"/>
    <s v="High"/>
    <n v="2156"/>
    <n v="3"/>
    <n v="125"/>
    <n v="269500"/>
    <n v="32340"/>
    <n v="237160"/>
    <n v="258720"/>
    <n v="-21560"/>
  </r>
  <r>
    <x v="1"/>
    <s v="Canada"/>
    <s v="Carretera"/>
    <s v="High"/>
    <n v="2689"/>
    <n v="3"/>
    <n v="15"/>
    <n v="40335"/>
    <n v="4840.2"/>
    <n v="35494.800000000003"/>
    <n v="26890"/>
    <n v="8604.8000000000029"/>
  </r>
  <r>
    <x v="1"/>
    <s v="United States of America"/>
    <s v="Montana"/>
    <s v="High"/>
    <n v="677"/>
    <n v="5"/>
    <n v="15"/>
    <n v="10155"/>
    <n v="1218.5999999999999"/>
    <n v="8936.4"/>
    <n v="6770"/>
    <n v="2166.3999999999996"/>
  </r>
  <r>
    <x v="4"/>
    <s v="France"/>
    <s v="Montana"/>
    <s v="High"/>
    <n v="1773"/>
    <n v="5"/>
    <n v="300"/>
    <n v="531900"/>
    <n v="63828"/>
    <n v="468072"/>
    <n v="443250"/>
    <n v="24822"/>
  </r>
  <r>
    <x v="0"/>
    <s v="Mexico"/>
    <s v="Montana"/>
    <s v="High"/>
    <n v="2420"/>
    <n v="5"/>
    <n v="7"/>
    <n v="16940"/>
    <n v="2032.8"/>
    <n v="14907.2"/>
    <n v="12100"/>
    <n v="2807.2000000000007"/>
  </r>
  <r>
    <x v="0"/>
    <s v="Canada"/>
    <s v="Montana"/>
    <s v="High"/>
    <n v="2734"/>
    <n v="5"/>
    <n v="7"/>
    <n v="19138"/>
    <n v="2296.56"/>
    <n v="16841.439999999999"/>
    <n v="13670"/>
    <n v="3171.4399999999987"/>
  </r>
  <r>
    <x v="0"/>
    <s v="Mexico"/>
    <s v="Montana"/>
    <s v="High"/>
    <n v="1715"/>
    <n v="5"/>
    <n v="20"/>
    <n v="34300"/>
    <n v="4116"/>
    <n v="30184"/>
    <n v="17150"/>
    <n v="13034"/>
  </r>
  <r>
    <x v="4"/>
    <s v="France"/>
    <s v="Montana"/>
    <s v="High"/>
    <n v="1186"/>
    <n v="5"/>
    <n v="300"/>
    <n v="355800"/>
    <n v="42696"/>
    <n v="313104"/>
    <n v="296500"/>
    <n v="16604"/>
  </r>
  <r>
    <x v="4"/>
    <s v="United States of America"/>
    <s v="Paseo"/>
    <s v="High"/>
    <n v="3495"/>
    <n v="10"/>
    <n v="300"/>
    <n v="1048500"/>
    <n v="125820"/>
    <n v="922680"/>
    <n v="873750"/>
    <n v="48930"/>
  </r>
  <r>
    <x v="0"/>
    <s v="Mexico"/>
    <s v="Paseo"/>
    <s v="High"/>
    <n v="886"/>
    <n v="10"/>
    <n v="350"/>
    <n v="310100"/>
    <n v="37212"/>
    <n v="272888"/>
    <n v="230360"/>
    <n v="42528"/>
  </r>
  <r>
    <x v="3"/>
    <s v="Mexico"/>
    <s v="Paseo"/>
    <s v="High"/>
    <n v="2156"/>
    <n v="10"/>
    <n v="125"/>
    <n v="269500"/>
    <n v="32340"/>
    <n v="237160"/>
    <n v="258720"/>
    <n v="-21560"/>
  </r>
  <r>
    <x v="0"/>
    <s v="Mexico"/>
    <s v="Paseo"/>
    <s v="High"/>
    <n v="905"/>
    <n v="10"/>
    <n v="20"/>
    <n v="18100"/>
    <n v="2172"/>
    <n v="15928"/>
    <n v="9050"/>
    <n v="6878"/>
  </r>
  <r>
    <x v="0"/>
    <s v="Mexico"/>
    <s v="Paseo"/>
    <s v="High"/>
    <n v="1715"/>
    <n v="10"/>
    <n v="20"/>
    <n v="34300"/>
    <n v="4116"/>
    <n v="30184"/>
    <n v="17150"/>
    <n v="13034"/>
  </r>
  <r>
    <x v="0"/>
    <s v="France"/>
    <s v="Paseo"/>
    <s v="High"/>
    <n v="1594"/>
    <n v="10"/>
    <n v="350"/>
    <n v="557900"/>
    <n v="66948"/>
    <n v="490952"/>
    <n v="414440"/>
    <n v="76512"/>
  </r>
  <r>
    <x v="4"/>
    <s v="Germany"/>
    <s v="Paseo"/>
    <s v="High"/>
    <n v="1359"/>
    <n v="10"/>
    <n v="300"/>
    <n v="407700"/>
    <n v="48924"/>
    <n v="358776"/>
    <n v="339750"/>
    <n v="19026"/>
  </r>
  <r>
    <x v="4"/>
    <s v="Mexico"/>
    <s v="Paseo"/>
    <s v="High"/>
    <n v="2150"/>
    <n v="10"/>
    <n v="300"/>
    <n v="645000"/>
    <n v="77400"/>
    <n v="567600"/>
    <n v="537500"/>
    <n v="30100"/>
  </r>
  <r>
    <x v="0"/>
    <s v="Mexico"/>
    <s v="Paseo"/>
    <s v="High"/>
    <n v="1197"/>
    <n v="10"/>
    <n v="350"/>
    <n v="418950"/>
    <n v="50274"/>
    <n v="368676"/>
    <n v="311220"/>
    <n v="57456"/>
  </r>
  <r>
    <x v="1"/>
    <s v="Mexico"/>
    <s v="Paseo"/>
    <s v="High"/>
    <n v="380"/>
    <n v="10"/>
    <n v="15"/>
    <n v="5700"/>
    <n v="684"/>
    <n v="5016"/>
    <n v="3800"/>
    <n v="1216"/>
  </r>
  <r>
    <x v="0"/>
    <s v="Mexico"/>
    <s v="Paseo"/>
    <s v="High"/>
    <n v="1233"/>
    <n v="10"/>
    <n v="20"/>
    <n v="24660"/>
    <n v="2959.2"/>
    <n v="21700.799999999999"/>
    <n v="12330"/>
    <n v="9370.7999999999993"/>
  </r>
  <r>
    <x v="0"/>
    <s v="Mexico"/>
    <s v="Velo"/>
    <s v="High"/>
    <n v="1395"/>
    <n v="120"/>
    <n v="350"/>
    <n v="488250"/>
    <n v="58590"/>
    <n v="429660"/>
    <n v="362700"/>
    <n v="66960"/>
  </r>
  <r>
    <x v="0"/>
    <s v="United States of America"/>
    <s v="Velo"/>
    <s v="High"/>
    <n v="986"/>
    <n v="120"/>
    <n v="350"/>
    <n v="345100"/>
    <n v="41412"/>
    <n v="303688"/>
    <n v="256360"/>
    <n v="47328"/>
  </r>
  <r>
    <x v="0"/>
    <s v="Mexico"/>
    <s v="Velo"/>
    <s v="High"/>
    <n v="905"/>
    <n v="120"/>
    <n v="20"/>
    <n v="18100"/>
    <n v="2172"/>
    <n v="15928"/>
    <n v="9050"/>
    <n v="6878"/>
  </r>
  <r>
    <x v="2"/>
    <s v="Canada"/>
    <s v="VTT"/>
    <s v="High"/>
    <n v="2109"/>
    <n v="250"/>
    <n v="12"/>
    <n v="25308"/>
    <n v="3036.96"/>
    <n v="22271.040000000001"/>
    <n v="6327"/>
    <n v="15944.04"/>
  </r>
  <r>
    <x v="1"/>
    <s v="France"/>
    <s v="VTT"/>
    <s v="High"/>
    <n v="3874.5"/>
    <n v="250"/>
    <n v="15"/>
    <n v="58117.5"/>
    <n v="6974.0999999999995"/>
    <n v="51143.399999999994"/>
    <n v="38745"/>
    <n v="12398.399999999998"/>
  </r>
  <r>
    <x v="0"/>
    <s v="Canada"/>
    <s v="VTT"/>
    <s v="High"/>
    <n v="623"/>
    <n v="250"/>
    <n v="350"/>
    <n v="218050"/>
    <n v="26166"/>
    <n v="191884"/>
    <n v="161980"/>
    <n v="29904"/>
  </r>
  <r>
    <x v="0"/>
    <s v="United States of America"/>
    <s v="VTT"/>
    <s v="High"/>
    <n v="986"/>
    <n v="250"/>
    <n v="350"/>
    <n v="345100"/>
    <n v="41412"/>
    <n v="303688"/>
    <n v="256360"/>
    <n v="47328"/>
  </r>
  <r>
    <x v="3"/>
    <s v="United States of America"/>
    <s v="VTT"/>
    <s v="High"/>
    <n v="2387"/>
    <n v="250"/>
    <n v="125"/>
    <n v="298375"/>
    <n v="35805"/>
    <n v="262570"/>
    <n v="286440"/>
    <n v="-23870"/>
  </r>
  <r>
    <x v="0"/>
    <s v="Mexico"/>
    <s v="VTT"/>
    <s v="High"/>
    <n v="1233"/>
    <n v="250"/>
    <n v="20"/>
    <n v="24660"/>
    <n v="2959.2"/>
    <n v="21700.799999999999"/>
    <n v="12330"/>
    <n v="9370.7999999999993"/>
  </r>
  <r>
    <x v="0"/>
    <s v="United States of America"/>
    <s v="Amarilla"/>
    <s v="High"/>
    <n v="270"/>
    <n v="260"/>
    <n v="350"/>
    <n v="94500"/>
    <n v="11340"/>
    <n v="83160"/>
    <n v="70200"/>
    <n v="12960"/>
  </r>
  <r>
    <x v="0"/>
    <s v="France"/>
    <s v="Amarilla"/>
    <s v="High"/>
    <n v="3421.5"/>
    <n v="260"/>
    <n v="7"/>
    <n v="23950.5"/>
    <n v="2874.06"/>
    <n v="21076.44"/>
    <n v="17107.5"/>
    <n v="3968.9399999999987"/>
  </r>
  <r>
    <x v="0"/>
    <s v="Canada"/>
    <s v="Amarilla"/>
    <s v="High"/>
    <n v="2734"/>
    <n v="260"/>
    <n v="7"/>
    <n v="19138"/>
    <n v="2296.56"/>
    <n v="16841.439999999999"/>
    <n v="13670"/>
    <n v="3171.4399999999987"/>
  </r>
  <r>
    <x v="1"/>
    <s v="United States of America"/>
    <s v="Amarilla"/>
    <s v="High"/>
    <n v="2548"/>
    <n v="260"/>
    <n v="15"/>
    <n v="38220"/>
    <n v="4586.3999999999996"/>
    <n v="33633.599999999999"/>
    <n v="25480"/>
    <n v="8153.5999999999985"/>
  </r>
  <r>
    <x v="0"/>
    <s v="France"/>
    <s v="Carretera"/>
    <s v="High"/>
    <n v="2521.5"/>
    <n v="3"/>
    <n v="20"/>
    <n v="50430"/>
    <n v="6051.6"/>
    <n v="44378.399999999994"/>
    <n v="25215"/>
    <n v="19163.399999999998"/>
  </r>
  <r>
    <x v="2"/>
    <s v="Mexico"/>
    <s v="Montana"/>
    <s v="High"/>
    <n v="2661"/>
    <n v="5"/>
    <n v="12"/>
    <n v="31932"/>
    <n v="3831.84"/>
    <n v="28100.16"/>
    <n v="7983"/>
    <n v="20117.16"/>
  </r>
  <r>
    <x v="0"/>
    <s v="Germany"/>
    <s v="Paseo"/>
    <s v="High"/>
    <n v="1531"/>
    <n v="10"/>
    <n v="20"/>
    <n v="30620"/>
    <n v="3674.4"/>
    <n v="26945.599999999999"/>
    <n v="15310"/>
    <n v="11635.599999999999"/>
  </r>
  <r>
    <x v="0"/>
    <s v="France"/>
    <s v="VTT"/>
    <s v="High"/>
    <n v="1491"/>
    <n v="250"/>
    <n v="7"/>
    <n v="10437"/>
    <n v="1252.44"/>
    <n v="9184.56"/>
    <n v="7455"/>
    <n v="1729.5599999999995"/>
  </r>
  <r>
    <x v="0"/>
    <s v="Germany"/>
    <s v="VTT"/>
    <s v="High"/>
    <n v="1531"/>
    <n v="250"/>
    <n v="20"/>
    <n v="30620"/>
    <n v="3674.4"/>
    <n v="26945.599999999999"/>
    <n v="15310"/>
    <n v="11635.599999999999"/>
  </r>
  <r>
    <x v="2"/>
    <s v="Canada"/>
    <s v="Amarilla"/>
    <s v="High"/>
    <n v="2761"/>
    <n v="260"/>
    <n v="12"/>
    <n v="33132"/>
    <n v="3975.84"/>
    <n v="29156.16"/>
    <n v="8283"/>
    <n v="20873.16"/>
  </r>
  <r>
    <x v="1"/>
    <s v="United States of America"/>
    <s v="Carretera"/>
    <s v="High"/>
    <n v="2567"/>
    <n v="3"/>
    <n v="15"/>
    <n v="38505"/>
    <n v="5005.6499999999996"/>
    <n v="33499.35"/>
    <n v="25670"/>
    <n v="7829.3499999999985"/>
  </r>
  <r>
    <x v="1"/>
    <s v="United States of America"/>
    <s v="VTT"/>
    <s v="High"/>
    <n v="2567"/>
    <n v="250"/>
    <n v="15"/>
    <n v="38505"/>
    <n v="5005.6499999999996"/>
    <n v="33499.35"/>
    <n v="25670"/>
    <n v="7829.3499999999985"/>
  </r>
  <r>
    <x v="0"/>
    <s v="Canada"/>
    <s v="Carretera"/>
    <s v="High"/>
    <n v="923"/>
    <n v="3"/>
    <n v="350"/>
    <n v="323050"/>
    <n v="41996.5"/>
    <n v="281053.5"/>
    <n v="239980"/>
    <n v="41073.5"/>
  </r>
  <r>
    <x v="0"/>
    <s v="France"/>
    <s v="Carretera"/>
    <s v="High"/>
    <n v="1790"/>
    <n v="3"/>
    <n v="350"/>
    <n v="626500"/>
    <n v="81445"/>
    <n v="545055"/>
    <n v="465400"/>
    <n v="79655"/>
  </r>
  <r>
    <x v="0"/>
    <s v="Germany"/>
    <s v="Carretera"/>
    <s v="High"/>
    <n v="442"/>
    <n v="3"/>
    <n v="20"/>
    <n v="8840"/>
    <n v="1149.2"/>
    <n v="7690.8"/>
    <n v="4420"/>
    <n v="3270.8"/>
  </r>
  <r>
    <x v="0"/>
    <s v="United States of America"/>
    <s v="Montana"/>
    <s v="High"/>
    <n v="982.5"/>
    <n v="5"/>
    <n v="350"/>
    <n v="343875"/>
    <n v="44703.75"/>
    <n v="299171.25"/>
    <n v="255450"/>
    <n v="43721.25"/>
  </r>
  <r>
    <x v="0"/>
    <s v="United States of America"/>
    <s v="Montana"/>
    <s v="High"/>
    <n v="1298"/>
    <n v="5"/>
    <n v="7"/>
    <n v="9086"/>
    <n v="1181.18"/>
    <n v="7904.82"/>
    <n v="6490"/>
    <n v="1414.8199999999997"/>
  </r>
  <r>
    <x v="2"/>
    <s v="Mexico"/>
    <s v="Montana"/>
    <s v="High"/>
    <n v="604"/>
    <n v="5"/>
    <n v="12"/>
    <n v="7248"/>
    <n v="942.24"/>
    <n v="6305.76"/>
    <n v="1812"/>
    <n v="4493.76"/>
  </r>
  <r>
    <x v="0"/>
    <s v="Mexico"/>
    <s v="Montana"/>
    <s v="High"/>
    <n v="2255"/>
    <n v="5"/>
    <n v="20"/>
    <n v="45100"/>
    <n v="5863"/>
    <n v="39237"/>
    <n v="22550"/>
    <n v="16687"/>
  </r>
  <r>
    <x v="0"/>
    <s v="Canada"/>
    <s v="Montana"/>
    <s v="High"/>
    <n v="1249"/>
    <n v="5"/>
    <n v="20"/>
    <n v="24980"/>
    <n v="3247.4"/>
    <n v="21732.6"/>
    <n v="12490"/>
    <n v="9242.5999999999985"/>
  </r>
  <r>
    <x v="0"/>
    <s v="United States of America"/>
    <s v="Paseo"/>
    <s v="High"/>
    <n v="1438.5"/>
    <n v="10"/>
    <n v="7"/>
    <n v="10069.5"/>
    <n v="1309.0350000000001"/>
    <n v="8760.4650000000001"/>
    <n v="7192.5"/>
    <n v="1567.9649999999992"/>
  </r>
  <r>
    <x v="4"/>
    <s v="Germany"/>
    <s v="Paseo"/>
    <s v="High"/>
    <n v="807"/>
    <n v="10"/>
    <n v="300"/>
    <n v="242100"/>
    <n v="31473"/>
    <n v="210627"/>
    <n v="201750"/>
    <n v="8877"/>
  </r>
  <r>
    <x v="0"/>
    <s v="United States of America"/>
    <s v="Paseo"/>
    <s v="High"/>
    <n v="2641"/>
    <n v="10"/>
    <n v="20"/>
    <n v="52820"/>
    <n v="6866.6"/>
    <n v="45953.4"/>
    <n v="26410"/>
    <n v="19543.400000000001"/>
  </r>
  <r>
    <x v="0"/>
    <s v="Germany"/>
    <s v="Paseo"/>
    <s v="High"/>
    <n v="2708"/>
    <n v="10"/>
    <n v="20"/>
    <n v="54160"/>
    <n v="7040.8"/>
    <n v="47119.199999999997"/>
    <n v="27080"/>
    <n v="20039.199999999997"/>
  </r>
  <r>
    <x v="0"/>
    <s v="Canada"/>
    <s v="Paseo"/>
    <s v="High"/>
    <n v="2632"/>
    <n v="10"/>
    <n v="350"/>
    <n v="921200"/>
    <n v="119756"/>
    <n v="801444"/>
    <n v="684320"/>
    <n v="117124"/>
  </r>
  <r>
    <x v="3"/>
    <s v="Canada"/>
    <s v="Paseo"/>
    <s v="High"/>
    <n v="1583"/>
    <n v="10"/>
    <n v="125"/>
    <n v="197875"/>
    <n v="25723.75"/>
    <n v="172151.25"/>
    <n v="189960"/>
    <n v="-17808.75"/>
  </r>
  <r>
    <x v="2"/>
    <s v="Mexico"/>
    <s v="Paseo"/>
    <s v="High"/>
    <n v="571"/>
    <n v="10"/>
    <n v="12"/>
    <n v="6852"/>
    <n v="890.76"/>
    <n v="5961.24"/>
    <n v="1713"/>
    <n v="4248.24"/>
  </r>
  <r>
    <x v="0"/>
    <s v="France"/>
    <s v="Paseo"/>
    <s v="High"/>
    <n v="2696"/>
    <n v="10"/>
    <n v="7"/>
    <n v="18872"/>
    <n v="2453.36"/>
    <n v="16418.64"/>
    <n v="13480"/>
    <n v="2938.6399999999994"/>
  </r>
  <r>
    <x v="1"/>
    <s v="Canada"/>
    <s v="Paseo"/>
    <s v="High"/>
    <n v="1565"/>
    <n v="10"/>
    <n v="15"/>
    <n v="23475"/>
    <n v="3051.75"/>
    <n v="20423.25"/>
    <n v="15650"/>
    <n v="4773.25"/>
  </r>
  <r>
    <x v="0"/>
    <s v="Canada"/>
    <s v="Paseo"/>
    <s v="High"/>
    <n v="1249"/>
    <n v="10"/>
    <n v="20"/>
    <n v="24980"/>
    <n v="3247.4"/>
    <n v="21732.6"/>
    <n v="12490"/>
    <n v="9242.5999999999985"/>
  </r>
  <r>
    <x v="0"/>
    <s v="Germany"/>
    <s v="Paseo"/>
    <s v="High"/>
    <n v="357"/>
    <n v="10"/>
    <n v="350"/>
    <n v="124950"/>
    <n v="16243.5"/>
    <n v="108706.5"/>
    <n v="92820"/>
    <n v="15886.5"/>
  </r>
  <r>
    <x v="2"/>
    <s v="Germany"/>
    <s v="Paseo"/>
    <s v="High"/>
    <n v="1013"/>
    <n v="10"/>
    <n v="12"/>
    <n v="12156"/>
    <n v="1580.28"/>
    <n v="10575.72"/>
    <n v="3039"/>
    <n v="7536.7199999999993"/>
  </r>
  <r>
    <x v="1"/>
    <s v="France"/>
    <s v="Velo"/>
    <s v="High"/>
    <n v="3997.5"/>
    <n v="120"/>
    <n v="15"/>
    <n v="59962.5"/>
    <n v="7795.125"/>
    <n v="52167.375"/>
    <n v="39975"/>
    <n v="12192.375"/>
  </r>
  <r>
    <x v="0"/>
    <s v="Canada"/>
    <s v="Velo"/>
    <s v="High"/>
    <n v="2632"/>
    <n v="120"/>
    <n v="350"/>
    <n v="921200"/>
    <n v="119756"/>
    <n v="801444"/>
    <n v="684320"/>
    <n v="117124"/>
  </r>
  <r>
    <x v="0"/>
    <s v="France"/>
    <s v="Velo"/>
    <s v="High"/>
    <n v="1190"/>
    <n v="120"/>
    <n v="7"/>
    <n v="8330"/>
    <n v="1082.9000000000001"/>
    <n v="7247.1"/>
    <n v="5950"/>
    <n v="1297.1000000000004"/>
  </r>
  <r>
    <x v="2"/>
    <s v="Mexico"/>
    <s v="Velo"/>
    <s v="High"/>
    <n v="604"/>
    <n v="120"/>
    <n v="12"/>
    <n v="7248"/>
    <n v="942.24"/>
    <n v="6305.76"/>
    <n v="1812"/>
    <n v="4493.76"/>
  </r>
  <r>
    <x v="1"/>
    <s v="Germany"/>
    <s v="Velo"/>
    <s v="High"/>
    <n v="660"/>
    <n v="120"/>
    <n v="15"/>
    <n v="9900"/>
    <n v="1287"/>
    <n v="8613"/>
    <n v="6600"/>
    <n v="2013"/>
  </r>
  <r>
    <x v="2"/>
    <s v="Mexico"/>
    <s v="Velo"/>
    <s v="High"/>
    <n v="410"/>
    <n v="120"/>
    <n v="12"/>
    <n v="4920"/>
    <n v="639.6"/>
    <n v="4280.3999999999996"/>
    <n v="1230"/>
    <n v="3050.3999999999996"/>
  </r>
  <r>
    <x v="4"/>
    <s v="Mexico"/>
    <s v="Velo"/>
    <s v="High"/>
    <n v="2605"/>
    <n v="120"/>
    <n v="300"/>
    <n v="781500"/>
    <n v="101595"/>
    <n v="679905"/>
    <n v="651250"/>
    <n v="28655"/>
  </r>
  <r>
    <x v="2"/>
    <s v="Germany"/>
    <s v="Velo"/>
    <s v="High"/>
    <n v="1013"/>
    <n v="120"/>
    <n v="12"/>
    <n v="12156"/>
    <n v="1580.28"/>
    <n v="10575.72"/>
    <n v="3039"/>
    <n v="7536.7199999999993"/>
  </r>
  <r>
    <x v="3"/>
    <s v="Canada"/>
    <s v="VTT"/>
    <s v="High"/>
    <n v="1583"/>
    <n v="250"/>
    <n v="125"/>
    <n v="197875"/>
    <n v="25723.75"/>
    <n v="172151.25"/>
    <n v="189960"/>
    <n v="-17808.75"/>
  </r>
  <r>
    <x v="1"/>
    <s v="Canada"/>
    <s v="VTT"/>
    <s v="High"/>
    <n v="1565"/>
    <n v="250"/>
    <n v="15"/>
    <n v="23475"/>
    <n v="3051.75"/>
    <n v="20423.25"/>
    <n v="15650"/>
    <n v="4773.25"/>
  </r>
  <r>
    <x v="3"/>
    <s v="Canada"/>
    <s v="Amarilla"/>
    <s v="High"/>
    <n v="1659"/>
    <n v="260"/>
    <n v="125"/>
    <n v="207375"/>
    <n v="26958.75"/>
    <n v="180416.25"/>
    <n v="199080"/>
    <n v="-18663.75"/>
  </r>
  <r>
    <x v="0"/>
    <s v="France"/>
    <s v="Amarilla"/>
    <s v="High"/>
    <n v="1190"/>
    <n v="260"/>
    <n v="7"/>
    <n v="8330"/>
    <n v="1082.9000000000001"/>
    <n v="7247.1"/>
    <n v="5950"/>
    <n v="1297.1000000000004"/>
  </r>
  <r>
    <x v="2"/>
    <s v="Mexico"/>
    <s v="Amarilla"/>
    <s v="High"/>
    <n v="410"/>
    <n v="260"/>
    <n v="12"/>
    <n v="4920"/>
    <n v="639.6"/>
    <n v="4280.3999999999996"/>
    <n v="1230"/>
    <n v="3050.3999999999996"/>
  </r>
  <r>
    <x v="2"/>
    <s v="Germany"/>
    <s v="Amarilla"/>
    <s v="High"/>
    <n v="1770"/>
    <n v="260"/>
    <n v="12"/>
    <n v="21240"/>
    <n v="2761.2"/>
    <n v="18478.8"/>
    <n v="5310"/>
    <n v="13168.8"/>
  </r>
  <r>
    <x v="0"/>
    <s v="Mexico"/>
    <s v="Carretera"/>
    <s v="High"/>
    <n v="2579"/>
    <n v="3"/>
    <n v="20"/>
    <n v="51580"/>
    <n v="7221.2"/>
    <n v="44358.8"/>
    <n v="25790"/>
    <n v="18568.800000000003"/>
  </r>
  <r>
    <x v="0"/>
    <s v="United States of America"/>
    <s v="Carretera"/>
    <s v="High"/>
    <n v="1743"/>
    <n v="3"/>
    <n v="20"/>
    <n v="34860"/>
    <n v="4880.3999999999996"/>
    <n v="29979.599999999999"/>
    <n v="17430"/>
    <n v="12549.599999999999"/>
  </r>
  <r>
    <x v="0"/>
    <s v="United States of America"/>
    <s v="Carretera"/>
    <s v="High"/>
    <n v="2996"/>
    <n v="3"/>
    <n v="7"/>
    <n v="20972"/>
    <n v="2936.08"/>
    <n v="18035.919999999998"/>
    <n v="14980"/>
    <n v="3055.9199999999983"/>
  </r>
  <r>
    <x v="0"/>
    <s v="Germany"/>
    <s v="Carretera"/>
    <s v="High"/>
    <n v="280"/>
    <n v="3"/>
    <n v="7"/>
    <n v="1960"/>
    <n v="274.39999999999998"/>
    <n v="1685.6"/>
    <n v="1400"/>
    <n v="285.59999999999991"/>
  </r>
  <r>
    <x v="0"/>
    <s v="France"/>
    <s v="Montana"/>
    <s v="High"/>
    <n v="293"/>
    <n v="5"/>
    <n v="7"/>
    <n v="2051"/>
    <n v="287.14"/>
    <n v="1763.8600000000001"/>
    <n v="1465"/>
    <n v="298.86000000000013"/>
  </r>
  <r>
    <x v="0"/>
    <s v="United States of America"/>
    <s v="Montana"/>
    <s v="High"/>
    <n v="2996"/>
    <n v="5"/>
    <n v="7"/>
    <n v="20972"/>
    <n v="2936.08"/>
    <n v="18035.919999999998"/>
    <n v="14980"/>
    <n v="3055.9199999999983"/>
  </r>
  <r>
    <x v="1"/>
    <s v="Germany"/>
    <s v="Paseo"/>
    <s v="High"/>
    <n v="278"/>
    <n v="10"/>
    <n v="15"/>
    <n v="4170"/>
    <n v="583.79999999999995"/>
    <n v="3586.2"/>
    <n v="2780"/>
    <n v="806.19999999999982"/>
  </r>
  <r>
    <x v="0"/>
    <s v="Canada"/>
    <s v="Paseo"/>
    <s v="High"/>
    <n v="2428"/>
    <n v="10"/>
    <n v="20"/>
    <n v="48560"/>
    <n v="6798.4"/>
    <n v="41761.599999999999"/>
    <n v="24280"/>
    <n v="17481.599999999999"/>
  </r>
  <r>
    <x v="1"/>
    <s v="United States of America"/>
    <s v="Paseo"/>
    <s v="High"/>
    <n v="1767"/>
    <n v="10"/>
    <n v="15"/>
    <n v="26505"/>
    <n v="3710.7"/>
    <n v="22794.3"/>
    <n v="17670"/>
    <n v="5124.2999999999993"/>
  </r>
  <r>
    <x v="2"/>
    <s v="France"/>
    <s v="Paseo"/>
    <s v="High"/>
    <n v="1393"/>
    <n v="10"/>
    <n v="12"/>
    <n v="16716"/>
    <n v="2340.2399999999998"/>
    <n v="14375.76"/>
    <n v="4179"/>
    <n v="10196.76"/>
  </r>
  <r>
    <x v="0"/>
    <s v="Germany"/>
    <s v="VTT"/>
    <s v="High"/>
    <n v="280"/>
    <n v="250"/>
    <n v="7"/>
    <n v="1960"/>
    <n v="274.39999999999998"/>
    <n v="1685.6"/>
    <n v="1400"/>
    <n v="285.59999999999991"/>
  </r>
  <r>
    <x v="2"/>
    <s v="France"/>
    <s v="Amarilla"/>
    <s v="High"/>
    <n v="1393"/>
    <n v="260"/>
    <n v="12"/>
    <n v="16716"/>
    <n v="2340.2399999999998"/>
    <n v="14375.76"/>
    <n v="4179"/>
    <n v="10196.76"/>
  </r>
  <r>
    <x v="2"/>
    <s v="United States of America"/>
    <s v="Amarilla"/>
    <s v="High"/>
    <n v="2015"/>
    <n v="260"/>
    <n v="12"/>
    <n v="24180"/>
    <n v="3385.2"/>
    <n v="20794.8"/>
    <n v="6045"/>
    <n v="14749.8"/>
  </r>
  <r>
    <x v="4"/>
    <s v="Mexico"/>
    <s v="Carretera"/>
    <s v="High"/>
    <n v="801"/>
    <n v="3"/>
    <n v="300"/>
    <n v="240300"/>
    <n v="33642"/>
    <n v="206658"/>
    <n v="200250"/>
    <n v="6408"/>
  </r>
  <r>
    <x v="3"/>
    <s v="France"/>
    <s v="Carretera"/>
    <s v="High"/>
    <n v="1023"/>
    <n v="3"/>
    <n v="125"/>
    <n v="127875"/>
    <n v="17902.5"/>
    <n v="109972.5"/>
    <n v="122760"/>
    <n v="-12787.5"/>
  </r>
  <r>
    <x v="4"/>
    <s v="Canada"/>
    <s v="Carretera"/>
    <s v="High"/>
    <n v="1496"/>
    <n v="3"/>
    <n v="300"/>
    <n v="448800"/>
    <n v="62832"/>
    <n v="385968"/>
    <n v="374000"/>
    <n v="11968"/>
  </r>
  <r>
    <x v="4"/>
    <s v="United States of America"/>
    <s v="Carretera"/>
    <s v="High"/>
    <n v="1010"/>
    <n v="3"/>
    <n v="300"/>
    <n v="303000"/>
    <n v="42420"/>
    <n v="260580"/>
    <n v="252500"/>
    <n v="8080"/>
  </r>
  <r>
    <x v="1"/>
    <s v="Germany"/>
    <s v="Carretera"/>
    <s v="High"/>
    <n v="1513"/>
    <n v="3"/>
    <n v="15"/>
    <n v="22695"/>
    <n v="3177.3"/>
    <n v="19517.7"/>
    <n v="15130"/>
    <n v="4387.7000000000007"/>
  </r>
  <r>
    <x v="1"/>
    <s v="Canada"/>
    <s v="Carretera"/>
    <s v="High"/>
    <n v="2300"/>
    <n v="3"/>
    <n v="15"/>
    <n v="34500"/>
    <n v="4830"/>
    <n v="29670"/>
    <n v="23000"/>
    <n v="6670"/>
  </r>
  <r>
    <x v="3"/>
    <s v="Mexico"/>
    <s v="Carretera"/>
    <s v="High"/>
    <n v="2821"/>
    <n v="3"/>
    <n v="125"/>
    <n v="352625"/>
    <n v="49367.5"/>
    <n v="303257.5"/>
    <n v="338520"/>
    <n v="-35262.5"/>
  </r>
  <r>
    <x v="0"/>
    <s v="Canada"/>
    <s v="Montana"/>
    <s v="High"/>
    <n v="2227.5"/>
    <n v="5"/>
    <n v="350"/>
    <n v="779625"/>
    <n v="109147.5"/>
    <n v="670477.5"/>
    <n v="579150"/>
    <n v="91327.5"/>
  </r>
  <r>
    <x v="0"/>
    <s v="Germany"/>
    <s v="Montana"/>
    <s v="High"/>
    <n v="1199"/>
    <n v="5"/>
    <n v="350"/>
    <n v="419650"/>
    <n v="58751"/>
    <n v="360899"/>
    <n v="311740"/>
    <n v="49159"/>
  </r>
  <r>
    <x v="0"/>
    <s v="Canada"/>
    <s v="Montana"/>
    <s v="High"/>
    <n v="200"/>
    <n v="5"/>
    <n v="350"/>
    <n v="70000"/>
    <n v="9800"/>
    <n v="60200"/>
    <n v="52000"/>
    <n v="8200"/>
  </r>
  <r>
    <x v="0"/>
    <s v="Canada"/>
    <s v="Montana"/>
    <s v="High"/>
    <n v="388"/>
    <n v="5"/>
    <n v="7"/>
    <n v="2716"/>
    <n v="380.24"/>
    <n v="2335.7600000000002"/>
    <n v="1940"/>
    <n v="395.76000000000022"/>
  </r>
  <r>
    <x v="0"/>
    <s v="Mexico"/>
    <s v="Montana"/>
    <s v="High"/>
    <n v="1727"/>
    <n v="5"/>
    <n v="7"/>
    <n v="12089"/>
    <n v="1692.46"/>
    <n v="10396.540000000001"/>
    <n v="8635"/>
    <n v="1761.5400000000009"/>
  </r>
  <r>
    <x v="1"/>
    <s v="Canada"/>
    <s v="Montana"/>
    <s v="High"/>
    <n v="2300"/>
    <n v="5"/>
    <n v="15"/>
    <n v="34500"/>
    <n v="4830"/>
    <n v="29670"/>
    <n v="23000"/>
    <n v="6670"/>
  </r>
  <r>
    <x v="0"/>
    <s v="Mexico"/>
    <s v="Paseo"/>
    <s v="High"/>
    <n v="260"/>
    <n v="10"/>
    <n v="20"/>
    <n v="5200"/>
    <n v="728"/>
    <n v="4472"/>
    <n v="2600"/>
    <n v="1872"/>
  </r>
  <r>
    <x v="1"/>
    <s v="Canada"/>
    <s v="Paseo"/>
    <s v="High"/>
    <n v="2470"/>
    <n v="10"/>
    <n v="15"/>
    <n v="37050"/>
    <n v="5187"/>
    <n v="31863"/>
    <n v="24700"/>
    <n v="7163"/>
  </r>
  <r>
    <x v="1"/>
    <s v="Canada"/>
    <s v="Paseo"/>
    <s v="High"/>
    <n v="1743"/>
    <n v="10"/>
    <n v="15"/>
    <n v="26145"/>
    <n v="3660.3"/>
    <n v="22484.7"/>
    <n v="17430"/>
    <n v="5054.7000000000007"/>
  </r>
  <r>
    <x v="2"/>
    <s v="United States of America"/>
    <s v="Paseo"/>
    <s v="High"/>
    <n v="2914"/>
    <n v="10"/>
    <n v="12"/>
    <n v="34968"/>
    <n v="4895.5200000000004"/>
    <n v="30072.48"/>
    <n v="8742"/>
    <n v="21330.48"/>
  </r>
  <r>
    <x v="0"/>
    <s v="France"/>
    <s v="Paseo"/>
    <s v="High"/>
    <n v="1731"/>
    <n v="10"/>
    <n v="7"/>
    <n v="12117"/>
    <n v="1696.38"/>
    <n v="10420.619999999999"/>
    <n v="8655"/>
    <n v="1765.619999999999"/>
  </r>
  <r>
    <x v="0"/>
    <s v="Canada"/>
    <s v="Paseo"/>
    <s v="High"/>
    <n v="700"/>
    <n v="10"/>
    <n v="350"/>
    <n v="245000"/>
    <n v="34300"/>
    <n v="210700"/>
    <n v="182000"/>
    <n v="28700"/>
  </r>
  <r>
    <x v="2"/>
    <s v="Canada"/>
    <s v="Paseo"/>
    <s v="High"/>
    <n v="2222"/>
    <n v="10"/>
    <n v="12"/>
    <n v="26664"/>
    <n v="3732.96"/>
    <n v="22931.040000000001"/>
    <n v="6666"/>
    <n v="16265.04"/>
  </r>
  <r>
    <x v="0"/>
    <s v="United States of America"/>
    <s v="Paseo"/>
    <s v="High"/>
    <n v="1177"/>
    <n v="10"/>
    <n v="350"/>
    <n v="411950"/>
    <n v="57673"/>
    <n v="354277"/>
    <n v="306020"/>
    <n v="48257"/>
  </r>
  <r>
    <x v="0"/>
    <s v="France"/>
    <s v="Paseo"/>
    <s v="High"/>
    <n v="1922"/>
    <n v="10"/>
    <n v="350"/>
    <n v="672700"/>
    <n v="94178"/>
    <n v="578522"/>
    <n v="499720"/>
    <n v="78802"/>
  </r>
  <r>
    <x v="3"/>
    <s v="Mexico"/>
    <s v="Velo"/>
    <s v="High"/>
    <n v="1575"/>
    <n v="120"/>
    <n v="125"/>
    <n v="196875"/>
    <n v="27562.5"/>
    <n v="169312.5"/>
    <n v="189000"/>
    <n v="-19687.5"/>
  </r>
  <r>
    <x v="0"/>
    <s v="United States of America"/>
    <s v="Velo"/>
    <s v="High"/>
    <n v="606"/>
    <n v="120"/>
    <n v="20"/>
    <n v="12120"/>
    <n v="1696.8000000000002"/>
    <n v="10423.200000000001"/>
    <n v="6060"/>
    <n v="4363.2000000000007"/>
  </r>
  <r>
    <x v="4"/>
    <s v="United States of America"/>
    <s v="Velo"/>
    <s v="High"/>
    <n v="2460"/>
    <n v="120"/>
    <n v="300"/>
    <n v="738000"/>
    <n v="103320"/>
    <n v="634680"/>
    <n v="615000"/>
    <n v="19680"/>
  </r>
  <r>
    <x v="4"/>
    <s v="Canada"/>
    <s v="Velo"/>
    <s v="High"/>
    <n v="269"/>
    <n v="120"/>
    <n v="300"/>
    <n v="80700"/>
    <n v="11298"/>
    <n v="69402"/>
    <n v="67250"/>
    <n v="2152"/>
  </r>
  <r>
    <x v="4"/>
    <s v="Germany"/>
    <s v="Velo"/>
    <s v="High"/>
    <n v="2536"/>
    <n v="120"/>
    <n v="300"/>
    <n v="760800"/>
    <n v="106512"/>
    <n v="654288"/>
    <n v="634000"/>
    <n v="20288"/>
  </r>
  <r>
    <x v="0"/>
    <s v="Mexico"/>
    <s v="VTT"/>
    <s v="High"/>
    <n v="2903"/>
    <n v="250"/>
    <n v="7"/>
    <n v="20321"/>
    <n v="2844.94"/>
    <n v="17476.060000000001"/>
    <n v="14515"/>
    <n v="2961.0600000000013"/>
  </r>
  <r>
    <x v="4"/>
    <s v="United States of America"/>
    <s v="VTT"/>
    <s v="High"/>
    <n v="2541"/>
    <n v="250"/>
    <n v="300"/>
    <n v="762300"/>
    <n v="106722"/>
    <n v="655578"/>
    <n v="635250"/>
    <n v="20328"/>
  </r>
  <r>
    <x v="4"/>
    <s v="Canada"/>
    <s v="VTT"/>
    <s v="High"/>
    <n v="269"/>
    <n v="250"/>
    <n v="300"/>
    <n v="80700"/>
    <n v="11298"/>
    <n v="69402"/>
    <n v="67250"/>
    <n v="2152"/>
  </r>
  <r>
    <x v="4"/>
    <s v="Canada"/>
    <s v="VTT"/>
    <s v="High"/>
    <n v="1496"/>
    <n v="250"/>
    <n v="300"/>
    <n v="448800"/>
    <n v="62832"/>
    <n v="385968"/>
    <n v="374000"/>
    <n v="11968"/>
  </r>
  <r>
    <x v="4"/>
    <s v="United States of America"/>
    <s v="VTT"/>
    <s v="High"/>
    <n v="1010"/>
    <n v="250"/>
    <n v="300"/>
    <n v="303000"/>
    <n v="42420"/>
    <n v="260580"/>
    <n v="252500"/>
    <n v="8080"/>
  </r>
  <r>
    <x v="0"/>
    <s v="France"/>
    <s v="VTT"/>
    <s v="High"/>
    <n v="1281"/>
    <n v="250"/>
    <n v="350"/>
    <n v="448350"/>
    <n v="62769"/>
    <n v="385581"/>
    <n v="333060"/>
    <n v="52521"/>
  </r>
  <r>
    <x v="4"/>
    <s v="Canada"/>
    <s v="Amarilla"/>
    <s v="High"/>
    <n v="888"/>
    <n v="260"/>
    <n v="300"/>
    <n v="266400"/>
    <n v="37296"/>
    <n v="229104"/>
    <n v="222000"/>
    <n v="7104"/>
  </r>
  <r>
    <x v="3"/>
    <s v="United States of America"/>
    <s v="Amarilla"/>
    <s v="High"/>
    <n v="2844"/>
    <n v="260"/>
    <n v="125"/>
    <n v="355500"/>
    <n v="49770"/>
    <n v="305730"/>
    <n v="341280"/>
    <n v="-35550"/>
  </r>
  <r>
    <x v="2"/>
    <s v="France"/>
    <s v="Amarilla"/>
    <s v="High"/>
    <n v="2475"/>
    <n v="260"/>
    <n v="12"/>
    <n v="29700"/>
    <n v="4158"/>
    <n v="25542"/>
    <n v="7425"/>
    <n v="18117"/>
  </r>
  <r>
    <x v="1"/>
    <s v="Canada"/>
    <s v="Amarilla"/>
    <s v="High"/>
    <n v="1743"/>
    <n v="260"/>
    <n v="15"/>
    <n v="26145"/>
    <n v="3660.3"/>
    <n v="22484.7"/>
    <n v="17430"/>
    <n v="5054.7000000000007"/>
  </r>
  <r>
    <x v="2"/>
    <s v="United States of America"/>
    <s v="Amarilla"/>
    <s v="High"/>
    <n v="2914"/>
    <n v="260"/>
    <n v="12"/>
    <n v="34968"/>
    <n v="4895.5200000000004"/>
    <n v="30072.48"/>
    <n v="8742"/>
    <n v="21330.48"/>
  </r>
  <r>
    <x v="0"/>
    <s v="France"/>
    <s v="Amarilla"/>
    <s v="High"/>
    <n v="1731"/>
    <n v="260"/>
    <n v="7"/>
    <n v="12117"/>
    <n v="1696.38"/>
    <n v="10420.619999999999"/>
    <n v="8655"/>
    <n v="1765.619999999999"/>
  </r>
  <r>
    <x v="0"/>
    <s v="Mexico"/>
    <s v="Amarilla"/>
    <s v="High"/>
    <n v="1727"/>
    <n v="260"/>
    <n v="7"/>
    <n v="12089"/>
    <n v="1692.46"/>
    <n v="10396.540000000001"/>
    <n v="8635"/>
    <n v="1761.5400000000009"/>
  </r>
  <r>
    <x v="1"/>
    <s v="Mexico"/>
    <s v="Amarilla"/>
    <s v="High"/>
    <n v="1870"/>
    <n v="260"/>
    <n v="15"/>
    <n v="28050"/>
    <n v="3927"/>
    <n v="24123"/>
    <n v="18700"/>
    <n v="5423"/>
  </r>
  <r>
    <x v="3"/>
    <s v="France"/>
    <s v="Carretera"/>
    <s v="High"/>
    <n v="1174"/>
    <n v="3"/>
    <n v="125"/>
    <n v="146750"/>
    <n v="22012.5"/>
    <n v="124737.5"/>
    <n v="140880"/>
    <n v="-16142.5"/>
  </r>
  <r>
    <x v="3"/>
    <s v="Germany"/>
    <s v="Carretera"/>
    <s v="High"/>
    <n v="2767"/>
    <n v="3"/>
    <n v="125"/>
    <n v="345875"/>
    <n v="51881.25"/>
    <n v="293993.75"/>
    <n v="332040"/>
    <n v="-38046.25"/>
  </r>
  <r>
    <x v="3"/>
    <s v="Germany"/>
    <s v="Carretera"/>
    <s v="High"/>
    <n v="1085"/>
    <n v="3"/>
    <n v="125"/>
    <n v="135625"/>
    <n v="20343.75"/>
    <n v="115281.25"/>
    <n v="130200"/>
    <n v="-14918.75"/>
  </r>
  <r>
    <x v="4"/>
    <s v="Mexico"/>
    <s v="Montana"/>
    <s v="High"/>
    <n v="546"/>
    <n v="5"/>
    <n v="300"/>
    <n v="163800"/>
    <n v="24570"/>
    <n v="139230"/>
    <n v="136500"/>
    <n v="2730"/>
  </r>
  <r>
    <x v="0"/>
    <s v="Germany"/>
    <s v="Paseo"/>
    <s v="High"/>
    <n v="1158"/>
    <n v="10"/>
    <n v="20"/>
    <n v="23160"/>
    <n v="3474"/>
    <n v="19686"/>
    <n v="11580"/>
    <n v="8106"/>
  </r>
  <r>
    <x v="1"/>
    <s v="Canada"/>
    <s v="Paseo"/>
    <s v="High"/>
    <n v="1614"/>
    <n v="10"/>
    <n v="15"/>
    <n v="24210"/>
    <n v="3631.5"/>
    <n v="20578.5"/>
    <n v="16140"/>
    <n v="4438.5"/>
  </r>
  <r>
    <x v="0"/>
    <s v="Mexico"/>
    <s v="Paseo"/>
    <s v="High"/>
    <n v="2535"/>
    <n v="10"/>
    <n v="7"/>
    <n v="17745"/>
    <n v="2661.75"/>
    <n v="15083.25"/>
    <n v="12675"/>
    <n v="2408.25"/>
  </r>
  <r>
    <x v="0"/>
    <s v="Mexico"/>
    <s v="Paseo"/>
    <s v="High"/>
    <n v="2851"/>
    <n v="10"/>
    <n v="350"/>
    <n v="997850"/>
    <n v="149677.5"/>
    <n v="848172.5"/>
    <n v="741260"/>
    <n v="106912.5"/>
  </r>
  <r>
    <x v="1"/>
    <s v="Canada"/>
    <s v="Paseo"/>
    <s v="High"/>
    <n v="2559"/>
    <n v="10"/>
    <n v="15"/>
    <n v="38385"/>
    <n v="5757.75"/>
    <n v="32627.25"/>
    <n v="25590"/>
    <n v="7037.25"/>
  </r>
  <r>
    <x v="0"/>
    <s v="United States of America"/>
    <s v="Paseo"/>
    <s v="High"/>
    <n v="267"/>
    <n v="10"/>
    <n v="20"/>
    <n v="5340"/>
    <n v="801"/>
    <n v="4539"/>
    <n v="2670"/>
    <n v="1869"/>
  </r>
  <r>
    <x v="3"/>
    <s v="Germany"/>
    <s v="Paseo"/>
    <s v="High"/>
    <n v="1085"/>
    <n v="10"/>
    <n v="125"/>
    <n v="135625"/>
    <n v="20343.75"/>
    <n v="115281.25"/>
    <n v="130200"/>
    <n v="-14918.75"/>
  </r>
  <r>
    <x v="1"/>
    <s v="Germany"/>
    <s v="Paseo"/>
    <s v="High"/>
    <n v="1175"/>
    <n v="10"/>
    <n v="15"/>
    <n v="17625"/>
    <n v="2643.75"/>
    <n v="14981.25"/>
    <n v="11750"/>
    <n v="3231.25"/>
  </r>
  <r>
    <x v="0"/>
    <s v="United States of America"/>
    <s v="Paseo"/>
    <s v="High"/>
    <n v="2007"/>
    <n v="10"/>
    <n v="350"/>
    <n v="702450"/>
    <n v="105367.5"/>
    <n v="597082.5"/>
    <n v="521820"/>
    <n v="75262.5"/>
  </r>
  <r>
    <x v="0"/>
    <s v="Mexico"/>
    <s v="Paseo"/>
    <s v="High"/>
    <n v="2151"/>
    <n v="10"/>
    <n v="350"/>
    <n v="752850"/>
    <n v="112927.5"/>
    <n v="639922.5"/>
    <n v="559260"/>
    <n v="80662.5"/>
  </r>
  <r>
    <x v="2"/>
    <s v="United States of America"/>
    <s v="Paseo"/>
    <s v="High"/>
    <n v="914"/>
    <n v="10"/>
    <n v="12"/>
    <n v="10968"/>
    <n v="1645.2"/>
    <n v="9322.7999999999993"/>
    <n v="2742"/>
    <n v="6580.7999999999993"/>
  </r>
  <r>
    <x v="0"/>
    <s v="France"/>
    <s v="Paseo"/>
    <s v="High"/>
    <n v="293"/>
    <n v="10"/>
    <n v="20"/>
    <n v="5860"/>
    <n v="879"/>
    <n v="4981"/>
    <n v="2930"/>
    <n v="2051"/>
  </r>
  <r>
    <x v="2"/>
    <s v="Mexico"/>
    <s v="Velo"/>
    <s v="High"/>
    <n v="500"/>
    <n v="120"/>
    <n v="12"/>
    <n v="6000"/>
    <n v="900"/>
    <n v="5100"/>
    <n v="1500"/>
    <n v="3600"/>
  </r>
  <r>
    <x v="1"/>
    <s v="France"/>
    <s v="Velo"/>
    <s v="High"/>
    <n v="2826"/>
    <n v="120"/>
    <n v="15"/>
    <n v="42390"/>
    <n v="6358.5"/>
    <n v="36031.5"/>
    <n v="28260"/>
    <n v="7771.5"/>
  </r>
  <r>
    <x v="3"/>
    <s v="France"/>
    <s v="Velo"/>
    <s v="High"/>
    <n v="663"/>
    <n v="120"/>
    <n v="125"/>
    <n v="82875"/>
    <n v="12431.25"/>
    <n v="70443.75"/>
    <n v="79560"/>
    <n v="-9116.25"/>
  </r>
  <r>
    <x v="4"/>
    <s v="United States of America"/>
    <s v="Velo"/>
    <s v="High"/>
    <n v="2574"/>
    <n v="120"/>
    <n v="300"/>
    <n v="772200"/>
    <n v="115830"/>
    <n v="656370"/>
    <n v="643500"/>
    <n v="12870"/>
  </r>
  <r>
    <x v="3"/>
    <s v="United States of America"/>
    <s v="Velo"/>
    <s v="High"/>
    <n v="2438"/>
    <n v="120"/>
    <n v="125"/>
    <n v="304750"/>
    <n v="45712.5"/>
    <n v="259037.5"/>
    <n v="292560"/>
    <n v="-33522.5"/>
  </r>
  <r>
    <x v="2"/>
    <s v="United States of America"/>
    <s v="Velo"/>
    <s v="High"/>
    <n v="914"/>
    <n v="120"/>
    <n v="12"/>
    <n v="10968"/>
    <n v="1645.2"/>
    <n v="9322.7999999999993"/>
    <n v="2742"/>
    <n v="6580.7999999999993"/>
  </r>
  <r>
    <x v="0"/>
    <s v="Canada"/>
    <s v="VTT"/>
    <s v="High"/>
    <n v="865.5"/>
    <n v="250"/>
    <n v="20"/>
    <n v="17310"/>
    <n v="2596.5"/>
    <n v="14713.5"/>
    <n v="8655"/>
    <n v="6058.5"/>
  </r>
  <r>
    <x v="1"/>
    <s v="Germany"/>
    <s v="VTT"/>
    <s v="High"/>
    <n v="492"/>
    <n v="250"/>
    <n v="15"/>
    <n v="7380"/>
    <n v="1107"/>
    <n v="6273"/>
    <n v="4920"/>
    <n v="1353"/>
  </r>
  <r>
    <x v="0"/>
    <s v="United States of America"/>
    <s v="VTT"/>
    <s v="High"/>
    <n v="267"/>
    <n v="250"/>
    <n v="20"/>
    <n v="5340"/>
    <n v="801"/>
    <n v="4539"/>
    <n v="2670"/>
    <n v="1869"/>
  </r>
  <r>
    <x v="1"/>
    <s v="Germany"/>
    <s v="VTT"/>
    <s v="High"/>
    <n v="1175"/>
    <n v="250"/>
    <n v="15"/>
    <n v="17625"/>
    <n v="2643.75"/>
    <n v="14981.25"/>
    <n v="11750"/>
    <n v="3231.25"/>
  </r>
  <r>
    <x v="3"/>
    <s v="Canada"/>
    <s v="VTT"/>
    <s v="High"/>
    <n v="2954"/>
    <n v="250"/>
    <n v="125"/>
    <n v="369250"/>
    <n v="55387.5"/>
    <n v="313862.5"/>
    <n v="354480"/>
    <n v="-40617.5"/>
  </r>
  <r>
    <x v="3"/>
    <s v="Germany"/>
    <s v="VTT"/>
    <s v="High"/>
    <n v="552"/>
    <n v="250"/>
    <n v="125"/>
    <n v="69000"/>
    <n v="10350"/>
    <n v="58650"/>
    <n v="66240"/>
    <n v="-7590"/>
  </r>
  <r>
    <x v="0"/>
    <s v="France"/>
    <s v="VTT"/>
    <s v="High"/>
    <n v="293"/>
    <n v="250"/>
    <n v="20"/>
    <n v="5860"/>
    <n v="879"/>
    <n v="4981"/>
    <n v="2930"/>
    <n v="2051"/>
  </r>
  <r>
    <x v="4"/>
    <s v="France"/>
    <s v="Amarilla"/>
    <s v="High"/>
    <n v="2475"/>
    <n v="260"/>
    <n v="300"/>
    <n v="742500"/>
    <n v="111375"/>
    <n v="631125"/>
    <n v="618750"/>
    <n v="12375"/>
  </r>
  <r>
    <x v="4"/>
    <s v="Mexico"/>
    <s v="Amarilla"/>
    <s v="High"/>
    <n v="546"/>
    <n v="260"/>
    <n v="300"/>
    <n v="163800"/>
    <n v="24570"/>
    <n v="139230"/>
    <n v="136500"/>
    <n v="2730"/>
  </r>
  <r>
    <x v="0"/>
    <s v="Mexico"/>
    <s v="Montana"/>
    <s v="High"/>
    <n v="1368"/>
    <n v="5"/>
    <n v="7"/>
    <n v="9576"/>
    <n v="1436.4"/>
    <n v="8139.6"/>
    <n v="6840"/>
    <n v="1299.6000000000004"/>
  </r>
  <r>
    <x v="0"/>
    <s v="Canada"/>
    <s v="Paseo"/>
    <s v="High"/>
    <n v="723"/>
    <n v="10"/>
    <n v="7"/>
    <n v="5061"/>
    <n v="759.15000000000009"/>
    <n v="4301.8500000000004"/>
    <n v="3615"/>
    <n v="686.85000000000014"/>
  </r>
  <r>
    <x v="2"/>
    <s v="United States of America"/>
    <s v="VTT"/>
    <s v="High"/>
    <n v="1806"/>
    <n v="250"/>
    <n v="12"/>
    <n v="21672"/>
    <n v="3250.8"/>
    <n v="18421.2"/>
    <n v="5418"/>
    <n v="13003.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None"/>
    <n v="1618.5"/>
    <n v="3"/>
    <n v="20"/>
    <n v="32370"/>
  </r>
  <r>
    <x v="1"/>
    <x v="0"/>
    <s v="None"/>
    <n v="1321"/>
    <n v="3"/>
    <n v="20"/>
    <n v="26420"/>
  </r>
  <r>
    <x v="2"/>
    <x v="0"/>
    <s v="None"/>
    <n v="2178"/>
    <n v="3"/>
    <n v="15"/>
    <n v="32670"/>
  </r>
  <r>
    <x v="1"/>
    <x v="0"/>
    <s v="None"/>
    <n v="888"/>
    <n v="3"/>
    <n v="15"/>
    <n v="13320"/>
  </r>
  <r>
    <x v="3"/>
    <x v="0"/>
    <s v="None"/>
    <n v="2470"/>
    <n v="3"/>
    <n v="15"/>
    <n v="37050"/>
  </r>
  <r>
    <x v="1"/>
    <x v="0"/>
    <s v="None"/>
    <n v="1513"/>
    <n v="3"/>
    <n v="350"/>
    <n v="529550"/>
  </r>
  <r>
    <x v="1"/>
    <x v="1"/>
    <s v="None"/>
    <n v="921"/>
    <n v="5"/>
    <n v="15"/>
    <n v="13815"/>
  </r>
  <r>
    <x v="0"/>
    <x v="1"/>
    <s v="None"/>
    <n v="2518"/>
    <n v="5"/>
    <n v="12"/>
    <n v="30216"/>
  </r>
  <r>
    <x v="2"/>
    <x v="1"/>
    <s v="None"/>
    <n v="1899"/>
    <n v="5"/>
    <n v="20"/>
    <n v="37980"/>
  </r>
  <r>
    <x v="1"/>
    <x v="1"/>
    <s v="None"/>
    <n v="1545"/>
    <n v="5"/>
    <n v="12"/>
    <n v="18540"/>
  </r>
  <r>
    <x v="3"/>
    <x v="1"/>
    <s v="None"/>
    <n v="2470"/>
    <n v="5"/>
    <n v="15"/>
    <n v="37050"/>
  </r>
  <r>
    <x v="0"/>
    <x v="1"/>
    <s v="None"/>
    <n v="2665.5"/>
    <n v="5"/>
    <n v="125"/>
    <n v="333187.5"/>
  </r>
  <r>
    <x v="3"/>
    <x v="1"/>
    <s v="None"/>
    <n v="958"/>
    <n v="5"/>
    <n v="300"/>
    <n v="287400"/>
  </r>
  <r>
    <x v="1"/>
    <x v="1"/>
    <s v="None"/>
    <n v="2146"/>
    <n v="5"/>
    <n v="7"/>
    <n v="15022"/>
  </r>
  <r>
    <x v="0"/>
    <x v="1"/>
    <s v="None"/>
    <n v="345"/>
    <n v="5"/>
    <n v="125"/>
    <n v="43125"/>
  </r>
  <r>
    <x v="4"/>
    <x v="1"/>
    <s v="None"/>
    <n v="615"/>
    <n v="5"/>
    <n v="15"/>
    <n v="9225"/>
  </r>
  <r>
    <x v="0"/>
    <x v="2"/>
    <s v="None"/>
    <n v="292"/>
    <n v="10"/>
    <n v="20"/>
    <n v="5840"/>
  </r>
  <r>
    <x v="3"/>
    <x v="2"/>
    <s v="None"/>
    <n v="974"/>
    <n v="10"/>
    <n v="15"/>
    <n v="14610"/>
  </r>
  <r>
    <x v="0"/>
    <x v="2"/>
    <s v="None"/>
    <n v="2518"/>
    <n v="10"/>
    <n v="12"/>
    <n v="30216"/>
  </r>
  <r>
    <x v="1"/>
    <x v="2"/>
    <s v="None"/>
    <n v="1006"/>
    <n v="10"/>
    <n v="350"/>
    <n v="352100"/>
  </r>
  <r>
    <x v="1"/>
    <x v="2"/>
    <s v="None"/>
    <n v="367"/>
    <n v="10"/>
    <n v="12"/>
    <n v="4404"/>
  </r>
  <r>
    <x v="3"/>
    <x v="2"/>
    <s v="None"/>
    <n v="883"/>
    <n v="10"/>
    <n v="7"/>
    <n v="6181"/>
  </r>
  <r>
    <x v="2"/>
    <x v="2"/>
    <s v="None"/>
    <n v="549"/>
    <n v="10"/>
    <n v="15"/>
    <n v="8235"/>
  </r>
  <r>
    <x v="3"/>
    <x v="2"/>
    <s v="None"/>
    <n v="788"/>
    <n v="10"/>
    <n v="300"/>
    <n v="236400"/>
  </r>
  <r>
    <x v="3"/>
    <x v="2"/>
    <s v="None"/>
    <n v="2472"/>
    <n v="10"/>
    <n v="15"/>
    <n v="37080"/>
  </r>
  <r>
    <x v="4"/>
    <x v="2"/>
    <s v="None"/>
    <n v="1143"/>
    <n v="10"/>
    <n v="7"/>
    <n v="8001"/>
  </r>
  <r>
    <x v="0"/>
    <x v="2"/>
    <s v="None"/>
    <n v="1725"/>
    <n v="10"/>
    <n v="350"/>
    <n v="603750"/>
  </r>
  <r>
    <x v="4"/>
    <x v="2"/>
    <s v="None"/>
    <n v="912"/>
    <n v="10"/>
    <n v="12"/>
    <n v="10944"/>
  </r>
  <r>
    <x v="0"/>
    <x v="2"/>
    <s v="None"/>
    <n v="2152"/>
    <n v="10"/>
    <n v="15"/>
    <n v="32280"/>
  </r>
  <r>
    <x v="0"/>
    <x v="2"/>
    <s v="None"/>
    <n v="1817"/>
    <n v="10"/>
    <n v="20"/>
    <n v="36340"/>
  </r>
  <r>
    <x v="1"/>
    <x v="2"/>
    <s v="None"/>
    <n v="1513"/>
    <n v="10"/>
    <n v="350"/>
    <n v="529550"/>
  </r>
  <r>
    <x v="3"/>
    <x v="3"/>
    <s v="None"/>
    <n v="1493"/>
    <n v="120"/>
    <n v="7"/>
    <n v="10451"/>
  </r>
  <r>
    <x v="2"/>
    <x v="3"/>
    <s v="None"/>
    <n v="1804"/>
    <n v="120"/>
    <n v="125"/>
    <n v="225500"/>
  </r>
  <r>
    <x v="1"/>
    <x v="3"/>
    <s v="None"/>
    <n v="2161"/>
    <n v="120"/>
    <n v="12"/>
    <n v="25932"/>
  </r>
  <r>
    <x v="1"/>
    <x v="3"/>
    <s v="None"/>
    <n v="1006"/>
    <n v="120"/>
    <n v="350"/>
    <n v="352100"/>
  </r>
  <r>
    <x v="1"/>
    <x v="3"/>
    <s v="None"/>
    <n v="1545"/>
    <n v="120"/>
    <n v="12"/>
    <n v="18540"/>
  </r>
  <r>
    <x v="4"/>
    <x v="3"/>
    <s v="None"/>
    <n v="2821"/>
    <n v="120"/>
    <n v="125"/>
    <n v="352625"/>
  </r>
  <r>
    <x v="0"/>
    <x v="3"/>
    <s v="None"/>
    <n v="345"/>
    <n v="120"/>
    <n v="125"/>
    <n v="43125"/>
  </r>
  <r>
    <x v="0"/>
    <x v="4"/>
    <s v="None"/>
    <n v="2001"/>
    <n v="250"/>
    <n v="300"/>
    <n v="600300"/>
  </r>
  <r>
    <x v="1"/>
    <x v="4"/>
    <s v="None"/>
    <n v="2838"/>
    <n v="250"/>
    <n v="12"/>
    <n v="34056"/>
  </r>
  <r>
    <x v="2"/>
    <x v="4"/>
    <s v="None"/>
    <n v="2178"/>
    <n v="250"/>
    <n v="15"/>
    <n v="32670"/>
  </r>
  <r>
    <x v="1"/>
    <x v="4"/>
    <s v="None"/>
    <n v="888"/>
    <n v="250"/>
    <n v="15"/>
    <n v="13320"/>
  </r>
  <r>
    <x v="2"/>
    <x v="4"/>
    <s v="None"/>
    <n v="1527"/>
    <n v="250"/>
    <n v="350"/>
    <n v="534450"/>
  </r>
  <r>
    <x v="2"/>
    <x v="4"/>
    <s v="None"/>
    <n v="2151"/>
    <n v="250"/>
    <n v="300"/>
    <n v="645300"/>
  </r>
  <r>
    <x v="0"/>
    <x v="4"/>
    <s v="None"/>
    <n v="1817"/>
    <n v="250"/>
    <n v="20"/>
    <n v="36340"/>
  </r>
  <r>
    <x v="2"/>
    <x v="5"/>
    <s v="None"/>
    <n v="2750"/>
    <n v="260"/>
    <n v="350"/>
    <n v="962500"/>
  </r>
  <r>
    <x v="4"/>
    <x v="5"/>
    <s v="None"/>
    <n v="1953"/>
    <n v="260"/>
    <n v="12"/>
    <n v="23436"/>
  </r>
  <r>
    <x v="1"/>
    <x v="5"/>
    <s v="None"/>
    <n v="4219.5"/>
    <n v="260"/>
    <n v="125"/>
    <n v="527437.5"/>
  </r>
  <r>
    <x v="2"/>
    <x v="5"/>
    <s v="None"/>
    <n v="1899"/>
    <n v="260"/>
    <n v="20"/>
    <n v="37980"/>
  </r>
  <r>
    <x v="1"/>
    <x v="5"/>
    <s v="None"/>
    <n v="1686"/>
    <n v="260"/>
    <n v="7"/>
    <n v="11802"/>
  </r>
  <r>
    <x v="4"/>
    <x v="5"/>
    <s v="None"/>
    <n v="2141"/>
    <n v="260"/>
    <n v="12"/>
    <n v="25692"/>
  </r>
  <r>
    <x v="4"/>
    <x v="5"/>
    <s v="None"/>
    <n v="1143"/>
    <n v="260"/>
    <n v="7"/>
    <n v="8001"/>
  </r>
  <r>
    <x v="4"/>
    <x v="5"/>
    <s v="None"/>
    <n v="615"/>
    <n v="260"/>
    <n v="15"/>
    <n v="9225"/>
  </r>
  <r>
    <x v="2"/>
    <x v="2"/>
    <s v="Low"/>
    <n v="3945"/>
    <n v="10"/>
    <n v="7"/>
    <n v="27615"/>
  </r>
  <r>
    <x v="2"/>
    <x v="2"/>
    <s v="Low"/>
    <n v="2296"/>
    <n v="10"/>
    <n v="15"/>
    <n v="34440"/>
  </r>
  <r>
    <x v="2"/>
    <x v="2"/>
    <s v="Low"/>
    <n v="1030"/>
    <n v="10"/>
    <n v="7"/>
    <n v="7210"/>
  </r>
  <r>
    <x v="2"/>
    <x v="3"/>
    <s v="Low"/>
    <n v="639"/>
    <n v="120"/>
    <n v="7"/>
    <n v="4473"/>
  </r>
  <r>
    <x v="0"/>
    <x v="4"/>
    <s v="Low"/>
    <n v="1326"/>
    <n v="250"/>
    <n v="7"/>
    <n v="9282"/>
  </r>
  <r>
    <x v="4"/>
    <x v="0"/>
    <s v="Low"/>
    <n v="1858"/>
    <n v="3"/>
    <n v="12"/>
    <n v="22296"/>
  </r>
  <r>
    <x v="3"/>
    <x v="0"/>
    <s v="Low"/>
    <n v="1210"/>
    <n v="3"/>
    <n v="350"/>
    <n v="423500"/>
  </r>
  <r>
    <x v="4"/>
    <x v="0"/>
    <s v="Low"/>
    <n v="2529"/>
    <n v="3"/>
    <n v="7"/>
    <n v="17703"/>
  </r>
  <r>
    <x v="0"/>
    <x v="0"/>
    <s v="Low"/>
    <n v="1445"/>
    <n v="3"/>
    <n v="12"/>
    <n v="17340"/>
  </r>
  <r>
    <x v="4"/>
    <x v="0"/>
    <s v="Low"/>
    <n v="330"/>
    <n v="3"/>
    <n v="125"/>
    <n v="41250"/>
  </r>
  <r>
    <x v="2"/>
    <x v="0"/>
    <s v="Low"/>
    <n v="2671"/>
    <n v="3"/>
    <n v="12"/>
    <n v="32052"/>
  </r>
  <r>
    <x v="1"/>
    <x v="0"/>
    <s v="Low"/>
    <n v="766"/>
    <n v="3"/>
    <n v="12"/>
    <n v="9192"/>
  </r>
  <r>
    <x v="3"/>
    <x v="0"/>
    <s v="Low"/>
    <n v="494"/>
    <n v="3"/>
    <n v="300"/>
    <n v="148200"/>
  </r>
  <r>
    <x v="3"/>
    <x v="0"/>
    <s v="Low"/>
    <n v="1397"/>
    <n v="3"/>
    <n v="350"/>
    <n v="488950"/>
  </r>
  <r>
    <x v="2"/>
    <x v="0"/>
    <s v="Low"/>
    <n v="2155"/>
    <n v="3"/>
    <n v="350"/>
    <n v="754250"/>
  </r>
  <r>
    <x v="3"/>
    <x v="1"/>
    <s v="Low"/>
    <n v="2214"/>
    <n v="5"/>
    <n v="15"/>
    <n v="33210"/>
  </r>
  <r>
    <x v="4"/>
    <x v="1"/>
    <s v="Low"/>
    <n v="2301"/>
    <n v="5"/>
    <n v="300"/>
    <n v="690300"/>
  </r>
  <r>
    <x v="2"/>
    <x v="1"/>
    <s v="Low"/>
    <n v="1375.5"/>
    <n v="5"/>
    <n v="20"/>
    <n v="27510"/>
  </r>
  <r>
    <x v="0"/>
    <x v="1"/>
    <s v="Low"/>
    <n v="1830"/>
    <n v="5"/>
    <n v="7"/>
    <n v="12810"/>
  </r>
  <r>
    <x v="4"/>
    <x v="1"/>
    <s v="Low"/>
    <n v="2498"/>
    <n v="5"/>
    <n v="300"/>
    <n v="749400"/>
  </r>
  <r>
    <x v="4"/>
    <x v="1"/>
    <s v="Low"/>
    <n v="663"/>
    <n v="5"/>
    <n v="125"/>
    <n v="82875"/>
  </r>
  <r>
    <x v="4"/>
    <x v="2"/>
    <s v="Low"/>
    <n v="1514"/>
    <n v="10"/>
    <n v="15"/>
    <n v="22710"/>
  </r>
  <r>
    <x v="4"/>
    <x v="2"/>
    <s v="Low"/>
    <n v="4492.5"/>
    <n v="10"/>
    <n v="7"/>
    <n v="31447.5"/>
  </r>
  <r>
    <x v="4"/>
    <x v="2"/>
    <s v="Low"/>
    <n v="727"/>
    <n v="10"/>
    <n v="125"/>
    <n v="90875"/>
  </r>
  <r>
    <x v="2"/>
    <x v="2"/>
    <s v="Low"/>
    <n v="787"/>
    <n v="10"/>
    <n v="125"/>
    <n v="98375"/>
  </r>
  <r>
    <x v="3"/>
    <x v="2"/>
    <s v="Low"/>
    <n v="1823"/>
    <n v="10"/>
    <n v="125"/>
    <n v="227875"/>
  </r>
  <r>
    <x v="1"/>
    <x v="2"/>
    <s v="Low"/>
    <n v="747"/>
    <n v="10"/>
    <n v="15"/>
    <n v="11205"/>
  </r>
  <r>
    <x v="1"/>
    <x v="2"/>
    <s v="Low"/>
    <n v="766"/>
    <n v="10"/>
    <n v="12"/>
    <n v="9192"/>
  </r>
  <r>
    <x v="4"/>
    <x v="2"/>
    <s v="Low"/>
    <n v="2905"/>
    <n v="10"/>
    <n v="300"/>
    <n v="871500"/>
  </r>
  <r>
    <x v="2"/>
    <x v="2"/>
    <s v="Low"/>
    <n v="2155"/>
    <n v="10"/>
    <n v="350"/>
    <n v="754250"/>
  </r>
  <r>
    <x v="2"/>
    <x v="3"/>
    <s v="Low"/>
    <n v="3864"/>
    <n v="120"/>
    <n v="20"/>
    <n v="77280"/>
  </r>
  <r>
    <x v="3"/>
    <x v="3"/>
    <s v="Low"/>
    <n v="362"/>
    <n v="120"/>
    <n v="7"/>
    <n v="2534"/>
  </r>
  <r>
    <x v="0"/>
    <x v="3"/>
    <s v="Low"/>
    <n v="923"/>
    <n v="120"/>
    <n v="125"/>
    <n v="115375"/>
  </r>
  <r>
    <x v="4"/>
    <x v="3"/>
    <s v="Low"/>
    <n v="663"/>
    <n v="120"/>
    <n v="125"/>
    <n v="82875"/>
  </r>
  <r>
    <x v="0"/>
    <x v="3"/>
    <s v="Low"/>
    <n v="2092"/>
    <n v="120"/>
    <n v="7"/>
    <n v="14644"/>
  </r>
  <r>
    <x v="1"/>
    <x v="4"/>
    <s v="Low"/>
    <n v="263"/>
    <n v="250"/>
    <n v="7"/>
    <n v="1841"/>
  </r>
  <r>
    <x v="0"/>
    <x v="4"/>
    <s v="Low"/>
    <n v="943.5"/>
    <n v="250"/>
    <n v="350"/>
    <n v="330225"/>
  </r>
  <r>
    <x v="4"/>
    <x v="4"/>
    <s v="Low"/>
    <n v="727"/>
    <n v="250"/>
    <n v="125"/>
    <n v="90875"/>
  </r>
  <r>
    <x v="2"/>
    <x v="4"/>
    <s v="Low"/>
    <n v="787"/>
    <n v="250"/>
    <n v="125"/>
    <n v="98375"/>
  </r>
  <r>
    <x v="1"/>
    <x v="4"/>
    <s v="Low"/>
    <n v="986"/>
    <n v="250"/>
    <n v="300"/>
    <n v="295800"/>
  </r>
  <r>
    <x v="3"/>
    <x v="4"/>
    <s v="Low"/>
    <n v="494"/>
    <n v="250"/>
    <n v="300"/>
    <n v="148200"/>
  </r>
  <r>
    <x v="3"/>
    <x v="4"/>
    <s v="Low"/>
    <n v="1397"/>
    <n v="250"/>
    <n v="350"/>
    <n v="488950"/>
  </r>
  <r>
    <x v="2"/>
    <x v="4"/>
    <s v="Low"/>
    <n v="1744"/>
    <n v="250"/>
    <n v="125"/>
    <n v="218000"/>
  </r>
  <r>
    <x v="4"/>
    <x v="5"/>
    <s v="Low"/>
    <n v="1989"/>
    <n v="260"/>
    <n v="12"/>
    <n v="23868"/>
  </r>
  <r>
    <x v="2"/>
    <x v="5"/>
    <s v="Low"/>
    <n v="321"/>
    <n v="260"/>
    <n v="15"/>
    <n v="4815"/>
  </r>
  <r>
    <x v="0"/>
    <x v="0"/>
    <s v="Low"/>
    <n v="742.5"/>
    <n v="3"/>
    <n v="125"/>
    <n v="92812.5"/>
  </r>
  <r>
    <x v="0"/>
    <x v="0"/>
    <s v="Low"/>
    <n v="1295"/>
    <n v="3"/>
    <n v="12"/>
    <n v="15540"/>
  </r>
  <r>
    <x v="1"/>
    <x v="0"/>
    <s v="Low"/>
    <n v="214"/>
    <n v="3"/>
    <n v="300"/>
    <n v="64200"/>
  </r>
  <r>
    <x v="2"/>
    <x v="0"/>
    <s v="Low"/>
    <n v="2145"/>
    <n v="3"/>
    <n v="7"/>
    <n v="15015"/>
  </r>
  <r>
    <x v="0"/>
    <x v="0"/>
    <s v="Low"/>
    <n v="2852"/>
    <n v="3"/>
    <n v="350"/>
    <n v="998200"/>
  </r>
  <r>
    <x v="4"/>
    <x v="1"/>
    <s v="Low"/>
    <n v="1142"/>
    <n v="5"/>
    <n v="12"/>
    <n v="13704"/>
  </r>
  <r>
    <x v="4"/>
    <x v="1"/>
    <s v="Low"/>
    <n v="1566"/>
    <n v="5"/>
    <n v="20"/>
    <n v="31320"/>
  </r>
  <r>
    <x v="3"/>
    <x v="1"/>
    <s v="Low"/>
    <n v="690"/>
    <n v="5"/>
    <n v="12"/>
    <n v="8280"/>
  </r>
  <r>
    <x v="3"/>
    <x v="1"/>
    <s v="Low"/>
    <n v="1660"/>
    <n v="5"/>
    <n v="125"/>
    <n v="207500"/>
  </r>
  <r>
    <x v="0"/>
    <x v="2"/>
    <s v="Low"/>
    <n v="2363"/>
    <n v="10"/>
    <n v="15"/>
    <n v="35445"/>
  </r>
  <r>
    <x v="2"/>
    <x v="2"/>
    <s v="Low"/>
    <n v="918"/>
    <n v="10"/>
    <n v="300"/>
    <n v="275400"/>
  </r>
  <r>
    <x v="1"/>
    <x v="2"/>
    <s v="Low"/>
    <n v="1728"/>
    <n v="10"/>
    <n v="300"/>
    <n v="518400"/>
  </r>
  <r>
    <x v="4"/>
    <x v="2"/>
    <s v="Low"/>
    <n v="1142"/>
    <n v="10"/>
    <n v="12"/>
    <n v="13704"/>
  </r>
  <r>
    <x v="3"/>
    <x v="2"/>
    <s v="Low"/>
    <n v="662"/>
    <n v="10"/>
    <n v="125"/>
    <n v="82750"/>
  </r>
  <r>
    <x v="0"/>
    <x v="2"/>
    <s v="Low"/>
    <n v="1295"/>
    <n v="10"/>
    <n v="12"/>
    <n v="15540"/>
  </r>
  <r>
    <x v="1"/>
    <x v="2"/>
    <s v="Low"/>
    <n v="809"/>
    <n v="10"/>
    <n v="125"/>
    <n v="101125"/>
  </r>
  <r>
    <x v="3"/>
    <x v="2"/>
    <s v="Low"/>
    <n v="2145"/>
    <n v="10"/>
    <n v="125"/>
    <n v="268125"/>
  </r>
  <r>
    <x v="2"/>
    <x v="2"/>
    <s v="Low"/>
    <n v="1785"/>
    <n v="10"/>
    <n v="12"/>
    <n v="21420"/>
  </r>
  <r>
    <x v="0"/>
    <x v="2"/>
    <s v="Low"/>
    <n v="1916"/>
    <n v="10"/>
    <n v="300"/>
    <n v="574800"/>
  </r>
  <r>
    <x v="0"/>
    <x v="2"/>
    <s v="Low"/>
    <n v="2852"/>
    <n v="10"/>
    <n v="350"/>
    <n v="998200"/>
  </r>
  <r>
    <x v="0"/>
    <x v="2"/>
    <s v="Low"/>
    <n v="2729"/>
    <n v="10"/>
    <n v="125"/>
    <n v="341125"/>
  </r>
  <r>
    <x v="4"/>
    <x v="2"/>
    <s v="Low"/>
    <n v="1925"/>
    <n v="10"/>
    <n v="15"/>
    <n v="28875"/>
  </r>
  <r>
    <x v="4"/>
    <x v="2"/>
    <s v="Low"/>
    <n v="2013"/>
    <n v="10"/>
    <n v="7"/>
    <n v="14091"/>
  </r>
  <r>
    <x v="2"/>
    <x v="2"/>
    <s v="Low"/>
    <n v="1055"/>
    <n v="10"/>
    <n v="12"/>
    <n v="12660"/>
  </r>
  <r>
    <x v="3"/>
    <x v="2"/>
    <s v="Low"/>
    <n v="1084"/>
    <n v="10"/>
    <n v="12"/>
    <n v="13008"/>
  </r>
  <r>
    <x v="4"/>
    <x v="3"/>
    <s v="Low"/>
    <n v="1566"/>
    <n v="120"/>
    <n v="20"/>
    <n v="31320"/>
  </r>
  <r>
    <x v="1"/>
    <x v="3"/>
    <s v="Low"/>
    <n v="2966"/>
    <n v="120"/>
    <n v="350"/>
    <n v="1038100"/>
  </r>
  <r>
    <x v="1"/>
    <x v="3"/>
    <s v="Low"/>
    <n v="2877"/>
    <n v="120"/>
    <n v="350"/>
    <n v="1006950"/>
  </r>
  <r>
    <x v="1"/>
    <x v="3"/>
    <s v="Low"/>
    <n v="809"/>
    <n v="120"/>
    <n v="125"/>
    <n v="101125"/>
  </r>
  <r>
    <x v="3"/>
    <x v="3"/>
    <s v="Low"/>
    <n v="2145"/>
    <n v="120"/>
    <n v="125"/>
    <n v="268125"/>
  </r>
  <r>
    <x v="2"/>
    <x v="3"/>
    <s v="Low"/>
    <n v="1055"/>
    <n v="120"/>
    <n v="12"/>
    <n v="12660"/>
  </r>
  <r>
    <x v="3"/>
    <x v="3"/>
    <s v="Low"/>
    <n v="544"/>
    <n v="120"/>
    <n v="20"/>
    <n v="10880"/>
  </r>
  <r>
    <x v="3"/>
    <x v="3"/>
    <s v="Low"/>
    <n v="1084"/>
    <n v="120"/>
    <n v="12"/>
    <n v="13008"/>
  </r>
  <r>
    <x v="3"/>
    <x v="4"/>
    <s v="Low"/>
    <n v="662"/>
    <n v="250"/>
    <n v="125"/>
    <n v="82750"/>
  </r>
  <r>
    <x v="1"/>
    <x v="4"/>
    <s v="Low"/>
    <n v="214"/>
    <n v="250"/>
    <n v="300"/>
    <n v="64200"/>
  </r>
  <r>
    <x v="1"/>
    <x v="4"/>
    <s v="Low"/>
    <n v="2877"/>
    <n v="250"/>
    <n v="350"/>
    <n v="1006950"/>
  </r>
  <r>
    <x v="0"/>
    <x v="4"/>
    <s v="Low"/>
    <n v="2729"/>
    <n v="250"/>
    <n v="125"/>
    <n v="341125"/>
  </r>
  <r>
    <x v="4"/>
    <x v="4"/>
    <s v="Low"/>
    <n v="266"/>
    <n v="250"/>
    <n v="350"/>
    <n v="93100"/>
  </r>
  <r>
    <x v="3"/>
    <x v="4"/>
    <s v="Low"/>
    <n v="1940"/>
    <n v="250"/>
    <n v="350"/>
    <n v="679000"/>
  </r>
  <r>
    <x v="1"/>
    <x v="5"/>
    <s v="Low"/>
    <n v="259"/>
    <n v="260"/>
    <n v="300"/>
    <n v="77700"/>
  </r>
  <r>
    <x v="3"/>
    <x v="5"/>
    <s v="Low"/>
    <n v="1101"/>
    <n v="260"/>
    <n v="300"/>
    <n v="330300"/>
  </r>
  <r>
    <x v="1"/>
    <x v="5"/>
    <s v="Low"/>
    <n v="2276"/>
    <n v="260"/>
    <n v="125"/>
    <n v="284500"/>
  </r>
  <r>
    <x v="1"/>
    <x v="5"/>
    <s v="Low"/>
    <n v="2966"/>
    <n v="260"/>
    <n v="350"/>
    <n v="1038100"/>
  </r>
  <r>
    <x v="4"/>
    <x v="5"/>
    <s v="Low"/>
    <n v="1236"/>
    <n v="260"/>
    <n v="20"/>
    <n v="24720"/>
  </r>
  <r>
    <x v="2"/>
    <x v="5"/>
    <s v="Low"/>
    <n v="941"/>
    <n v="260"/>
    <n v="20"/>
    <n v="18820"/>
  </r>
  <r>
    <x v="0"/>
    <x v="5"/>
    <s v="Low"/>
    <n v="1916"/>
    <n v="260"/>
    <n v="300"/>
    <n v="574800"/>
  </r>
  <r>
    <x v="2"/>
    <x v="0"/>
    <s v="Low"/>
    <n v="4243.5"/>
    <n v="3"/>
    <n v="125"/>
    <n v="530437.5"/>
  </r>
  <r>
    <x v="1"/>
    <x v="0"/>
    <s v="Low"/>
    <n v="2580"/>
    <n v="3"/>
    <n v="20"/>
    <n v="51600"/>
  </r>
  <r>
    <x v="1"/>
    <x v="0"/>
    <s v="Low"/>
    <n v="689"/>
    <n v="3"/>
    <n v="300"/>
    <n v="206700"/>
  </r>
  <r>
    <x v="4"/>
    <x v="0"/>
    <s v="Low"/>
    <n v="1947"/>
    <n v="3"/>
    <n v="12"/>
    <n v="23364"/>
  </r>
  <r>
    <x v="0"/>
    <x v="0"/>
    <s v="Low"/>
    <n v="908"/>
    <n v="3"/>
    <n v="12"/>
    <n v="10896"/>
  </r>
  <r>
    <x v="1"/>
    <x v="1"/>
    <s v="Low"/>
    <n v="1958"/>
    <n v="5"/>
    <n v="7"/>
    <n v="13706"/>
  </r>
  <r>
    <x v="2"/>
    <x v="1"/>
    <s v="Low"/>
    <n v="1901"/>
    <n v="5"/>
    <n v="12"/>
    <n v="22812"/>
  </r>
  <r>
    <x v="2"/>
    <x v="1"/>
    <s v="Low"/>
    <n v="544"/>
    <n v="5"/>
    <n v="7"/>
    <n v="3808"/>
  </r>
  <r>
    <x v="1"/>
    <x v="1"/>
    <s v="Low"/>
    <n v="1797"/>
    <n v="5"/>
    <n v="350"/>
    <n v="628950"/>
  </r>
  <r>
    <x v="2"/>
    <x v="1"/>
    <s v="Low"/>
    <n v="1287"/>
    <n v="5"/>
    <n v="125"/>
    <n v="160875"/>
  </r>
  <r>
    <x v="1"/>
    <x v="1"/>
    <s v="Low"/>
    <n v="1706"/>
    <n v="5"/>
    <n v="125"/>
    <n v="213250"/>
  </r>
  <r>
    <x v="2"/>
    <x v="2"/>
    <s v="Low"/>
    <n v="2434.5"/>
    <n v="10"/>
    <n v="300"/>
    <n v="730350"/>
  </r>
  <r>
    <x v="0"/>
    <x v="2"/>
    <s v="Low"/>
    <n v="1774"/>
    <n v="10"/>
    <n v="125"/>
    <n v="221750"/>
  </r>
  <r>
    <x v="2"/>
    <x v="2"/>
    <s v="Low"/>
    <n v="1901"/>
    <n v="10"/>
    <n v="12"/>
    <n v="22812"/>
  </r>
  <r>
    <x v="1"/>
    <x v="2"/>
    <s v="Low"/>
    <n v="689"/>
    <n v="10"/>
    <n v="300"/>
    <n v="206700"/>
  </r>
  <r>
    <x v="1"/>
    <x v="2"/>
    <s v="Low"/>
    <n v="1570"/>
    <n v="10"/>
    <n v="125"/>
    <n v="196250"/>
  </r>
  <r>
    <x v="4"/>
    <x v="2"/>
    <s v="Low"/>
    <n v="1369.5"/>
    <n v="10"/>
    <n v="12"/>
    <n v="16434"/>
  </r>
  <r>
    <x v="0"/>
    <x v="2"/>
    <s v="Low"/>
    <n v="2009"/>
    <n v="10"/>
    <n v="125"/>
    <n v="251125"/>
  </r>
  <r>
    <x v="1"/>
    <x v="2"/>
    <s v="Low"/>
    <n v="1945"/>
    <n v="10"/>
    <n v="15"/>
    <n v="29175"/>
  </r>
  <r>
    <x v="2"/>
    <x v="2"/>
    <s v="Low"/>
    <n v="1287"/>
    <n v="10"/>
    <n v="125"/>
    <n v="160875"/>
  </r>
  <r>
    <x v="1"/>
    <x v="2"/>
    <s v="Low"/>
    <n v="1706"/>
    <n v="10"/>
    <n v="125"/>
    <n v="213250"/>
  </r>
  <r>
    <x v="0"/>
    <x v="3"/>
    <s v="Low"/>
    <n v="2009"/>
    <n v="120"/>
    <n v="125"/>
    <n v="251125"/>
  </r>
  <r>
    <x v="4"/>
    <x v="4"/>
    <s v="Low"/>
    <n v="2844"/>
    <n v="250"/>
    <n v="300"/>
    <n v="853200"/>
  </r>
  <r>
    <x v="3"/>
    <x v="4"/>
    <s v="Low"/>
    <n v="1916"/>
    <n v="250"/>
    <n v="12"/>
    <n v="22992"/>
  </r>
  <r>
    <x v="1"/>
    <x v="4"/>
    <s v="Low"/>
    <n v="1570"/>
    <n v="250"/>
    <n v="125"/>
    <n v="196250"/>
  </r>
  <r>
    <x v="0"/>
    <x v="4"/>
    <s v="Low"/>
    <n v="1874"/>
    <n v="250"/>
    <n v="300"/>
    <n v="562200"/>
  </r>
  <r>
    <x v="3"/>
    <x v="4"/>
    <s v="Low"/>
    <n v="1642"/>
    <n v="250"/>
    <n v="350"/>
    <n v="574700"/>
  </r>
  <r>
    <x v="1"/>
    <x v="4"/>
    <s v="Low"/>
    <n v="1945"/>
    <n v="250"/>
    <n v="15"/>
    <n v="29175"/>
  </r>
  <r>
    <x v="0"/>
    <x v="0"/>
    <s v="Low"/>
    <n v="831"/>
    <n v="3"/>
    <n v="20"/>
    <n v="16620"/>
  </r>
  <r>
    <x v="3"/>
    <x v="2"/>
    <s v="Low"/>
    <n v="1760"/>
    <n v="10"/>
    <n v="7"/>
    <n v="12320"/>
  </r>
  <r>
    <x v="0"/>
    <x v="3"/>
    <s v="Low"/>
    <n v="3850.5"/>
    <n v="120"/>
    <n v="20"/>
    <n v="77010"/>
  </r>
  <r>
    <x v="1"/>
    <x v="4"/>
    <s v="Low"/>
    <n v="2479"/>
    <n v="250"/>
    <n v="12"/>
    <n v="29748"/>
  </r>
  <r>
    <x v="3"/>
    <x v="1"/>
    <s v="Low"/>
    <n v="2031"/>
    <n v="5"/>
    <n v="15"/>
    <n v="30465"/>
  </r>
  <r>
    <x v="3"/>
    <x v="2"/>
    <s v="Low"/>
    <n v="2031"/>
    <n v="10"/>
    <n v="15"/>
    <n v="30465"/>
  </r>
  <r>
    <x v="2"/>
    <x v="2"/>
    <s v="Low"/>
    <n v="2261"/>
    <n v="10"/>
    <n v="15"/>
    <n v="33915"/>
  </r>
  <r>
    <x v="4"/>
    <x v="3"/>
    <s v="Low"/>
    <n v="736"/>
    <n v="120"/>
    <n v="20"/>
    <n v="14720"/>
  </r>
  <r>
    <x v="0"/>
    <x v="0"/>
    <s v="Low"/>
    <n v="2851"/>
    <n v="3"/>
    <n v="7"/>
    <n v="19957"/>
  </r>
  <r>
    <x v="1"/>
    <x v="0"/>
    <s v="Low"/>
    <n v="2021"/>
    <n v="3"/>
    <n v="300"/>
    <n v="606300"/>
  </r>
  <r>
    <x v="4"/>
    <x v="0"/>
    <s v="Low"/>
    <n v="274"/>
    <n v="3"/>
    <n v="350"/>
    <n v="95900"/>
  </r>
  <r>
    <x v="0"/>
    <x v="1"/>
    <s v="Low"/>
    <n v="1967"/>
    <n v="5"/>
    <n v="15"/>
    <n v="29505"/>
  </r>
  <r>
    <x v="1"/>
    <x v="1"/>
    <s v="Low"/>
    <n v="1859"/>
    <n v="5"/>
    <n v="300"/>
    <n v="557700"/>
  </r>
  <r>
    <x v="0"/>
    <x v="1"/>
    <s v="Low"/>
    <n v="2851"/>
    <n v="5"/>
    <n v="7"/>
    <n v="19957"/>
  </r>
  <r>
    <x v="1"/>
    <x v="1"/>
    <s v="Low"/>
    <n v="2021"/>
    <n v="5"/>
    <n v="300"/>
    <n v="606300"/>
  </r>
  <r>
    <x v="3"/>
    <x v="1"/>
    <s v="Low"/>
    <n v="1138"/>
    <n v="5"/>
    <n v="125"/>
    <n v="142250"/>
  </r>
  <r>
    <x v="0"/>
    <x v="2"/>
    <s v="Low"/>
    <n v="4251"/>
    <n v="10"/>
    <n v="7"/>
    <n v="29757"/>
  </r>
  <r>
    <x v="1"/>
    <x v="2"/>
    <s v="Low"/>
    <n v="795"/>
    <n v="10"/>
    <n v="125"/>
    <n v="99375"/>
  </r>
  <r>
    <x v="1"/>
    <x v="2"/>
    <s v="Low"/>
    <n v="1414.5"/>
    <n v="10"/>
    <n v="300"/>
    <n v="424350"/>
  </r>
  <r>
    <x v="4"/>
    <x v="2"/>
    <s v="Low"/>
    <n v="2918"/>
    <n v="10"/>
    <n v="300"/>
    <n v="875400"/>
  </r>
  <r>
    <x v="4"/>
    <x v="2"/>
    <s v="Low"/>
    <n v="3450"/>
    <n v="10"/>
    <n v="350"/>
    <n v="1207500"/>
  </r>
  <r>
    <x v="2"/>
    <x v="2"/>
    <s v="Low"/>
    <n v="2988"/>
    <n v="10"/>
    <n v="125"/>
    <n v="373500"/>
  </r>
  <r>
    <x v="0"/>
    <x v="2"/>
    <s v="Low"/>
    <n v="218"/>
    <n v="10"/>
    <n v="15"/>
    <n v="3270"/>
  </r>
  <r>
    <x v="0"/>
    <x v="2"/>
    <s v="Low"/>
    <n v="2074"/>
    <n v="10"/>
    <n v="20"/>
    <n v="41480"/>
  </r>
  <r>
    <x v="4"/>
    <x v="2"/>
    <s v="Low"/>
    <n v="1056"/>
    <n v="10"/>
    <n v="20"/>
    <n v="21120"/>
  </r>
  <r>
    <x v="4"/>
    <x v="2"/>
    <s v="Low"/>
    <n v="671"/>
    <n v="10"/>
    <n v="15"/>
    <n v="10065"/>
  </r>
  <r>
    <x v="3"/>
    <x v="2"/>
    <s v="Low"/>
    <n v="1514"/>
    <n v="10"/>
    <n v="15"/>
    <n v="22710"/>
  </r>
  <r>
    <x v="4"/>
    <x v="2"/>
    <s v="Low"/>
    <n v="274"/>
    <n v="10"/>
    <n v="350"/>
    <n v="95900"/>
  </r>
  <r>
    <x v="3"/>
    <x v="2"/>
    <s v="Low"/>
    <n v="1138"/>
    <n v="10"/>
    <n v="125"/>
    <n v="142250"/>
  </r>
  <r>
    <x v="4"/>
    <x v="3"/>
    <s v="Low"/>
    <n v="1465"/>
    <n v="120"/>
    <n v="12"/>
    <n v="17580"/>
  </r>
  <r>
    <x v="0"/>
    <x v="3"/>
    <s v="Low"/>
    <n v="2646"/>
    <n v="120"/>
    <n v="20"/>
    <n v="52920"/>
  </r>
  <r>
    <x v="2"/>
    <x v="3"/>
    <s v="Low"/>
    <n v="2177"/>
    <n v="120"/>
    <n v="350"/>
    <n v="761950"/>
  </r>
  <r>
    <x v="2"/>
    <x v="4"/>
    <s v="Low"/>
    <n v="866"/>
    <n v="250"/>
    <n v="12"/>
    <n v="10392"/>
  </r>
  <r>
    <x v="4"/>
    <x v="4"/>
    <s v="Low"/>
    <n v="349"/>
    <n v="250"/>
    <n v="350"/>
    <n v="122150"/>
  </r>
  <r>
    <x v="2"/>
    <x v="4"/>
    <s v="Low"/>
    <n v="2177"/>
    <n v="250"/>
    <n v="350"/>
    <n v="761950"/>
  </r>
  <r>
    <x v="3"/>
    <x v="4"/>
    <s v="Low"/>
    <n v="1514"/>
    <n v="250"/>
    <n v="15"/>
    <n v="22710"/>
  </r>
  <r>
    <x v="3"/>
    <x v="5"/>
    <s v="Low"/>
    <n v="1865"/>
    <n v="260"/>
    <n v="350"/>
    <n v="652750"/>
  </r>
  <r>
    <x v="3"/>
    <x v="5"/>
    <s v="Low"/>
    <n v="1074"/>
    <n v="260"/>
    <n v="125"/>
    <n v="134250"/>
  </r>
  <r>
    <x v="1"/>
    <x v="5"/>
    <s v="Low"/>
    <n v="1907"/>
    <n v="260"/>
    <n v="350"/>
    <n v="667450"/>
  </r>
  <r>
    <x v="4"/>
    <x v="5"/>
    <s v="Low"/>
    <n v="671"/>
    <n v="260"/>
    <n v="15"/>
    <n v="10065"/>
  </r>
  <r>
    <x v="0"/>
    <x v="5"/>
    <s v="Low"/>
    <n v="1778"/>
    <n v="260"/>
    <n v="350"/>
    <n v="622300"/>
  </r>
  <r>
    <x v="1"/>
    <x v="1"/>
    <s v="Medium"/>
    <n v="1159"/>
    <n v="5"/>
    <n v="7"/>
    <n v="8113"/>
  </r>
  <r>
    <x v="1"/>
    <x v="2"/>
    <s v="Medium"/>
    <n v="1372"/>
    <n v="10"/>
    <n v="7"/>
    <n v="9604"/>
  </r>
  <r>
    <x v="0"/>
    <x v="2"/>
    <s v="Medium"/>
    <n v="2349"/>
    <n v="10"/>
    <n v="7"/>
    <n v="16443"/>
  </r>
  <r>
    <x v="3"/>
    <x v="2"/>
    <s v="Medium"/>
    <n v="2689"/>
    <n v="10"/>
    <n v="7"/>
    <n v="18823"/>
  </r>
  <r>
    <x v="0"/>
    <x v="2"/>
    <s v="Medium"/>
    <n v="2431"/>
    <n v="10"/>
    <n v="12"/>
    <n v="29172"/>
  </r>
  <r>
    <x v="0"/>
    <x v="3"/>
    <s v="Medium"/>
    <n v="2431"/>
    <n v="120"/>
    <n v="12"/>
    <n v="29172"/>
  </r>
  <r>
    <x v="3"/>
    <x v="4"/>
    <s v="Medium"/>
    <n v="2689"/>
    <n v="250"/>
    <n v="7"/>
    <n v="18823"/>
  </r>
  <r>
    <x v="3"/>
    <x v="5"/>
    <s v="Medium"/>
    <n v="1683"/>
    <n v="260"/>
    <n v="7"/>
    <n v="11781"/>
  </r>
  <r>
    <x v="3"/>
    <x v="5"/>
    <s v="Medium"/>
    <n v="1123"/>
    <n v="260"/>
    <n v="12"/>
    <n v="13476"/>
  </r>
  <r>
    <x v="1"/>
    <x v="5"/>
    <s v="Medium"/>
    <n v="1159"/>
    <n v="260"/>
    <n v="7"/>
    <n v="8113"/>
  </r>
  <r>
    <x v="2"/>
    <x v="0"/>
    <s v="Medium"/>
    <n v="1865"/>
    <n v="3"/>
    <n v="12"/>
    <n v="22380"/>
  </r>
  <r>
    <x v="1"/>
    <x v="0"/>
    <s v="Medium"/>
    <n v="1116"/>
    <n v="3"/>
    <n v="12"/>
    <n v="13392"/>
  </r>
  <r>
    <x v="2"/>
    <x v="0"/>
    <s v="Medium"/>
    <n v="1563"/>
    <n v="3"/>
    <n v="20"/>
    <n v="31260"/>
  </r>
  <r>
    <x v="4"/>
    <x v="0"/>
    <s v="Medium"/>
    <n v="991"/>
    <n v="3"/>
    <n v="300"/>
    <n v="297300"/>
  </r>
  <r>
    <x v="1"/>
    <x v="0"/>
    <s v="Medium"/>
    <n v="1016"/>
    <n v="3"/>
    <n v="7"/>
    <n v="7112"/>
  </r>
  <r>
    <x v="3"/>
    <x v="0"/>
    <s v="Medium"/>
    <n v="2791"/>
    <n v="3"/>
    <n v="15"/>
    <n v="41865"/>
  </r>
  <r>
    <x v="4"/>
    <x v="0"/>
    <s v="Medium"/>
    <n v="570"/>
    <n v="3"/>
    <n v="7"/>
    <n v="3990"/>
  </r>
  <r>
    <x v="2"/>
    <x v="0"/>
    <s v="Medium"/>
    <n v="2487"/>
    <n v="3"/>
    <n v="7"/>
    <n v="17409"/>
  </r>
  <r>
    <x v="2"/>
    <x v="1"/>
    <s v="Medium"/>
    <n v="1384.5"/>
    <n v="5"/>
    <n v="350"/>
    <n v="484575"/>
  </r>
  <r>
    <x v="4"/>
    <x v="1"/>
    <s v="Medium"/>
    <n v="3627"/>
    <n v="5"/>
    <n v="125"/>
    <n v="453375"/>
  </r>
  <r>
    <x v="3"/>
    <x v="1"/>
    <s v="Medium"/>
    <n v="720"/>
    <n v="5"/>
    <n v="350"/>
    <n v="252000"/>
  </r>
  <r>
    <x v="1"/>
    <x v="1"/>
    <s v="Medium"/>
    <n v="2342"/>
    <n v="5"/>
    <n v="12"/>
    <n v="28104"/>
  </r>
  <r>
    <x v="3"/>
    <x v="1"/>
    <s v="Medium"/>
    <n v="1100"/>
    <n v="5"/>
    <n v="300"/>
    <n v="330000"/>
  </r>
  <r>
    <x v="2"/>
    <x v="2"/>
    <s v="Medium"/>
    <n v="1303"/>
    <n v="10"/>
    <n v="20"/>
    <n v="26060"/>
  </r>
  <r>
    <x v="4"/>
    <x v="2"/>
    <s v="Medium"/>
    <n v="2992"/>
    <n v="10"/>
    <n v="125"/>
    <n v="374000"/>
  </r>
  <r>
    <x v="2"/>
    <x v="2"/>
    <s v="Medium"/>
    <n v="2385"/>
    <n v="10"/>
    <n v="125"/>
    <n v="298125"/>
  </r>
  <r>
    <x v="3"/>
    <x v="2"/>
    <s v="Medium"/>
    <n v="1607"/>
    <n v="10"/>
    <n v="300"/>
    <n v="482100"/>
  </r>
  <r>
    <x v="4"/>
    <x v="2"/>
    <s v="Medium"/>
    <n v="2327"/>
    <n v="10"/>
    <n v="7"/>
    <n v="16289"/>
  </r>
  <r>
    <x v="4"/>
    <x v="2"/>
    <s v="Medium"/>
    <n v="991"/>
    <n v="10"/>
    <n v="300"/>
    <n v="297300"/>
  </r>
  <r>
    <x v="4"/>
    <x v="2"/>
    <s v="Medium"/>
    <n v="602"/>
    <n v="10"/>
    <n v="350"/>
    <n v="210700"/>
  </r>
  <r>
    <x v="2"/>
    <x v="2"/>
    <s v="Medium"/>
    <n v="2620"/>
    <n v="10"/>
    <n v="15"/>
    <n v="39300"/>
  </r>
  <r>
    <x v="0"/>
    <x v="2"/>
    <s v="Medium"/>
    <n v="1228"/>
    <n v="10"/>
    <n v="350"/>
    <n v="429800"/>
  </r>
  <r>
    <x v="0"/>
    <x v="2"/>
    <s v="Medium"/>
    <n v="1389"/>
    <n v="10"/>
    <n v="20"/>
    <n v="27780"/>
  </r>
  <r>
    <x v="4"/>
    <x v="2"/>
    <s v="Medium"/>
    <n v="861"/>
    <n v="10"/>
    <n v="125"/>
    <n v="107625"/>
  </r>
  <r>
    <x v="2"/>
    <x v="2"/>
    <s v="Medium"/>
    <n v="704"/>
    <n v="10"/>
    <n v="125"/>
    <n v="88000"/>
  </r>
  <r>
    <x v="0"/>
    <x v="2"/>
    <s v="Medium"/>
    <n v="1802"/>
    <n v="10"/>
    <n v="20"/>
    <n v="36040"/>
  </r>
  <r>
    <x v="4"/>
    <x v="2"/>
    <s v="Medium"/>
    <n v="2663"/>
    <n v="10"/>
    <n v="20"/>
    <n v="53260"/>
  </r>
  <r>
    <x v="2"/>
    <x v="2"/>
    <s v="Medium"/>
    <n v="2136"/>
    <n v="10"/>
    <n v="7"/>
    <n v="14952"/>
  </r>
  <r>
    <x v="1"/>
    <x v="2"/>
    <s v="Medium"/>
    <n v="2116"/>
    <n v="10"/>
    <n v="15"/>
    <n v="31740"/>
  </r>
  <r>
    <x v="4"/>
    <x v="3"/>
    <s v="Medium"/>
    <n v="555"/>
    <n v="120"/>
    <n v="15"/>
    <n v="8325"/>
  </r>
  <r>
    <x v="3"/>
    <x v="3"/>
    <s v="Medium"/>
    <n v="2861"/>
    <n v="120"/>
    <n v="15"/>
    <n v="42915"/>
  </r>
  <r>
    <x v="1"/>
    <x v="3"/>
    <s v="Medium"/>
    <n v="807"/>
    <n v="120"/>
    <n v="125"/>
    <n v="100875"/>
  </r>
  <r>
    <x v="4"/>
    <x v="3"/>
    <s v="Medium"/>
    <n v="602"/>
    <n v="120"/>
    <n v="350"/>
    <n v="210700"/>
  </r>
  <r>
    <x v="4"/>
    <x v="3"/>
    <s v="Medium"/>
    <n v="2832"/>
    <n v="120"/>
    <n v="20"/>
    <n v="56640"/>
  </r>
  <r>
    <x v="2"/>
    <x v="3"/>
    <s v="Medium"/>
    <n v="1579"/>
    <n v="120"/>
    <n v="20"/>
    <n v="31580"/>
  </r>
  <r>
    <x v="4"/>
    <x v="3"/>
    <s v="Medium"/>
    <n v="861"/>
    <n v="120"/>
    <n v="125"/>
    <n v="107625"/>
  </r>
  <r>
    <x v="2"/>
    <x v="3"/>
    <s v="Medium"/>
    <n v="704"/>
    <n v="120"/>
    <n v="125"/>
    <n v="88000"/>
  </r>
  <r>
    <x v="2"/>
    <x v="3"/>
    <s v="Medium"/>
    <n v="1033"/>
    <n v="120"/>
    <n v="20"/>
    <n v="20660"/>
  </r>
  <r>
    <x v="1"/>
    <x v="3"/>
    <s v="Medium"/>
    <n v="1250"/>
    <n v="120"/>
    <n v="300"/>
    <n v="375000"/>
  </r>
  <r>
    <x v="0"/>
    <x v="4"/>
    <s v="Medium"/>
    <n v="1389"/>
    <n v="250"/>
    <n v="20"/>
    <n v="27780"/>
  </r>
  <r>
    <x v="4"/>
    <x v="4"/>
    <s v="Medium"/>
    <n v="1265"/>
    <n v="250"/>
    <n v="20"/>
    <n v="25300"/>
  </r>
  <r>
    <x v="1"/>
    <x v="4"/>
    <s v="Medium"/>
    <n v="2297"/>
    <n v="250"/>
    <n v="20"/>
    <n v="45940"/>
  </r>
  <r>
    <x v="4"/>
    <x v="4"/>
    <s v="Medium"/>
    <n v="2663"/>
    <n v="250"/>
    <n v="20"/>
    <n v="53260"/>
  </r>
  <r>
    <x v="4"/>
    <x v="4"/>
    <s v="Medium"/>
    <n v="570"/>
    <n v="250"/>
    <n v="7"/>
    <n v="3990"/>
  </r>
  <r>
    <x v="2"/>
    <x v="4"/>
    <s v="Medium"/>
    <n v="2487"/>
    <n v="250"/>
    <n v="7"/>
    <n v="17409"/>
  </r>
  <r>
    <x v="1"/>
    <x v="5"/>
    <s v="Medium"/>
    <n v="1350"/>
    <n v="260"/>
    <n v="350"/>
    <n v="472500"/>
  </r>
  <r>
    <x v="0"/>
    <x v="5"/>
    <s v="Medium"/>
    <n v="552"/>
    <n v="260"/>
    <n v="350"/>
    <n v="193200"/>
  </r>
  <r>
    <x v="0"/>
    <x v="5"/>
    <s v="Medium"/>
    <n v="1228"/>
    <n v="260"/>
    <n v="350"/>
    <n v="429800"/>
  </r>
  <r>
    <x v="1"/>
    <x v="5"/>
    <s v="Medium"/>
    <n v="1250"/>
    <n v="260"/>
    <n v="300"/>
    <n v="375000"/>
  </r>
  <r>
    <x v="2"/>
    <x v="2"/>
    <s v="Medium"/>
    <n v="3801"/>
    <n v="10"/>
    <n v="15"/>
    <n v="57015"/>
  </r>
  <r>
    <x v="4"/>
    <x v="0"/>
    <s v="Medium"/>
    <n v="1117.5"/>
    <n v="3"/>
    <n v="20"/>
    <n v="22350"/>
  </r>
  <r>
    <x v="0"/>
    <x v="0"/>
    <s v="Medium"/>
    <n v="2844"/>
    <n v="3"/>
    <n v="15"/>
    <n v="42660"/>
  </r>
  <r>
    <x v="3"/>
    <x v="0"/>
    <s v="Medium"/>
    <n v="562"/>
    <n v="3"/>
    <n v="12"/>
    <n v="6744"/>
  </r>
  <r>
    <x v="0"/>
    <x v="0"/>
    <s v="Medium"/>
    <n v="2299"/>
    <n v="3"/>
    <n v="12"/>
    <n v="27588"/>
  </r>
  <r>
    <x v="4"/>
    <x v="0"/>
    <s v="Medium"/>
    <n v="2030"/>
    <n v="3"/>
    <n v="15"/>
    <n v="30450"/>
  </r>
  <r>
    <x v="4"/>
    <x v="0"/>
    <s v="Medium"/>
    <n v="263"/>
    <n v="3"/>
    <n v="7"/>
    <n v="1841"/>
  </r>
  <r>
    <x v="1"/>
    <x v="0"/>
    <s v="Medium"/>
    <n v="887"/>
    <n v="3"/>
    <n v="125"/>
    <n v="110875"/>
  </r>
  <r>
    <x v="3"/>
    <x v="1"/>
    <s v="Medium"/>
    <n v="980"/>
    <n v="5"/>
    <n v="350"/>
    <n v="343000"/>
  </r>
  <r>
    <x v="1"/>
    <x v="1"/>
    <s v="Medium"/>
    <n v="1460"/>
    <n v="5"/>
    <n v="350"/>
    <n v="511000"/>
  </r>
  <r>
    <x v="2"/>
    <x v="1"/>
    <s v="Medium"/>
    <n v="1403"/>
    <n v="5"/>
    <n v="7"/>
    <n v="9821"/>
  </r>
  <r>
    <x v="4"/>
    <x v="1"/>
    <s v="Medium"/>
    <n v="2723"/>
    <n v="5"/>
    <n v="12"/>
    <n v="32676"/>
  </r>
  <r>
    <x v="2"/>
    <x v="2"/>
    <s v="Medium"/>
    <n v="1496"/>
    <n v="10"/>
    <n v="350"/>
    <n v="523600"/>
  </r>
  <r>
    <x v="0"/>
    <x v="2"/>
    <s v="Medium"/>
    <n v="2299"/>
    <n v="10"/>
    <n v="12"/>
    <n v="27588"/>
  </r>
  <r>
    <x v="4"/>
    <x v="2"/>
    <s v="Medium"/>
    <n v="727"/>
    <n v="10"/>
    <n v="350"/>
    <n v="254450"/>
  </r>
  <r>
    <x v="0"/>
    <x v="3"/>
    <s v="Medium"/>
    <n v="952"/>
    <n v="120"/>
    <n v="125"/>
    <n v="119000"/>
  </r>
  <r>
    <x v="4"/>
    <x v="3"/>
    <s v="Medium"/>
    <n v="2755"/>
    <n v="120"/>
    <n v="125"/>
    <n v="344375"/>
  </r>
  <r>
    <x v="1"/>
    <x v="3"/>
    <s v="Medium"/>
    <n v="1530"/>
    <n v="120"/>
    <n v="15"/>
    <n v="22950"/>
  </r>
  <r>
    <x v="2"/>
    <x v="3"/>
    <s v="Medium"/>
    <n v="1496"/>
    <n v="120"/>
    <n v="350"/>
    <n v="523600"/>
  </r>
  <r>
    <x v="3"/>
    <x v="3"/>
    <s v="Medium"/>
    <n v="1498"/>
    <n v="120"/>
    <n v="7"/>
    <n v="10486"/>
  </r>
  <r>
    <x v="2"/>
    <x v="3"/>
    <s v="Medium"/>
    <n v="1221"/>
    <n v="120"/>
    <n v="300"/>
    <n v="366300"/>
  </r>
  <r>
    <x v="2"/>
    <x v="3"/>
    <s v="Medium"/>
    <n v="2076"/>
    <n v="120"/>
    <n v="350"/>
    <n v="726600"/>
  </r>
  <r>
    <x v="0"/>
    <x v="4"/>
    <s v="Medium"/>
    <n v="2844"/>
    <n v="250"/>
    <n v="15"/>
    <n v="42660"/>
  </r>
  <r>
    <x v="3"/>
    <x v="4"/>
    <s v="Medium"/>
    <n v="1498"/>
    <n v="250"/>
    <n v="7"/>
    <n v="10486"/>
  </r>
  <r>
    <x v="2"/>
    <x v="4"/>
    <s v="Medium"/>
    <n v="1221"/>
    <n v="250"/>
    <n v="300"/>
    <n v="366300"/>
  </r>
  <r>
    <x v="3"/>
    <x v="4"/>
    <s v="Medium"/>
    <n v="1123"/>
    <n v="250"/>
    <n v="20"/>
    <n v="22460"/>
  </r>
  <r>
    <x v="0"/>
    <x v="4"/>
    <s v="Medium"/>
    <n v="2436"/>
    <n v="250"/>
    <n v="300"/>
    <n v="730800"/>
  </r>
  <r>
    <x v="2"/>
    <x v="5"/>
    <s v="Medium"/>
    <n v="1987.5"/>
    <n v="260"/>
    <n v="125"/>
    <n v="248437.5"/>
  </r>
  <r>
    <x v="3"/>
    <x v="5"/>
    <s v="Medium"/>
    <n v="1679"/>
    <n v="260"/>
    <n v="350"/>
    <n v="587650"/>
  </r>
  <r>
    <x v="4"/>
    <x v="5"/>
    <s v="Medium"/>
    <n v="727"/>
    <n v="260"/>
    <n v="350"/>
    <n v="254450"/>
  </r>
  <r>
    <x v="2"/>
    <x v="5"/>
    <s v="Medium"/>
    <n v="1403"/>
    <n v="260"/>
    <n v="7"/>
    <n v="9821"/>
  </r>
  <r>
    <x v="2"/>
    <x v="5"/>
    <s v="Medium"/>
    <n v="2076"/>
    <n v="260"/>
    <n v="350"/>
    <n v="726600"/>
  </r>
  <r>
    <x v="2"/>
    <x v="1"/>
    <s v="Medium"/>
    <n v="1757"/>
    <n v="5"/>
    <n v="20"/>
    <n v="35140"/>
  </r>
  <r>
    <x v="4"/>
    <x v="2"/>
    <s v="Medium"/>
    <n v="2198"/>
    <n v="10"/>
    <n v="15"/>
    <n v="32970"/>
  </r>
  <r>
    <x v="1"/>
    <x v="2"/>
    <s v="Medium"/>
    <n v="1743"/>
    <n v="10"/>
    <n v="15"/>
    <n v="26145"/>
  </r>
  <r>
    <x v="4"/>
    <x v="2"/>
    <s v="Medium"/>
    <n v="1153"/>
    <n v="10"/>
    <n v="15"/>
    <n v="17295"/>
  </r>
  <r>
    <x v="2"/>
    <x v="2"/>
    <s v="Medium"/>
    <n v="1757"/>
    <n v="10"/>
    <n v="20"/>
    <n v="35140"/>
  </r>
  <r>
    <x v="1"/>
    <x v="3"/>
    <s v="Medium"/>
    <n v="1001"/>
    <n v="120"/>
    <n v="20"/>
    <n v="20020"/>
  </r>
  <r>
    <x v="3"/>
    <x v="3"/>
    <s v="Medium"/>
    <n v="1333"/>
    <n v="120"/>
    <n v="7"/>
    <n v="9331"/>
  </r>
  <r>
    <x v="4"/>
    <x v="4"/>
    <s v="Medium"/>
    <n v="1153"/>
    <n v="250"/>
    <n v="15"/>
    <n v="17295"/>
  </r>
  <r>
    <x v="3"/>
    <x v="0"/>
    <s v="Medium"/>
    <n v="727"/>
    <n v="3"/>
    <n v="12"/>
    <n v="8724"/>
  </r>
  <r>
    <x v="0"/>
    <x v="0"/>
    <s v="Medium"/>
    <n v="1884"/>
    <n v="3"/>
    <n v="12"/>
    <n v="22608"/>
  </r>
  <r>
    <x v="3"/>
    <x v="0"/>
    <s v="Medium"/>
    <n v="1834"/>
    <n v="3"/>
    <n v="20"/>
    <n v="36680"/>
  </r>
  <r>
    <x v="3"/>
    <x v="1"/>
    <s v="Medium"/>
    <n v="2340"/>
    <n v="5"/>
    <n v="12"/>
    <n v="28080"/>
  </r>
  <r>
    <x v="2"/>
    <x v="1"/>
    <s v="Medium"/>
    <n v="2342"/>
    <n v="5"/>
    <n v="12"/>
    <n v="28104"/>
  </r>
  <r>
    <x v="2"/>
    <x v="2"/>
    <s v="Medium"/>
    <n v="1031"/>
    <n v="10"/>
    <n v="7"/>
    <n v="7217"/>
  </r>
  <r>
    <x v="0"/>
    <x v="3"/>
    <s v="Medium"/>
    <n v="1262"/>
    <n v="120"/>
    <n v="15"/>
    <n v="18930"/>
  </r>
  <r>
    <x v="0"/>
    <x v="3"/>
    <s v="Medium"/>
    <n v="1135"/>
    <n v="120"/>
    <n v="7"/>
    <n v="7945"/>
  </r>
  <r>
    <x v="4"/>
    <x v="3"/>
    <s v="Medium"/>
    <n v="547"/>
    <n v="120"/>
    <n v="7"/>
    <n v="3829"/>
  </r>
  <r>
    <x v="0"/>
    <x v="3"/>
    <s v="Medium"/>
    <n v="1582"/>
    <n v="120"/>
    <n v="7"/>
    <n v="11074"/>
  </r>
  <r>
    <x v="2"/>
    <x v="4"/>
    <s v="Medium"/>
    <n v="1738.5"/>
    <n v="250"/>
    <n v="12"/>
    <n v="20862"/>
  </r>
  <r>
    <x v="1"/>
    <x v="4"/>
    <s v="Medium"/>
    <n v="2215"/>
    <n v="250"/>
    <n v="12"/>
    <n v="26580"/>
  </r>
  <r>
    <x v="0"/>
    <x v="4"/>
    <s v="Medium"/>
    <n v="1582"/>
    <n v="250"/>
    <n v="7"/>
    <n v="11074"/>
  </r>
  <r>
    <x v="0"/>
    <x v="5"/>
    <s v="Medium"/>
    <n v="1135"/>
    <n v="260"/>
    <n v="7"/>
    <n v="7945"/>
  </r>
  <r>
    <x v="4"/>
    <x v="0"/>
    <s v="Medium"/>
    <n v="1761"/>
    <n v="3"/>
    <n v="350"/>
    <n v="616350"/>
  </r>
  <r>
    <x v="2"/>
    <x v="0"/>
    <s v="Medium"/>
    <n v="448"/>
    <n v="3"/>
    <n v="300"/>
    <n v="134400"/>
  </r>
  <r>
    <x v="2"/>
    <x v="0"/>
    <s v="Medium"/>
    <n v="2181"/>
    <n v="3"/>
    <n v="300"/>
    <n v="654300"/>
  </r>
  <r>
    <x v="2"/>
    <x v="1"/>
    <s v="Medium"/>
    <n v="1976"/>
    <n v="5"/>
    <n v="20"/>
    <n v="39520"/>
  </r>
  <r>
    <x v="2"/>
    <x v="1"/>
    <s v="Medium"/>
    <n v="2181"/>
    <n v="5"/>
    <n v="300"/>
    <n v="654300"/>
  </r>
  <r>
    <x v="1"/>
    <x v="1"/>
    <s v="Medium"/>
    <n v="2500"/>
    <n v="5"/>
    <n v="125"/>
    <n v="312500"/>
  </r>
  <r>
    <x v="0"/>
    <x v="2"/>
    <s v="Medium"/>
    <n v="1702"/>
    <n v="10"/>
    <n v="300"/>
    <n v="510600"/>
  </r>
  <r>
    <x v="2"/>
    <x v="2"/>
    <s v="Medium"/>
    <n v="448"/>
    <n v="10"/>
    <n v="300"/>
    <n v="134400"/>
  </r>
  <r>
    <x v="1"/>
    <x v="2"/>
    <s v="Medium"/>
    <n v="3513"/>
    <n v="10"/>
    <n v="125"/>
    <n v="439125"/>
  </r>
  <r>
    <x v="2"/>
    <x v="2"/>
    <s v="Medium"/>
    <n v="2101"/>
    <n v="10"/>
    <n v="15"/>
    <n v="31515"/>
  </r>
  <r>
    <x v="4"/>
    <x v="2"/>
    <s v="Medium"/>
    <n v="2931"/>
    <n v="10"/>
    <n v="15"/>
    <n v="43965"/>
  </r>
  <r>
    <x v="2"/>
    <x v="2"/>
    <s v="Medium"/>
    <n v="1535"/>
    <n v="10"/>
    <n v="20"/>
    <n v="30700"/>
  </r>
  <r>
    <x v="1"/>
    <x v="2"/>
    <s v="Medium"/>
    <n v="1123"/>
    <n v="10"/>
    <n v="300"/>
    <n v="336900"/>
  </r>
  <r>
    <x v="0"/>
    <x v="2"/>
    <s v="Medium"/>
    <n v="1404"/>
    <n v="10"/>
    <n v="300"/>
    <n v="421200"/>
  </r>
  <r>
    <x v="3"/>
    <x v="2"/>
    <s v="Medium"/>
    <n v="2763"/>
    <n v="10"/>
    <n v="12"/>
    <n v="33156"/>
  </r>
  <r>
    <x v="1"/>
    <x v="2"/>
    <s v="Medium"/>
    <n v="2125"/>
    <n v="10"/>
    <n v="7"/>
    <n v="14875"/>
  </r>
  <r>
    <x v="2"/>
    <x v="3"/>
    <s v="Medium"/>
    <n v="1659"/>
    <n v="120"/>
    <n v="300"/>
    <n v="497700"/>
  </r>
  <r>
    <x v="3"/>
    <x v="3"/>
    <s v="Medium"/>
    <n v="609"/>
    <n v="120"/>
    <n v="20"/>
    <n v="12180"/>
  </r>
  <r>
    <x v="1"/>
    <x v="3"/>
    <s v="Medium"/>
    <n v="2087"/>
    <n v="120"/>
    <n v="125"/>
    <n v="260875"/>
  </r>
  <r>
    <x v="2"/>
    <x v="3"/>
    <s v="Medium"/>
    <n v="1976"/>
    <n v="120"/>
    <n v="20"/>
    <n v="39520"/>
  </r>
  <r>
    <x v="4"/>
    <x v="3"/>
    <s v="Medium"/>
    <n v="1421"/>
    <n v="120"/>
    <n v="20"/>
    <n v="28420"/>
  </r>
  <r>
    <x v="4"/>
    <x v="3"/>
    <s v="Medium"/>
    <n v="1372"/>
    <n v="120"/>
    <n v="300"/>
    <n v="411600"/>
  </r>
  <r>
    <x v="1"/>
    <x v="3"/>
    <s v="Medium"/>
    <n v="588"/>
    <n v="120"/>
    <n v="20"/>
    <n v="11760"/>
  </r>
  <r>
    <x v="0"/>
    <x v="4"/>
    <s v="Medium"/>
    <n v="3244.5"/>
    <n v="250"/>
    <n v="12"/>
    <n v="38934"/>
  </r>
  <r>
    <x v="2"/>
    <x v="4"/>
    <s v="Medium"/>
    <n v="959"/>
    <n v="250"/>
    <n v="300"/>
    <n v="287700"/>
  </r>
  <r>
    <x v="3"/>
    <x v="4"/>
    <s v="Medium"/>
    <n v="2747"/>
    <n v="250"/>
    <n v="300"/>
    <n v="824100"/>
  </r>
  <r>
    <x v="0"/>
    <x v="5"/>
    <s v="Medium"/>
    <n v="1645"/>
    <n v="260"/>
    <n v="125"/>
    <n v="205625"/>
  </r>
  <r>
    <x v="2"/>
    <x v="5"/>
    <s v="Medium"/>
    <n v="2876"/>
    <n v="260"/>
    <n v="350"/>
    <n v="1006600"/>
  </r>
  <r>
    <x v="1"/>
    <x v="5"/>
    <s v="Medium"/>
    <n v="994"/>
    <n v="260"/>
    <n v="125"/>
    <n v="124250"/>
  </r>
  <r>
    <x v="0"/>
    <x v="5"/>
    <s v="Medium"/>
    <n v="1118"/>
    <n v="260"/>
    <n v="20"/>
    <n v="22360"/>
  </r>
  <r>
    <x v="4"/>
    <x v="5"/>
    <s v="Medium"/>
    <n v="1372"/>
    <n v="260"/>
    <n v="300"/>
    <n v="411600"/>
  </r>
  <r>
    <x v="0"/>
    <x v="1"/>
    <s v="Medium"/>
    <n v="488"/>
    <n v="5"/>
    <n v="7"/>
    <n v="3416"/>
  </r>
  <r>
    <x v="4"/>
    <x v="1"/>
    <s v="Medium"/>
    <n v="1282"/>
    <n v="5"/>
    <n v="20"/>
    <n v="25640"/>
  </r>
  <r>
    <x v="0"/>
    <x v="2"/>
    <s v="Medium"/>
    <n v="257"/>
    <n v="10"/>
    <n v="7"/>
    <n v="1799"/>
  </r>
  <r>
    <x v="4"/>
    <x v="5"/>
    <s v="Medium"/>
    <n v="1282"/>
    <n v="260"/>
    <n v="20"/>
    <n v="25640"/>
  </r>
  <r>
    <x v="3"/>
    <x v="0"/>
    <s v="Medium"/>
    <n v="1540"/>
    <n v="3"/>
    <n v="125"/>
    <n v="192500"/>
  </r>
  <r>
    <x v="2"/>
    <x v="0"/>
    <s v="Medium"/>
    <n v="490"/>
    <n v="3"/>
    <n v="15"/>
    <n v="7350"/>
  </r>
  <r>
    <x v="3"/>
    <x v="0"/>
    <s v="Medium"/>
    <n v="1362"/>
    <n v="3"/>
    <n v="350"/>
    <n v="476700"/>
  </r>
  <r>
    <x v="2"/>
    <x v="1"/>
    <s v="Medium"/>
    <n v="2501"/>
    <n v="5"/>
    <n v="15"/>
    <n v="37515"/>
  </r>
  <r>
    <x v="0"/>
    <x v="1"/>
    <s v="Medium"/>
    <n v="708"/>
    <n v="5"/>
    <n v="20"/>
    <n v="14160"/>
  </r>
  <r>
    <x v="1"/>
    <x v="1"/>
    <s v="Medium"/>
    <n v="645"/>
    <n v="5"/>
    <n v="20"/>
    <n v="12900"/>
  </r>
  <r>
    <x v="2"/>
    <x v="1"/>
    <s v="Medium"/>
    <n v="1562"/>
    <n v="5"/>
    <n v="300"/>
    <n v="468600"/>
  </r>
  <r>
    <x v="0"/>
    <x v="1"/>
    <s v="Medium"/>
    <n v="1283"/>
    <n v="5"/>
    <n v="300"/>
    <n v="384900"/>
  </r>
  <r>
    <x v="1"/>
    <x v="1"/>
    <s v="Medium"/>
    <n v="711"/>
    <n v="5"/>
    <n v="15"/>
    <n v="10665"/>
  </r>
  <r>
    <x v="3"/>
    <x v="2"/>
    <s v="Medium"/>
    <n v="1114"/>
    <n v="10"/>
    <n v="125"/>
    <n v="139250"/>
  </r>
  <r>
    <x v="1"/>
    <x v="2"/>
    <s v="Medium"/>
    <n v="1259"/>
    <n v="10"/>
    <n v="7"/>
    <n v="8813"/>
  </r>
  <r>
    <x v="1"/>
    <x v="2"/>
    <s v="Medium"/>
    <n v="1095"/>
    <n v="10"/>
    <n v="7"/>
    <n v="7665"/>
  </r>
  <r>
    <x v="1"/>
    <x v="2"/>
    <s v="Medium"/>
    <n v="1366"/>
    <n v="10"/>
    <n v="20"/>
    <n v="27320"/>
  </r>
  <r>
    <x v="3"/>
    <x v="2"/>
    <s v="Medium"/>
    <n v="2460"/>
    <n v="10"/>
    <n v="300"/>
    <n v="738000"/>
  </r>
  <r>
    <x v="4"/>
    <x v="2"/>
    <s v="Medium"/>
    <n v="678"/>
    <n v="10"/>
    <n v="7"/>
    <n v="4746"/>
  </r>
  <r>
    <x v="1"/>
    <x v="2"/>
    <s v="Medium"/>
    <n v="1598"/>
    <n v="10"/>
    <n v="7"/>
    <n v="11186"/>
  </r>
  <r>
    <x v="1"/>
    <x v="2"/>
    <s v="Medium"/>
    <n v="2409"/>
    <n v="10"/>
    <n v="7"/>
    <n v="16863"/>
  </r>
  <r>
    <x v="1"/>
    <x v="2"/>
    <s v="Medium"/>
    <n v="1934"/>
    <n v="10"/>
    <n v="20"/>
    <n v="38680"/>
  </r>
  <r>
    <x v="3"/>
    <x v="2"/>
    <s v="Medium"/>
    <n v="2993"/>
    <n v="10"/>
    <n v="20"/>
    <n v="59860"/>
  </r>
  <r>
    <x v="1"/>
    <x v="2"/>
    <s v="Medium"/>
    <n v="2146"/>
    <n v="10"/>
    <n v="350"/>
    <n v="751100"/>
  </r>
  <r>
    <x v="3"/>
    <x v="2"/>
    <s v="Medium"/>
    <n v="1946"/>
    <n v="10"/>
    <n v="7"/>
    <n v="13622"/>
  </r>
  <r>
    <x v="3"/>
    <x v="2"/>
    <s v="Medium"/>
    <n v="1362"/>
    <n v="10"/>
    <n v="350"/>
    <n v="476700"/>
  </r>
  <r>
    <x v="0"/>
    <x v="3"/>
    <s v="Medium"/>
    <n v="598"/>
    <n v="120"/>
    <n v="12"/>
    <n v="7176"/>
  </r>
  <r>
    <x v="4"/>
    <x v="3"/>
    <s v="Medium"/>
    <n v="2907"/>
    <n v="120"/>
    <n v="7"/>
    <n v="20349"/>
  </r>
  <r>
    <x v="1"/>
    <x v="3"/>
    <s v="Medium"/>
    <n v="2338"/>
    <n v="120"/>
    <n v="7"/>
    <n v="16366"/>
  </r>
  <r>
    <x v="2"/>
    <x v="3"/>
    <s v="Medium"/>
    <n v="386"/>
    <n v="120"/>
    <n v="300"/>
    <n v="115800"/>
  </r>
  <r>
    <x v="3"/>
    <x v="3"/>
    <s v="Medium"/>
    <n v="635"/>
    <n v="120"/>
    <n v="300"/>
    <n v="190500"/>
  </r>
  <r>
    <x v="2"/>
    <x v="4"/>
    <s v="Medium"/>
    <n v="574.5"/>
    <n v="250"/>
    <n v="350"/>
    <n v="201075"/>
  </r>
  <r>
    <x v="1"/>
    <x v="4"/>
    <s v="Medium"/>
    <n v="2338"/>
    <n v="250"/>
    <n v="7"/>
    <n v="16366"/>
  </r>
  <r>
    <x v="2"/>
    <x v="4"/>
    <s v="Medium"/>
    <n v="381"/>
    <n v="250"/>
    <n v="350"/>
    <n v="133350"/>
  </r>
  <r>
    <x v="1"/>
    <x v="4"/>
    <s v="Medium"/>
    <n v="422"/>
    <n v="250"/>
    <n v="350"/>
    <n v="147700"/>
  </r>
  <r>
    <x v="0"/>
    <x v="4"/>
    <s v="Medium"/>
    <n v="2134"/>
    <n v="250"/>
    <n v="300"/>
    <n v="640200"/>
  </r>
  <r>
    <x v="4"/>
    <x v="4"/>
    <s v="Medium"/>
    <n v="808"/>
    <n v="250"/>
    <n v="300"/>
    <n v="242400"/>
  </r>
  <r>
    <x v="0"/>
    <x v="5"/>
    <s v="Medium"/>
    <n v="708"/>
    <n v="260"/>
    <n v="20"/>
    <n v="14160"/>
  </r>
  <r>
    <x v="4"/>
    <x v="5"/>
    <s v="Medium"/>
    <n v="2907"/>
    <n v="260"/>
    <n v="7"/>
    <n v="20349"/>
  </r>
  <r>
    <x v="1"/>
    <x v="5"/>
    <s v="Medium"/>
    <n v="1366"/>
    <n v="260"/>
    <n v="20"/>
    <n v="27320"/>
  </r>
  <r>
    <x v="3"/>
    <x v="5"/>
    <s v="Medium"/>
    <n v="2460"/>
    <n v="260"/>
    <n v="300"/>
    <n v="738000"/>
  </r>
  <r>
    <x v="1"/>
    <x v="5"/>
    <s v="Medium"/>
    <n v="1520"/>
    <n v="260"/>
    <n v="20"/>
    <n v="30400"/>
  </r>
  <r>
    <x v="1"/>
    <x v="5"/>
    <s v="Medium"/>
    <n v="711"/>
    <n v="260"/>
    <n v="15"/>
    <n v="10665"/>
  </r>
  <r>
    <x v="3"/>
    <x v="5"/>
    <s v="Medium"/>
    <n v="1375"/>
    <n v="260"/>
    <n v="12"/>
    <n v="16500"/>
  </r>
  <r>
    <x v="3"/>
    <x v="5"/>
    <s v="Medium"/>
    <n v="635"/>
    <n v="260"/>
    <n v="300"/>
    <n v="190500"/>
  </r>
  <r>
    <x v="4"/>
    <x v="4"/>
    <s v="Medium"/>
    <n v="436.5"/>
    <n v="250"/>
    <n v="20"/>
    <n v="8730"/>
  </r>
  <r>
    <x v="0"/>
    <x v="0"/>
    <s v="Medium"/>
    <n v="1094"/>
    <n v="3"/>
    <n v="300"/>
    <n v="328200"/>
  </r>
  <r>
    <x v="3"/>
    <x v="0"/>
    <s v="Medium"/>
    <n v="367"/>
    <n v="3"/>
    <n v="12"/>
    <n v="4404"/>
  </r>
  <r>
    <x v="0"/>
    <x v="1"/>
    <s v="Medium"/>
    <n v="3802.5"/>
    <n v="5"/>
    <n v="300"/>
    <n v="1140750"/>
  </r>
  <r>
    <x v="2"/>
    <x v="1"/>
    <s v="Medium"/>
    <n v="1666"/>
    <n v="5"/>
    <n v="350"/>
    <n v="583100"/>
  </r>
  <r>
    <x v="2"/>
    <x v="1"/>
    <s v="Medium"/>
    <n v="322"/>
    <n v="5"/>
    <n v="300"/>
    <n v="96600"/>
  </r>
  <r>
    <x v="0"/>
    <x v="1"/>
    <s v="Medium"/>
    <n v="2321"/>
    <n v="5"/>
    <n v="12"/>
    <n v="27852"/>
  </r>
  <r>
    <x v="2"/>
    <x v="1"/>
    <s v="Medium"/>
    <n v="1857"/>
    <n v="5"/>
    <n v="125"/>
    <n v="232125"/>
  </r>
  <r>
    <x v="0"/>
    <x v="1"/>
    <s v="Medium"/>
    <n v="1611"/>
    <n v="5"/>
    <n v="7"/>
    <n v="11277"/>
  </r>
  <r>
    <x v="4"/>
    <x v="1"/>
    <s v="Medium"/>
    <n v="2797"/>
    <n v="5"/>
    <n v="125"/>
    <n v="349625"/>
  </r>
  <r>
    <x v="1"/>
    <x v="1"/>
    <s v="Medium"/>
    <n v="334"/>
    <n v="5"/>
    <n v="300"/>
    <n v="100200"/>
  </r>
  <r>
    <x v="3"/>
    <x v="2"/>
    <s v="Medium"/>
    <n v="2565"/>
    <n v="10"/>
    <n v="300"/>
    <n v="769500"/>
  </r>
  <r>
    <x v="3"/>
    <x v="2"/>
    <s v="Medium"/>
    <n v="2417"/>
    <n v="10"/>
    <n v="350"/>
    <n v="845950"/>
  </r>
  <r>
    <x v="4"/>
    <x v="2"/>
    <s v="Medium"/>
    <n v="3675"/>
    <n v="10"/>
    <n v="15"/>
    <n v="55125"/>
  </r>
  <r>
    <x v="0"/>
    <x v="2"/>
    <s v="Medium"/>
    <n v="1094"/>
    <n v="10"/>
    <n v="300"/>
    <n v="328200"/>
  </r>
  <r>
    <x v="2"/>
    <x v="2"/>
    <s v="Medium"/>
    <n v="1227"/>
    <n v="10"/>
    <n v="15"/>
    <n v="18405"/>
  </r>
  <r>
    <x v="3"/>
    <x v="2"/>
    <s v="Medium"/>
    <n v="367"/>
    <n v="10"/>
    <n v="12"/>
    <n v="4404"/>
  </r>
  <r>
    <x v="2"/>
    <x v="2"/>
    <s v="Medium"/>
    <n v="1324"/>
    <n v="10"/>
    <n v="300"/>
    <n v="397200"/>
  </r>
  <r>
    <x v="1"/>
    <x v="2"/>
    <s v="Medium"/>
    <n v="1775"/>
    <n v="10"/>
    <n v="12"/>
    <n v="21300"/>
  </r>
  <r>
    <x v="4"/>
    <x v="2"/>
    <s v="Medium"/>
    <n v="2797"/>
    <n v="10"/>
    <n v="125"/>
    <n v="349625"/>
  </r>
  <r>
    <x v="3"/>
    <x v="3"/>
    <s v="Medium"/>
    <n v="245"/>
    <n v="120"/>
    <n v="15"/>
    <n v="3675"/>
  </r>
  <r>
    <x v="0"/>
    <x v="3"/>
    <s v="Medium"/>
    <n v="3793.5"/>
    <n v="120"/>
    <n v="300"/>
    <n v="1138050"/>
  </r>
  <r>
    <x v="1"/>
    <x v="3"/>
    <s v="Medium"/>
    <n v="1307"/>
    <n v="120"/>
    <n v="350"/>
    <n v="457450"/>
  </r>
  <r>
    <x v="0"/>
    <x v="3"/>
    <s v="Medium"/>
    <n v="567"/>
    <n v="120"/>
    <n v="125"/>
    <n v="70875"/>
  </r>
  <r>
    <x v="3"/>
    <x v="3"/>
    <s v="Medium"/>
    <n v="2110"/>
    <n v="120"/>
    <n v="125"/>
    <n v="263750"/>
  </r>
  <r>
    <x v="0"/>
    <x v="3"/>
    <s v="Medium"/>
    <n v="1269"/>
    <n v="120"/>
    <n v="350"/>
    <n v="444150"/>
  </r>
  <r>
    <x v="4"/>
    <x v="4"/>
    <s v="Medium"/>
    <n v="1956"/>
    <n v="250"/>
    <n v="12"/>
    <n v="23472"/>
  </r>
  <r>
    <x v="1"/>
    <x v="4"/>
    <s v="Medium"/>
    <n v="2659"/>
    <n v="250"/>
    <n v="300"/>
    <n v="797700"/>
  </r>
  <r>
    <x v="4"/>
    <x v="4"/>
    <s v="Medium"/>
    <n v="1351.5"/>
    <n v="250"/>
    <n v="350"/>
    <n v="473025"/>
  </r>
  <r>
    <x v="1"/>
    <x v="4"/>
    <s v="Medium"/>
    <n v="880"/>
    <n v="250"/>
    <n v="12"/>
    <n v="10560"/>
  </r>
  <r>
    <x v="4"/>
    <x v="4"/>
    <s v="Medium"/>
    <n v="1867"/>
    <n v="250"/>
    <n v="300"/>
    <n v="560100"/>
  </r>
  <r>
    <x v="2"/>
    <x v="4"/>
    <s v="Medium"/>
    <n v="2234"/>
    <n v="250"/>
    <n v="12"/>
    <n v="26808"/>
  </r>
  <r>
    <x v="2"/>
    <x v="4"/>
    <s v="Medium"/>
    <n v="1227"/>
    <n v="250"/>
    <n v="15"/>
    <n v="18405"/>
  </r>
  <r>
    <x v="3"/>
    <x v="4"/>
    <s v="Medium"/>
    <n v="877"/>
    <n v="250"/>
    <n v="125"/>
    <n v="109625"/>
  </r>
  <r>
    <x v="4"/>
    <x v="5"/>
    <s v="Medium"/>
    <n v="2071"/>
    <n v="260"/>
    <n v="350"/>
    <n v="724850"/>
  </r>
  <r>
    <x v="0"/>
    <x v="5"/>
    <s v="Medium"/>
    <n v="1269"/>
    <n v="260"/>
    <n v="350"/>
    <n v="444150"/>
  </r>
  <r>
    <x v="1"/>
    <x v="5"/>
    <s v="Medium"/>
    <n v="970"/>
    <n v="260"/>
    <n v="15"/>
    <n v="14550"/>
  </r>
  <r>
    <x v="3"/>
    <x v="5"/>
    <s v="Medium"/>
    <n v="1694"/>
    <n v="260"/>
    <n v="20"/>
    <n v="33880"/>
  </r>
  <r>
    <x v="1"/>
    <x v="0"/>
    <s v="Medium"/>
    <n v="663"/>
    <n v="3"/>
    <n v="20"/>
    <n v="13260"/>
  </r>
  <r>
    <x v="0"/>
    <x v="0"/>
    <s v="Medium"/>
    <n v="819"/>
    <n v="3"/>
    <n v="7"/>
    <n v="5733"/>
  </r>
  <r>
    <x v="1"/>
    <x v="0"/>
    <s v="Medium"/>
    <n v="1580"/>
    <n v="3"/>
    <n v="12"/>
    <n v="18960"/>
  </r>
  <r>
    <x v="3"/>
    <x v="0"/>
    <s v="Medium"/>
    <n v="521"/>
    <n v="3"/>
    <n v="7"/>
    <n v="3647"/>
  </r>
  <r>
    <x v="4"/>
    <x v="2"/>
    <s v="Medium"/>
    <n v="973"/>
    <n v="10"/>
    <n v="20"/>
    <n v="19460"/>
  </r>
  <r>
    <x v="3"/>
    <x v="2"/>
    <s v="Medium"/>
    <n v="1038"/>
    <n v="10"/>
    <n v="20"/>
    <n v="20760"/>
  </r>
  <r>
    <x v="1"/>
    <x v="2"/>
    <s v="Medium"/>
    <n v="360"/>
    <n v="10"/>
    <n v="7"/>
    <n v="2520"/>
  </r>
  <r>
    <x v="2"/>
    <x v="3"/>
    <s v="Medium"/>
    <n v="1967"/>
    <n v="120"/>
    <n v="12"/>
    <n v="23604"/>
  </r>
  <r>
    <x v="3"/>
    <x v="3"/>
    <s v="Medium"/>
    <n v="2628"/>
    <n v="120"/>
    <n v="15"/>
    <n v="39420"/>
  </r>
  <r>
    <x v="1"/>
    <x v="4"/>
    <s v="Medium"/>
    <n v="360"/>
    <n v="250"/>
    <n v="7"/>
    <n v="2520"/>
  </r>
  <r>
    <x v="2"/>
    <x v="4"/>
    <s v="Medium"/>
    <n v="2682"/>
    <n v="250"/>
    <n v="20"/>
    <n v="53640"/>
  </r>
  <r>
    <x v="3"/>
    <x v="4"/>
    <s v="Medium"/>
    <n v="521"/>
    <n v="250"/>
    <n v="7"/>
    <n v="3647"/>
  </r>
  <r>
    <x v="3"/>
    <x v="5"/>
    <s v="Medium"/>
    <n v="1038"/>
    <n v="260"/>
    <n v="20"/>
    <n v="20760"/>
  </r>
  <r>
    <x v="0"/>
    <x v="5"/>
    <s v="Medium"/>
    <n v="1630.5"/>
    <n v="260"/>
    <n v="15"/>
    <n v="24457.5"/>
  </r>
  <r>
    <x v="2"/>
    <x v="5"/>
    <s v="Medium"/>
    <n v="306"/>
    <n v="260"/>
    <n v="12"/>
    <n v="3672"/>
  </r>
  <r>
    <x v="4"/>
    <x v="0"/>
    <s v="High"/>
    <n v="386"/>
    <n v="3"/>
    <n v="12"/>
    <n v="4632"/>
  </r>
  <r>
    <x v="4"/>
    <x v="1"/>
    <s v="High"/>
    <n v="2328"/>
    <n v="5"/>
    <n v="7"/>
    <n v="16296"/>
  </r>
  <r>
    <x v="4"/>
    <x v="2"/>
    <s v="High"/>
    <n v="386"/>
    <n v="10"/>
    <n v="12"/>
    <n v="4632"/>
  </r>
  <r>
    <x v="4"/>
    <x v="0"/>
    <s v="High"/>
    <n v="3445.5"/>
    <n v="3"/>
    <n v="125"/>
    <n v="430687.5"/>
  </r>
  <r>
    <x v="2"/>
    <x v="0"/>
    <s v="High"/>
    <n v="1482"/>
    <n v="3"/>
    <n v="125"/>
    <n v="185250"/>
  </r>
  <r>
    <x v="4"/>
    <x v="1"/>
    <s v="High"/>
    <n v="2313"/>
    <n v="5"/>
    <n v="350"/>
    <n v="809550"/>
  </r>
  <r>
    <x v="4"/>
    <x v="1"/>
    <s v="High"/>
    <n v="1804"/>
    <n v="5"/>
    <n v="125"/>
    <n v="225500"/>
  </r>
  <r>
    <x v="2"/>
    <x v="1"/>
    <s v="High"/>
    <n v="2072"/>
    <n v="5"/>
    <n v="15"/>
    <n v="31080"/>
  </r>
  <r>
    <x v="2"/>
    <x v="2"/>
    <s v="High"/>
    <n v="1954"/>
    <n v="10"/>
    <n v="20"/>
    <n v="39080"/>
  </r>
  <r>
    <x v="3"/>
    <x v="2"/>
    <s v="High"/>
    <n v="591"/>
    <n v="10"/>
    <n v="300"/>
    <n v="177300"/>
  </r>
  <r>
    <x v="2"/>
    <x v="2"/>
    <s v="High"/>
    <n v="2167"/>
    <n v="10"/>
    <n v="15"/>
    <n v="32505"/>
  </r>
  <r>
    <x v="1"/>
    <x v="2"/>
    <s v="High"/>
    <n v="241"/>
    <n v="10"/>
    <n v="20"/>
    <n v="4820"/>
  </r>
  <r>
    <x v="1"/>
    <x v="3"/>
    <s v="High"/>
    <n v="681"/>
    <n v="120"/>
    <n v="15"/>
    <n v="10215"/>
  </r>
  <r>
    <x v="1"/>
    <x v="3"/>
    <s v="High"/>
    <n v="510"/>
    <n v="120"/>
    <n v="15"/>
    <n v="7650"/>
  </r>
  <r>
    <x v="4"/>
    <x v="3"/>
    <s v="High"/>
    <n v="790"/>
    <n v="120"/>
    <n v="15"/>
    <n v="11850"/>
  </r>
  <r>
    <x v="2"/>
    <x v="3"/>
    <s v="High"/>
    <n v="639"/>
    <n v="120"/>
    <n v="350"/>
    <n v="223650"/>
  </r>
  <r>
    <x v="4"/>
    <x v="3"/>
    <s v="High"/>
    <n v="1596"/>
    <n v="120"/>
    <n v="125"/>
    <n v="199500"/>
  </r>
  <r>
    <x v="4"/>
    <x v="3"/>
    <s v="High"/>
    <n v="2294"/>
    <n v="120"/>
    <n v="300"/>
    <n v="688200"/>
  </r>
  <r>
    <x v="1"/>
    <x v="3"/>
    <s v="High"/>
    <n v="241"/>
    <n v="120"/>
    <n v="20"/>
    <n v="4820"/>
  </r>
  <r>
    <x v="1"/>
    <x v="3"/>
    <s v="High"/>
    <n v="2665"/>
    <n v="120"/>
    <n v="7"/>
    <n v="18655"/>
  </r>
  <r>
    <x v="0"/>
    <x v="3"/>
    <s v="High"/>
    <n v="1916"/>
    <n v="120"/>
    <n v="125"/>
    <n v="239500"/>
  </r>
  <r>
    <x v="2"/>
    <x v="3"/>
    <s v="High"/>
    <n v="853"/>
    <n v="120"/>
    <n v="300"/>
    <n v="255900"/>
  </r>
  <r>
    <x v="3"/>
    <x v="4"/>
    <s v="High"/>
    <n v="341"/>
    <n v="250"/>
    <n v="125"/>
    <n v="42625"/>
  </r>
  <r>
    <x v="3"/>
    <x v="4"/>
    <s v="High"/>
    <n v="641"/>
    <n v="250"/>
    <n v="15"/>
    <n v="9615"/>
  </r>
  <r>
    <x v="4"/>
    <x v="4"/>
    <s v="High"/>
    <n v="2807"/>
    <n v="250"/>
    <n v="350"/>
    <n v="982450"/>
  </r>
  <r>
    <x v="3"/>
    <x v="4"/>
    <s v="High"/>
    <n v="432"/>
    <n v="250"/>
    <n v="300"/>
    <n v="129600"/>
  </r>
  <r>
    <x v="4"/>
    <x v="4"/>
    <s v="High"/>
    <n v="2294"/>
    <n v="250"/>
    <n v="300"/>
    <n v="688200"/>
  </r>
  <r>
    <x v="2"/>
    <x v="4"/>
    <s v="High"/>
    <n v="2167"/>
    <n v="250"/>
    <n v="15"/>
    <n v="32505"/>
  </r>
  <r>
    <x v="0"/>
    <x v="4"/>
    <s v="High"/>
    <n v="2529"/>
    <n v="250"/>
    <n v="125"/>
    <n v="316125"/>
  </r>
  <r>
    <x v="1"/>
    <x v="4"/>
    <s v="High"/>
    <n v="1870"/>
    <n v="250"/>
    <n v="350"/>
    <n v="654500"/>
  </r>
  <r>
    <x v="4"/>
    <x v="5"/>
    <s v="High"/>
    <n v="579"/>
    <n v="260"/>
    <n v="125"/>
    <n v="72375"/>
  </r>
  <r>
    <x v="0"/>
    <x v="5"/>
    <s v="High"/>
    <n v="2240"/>
    <n v="260"/>
    <n v="350"/>
    <n v="784000"/>
  </r>
  <r>
    <x v="4"/>
    <x v="5"/>
    <s v="High"/>
    <n v="2993"/>
    <n v="260"/>
    <n v="300"/>
    <n v="897900"/>
  </r>
  <r>
    <x v="0"/>
    <x v="5"/>
    <s v="High"/>
    <n v="3520.5"/>
    <n v="260"/>
    <n v="12"/>
    <n v="42246"/>
  </r>
  <r>
    <x v="3"/>
    <x v="5"/>
    <s v="High"/>
    <n v="2039"/>
    <n v="260"/>
    <n v="20"/>
    <n v="40780"/>
  </r>
  <r>
    <x v="1"/>
    <x v="5"/>
    <s v="High"/>
    <n v="2574"/>
    <n v="260"/>
    <n v="12"/>
    <n v="30888"/>
  </r>
  <r>
    <x v="0"/>
    <x v="5"/>
    <s v="High"/>
    <n v="707"/>
    <n v="260"/>
    <n v="350"/>
    <n v="247450"/>
  </r>
  <r>
    <x v="2"/>
    <x v="5"/>
    <s v="High"/>
    <n v="2072"/>
    <n v="260"/>
    <n v="15"/>
    <n v="31080"/>
  </r>
  <r>
    <x v="2"/>
    <x v="5"/>
    <s v="High"/>
    <n v="853"/>
    <n v="260"/>
    <n v="300"/>
    <n v="255900"/>
  </r>
  <r>
    <x v="2"/>
    <x v="0"/>
    <s v="High"/>
    <n v="1198"/>
    <n v="3"/>
    <n v="12"/>
    <n v="14376"/>
  </r>
  <r>
    <x v="2"/>
    <x v="2"/>
    <s v="High"/>
    <n v="2532"/>
    <n v="10"/>
    <n v="7"/>
    <n v="17724"/>
  </r>
  <r>
    <x v="2"/>
    <x v="2"/>
    <s v="High"/>
    <n v="1198"/>
    <n v="10"/>
    <n v="12"/>
    <n v="14376"/>
  </r>
  <r>
    <x v="0"/>
    <x v="3"/>
    <s v="High"/>
    <n v="384"/>
    <n v="120"/>
    <n v="15"/>
    <n v="5760"/>
  </r>
  <r>
    <x v="1"/>
    <x v="3"/>
    <s v="High"/>
    <n v="472"/>
    <n v="120"/>
    <n v="12"/>
    <n v="5664"/>
  </r>
  <r>
    <x v="4"/>
    <x v="4"/>
    <s v="High"/>
    <n v="1579"/>
    <n v="250"/>
    <n v="7"/>
    <n v="11053"/>
  </r>
  <r>
    <x v="3"/>
    <x v="4"/>
    <s v="High"/>
    <n v="1005"/>
    <n v="250"/>
    <n v="12"/>
    <n v="12060"/>
  </r>
  <r>
    <x v="4"/>
    <x v="5"/>
    <s v="High"/>
    <n v="3199.5"/>
    <n v="260"/>
    <n v="15"/>
    <n v="47992.5"/>
  </r>
  <r>
    <x v="1"/>
    <x v="5"/>
    <s v="High"/>
    <n v="472"/>
    <n v="260"/>
    <n v="12"/>
    <n v="5664"/>
  </r>
  <r>
    <x v="0"/>
    <x v="0"/>
    <s v="High"/>
    <n v="1937"/>
    <n v="3"/>
    <n v="12"/>
    <n v="23244"/>
  </r>
  <r>
    <x v="1"/>
    <x v="0"/>
    <s v="High"/>
    <n v="792"/>
    <n v="3"/>
    <n v="350"/>
    <n v="277200"/>
  </r>
  <r>
    <x v="1"/>
    <x v="0"/>
    <s v="High"/>
    <n v="2811"/>
    <n v="3"/>
    <n v="300"/>
    <n v="843300"/>
  </r>
  <r>
    <x v="2"/>
    <x v="0"/>
    <s v="High"/>
    <n v="2441"/>
    <n v="3"/>
    <n v="125"/>
    <n v="305125"/>
  </r>
  <r>
    <x v="0"/>
    <x v="0"/>
    <s v="High"/>
    <n v="1560"/>
    <n v="3"/>
    <n v="15"/>
    <n v="23400"/>
  </r>
  <r>
    <x v="3"/>
    <x v="0"/>
    <s v="High"/>
    <n v="2706"/>
    <n v="3"/>
    <n v="7"/>
    <n v="18942"/>
  </r>
  <r>
    <x v="1"/>
    <x v="1"/>
    <s v="High"/>
    <n v="766"/>
    <n v="5"/>
    <n v="350"/>
    <n v="268100"/>
  </r>
  <r>
    <x v="1"/>
    <x v="1"/>
    <s v="High"/>
    <n v="2992"/>
    <n v="5"/>
    <n v="20"/>
    <n v="59840"/>
  </r>
  <r>
    <x v="3"/>
    <x v="1"/>
    <s v="High"/>
    <n v="2157"/>
    <n v="5"/>
    <n v="15"/>
    <n v="32355"/>
  </r>
  <r>
    <x v="0"/>
    <x v="2"/>
    <s v="High"/>
    <n v="873"/>
    <n v="10"/>
    <n v="300"/>
    <n v="261900"/>
  </r>
  <r>
    <x v="3"/>
    <x v="2"/>
    <s v="High"/>
    <n v="1122"/>
    <n v="10"/>
    <n v="20"/>
    <n v="22440"/>
  </r>
  <r>
    <x v="0"/>
    <x v="2"/>
    <s v="High"/>
    <n v="2104.5"/>
    <n v="10"/>
    <n v="350"/>
    <n v="736575"/>
  </r>
  <r>
    <x v="0"/>
    <x v="2"/>
    <s v="High"/>
    <n v="4026"/>
    <n v="10"/>
    <n v="12"/>
    <n v="48312"/>
  </r>
  <r>
    <x v="2"/>
    <x v="2"/>
    <s v="High"/>
    <n v="2425.5"/>
    <n v="10"/>
    <n v="12"/>
    <n v="29106"/>
  </r>
  <r>
    <x v="0"/>
    <x v="2"/>
    <s v="High"/>
    <n v="2394"/>
    <n v="10"/>
    <n v="20"/>
    <n v="47880"/>
  </r>
  <r>
    <x v="3"/>
    <x v="2"/>
    <s v="High"/>
    <n v="1984"/>
    <n v="10"/>
    <n v="15"/>
    <n v="29760"/>
  </r>
  <r>
    <x v="2"/>
    <x v="2"/>
    <s v="High"/>
    <n v="2441"/>
    <n v="10"/>
    <n v="125"/>
    <n v="305125"/>
  </r>
  <r>
    <x v="1"/>
    <x v="2"/>
    <s v="High"/>
    <n v="2992"/>
    <n v="10"/>
    <n v="20"/>
    <n v="59840"/>
  </r>
  <r>
    <x v="0"/>
    <x v="2"/>
    <s v="High"/>
    <n v="1366"/>
    <n v="10"/>
    <n v="300"/>
    <n v="409800"/>
  </r>
  <r>
    <x v="2"/>
    <x v="3"/>
    <s v="High"/>
    <n v="2805"/>
    <n v="120"/>
    <n v="20"/>
    <n v="56100"/>
  </r>
  <r>
    <x v="3"/>
    <x v="3"/>
    <s v="High"/>
    <n v="655"/>
    <n v="120"/>
    <n v="15"/>
    <n v="9825"/>
  </r>
  <r>
    <x v="3"/>
    <x v="3"/>
    <s v="High"/>
    <n v="344"/>
    <n v="120"/>
    <n v="350"/>
    <n v="120400"/>
  </r>
  <r>
    <x v="0"/>
    <x v="3"/>
    <s v="High"/>
    <n v="1808"/>
    <n v="120"/>
    <n v="7"/>
    <n v="12656"/>
  </r>
  <r>
    <x v="2"/>
    <x v="4"/>
    <s v="High"/>
    <n v="1734"/>
    <n v="250"/>
    <n v="12"/>
    <n v="20808"/>
  </r>
  <r>
    <x v="3"/>
    <x v="4"/>
    <s v="High"/>
    <n v="554"/>
    <n v="250"/>
    <n v="125"/>
    <n v="69250"/>
  </r>
  <r>
    <x v="0"/>
    <x v="4"/>
    <s v="High"/>
    <n v="2935"/>
    <n v="250"/>
    <n v="20"/>
    <n v="58700"/>
  </r>
  <r>
    <x v="1"/>
    <x v="5"/>
    <s v="High"/>
    <n v="3165"/>
    <n v="260"/>
    <n v="125"/>
    <n v="395625"/>
  </r>
  <r>
    <x v="3"/>
    <x v="5"/>
    <s v="High"/>
    <n v="2629"/>
    <n v="260"/>
    <n v="20"/>
    <n v="52580"/>
  </r>
  <r>
    <x v="2"/>
    <x v="5"/>
    <s v="High"/>
    <n v="1433"/>
    <n v="260"/>
    <n v="125"/>
    <n v="179125"/>
  </r>
  <r>
    <x v="3"/>
    <x v="5"/>
    <s v="High"/>
    <n v="947"/>
    <n v="260"/>
    <n v="125"/>
    <n v="118375"/>
  </r>
  <r>
    <x v="3"/>
    <x v="5"/>
    <s v="High"/>
    <n v="344"/>
    <n v="260"/>
    <n v="350"/>
    <n v="120400"/>
  </r>
  <r>
    <x v="3"/>
    <x v="5"/>
    <s v="High"/>
    <n v="2157"/>
    <n v="260"/>
    <n v="15"/>
    <n v="32355"/>
  </r>
  <r>
    <x v="4"/>
    <x v="2"/>
    <s v="High"/>
    <n v="380"/>
    <n v="10"/>
    <n v="7"/>
    <n v="2660"/>
  </r>
  <r>
    <x v="3"/>
    <x v="0"/>
    <s v="High"/>
    <n v="886"/>
    <n v="3"/>
    <n v="350"/>
    <n v="310100"/>
  </r>
  <r>
    <x v="0"/>
    <x v="0"/>
    <s v="High"/>
    <n v="2416"/>
    <n v="3"/>
    <n v="125"/>
    <n v="302000"/>
  </r>
  <r>
    <x v="3"/>
    <x v="0"/>
    <s v="High"/>
    <n v="2156"/>
    <n v="3"/>
    <n v="125"/>
    <n v="269500"/>
  </r>
  <r>
    <x v="0"/>
    <x v="0"/>
    <s v="High"/>
    <n v="2689"/>
    <n v="3"/>
    <n v="15"/>
    <n v="40335"/>
  </r>
  <r>
    <x v="4"/>
    <x v="1"/>
    <s v="High"/>
    <n v="677"/>
    <n v="5"/>
    <n v="15"/>
    <n v="10155"/>
  </r>
  <r>
    <x v="2"/>
    <x v="1"/>
    <s v="High"/>
    <n v="1773"/>
    <n v="5"/>
    <n v="300"/>
    <n v="531900"/>
  </r>
  <r>
    <x v="3"/>
    <x v="1"/>
    <s v="High"/>
    <n v="2420"/>
    <n v="5"/>
    <n v="7"/>
    <n v="16940"/>
  </r>
  <r>
    <x v="0"/>
    <x v="1"/>
    <s v="High"/>
    <n v="2734"/>
    <n v="5"/>
    <n v="7"/>
    <n v="19138"/>
  </r>
  <r>
    <x v="3"/>
    <x v="1"/>
    <s v="High"/>
    <n v="1715"/>
    <n v="5"/>
    <n v="20"/>
    <n v="34300"/>
  </r>
  <r>
    <x v="2"/>
    <x v="1"/>
    <s v="High"/>
    <n v="1186"/>
    <n v="5"/>
    <n v="300"/>
    <n v="355800"/>
  </r>
  <r>
    <x v="4"/>
    <x v="2"/>
    <s v="High"/>
    <n v="3495"/>
    <n v="10"/>
    <n v="300"/>
    <n v="1048500"/>
  </r>
  <r>
    <x v="3"/>
    <x v="2"/>
    <s v="High"/>
    <n v="886"/>
    <n v="10"/>
    <n v="350"/>
    <n v="310100"/>
  </r>
  <r>
    <x v="3"/>
    <x v="2"/>
    <s v="High"/>
    <n v="2156"/>
    <n v="10"/>
    <n v="125"/>
    <n v="269500"/>
  </r>
  <r>
    <x v="3"/>
    <x v="2"/>
    <s v="High"/>
    <n v="905"/>
    <n v="10"/>
    <n v="20"/>
    <n v="18100"/>
  </r>
  <r>
    <x v="3"/>
    <x v="2"/>
    <s v="High"/>
    <n v="1715"/>
    <n v="10"/>
    <n v="20"/>
    <n v="34300"/>
  </r>
  <r>
    <x v="2"/>
    <x v="2"/>
    <s v="High"/>
    <n v="1594"/>
    <n v="10"/>
    <n v="350"/>
    <n v="557900"/>
  </r>
  <r>
    <x v="1"/>
    <x v="2"/>
    <s v="High"/>
    <n v="1359"/>
    <n v="10"/>
    <n v="300"/>
    <n v="407700"/>
  </r>
  <r>
    <x v="3"/>
    <x v="2"/>
    <s v="High"/>
    <n v="2150"/>
    <n v="10"/>
    <n v="300"/>
    <n v="645000"/>
  </r>
  <r>
    <x v="3"/>
    <x v="2"/>
    <s v="High"/>
    <n v="1197"/>
    <n v="10"/>
    <n v="350"/>
    <n v="418950"/>
  </r>
  <r>
    <x v="3"/>
    <x v="2"/>
    <s v="High"/>
    <n v="380"/>
    <n v="10"/>
    <n v="15"/>
    <n v="5700"/>
  </r>
  <r>
    <x v="3"/>
    <x v="2"/>
    <s v="High"/>
    <n v="1233"/>
    <n v="10"/>
    <n v="20"/>
    <n v="24660"/>
  </r>
  <r>
    <x v="3"/>
    <x v="3"/>
    <s v="High"/>
    <n v="1395"/>
    <n v="120"/>
    <n v="350"/>
    <n v="488250"/>
  </r>
  <r>
    <x v="4"/>
    <x v="3"/>
    <s v="High"/>
    <n v="986"/>
    <n v="120"/>
    <n v="350"/>
    <n v="345100"/>
  </r>
  <r>
    <x v="3"/>
    <x v="3"/>
    <s v="High"/>
    <n v="905"/>
    <n v="120"/>
    <n v="20"/>
    <n v="18100"/>
  </r>
  <r>
    <x v="0"/>
    <x v="4"/>
    <s v="High"/>
    <n v="2109"/>
    <n v="250"/>
    <n v="12"/>
    <n v="25308"/>
  </r>
  <r>
    <x v="2"/>
    <x v="4"/>
    <s v="High"/>
    <n v="3874.5"/>
    <n v="250"/>
    <n v="15"/>
    <n v="58117.5"/>
  </r>
  <r>
    <x v="0"/>
    <x v="4"/>
    <s v="High"/>
    <n v="623"/>
    <n v="250"/>
    <n v="350"/>
    <n v="218050"/>
  </r>
  <r>
    <x v="4"/>
    <x v="4"/>
    <s v="High"/>
    <n v="986"/>
    <n v="250"/>
    <n v="350"/>
    <n v="345100"/>
  </r>
  <r>
    <x v="4"/>
    <x v="4"/>
    <s v="High"/>
    <n v="2387"/>
    <n v="250"/>
    <n v="125"/>
    <n v="298375"/>
  </r>
  <r>
    <x v="3"/>
    <x v="4"/>
    <s v="High"/>
    <n v="1233"/>
    <n v="250"/>
    <n v="20"/>
    <n v="24660"/>
  </r>
  <r>
    <x v="4"/>
    <x v="5"/>
    <s v="High"/>
    <n v="270"/>
    <n v="260"/>
    <n v="350"/>
    <n v="94500"/>
  </r>
  <r>
    <x v="2"/>
    <x v="5"/>
    <s v="High"/>
    <n v="3421.5"/>
    <n v="260"/>
    <n v="7"/>
    <n v="23950.5"/>
  </r>
  <r>
    <x v="0"/>
    <x v="5"/>
    <s v="High"/>
    <n v="2734"/>
    <n v="260"/>
    <n v="7"/>
    <n v="19138"/>
  </r>
  <r>
    <x v="4"/>
    <x v="5"/>
    <s v="High"/>
    <n v="2548"/>
    <n v="260"/>
    <n v="15"/>
    <n v="38220"/>
  </r>
  <r>
    <x v="2"/>
    <x v="0"/>
    <s v="High"/>
    <n v="2521.5"/>
    <n v="3"/>
    <n v="20"/>
    <n v="50430"/>
  </r>
  <r>
    <x v="3"/>
    <x v="1"/>
    <s v="High"/>
    <n v="2661"/>
    <n v="5"/>
    <n v="12"/>
    <n v="31932"/>
  </r>
  <r>
    <x v="1"/>
    <x v="2"/>
    <s v="High"/>
    <n v="1531"/>
    <n v="10"/>
    <n v="20"/>
    <n v="30620"/>
  </r>
  <r>
    <x v="2"/>
    <x v="4"/>
    <s v="High"/>
    <n v="1491"/>
    <n v="250"/>
    <n v="7"/>
    <n v="10437"/>
  </r>
  <r>
    <x v="1"/>
    <x v="4"/>
    <s v="High"/>
    <n v="1531"/>
    <n v="250"/>
    <n v="20"/>
    <n v="30620"/>
  </r>
  <r>
    <x v="0"/>
    <x v="5"/>
    <s v="High"/>
    <n v="2761"/>
    <n v="260"/>
    <n v="12"/>
    <n v="33132"/>
  </r>
  <r>
    <x v="4"/>
    <x v="0"/>
    <s v="High"/>
    <n v="2567"/>
    <n v="3"/>
    <n v="15"/>
    <n v="38505"/>
  </r>
  <r>
    <x v="4"/>
    <x v="4"/>
    <s v="High"/>
    <n v="2567"/>
    <n v="250"/>
    <n v="15"/>
    <n v="38505"/>
  </r>
  <r>
    <x v="0"/>
    <x v="0"/>
    <s v="High"/>
    <n v="923"/>
    <n v="3"/>
    <n v="350"/>
    <n v="323050"/>
  </r>
  <r>
    <x v="2"/>
    <x v="0"/>
    <s v="High"/>
    <n v="1790"/>
    <n v="3"/>
    <n v="350"/>
    <n v="626500"/>
  </r>
  <r>
    <x v="1"/>
    <x v="0"/>
    <s v="High"/>
    <n v="442"/>
    <n v="3"/>
    <n v="20"/>
    <n v="8840"/>
  </r>
  <r>
    <x v="4"/>
    <x v="1"/>
    <s v="High"/>
    <n v="982.5"/>
    <n v="5"/>
    <n v="350"/>
    <n v="343875"/>
  </r>
  <r>
    <x v="4"/>
    <x v="1"/>
    <s v="High"/>
    <n v="1298"/>
    <n v="5"/>
    <n v="7"/>
    <n v="9086"/>
  </r>
  <r>
    <x v="3"/>
    <x v="1"/>
    <s v="High"/>
    <n v="604"/>
    <n v="5"/>
    <n v="12"/>
    <n v="7248"/>
  </r>
  <r>
    <x v="3"/>
    <x v="1"/>
    <s v="High"/>
    <n v="2255"/>
    <n v="5"/>
    <n v="20"/>
    <n v="45100"/>
  </r>
  <r>
    <x v="0"/>
    <x v="1"/>
    <s v="High"/>
    <n v="1249"/>
    <n v="5"/>
    <n v="20"/>
    <n v="24980"/>
  </r>
  <r>
    <x v="4"/>
    <x v="2"/>
    <s v="High"/>
    <n v="1438.5"/>
    <n v="10"/>
    <n v="7"/>
    <n v="10069.5"/>
  </r>
  <r>
    <x v="1"/>
    <x v="2"/>
    <s v="High"/>
    <n v="807"/>
    <n v="10"/>
    <n v="300"/>
    <n v="242100"/>
  </r>
  <r>
    <x v="4"/>
    <x v="2"/>
    <s v="High"/>
    <n v="2641"/>
    <n v="10"/>
    <n v="20"/>
    <n v="52820"/>
  </r>
  <r>
    <x v="1"/>
    <x v="2"/>
    <s v="High"/>
    <n v="2708"/>
    <n v="10"/>
    <n v="20"/>
    <n v="54160"/>
  </r>
  <r>
    <x v="0"/>
    <x v="2"/>
    <s v="High"/>
    <n v="2632"/>
    <n v="10"/>
    <n v="350"/>
    <n v="921200"/>
  </r>
  <r>
    <x v="0"/>
    <x v="2"/>
    <s v="High"/>
    <n v="1583"/>
    <n v="10"/>
    <n v="125"/>
    <n v="197875"/>
  </r>
  <r>
    <x v="3"/>
    <x v="2"/>
    <s v="High"/>
    <n v="571"/>
    <n v="10"/>
    <n v="12"/>
    <n v="6852"/>
  </r>
  <r>
    <x v="2"/>
    <x v="2"/>
    <s v="High"/>
    <n v="2696"/>
    <n v="10"/>
    <n v="7"/>
    <n v="18872"/>
  </r>
  <r>
    <x v="0"/>
    <x v="2"/>
    <s v="High"/>
    <n v="1565"/>
    <n v="10"/>
    <n v="15"/>
    <n v="23475"/>
  </r>
  <r>
    <x v="0"/>
    <x v="2"/>
    <s v="High"/>
    <n v="1249"/>
    <n v="10"/>
    <n v="20"/>
    <n v="24980"/>
  </r>
  <r>
    <x v="1"/>
    <x v="2"/>
    <s v="High"/>
    <n v="357"/>
    <n v="10"/>
    <n v="350"/>
    <n v="124950"/>
  </r>
  <r>
    <x v="1"/>
    <x v="2"/>
    <s v="High"/>
    <n v="1013"/>
    <n v="10"/>
    <n v="12"/>
    <n v="12156"/>
  </r>
  <r>
    <x v="2"/>
    <x v="3"/>
    <s v="High"/>
    <n v="3997.5"/>
    <n v="120"/>
    <n v="15"/>
    <n v="59962.5"/>
  </r>
  <r>
    <x v="0"/>
    <x v="3"/>
    <s v="High"/>
    <n v="2632"/>
    <n v="120"/>
    <n v="350"/>
    <n v="921200"/>
  </r>
  <r>
    <x v="2"/>
    <x v="3"/>
    <s v="High"/>
    <n v="1190"/>
    <n v="120"/>
    <n v="7"/>
    <n v="8330"/>
  </r>
  <r>
    <x v="3"/>
    <x v="3"/>
    <s v="High"/>
    <n v="604"/>
    <n v="120"/>
    <n v="12"/>
    <n v="7248"/>
  </r>
  <r>
    <x v="1"/>
    <x v="3"/>
    <s v="High"/>
    <n v="660"/>
    <n v="120"/>
    <n v="15"/>
    <n v="9900"/>
  </r>
  <r>
    <x v="3"/>
    <x v="3"/>
    <s v="High"/>
    <n v="410"/>
    <n v="120"/>
    <n v="12"/>
    <n v="4920"/>
  </r>
  <r>
    <x v="3"/>
    <x v="3"/>
    <s v="High"/>
    <n v="2605"/>
    <n v="120"/>
    <n v="300"/>
    <n v="781500"/>
  </r>
  <r>
    <x v="1"/>
    <x v="3"/>
    <s v="High"/>
    <n v="1013"/>
    <n v="120"/>
    <n v="12"/>
    <n v="12156"/>
  </r>
  <r>
    <x v="0"/>
    <x v="4"/>
    <s v="High"/>
    <n v="1583"/>
    <n v="250"/>
    <n v="125"/>
    <n v="197875"/>
  </r>
  <r>
    <x v="0"/>
    <x v="4"/>
    <s v="High"/>
    <n v="1565"/>
    <n v="250"/>
    <n v="15"/>
    <n v="23475"/>
  </r>
  <r>
    <x v="0"/>
    <x v="5"/>
    <s v="High"/>
    <n v="1659"/>
    <n v="260"/>
    <n v="125"/>
    <n v="207375"/>
  </r>
  <r>
    <x v="2"/>
    <x v="5"/>
    <s v="High"/>
    <n v="1190"/>
    <n v="260"/>
    <n v="7"/>
    <n v="8330"/>
  </r>
  <r>
    <x v="3"/>
    <x v="5"/>
    <s v="High"/>
    <n v="410"/>
    <n v="260"/>
    <n v="12"/>
    <n v="4920"/>
  </r>
  <r>
    <x v="1"/>
    <x v="5"/>
    <s v="High"/>
    <n v="1770"/>
    <n v="260"/>
    <n v="12"/>
    <n v="21240"/>
  </r>
  <r>
    <x v="3"/>
    <x v="0"/>
    <s v="High"/>
    <n v="2579"/>
    <n v="3"/>
    <n v="20"/>
    <n v="51580"/>
  </r>
  <r>
    <x v="4"/>
    <x v="0"/>
    <s v="High"/>
    <n v="1743"/>
    <n v="3"/>
    <n v="20"/>
    <n v="34860"/>
  </r>
  <r>
    <x v="4"/>
    <x v="0"/>
    <s v="High"/>
    <n v="2996"/>
    <n v="3"/>
    <n v="7"/>
    <n v="20972"/>
  </r>
  <r>
    <x v="1"/>
    <x v="0"/>
    <s v="High"/>
    <n v="280"/>
    <n v="3"/>
    <n v="7"/>
    <n v="1960"/>
  </r>
  <r>
    <x v="2"/>
    <x v="1"/>
    <s v="High"/>
    <n v="293"/>
    <n v="5"/>
    <n v="7"/>
    <n v="2051"/>
  </r>
  <r>
    <x v="4"/>
    <x v="1"/>
    <s v="High"/>
    <n v="2996"/>
    <n v="5"/>
    <n v="7"/>
    <n v="20972"/>
  </r>
  <r>
    <x v="1"/>
    <x v="2"/>
    <s v="High"/>
    <n v="278"/>
    <n v="10"/>
    <n v="15"/>
    <n v="4170"/>
  </r>
  <r>
    <x v="0"/>
    <x v="2"/>
    <s v="High"/>
    <n v="2428"/>
    <n v="10"/>
    <n v="20"/>
    <n v="48560"/>
  </r>
  <r>
    <x v="4"/>
    <x v="2"/>
    <s v="High"/>
    <n v="1767"/>
    <n v="10"/>
    <n v="15"/>
    <n v="26505"/>
  </r>
  <r>
    <x v="2"/>
    <x v="2"/>
    <s v="High"/>
    <n v="1393"/>
    <n v="10"/>
    <n v="12"/>
    <n v="16716"/>
  </r>
  <r>
    <x v="1"/>
    <x v="4"/>
    <s v="High"/>
    <n v="280"/>
    <n v="250"/>
    <n v="7"/>
    <n v="1960"/>
  </r>
  <r>
    <x v="2"/>
    <x v="5"/>
    <s v="High"/>
    <n v="1393"/>
    <n v="260"/>
    <n v="12"/>
    <n v="16716"/>
  </r>
  <r>
    <x v="4"/>
    <x v="5"/>
    <s v="High"/>
    <n v="2015"/>
    <n v="260"/>
    <n v="12"/>
    <n v="24180"/>
  </r>
  <r>
    <x v="3"/>
    <x v="0"/>
    <s v="High"/>
    <n v="801"/>
    <n v="3"/>
    <n v="300"/>
    <n v="240300"/>
  </r>
  <r>
    <x v="2"/>
    <x v="0"/>
    <s v="High"/>
    <n v="1023"/>
    <n v="3"/>
    <n v="125"/>
    <n v="127875"/>
  </r>
  <r>
    <x v="0"/>
    <x v="0"/>
    <s v="High"/>
    <n v="1496"/>
    <n v="3"/>
    <n v="300"/>
    <n v="448800"/>
  </r>
  <r>
    <x v="4"/>
    <x v="0"/>
    <s v="High"/>
    <n v="1010"/>
    <n v="3"/>
    <n v="300"/>
    <n v="303000"/>
  </r>
  <r>
    <x v="1"/>
    <x v="0"/>
    <s v="High"/>
    <n v="1513"/>
    <n v="3"/>
    <n v="15"/>
    <n v="22695"/>
  </r>
  <r>
    <x v="0"/>
    <x v="0"/>
    <s v="High"/>
    <n v="2300"/>
    <n v="3"/>
    <n v="15"/>
    <n v="34500"/>
  </r>
  <r>
    <x v="3"/>
    <x v="0"/>
    <s v="High"/>
    <n v="2821"/>
    <n v="3"/>
    <n v="125"/>
    <n v="352625"/>
  </r>
  <r>
    <x v="0"/>
    <x v="1"/>
    <s v="High"/>
    <n v="2227.5"/>
    <n v="5"/>
    <n v="350"/>
    <n v="779625"/>
  </r>
  <r>
    <x v="1"/>
    <x v="1"/>
    <s v="High"/>
    <n v="1199"/>
    <n v="5"/>
    <n v="350"/>
    <n v="419650"/>
  </r>
  <r>
    <x v="0"/>
    <x v="1"/>
    <s v="High"/>
    <n v="200"/>
    <n v="5"/>
    <n v="350"/>
    <n v="70000"/>
  </r>
  <r>
    <x v="0"/>
    <x v="1"/>
    <s v="High"/>
    <n v="388"/>
    <n v="5"/>
    <n v="7"/>
    <n v="2716"/>
  </r>
  <r>
    <x v="3"/>
    <x v="1"/>
    <s v="High"/>
    <n v="1727"/>
    <n v="5"/>
    <n v="7"/>
    <n v="12089"/>
  </r>
  <r>
    <x v="0"/>
    <x v="1"/>
    <s v="High"/>
    <n v="2300"/>
    <n v="5"/>
    <n v="15"/>
    <n v="34500"/>
  </r>
  <r>
    <x v="3"/>
    <x v="2"/>
    <s v="High"/>
    <n v="260"/>
    <n v="10"/>
    <n v="20"/>
    <n v="5200"/>
  </r>
  <r>
    <x v="0"/>
    <x v="2"/>
    <s v="High"/>
    <n v="2470"/>
    <n v="10"/>
    <n v="15"/>
    <n v="37050"/>
  </r>
  <r>
    <x v="0"/>
    <x v="2"/>
    <s v="High"/>
    <n v="1743"/>
    <n v="10"/>
    <n v="15"/>
    <n v="26145"/>
  </r>
  <r>
    <x v="4"/>
    <x v="2"/>
    <s v="High"/>
    <n v="2914"/>
    <n v="10"/>
    <n v="12"/>
    <n v="34968"/>
  </r>
  <r>
    <x v="2"/>
    <x v="2"/>
    <s v="High"/>
    <n v="1731"/>
    <n v="10"/>
    <n v="7"/>
    <n v="12117"/>
  </r>
  <r>
    <x v="0"/>
    <x v="2"/>
    <s v="High"/>
    <n v="700"/>
    <n v="10"/>
    <n v="350"/>
    <n v="245000"/>
  </r>
  <r>
    <x v="0"/>
    <x v="2"/>
    <s v="High"/>
    <n v="2222"/>
    <n v="10"/>
    <n v="12"/>
    <n v="26664"/>
  </r>
  <r>
    <x v="4"/>
    <x v="2"/>
    <s v="High"/>
    <n v="1177"/>
    <n v="10"/>
    <n v="350"/>
    <n v="411950"/>
  </r>
  <r>
    <x v="2"/>
    <x v="2"/>
    <s v="High"/>
    <n v="1922"/>
    <n v="10"/>
    <n v="350"/>
    <n v="672700"/>
  </r>
  <r>
    <x v="3"/>
    <x v="3"/>
    <s v="High"/>
    <n v="1575"/>
    <n v="120"/>
    <n v="125"/>
    <n v="196875"/>
  </r>
  <r>
    <x v="4"/>
    <x v="3"/>
    <s v="High"/>
    <n v="606"/>
    <n v="120"/>
    <n v="20"/>
    <n v="12120"/>
  </r>
  <r>
    <x v="4"/>
    <x v="3"/>
    <s v="High"/>
    <n v="2460"/>
    <n v="120"/>
    <n v="300"/>
    <n v="738000"/>
  </r>
  <r>
    <x v="0"/>
    <x v="3"/>
    <s v="High"/>
    <n v="269"/>
    <n v="120"/>
    <n v="300"/>
    <n v="80700"/>
  </r>
  <r>
    <x v="1"/>
    <x v="3"/>
    <s v="High"/>
    <n v="2536"/>
    <n v="120"/>
    <n v="300"/>
    <n v="760800"/>
  </r>
  <r>
    <x v="3"/>
    <x v="4"/>
    <s v="High"/>
    <n v="2903"/>
    <n v="250"/>
    <n v="7"/>
    <n v="20321"/>
  </r>
  <r>
    <x v="4"/>
    <x v="4"/>
    <s v="High"/>
    <n v="2541"/>
    <n v="250"/>
    <n v="300"/>
    <n v="762300"/>
  </r>
  <r>
    <x v="0"/>
    <x v="4"/>
    <s v="High"/>
    <n v="269"/>
    <n v="250"/>
    <n v="300"/>
    <n v="80700"/>
  </r>
  <r>
    <x v="0"/>
    <x v="4"/>
    <s v="High"/>
    <n v="1496"/>
    <n v="250"/>
    <n v="300"/>
    <n v="448800"/>
  </r>
  <r>
    <x v="4"/>
    <x v="4"/>
    <s v="High"/>
    <n v="1010"/>
    <n v="250"/>
    <n v="300"/>
    <n v="303000"/>
  </r>
  <r>
    <x v="2"/>
    <x v="4"/>
    <s v="High"/>
    <n v="1281"/>
    <n v="250"/>
    <n v="350"/>
    <n v="448350"/>
  </r>
  <r>
    <x v="0"/>
    <x v="5"/>
    <s v="High"/>
    <n v="888"/>
    <n v="260"/>
    <n v="300"/>
    <n v="266400"/>
  </r>
  <r>
    <x v="4"/>
    <x v="5"/>
    <s v="High"/>
    <n v="2844"/>
    <n v="260"/>
    <n v="125"/>
    <n v="355500"/>
  </r>
  <r>
    <x v="2"/>
    <x v="5"/>
    <s v="High"/>
    <n v="2475"/>
    <n v="260"/>
    <n v="12"/>
    <n v="29700"/>
  </r>
  <r>
    <x v="0"/>
    <x v="5"/>
    <s v="High"/>
    <n v="1743"/>
    <n v="260"/>
    <n v="15"/>
    <n v="26145"/>
  </r>
  <r>
    <x v="4"/>
    <x v="5"/>
    <s v="High"/>
    <n v="2914"/>
    <n v="260"/>
    <n v="12"/>
    <n v="34968"/>
  </r>
  <r>
    <x v="2"/>
    <x v="5"/>
    <s v="High"/>
    <n v="1731"/>
    <n v="260"/>
    <n v="7"/>
    <n v="12117"/>
  </r>
  <r>
    <x v="3"/>
    <x v="5"/>
    <s v="High"/>
    <n v="1727"/>
    <n v="260"/>
    <n v="7"/>
    <n v="12089"/>
  </r>
  <r>
    <x v="3"/>
    <x v="5"/>
    <s v="High"/>
    <n v="1870"/>
    <n v="260"/>
    <n v="15"/>
    <n v="28050"/>
  </r>
  <r>
    <x v="2"/>
    <x v="0"/>
    <s v="High"/>
    <n v="1174"/>
    <n v="3"/>
    <n v="125"/>
    <n v="146750"/>
  </r>
  <r>
    <x v="1"/>
    <x v="0"/>
    <s v="High"/>
    <n v="2767"/>
    <n v="3"/>
    <n v="125"/>
    <n v="345875"/>
  </r>
  <r>
    <x v="1"/>
    <x v="0"/>
    <s v="High"/>
    <n v="1085"/>
    <n v="3"/>
    <n v="125"/>
    <n v="135625"/>
  </r>
  <r>
    <x v="3"/>
    <x v="1"/>
    <s v="High"/>
    <n v="546"/>
    <n v="5"/>
    <n v="300"/>
    <n v="163800"/>
  </r>
  <r>
    <x v="1"/>
    <x v="2"/>
    <s v="High"/>
    <n v="1158"/>
    <n v="10"/>
    <n v="20"/>
    <n v="23160"/>
  </r>
  <r>
    <x v="0"/>
    <x v="2"/>
    <s v="High"/>
    <n v="1614"/>
    <n v="10"/>
    <n v="15"/>
    <n v="24210"/>
  </r>
  <r>
    <x v="3"/>
    <x v="2"/>
    <s v="High"/>
    <n v="2535"/>
    <n v="10"/>
    <n v="7"/>
    <n v="17745"/>
  </r>
  <r>
    <x v="3"/>
    <x v="2"/>
    <s v="High"/>
    <n v="2851"/>
    <n v="10"/>
    <n v="350"/>
    <n v="997850"/>
  </r>
  <r>
    <x v="0"/>
    <x v="2"/>
    <s v="High"/>
    <n v="2559"/>
    <n v="10"/>
    <n v="15"/>
    <n v="38385"/>
  </r>
  <r>
    <x v="4"/>
    <x v="2"/>
    <s v="High"/>
    <n v="267"/>
    <n v="10"/>
    <n v="20"/>
    <n v="5340"/>
  </r>
  <r>
    <x v="1"/>
    <x v="2"/>
    <s v="High"/>
    <n v="1085"/>
    <n v="10"/>
    <n v="125"/>
    <n v="135625"/>
  </r>
  <r>
    <x v="1"/>
    <x v="2"/>
    <s v="High"/>
    <n v="1175"/>
    <n v="10"/>
    <n v="15"/>
    <n v="17625"/>
  </r>
  <r>
    <x v="4"/>
    <x v="2"/>
    <s v="High"/>
    <n v="2007"/>
    <n v="10"/>
    <n v="350"/>
    <n v="702450"/>
  </r>
  <r>
    <x v="3"/>
    <x v="2"/>
    <s v="High"/>
    <n v="2151"/>
    <n v="10"/>
    <n v="350"/>
    <n v="752850"/>
  </r>
  <r>
    <x v="4"/>
    <x v="2"/>
    <s v="High"/>
    <n v="914"/>
    <n v="10"/>
    <n v="12"/>
    <n v="10968"/>
  </r>
  <r>
    <x v="2"/>
    <x v="2"/>
    <s v="High"/>
    <n v="293"/>
    <n v="10"/>
    <n v="20"/>
    <n v="5860"/>
  </r>
  <r>
    <x v="3"/>
    <x v="3"/>
    <s v="High"/>
    <n v="500"/>
    <n v="120"/>
    <n v="12"/>
    <n v="6000"/>
  </r>
  <r>
    <x v="2"/>
    <x v="3"/>
    <s v="High"/>
    <n v="2826"/>
    <n v="120"/>
    <n v="15"/>
    <n v="42390"/>
  </r>
  <r>
    <x v="2"/>
    <x v="3"/>
    <s v="High"/>
    <n v="663"/>
    <n v="120"/>
    <n v="125"/>
    <n v="82875"/>
  </r>
  <r>
    <x v="4"/>
    <x v="3"/>
    <s v="High"/>
    <n v="2574"/>
    <n v="120"/>
    <n v="300"/>
    <n v="772200"/>
  </r>
  <r>
    <x v="4"/>
    <x v="3"/>
    <s v="High"/>
    <n v="2438"/>
    <n v="120"/>
    <n v="125"/>
    <n v="304750"/>
  </r>
  <r>
    <x v="4"/>
    <x v="3"/>
    <s v="High"/>
    <n v="914"/>
    <n v="120"/>
    <n v="12"/>
    <n v="10968"/>
  </r>
  <r>
    <x v="0"/>
    <x v="4"/>
    <s v="High"/>
    <n v="865.5"/>
    <n v="250"/>
    <n v="20"/>
    <n v="17310"/>
  </r>
  <r>
    <x v="1"/>
    <x v="4"/>
    <s v="High"/>
    <n v="492"/>
    <n v="250"/>
    <n v="15"/>
    <n v="7380"/>
  </r>
  <r>
    <x v="4"/>
    <x v="4"/>
    <s v="High"/>
    <n v="267"/>
    <n v="250"/>
    <n v="20"/>
    <n v="5340"/>
  </r>
  <r>
    <x v="1"/>
    <x v="4"/>
    <s v="High"/>
    <n v="1175"/>
    <n v="250"/>
    <n v="15"/>
    <n v="17625"/>
  </r>
  <r>
    <x v="0"/>
    <x v="4"/>
    <s v="High"/>
    <n v="2954"/>
    <n v="250"/>
    <n v="125"/>
    <n v="369250"/>
  </r>
  <r>
    <x v="1"/>
    <x v="4"/>
    <s v="High"/>
    <n v="552"/>
    <n v="250"/>
    <n v="125"/>
    <n v="69000"/>
  </r>
  <r>
    <x v="2"/>
    <x v="4"/>
    <s v="High"/>
    <n v="293"/>
    <n v="250"/>
    <n v="20"/>
    <n v="5860"/>
  </r>
  <r>
    <x v="2"/>
    <x v="5"/>
    <s v="High"/>
    <n v="2475"/>
    <n v="260"/>
    <n v="300"/>
    <n v="742500"/>
  </r>
  <r>
    <x v="3"/>
    <x v="5"/>
    <s v="High"/>
    <n v="546"/>
    <n v="260"/>
    <n v="300"/>
    <n v="163800"/>
  </r>
  <r>
    <x v="3"/>
    <x v="1"/>
    <s v="High"/>
    <n v="1368"/>
    <n v="5"/>
    <n v="7"/>
    <n v="9576"/>
  </r>
  <r>
    <x v="0"/>
    <x v="2"/>
    <s v="High"/>
    <n v="723"/>
    <n v="10"/>
    <n v="7"/>
    <n v="5061"/>
  </r>
  <r>
    <x v="4"/>
    <x v="4"/>
    <s v="High"/>
    <n v="1806"/>
    <n v="250"/>
    <n v="12"/>
    <n v="216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6F2723-B439-4465-A879-D066FE1FB2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6" firstHeaderRow="0" firstDataRow="1" firstDataCol="1"/>
  <pivotFields count="6">
    <pivotField dataField="1" numFmtId="164" showAll="0"/>
    <pivotField numFmtId="164" showAll="0"/>
    <pivotField dataField="1" numFmtId="164" showAll="0"/>
    <pivotField axis="axisRow" numFmtId="14" showAll="0">
      <items count="15">
        <item x="0"/>
        <item x="1"/>
        <item x="2"/>
        <item x="3"/>
        <item x="4"/>
        <item x="5"/>
        <item x="6"/>
        <item x="7"/>
        <item x="8"/>
        <item x="9"/>
        <item x="10"/>
        <item x="11"/>
        <item x="12"/>
        <item x="13"/>
        <item t="default"/>
      </items>
    </pivotField>
    <pivotField axis="axisRow" showAll="0">
      <items count="7">
        <item sd="0" x="0"/>
        <item sd="0" x="1"/>
        <item sd="0" x="2"/>
        <item sd="0" x="3"/>
        <item sd="0" x="4"/>
        <item sd="0" x="5"/>
        <item t="default"/>
      </items>
    </pivotField>
    <pivotField axis="axisRow" showAll="0">
      <items count="5">
        <item sd="0" x="0"/>
        <item sd="0" x="1"/>
        <item sd="0" x="2"/>
        <item sd="0" x="3"/>
        <item t="default"/>
      </items>
    </pivotField>
  </pivotFields>
  <rowFields count="3">
    <field x="5"/>
    <field x="4"/>
    <field x="3"/>
  </rowFields>
  <rowItems count="3">
    <i>
      <x v="1"/>
    </i>
    <i>
      <x v="2"/>
    </i>
    <i t="grand">
      <x/>
    </i>
  </rowItems>
  <colFields count="1">
    <field x="-2"/>
  </colFields>
  <colItems count="2">
    <i>
      <x/>
    </i>
    <i i="1">
      <x v="1"/>
    </i>
  </colItems>
  <dataFields count="2">
    <dataField name="Sum of  Sales" fld="0" baseField="0" baseItem="0"/>
    <dataField name="Sum of Profit"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83A132-EF78-416E-9CD9-3592405A36D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G10" firstHeaderRow="1" firstDataRow="2" firstDataCol="1"/>
  <pivotFields count="5">
    <pivotField axis="axisCol" showAll="0">
      <items count="6">
        <item x="2"/>
        <item x="3"/>
        <item x="0"/>
        <item x="1"/>
        <item x="4"/>
        <item t="default"/>
      </items>
    </pivotField>
    <pivotField axis="axisRow" showAll="0">
      <items count="6">
        <item x="0"/>
        <item x="2"/>
        <item x="1"/>
        <item x="3"/>
        <item x="4"/>
        <item t="default"/>
      </items>
    </pivotField>
    <pivotField showAll="0">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s>
  <rowFields count="1">
    <field x="1"/>
  </rowFields>
  <rowItems count="6">
    <i>
      <x/>
    </i>
    <i>
      <x v="1"/>
    </i>
    <i>
      <x v="2"/>
    </i>
    <i>
      <x v="3"/>
    </i>
    <i>
      <x v="4"/>
    </i>
    <i t="grand">
      <x/>
    </i>
  </rowItems>
  <colFields count="1">
    <field x="0"/>
  </colFields>
  <colItems count="6">
    <i>
      <x/>
    </i>
    <i>
      <x v="1"/>
    </i>
    <i>
      <x v="2"/>
    </i>
    <i>
      <x v="3"/>
    </i>
    <i>
      <x v="4"/>
    </i>
    <i t="grand">
      <x/>
    </i>
  </colItems>
  <dataFields count="1">
    <dataField name="Sum of Units Sold" fld="4" baseField="0" baseItem="0"/>
  </dataFields>
  <chartFormats count="1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2" format="10" series="1">
      <pivotArea type="data" outline="0" fieldPosition="0">
        <references count="2">
          <reference field="4294967294" count="1" selected="0">
            <x v="0"/>
          </reference>
          <reference field="0" count="1" selected="0">
            <x v="0"/>
          </reference>
        </references>
      </pivotArea>
    </chartFormat>
    <chartFormat chart="2" format="11" series="1">
      <pivotArea type="data" outline="0" fieldPosition="0">
        <references count="2">
          <reference field="4294967294" count="1" selected="0">
            <x v="0"/>
          </reference>
          <reference field="0" count="1" selected="0">
            <x v="1"/>
          </reference>
        </references>
      </pivotArea>
    </chartFormat>
    <chartFormat chart="2" format="12" series="1">
      <pivotArea type="data" outline="0" fieldPosition="0">
        <references count="2">
          <reference field="4294967294" count="1" selected="0">
            <x v="0"/>
          </reference>
          <reference field="0" count="1" selected="0">
            <x v="2"/>
          </reference>
        </references>
      </pivotArea>
    </chartFormat>
    <chartFormat chart="2" format="13" series="1">
      <pivotArea type="data" outline="0" fieldPosition="0">
        <references count="2">
          <reference field="4294967294" count="1" selected="0">
            <x v="0"/>
          </reference>
          <reference field="0" count="1" selected="0">
            <x v="3"/>
          </reference>
        </references>
      </pivotArea>
    </chartFormat>
    <chartFormat chart="2" format="14"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4E553-FE8A-4F05-810A-AE50EBBDF088}"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12">
    <pivotField axis="axisRow" showAll="0">
      <items count="6">
        <item x="2"/>
        <item x="3"/>
        <item x="0"/>
        <item x="1"/>
        <item x="4"/>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0"/>
  </rowFields>
  <rowItems count="6">
    <i>
      <x/>
    </i>
    <i>
      <x v="1"/>
    </i>
    <i>
      <x v="2"/>
    </i>
    <i>
      <x v="3"/>
    </i>
    <i>
      <x v="4"/>
    </i>
    <i t="grand">
      <x/>
    </i>
  </rowItems>
  <colItems count="1">
    <i/>
  </colItems>
  <dataFields count="1">
    <dataField name="Sum of Profit" fld="11" baseField="0" baseItem="0"/>
  </dataFields>
  <chartFormats count="12">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0" count="1" selected="0">
            <x v="0"/>
          </reference>
        </references>
      </pivotArea>
    </chartFormat>
    <chartFormat chart="2" format="9">
      <pivotArea type="data" outline="0" fieldPosition="0">
        <references count="2">
          <reference field="4294967294" count="1" selected="0">
            <x v="0"/>
          </reference>
          <reference field="0" count="1" selected="0">
            <x v="1"/>
          </reference>
        </references>
      </pivotArea>
    </chartFormat>
    <chartFormat chart="2" format="10">
      <pivotArea type="data" outline="0" fieldPosition="0">
        <references count="2">
          <reference field="4294967294" count="1" selected="0">
            <x v="0"/>
          </reference>
          <reference field="0" count="1" selected="0">
            <x v="2"/>
          </reference>
        </references>
      </pivotArea>
    </chartFormat>
    <chartFormat chart="2" format="11">
      <pivotArea type="data" outline="0" fieldPosition="0">
        <references count="2">
          <reference field="4294967294" count="1" selected="0">
            <x v="0"/>
          </reference>
          <reference field="0" count="1" selected="0">
            <x v="3"/>
          </reference>
        </references>
      </pivotArea>
    </chartFormat>
    <chartFormat chart="2" format="12">
      <pivotArea type="data" outline="0" fieldPosition="0">
        <references count="2">
          <reference field="4294967294" count="1" selected="0">
            <x v="0"/>
          </reference>
          <reference field="0" count="1" selected="0">
            <x v="4"/>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1CBBEB-3172-4D48-8DB2-0E9B13122E81}"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7">
    <pivotField axis="axisRow" showAll="0">
      <items count="6">
        <item x="0"/>
        <item x="2"/>
        <item x="1"/>
        <item x="3"/>
        <item x="4"/>
        <item t="default"/>
      </items>
    </pivotField>
    <pivotField showAll="0">
      <items count="7">
        <item x="5"/>
        <item x="0"/>
        <item x="1"/>
        <item x="2"/>
        <item x="3"/>
        <item x="4"/>
        <item t="default"/>
      </items>
    </pivotField>
    <pivotField showAll="0"/>
    <pivotField showAll="0"/>
    <pivotField numFmtId="164" showAll="0"/>
    <pivotField numFmtId="164" showAll="0"/>
    <pivotField dataField="1" numFmtId="164" showAll="0"/>
  </pivotFields>
  <rowFields count="1">
    <field x="0"/>
  </rowFields>
  <rowItems count="6">
    <i>
      <x/>
    </i>
    <i>
      <x v="1"/>
    </i>
    <i>
      <x v="2"/>
    </i>
    <i>
      <x v="3"/>
    </i>
    <i>
      <x v="4"/>
    </i>
    <i t="grand">
      <x/>
    </i>
  </rowItems>
  <colItems count="1">
    <i/>
  </colItems>
  <dataFields count="1">
    <dataField name="Sum of Gross Sales" fld="6" baseField="0" baseItem="0"/>
  </dataFields>
  <chartFormats count="18">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0"/>
          </reference>
        </references>
      </pivotArea>
    </chartFormat>
    <chartFormat chart="2" format="3">
      <pivotArea type="data" outline="0" fieldPosition="0">
        <references count="2">
          <reference field="4294967294" count="1" selected="0">
            <x v="0"/>
          </reference>
          <reference field="0" count="1" selected="0">
            <x v="1"/>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 chart="3" format="10">
      <pivotArea type="data" outline="0" fieldPosition="0">
        <references count="2">
          <reference field="4294967294" count="1" selected="0">
            <x v="0"/>
          </reference>
          <reference field="0" count="1" selected="0">
            <x v="2"/>
          </reference>
        </references>
      </pivotArea>
    </chartFormat>
    <chartFormat chart="3" format="11">
      <pivotArea type="data" outline="0" fieldPosition="0">
        <references count="2">
          <reference field="4294967294" count="1" selected="0">
            <x v="0"/>
          </reference>
          <reference field="0" count="1" selected="0">
            <x v="3"/>
          </reference>
        </references>
      </pivotArea>
    </chartFormat>
    <chartFormat chart="3" format="12">
      <pivotArea type="data" outline="0" fieldPosition="0">
        <references count="2">
          <reference field="4294967294" count="1" selected="0">
            <x v="0"/>
          </reference>
          <reference field="0" count="1" selected="0">
            <x v="4"/>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C590387-1CCD-4E63-AED9-5FAD6955FD04}" sourceName="Product">
  <pivotTables>
    <pivotTable tabId="18" name="PivotTable2"/>
  </pivotTables>
  <data>
    <tabular pivotCacheId="2061410737">
      <items count="6">
        <i x="5" s="1"/>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FF31382E-E4BC-4105-9384-2AAE58413FF7}" sourceName="Product">
  <pivotTables>
    <pivotTable tabId="21" name="PivotTable6"/>
  </pivotTables>
  <data>
    <tabular pivotCacheId="61106907">
      <items count="6">
        <i x="5"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6513511-16EC-45F6-8A11-102E58CC66E4}"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0EBFD4AD-A425-4F1F-A966-5DBCA73E6CD6}" cache="Slicer_Product1"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14" dataDxfId="13" headerRowCellStyle="Currency" dataCellStyle="Currency">
  <autoFilter ref="A1:P701" xr:uid="{00000000-0009-0000-0100-000001000000}">
    <filterColumn colId="3">
      <filters>
        <filter val="High"/>
        <filter val="Low"/>
        <filter val="Medium"/>
      </filters>
    </filterColumn>
  </autoFilter>
  <tableColumns count="16">
    <tableColumn id="1" xr3:uid="{00000000-0010-0000-0000-000001000000}" name="Segment"/>
    <tableColumn id="2" xr3:uid="{00000000-0010-0000-0000-000002000000}" name="Country"/>
    <tableColumn id="16" xr3:uid="{00000000-0010-0000-0000-000010000000}" name="Product" dataDxfId="12" dataCellStyle="Currency"/>
    <tableColumn id="19" xr3:uid="{00000000-0010-0000-0000-000013000000}" name="Discount Band" dataDxfId="11" dataCellStyle="Currency"/>
    <tableColumn id="6" xr3:uid="{00000000-0010-0000-0000-000006000000}" name="Units Sold"/>
    <tableColumn id="7" xr3:uid="{00000000-0010-0000-0000-000007000000}" name="Manufacturing Price" dataDxfId="10" dataCellStyle="Currency"/>
    <tableColumn id="8" xr3:uid="{00000000-0010-0000-0000-000008000000}" name="Sale Price" dataDxfId="9" dataCellStyle="Currency"/>
    <tableColumn id="9" xr3:uid="{00000000-0010-0000-0000-000009000000}" name="Gross Sales" dataDxfId="8" dataCellStyle="Currency"/>
    <tableColumn id="10" xr3:uid="{00000000-0010-0000-0000-00000A000000}" name="Discounts" dataDxfId="7" dataCellStyle="Currency"/>
    <tableColumn id="11" xr3:uid="{00000000-0010-0000-0000-00000B000000}" name=" Sales" dataDxfId="6" dataCellStyle="Currency"/>
    <tableColumn id="12" xr3:uid="{00000000-0010-0000-0000-00000C000000}" name="COGS" dataDxfId="5" dataCellStyle="Currency"/>
    <tableColumn id="13" xr3:uid="{00000000-0010-0000-0000-00000D000000}" name="Profit" dataDxfId="4" dataCellStyle="Currency"/>
    <tableColumn id="4" xr3:uid="{00000000-0010-0000-0000-000004000000}" name="Date" dataDxfId="3" dataCellStyle="Currency"/>
    <tableColumn id="17" xr3:uid="{00000000-0010-0000-0000-000011000000}" name="Month Number" dataDxfId="2" dataCellStyle="Currency"/>
    <tableColumn id="18" xr3:uid="{00000000-0010-0000-0000-000012000000}" name="Month Name" dataDxfId="1" dataCellStyle="Currency"/>
    <tableColumn id="20" xr3:uid="{00000000-0010-0000-0000-00001400000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465D-284F-41DB-8DF9-54A9E3D67AA9}">
  <dimension ref="A3:C6"/>
  <sheetViews>
    <sheetView workbookViewId="0">
      <selection activeCell="P11" sqref="P11"/>
    </sheetView>
  </sheetViews>
  <sheetFormatPr defaultRowHeight="17.25" x14ac:dyDescent="0.35"/>
  <cols>
    <col min="1" max="1" width="12.5" customWidth="1"/>
    <col min="2" max="3" width="12.125" customWidth="1"/>
  </cols>
  <sheetData>
    <row r="3" spans="1:3" x14ac:dyDescent="0.35">
      <c r="A3" s="20" t="s">
        <v>65</v>
      </c>
      <c r="B3" t="s">
        <v>67</v>
      </c>
      <c r="C3" t="s">
        <v>68</v>
      </c>
    </row>
    <row r="4" spans="1:3" x14ac:dyDescent="0.35">
      <c r="A4" s="21" t="s">
        <v>14</v>
      </c>
      <c r="B4" s="22">
        <v>26415255.510000009</v>
      </c>
      <c r="C4" s="22">
        <v>3878464.5100000007</v>
      </c>
    </row>
    <row r="5" spans="1:3" x14ac:dyDescent="0.35">
      <c r="A5" s="21" t="s">
        <v>15</v>
      </c>
      <c r="B5" s="22">
        <v>92311094.749999985</v>
      </c>
      <c r="C5" s="22">
        <v>13015237.749999994</v>
      </c>
    </row>
    <row r="6" spans="1:3" x14ac:dyDescent="0.35">
      <c r="A6" s="21" t="s">
        <v>66</v>
      </c>
      <c r="B6" s="22">
        <v>118726350.25999999</v>
      </c>
      <c r="C6" s="22">
        <v>16893702.259999994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B390-26CF-49A9-B45A-00766E100575}">
  <dimension ref="A3:G10"/>
  <sheetViews>
    <sheetView topLeftCell="B1" workbookViewId="0">
      <selection activeCell="H22" sqref="H22"/>
    </sheetView>
  </sheetViews>
  <sheetFormatPr defaultRowHeight="17.25" x14ac:dyDescent="0.35"/>
  <cols>
    <col min="1" max="1" width="21.5" customWidth="1"/>
    <col min="2" max="2" width="15.5" customWidth="1"/>
    <col min="3" max="3" width="9.5" customWidth="1"/>
    <col min="4" max="4" width="11.5" customWidth="1"/>
    <col min="5" max="5" width="10.375" customWidth="1"/>
    <col min="6" max="6" width="13.25" customWidth="1"/>
    <col min="7" max="7" width="10.75" customWidth="1"/>
    <col min="8" max="8" width="8.625" customWidth="1"/>
    <col min="9" max="9" width="10.375" bestFit="1" customWidth="1"/>
    <col min="10" max="10" width="8.625" bestFit="1" customWidth="1"/>
    <col min="11" max="11" width="11.5" bestFit="1" customWidth="1"/>
    <col min="12" max="12" width="8.625" bestFit="1" customWidth="1"/>
    <col min="13" max="13" width="13.25" bestFit="1" customWidth="1"/>
    <col min="14" max="14" width="8.625" bestFit="1" customWidth="1"/>
    <col min="15" max="15" width="11.5" bestFit="1" customWidth="1"/>
    <col min="16" max="16" width="8.625" bestFit="1" customWidth="1"/>
    <col min="17" max="17" width="11.5" bestFit="1" customWidth="1"/>
    <col min="18" max="18" width="8.625" bestFit="1" customWidth="1"/>
    <col min="19" max="19" width="11.5" bestFit="1" customWidth="1"/>
    <col min="20" max="20" width="8.625" bestFit="1" customWidth="1"/>
    <col min="21" max="21" width="11.5" bestFit="1" customWidth="1"/>
    <col min="22" max="22" width="8.625" bestFit="1" customWidth="1"/>
    <col min="23" max="23" width="13.25" bestFit="1" customWidth="1"/>
    <col min="24" max="24" width="8.625" bestFit="1" customWidth="1"/>
    <col min="25" max="25" width="11.5" bestFit="1" customWidth="1"/>
    <col min="26" max="26" width="8.625" bestFit="1" customWidth="1"/>
    <col min="27" max="27" width="11.5" bestFit="1" customWidth="1"/>
    <col min="28" max="28" width="8.625" bestFit="1" customWidth="1"/>
    <col min="29" max="29" width="10.375" bestFit="1" customWidth="1"/>
    <col min="30" max="30" width="8.625" bestFit="1" customWidth="1"/>
    <col min="31" max="31" width="11.5" bestFit="1" customWidth="1"/>
    <col min="32" max="32" width="8.625" bestFit="1" customWidth="1"/>
    <col min="33" max="33" width="11.5" bestFit="1" customWidth="1"/>
    <col min="34" max="34" width="8.625" bestFit="1" customWidth="1"/>
    <col min="35" max="35" width="11.5" bestFit="1" customWidth="1"/>
    <col min="36" max="36" width="8.625" bestFit="1" customWidth="1"/>
    <col min="37" max="37" width="15.5" bestFit="1" customWidth="1"/>
    <col min="38" max="38" width="8.625" bestFit="1" customWidth="1"/>
    <col min="39" max="39" width="10.375" bestFit="1" customWidth="1"/>
    <col min="40" max="40" width="8.625" bestFit="1" customWidth="1"/>
    <col min="41" max="41" width="13.25" bestFit="1" customWidth="1"/>
    <col min="42" max="42" width="8.625" bestFit="1" customWidth="1"/>
    <col min="43" max="43" width="9.5" bestFit="1" customWidth="1"/>
    <col min="44" max="44" width="8.625" bestFit="1" customWidth="1"/>
    <col min="45" max="45" width="13.25" bestFit="1" customWidth="1"/>
    <col min="46" max="46" width="8.625" bestFit="1" customWidth="1"/>
    <col min="47" max="47" width="9.5" bestFit="1" customWidth="1"/>
    <col min="48" max="48" width="8.625" bestFit="1" customWidth="1"/>
    <col min="49" max="49" width="11.5" bestFit="1" customWidth="1"/>
    <col min="50" max="50" width="8.625" bestFit="1" customWidth="1"/>
    <col min="51" max="51" width="9.5" bestFit="1" customWidth="1"/>
    <col min="52" max="52" width="8.625" bestFit="1" customWidth="1"/>
    <col min="53" max="53" width="11.5" bestFit="1" customWidth="1"/>
    <col min="54" max="54" width="8.625" bestFit="1" customWidth="1"/>
    <col min="55" max="55" width="11.5" bestFit="1" customWidth="1"/>
    <col min="56" max="56" width="8.625" bestFit="1" customWidth="1"/>
    <col min="57" max="57" width="11.5" bestFit="1" customWidth="1"/>
    <col min="58" max="58" width="8.625" bestFit="1" customWidth="1"/>
    <col min="59" max="59" width="11.5" bestFit="1" customWidth="1"/>
    <col min="60" max="60" width="8.625" bestFit="1" customWidth="1"/>
    <col min="61" max="61" width="15.5" bestFit="1" customWidth="1"/>
    <col min="62" max="62" width="8.625" bestFit="1" customWidth="1"/>
    <col min="63" max="64" width="11.5" bestFit="1" customWidth="1"/>
    <col min="65" max="65" width="8.625" bestFit="1" customWidth="1"/>
    <col min="66" max="66" width="11.5" bestFit="1" customWidth="1"/>
    <col min="67" max="67" width="8.625" bestFit="1" customWidth="1"/>
    <col min="68" max="68" width="10.375" bestFit="1" customWidth="1"/>
    <col min="69" max="69" width="8.625" bestFit="1" customWidth="1"/>
    <col min="70" max="71" width="15.5" bestFit="1" customWidth="1"/>
    <col min="72" max="72" width="8.625" bestFit="1" customWidth="1"/>
    <col min="73" max="73" width="11.5" bestFit="1" customWidth="1"/>
    <col min="74" max="74" width="8.625" bestFit="1" customWidth="1"/>
    <col min="75" max="75" width="15.5" bestFit="1" customWidth="1"/>
    <col min="76" max="76" width="8.625" bestFit="1" customWidth="1"/>
    <col min="77" max="77" width="11.5" bestFit="1" customWidth="1"/>
    <col min="78" max="78" width="8.625" bestFit="1" customWidth="1"/>
    <col min="79" max="79" width="13.25" bestFit="1" customWidth="1"/>
    <col min="80" max="80" width="8.625" bestFit="1" customWidth="1"/>
    <col min="81" max="81" width="11.5" bestFit="1" customWidth="1"/>
    <col min="82" max="82" width="10.25" bestFit="1" customWidth="1"/>
    <col min="83" max="83" width="11.5" bestFit="1" customWidth="1"/>
    <col min="84" max="84" width="8.625" bestFit="1" customWidth="1"/>
    <col min="85" max="85" width="13.25" bestFit="1" customWidth="1"/>
    <col min="86" max="86" width="8.625" bestFit="1" customWidth="1"/>
    <col min="87" max="87" width="15.5" bestFit="1" customWidth="1"/>
    <col min="88" max="88" width="8.625" bestFit="1" customWidth="1"/>
    <col min="89" max="89" width="11.5" bestFit="1" customWidth="1"/>
    <col min="90" max="90" width="8.625" bestFit="1" customWidth="1"/>
    <col min="91" max="91" width="10.375" bestFit="1" customWidth="1"/>
    <col min="92" max="92" width="8.625" bestFit="1" customWidth="1"/>
    <col min="93" max="93" width="10.375" bestFit="1" customWidth="1"/>
    <col min="94" max="94" width="8.625" bestFit="1" customWidth="1"/>
    <col min="95" max="95" width="13.25" bestFit="1" customWidth="1"/>
    <col min="96" max="96" width="8.625" bestFit="1" customWidth="1"/>
    <col min="97" max="97" width="15.5" bestFit="1" customWidth="1"/>
    <col min="98" max="98" width="8.625" bestFit="1" customWidth="1"/>
    <col min="99" max="99" width="10.375" bestFit="1" customWidth="1"/>
    <col min="100" max="100" width="8.625" bestFit="1" customWidth="1"/>
    <col min="101" max="101" width="11.5" bestFit="1" customWidth="1"/>
    <col min="102" max="102" width="8.625" bestFit="1" customWidth="1"/>
    <col min="103" max="103" width="11.5" bestFit="1" customWidth="1"/>
    <col min="104" max="104" width="8.625" bestFit="1" customWidth="1"/>
    <col min="105" max="105" width="13.25" bestFit="1" customWidth="1"/>
    <col min="106" max="106" width="8.625" bestFit="1" customWidth="1"/>
    <col min="107" max="107" width="11.5" bestFit="1" customWidth="1"/>
    <col min="108" max="108" width="8.625" bestFit="1" customWidth="1"/>
    <col min="109" max="109" width="10.375" bestFit="1" customWidth="1"/>
    <col min="110" max="110" width="8.625" bestFit="1" customWidth="1"/>
    <col min="111" max="112" width="11.5" bestFit="1" customWidth="1"/>
    <col min="113" max="113" width="8.625" bestFit="1" customWidth="1"/>
    <col min="114" max="114" width="9.5" bestFit="1" customWidth="1"/>
    <col min="115" max="115" width="8.625" bestFit="1" customWidth="1"/>
    <col min="116" max="116" width="10.375" bestFit="1" customWidth="1"/>
    <col min="117" max="117" width="8.625" bestFit="1" customWidth="1"/>
    <col min="118" max="118" width="15.5" bestFit="1" customWidth="1"/>
    <col min="119" max="119" width="8.625" bestFit="1" customWidth="1"/>
    <col min="120" max="120" width="9.5" bestFit="1" customWidth="1"/>
    <col min="121" max="121" width="8.625" bestFit="1" customWidth="1"/>
    <col min="122" max="122" width="11.5" bestFit="1" customWidth="1"/>
    <col min="123" max="123" width="8.625" bestFit="1" customWidth="1"/>
    <col min="124" max="124" width="15.5" bestFit="1" customWidth="1"/>
    <col min="125" max="125" width="8.625" bestFit="1" customWidth="1"/>
    <col min="126" max="126" width="11.5" bestFit="1" customWidth="1"/>
    <col min="127" max="127" width="10.25" bestFit="1" customWidth="1"/>
    <col min="128" max="128" width="9.5" bestFit="1" customWidth="1"/>
    <col min="129" max="129" width="8.625" bestFit="1" customWidth="1"/>
    <col min="130" max="130" width="11.5" bestFit="1" customWidth="1"/>
    <col min="131" max="131" width="8.625" bestFit="1" customWidth="1"/>
    <col min="132" max="132" width="13.25" bestFit="1" customWidth="1"/>
    <col min="133" max="133" width="8.625" bestFit="1" customWidth="1"/>
    <col min="134" max="134" width="15.5" bestFit="1" customWidth="1"/>
    <col min="135" max="135" width="8.625" bestFit="1" customWidth="1"/>
    <col min="136" max="136" width="11.5" bestFit="1" customWidth="1"/>
    <col min="137" max="137" width="8.625" bestFit="1" customWidth="1"/>
    <col min="138" max="138" width="15.5" bestFit="1" customWidth="1"/>
    <col min="139" max="139" width="8.625" bestFit="1" customWidth="1"/>
    <col min="140" max="140" width="11.5" bestFit="1" customWidth="1"/>
    <col min="141" max="141" width="8.625" bestFit="1" customWidth="1"/>
    <col min="142" max="142" width="11.5" bestFit="1" customWidth="1"/>
    <col min="143" max="143" width="8.625" bestFit="1" customWidth="1"/>
    <col min="144" max="144" width="10.375" bestFit="1" customWidth="1"/>
    <col min="145" max="145" width="8.625" bestFit="1" customWidth="1"/>
    <col min="146" max="146" width="11.5" bestFit="1" customWidth="1"/>
    <col min="147" max="147" width="8.625" bestFit="1" customWidth="1"/>
    <col min="148" max="148" width="13.25" bestFit="1" customWidth="1"/>
    <col min="149" max="149" width="8.625" bestFit="1" customWidth="1"/>
    <col min="150" max="150" width="11.5" bestFit="1" customWidth="1"/>
    <col min="151" max="151" width="8.625" bestFit="1" customWidth="1"/>
    <col min="152" max="152" width="10.375" bestFit="1" customWidth="1"/>
    <col min="153" max="153" width="8.625" bestFit="1" customWidth="1"/>
    <col min="154" max="154" width="11.5" bestFit="1" customWidth="1"/>
    <col min="155" max="155" width="8.625" bestFit="1" customWidth="1"/>
    <col min="156" max="156" width="10.375" bestFit="1" customWidth="1"/>
    <col min="157" max="157" width="8.625" bestFit="1" customWidth="1"/>
    <col min="158" max="158" width="10.375" bestFit="1" customWidth="1"/>
    <col min="159" max="159" width="8.625" bestFit="1" customWidth="1"/>
    <col min="160" max="160" width="9.5" bestFit="1" customWidth="1"/>
    <col min="161" max="161" width="8.625" bestFit="1" customWidth="1"/>
    <col min="162" max="163" width="11.5" bestFit="1" customWidth="1"/>
    <col min="164" max="164" width="8.625" bestFit="1" customWidth="1"/>
    <col min="165" max="165" width="10.375" bestFit="1" customWidth="1"/>
    <col min="166" max="166" width="8.625" bestFit="1" customWidth="1"/>
    <col min="167" max="167" width="10.375" bestFit="1" customWidth="1"/>
    <col min="168" max="168" width="8.625" bestFit="1" customWidth="1"/>
    <col min="169" max="169" width="11.5" bestFit="1" customWidth="1"/>
    <col min="170" max="170" width="8.625" bestFit="1" customWidth="1"/>
    <col min="171" max="171" width="10.375" bestFit="1" customWidth="1"/>
    <col min="172" max="172" width="8.625" bestFit="1" customWidth="1"/>
    <col min="173" max="173" width="13.25" bestFit="1" customWidth="1"/>
    <col min="174" max="174" width="8.625" bestFit="1" customWidth="1"/>
    <col min="175" max="175" width="15.5" bestFit="1" customWidth="1"/>
    <col min="176" max="176" width="8.625" bestFit="1" customWidth="1"/>
    <col min="177" max="177" width="11.5" bestFit="1" customWidth="1"/>
    <col min="178" max="178" width="8.625" bestFit="1" customWidth="1"/>
    <col min="179" max="179" width="9.5" bestFit="1" customWidth="1"/>
    <col min="180" max="180" width="8.625" bestFit="1" customWidth="1"/>
    <col min="181" max="181" width="11.5" bestFit="1" customWidth="1"/>
    <col min="182" max="182" width="8.625" bestFit="1" customWidth="1"/>
    <col min="183" max="183" width="11.5" bestFit="1" customWidth="1"/>
    <col min="184" max="184" width="8.625" bestFit="1" customWidth="1"/>
    <col min="185" max="185" width="10.375" bestFit="1" customWidth="1"/>
    <col min="186" max="186" width="8.625" bestFit="1" customWidth="1"/>
    <col min="187" max="187" width="11.5" bestFit="1" customWidth="1"/>
    <col min="188" max="188" width="8.625" bestFit="1" customWidth="1"/>
    <col min="189" max="189" width="11.5" bestFit="1" customWidth="1"/>
    <col min="190" max="190" width="8.625" bestFit="1" customWidth="1"/>
    <col min="191" max="193" width="15.5" bestFit="1" customWidth="1"/>
    <col min="194" max="194" width="8.625" bestFit="1" customWidth="1"/>
    <col min="195" max="195" width="11.5" bestFit="1" customWidth="1"/>
    <col min="196" max="196" width="8.625" bestFit="1" customWidth="1"/>
    <col min="197" max="197" width="9.5" bestFit="1" customWidth="1"/>
    <col min="198" max="198" width="10.25" bestFit="1" customWidth="1"/>
    <col min="199" max="199" width="10.375" bestFit="1" customWidth="1"/>
    <col min="200" max="200" width="8.625" bestFit="1" customWidth="1"/>
    <col min="201" max="202" width="15.5" bestFit="1" customWidth="1"/>
    <col min="203" max="203" width="8.625" bestFit="1" customWidth="1"/>
    <col min="204" max="204" width="9.5" bestFit="1" customWidth="1"/>
    <col min="205" max="205" width="8.625" bestFit="1" customWidth="1"/>
    <col min="206" max="206" width="13.25" bestFit="1" customWidth="1"/>
    <col min="207" max="207" width="8.625" bestFit="1" customWidth="1"/>
    <col min="208" max="208" width="10.375" bestFit="1" customWidth="1"/>
    <col min="209" max="209" width="8.625" bestFit="1" customWidth="1"/>
    <col min="210" max="210" width="11.5" bestFit="1" customWidth="1"/>
    <col min="211" max="211" width="8.625" bestFit="1" customWidth="1"/>
    <col min="212" max="212" width="9.5" bestFit="1" customWidth="1"/>
    <col min="213" max="213" width="8.625" bestFit="1" customWidth="1"/>
    <col min="214" max="214" width="13.25" bestFit="1" customWidth="1"/>
    <col min="215" max="215" width="8.625" bestFit="1" customWidth="1"/>
    <col min="216" max="217" width="13.25" bestFit="1" customWidth="1"/>
    <col min="218" max="218" width="8.625" bestFit="1" customWidth="1"/>
    <col min="219" max="219" width="13.25" bestFit="1" customWidth="1"/>
    <col min="220" max="220" width="8.625" bestFit="1" customWidth="1"/>
    <col min="221" max="221" width="9.5" bestFit="1" customWidth="1"/>
    <col min="222" max="222" width="8.625" bestFit="1" customWidth="1"/>
    <col min="223" max="223" width="11.5" bestFit="1" customWidth="1"/>
    <col min="224" max="224" width="8.625" bestFit="1" customWidth="1"/>
    <col min="225" max="225" width="11.5" bestFit="1" customWidth="1"/>
    <col min="226" max="226" width="8.625" bestFit="1" customWidth="1"/>
    <col min="227" max="227" width="13.25" bestFit="1" customWidth="1"/>
    <col min="228" max="228" width="8.625" bestFit="1" customWidth="1"/>
    <col min="229" max="229" width="9.5" bestFit="1" customWidth="1"/>
    <col min="230" max="230" width="8.625" bestFit="1" customWidth="1"/>
    <col min="231" max="231" width="11.5" bestFit="1" customWidth="1"/>
    <col min="232" max="232" width="10.25" bestFit="1" customWidth="1"/>
    <col min="233" max="233" width="15.5" bestFit="1" customWidth="1"/>
    <col min="234" max="234" width="8.625" bestFit="1" customWidth="1"/>
    <col min="235" max="235" width="13.25" bestFit="1" customWidth="1"/>
    <col min="236" max="236" width="8.625" bestFit="1" customWidth="1"/>
    <col min="237" max="237" width="9.5" bestFit="1" customWidth="1"/>
    <col min="238" max="238" width="8.625" bestFit="1" customWidth="1"/>
    <col min="239" max="239" width="15.5" bestFit="1" customWidth="1"/>
    <col min="240" max="240" width="8.625" bestFit="1" customWidth="1"/>
    <col min="241" max="241" width="11.5" bestFit="1" customWidth="1"/>
    <col min="242" max="242" width="8.625" bestFit="1" customWidth="1"/>
    <col min="243" max="243" width="11.5" bestFit="1" customWidth="1"/>
    <col min="244" max="244" width="8.625" bestFit="1" customWidth="1"/>
    <col min="245" max="245" width="9.5" bestFit="1" customWidth="1"/>
    <col min="246" max="246" width="8.625" bestFit="1" customWidth="1"/>
    <col min="247" max="248" width="13.25" bestFit="1" customWidth="1"/>
    <col min="249" max="249" width="8.625" bestFit="1" customWidth="1"/>
    <col min="250" max="250" width="11.5" bestFit="1" customWidth="1"/>
    <col min="251" max="251" width="8.625" bestFit="1" customWidth="1"/>
    <col min="252" max="252" width="15.5" bestFit="1" customWidth="1"/>
    <col min="253" max="253" width="8.625" bestFit="1" customWidth="1"/>
    <col min="254" max="254" width="15.5" bestFit="1" customWidth="1"/>
    <col min="255" max="255" width="8.625" bestFit="1" customWidth="1"/>
    <col min="256" max="256" width="15.5" bestFit="1" customWidth="1"/>
    <col min="257" max="257" width="8.625" bestFit="1" customWidth="1"/>
    <col min="258" max="258" width="13.25" bestFit="1" customWidth="1"/>
    <col min="259" max="259" width="8.625" bestFit="1" customWidth="1"/>
    <col min="260" max="260" width="10.375" bestFit="1" customWidth="1"/>
    <col min="261" max="261" width="8.625" bestFit="1" customWidth="1"/>
    <col min="262" max="263" width="11.5" bestFit="1" customWidth="1"/>
    <col min="264" max="264" width="8.625" bestFit="1" customWidth="1"/>
    <col min="265" max="265" width="11.5" bestFit="1" customWidth="1"/>
    <col min="266" max="266" width="8.625" bestFit="1" customWidth="1"/>
    <col min="267" max="267" width="11.5" bestFit="1" customWidth="1"/>
    <col min="268" max="268" width="10.25" bestFit="1" customWidth="1"/>
    <col min="269" max="269" width="9.5" bestFit="1" customWidth="1"/>
    <col min="270" max="270" width="8.625" bestFit="1" customWidth="1"/>
    <col min="271" max="271" width="9.5" bestFit="1" customWidth="1"/>
    <col min="272" max="272" width="8.625" bestFit="1" customWidth="1"/>
    <col min="273" max="273" width="13.25" bestFit="1" customWidth="1"/>
    <col min="274" max="274" width="8.625" bestFit="1" customWidth="1"/>
    <col min="275" max="275" width="13.25" bestFit="1" customWidth="1"/>
    <col min="276" max="276" width="8.625" bestFit="1" customWidth="1"/>
    <col min="277" max="277" width="10.375" bestFit="1" customWidth="1"/>
    <col min="278" max="278" width="8.625" bestFit="1" customWidth="1"/>
    <col min="279" max="279" width="11.5" bestFit="1" customWidth="1"/>
    <col min="280" max="280" width="8.625" bestFit="1" customWidth="1"/>
    <col min="281" max="281" width="10.375" bestFit="1" customWidth="1"/>
    <col min="282" max="282" width="8.625" bestFit="1" customWidth="1"/>
    <col min="283" max="283" width="11.5" bestFit="1" customWidth="1"/>
    <col min="284" max="284" width="8.625" bestFit="1" customWidth="1"/>
    <col min="285" max="285" width="11.5" bestFit="1" customWidth="1"/>
    <col min="286" max="286" width="10.25" bestFit="1" customWidth="1"/>
    <col min="287" max="288" width="13.25" bestFit="1" customWidth="1"/>
    <col min="289" max="289" width="8.625" bestFit="1" customWidth="1"/>
    <col min="290" max="290" width="13.25" bestFit="1" customWidth="1"/>
    <col min="291" max="291" width="8.625" bestFit="1" customWidth="1"/>
    <col min="292" max="292" width="9.5" bestFit="1" customWidth="1"/>
    <col min="293" max="293" width="8.625" bestFit="1" customWidth="1"/>
    <col min="294" max="294" width="11.5" bestFit="1" customWidth="1"/>
    <col min="295" max="295" width="9.625" bestFit="1" customWidth="1"/>
    <col min="296" max="296" width="15.5" bestFit="1" customWidth="1"/>
    <col min="297" max="297" width="9.625" bestFit="1" customWidth="1"/>
    <col min="298" max="298" width="11.5" bestFit="1" customWidth="1"/>
    <col min="299" max="299" width="9.625" bestFit="1" customWidth="1"/>
    <col min="300" max="300" width="13.25" bestFit="1" customWidth="1"/>
    <col min="301" max="301" width="9.625" bestFit="1" customWidth="1"/>
    <col min="302" max="302" width="15.5" bestFit="1" customWidth="1"/>
    <col min="303" max="303" width="9.625" bestFit="1" customWidth="1"/>
    <col min="304" max="304" width="11.5" bestFit="1" customWidth="1"/>
    <col min="305" max="305" width="9.625" bestFit="1" customWidth="1"/>
    <col min="306" max="306" width="9.5" bestFit="1" customWidth="1"/>
    <col min="307" max="307" width="9.625" bestFit="1" customWidth="1"/>
    <col min="308" max="308" width="11.5" bestFit="1" customWidth="1"/>
    <col min="309" max="309" width="9.625" bestFit="1" customWidth="1"/>
    <col min="310" max="310" width="11.5" bestFit="1" customWidth="1"/>
    <col min="311" max="311" width="9.625" bestFit="1" customWidth="1"/>
    <col min="312" max="312" width="11.5" bestFit="1" customWidth="1"/>
    <col min="313" max="313" width="9.625" bestFit="1" customWidth="1"/>
    <col min="314" max="314" width="11.5" bestFit="1" customWidth="1"/>
    <col min="315" max="315" width="9.625" bestFit="1" customWidth="1"/>
    <col min="316" max="316" width="15.5" bestFit="1" customWidth="1"/>
    <col min="317" max="317" width="9.625" bestFit="1" customWidth="1"/>
    <col min="318" max="318" width="11.5" bestFit="1" customWidth="1"/>
    <col min="319" max="319" width="9.625" bestFit="1" customWidth="1"/>
    <col min="320" max="320" width="9.5" bestFit="1" customWidth="1"/>
    <col min="321" max="321" width="9.625" bestFit="1" customWidth="1"/>
    <col min="322" max="322" width="15.5" bestFit="1" customWidth="1"/>
    <col min="323" max="323" width="9.625" bestFit="1" customWidth="1"/>
    <col min="324" max="324" width="9.5" bestFit="1" customWidth="1"/>
    <col min="325" max="325" width="9.625" bestFit="1" customWidth="1"/>
    <col min="326" max="326" width="13.25" bestFit="1" customWidth="1"/>
    <col min="327" max="327" width="9.625" bestFit="1" customWidth="1"/>
    <col min="328" max="328" width="11.5" bestFit="1" customWidth="1"/>
    <col min="329" max="329" width="9.625" bestFit="1" customWidth="1"/>
    <col min="330" max="330" width="13.25" bestFit="1" customWidth="1"/>
    <col min="331" max="331" width="9.625" bestFit="1" customWidth="1"/>
    <col min="332" max="332" width="13.25" bestFit="1" customWidth="1"/>
    <col min="333" max="333" width="9.625" bestFit="1" customWidth="1"/>
    <col min="334" max="334" width="9.5" bestFit="1" customWidth="1"/>
    <col min="335" max="335" width="9.625" bestFit="1" customWidth="1"/>
    <col min="336" max="336" width="15.5" bestFit="1" customWidth="1"/>
    <col min="337" max="337" width="9.625" bestFit="1" customWidth="1"/>
    <col min="338" max="338" width="11.5" bestFit="1" customWidth="1"/>
    <col min="339" max="339" width="11.25" bestFit="1" customWidth="1"/>
    <col min="340" max="340" width="11.5" bestFit="1" customWidth="1"/>
    <col min="341" max="341" width="9.625" bestFit="1" customWidth="1"/>
    <col min="342" max="342" width="11.5" bestFit="1" customWidth="1"/>
    <col min="343" max="343" width="9.625" bestFit="1" customWidth="1"/>
    <col min="344" max="346" width="15.5" bestFit="1" customWidth="1"/>
    <col min="347" max="347" width="9.625" bestFit="1" customWidth="1"/>
    <col min="348" max="348" width="11.5" bestFit="1" customWidth="1"/>
    <col min="349" max="349" width="9.625" bestFit="1" customWidth="1"/>
    <col min="350" max="350" width="9.5" bestFit="1" customWidth="1"/>
    <col min="351" max="351" width="9.625" bestFit="1" customWidth="1"/>
    <col min="352" max="352" width="15.5" bestFit="1" customWidth="1"/>
    <col min="353" max="353" width="9.625" bestFit="1" customWidth="1"/>
    <col min="354" max="354" width="11.5" bestFit="1" customWidth="1"/>
    <col min="355" max="355" width="9.625" bestFit="1" customWidth="1"/>
    <col min="356" max="356" width="10.375" bestFit="1" customWidth="1"/>
    <col min="357" max="357" width="9.625" bestFit="1" customWidth="1"/>
    <col min="358" max="358" width="11.5" bestFit="1" customWidth="1"/>
    <col min="359" max="359" width="9.625" bestFit="1" customWidth="1"/>
    <col min="360" max="360" width="11.5" bestFit="1" customWidth="1"/>
    <col min="361" max="361" width="9.625" bestFit="1" customWidth="1"/>
    <col min="362" max="362" width="9.5" bestFit="1" customWidth="1"/>
    <col min="363" max="363" width="9.625" bestFit="1" customWidth="1"/>
    <col min="364" max="364" width="10.375" bestFit="1" customWidth="1"/>
    <col min="365" max="365" width="9.625" bestFit="1" customWidth="1"/>
    <col min="366" max="366" width="11.5" bestFit="1" customWidth="1"/>
    <col min="367" max="367" width="9.625" bestFit="1" customWidth="1"/>
    <col min="368" max="368" width="13.25" bestFit="1" customWidth="1"/>
    <col min="369" max="369" width="9.625" bestFit="1" customWidth="1"/>
    <col min="370" max="370" width="11.5" bestFit="1" customWidth="1"/>
    <col min="371" max="371" width="9.625" bestFit="1" customWidth="1"/>
    <col min="372" max="372" width="11.5" bestFit="1" customWidth="1"/>
    <col min="373" max="373" width="9.625" bestFit="1" customWidth="1"/>
    <col min="374" max="374" width="15.5" bestFit="1" customWidth="1"/>
    <col min="375" max="375" width="9.625" bestFit="1" customWidth="1"/>
    <col min="376" max="376" width="11.5" bestFit="1" customWidth="1"/>
    <col min="377" max="377" width="9.625" bestFit="1" customWidth="1"/>
    <col min="378" max="378" width="11.5" bestFit="1" customWidth="1"/>
    <col min="379" max="379" width="9.625" bestFit="1" customWidth="1"/>
    <col min="380" max="380" width="13.25" bestFit="1" customWidth="1"/>
    <col min="381" max="381" width="9.625" bestFit="1" customWidth="1"/>
    <col min="382" max="382" width="10.375" bestFit="1" customWidth="1"/>
    <col min="383" max="383" width="9.625" bestFit="1" customWidth="1"/>
    <col min="384" max="384" width="11.5" bestFit="1" customWidth="1"/>
    <col min="385" max="385" width="9.625" bestFit="1" customWidth="1"/>
    <col min="386" max="386" width="11.5" bestFit="1" customWidth="1"/>
    <col min="387" max="387" width="9.625" bestFit="1" customWidth="1"/>
    <col min="388" max="388" width="11.5" bestFit="1" customWidth="1"/>
    <col min="389" max="389" width="9.625" bestFit="1" customWidth="1"/>
    <col min="390" max="390" width="11.5" bestFit="1" customWidth="1"/>
    <col min="391" max="391" width="9.625" bestFit="1" customWidth="1"/>
    <col min="392" max="392" width="13.25" bestFit="1" customWidth="1"/>
    <col min="393" max="393" width="9.625" bestFit="1" customWidth="1"/>
    <col min="394" max="394" width="11.5" bestFit="1" customWidth="1"/>
    <col min="395" max="395" width="9.625" bestFit="1" customWidth="1"/>
    <col min="396" max="396" width="10.375" bestFit="1" customWidth="1"/>
    <col min="397" max="397" width="9.625" bestFit="1" customWidth="1"/>
    <col min="398" max="398" width="11.5" bestFit="1" customWidth="1"/>
    <col min="399" max="399" width="9.625" bestFit="1" customWidth="1"/>
    <col min="400" max="400" width="11.5" bestFit="1" customWidth="1"/>
    <col min="401" max="401" width="9.625" bestFit="1" customWidth="1"/>
    <col min="402" max="402" width="11.5" bestFit="1" customWidth="1"/>
    <col min="403" max="403" width="9.625" bestFit="1" customWidth="1"/>
    <col min="404" max="404" width="11.5" bestFit="1" customWidth="1"/>
    <col min="405" max="405" width="9.625" bestFit="1" customWidth="1"/>
    <col min="406" max="406" width="13.25" bestFit="1" customWidth="1"/>
    <col min="407" max="407" width="9.625" bestFit="1" customWidth="1"/>
    <col min="408" max="408" width="9.5" bestFit="1" customWidth="1"/>
    <col min="409" max="409" width="9.625" bestFit="1" customWidth="1"/>
    <col min="410" max="410" width="15.5" bestFit="1" customWidth="1"/>
    <col min="411" max="411" width="9.625" bestFit="1" customWidth="1"/>
    <col min="412" max="412" width="11.5" bestFit="1" customWidth="1"/>
    <col min="413" max="413" width="9.625" bestFit="1" customWidth="1"/>
    <col min="414" max="414" width="11.5" bestFit="1" customWidth="1"/>
    <col min="415" max="415" width="9.625" bestFit="1" customWidth="1"/>
    <col min="416" max="416" width="11.5" bestFit="1" customWidth="1"/>
    <col min="417" max="417" width="9.625" bestFit="1" customWidth="1"/>
    <col min="418" max="418" width="11.5" bestFit="1" customWidth="1"/>
    <col min="419" max="419" width="9.625" bestFit="1" customWidth="1"/>
    <col min="420" max="420" width="13.25" bestFit="1" customWidth="1"/>
    <col min="421" max="421" width="9.625" bestFit="1" customWidth="1"/>
    <col min="422" max="422" width="11.5" bestFit="1" customWidth="1"/>
    <col min="423" max="423" width="9.625" bestFit="1" customWidth="1"/>
    <col min="424" max="424" width="11.5" bestFit="1" customWidth="1"/>
    <col min="425" max="425" width="9.625" bestFit="1" customWidth="1"/>
    <col min="426" max="426" width="11.5" bestFit="1" customWidth="1"/>
    <col min="427" max="427" width="9.625" bestFit="1" customWidth="1"/>
    <col min="428" max="428" width="11.5" bestFit="1" customWidth="1"/>
    <col min="429" max="429" width="11.25" bestFit="1" customWidth="1"/>
    <col min="430" max="430" width="13.25" bestFit="1" customWidth="1"/>
    <col min="431" max="431" width="9.625" bestFit="1" customWidth="1"/>
    <col min="432" max="432" width="11.5" bestFit="1" customWidth="1"/>
    <col min="433" max="433" width="9.625" bestFit="1" customWidth="1"/>
    <col min="434" max="435" width="13.25" bestFit="1" customWidth="1"/>
    <col min="436" max="436" width="9.625" bestFit="1" customWidth="1"/>
    <col min="437" max="437" width="11.5" bestFit="1" customWidth="1"/>
    <col min="438" max="438" width="9.625" bestFit="1" customWidth="1"/>
    <col min="439" max="439" width="15.5" bestFit="1" customWidth="1"/>
    <col min="440" max="440" width="11.25" bestFit="1" customWidth="1"/>
    <col min="441" max="442" width="13.25" bestFit="1" customWidth="1"/>
    <col min="443" max="443" width="9.625" bestFit="1" customWidth="1"/>
    <col min="444" max="444" width="15.5" bestFit="1" customWidth="1"/>
    <col min="445" max="445" width="9.625" bestFit="1" customWidth="1"/>
    <col min="446" max="446" width="11.5" bestFit="1" customWidth="1"/>
    <col min="447" max="447" width="11.25" bestFit="1" customWidth="1"/>
    <col min="448" max="448" width="11.5" bestFit="1" customWidth="1"/>
    <col min="449" max="449" width="11.25" bestFit="1" customWidth="1"/>
    <col min="450" max="450" width="11.5" bestFit="1" customWidth="1"/>
    <col min="451" max="451" width="9.625" bestFit="1" customWidth="1"/>
    <col min="452" max="452" width="15.5" bestFit="1" customWidth="1"/>
    <col min="453" max="453" width="9.625" bestFit="1" customWidth="1"/>
    <col min="454" max="454" width="11.5" bestFit="1" customWidth="1"/>
    <col min="455" max="455" width="9.625" bestFit="1" customWidth="1"/>
    <col min="456" max="456" width="11.5" bestFit="1" customWidth="1"/>
    <col min="457" max="457" width="9.625" bestFit="1" customWidth="1"/>
    <col min="458" max="458" width="11.5" bestFit="1" customWidth="1"/>
    <col min="459" max="459" width="9.625" bestFit="1" customWidth="1"/>
    <col min="460" max="460" width="13.25" bestFit="1" customWidth="1"/>
    <col min="461" max="461" width="9.625" bestFit="1" customWidth="1"/>
    <col min="462" max="462" width="13.25" bestFit="1" customWidth="1"/>
    <col min="463" max="463" width="11.25" bestFit="1" customWidth="1"/>
    <col min="464" max="464" width="11.5" bestFit="1" customWidth="1"/>
    <col min="465" max="465" width="9.625" bestFit="1" customWidth="1"/>
    <col min="466" max="466" width="9.5" bestFit="1" customWidth="1"/>
    <col min="467" max="467" width="9.625" bestFit="1" customWidth="1"/>
    <col min="468" max="468" width="11.5" bestFit="1" customWidth="1"/>
    <col min="469" max="469" width="11.25" bestFit="1" customWidth="1"/>
    <col min="470" max="470" width="15.5" bestFit="1" customWidth="1"/>
    <col min="471" max="471" width="9.625" bestFit="1" customWidth="1"/>
    <col min="472" max="472" width="11.5" bestFit="1" customWidth="1"/>
    <col min="473" max="473" width="9.625" bestFit="1" customWidth="1"/>
    <col min="474" max="474" width="15.5" bestFit="1" customWidth="1"/>
    <col min="475" max="475" width="9.625" bestFit="1" customWidth="1"/>
    <col min="476" max="476" width="9.5" bestFit="1" customWidth="1"/>
    <col min="477" max="477" width="9.625" bestFit="1" customWidth="1"/>
    <col min="478" max="478" width="11.5" bestFit="1" customWidth="1"/>
    <col min="479" max="479" width="9.625" bestFit="1" customWidth="1"/>
    <col min="480" max="480" width="11.5" bestFit="1" customWidth="1"/>
    <col min="481" max="481" width="9.625" bestFit="1" customWidth="1"/>
    <col min="482" max="483" width="13.25" bestFit="1" customWidth="1"/>
    <col min="484" max="484" width="9.625" bestFit="1" customWidth="1"/>
    <col min="485" max="485" width="11.5" bestFit="1" customWidth="1"/>
    <col min="486" max="486" width="9.625" bestFit="1" customWidth="1"/>
    <col min="487" max="488" width="11.5" bestFit="1" customWidth="1"/>
    <col min="489" max="489" width="9.625" bestFit="1" customWidth="1"/>
    <col min="490" max="490" width="10.375" bestFit="1" customWidth="1"/>
    <col min="491" max="491" width="9.625" bestFit="1" customWidth="1"/>
    <col min="492" max="492" width="11.5" bestFit="1" customWidth="1"/>
    <col min="493" max="493" width="9.625" bestFit="1" customWidth="1"/>
    <col min="494" max="494" width="11.5" bestFit="1" customWidth="1"/>
    <col min="495" max="495" width="9.625" bestFit="1" customWidth="1"/>
    <col min="496" max="496" width="10.375" bestFit="1" customWidth="1"/>
    <col min="497" max="497" width="9.625" bestFit="1" customWidth="1"/>
    <col min="498" max="498" width="11.5" bestFit="1" customWidth="1"/>
    <col min="499" max="499" width="9.625" bestFit="1" customWidth="1"/>
    <col min="500" max="500" width="11.5" bestFit="1" customWidth="1"/>
    <col min="501" max="501" width="9.625" bestFit="1" customWidth="1"/>
    <col min="502" max="502" width="9.5" bestFit="1" customWidth="1"/>
    <col min="503" max="503" width="9.625" bestFit="1" customWidth="1"/>
    <col min="504" max="504" width="15.5" bestFit="1" customWidth="1"/>
    <col min="505" max="505" width="9.625" bestFit="1" customWidth="1"/>
    <col min="506" max="506" width="10.375" bestFit="1" customWidth="1"/>
    <col min="507" max="507" width="9.625" bestFit="1" customWidth="1"/>
    <col min="508" max="508" width="13.25" bestFit="1" customWidth="1"/>
    <col min="509" max="509" width="9.625" bestFit="1" customWidth="1"/>
    <col min="510" max="510" width="11.5" bestFit="1" customWidth="1"/>
    <col min="511" max="511" width="9.625" bestFit="1" customWidth="1"/>
    <col min="512" max="512" width="10.375" bestFit="1" customWidth="1"/>
    <col min="513" max="513" width="9.625" bestFit="1" customWidth="1"/>
    <col min="514" max="514" width="11.5" bestFit="1" customWidth="1"/>
    <col min="515" max="515" width="9.625" bestFit="1" customWidth="1"/>
    <col min="516" max="516" width="9.5" bestFit="1" customWidth="1"/>
    <col min="517" max="517" width="9.625" bestFit="1" customWidth="1"/>
    <col min="518" max="518" width="9.5" bestFit="1" customWidth="1"/>
    <col min="519" max="519" width="9.625" bestFit="1" customWidth="1"/>
    <col min="520" max="520" width="11.5" bestFit="1" customWidth="1"/>
    <col min="521" max="521" width="9.625" bestFit="1" customWidth="1"/>
    <col min="522" max="522" width="15.5" bestFit="1" customWidth="1"/>
    <col min="523" max="523" width="9.625" bestFit="1" customWidth="1"/>
    <col min="524" max="524" width="11.5" bestFit="1" customWidth="1"/>
    <col min="525" max="525" width="9.625" bestFit="1" customWidth="1"/>
    <col min="526" max="526" width="9.5" bestFit="1" customWidth="1"/>
    <col min="527" max="527" width="9.625" bestFit="1" customWidth="1"/>
    <col min="528" max="528" width="11.5" bestFit="1" customWidth="1"/>
    <col min="529" max="529" width="9.625" bestFit="1" customWidth="1"/>
    <col min="530" max="530" width="9.5" bestFit="1" customWidth="1"/>
    <col min="531" max="531" width="9.625" bestFit="1" customWidth="1"/>
    <col min="532" max="532" width="11.5" bestFit="1" customWidth="1"/>
    <col min="533" max="533" width="9.625" bestFit="1" customWidth="1"/>
    <col min="534" max="534" width="13.25" bestFit="1" customWidth="1"/>
    <col min="535" max="535" width="9.625" bestFit="1" customWidth="1"/>
    <col min="536" max="536" width="11.5" bestFit="1" customWidth="1"/>
    <col min="537" max="537" width="9.625" bestFit="1" customWidth="1"/>
    <col min="538" max="538" width="10.375" bestFit="1" customWidth="1"/>
    <col min="539" max="539" width="9.625" bestFit="1" customWidth="1"/>
    <col min="540" max="540" width="11.5" bestFit="1" customWidth="1"/>
    <col min="541" max="541" width="11.25" bestFit="1" customWidth="1"/>
    <col min="542" max="542" width="10.375" bestFit="1" customWidth="1"/>
    <col min="543" max="543" width="11.25" bestFit="1" customWidth="1"/>
    <col min="544" max="544" width="11.5" bestFit="1" customWidth="1"/>
    <col min="545" max="545" width="9.625" bestFit="1" customWidth="1"/>
    <col min="546" max="546" width="9.5" bestFit="1" customWidth="1"/>
    <col min="547" max="547" width="9.625" bestFit="1" customWidth="1"/>
    <col min="548" max="549" width="13.25" bestFit="1" customWidth="1"/>
    <col min="550" max="550" width="9.625" bestFit="1" customWidth="1"/>
    <col min="551" max="551" width="9.5" bestFit="1" customWidth="1"/>
    <col min="552" max="552" width="9.625" bestFit="1" customWidth="1"/>
    <col min="553" max="553" width="11.5" bestFit="1" customWidth="1"/>
    <col min="554" max="554" width="9.625" bestFit="1" customWidth="1"/>
    <col min="555" max="555" width="11.5" bestFit="1" customWidth="1"/>
    <col min="556" max="556" width="9.625" bestFit="1" customWidth="1"/>
    <col min="557" max="557" width="11.5" bestFit="1" customWidth="1"/>
    <col min="558" max="558" width="9.625" bestFit="1" customWidth="1"/>
    <col min="559" max="559" width="11.5" bestFit="1" customWidth="1"/>
    <col min="560" max="560" width="9.625" bestFit="1" customWidth="1"/>
    <col min="561" max="561" width="11.5" bestFit="1" customWidth="1"/>
    <col min="562" max="562" width="9.625" bestFit="1" customWidth="1"/>
    <col min="563" max="563" width="13.25" bestFit="1" customWidth="1"/>
    <col min="564" max="564" width="9.625" bestFit="1" customWidth="1"/>
    <col min="565" max="565" width="9.5" bestFit="1" customWidth="1"/>
    <col min="566" max="566" width="9.625" bestFit="1" customWidth="1"/>
    <col min="567" max="567" width="11.5" bestFit="1" customWidth="1"/>
    <col min="568" max="568" width="9.625" bestFit="1" customWidth="1"/>
    <col min="569" max="569" width="11.5" bestFit="1" customWidth="1"/>
    <col min="570" max="570" width="9.625" bestFit="1" customWidth="1"/>
    <col min="571" max="571" width="11.5" bestFit="1" customWidth="1"/>
    <col min="572" max="572" width="9.625" bestFit="1" customWidth="1"/>
    <col min="573" max="573" width="13.25" bestFit="1" customWidth="1"/>
    <col min="574" max="574" width="9.625" bestFit="1" customWidth="1"/>
    <col min="575" max="575" width="11.5" bestFit="1" customWidth="1"/>
    <col min="576" max="576" width="9.625" bestFit="1" customWidth="1"/>
    <col min="577" max="577" width="15.5" bestFit="1" customWidth="1"/>
    <col min="578" max="578" width="9.625" bestFit="1" customWidth="1"/>
    <col min="579" max="579" width="15.5" bestFit="1" customWidth="1"/>
    <col min="580" max="580" width="11.25" bestFit="1" customWidth="1"/>
    <col min="581" max="582" width="11.5" bestFit="1" customWidth="1"/>
    <col min="583" max="583" width="9.625" bestFit="1" customWidth="1"/>
    <col min="584" max="584" width="9.5" bestFit="1" customWidth="1"/>
    <col min="585" max="585" width="9.625" bestFit="1" customWidth="1"/>
    <col min="586" max="586" width="11.5" bestFit="1" customWidth="1"/>
    <col min="587" max="587" width="9.625" bestFit="1" customWidth="1"/>
    <col min="588" max="588" width="11.5" bestFit="1" customWidth="1"/>
    <col min="589" max="589" width="9.625" bestFit="1" customWidth="1"/>
    <col min="590" max="590" width="11.5" bestFit="1" customWidth="1"/>
    <col min="591" max="591" width="9.625" bestFit="1" customWidth="1"/>
    <col min="592" max="592" width="10.375" bestFit="1" customWidth="1"/>
    <col min="593" max="593" width="9.625" bestFit="1" customWidth="1"/>
    <col min="594" max="594" width="15.5" bestFit="1" customWidth="1"/>
    <col min="595" max="595" width="9.625" bestFit="1" customWidth="1"/>
    <col min="596" max="596" width="13.25" bestFit="1" customWidth="1"/>
    <col min="597" max="597" width="9.625" bestFit="1" customWidth="1"/>
    <col min="598" max="598" width="9.5" bestFit="1" customWidth="1"/>
    <col min="599" max="599" width="9.625" bestFit="1" customWidth="1"/>
    <col min="600" max="600" width="15.5" bestFit="1" customWidth="1"/>
    <col min="601" max="601" width="9.625" bestFit="1" customWidth="1"/>
    <col min="602" max="602" width="11.5" bestFit="1" customWidth="1"/>
    <col min="603" max="603" width="9.625" bestFit="1" customWidth="1"/>
    <col min="604" max="604" width="15.5" bestFit="1" customWidth="1"/>
    <col min="605" max="605" width="9.625" bestFit="1" customWidth="1"/>
    <col min="606" max="606" width="11.5" bestFit="1" customWidth="1"/>
    <col min="607" max="607" width="9.625" bestFit="1" customWidth="1"/>
    <col min="608" max="608" width="11.5" bestFit="1" customWidth="1"/>
    <col min="609" max="609" width="9.625" bestFit="1" customWidth="1"/>
    <col min="610" max="610" width="11.5" bestFit="1" customWidth="1"/>
    <col min="611" max="611" width="9.625" bestFit="1" customWidth="1"/>
    <col min="612" max="612" width="9.5" bestFit="1" customWidth="1"/>
    <col min="613" max="613" width="9.625" bestFit="1" customWidth="1"/>
    <col min="614" max="614" width="15.5" bestFit="1" customWidth="1"/>
    <col min="615" max="615" width="9.625" bestFit="1" customWidth="1"/>
    <col min="616" max="616" width="11.5" bestFit="1" customWidth="1"/>
    <col min="617" max="617" width="9.625" bestFit="1" customWidth="1"/>
    <col min="618" max="618" width="11.5" bestFit="1" customWidth="1"/>
    <col min="619" max="619" width="9.625" bestFit="1" customWidth="1"/>
    <col min="620" max="620" width="9.5" bestFit="1" customWidth="1"/>
    <col min="621" max="621" width="9.625" bestFit="1" customWidth="1"/>
    <col min="622" max="622" width="11.5" bestFit="1" customWidth="1"/>
    <col min="623" max="623" width="9.625" bestFit="1" customWidth="1"/>
    <col min="624" max="624" width="11.5" bestFit="1" customWidth="1"/>
    <col min="625" max="625" width="9.625" bestFit="1" customWidth="1"/>
    <col min="626" max="626" width="9.5" bestFit="1" customWidth="1"/>
    <col min="627" max="627" width="9.625" bestFit="1" customWidth="1"/>
    <col min="628" max="628" width="15.5" bestFit="1" customWidth="1"/>
    <col min="629" max="629" width="9.625" bestFit="1" customWidth="1"/>
    <col min="630" max="630" width="13.25" bestFit="1" customWidth="1"/>
    <col min="631" max="631" width="9.625" bestFit="1" customWidth="1"/>
    <col min="632" max="633" width="15.5" bestFit="1" customWidth="1"/>
    <col min="634" max="634" width="9.625" bestFit="1" customWidth="1"/>
    <col min="635" max="635" width="13.25" bestFit="1" customWidth="1"/>
    <col min="636" max="636" width="9.625" bestFit="1" customWidth="1"/>
    <col min="637" max="638" width="11.5" bestFit="1" customWidth="1"/>
    <col min="639" max="639" width="9.625" bestFit="1" customWidth="1"/>
    <col min="640" max="640" width="13.25" bestFit="1" customWidth="1"/>
    <col min="641" max="641" width="9.625" bestFit="1" customWidth="1"/>
    <col min="642" max="642" width="15.5" bestFit="1" customWidth="1"/>
    <col min="643" max="643" width="9.625" bestFit="1" customWidth="1"/>
    <col min="644" max="644" width="11.5" bestFit="1" customWidth="1"/>
    <col min="645" max="645" width="9.625" bestFit="1" customWidth="1"/>
    <col min="646" max="646" width="15.5" bestFit="1" customWidth="1"/>
    <col min="647" max="647" width="9.625" bestFit="1" customWidth="1"/>
    <col min="648" max="648" width="11.5" bestFit="1" customWidth="1"/>
    <col min="649" max="649" width="9.625" bestFit="1" customWidth="1"/>
    <col min="650" max="652" width="15.5" bestFit="1" customWidth="1"/>
    <col min="653" max="653" width="9.625" bestFit="1" customWidth="1"/>
    <col min="654" max="654" width="11.5" bestFit="1" customWidth="1"/>
    <col min="655" max="655" width="9.625" bestFit="1" customWidth="1"/>
    <col min="656" max="656" width="10.375" bestFit="1" customWidth="1"/>
    <col min="657" max="657" width="9.625" bestFit="1" customWidth="1"/>
    <col min="658" max="658" width="11.5" bestFit="1" customWidth="1"/>
    <col min="659" max="659" width="9.625" bestFit="1" customWidth="1"/>
    <col min="660" max="660" width="15.5" bestFit="1" customWidth="1"/>
    <col min="661" max="661" width="9.625" bestFit="1" customWidth="1"/>
    <col min="662" max="662" width="11.5" bestFit="1" customWidth="1"/>
    <col min="663" max="663" width="9.625" bestFit="1" customWidth="1"/>
    <col min="664" max="664" width="10.375" bestFit="1" customWidth="1"/>
    <col min="665" max="665" width="9.625" bestFit="1" customWidth="1"/>
    <col min="666" max="666" width="11.5" bestFit="1" customWidth="1"/>
    <col min="667" max="667" width="9.625" bestFit="1" customWidth="1"/>
    <col min="668" max="668" width="15.5" bestFit="1" customWidth="1"/>
    <col min="669" max="669" width="9.625" bestFit="1" customWidth="1"/>
    <col min="670" max="670" width="15.5" bestFit="1" customWidth="1"/>
    <col min="671" max="671" width="9.625" bestFit="1" customWidth="1"/>
    <col min="672" max="672" width="11.5" bestFit="1" customWidth="1"/>
    <col min="673" max="673" width="9.625" bestFit="1" customWidth="1"/>
    <col min="674" max="674" width="15.5" bestFit="1" customWidth="1"/>
    <col min="675" max="675" width="9.625" bestFit="1" customWidth="1"/>
    <col min="676" max="676" width="11.5" bestFit="1" customWidth="1"/>
    <col min="677" max="677" width="9.625" bestFit="1" customWidth="1"/>
    <col min="678" max="679" width="15.5" bestFit="1" customWidth="1"/>
    <col min="680" max="680" width="9.625" bestFit="1" customWidth="1"/>
    <col min="681" max="681" width="11.5" bestFit="1" customWidth="1"/>
    <col min="682" max="682" width="9.625" bestFit="1" customWidth="1"/>
    <col min="683" max="683" width="10.375" bestFit="1" customWidth="1"/>
    <col min="684" max="684" width="9.625" bestFit="1" customWidth="1"/>
    <col min="685" max="685" width="9.5" bestFit="1" customWidth="1"/>
    <col min="686" max="686" width="11.25" bestFit="1" customWidth="1"/>
    <col min="687" max="687" width="15.5" bestFit="1" customWidth="1"/>
    <col min="688" max="688" width="9.625" bestFit="1" customWidth="1"/>
    <col min="689" max="689" width="13.25" bestFit="1" customWidth="1"/>
    <col min="690" max="690" width="9.625" bestFit="1" customWidth="1"/>
    <col min="691" max="691" width="11.5" bestFit="1" customWidth="1"/>
    <col min="692" max="692" width="9.625" bestFit="1" customWidth="1"/>
    <col min="693" max="693" width="9.5" bestFit="1" customWidth="1"/>
    <col min="694" max="694" width="9.625" bestFit="1" customWidth="1"/>
    <col min="695" max="695" width="11.5" bestFit="1" customWidth="1"/>
    <col min="696" max="696" width="9.625" bestFit="1" customWidth="1"/>
    <col min="697" max="697" width="15.5" bestFit="1" customWidth="1"/>
    <col min="698" max="698" width="9.625" bestFit="1" customWidth="1"/>
    <col min="699" max="699" width="13.25" bestFit="1" customWidth="1"/>
    <col min="700" max="700" width="9.625" bestFit="1" customWidth="1"/>
    <col min="701" max="701" width="10.375" bestFit="1" customWidth="1"/>
    <col min="702" max="702" width="9.625" bestFit="1" customWidth="1"/>
    <col min="703" max="703" width="10.375" bestFit="1" customWidth="1"/>
    <col min="704" max="704" width="9.625" bestFit="1" customWidth="1"/>
    <col min="705" max="705" width="11.5" bestFit="1" customWidth="1"/>
    <col min="706" max="706" width="9.625" bestFit="1" customWidth="1"/>
    <col min="707" max="707" width="11.5" bestFit="1" customWidth="1"/>
    <col min="708" max="708" width="9.625" bestFit="1" customWidth="1"/>
    <col min="709" max="709" width="10.375" bestFit="1" customWidth="1"/>
    <col min="710" max="710" width="9.625" bestFit="1" customWidth="1"/>
    <col min="711" max="711" width="11.5" bestFit="1" customWidth="1"/>
    <col min="712" max="712" width="9.625" bestFit="1" customWidth="1"/>
    <col min="713" max="713" width="11.5" bestFit="1" customWidth="1"/>
    <col min="714" max="714" width="9.625" bestFit="1" customWidth="1"/>
    <col min="715" max="715" width="9.5" bestFit="1" customWidth="1"/>
    <col min="716" max="716" width="9.625" bestFit="1" customWidth="1"/>
    <col min="717" max="717" width="11.5" bestFit="1" customWidth="1"/>
    <col min="718" max="718" width="9.625" bestFit="1" customWidth="1"/>
    <col min="719" max="719" width="10.375" bestFit="1" customWidth="1"/>
    <col min="720" max="720" width="9.625" bestFit="1" customWidth="1"/>
    <col min="721" max="721" width="11.5" bestFit="1" customWidth="1"/>
    <col min="722" max="722" width="11.25" bestFit="1" customWidth="1"/>
    <col min="723" max="723" width="15.5" bestFit="1" customWidth="1"/>
    <col min="724" max="724" width="9.625" bestFit="1" customWidth="1"/>
    <col min="725" max="725" width="9.5" bestFit="1" customWidth="1"/>
    <col min="726" max="726" width="9.625" bestFit="1" customWidth="1"/>
    <col min="727" max="727" width="10.375" bestFit="1" customWidth="1"/>
    <col min="728" max="728" width="9.625" bestFit="1" customWidth="1"/>
    <col min="729" max="729" width="11.5" bestFit="1" customWidth="1"/>
    <col min="730" max="730" width="9.625" bestFit="1" customWidth="1"/>
    <col min="731" max="731" width="13.25" bestFit="1" customWidth="1"/>
    <col min="732" max="732" width="9.625" bestFit="1" customWidth="1"/>
    <col min="733" max="733" width="11.5" bestFit="1" customWidth="1"/>
    <col min="734" max="734" width="9.625" bestFit="1" customWidth="1"/>
    <col min="735" max="735" width="15.5" bestFit="1" customWidth="1"/>
    <col min="736" max="736" width="9.625" bestFit="1" customWidth="1"/>
    <col min="737" max="738" width="11.5" bestFit="1" customWidth="1"/>
    <col min="739" max="739" width="9.625" bestFit="1" customWidth="1"/>
    <col min="740" max="740" width="11.5" bestFit="1" customWidth="1"/>
    <col min="741" max="741" width="9.625" bestFit="1" customWidth="1"/>
    <col min="742" max="742" width="13.25" bestFit="1" customWidth="1"/>
    <col min="743" max="743" width="9.625" bestFit="1" customWidth="1"/>
    <col min="744" max="745" width="13.25" bestFit="1" customWidth="1"/>
    <col min="746" max="746" width="9.625" bestFit="1" customWidth="1"/>
    <col min="747" max="747" width="10.375" bestFit="1" customWidth="1"/>
    <col min="748" max="748" width="9.625" bestFit="1" customWidth="1"/>
    <col min="749" max="749" width="11.5" bestFit="1" customWidth="1"/>
    <col min="750" max="750" width="9.625" bestFit="1" customWidth="1"/>
    <col min="751" max="751" width="9.5" bestFit="1" customWidth="1"/>
    <col min="752" max="752" width="9.625" bestFit="1" customWidth="1"/>
    <col min="753" max="753" width="10.375" bestFit="1" customWidth="1"/>
    <col min="754" max="754" width="9.625" bestFit="1" customWidth="1"/>
    <col min="755" max="755" width="15.5" bestFit="1" customWidth="1"/>
    <col min="756" max="756" width="9.625" bestFit="1" customWidth="1"/>
    <col min="757" max="757" width="10.375" bestFit="1" customWidth="1"/>
    <col min="758" max="758" width="9.625" bestFit="1" customWidth="1"/>
    <col min="759" max="759" width="11.5" bestFit="1" customWidth="1"/>
    <col min="760" max="760" width="9.625" bestFit="1" customWidth="1"/>
    <col min="761" max="761" width="10.375" bestFit="1" customWidth="1"/>
    <col min="762" max="762" width="9.625" bestFit="1" customWidth="1"/>
    <col min="763" max="763" width="13.25" bestFit="1" customWidth="1"/>
    <col min="764" max="764" width="9.625" bestFit="1" customWidth="1"/>
    <col min="765" max="765" width="10.375" bestFit="1" customWidth="1"/>
    <col min="766" max="766" width="9.625" bestFit="1" customWidth="1"/>
    <col min="767" max="767" width="10.375" bestFit="1" customWidth="1"/>
    <col min="768" max="768" width="9.625" bestFit="1" customWidth="1"/>
    <col min="769" max="769" width="15.5" bestFit="1" customWidth="1"/>
    <col min="770" max="770" width="9.625" bestFit="1" customWidth="1"/>
    <col min="771" max="771" width="15.5" bestFit="1" customWidth="1"/>
    <col min="772" max="772" width="9.625" bestFit="1" customWidth="1"/>
    <col min="773" max="773" width="11.5" bestFit="1" customWidth="1"/>
    <col min="774" max="774" width="11.25" bestFit="1" customWidth="1"/>
    <col min="775" max="775" width="15.5" bestFit="1" customWidth="1"/>
    <col min="776" max="776" width="9.625" bestFit="1" customWidth="1"/>
    <col min="777" max="777" width="11.5" bestFit="1" customWidth="1"/>
    <col min="778" max="778" width="9.625" bestFit="1" customWidth="1"/>
    <col min="779" max="779" width="11.5" bestFit="1" customWidth="1"/>
    <col min="780" max="780" width="9.625" bestFit="1" customWidth="1"/>
    <col min="781" max="781" width="10.375" bestFit="1" customWidth="1"/>
    <col min="782" max="782" width="9.625" bestFit="1" customWidth="1"/>
    <col min="783" max="783" width="9.5" bestFit="1" customWidth="1"/>
    <col min="784" max="784" width="9.625" bestFit="1" customWidth="1"/>
    <col min="785" max="785" width="13.25" bestFit="1" customWidth="1"/>
    <col min="786" max="786" width="9.625" bestFit="1" customWidth="1"/>
    <col min="787" max="787" width="10.375" bestFit="1" customWidth="1"/>
    <col min="788" max="788" width="9.625" bestFit="1" customWidth="1"/>
    <col min="789" max="789" width="11.5" bestFit="1" customWidth="1"/>
    <col min="790" max="790" width="9.625" bestFit="1" customWidth="1"/>
    <col min="791" max="791" width="15.5" bestFit="1" customWidth="1"/>
    <col min="792" max="792" width="9.625" bestFit="1" customWidth="1"/>
    <col min="793" max="793" width="10.375" bestFit="1" customWidth="1"/>
    <col min="794" max="794" width="9.625" bestFit="1" customWidth="1"/>
    <col min="795" max="795" width="13.25" bestFit="1" customWidth="1"/>
    <col min="796" max="796" width="9.625" bestFit="1" customWidth="1"/>
    <col min="797" max="797" width="11.5" bestFit="1" customWidth="1"/>
    <col min="798" max="798" width="9.625" bestFit="1" customWidth="1"/>
    <col min="799" max="799" width="15.5" bestFit="1" customWidth="1"/>
    <col min="800" max="800" width="9.625" bestFit="1" customWidth="1"/>
    <col min="801" max="801" width="11.5" bestFit="1" customWidth="1"/>
    <col min="802" max="802" width="9.625" bestFit="1" customWidth="1"/>
    <col min="803" max="803" width="11.5" bestFit="1" customWidth="1"/>
    <col min="804" max="804" width="9.625" bestFit="1" customWidth="1"/>
    <col min="805" max="805" width="11.5" bestFit="1" customWidth="1"/>
    <col min="806" max="806" width="9.625" bestFit="1" customWidth="1"/>
    <col min="807" max="807" width="15.5" bestFit="1" customWidth="1"/>
    <col min="808" max="808" width="9.625" bestFit="1" customWidth="1"/>
    <col min="809" max="809" width="15.5" bestFit="1" customWidth="1"/>
    <col min="810" max="810" width="9.625" bestFit="1" customWidth="1"/>
    <col min="811" max="811" width="11.5" bestFit="1" customWidth="1"/>
    <col min="812" max="812" width="9.625" bestFit="1" customWidth="1"/>
    <col min="813" max="813" width="10.375" bestFit="1" customWidth="1"/>
    <col min="814" max="814" width="9.625" bestFit="1" customWidth="1"/>
    <col min="815" max="815" width="9.5" bestFit="1" customWidth="1"/>
    <col min="816" max="816" width="9.625" bestFit="1" customWidth="1"/>
    <col min="817" max="817" width="9.5" bestFit="1" customWidth="1"/>
    <col min="818" max="818" width="9.625" bestFit="1" customWidth="1"/>
    <col min="819" max="819" width="11.5" bestFit="1" customWidth="1"/>
    <col min="820" max="820" width="9.625" bestFit="1" customWidth="1"/>
    <col min="821" max="821" width="11.5" bestFit="1" customWidth="1"/>
    <col min="822" max="822" width="9.625" bestFit="1" customWidth="1"/>
    <col min="823" max="823" width="9.5" bestFit="1" customWidth="1"/>
    <col min="824" max="824" width="9.625" bestFit="1" customWidth="1"/>
    <col min="825" max="825" width="11.5" bestFit="1" customWidth="1"/>
    <col min="826" max="826" width="9.625" bestFit="1" customWidth="1"/>
    <col min="827" max="827" width="11.5" bestFit="1" customWidth="1"/>
    <col min="828" max="828" width="9.625" bestFit="1" customWidth="1"/>
    <col min="829" max="829" width="15.5" bestFit="1" customWidth="1"/>
    <col min="830" max="830" width="11.25" bestFit="1" customWidth="1"/>
    <col min="831" max="831" width="11.5" bestFit="1" customWidth="1"/>
    <col min="832" max="832" width="9.625" bestFit="1" customWidth="1"/>
    <col min="833" max="833" width="15.5" bestFit="1" customWidth="1"/>
    <col min="834" max="834" width="9.625" bestFit="1" customWidth="1"/>
    <col min="835" max="835" width="13.25" bestFit="1" customWidth="1"/>
    <col min="836" max="836" width="11.25" bestFit="1" customWidth="1"/>
    <col min="837" max="837" width="13.25" bestFit="1" customWidth="1"/>
    <col min="838" max="838" width="9.625" bestFit="1" customWidth="1"/>
    <col min="839" max="839" width="9.5" bestFit="1" customWidth="1"/>
    <col min="840" max="840" width="9.625" bestFit="1" customWidth="1"/>
    <col min="841" max="841" width="9.5" bestFit="1" customWidth="1"/>
    <col min="842" max="842" width="9.625" bestFit="1" customWidth="1"/>
    <col min="843" max="843" width="13.25" bestFit="1" customWidth="1"/>
    <col min="844" max="844" width="9.625" bestFit="1" customWidth="1"/>
    <col min="845" max="845" width="10.375" bestFit="1" customWidth="1"/>
    <col min="846" max="846" width="9.625" bestFit="1" customWidth="1"/>
    <col min="847" max="847" width="10.375" bestFit="1" customWidth="1"/>
    <col min="848" max="848" width="9.625" bestFit="1" customWidth="1"/>
    <col min="849" max="850" width="15.5" bestFit="1" customWidth="1"/>
    <col min="851" max="851" width="9.625" bestFit="1" customWidth="1"/>
    <col min="852" max="852" width="15.5" bestFit="1" customWidth="1"/>
    <col min="853" max="853" width="9.625" bestFit="1" customWidth="1"/>
    <col min="854" max="854" width="11.5" bestFit="1" customWidth="1"/>
    <col min="855" max="855" width="9.625" bestFit="1" customWidth="1"/>
    <col min="856" max="856" width="13.25" bestFit="1" customWidth="1"/>
    <col min="857" max="857" width="9.625" bestFit="1" customWidth="1"/>
    <col min="858" max="858" width="9.5" bestFit="1" customWidth="1"/>
    <col min="859" max="859" width="9.625" bestFit="1" customWidth="1"/>
    <col min="860" max="860" width="10.375" bestFit="1" customWidth="1"/>
    <col min="861" max="861" width="9.625" bestFit="1" customWidth="1"/>
    <col min="862" max="862" width="15.5" bestFit="1" customWidth="1"/>
    <col min="863" max="863" width="9.625" bestFit="1" customWidth="1"/>
    <col min="864" max="864" width="11.5" bestFit="1" customWidth="1"/>
    <col min="865" max="865" width="11.25" bestFit="1" customWidth="1"/>
    <col min="866" max="867" width="11.5" bestFit="1" customWidth="1"/>
    <col min="868" max="868" width="9.625" bestFit="1" customWidth="1"/>
    <col min="869" max="869" width="11.5" bestFit="1" customWidth="1"/>
    <col min="870" max="870" width="9.625" bestFit="1" customWidth="1"/>
    <col min="871" max="871" width="11.5" bestFit="1" customWidth="1"/>
    <col min="872" max="872" width="9.625" bestFit="1" customWidth="1"/>
    <col min="873" max="873" width="13.25" bestFit="1" customWidth="1"/>
    <col min="874" max="874" width="9.625" bestFit="1" customWidth="1"/>
    <col min="875" max="875" width="13.25" bestFit="1" customWidth="1"/>
    <col min="876" max="876" width="9.625" bestFit="1" customWidth="1"/>
    <col min="877" max="877" width="10.375" bestFit="1" customWidth="1"/>
    <col min="878" max="878" width="9.625" bestFit="1" customWidth="1"/>
    <col min="879" max="879" width="10.375" bestFit="1" customWidth="1"/>
    <col min="880" max="880" width="9.625" bestFit="1" customWidth="1"/>
    <col min="881" max="881" width="13.25" bestFit="1" customWidth="1"/>
    <col min="882" max="882" width="9.625" bestFit="1" customWidth="1"/>
    <col min="883" max="883" width="10.375" bestFit="1" customWidth="1"/>
    <col min="884" max="884" width="9.625" bestFit="1" customWidth="1"/>
    <col min="885" max="886" width="15.5" bestFit="1" customWidth="1"/>
    <col min="887" max="887" width="9.625" bestFit="1" customWidth="1"/>
    <col min="888" max="888" width="11.5" bestFit="1" customWidth="1"/>
    <col min="889" max="889" width="9.625" bestFit="1" customWidth="1"/>
    <col min="890" max="890" width="11.5" bestFit="1" customWidth="1"/>
    <col min="891" max="891" width="9.625" bestFit="1" customWidth="1"/>
    <col min="892" max="892" width="13.25" bestFit="1" customWidth="1"/>
    <col min="893" max="893" width="9.625" bestFit="1" customWidth="1"/>
    <col min="894" max="894" width="10.375" bestFit="1" customWidth="1"/>
    <col min="895" max="895" width="9.625" bestFit="1" customWidth="1"/>
    <col min="896" max="896" width="10.375" bestFit="1" customWidth="1"/>
    <col min="897" max="897" width="9.625" bestFit="1" customWidth="1"/>
    <col min="898" max="898" width="11.5" bestFit="1" customWidth="1"/>
    <col min="899" max="899" width="9.625" bestFit="1" customWidth="1"/>
    <col min="900" max="900" width="11.5" bestFit="1" customWidth="1"/>
    <col min="901" max="901" width="9.625" bestFit="1" customWidth="1"/>
    <col min="902" max="902" width="11.5" bestFit="1" customWidth="1"/>
    <col min="903" max="903" width="9.625" bestFit="1" customWidth="1"/>
    <col min="904" max="904" width="11.5" bestFit="1" customWidth="1"/>
    <col min="905" max="905" width="9.625" bestFit="1" customWidth="1"/>
    <col min="906" max="906" width="13.25" bestFit="1" customWidth="1"/>
    <col min="907" max="907" width="9.625" bestFit="1" customWidth="1"/>
    <col min="908" max="908" width="15.5" bestFit="1" customWidth="1"/>
    <col min="909" max="909" width="9.625" bestFit="1" customWidth="1"/>
    <col min="910" max="910" width="11.5" bestFit="1" customWidth="1"/>
    <col min="911" max="911" width="9.625" bestFit="1" customWidth="1"/>
    <col min="912" max="912" width="11.5" bestFit="1" customWidth="1"/>
    <col min="913" max="913" width="9.625" bestFit="1" customWidth="1"/>
    <col min="914" max="914" width="9.5" bestFit="1" customWidth="1"/>
    <col min="915" max="915" width="11.25" bestFit="1" customWidth="1"/>
    <col min="916" max="916" width="15.5" bestFit="1" customWidth="1"/>
    <col min="917" max="917" width="9.625" bestFit="1" customWidth="1"/>
    <col min="918" max="918" width="11.5" bestFit="1" customWidth="1"/>
    <col min="919" max="919" width="9.625" bestFit="1" customWidth="1"/>
    <col min="920" max="921" width="11.5" bestFit="1" customWidth="1"/>
    <col min="922" max="922" width="9.625" bestFit="1" customWidth="1"/>
    <col min="923" max="923" width="11.5" bestFit="1" customWidth="1"/>
    <col min="924" max="924" width="9.625" bestFit="1" customWidth="1"/>
    <col min="925" max="925" width="11.5" bestFit="1" customWidth="1"/>
    <col min="926" max="926" width="9.625" bestFit="1" customWidth="1"/>
    <col min="927" max="927" width="11.5" bestFit="1" customWidth="1"/>
    <col min="928" max="928" width="9.625" bestFit="1" customWidth="1"/>
    <col min="929" max="929" width="15.5" bestFit="1" customWidth="1"/>
    <col min="930" max="930" width="9.625" bestFit="1" customWidth="1"/>
    <col min="931" max="931" width="9.5" bestFit="1" customWidth="1"/>
    <col min="932" max="932" width="9.625" bestFit="1" customWidth="1"/>
    <col min="933" max="933" width="11.5" bestFit="1" customWidth="1"/>
    <col min="934" max="934" width="9.625" bestFit="1" customWidth="1"/>
    <col min="935" max="935" width="13.25" bestFit="1" customWidth="1"/>
    <col min="936" max="936" width="9.625" bestFit="1" customWidth="1"/>
    <col min="937" max="937" width="11.5" bestFit="1" customWidth="1"/>
    <col min="938" max="938" width="9.625" bestFit="1" customWidth="1"/>
    <col min="939" max="939" width="9.5" bestFit="1" customWidth="1"/>
    <col min="940" max="940" width="9.625" bestFit="1" customWidth="1"/>
    <col min="941" max="941" width="15.5" bestFit="1" customWidth="1"/>
    <col min="942" max="942" width="9.625" bestFit="1" customWidth="1"/>
    <col min="943" max="943" width="15.5" bestFit="1" customWidth="1"/>
    <col min="944" max="944" width="9.625" bestFit="1" customWidth="1"/>
    <col min="945" max="945" width="9.5" bestFit="1" customWidth="1"/>
    <col min="946" max="946" width="9.625" bestFit="1" customWidth="1"/>
    <col min="947" max="947" width="10.375" bestFit="1" customWidth="1"/>
    <col min="948" max="948" width="9.625" bestFit="1" customWidth="1"/>
    <col min="949" max="949" width="9.5" bestFit="1" customWidth="1"/>
    <col min="950" max="950" width="9.625" bestFit="1" customWidth="1"/>
    <col min="951" max="951" width="11.5" bestFit="1" customWidth="1"/>
    <col min="952" max="952" width="9.625" bestFit="1" customWidth="1"/>
    <col min="953" max="953" width="11.5" bestFit="1" customWidth="1"/>
    <col min="954" max="954" width="9.625" bestFit="1" customWidth="1"/>
    <col min="955" max="955" width="13.25" bestFit="1" customWidth="1"/>
    <col min="956" max="956" width="9.625" bestFit="1" customWidth="1"/>
    <col min="957" max="957" width="9.5" bestFit="1" customWidth="1"/>
    <col min="958" max="958" width="9.625" bestFit="1" customWidth="1"/>
    <col min="959" max="959" width="10.375" bestFit="1" customWidth="1"/>
    <col min="960" max="960" width="9.625" bestFit="1" customWidth="1"/>
    <col min="961" max="961" width="11.5" bestFit="1" customWidth="1"/>
    <col min="962" max="962" width="9.625" bestFit="1" customWidth="1"/>
    <col min="963" max="963" width="15.5" bestFit="1" customWidth="1"/>
    <col min="964" max="964" width="9.625" bestFit="1" customWidth="1"/>
    <col min="965" max="967" width="13.25" bestFit="1" customWidth="1"/>
    <col min="968" max="968" width="9.625" bestFit="1" customWidth="1"/>
    <col min="969" max="969" width="11.5" bestFit="1" customWidth="1"/>
    <col min="970" max="970" width="9.625" bestFit="1" customWidth="1"/>
    <col min="971" max="971" width="11.5" bestFit="1" customWidth="1"/>
    <col min="972" max="972" width="9.625" bestFit="1" customWidth="1"/>
    <col min="973" max="973" width="10.375" bestFit="1" customWidth="1"/>
    <col min="974" max="974" width="9.625" bestFit="1" customWidth="1"/>
    <col min="975" max="975" width="11.5" bestFit="1" customWidth="1"/>
    <col min="976" max="976" width="9.625" bestFit="1" customWidth="1"/>
    <col min="977" max="977" width="11.5" bestFit="1" customWidth="1"/>
    <col min="978" max="978" width="9.625" bestFit="1" customWidth="1"/>
    <col min="979" max="979" width="11.5" bestFit="1" customWidth="1"/>
    <col min="980" max="980" width="9.625" bestFit="1" customWidth="1"/>
    <col min="981" max="981" width="13.25" bestFit="1" customWidth="1"/>
    <col min="982" max="982" width="9.625" bestFit="1" customWidth="1"/>
    <col min="983" max="983" width="11.5" bestFit="1" customWidth="1"/>
    <col min="984" max="984" width="9.625" bestFit="1" customWidth="1"/>
    <col min="985" max="985" width="15.5" bestFit="1" customWidth="1"/>
    <col min="986" max="986" width="9.625" bestFit="1" customWidth="1"/>
    <col min="987" max="987" width="13.25" bestFit="1" customWidth="1"/>
    <col min="988" max="988" width="9.625" bestFit="1" customWidth="1"/>
    <col min="989" max="989" width="10.375" bestFit="1" customWidth="1"/>
    <col min="990" max="990" width="9.625" bestFit="1" customWidth="1"/>
    <col min="991" max="991" width="11.5" bestFit="1" customWidth="1"/>
    <col min="992" max="992" width="9.625" bestFit="1" customWidth="1"/>
    <col min="993" max="993" width="9.5" bestFit="1" customWidth="1"/>
    <col min="994" max="994" width="9.625" bestFit="1" customWidth="1"/>
    <col min="995" max="995" width="11.5" bestFit="1" customWidth="1"/>
    <col min="996" max="996" width="9.625" bestFit="1" customWidth="1"/>
    <col min="997" max="997" width="9.5" bestFit="1" customWidth="1"/>
    <col min="998" max="998" width="9.625" bestFit="1" customWidth="1"/>
    <col min="999" max="1000" width="11.5" bestFit="1" customWidth="1"/>
    <col min="1001" max="1001" width="9.625" bestFit="1" customWidth="1"/>
    <col min="1002" max="1003" width="13.25" bestFit="1" customWidth="1"/>
    <col min="1004" max="1004" width="9.625" bestFit="1" customWidth="1"/>
    <col min="1005" max="1005" width="11.5" bestFit="1" customWidth="1"/>
    <col min="1006" max="1006" width="9.625" bestFit="1" customWidth="1"/>
    <col min="1007" max="1007" width="9.5" bestFit="1" customWidth="1"/>
    <col min="1008" max="1008" width="9.625" bestFit="1" customWidth="1"/>
    <col min="1009" max="1009" width="10.375" bestFit="1" customWidth="1"/>
    <col min="1010" max="1010" width="11.25" bestFit="1" customWidth="1"/>
    <col min="1011" max="1011" width="15.5" bestFit="1" customWidth="1"/>
    <col min="1012" max="1012" width="11.25" bestFit="1" customWidth="1"/>
    <col min="1013" max="1013" width="11.5" bestFit="1" customWidth="1"/>
    <col min="1014" max="1014" width="11.25" bestFit="1" customWidth="1"/>
    <col min="1015" max="1015" width="9.5" bestFit="1" customWidth="1"/>
    <col min="1016" max="1016" width="11.25" bestFit="1" customWidth="1"/>
    <col min="1017" max="1017" width="11.5" bestFit="1" customWidth="1"/>
    <col min="1018" max="1018" width="9.625" bestFit="1" customWidth="1"/>
    <col min="1019" max="1019" width="13.25" bestFit="1" customWidth="1"/>
    <col min="1020" max="1020" width="9.625" bestFit="1" customWidth="1"/>
    <col min="1021" max="1021" width="9.5" bestFit="1" customWidth="1"/>
    <col min="1022" max="1022" width="9.625" bestFit="1" customWidth="1"/>
    <col min="1023" max="1023" width="15.5" bestFit="1" customWidth="1"/>
    <col min="1024" max="1024" width="11.25" bestFit="1" customWidth="1"/>
    <col min="1025" max="1025" width="9.5" bestFit="1" customWidth="1"/>
    <col min="1026" max="1026" width="9.625" bestFit="1" customWidth="1"/>
    <col min="1027" max="1027" width="10.375" bestFit="1" customWidth="1"/>
    <col min="1028" max="1028" width="9.625" bestFit="1" customWidth="1"/>
    <col min="1029" max="1029" width="13.25" bestFit="1" customWidth="1"/>
    <col min="1030" max="1030" width="11.25" bestFit="1" customWidth="1"/>
    <col min="1031" max="1031" width="10.375" bestFit="1" customWidth="1"/>
    <col min="1032" max="1032" width="9.625" bestFit="1" customWidth="1"/>
    <col min="1033" max="1033" width="13.25" bestFit="1" customWidth="1"/>
    <col min="1034" max="1034" width="11.25" bestFit="1" customWidth="1"/>
    <col min="1035" max="1035" width="11.5" bestFit="1" customWidth="1"/>
    <col min="1036" max="1036" width="11.25" bestFit="1" customWidth="1"/>
    <col min="1037" max="1037" width="11.5" bestFit="1" customWidth="1"/>
    <col min="1038" max="1038" width="9.625" bestFit="1" customWidth="1"/>
    <col min="1039" max="1039" width="10.375" bestFit="1" customWidth="1"/>
    <col min="1040" max="1040" width="11.25" bestFit="1" customWidth="1"/>
    <col min="1041" max="1041" width="11.5" bestFit="1" customWidth="1"/>
    <col min="1042" max="1042" width="9.625" bestFit="1" customWidth="1"/>
    <col min="1043" max="1043" width="10.375" bestFit="1" customWidth="1"/>
    <col min="1044" max="1044" width="11.25" bestFit="1" customWidth="1"/>
    <col min="1045" max="1045" width="15.5" bestFit="1" customWidth="1"/>
    <col min="1046" max="1046" width="9.625" bestFit="1" customWidth="1"/>
    <col min="1047" max="1047" width="9.5" bestFit="1" customWidth="1"/>
    <col min="1048" max="1048" width="11.25" bestFit="1" customWidth="1"/>
    <col min="1049" max="1049" width="9.5" bestFit="1" customWidth="1"/>
    <col min="1050" max="1050" width="11.25" bestFit="1" customWidth="1"/>
    <col min="1051" max="1051" width="11.5" bestFit="1" customWidth="1"/>
    <col min="1052" max="1052" width="9.625" bestFit="1" customWidth="1"/>
    <col min="1053" max="1053" width="11.5" bestFit="1" customWidth="1"/>
    <col min="1054" max="1054" width="11.25" bestFit="1" customWidth="1"/>
    <col min="1055" max="1055" width="10.75" bestFit="1" customWidth="1"/>
  </cols>
  <sheetData>
    <row r="3" spans="1:7" x14ac:dyDescent="0.35">
      <c r="A3" s="20" t="s">
        <v>69</v>
      </c>
      <c r="B3" s="20" t="s">
        <v>70</v>
      </c>
    </row>
    <row r="4" spans="1:7" x14ac:dyDescent="0.35">
      <c r="A4" s="20" t="s">
        <v>65</v>
      </c>
      <c r="B4" t="s">
        <v>11</v>
      </c>
      <c r="C4" t="s">
        <v>9</v>
      </c>
      <c r="D4" t="s">
        <v>10</v>
      </c>
      <c r="E4" t="s">
        <v>8</v>
      </c>
      <c r="F4" t="s">
        <v>7</v>
      </c>
      <c r="G4" t="s">
        <v>66</v>
      </c>
    </row>
    <row r="5" spans="1:7" x14ac:dyDescent="0.35">
      <c r="A5" s="21" t="s">
        <v>16</v>
      </c>
      <c r="B5" s="22">
        <v>44062</v>
      </c>
      <c r="C5" s="22">
        <v>34075</v>
      </c>
      <c r="D5" s="22">
        <v>98412</v>
      </c>
      <c r="E5" s="22">
        <v>37772.5</v>
      </c>
      <c r="F5" s="22">
        <v>33107</v>
      </c>
      <c r="G5" s="22">
        <v>247428.5</v>
      </c>
    </row>
    <row r="6" spans="1:7" x14ac:dyDescent="0.35">
      <c r="A6" s="21" t="s">
        <v>18</v>
      </c>
      <c r="B6" s="22">
        <v>33503</v>
      </c>
      <c r="C6" s="22">
        <v>33222</v>
      </c>
      <c r="D6" s="22">
        <v>104724.5</v>
      </c>
      <c r="E6" s="22">
        <v>42926</v>
      </c>
      <c r="F6" s="22">
        <v>26555.5</v>
      </c>
      <c r="G6" s="22">
        <v>240931</v>
      </c>
    </row>
    <row r="7" spans="1:7" x14ac:dyDescent="0.35">
      <c r="A7" s="21" t="s">
        <v>19</v>
      </c>
      <c r="B7" s="22">
        <v>29689</v>
      </c>
      <c r="C7" s="22">
        <v>34902.5</v>
      </c>
      <c r="D7" s="22">
        <v>89080</v>
      </c>
      <c r="E7" s="22">
        <v>21599</v>
      </c>
      <c r="F7" s="22">
        <v>26223.5</v>
      </c>
      <c r="G7" s="22">
        <v>201494</v>
      </c>
    </row>
    <row r="8" spans="1:7" x14ac:dyDescent="0.35">
      <c r="A8" s="21" t="s">
        <v>20</v>
      </c>
      <c r="B8" s="22">
        <v>21163</v>
      </c>
      <c r="C8" s="22">
        <v>28638</v>
      </c>
      <c r="D8" s="22">
        <v>91750</v>
      </c>
      <c r="E8" s="22">
        <v>36059</v>
      </c>
      <c r="F8" s="22">
        <v>25715</v>
      </c>
      <c r="G8" s="22">
        <v>203325</v>
      </c>
    </row>
    <row r="9" spans="1:7" x14ac:dyDescent="0.35">
      <c r="A9" s="21" t="s">
        <v>17</v>
      </c>
      <c r="B9" s="22">
        <v>32846.5</v>
      </c>
      <c r="C9" s="22">
        <v>37714.5</v>
      </c>
      <c r="D9" s="22">
        <v>86707</v>
      </c>
      <c r="E9" s="22">
        <v>33821.5</v>
      </c>
      <c r="F9" s="22">
        <v>41538</v>
      </c>
      <c r="G9" s="22">
        <v>232627.5</v>
      </c>
    </row>
    <row r="10" spans="1:7" x14ac:dyDescent="0.35">
      <c r="A10" s="21" t="s">
        <v>66</v>
      </c>
      <c r="B10" s="22">
        <v>161263.5</v>
      </c>
      <c r="C10" s="22">
        <v>168552</v>
      </c>
      <c r="D10" s="22">
        <v>470673.5</v>
      </c>
      <c r="E10" s="22">
        <v>172178</v>
      </c>
      <c r="F10" s="22">
        <v>153139</v>
      </c>
      <c r="G10" s="22">
        <v>1125806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874B4-6787-4593-8C65-FB4617038817}">
  <dimension ref="A2:B10"/>
  <sheetViews>
    <sheetView workbookViewId="0">
      <selection activeCell="B21" sqref="B21"/>
    </sheetView>
  </sheetViews>
  <sheetFormatPr defaultRowHeight="17.25" x14ac:dyDescent="0.35"/>
  <cols>
    <col min="1" max="1" width="15.125" customWidth="1"/>
    <col min="2" max="2" width="29" customWidth="1"/>
  </cols>
  <sheetData>
    <row r="2" spans="1:2" x14ac:dyDescent="0.35">
      <c r="A2" t="s">
        <v>71</v>
      </c>
      <c r="B2" t="s">
        <v>72</v>
      </c>
    </row>
    <row r="3" spans="1:2" x14ac:dyDescent="0.35">
      <c r="A3" s="23" t="s">
        <v>40</v>
      </c>
      <c r="B3">
        <f>COUNTIFS(financials[Product],'US4'!A3,financials[Discount Band],'US4'!A10)</f>
        <v>68</v>
      </c>
    </row>
    <row r="4" spans="1:2" x14ac:dyDescent="0.35">
      <c r="A4" s="23" t="s">
        <v>41</v>
      </c>
      <c r="B4">
        <f>COUNTIFS(financials[Product],'Financial data'!C86,financials[Discount Band],'US4'!A10)</f>
        <v>38</v>
      </c>
    </row>
    <row r="5" spans="1:2" x14ac:dyDescent="0.35">
      <c r="A5" s="23" t="s">
        <v>42</v>
      </c>
      <c r="B5">
        <f>COUNTIFS(financials[Product],'Financial data'!C91,financials[Discount Band],'US4'!A10)</f>
        <v>39</v>
      </c>
    </row>
    <row r="6" spans="1:2" x14ac:dyDescent="0.35">
      <c r="A6" s="23" t="s">
        <v>38</v>
      </c>
      <c r="B6">
        <f>COUNTIFS(financials[Product],'Financial data'!C100,financials[Discount Band],'US4'!A10)</f>
        <v>33</v>
      </c>
    </row>
    <row r="7" spans="1:2" x14ac:dyDescent="0.35">
      <c r="A7" s="23" t="s">
        <v>39</v>
      </c>
      <c r="B7">
        <f>COUNTIFS(financials[Product],'Financial data'!C105,financials[Discount Band],'US4'!A10)</f>
        <v>29</v>
      </c>
    </row>
    <row r="8" spans="1:2" x14ac:dyDescent="0.35">
      <c r="A8" s="23" t="s">
        <v>43</v>
      </c>
      <c r="B8">
        <f>COUNTIFS(financials[Product],'Financial data'!C98,financials[Discount Band],'US4'!A10)</f>
        <v>38</v>
      </c>
    </row>
    <row r="10" spans="1:2" x14ac:dyDescent="0.35">
      <c r="A10" s="24" t="s">
        <v>48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D130-DB78-48B3-95B6-A1FE116F092D}">
  <dimension ref="A3:B9"/>
  <sheetViews>
    <sheetView topLeftCell="C1" workbookViewId="0">
      <selection activeCell="E20" sqref="E20"/>
    </sheetView>
  </sheetViews>
  <sheetFormatPr defaultRowHeight="17.25" x14ac:dyDescent="0.35"/>
  <cols>
    <col min="1" max="1" width="14.875" customWidth="1"/>
    <col min="2" max="2" width="12.125" customWidth="1"/>
    <col min="3" max="3" width="15.5" customWidth="1"/>
    <col min="4" max="5" width="15.5" bestFit="1" customWidth="1"/>
    <col min="6" max="6" width="10.75" bestFit="1" customWidth="1"/>
  </cols>
  <sheetData>
    <row r="3" spans="1:2" x14ac:dyDescent="0.35">
      <c r="A3" s="20" t="s">
        <v>65</v>
      </c>
      <c r="B3" t="s">
        <v>68</v>
      </c>
    </row>
    <row r="4" spans="1:2" x14ac:dyDescent="0.35">
      <c r="A4" s="21" t="s">
        <v>11</v>
      </c>
      <c r="B4" s="22">
        <v>1316803.1400000001</v>
      </c>
    </row>
    <row r="5" spans="1:2" x14ac:dyDescent="0.35">
      <c r="A5" s="21" t="s">
        <v>9</v>
      </c>
      <c r="B5" s="22">
        <v>-614545.625</v>
      </c>
    </row>
    <row r="6" spans="1:2" x14ac:dyDescent="0.35">
      <c r="A6" s="21" t="s">
        <v>10</v>
      </c>
      <c r="B6" s="22">
        <v>11388173.169999985</v>
      </c>
    </row>
    <row r="7" spans="1:2" x14ac:dyDescent="0.35">
      <c r="A7" s="21" t="s">
        <v>8</v>
      </c>
      <c r="B7" s="22">
        <v>660103.07499999984</v>
      </c>
    </row>
    <row r="8" spans="1:2" x14ac:dyDescent="0.35">
      <c r="A8" s="21" t="s">
        <v>7</v>
      </c>
      <c r="B8" s="22">
        <v>4143168.5</v>
      </c>
    </row>
    <row r="9" spans="1:2" x14ac:dyDescent="0.35">
      <c r="A9" s="21" t="s">
        <v>66</v>
      </c>
      <c r="B9" s="22">
        <v>16893702.259999983</v>
      </c>
    </row>
  </sheetData>
  <conditionalFormatting sqref="A3:B9">
    <cfRule type="top10" dxfId="15" priority="1" bottom="1" rank="1"/>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50B2-EA69-44B3-85E6-5C86D7EEF21C}">
  <dimension ref="A3:B9"/>
  <sheetViews>
    <sheetView topLeftCell="A3" workbookViewId="0">
      <selection activeCell="B29" sqref="B29"/>
    </sheetView>
  </sheetViews>
  <sheetFormatPr defaultRowHeight="17.25" x14ac:dyDescent="0.35"/>
  <cols>
    <col min="1" max="1" width="21.5" customWidth="1"/>
    <col min="2" max="2" width="16.75" customWidth="1"/>
  </cols>
  <sheetData>
    <row r="3" spans="1:2" x14ac:dyDescent="0.35">
      <c r="A3" s="20" t="s">
        <v>65</v>
      </c>
      <c r="B3" t="s">
        <v>73</v>
      </c>
    </row>
    <row r="4" spans="1:2" x14ac:dyDescent="0.35">
      <c r="A4" s="21" t="s">
        <v>16</v>
      </c>
      <c r="B4" s="22">
        <v>26932163.5</v>
      </c>
    </row>
    <row r="5" spans="1:2" x14ac:dyDescent="0.35">
      <c r="A5" s="21" t="s">
        <v>18</v>
      </c>
      <c r="B5" s="22">
        <v>26081674.5</v>
      </c>
    </row>
    <row r="6" spans="1:2" x14ac:dyDescent="0.35">
      <c r="A6" s="21" t="s">
        <v>19</v>
      </c>
      <c r="B6" s="22">
        <v>24921467.5</v>
      </c>
    </row>
    <row r="7" spans="1:2" x14ac:dyDescent="0.35">
      <c r="A7" s="21" t="s">
        <v>20</v>
      </c>
      <c r="B7" s="22">
        <v>22726935</v>
      </c>
    </row>
    <row r="8" spans="1:2" x14ac:dyDescent="0.35">
      <c r="A8" s="21" t="s">
        <v>17</v>
      </c>
      <c r="B8" s="22">
        <v>27269358</v>
      </c>
    </row>
    <row r="9" spans="1:2" x14ac:dyDescent="0.35">
      <c r="A9" s="21" t="s">
        <v>66</v>
      </c>
      <c r="B9" s="22">
        <v>127931598.5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1"/>
  <sheetViews>
    <sheetView topLeftCell="M55" zoomScale="85" zoomScaleNormal="85" workbookViewId="0">
      <selection activeCell="C98" sqref="C98"/>
    </sheetView>
  </sheetViews>
  <sheetFormatPr defaultRowHeight="17.25" x14ac:dyDescent="0.35"/>
  <cols>
    <col min="1" max="1" width="16.375" customWidth="1"/>
    <col min="2" max="2" width="26.5" customWidth="1"/>
    <col min="3" max="3" width="14.125" style="3" customWidth="1"/>
    <col min="4" max="4" width="17.5" customWidth="1"/>
    <col min="5" max="6" width="14.375" style="1" customWidth="1"/>
    <col min="7" max="7" width="12.5" style="1" customWidth="1"/>
    <col min="8" max="8" width="14.375" style="1" customWidth="1"/>
    <col min="9" max="9" width="12.5" style="1" customWidth="1"/>
    <col min="10" max="10" width="17.625" style="1" customWidth="1"/>
    <col min="11" max="11" width="11.5" customWidth="1"/>
    <col min="12" max="12" width="18.5" customWidth="1"/>
    <col min="13" max="13" width="11.5" style="4" customWidth="1"/>
    <col min="14" max="14" width="17.125" style="9" customWidth="1"/>
    <col min="15" max="15" width="16.5" customWidth="1"/>
    <col min="16" max="16" width="7.5" style="2" customWidth="1"/>
  </cols>
  <sheetData>
    <row r="1" spans="1:16" x14ac:dyDescent="0.35">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hidden="1" x14ac:dyDescent="0.35">
      <c r="A2" t="s">
        <v>10</v>
      </c>
      <c r="B2" t="s">
        <v>16</v>
      </c>
      <c r="C2" s="5" t="s">
        <v>38</v>
      </c>
      <c r="D2" s="5" t="s">
        <v>45</v>
      </c>
      <c r="E2">
        <v>1618.5</v>
      </c>
      <c r="F2" s="1">
        <v>3</v>
      </c>
      <c r="G2" s="1">
        <v>20</v>
      </c>
      <c r="H2" s="1">
        <v>32370</v>
      </c>
      <c r="I2" s="1">
        <v>0</v>
      </c>
      <c r="J2" s="1">
        <v>32370</v>
      </c>
      <c r="K2" s="1">
        <v>16185</v>
      </c>
      <c r="L2" s="1">
        <v>16185</v>
      </c>
      <c r="M2" s="6">
        <v>41640</v>
      </c>
      <c r="N2" s="8">
        <v>1</v>
      </c>
      <c r="O2" s="5" t="s">
        <v>21</v>
      </c>
      <c r="P2" s="7" t="s">
        <v>15</v>
      </c>
    </row>
    <row r="3" spans="1:16" hidden="1" x14ac:dyDescent="0.35">
      <c r="A3" t="s">
        <v>10</v>
      </c>
      <c r="B3" t="s">
        <v>19</v>
      </c>
      <c r="C3" s="5" t="s">
        <v>38</v>
      </c>
      <c r="D3" s="5" t="s">
        <v>45</v>
      </c>
      <c r="E3">
        <v>1321</v>
      </c>
      <c r="F3" s="1">
        <v>3</v>
      </c>
      <c r="G3" s="1">
        <v>20</v>
      </c>
      <c r="H3" s="1">
        <v>26420</v>
      </c>
      <c r="I3" s="1">
        <v>0</v>
      </c>
      <c r="J3" s="1">
        <v>26420</v>
      </c>
      <c r="K3" s="1">
        <v>13210</v>
      </c>
      <c r="L3" s="1">
        <v>13210</v>
      </c>
      <c r="M3" s="6">
        <v>41640</v>
      </c>
      <c r="N3" s="8">
        <v>1</v>
      </c>
      <c r="O3" s="5" t="s">
        <v>21</v>
      </c>
      <c r="P3" s="7" t="s">
        <v>15</v>
      </c>
    </row>
    <row r="4" spans="1:16" hidden="1" x14ac:dyDescent="0.35">
      <c r="A4" t="s">
        <v>8</v>
      </c>
      <c r="B4" t="s">
        <v>18</v>
      </c>
      <c r="C4" s="5" t="s">
        <v>38</v>
      </c>
      <c r="D4" s="5" t="s">
        <v>45</v>
      </c>
      <c r="E4">
        <v>2178</v>
      </c>
      <c r="F4" s="1">
        <v>3</v>
      </c>
      <c r="G4" s="1">
        <v>15</v>
      </c>
      <c r="H4" s="1">
        <v>32670</v>
      </c>
      <c r="I4" s="1">
        <v>0</v>
      </c>
      <c r="J4" s="1">
        <v>32670</v>
      </c>
      <c r="K4" s="1">
        <v>21780</v>
      </c>
      <c r="L4" s="1">
        <v>10890</v>
      </c>
      <c r="M4" s="6">
        <v>41791</v>
      </c>
      <c r="N4" s="8">
        <v>6</v>
      </c>
      <c r="O4" s="5" t="s">
        <v>26</v>
      </c>
      <c r="P4" s="7" t="s">
        <v>15</v>
      </c>
    </row>
    <row r="5" spans="1:16" hidden="1" x14ac:dyDescent="0.35">
      <c r="A5" t="s">
        <v>8</v>
      </c>
      <c r="B5" t="s">
        <v>19</v>
      </c>
      <c r="C5" s="5" t="s">
        <v>38</v>
      </c>
      <c r="D5" s="5" t="s">
        <v>45</v>
      </c>
      <c r="E5">
        <v>888</v>
      </c>
      <c r="F5" s="1">
        <v>3</v>
      </c>
      <c r="G5" s="1">
        <v>15</v>
      </c>
      <c r="H5" s="1">
        <v>13320</v>
      </c>
      <c r="I5" s="1">
        <v>0</v>
      </c>
      <c r="J5" s="1">
        <v>13320</v>
      </c>
      <c r="K5" s="1">
        <v>8880</v>
      </c>
      <c r="L5" s="1">
        <v>4440</v>
      </c>
      <c r="M5" s="6">
        <v>41791</v>
      </c>
      <c r="N5" s="8">
        <v>6</v>
      </c>
      <c r="O5" s="5" t="s">
        <v>26</v>
      </c>
      <c r="P5" s="7" t="s">
        <v>15</v>
      </c>
    </row>
    <row r="6" spans="1:16" hidden="1" x14ac:dyDescent="0.35">
      <c r="A6" t="s">
        <v>8</v>
      </c>
      <c r="B6" t="s">
        <v>20</v>
      </c>
      <c r="C6" s="5" t="s">
        <v>38</v>
      </c>
      <c r="D6" s="5" t="s">
        <v>45</v>
      </c>
      <c r="E6">
        <v>2470</v>
      </c>
      <c r="F6" s="1">
        <v>3</v>
      </c>
      <c r="G6" s="1">
        <v>15</v>
      </c>
      <c r="H6" s="1">
        <v>37050</v>
      </c>
      <c r="I6" s="1">
        <v>0</v>
      </c>
      <c r="J6" s="1">
        <v>37050</v>
      </c>
      <c r="K6" s="1">
        <v>24700</v>
      </c>
      <c r="L6" s="1">
        <v>12350</v>
      </c>
      <c r="M6" s="6">
        <v>41791</v>
      </c>
      <c r="N6" s="8">
        <v>6</v>
      </c>
      <c r="O6" s="5" t="s">
        <v>26</v>
      </c>
      <c r="P6" s="7" t="s">
        <v>15</v>
      </c>
    </row>
    <row r="7" spans="1:16" hidden="1" x14ac:dyDescent="0.35">
      <c r="A7" t="s">
        <v>10</v>
      </c>
      <c r="B7" t="s">
        <v>19</v>
      </c>
      <c r="C7" s="5" t="s">
        <v>38</v>
      </c>
      <c r="D7" s="5" t="s">
        <v>45</v>
      </c>
      <c r="E7">
        <v>1513</v>
      </c>
      <c r="F7" s="1">
        <v>3</v>
      </c>
      <c r="G7" s="1">
        <v>350</v>
      </c>
      <c r="H7" s="1">
        <v>529550</v>
      </c>
      <c r="I7" s="1">
        <v>0</v>
      </c>
      <c r="J7" s="1">
        <v>529550</v>
      </c>
      <c r="K7" s="1">
        <v>393380</v>
      </c>
      <c r="L7" s="1">
        <v>136170</v>
      </c>
      <c r="M7" s="6">
        <v>41974</v>
      </c>
      <c r="N7" s="8">
        <v>12</v>
      </c>
      <c r="O7" s="5" t="s">
        <v>32</v>
      </c>
      <c r="P7" s="7" t="s">
        <v>15</v>
      </c>
    </row>
    <row r="8" spans="1:16" hidden="1" x14ac:dyDescent="0.35">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hidden="1" x14ac:dyDescent="0.35">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hidden="1" x14ac:dyDescent="0.35">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hidden="1" x14ac:dyDescent="0.35">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hidden="1" x14ac:dyDescent="0.35">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hidden="1" x14ac:dyDescent="0.35">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hidden="1" x14ac:dyDescent="0.35">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hidden="1" x14ac:dyDescent="0.35">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hidden="1" x14ac:dyDescent="0.35">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hidden="1" x14ac:dyDescent="0.35">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hidden="1" x14ac:dyDescent="0.35">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hidden="1" x14ac:dyDescent="0.35">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hidden="1" x14ac:dyDescent="0.35">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hidden="1" x14ac:dyDescent="0.35">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hidden="1" x14ac:dyDescent="0.35">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hidden="1" x14ac:dyDescent="0.35">
      <c r="A23" t="s">
        <v>10</v>
      </c>
      <c r="B23" t="s">
        <v>20</v>
      </c>
      <c r="C23" s="5" t="s">
        <v>40</v>
      </c>
      <c r="D23" s="5" t="s">
        <v>45</v>
      </c>
      <c r="E23">
        <v>883</v>
      </c>
      <c r="F23" s="1">
        <v>10</v>
      </c>
      <c r="G23" s="1">
        <v>7</v>
      </c>
      <c r="H23" s="1">
        <v>6181</v>
      </c>
      <c r="I23" s="1">
        <v>0</v>
      </c>
      <c r="J23" s="1">
        <v>6181</v>
      </c>
      <c r="K23" s="1">
        <v>4415</v>
      </c>
      <c r="L23" s="1">
        <v>1766</v>
      </c>
      <c r="M23" s="6">
        <v>41852</v>
      </c>
      <c r="N23" s="8">
        <v>8</v>
      </c>
      <c r="O23" s="5" t="s">
        <v>28</v>
      </c>
      <c r="P23" s="7" t="s">
        <v>15</v>
      </c>
    </row>
    <row r="24" spans="1:16" hidden="1" x14ac:dyDescent="0.35">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hidden="1" x14ac:dyDescent="0.35">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hidden="1" x14ac:dyDescent="0.35">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hidden="1" x14ac:dyDescent="0.35">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hidden="1" x14ac:dyDescent="0.35">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hidden="1" x14ac:dyDescent="0.35">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hidden="1" x14ac:dyDescent="0.35">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hidden="1" x14ac:dyDescent="0.35">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hidden="1" x14ac:dyDescent="0.35">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hidden="1" x14ac:dyDescent="0.35">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hidden="1" x14ac:dyDescent="0.35">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hidden="1" x14ac:dyDescent="0.35">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hidden="1" x14ac:dyDescent="0.35">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hidden="1" x14ac:dyDescent="0.35">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hidden="1" x14ac:dyDescent="0.35">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hidden="1" x14ac:dyDescent="0.35">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hidden="1" x14ac:dyDescent="0.35">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hidden="1" x14ac:dyDescent="0.35">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hidden="1" x14ac:dyDescent="0.35">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hidden="1" x14ac:dyDescent="0.35">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hidden="1" x14ac:dyDescent="0.35">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hidden="1" x14ac:dyDescent="0.35">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hidden="1" x14ac:dyDescent="0.35">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hidden="1" x14ac:dyDescent="0.35">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hidden="1" x14ac:dyDescent="0.35">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hidden="1" x14ac:dyDescent="0.35">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hidden="1" x14ac:dyDescent="0.35">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hidden="1" x14ac:dyDescent="0.35">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hidden="1" x14ac:dyDescent="0.35">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hidden="1" x14ac:dyDescent="0.35">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hidden="1" x14ac:dyDescent="0.35">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5">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5">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5">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5">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5">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5">
      <c r="A60" t="s">
        <v>11</v>
      </c>
      <c r="B60" t="s">
        <v>17</v>
      </c>
      <c r="C60" s="5" t="s">
        <v>38</v>
      </c>
      <c r="D60" s="5" t="s">
        <v>46</v>
      </c>
      <c r="E60">
        <v>1858</v>
      </c>
      <c r="F60" s="1">
        <v>3</v>
      </c>
      <c r="G60" s="1">
        <v>12</v>
      </c>
      <c r="H60" s="1">
        <v>22296</v>
      </c>
      <c r="I60" s="1">
        <v>222.96</v>
      </c>
      <c r="J60" s="1">
        <v>22073.040000000001</v>
      </c>
      <c r="K60" s="1">
        <v>5574</v>
      </c>
      <c r="L60" s="1">
        <v>16499.04</v>
      </c>
      <c r="M60" s="6">
        <v>41671</v>
      </c>
      <c r="N60" s="8">
        <v>2</v>
      </c>
      <c r="O60" s="5" t="s">
        <v>22</v>
      </c>
      <c r="P60" s="7" t="s">
        <v>15</v>
      </c>
    </row>
    <row r="61" spans="1:16" x14ac:dyDescent="0.35">
      <c r="A61" t="s">
        <v>10</v>
      </c>
      <c r="B61" t="s">
        <v>20</v>
      </c>
      <c r="C61" s="5" t="s">
        <v>38</v>
      </c>
      <c r="D61" s="5" t="s">
        <v>46</v>
      </c>
      <c r="E61">
        <v>1210</v>
      </c>
      <c r="F61" s="1">
        <v>3</v>
      </c>
      <c r="G61" s="1">
        <v>350</v>
      </c>
      <c r="H61" s="1">
        <v>423500</v>
      </c>
      <c r="I61" s="1">
        <v>4235</v>
      </c>
      <c r="J61" s="1">
        <v>419265</v>
      </c>
      <c r="K61" s="1">
        <v>314600</v>
      </c>
      <c r="L61" s="1">
        <v>104665</v>
      </c>
      <c r="M61" s="6">
        <v>41699</v>
      </c>
      <c r="N61" s="8">
        <v>3</v>
      </c>
      <c r="O61" s="5" t="s">
        <v>23</v>
      </c>
      <c r="P61" s="7" t="s">
        <v>15</v>
      </c>
    </row>
    <row r="62" spans="1:16" x14ac:dyDescent="0.35">
      <c r="A62" t="s">
        <v>10</v>
      </c>
      <c r="B62" t="s">
        <v>17</v>
      </c>
      <c r="C62" s="5" t="s">
        <v>38</v>
      </c>
      <c r="D62" s="5" t="s">
        <v>46</v>
      </c>
      <c r="E62">
        <v>2529</v>
      </c>
      <c r="F62" s="1">
        <v>3</v>
      </c>
      <c r="G62" s="1">
        <v>7</v>
      </c>
      <c r="H62" s="1">
        <v>17703</v>
      </c>
      <c r="I62" s="1">
        <v>177.03</v>
      </c>
      <c r="J62" s="1">
        <v>17525.97</v>
      </c>
      <c r="K62" s="1">
        <v>12645</v>
      </c>
      <c r="L62" s="1">
        <v>4880.9699999999993</v>
      </c>
      <c r="M62" s="6">
        <v>41821</v>
      </c>
      <c r="N62" s="8">
        <v>7</v>
      </c>
      <c r="O62" s="5" t="s">
        <v>27</v>
      </c>
      <c r="P62" s="7" t="s">
        <v>15</v>
      </c>
    </row>
    <row r="63" spans="1:16" x14ac:dyDescent="0.35">
      <c r="A63" t="s">
        <v>11</v>
      </c>
      <c r="B63" t="s">
        <v>16</v>
      </c>
      <c r="C63" s="5" t="s">
        <v>38</v>
      </c>
      <c r="D63" s="5" t="s">
        <v>46</v>
      </c>
      <c r="E63">
        <v>1445</v>
      </c>
      <c r="F63" s="1">
        <v>3</v>
      </c>
      <c r="G63" s="1">
        <v>12</v>
      </c>
      <c r="H63" s="1">
        <v>17340</v>
      </c>
      <c r="I63" s="1">
        <v>173.4</v>
      </c>
      <c r="J63" s="1">
        <v>17166.599999999999</v>
      </c>
      <c r="K63" s="1">
        <v>4335</v>
      </c>
      <c r="L63" s="1">
        <v>12831.599999999999</v>
      </c>
      <c r="M63" s="6">
        <v>41883</v>
      </c>
      <c r="N63" s="8">
        <v>9</v>
      </c>
      <c r="O63" s="5" t="s">
        <v>29</v>
      </c>
      <c r="P63" s="7" t="s">
        <v>15</v>
      </c>
    </row>
    <row r="64" spans="1:16" x14ac:dyDescent="0.35">
      <c r="A64" t="s">
        <v>9</v>
      </c>
      <c r="B64" t="s">
        <v>17</v>
      </c>
      <c r="C64" s="5" t="s">
        <v>38</v>
      </c>
      <c r="D64" s="5" t="s">
        <v>46</v>
      </c>
      <c r="E64">
        <v>330</v>
      </c>
      <c r="F64" s="1">
        <v>3</v>
      </c>
      <c r="G64" s="1">
        <v>125</v>
      </c>
      <c r="H64" s="1">
        <v>41250</v>
      </c>
      <c r="I64" s="1">
        <v>412.5</v>
      </c>
      <c r="J64" s="1">
        <v>40837.5</v>
      </c>
      <c r="K64" s="1">
        <v>39600</v>
      </c>
      <c r="L64" s="1">
        <v>1237.5</v>
      </c>
      <c r="M64" s="6">
        <v>41518</v>
      </c>
      <c r="N64" s="8">
        <v>9</v>
      </c>
      <c r="O64" s="5" t="s">
        <v>29</v>
      </c>
      <c r="P64" s="7" t="s">
        <v>14</v>
      </c>
    </row>
    <row r="65" spans="1:16" x14ac:dyDescent="0.35">
      <c r="A65" t="s">
        <v>11</v>
      </c>
      <c r="B65" t="s">
        <v>18</v>
      </c>
      <c r="C65" s="5" t="s">
        <v>38</v>
      </c>
      <c r="D65" s="5" t="s">
        <v>46</v>
      </c>
      <c r="E65">
        <v>2671</v>
      </c>
      <c r="F65" s="1">
        <v>3</v>
      </c>
      <c r="G65" s="1">
        <v>12</v>
      </c>
      <c r="H65" s="1">
        <v>32052</v>
      </c>
      <c r="I65" s="1">
        <v>320.52</v>
      </c>
      <c r="J65" s="1">
        <v>31731.48</v>
      </c>
      <c r="K65" s="1">
        <v>8013</v>
      </c>
      <c r="L65" s="1">
        <v>23718.48</v>
      </c>
      <c r="M65" s="6">
        <v>41883</v>
      </c>
      <c r="N65" s="8">
        <v>9</v>
      </c>
      <c r="O65" s="5" t="s">
        <v>29</v>
      </c>
      <c r="P65" s="7" t="s">
        <v>15</v>
      </c>
    </row>
    <row r="66" spans="1:16" x14ac:dyDescent="0.35">
      <c r="A66" t="s">
        <v>11</v>
      </c>
      <c r="B66" t="s">
        <v>19</v>
      </c>
      <c r="C66" s="5" t="s">
        <v>38</v>
      </c>
      <c r="D66" s="5" t="s">
        <v>46</v>
      </c>
      <c r="E66">
        <v>766</v>
      </c>
      <c r="F66" s="1">
        <v>3</v>
      </c>
      <c r="G66" s="1">
        <v>12</v>
      </c>
      <c r="H66" s="1">
        <v>9192</v>
      </c>
      <c r="I66" s="1">
        <v>91.92</v>
      </c>
      <c r="J66" s="1">
        <v>9100.08</v>
      </c>
      <c r="K66" s="1">
        <v>2298</v>
      </c>
      <c r="L66" s="1">
        <v>6802.08</v>
      </c>
      <c r="M66" s="6">
        <v>41548</v>
      </c>
      <c r="N66" s="8">
        <v>10</v>
      </c>
      <c r="O66" s="5" t="s">
        <v>30</v>
      </c>
      <c r="P66" s="7" t="s">
        <v>14</v>
      </c>
    </row>
    <row r="67" spans="1:16" x14ac:dyDescent="0.35">
      <c r="A67" t="s">
        <v>7</v>
      </c>
      <c r="B67" t="s">
        <v>20</v>
      </c>
      <c r="C67" s="5" t="s">
        <v>38</v>
      </c>
      <c r="D67" s="5" t="s">
        <v>46</v>
      </c>
      <c r="E67">
        <v>494</v>
      </c>
      <c r="F67" s="1">
        <v>3</v>
      </c>
      <c r="G67" s="1">
        <v>300</v>
      </c>
      <c r="H67" s="1">
        <v>148200</v>
      </c>
      <c r="I67" s="1">
        <v>1482</v>
      </c>
      <c r="J67" s="1">
        <v>146718</v>
      </c>
      <c r="K67" s="1">
        <v>123500</v>
      </c>
      <c r="L67" s="1">
        <v>23218</v>
      </c>
      <c r="M67" s="6">
        <v>41548</v>
      </c>
      <c r="N67" s="8">
        <v>10</v>
      </c>
      <c r="O67" s="5" t="s">
        <v>30</v>
      </c>
      <c r="P67" s="7" t="s">
        <v>14</v>
      </c>
    </row>
    <row r="68" spans="1:16" x14ac:dyDescent="0.35">
      <c r="A68" t="s">
        <v>10</v>
      </c>
      <c r="B68" t="s">
        <v>20</v>
      </c>
      <c r="C68" s="5" t="s">
        <v>38</v>
      </c>
      <c r="D68" s="5" t="s">
        <v>46</v>
      </c>
      <c r="E68">
        <v>1397</v>
      </c>
      <c r="F68" s="1">
        <v>3</v>
      </c>
      <c r="G68" s="1">
        <v>350</v>
      </c>
      <c r="H68" s="1">
        <v>488950</v>
      </c>
      <c r="I68" s="1">
        <v>4889.5</v>
      </c>
      <c r="J68" s="1">
        <v>484060.5</v>
      </c>
      <c r="K68" s="1">
        <v>363220</v>
      </c>
      <c r="L68" s="1">
        <v>120840.5</v>
      </c>
      <c r="M68" s="6">
        <v>41913</v>
      </c>
      <c r="N68" s="8">
        <v>10</v>
      </c>
      <c r="O68" s="5" t="s">
        <v>30</v>
      </c>
      <c r="P68" s="7" t="s">
        <v>15</v>
      </c>
    </row>
    <row r="69" spans="1:16" x14ac:dyDescent="0.35">
      <c r="A69" t="s">
        <v>10</v>
      </c>
      <c r="B69" t="s">
        <v>18</v>
      </c>
      <c r="C69" s="5" t="s">
        <v>38</v>
      </c>
      <c r="D69" s="5" t="s">
        <v>46</v>
      </c>
      <c r="E69">
        <v>2155</v>
      </c>
      <c r="F69" s="1">
        <v>3</v>
      </c>
      <c r="G69" s="1">
        <v>350</v>
      </c>
      <c r="H69" s="1">
        <v>754250</v>
      </c>
      <c r="I69" s="1">
        <v>7542.5</v>
      </c>
      <c r="J69" s="1">
        <v>746707.5</v>
      </c>
      <c r="K69" s="1">
        <v>560300</v>
      </c>
      <c r="L69" s="1">
        <v>186407.5</v>
      </c>
      <c r="M69" s="6">
        <v>41974</v>
      </c>
      <c r="N69" s="8">
        <v>12</v>
      </c>
      <c r="O69" s="5" t="s">
        <v>32</v>
      </c>
      <c r="P69" s="7" t="s">
        <v>15</v>
      </c>
    </row>
    <row r="70" spans="1:16" x14ac:dyDescent="0.35">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5">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5">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5">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5">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5">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5">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5">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5">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5">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5">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5">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5">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5">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5">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5">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5">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5">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5">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5">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5">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5">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5">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5">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5">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5">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5">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5">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5">
      <c r="A98" t="s">
        <v>11</v>
      </c>
      <c r="B98" t="s">
        <v>17</v>
      </c>
      <c r="C98" s="5" t="s">
        <v>43</v>
      </c>
      <c r="D98" s="5" t="s">
        <v>46</v>
      </c>
      <c r="E98">
        <v>1989</v>
      </c>
      <c r="F98" s="1">
        <v>260</v>
      </c>
      <c r="G98" s="1">
        <v>12</v>
      </c>
      <c r="H98" s="1">
        <v>23868</v>
      </c>
      <c r="I98" s="1">
        <v>238.68</v>
      </c>
      <c r="J98" s="1">
        <v>23629.32</v>
      </c>
      <c r="K98" s="1">
        <v>5967</v>
      </c>
      <c r="L98" s="1">
        <v>17662.32</v>
      </c>
      <c r="M98" s="6">
        <v>41518</v>
      </c>
      <c r="N98" s="8">
        <v>9</v>
      </c>
      <c r="O98" s="5" t="s">
        <v>29</v>
      </c>
      <c r="P98" s="7" t="s">
        <v>14</v>
      </c>
    </row>
    <row r="99" spans="1:16" x14ac:dyDescent="0.35">
      <c r="A99" t="s">
        <v>8</v>
      </c>
      <c r="B99" t="s">
        <v>18</v>
      </c>
      <c r="C99" s="5" t="s">
        <v>43</v>
      </c>
      <c r="D99" s="5" t="s">
        <v>46</v>
      </c>
      <c r="E99">
        <v>321</v>
      </c>
      <c r="F99" s="1">
        <v>260</v>
      </c>
      <c r="G99" s="1">
        <v>15</v>
      </c>
      <c r="H99" s="1">
        <v>4815</v>
      </c>
      <c r="I99" s="1">
        <v>48.15</v>
      </c>
      <c r="J99" s="1">
        <v>4766.8500000000004</v>
      </c>
      <c r="K99" s="1">
        <v>3210</v>
      </c>
      <c r="L99" s="1">
        <v>1556.8500000000004</v>
      </c>
      <c r="M99" s="6">
        <v>41579</v>
      </c>
      <c r="N99" s="8">
        <v>11</v>
      </c>
      <c r="O99" s="5" t="s">
        <v>31</v>
      </c>
      <c r="P99" s="7" t="s">
        <v>14</v>
      </c>
    </row>
    <row r="100" spans="1:16" x14ac:dyDescent="0.35">
      <c r="A100" t="s">
        <v>9</v>
      </c>
      <c r="B100" t="s">
        <v>16</v>
      </c>
      <c r="C100" s="5" t="s">
        <v>38</v>
      </c>
      <c r="D100" s="5" t="s">
        <v>46</v>
      </c>
      <c r="E100">
        <v>742.5</v>
      </c>
      <c r="F100" s="1">
        <v>3</v>
      </c>
      <c r="G100" s="1">
        <v>125</v>
      </c>
      <c r="H100" s="1">
        <v>92812.5</v>
      </c>
      <c r="I100" s="1">
        <v>1856.25</v>
      </c>
      <c r="J100" s="1">
        <v>90956.25</v>
      </c>
      <c r="K100" s="1">
        <v>89100</v>
      </c>
      <c r="L100" s="1">
        <v>1856.25</v>
      </c>
      <c r="M100" s="6">
        <v>41730</v>
      </c>
      <c r="N100" s="8">
        <v>4</v>
      </c>
      <c r="O100" s="5" t="s">
        <v>24</v>
      </c>
      <c r="P100" s="7" t="s">
        <v>15</v>
      </c>
    </row>
    <row r="101" spans="1:16" x14ac:dyDescent="0.35">
      <c r="A101" t="s">
        <v>11</v>
      </c>
      <c r="B101" t="s">
        <v>16</v>
      </c>
      <c r="C101" s="5" t="s">
        <v>38</v>
      </c>
      <c r="D101" s="5" t="s">
        <v>46</v>
      </c>
      <c r="E101">
        <v>1295</v>
      </c>
      <c r="F101" s="1">
        <v>3</v>
      </c>
      <c r="G101" s="1">
        <v>12</v>
      </c>
      <c r="H101" s="1">
        <v>15540</v>
      </c>
      <c r="I101" s="1">
        <v>310.8</v>
      </c>
      <c r="J101" s="1">
        <v>15229.2</v>
      </c>
      <c r="K101" s="1">
        <v>3885</v>
      </c>
      <c r="L101" s="1">
        <v>11344.2</v>
      </c>
      <c r="M101" s="6">
        <v>41913</v>
      </c>
      <c r="N101" s="8">
        <v>10</v>
      </c>
      <c r="O101" s="5" t="s">
        <v>30</v>
      </c>
      <c r="P101" s="7" t="s">
        <v>15</v>
      </c>
    </row>
    <row r="102" spans="1:16" x14ac:dyDescent="0.35">
      <c r="A102" t="s">
        <v>7</v>
      </c>
      <c r="B102" t="s">
        <v>19</v>
      </c>
      <c r="C102" s="5" t="s">
        <v>38</v>
      </c>
      <c r="D102" s="5" t="s">
        <v>46</v>
      </c>
      <c r="E102">
        <v>214</v>
      </c>
      <c r="F102" s="1">
        <v>3</v>
      </c>
      <c r="G102" s="1">
        <v>300</v>
      </c>
      <c r="H102" s="1">
        <v>64200</v>
      </c>
      <c r="I102" s="1">
        <v>1284</v>
      </c>
      <c r="J102" s="1">
        <v>62916</v>
      </c>
      <c r="K102" s="1">
        <v>53500</v>
      </c>
      <c r="L102" s="1">
        <v>9416</v>
      </c>
      <c r="M102" s="6">
        <v>41548</v>
      </c>
      <c r="N102" s="8">
        <v>10</v>
      </c>
      <c r="O102" s="5" t="s">
        <v>30</v>
      </c>
      <c r="P102" s="7" t="s">
        <v>14</v>
      </c>
    </row>
    <row r="103" spans="1:16" x14ac:dyDescent="0.35">
      <c r="A103" t="s">
        <v>10</v>
      </c>
      <c r="B103" t="s">
        <v>18</v>
      </c>
      <c r="C103" s="5" t="s">
        <v>38</v>
      </c>
      <c r="D103" s="5" t="s">
        <v>46</v>
      </c>
      <c r="E103">
        <v>2145</v>
      </c>
      <c r="F103" s="1">
        <v>3</v>
      </c>
      <c r="G103" s="1">
        <v>7</v>
      </c>
      <c r="H103" s="1">
        <v>15015</v>
      </c>
      <c r="I103" s="1">
        <v>300.3</v>
      </c>
      <c r="J103" s="1">
        <v>14714.7</v>
      </c>
      <c r="K103" s="1">
        <v>10725</v>
      </c>
      <c r="L103" s="1">
        <v>3989.7000000000007</v>
      </c>
      <c r="M103" s="6">
        <v>41579</v>
      </c>
      <c r="N103" s="8">
        <v>11</v>
      </c>
      <c r="O103" s="5" t="s">
        <v>31</v>
      </c>
      <c r="P103" s="7" t="s">
        <v>14</v>
      </c>
    </row>
    <row r="104" spans="1:16" x14ac:dyDescent="0.35">
      <c r="A104" t="s">
        <v>10</v>
      </c>
      <c r="B104" t="s">
        <v>16</v>
      </c>
      <c r="C104" s="5" t="s">
        <v>38</v>
      </c>
      <c r="D104" s="5" t="s">
        <v>46</v>
      </c>
      <c r="E104">
        <v>2852</v>
      </c>
      <c r="F104" s="1">
        <v>3</v>
      </c>
      <c r="G104" s="1">
        <v>350</v>
      </c>
      <c r="H104" s="1">
        <v>998200</v>
      </c>
      <c r="I104" s="1">
        <v>19964</v>
      </c>
      <c r="J104" s="1">
        <v>978236</v>
      </c>
      <c r="K104" s="1">
        <v>741520</v>
      </c>
      <c r="L104" s="1">
        <v>236716</v>
      </c>
      <c r="M104" s="6">
        <v>41974</v>
      </c>
      <c r="N104" s="8">
        <v>12</v>
      </c>
      <c r="O104" s="5" t="s">
        <v>32</v>
      </c>
      <c r="P104" s="7" t="s">
        <v>15</v>
      </c>
    </row>
    <row r="105" spans="1:16" x14ac:dyDescent="0.35">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5">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5">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5">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5">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5">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5">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5">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5">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5">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5">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5">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5">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5">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5">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5">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5">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5">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5">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5">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5">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5">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5">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5">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5">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5">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5">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5">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5">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5">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5">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5">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5">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5">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5">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5">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5">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5">
      <c r="A142" t="s">
        <v>10</v>
      </c>
      <c r="B142" t="s">
        <v>19</v>
      </c>
      <c r="C142" s="5" t="s">
        <v>43</v>
      </c>
      <c r="D142" s="5" t="s">
        <v>46</v>
      </c>
      <c r="E142">
        <v>2966</v>
      </c>
      <c r="F142" s="1">
        <v>260</v>
      </c>
      <c r="G142" s="1">
        <v>350</v>
      </c>
      <c r="H142" s="1">
        <v>1038100</v>
      </c>
      <c r="I142" s="1">
        <v>20762</v>
      </c>
      <c r="J142" s="1">
        <v>1017338</v>
      </c>
      <c r="K142" s="1">
        <v>771160</v>
      </c>
      <c r="L142" s="1">
        <v>246178</v>
      </c>
      <c r="M142" s="6">
        <v>41548</v>
      </c>
      <c r="N142" s="8">
        <v>10</v>
      </c>
      <c r="O142" s="5" t="s">
        <v>30</v>
      </c>
      <c r="P142" s="7" t="s">
        <v>14</v>
      </c>
    </row>
    <row r="143" spans="1:16" x14ac:dyDescent="0.35">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5">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5">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5">
      <c r="A146" t="s">
        <v>9</v>
      </c>
      <c r="B146" t="s">
        <v>18</v>
      </c>
      <c r="C146" s="5" t="s">
        <v>38</v>
      </c>
      <c r="D146" s="5" t="s">
        <v>46</v>
      </c>
      <c r="E146">
        <v>4243.5</v>
      </c>
      <c r="F146" s="1">
        <v>3</v>
      </c>
      <c r="G146" s="1">
        <v>125</v>
      </c>
      <c r="H146" s="1">
        <v>530437.5</v>
      </c>
      <c r="I146" s="1">
        <v>15913.125</v>
      </c>
      <c r="J146" s="1">
        <v>514524.375</v>
      </c>
      <c r="K146" s="1">
        <v>509220</v>
      </c>
      <c r="L146" s="1">
        <v>5304.375</v>
      </c>
      <c r="M146" s="6">
        <v>41730</v>
      </c>
      <c r="N146" s="8">
        <v>4</v>
      </c>
      <c r="O146" s="5" t="s">
        <v>24</v>
      </c>
      <c r="P146" s="7" t="s">
        <v>15</v>
      </c>
    </row>
    <row r="147" spans="1:16" x14ac:dyDescent="0.35">
      <c r="A147" t="s">
        <v>10</v>
      </c>
      <c r="B147" t="s">
        <v>19</v>
      </c>
      <c r="C147" s="5" t="s">
        <v>38</v>
      </c>
      <c r="D147" s="5" t="s">
        <v>46</v>
      </c>
      <c r="E147">
        <v>2580</v>
      </c>
      <c r="F147" s="1">
        <v>3</v>
      </c>
      <c r="G147" s="1">
        <v>20</v>
      </c>
      <c r="H147" s="1">
        <v>51600</v>
      </c>
      <c r="I147" s="1">
        <v>1548</v>
      </c>
      <c r="J147" s="1">
        <v>50052</v>
      </c>
      <c r="K147" s="1">
        <v>25800</v>
      </c>
      <c r="L147" s="1">
        <v>24252</v>
      </c>
      <c r="M147" s="6">
        <v>41730</v>
      </c>
      <c r="N147" s="8">
        <v>4</v>
      </c>
      <c r="O147" s="5" t="s">
        <v>24</v>
      </c>
      <c r="P147" s="7" t="s">
        <v>15</v>
      </c>
    </row>
    <row r="148" spans="1:16" x14ac:dyDescent="0.35">
      <c r="A148" t="s">
        <v>7</v>
      </c>
      <c r="B148" t="s">
        <v>19</v>
      </c>
      <c r="C148" s="5" t="s">
        <v>38</v>
      </c>
      <c r="D148" s="5" t="s">
        <v>46</v>
      </c>
      <c r="E148">
        <v>689</v>
      </c>
      <c r="F148" s="1">
        <v>3</v>
      </c>
      <c r="G148" s="1">
        <v>300</v>
      </c>
      <c r="H148" s="1">
        <v>206700</v>
      </c>
      <c r="I148" s="1">
        <v>6201</v>
      </c>
      <c r="J148" s="1">
        <v>200499</v>
      </c>
      <c r="K148" s="1">
        <v>172250</v>
      </c>
      <c r="L148" s="1">
        <v>28249</v>
      </c>
      <c r="M148" s="6">
        <v>41791</v>
      </c>
      <c r="N148" s="8">
        <v>6</v>
      </c>
      <c r="O148" s="5" t="s">
        <v>26</v>
      </c>
      <c r="P148" s="7" t="s">
        <v>15</v>
      </c>
    </row>
    <row r="149" spans="1:16" x14ac:dyDescent="0.35">
      <c r="A149" t="s">
        <v>11</v>
      </c>
      <c r="B149" t="s">
        <v>17</v>
      </c>
      <c r="C149" s="5" t="s">
        <v>38</v>
      </c>
      <c r="D149" s="5" t="s">
        <v>46</v>
      </c>
      <c r="E149">
        <v>1947</v>
      </c>
      <c r="F149" s="1">
        <v>3</v>
      </c>
      <c r="G149" s="1">
        <v>12</v>
      </c>
      <c r="H149" s="1">
        <v>23364</v>
      </c>
      <c r="I149" s="1">
        <v>700.92</v>
      </c>
      <c r="J149" s="1">
        <v>22663.08</v>
      </c>
      <c r="K149" s="1">
        <v>5841</v>
      </c>
      <c r="L149" s="1">
        <v>16822.080000000002</v>
      </c>
      <c r="M149" s="6">
        <v>41883</v>
      </c>
      <c r="N149" s="8">
        <v>9</v>
      </c>
      <c r="O149" s="5" t="s">
        <v>29</v>
      </c>
      <c r="P149" s="7" t="s">
        <v>15</v>
      </c>
    </row>
    <row r="150" spans="1:16" x14ac:dyDescent="0.35">
      <c r="A150" t="s">
        <v>11</v>
      </c>
      <c r="B150" t="s">
        <v>16</v>
      </c>
      <c r="C150" s="5" t="s">
        <v>38</v>
      </c>
      <c r="D150" s="5" t="s">
        <v>46</v>
      </c>
      <c r="E150">
        <v>908</v>
      </c>
      <c r="F150" s="1">
        <v>3</v>
      </c>
      <c r="G150" s="1">
        <v>12</v>
      </c>
      <c r="H150" s="1">
        <v>10896</v>
      </c>
      <c r="I150" s="1">
        <v>326.88</v>
      </c>
      <c r="J150" s="1">
        <v>10569.12</v>
      </c>
      <c r="K150" s="1">
        <v>2724</v>
      </c>
      <c r="L150" s="1">
        <v>7845.1200000000008</v>
      </c>
      <c r="M150" s="6">
        <v>41609</v>
      </c>
      <c r="N150" s="8">
        <v>12</v>
      </c>
      <c r="O150" s="5" t="s">
        <v>32</v>
      </c>
      <c r="P150" s="7" t="s">
        <v>14</v>
      </c>
    </row>
    <row r="151" spans="1:16" x14ac:dyDescent="0.35">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5">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5">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5">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5">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5">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5">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5">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5">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5">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5">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5">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5">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5">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5">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5">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5">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5">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5">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5">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5">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5">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5">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5">
      <c r="A174" t="s">
        <v>10</v>
      </c>
      <c r="B174" t="s">
        <v>16</v>
      </c>
      <c r="C174" s="5" t="s">
        <v>38</v>
      </c>
      <c r="D174" s="5" t="s">
        <v>46</v>
      </c>
      <c r="E174">
        <v>831</v>
      </c>
      <c r="F174" s="1">
        <v>3</v>
      </c>
      <c r="G174" s="1">
        <v>20</v>
      </c>
      <c r="H174" s="1">
        <v>16620</v>
      </c>
      <c r="I174" s="1">
        <v>498.6</v>
      </c>
      <c r="J174" s="1">
        <v>16121.4</v>
      </c>
      <c r="K174" s="1">
        <v>8310</v>
      </c>
      <c r="L174" s="1">
        <v>7811.4</v>
      </c>
      <c r="M174" s="6">
        <v>41760</v>
      </c>
      <c r="N174" s="8">
        <v>5</v>
      </c>
      <c r="O174" s="5" t="s">
        <v>25</v>
      </c>
      <c r="P174" s="7" t="s">
        <v>15</v>
      </c>
    </row>
    <row r="175" spans="1:16" x14ac:dyDescent="0.35">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5">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5">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5">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5">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5">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5">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5">
      <c r="A182" t="s">
        <v>10</v>
      </c>
      <c r="B182" t="s">
        <v>16</v>
      </c>
      <c r="C182" s="5" t="s">
        <v>38</v>
      </c>
      <c r="D182" s="5" t="s">
        <v>46</v>
      </c>
      <c r="E182">
        <v>2851</v>
      </c>
      <c r="F182" s="1">
        <v>3</v>
      </c>
      <c r="G182" s="1">
        <v>7</v>
      </c>
      <c r="H182" s="1">
        <v>19957</v>
      </c>
      <c r="I182" s="1">
        <v>798.28</v>
      </c>
      <c r="J182" s="1">
        <v>19158.72</v>
      </c>
      <c r="K182" s="1">
        <v>14255</v>
      </c>
      <c r="L182" s="1">
        <v>4903.7200000000012</v>
      </c>
      <c r="M182" s="6">
        <v>41548</v>
      </c>
      <c r="N182" s="8">
        <v>10</v>
      </c>
      <c r="O182" s="5" t="s">
        <v>30</v>
      </c>
      <c r="P182" s="7" t="s">
        <v>14</v>
      </c>
    </row>
    <row r="183" spans="1:16" x14ac:dyDescent="0.35">
      <c r="A183" t="s">
        <v>7</v>
      </c>
      <c r="B183" t="s">
        <v>19</v>
      </c>
      <c r="C183" s="5" t="s">
        <v>38</v>
      </c>
      <c r="D183" s="5" t="s">
        <v>46</v>
      </c>
      <c r="E183">
        <v>2021</v>
      </c>
      <c r="F183" s="1">
        <v>3</v>
      </c>
      <c r="G183" s="1">
        <v>300</v>
      </c>
      <c r="H183" s="1">
        <v>606300</v>
      </c>
      <c r="I183" s="1">
        <v>24252</v>
      </c>
      <c r="J183" s="1">
        <v>582048</v>
      </c>
      <c r="K183" s="1">
        <v>505250</v>
      </c>
      <c r="L183" s="1">
        <v>76798</v>
      </c>
      <c r="M183" s="6">
        <v>41913</v>
      </c>
      <c r="N183" s="8">
        <v>10</v>
      </c>
      <c r="O183" s="5" t="s">
        <v>30</v>
      </c>
      <c r="P183" s="7" t="s">
        <v>15</v>
      </c>
    </row>
    <row r="184" spans="1:16" x14ac:dyDescent="0.35">
      <c r="A184" t="s">
        <v>10</v>
      </c>
      <c r="B184" t="s">
        <v>17</v>
      </c>
      <c r="C184" s="5" t="s">
        <v>38</v>
      </c>
      <c r="D184" s="5" t="s">
        <v>46</v>
      </c>
      <c r="E184">
        <v>274</v>
      </c>
      <c r="F184" s="1">
        <v>3</v>
      </c>
      <c r="G184" s="1">
        <v>350</v>
      </c>
      <c r="H184" s="1">
        <v>95900</v>
      </c>
      <c r="I184" s="1">
        <v>3836</v>
      </c>
      <c r="J184" s="1">
        <v>92064</v>
      </c>
      <c r="K184" s="1">
        <v>71240</v>
      </c>
      <c r="L184" s="1">
        <v>20824</v>
      </c>
      <c r="M184" s="6">
        <v>41974</v>
      </c>
      <c r="N184" s="8">
        <v>12</v>
      </c>
      <c r="O184" s="5" t="s">
        <v>32</v>
      </c>
      <c r="P184" s="7" t="s">
        <v>15</v>
      </c>
    </row>
    <row r="185" spans="1:16" x14ac:dyDescent="0.35">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5">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5">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5">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5">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5">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5">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5">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5">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5">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5">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5">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5">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5">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5">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5">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5">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5">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5">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5">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5">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5">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5">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5">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5">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5">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5">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5">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5">
      <c r="A213" t="s">
        <v>8</v>
      </c>
      <c r="B213" t="s">
        <v>17</v>
      </c>
      <c r="C213" s="5" t="s">
        <v>43</v>
      </c>
      <c r="D213" s="5" t="s">
        <v>46</v>
      </c>
      <c r="E213">
        <v>671</v>
      </c>
      <c r="F213" s="1">
        <v>260</v>
      </c>
      <c r="G213" s="1">
        <v>15</v>
      </c>
      <c r="H213" s="1">
        <v>10065</v>
      </c>
      <c r="I213" s="1">
        <v>402.6</v>
      </c>
      <c r="J213" s="1">
        <v>9662.4</v>
      </c>
      <c r="K213" s="1">
        <v>6710</v>
      </c>
      <c r="L213" s="1">
        <v>2952.3999999999996</v>
      </c>
      <c r="M213" s="6">
        <v>41548</v>
      </c>
      <c r="N213" s="8">
        <v>10</v>
      </c>
      <c r="O213" s="5" t="s">
        <v>30</v>
      </c>
      <c r="P213" s="7" t="s">
        <v>14</v>
      </c>
    </row>
    <row r="214" spans="1:16" x14ac:dyDescent="0.35">
      <c r="A214" t="s">
        <v>10</v>
      </c>
      <c r="B214" t="s">
        <v>16</v>
      </c>
      <c r="C214" s="5" t="s">
        <v>43</v>
      </c>
      <c r="D214" s="5" t="s">
        <v>46</v>
      </c>
      <c r="E214">
        <v>1778</v>
      </c>
      <c r="F214" s="1">
        <v>260</v>
      </c>
      <c r="G214" s="1">
        <v>350</v>
      </c>
      <c r="H214" s="1">
        <v>622300</v>
      </c>
      <c r="I214" s="1">
        <v>24892</v>
      </c>
      <c r="J214" s="1">
        <v>597408</v>
      </c>
      <c r="K214" s="1">
        <v>462280</v>
      </c>
      <c r="L214" s="1">
        <v>135128</v>
      </c>
      <c r="M214" s="6">
        <v>41609</v>
      </c>
      <c r="N214" s="8">
        <v>12</v>
      </c>
      <c r="O214" s="5" t="s">
        <v>32</v>
      </c>
      <c r="P214" s="7" t="s">
        <v>14</v>
      </c>
    </row>
    <row r="215" spans="1:16" x14ac:dyDescent="0.35">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5">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5">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5">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5">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5">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5">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5">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5">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5">
      <c r="A224" t="s">
        <v>10</v>
      </c>
      <c r="B224" t="s">
        <v>19</v>
      </c>
      <c r="C224" s="5" t="s">
        <v>43</v>
      </c>
      <c r="D224" s="5" t="s">
        <v>47</v>
      </c>
      <c r="E224">
        <v>1159</v>
      </c>
      <c r="F224" s="1">
        <v>260</v>
      </c>
      <c r="G224" s="1">
        <v>7</v>
      </c>
      <c r="H224" s="1">
        <v>8113</v>
      </c>
      <c r="I224" s="1">
        <v>405.65</v>
      </c>
      <c r="J224" s="1">
        <v>7707.35</v>
      </c>
      <c r="K224" s="1">
        <v>5795</v>
      </c>
      <c r="L224" s="1">
        <v>1912.3500000000004</v>
      </c>
      <c r="M224" s="6">
        <v>41548</v>
      </c>
      <c r="N224" s="8">
        <v>10</v>
      </c>
      <c r="O224" s="5" t="s">
        <v>30</v>
      </c>
      <c r="P224" s="7" t="s">
        <v>14</v>
      </c>
    </row>
    <row r="225" spans="1:16" x14ac:dyDescent="0.35">
      <c r="A225" t="s">
        <v>11</v>
      </c>
      <c r="B225" t="s">
        <v>18</v>
      </c>
      <c r="C225" s="5" t="s">
        <v>38</v>
      </c>
      <c r="D225" s="5" t="s">
        <v>47</v>
      </c>
      <c r="E225">
        <v>1865</v>
      </c>
      <c r="F225" s="1">
        <v>3</v>
      </c>
      <c r="G225" s="1">
        <v>12</v>
      </c>
      <c r="H225" s="1">
        <v>22380</v>
      </c>
      <c r="I225" s="1">
        <v>1119</v>
      </c>
      <c r="J225" s="1">
        <v>21261</v>
      </c>
      <c r="K225" s="1">
        <v>5595</v>
      </c>
      <c r="L225" s="1">
        <v>15666</v>
      </c>
      <c r="M225" s="6">
        <v>41671</v>
      </c>
      <c r="N225" s="8">
        <v>2</v>
      </c>
      <c r="O225" s="5" t="s">
        <v>22</v>
      </c>
      <c r="P225" s="7" t="s">
        <v>15</v>
      </c>
    </row>
    <row r="226" spans="1:16" x14ac:dyDescent="0.35">
      <c r="A226" t="s">
        <v>11</v>
      </c>
      <c r="B226" t="s">
        <v>19</v>
      </c>
      <c r="C226" s="5" t="s">
        <v>38</v>
      </c>
      <c r="D226" s="5" t="s">
        <v>47</v>
      </c>
      <c r="E226">
        <v>1116</v>
      </c>
      <c r="F226" s="1">
        <v>3</v>
      </c>
      <c r="G226" s="1">
        <v>12</v>
      </c>
      <c r="H226" s="1">
        <v>13392</v>
      </c>
      <c r="I226" s="1">
        <v>669.6</v>
      </c>
      <c r="J226" s="1">
        <v>12722.4</v>
      </c>
      <c r="K226" s="1">
        <v>3348</v>
      </c>
      <c r="L226" s="1">
        <v>9374.4</v>
      </c>
      <c r="M226" s="6">
        <v>41671</v>
      </c>
      <c r="N226" s="8">
        <v>2</v>
      </c>
      <c r="O226" s="5" t="s">
        <v>22</v>
      </c>
      <c r="P226" s="7" t="s">
        <v>15</v>
      </c>
    </row>
    <row r="227" spans="1:16" x14ac:dyDescent="0.35">
      <c r="A227" t="s">
        <v>10</v>
      </c>
      <c r="B227" t="s">
        <v>18</v>
      </c>
      <c r="C227" s="5" t="s">
        <v>38</v>
      </c>
      <c r="D227" s="5" t="s">
        <v>47</v>
      </c>
      <c r="E227">
        <v>1563</v>
      </c>
      <c r="F227" s="1">
        <v>3</v>
      </c>
      <c r="G227" s="1">
        <v>20</v>
      </c>
      <c r="H227" s="1">
        <v>31260</v>
      </c>
      <c r="I227" s="1">
        <v>1563</v>
      </c>
      <c r="J227" s="1">
        <v>29697</v>
      </c>
      <c r="K227" s="1">
        <v>15630</v>
      </c>
      <c r="L227" s="1">
        <v>14067</v>
      </c>
      <c r="M227" s="6">
        <v>41760</v>
      </c>
      <c r="N227" s="8">
        <v>5</v>
      </c>
      <c r="O227" s="5" t="s">
        <v>25</v>
      </c>
      <c r="P227" s="7" t="s">
        <v>15</v>
      </c>
    </row>
    <row r="228" spans="1:16" x14ac:dyDescent="0.35">
      <c r="A228" t="s">
        <v>7</v>
      </c>
      <c r="B228" t="s">
        <v>17</v>
      </c>
      <c r="C228" s="5" t="s">
        <v>38</v>
      </c>
      <c r="D228" s="5" t="s">
        <v>47</v>
      </c>
      <c r="E228">
        <v>991</v>
      </c>
      <c r="F228" s="1">
        <v>3</v>
      </c>
      <c r="G228" s="1">
        <v>300</v>
      </c>
      <c r="H228" s="1">
        <v>297300</v>
      </c>
      <c r="I228" s="1">
        <v>14865</v>
      </c>
      <c r="J228" s="1">
        <v>282435</v>
      </c>
      <c r="K228" s="1">
        <v>247750</v>
      </c>
      <c r="L228" s="1">
        <v>34685</v>
      </c>
      <c r="M228" s="6">
        <v>41791</v>
      </c>
      <c r="N228" s="8">
        <v>6</v>
      </c>
      <c r="O228" s="5" t="s">
        <v>26</v>
      </c>
      <c r="P228" s="7" t="s">
        <v>15</v>
      </c>
    </row>
    <row r="229" spans="1:16" x14ac:dyDescent="0.35">
      <c r="A229" t="s">
        <v>10</v>
      </c>
      <c r="B229" t="s">
        <v>19</v>
      </c>
      <c r="C229" s="5" t="s">
        <v>38</v>
      </c>
      <c r="D229" s="5" t="s">
        <v>47</v>
      </c>
      <c r="E229">
        <v>1016</v>
      </c>
      <c r="F229" s="1">
        <v>3</v>
      </c>
      <c r="G229" s="1">
        <v>7</v>
      </c>
      <c r="H229" s="1">
        <v>7112</v>
      </c>
      <c r="I229" s="1">
        <v>355.6</v>
      </c>
      <c r="J229" s="1">
        <v>6756.4</v>
      </c>
      <c r="K229" s="1">
        <v>5080</v>
      </c>
      <c r="L229" s="1">
        <v>1676.3999999999996</v>
      </c>
      <c r="M229" s="6">
        <v>41579</v>
      </c>
      <c r="N229" s="8">
        <v>11</v>
      </c>
      <c r="O229" s="5" t="s">
        <v>31</v>
      </c>
      <c r="P229" s="7" t="s">
        <v>14</v>
      </c>
    </row>
    <row r="230" spans="1:16" x14ac:dyDescent="0.35">
      <c r="A230" t="s">
        <v>8</v>
      </c>
      <c r="B230" t="s">
        <v>20</v>
      </c>
      <c r="C230" s="5" t="s">
        <v>38</v>
      </c>
      <c r="D230" s="5" t="s">
        <v>47</v>
      </c>
      <c r="E230">
        <v>2791</v>
      </c>
      <c r="F230" s="1">
        <v>3</v>
      </c>
      <c r="G230" s="1">
        <v>15</v>
      </c>
      <c r="H230" s="1">
        <v>41865</v>
      </c>
      <c r="I230" s="1">
        <v>2093.25</v>
      </c>
      <c r="J230" s="1">
        <v>39771.75</v>
      </c>
      <c r="K230" s="1">
        <v>27910</v>
      </c>
      <c r="L230" s="1">
        <v>11861.75</v>
      </c>
      <c r="M230" s="6">
        <v>41944</v>
      </c>
      <c r="N230" s="8">
        <v>11</v>
      </c>
      <c r="O230" s="5" t="s">
        <v>31</v>
      </c>
      <c r="P230" s="7" t="s">
        <v>15</v>
      </c>
    </row>
    <row r="231" spans="1:16" x14ac:dyDescent="0.35">
      <c r="A231" t="s">
        <v>10</v>
      </c>
      <c r="B231" t="s">
        <v>17</v>
      </c>
      <c r="C231" s="5" t="s">
        <v>38</v>
      </c>
      <c r="D231" s="5" t="s">
        <v>47</v>
      </c>
      <c r="E231">
        <v>570</v>
      </c>
      <c r="F231" s="1">
        <v>3</v>
      </c>
      <c r="G231" s="1">
        <v>7</v>
      </c>
      <c r="H231" s="1">
        <v>3990</v>
      </c>
      <c r="I231" s="1">
        <v>199.5</v>
      </c>
      <c r="J231" s="1">
        <v>3790.5</v>
      </c>
      <c r="K231" s="1">
        <v>2850</v>
      </c>
      <c r="L231" s="1">
        <v>940.5</v>
      </c>
      <c r="M231" s="6">
        <v>41974</v>
      </c>
      <c r="N231" s="8">
        <v>12</v>
      </c>
      <c r="O231" s="5" t="s">
        <v>32</v>
      </c>
      <c r="P231" s="7" t="s">
        <v>15</v>
      </c>
    </row>
    <row r="232" spans="1:16" x14ac:dyDescent="0.35">
      <c r="A232" t="s">
        <v>10</v>
      </c>
      <c r="B232" t="s">
        <v>18</v>
      </c>
      <c r="C232" s="5" t="s">
        <v>38</v>
      </c>
      <c r="D232" s="5" t="s">
        <v>47</v>
      </c>
      <c r="E232">
        <v>2487</v>
      </c>
      <c r="F232" s="1">
        <v>3</v>
      </c>
      <c r="G232" s="1">
        <v>7</v>
      </c>
      <c r="H232" s="1">
        <v>17409</v>
      </c>
      <c r="I232" s="1">
        <v>870.45</v>
      </c>
      <c r="J232" s="1">
        <v>16538.55</v>
      </c>
      <c r="K232" s="1">
        <v>12435</v>
      </c>
      <c r="L232" s="1">
        <v>4103.5499999999993</v>
      </c>
      <c r="M232" s="6">
        <v>41974</v>
      </c>
      <c r="N232" s="8">
        <v>12</v>
      </c>
      <c r="O232" s="5" t="s">
        <v>32</v>
      </c>
      <c r="P232" s="7" t="s">
        <v>15</v>
      </c>
    </row>
    <row r="233" spans="1:16" x14ac:dyDescent="0.35">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5">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5">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5">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5">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5">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5">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5">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5">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5">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5">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5">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5">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5">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5">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5">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5">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5">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5">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5">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5">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5">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5">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5">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5">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5">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5">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5">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5">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5">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5">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5">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5">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5">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5">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5">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5">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5">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5">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5">
      <c r="A272" t="s">
        <v>10</v>
      </c>
      <c r="B272" t="s">
        <v>16</v>
      </c>
      <c r="C272" s="5" t="s">
        <v>43</v>
      </c>
      <c r="D272" s="5" t="s">
        <v>47</v>
      </c>
      <c r="E272">
        <v>1228</v>
      </c>
      <c r="F272" s="1">
        <v>260</v>
      </c>
      <c r="G272" s="1">
        <v>350</v>
      </c>
      <c r="H272" s="1">
        <v>429800</v>
      </c>
      <c r="I272" s="1">
        <v>21490</v>
      </c>
      <c r="J272" s="1">
        <v>408310</v>
      </c>
      <c r="K272" s="1">
        <v>319280</v>
      </c>
      <c r="L272" s="1">
        <v>89030</v>
      </c>
      <c r="M272" s="6">
        <v>41548</v>
      </c>
      <c r="N272" s="8">
        <v>10</v>
      </c>
      <c r="O272" s="5" t="s">
        <v>30</v>
      </c>
      <c r="P272" s="7" t="s">
        <v>14</v>
      </c>
    </row>
    <row r="273" spans="1:16" x14ac:dyDescent="0.35">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5">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5">
      <c r="A275" t="s">
        <v>10</v>
      </c>
      <c r="B275" t="s">
        <v>17</v>
      </c>
      <c r="C275" s="5" t="s">
        <v>38</v>
      </c>
      <c r="D275" s="5" t="s">
        <v>47</v>
      </c>
      <c r="E275">
        <v>1117.5</v>
      </c>
      <c r="F275" s="1">
        <v>3</v>
      </c>
      <c r="G275" s="1">
        <v>20</v>
      </c>
      <c r="H275" s="1">
        <v>22350</v>
      </c>
      <c r="I275" s="1">
        <v>1341</v>
      </c>
      <c r="J275" s="1">
        <v>21009</v>
      </c>
      <c r="K275" s="1">
        <v>11175</v>
      </c>
      <c r="L275" s="1">
        <v>9834</v>
      </c>
      <c r="M275" s="6">
        <v>41640</v>
      </c>
      <c r="N275" s="8">
        <v>1</v>
      </c>
      <c r="O275" s="5" t="s">
        <v>21</v>
      </c>
      <c r="P275" s="7" t="s">
        <v>15</v>
      </c>
    </row>
    <row r="276" spans="1:16" x14ac:dyDescent="0.35">
      <c r="A276" t="s">
        <v>8</v>
      </c>
      <c r="B276" t="s">
        <v>16</v>
      </c>
      <c r="C276" s="5" t="s">
        <v>38</v>
      </c>
      <c r="D276" s="5" t="s">
        <v>47</v>
      </c>
      <c r="E276">
        <v>2844</v>
      </c>
      <c r="F276" s="1">
        <v>3</v>
      </c>
      <c r="G276" s="1">
        <v>15</v>
      </c>
      <c r="H276" s="1">
        <v>42660</v>
      </c>
      <c r="I276" s="1">
        <v>2559.6</v>
      </c>
      <c r="J276" s="1">
        <v>40100.400000000001</v>
      </c>
      <c r="K276" s="1">
        <v>28440</v>
      </c>
      <c r="L276" s="1">
        <v>11660.400000000001</v>
      </c>
      <c r="M276" s="6">
        <v>41791</v>
      </c>
      <c r="N276" s="8">
        <v>6</v>
      </c>
      <c r="O276" s="5" t="s">
        <v>26</v>
      </c>
      <c r="P276" s="7" t="s">
        <v>15</v>
      </c>
    </row>
    <row r="277" spans="1:16" x14ac:dyDescent="0.35">
      <c r="A277" t="s">
        <v>11</v>
      </c>
      <c r="B277" t="s">
        <v>20</v>
      </c>
      <c r="C277" s="5" t="s">
        <v>38</v>
      </c>
      <c r="D277" s="5" t="s">
        <v>47</v>
      </c>
      <c r="E277">
        <v>562</v>
      </c>
      <c r="F277" s="1">
        <v>3</v>
      </c>
      <c r="G277" s="1">
        <v>12</v>
      </c>
      <c r="H277" s="1">
        <v>6744</v>
      </c>
      <c r="I277" s="1">
        <v>404.64</v>
      </c>
      <c r="J277" s="1">
        <v>6339.36</v>
      </c>
      <c r="K277" s="1">
        <v>1686</v>
      </c>
      <c r="L277" s="1">
        <v>4653.3599999999997</v>
      </c>
      <c r="M277" s="6">
        <v>41883</v>
      </c>
      <c r="N277" s="8">
        <v>9</v>
      </c>
      <c r="O277" s="5" t="s">
        <v>29</v>
      </c>
      <c r="P277" s="7" t="s">
        <v>15</v>
      </c>
    </row>
    <row r="278" spans="1:16" x14ac:dyDescent="0.35">
      <c r="A278" t="s">
        <v>11</v>
      </c>
      <c r="B278" t="s">
        <v>16</v>
      </c>
      <c r="C278" s="5" t="s">
        <v>38</v>
      </c>
      <c r="D278" s="5" t="s">
        <v>47</v>
      </c>
      <c r="E278">
        <v>2299</v>
      </c>
      <c r="F278" s="1">
        <v>3</v>
      </c>
      <c r="G278" s="1">
        <v>12</v>
      </c>
      <c r="H278" s="1">
        <v>27588</v>
      </c>
      <c r="I278" s="1">
        <v>1655.28</v>
      </c>
      <c r="J278" s="1">
        <v>25932.720000000001</v>
      </c>
      <c r="K278" s="1">
        <v>6897</v>
      </c>
      <c r="L278" s="1">
        <v>19035.72</v>
      </c>
      <c r="M278" s="6">
        <v>41548</v>
      </c>
      <c r="N278" s="8">
        <v>10</v>
      </c>
      <c r="O278" s="5" t="s">
        <v>30</v>
      </c>
      <c r="P278" s="7" t="s">
        <v>14</v>
      </c>
    </row>
    <row r="279" spans="1:16" x14ac:dyDescent="0.35">
      <c r="A279" t="s">
        <v>8</v>
      </c>
      <c r="B279" t="s">
        <v>17</v>
      </c>
      <c r="C279" s="5" t="s">
        <v>38</v>
      </c>
      <c r="D279" s="5" t="s">
        <v>47</v>
      </c>
      <c r="E279">
        <v>2030</v>
      </c>
      <c r="F279" s="1">
        <v>3</v>
      </c>
      <c r="G279" s="1">
        <v>15</v>
      </c>
      <c r="H279" s="1">
        <v>30450</v>
      </c>
      <c r="I279" s="1">
        <v>1827</v>
      </c>
      <c r="J279" s="1">
        <v>28623</v>
      </c>
      <c r="K279" s="1">
        <v>20300</v>
      </c>
      <c r="L279" s="1">
        <v>8323</v>
      </c>
      <c r="M279" s="6">
        <v>41944</v>
      </c>
      <c r="N279" s="8">
        <v>11</v>
      </c>
      <c r="O279" s="5" t="s">
        <v>31</v>
      </c>
      <c r="P279" s="7" t="s">
        <v>15</v>
      </c>
    </row>
    <row r="280" spans="1:16" x14ac:dyDescent="0.35">
      <c r="A280" t="s">
        <v>10</v>
      </c>
      <c r="B280" t="s">
        <v>17</v>
      </c>
      <c r="C280" s="5" t="s">
        <v>38</v>
      </c>
      <c r="D280" s="5" t="s">
        <v>47</v>
      </c>
      <c r="E280">
        <v>263</v>
      </c>
      <c r="F280" s="1">
        <v>3</v>
      </c>
      <c r="G280" s="1">
        <v>7</v>
      </c>
      <c r="H280" s="1">
        <v>1841</v>
      </c>
      <c r="I280" s="1">
        <v>110.46</v>
      </c>
      <c r="J280" s="1">
        <v>1730.54</v>
      </c>
      <c r="K280" s="1">
        <v>1315</v>
      </c>
      <c r="L280" s="1">
        <v>415.53999999999996</v>
      </c>
      <c r="M280" s="6">
        <v>41579</v>
      </c>
      <c r="N280" s="8">
        <v>11</v>
      </c>
      <c r="O280" s="5" t="s">
        <v>31</v>
      </c>
      <c r="P280" s="7" t="s">
        <v>14</v>
      </c>
    </row>
    <row r="281" spans="1:16" x14ac:dyDescent="0.35">
      <c r="A281" t="s">
        <v>9</v>
      </c>
      <c r="B281" t="s">
        <v>19</v>
      </c>
      <c r="C281" s="5" t="s">
        <v>38</v>
      </c>
      <c r="D281" s="5" t="s">
        <v>47</v>
      </c>
      <c r="E281">
        <v>887</v>
      </c>
      <c r="F281" s="1">
        <v>3</v>
      </c>
      <c r="G281" s="1">
        <v>125</v>
      </c>
      <c r="H281" s="1">
        <v>110875</v>
      </c>
      <c r="I281" s="1">
        <v>6652.5</v>
      </c>
      <c r="J281" s="1">
        <v>104222.5</v>
      </c>
      <c r="K281" s="1">
        <v>106440</v>
      </c>
      <c r="L281" s="1">
        <v>-2217.5</v>
      </c>
      <c r="M281" s="6">
        <v>41609</v>
      </c>
      <c r="N281" s="8">
        <v>12</v>
      </c>
      <c r="O281" s="5" t="s">
        <v>32</v>
      </c>
      <c r="P281" s="7" t="s">
        <v>14</v>
      </c>
    </row>
    <row r="282" spans="1:16" x14ac:dyDescent="0.35">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5">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5">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5">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5">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5">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5">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5">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5">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5">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5">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5">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5">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5">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5">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5">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5">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5">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5">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5">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5">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5">
      <c r="A303" t="s">
        <v>10</v>
      </c>
      <c r="B303" t="s">
        <v>17</v>
      </c>
      <c r="C303" s="5" t="s">
        <v>43</v>
      </c>
      <c r="D303" s="5" t="s">
        <v>47</v>
      </c>
      <c r="E303">
        <v>727</v>
      </c>
      <c r="F303" s="1">
        <v>260</v>
      </c>
      <c r="G303" s="1">
        <v>350</v>
      </c>
      <c r="H303" s="1">
        <v>254450</v>
      </c>
      <c r="I303" s="1">
        <v>15267</v>
      </c>
      <c r="J303" s="1">
        <v>239183</v>
      </c>
      <c r="K303" s="1">
        <v>189020</v>
      </c>
      <c r="L303" s="1">
        <v>50163</v>
      </c>
      <c r="M303" s="6">
        <v>41548</v>
      </c>
      <c r="N303" s="8">
        <v>10</v>
      </c>
      <c r="O303" s="5" t="s">
        <v>30</v>
      </c>
      <c r="P303" s="7" t="s">
        <v>14</v>
      </c>
    </row>
    <row r="304" spans="1:16" x14ac:dyDescent="0.35">
      <c r="A304" t="s">
        <v>10</v>
      </c>
      <c r="B304" t="s">
        <v>18</v>
      </c>
      <c r="C304" s="5" t="s">
        <v>43</v>
      </c>
      <c r="D304" s="5" t="s">
        <v>47</v>
      </c>
      <c r="E304">
        <v>1403</v>
      </c>
      <c r="F304" s="1">
        <v>260</v>
      </c>
      <c r="G304" s="1">
        <v>7</v>
      </c>
      <c r="H304" s="1">
        <v>9821</v>
      </c>
      <c r="I304" s="1">
        <v>589.26</v>
      </c>
      <c r="J304" s="1">
        <v>9231.74</v>
      </c>
      <c r="K304" s="1">
        <v>7015</v>
      </c>
      <c r="L304" s="1">
        <v>2216.7399999999998</v>
      </c>
      <c r="M304" s="6">
        <v>41548</v>
      </c>
      <c r="N304" s="8">
        <v>10</v>
      </c>
      <c r="O304" s="5" t="s">
        <v>30</v>
      </c>
      <c r="P304" s="7" t="s">
        <v>14</v>
      </c>
    </row>
    <row r="305" spans="1:16" x14ac:dyDescent="0.35">
      <c r="A305" t="s">
        <v>10</v>
      </c>
      <c r="B305" t="s">
        <v>18</v>
      </c>
      <c r="C305" s="5" t="s">
        <v>43</v>
      </c>
      <c r="D305" s="5" t="s">
        <v>47</v>
      </c>
      <c r="E305">
        <v>2076</v>
      </c>
      <c r="F305" s="1">
        <v>260</v>
      </c>
      <c r="G305" s="1">
        <v>350</v>
      </c>
      <c r="H305" s="1">
        <v>726600</v>
      </c>
      <c r="I305" s="1">
        <v>43596</v>
      </c>
      <c r="J305" s="1">
        <v>683004</v>
      </c>
      <c r="K305" s="1">
        <v>539760</v>
      </c>
      <c r="L305" s="1">
        <v>143244</v>
      </c>
      <c r="M305" s="6">
        <v>41548</v>
      </c>
      <c r="N305" s="8">
        <v>10</v>
      </c>
      <c r="O305" s="5" t="s">
        <v>30</v>
      </c>
      <c r="P305" s="7" t="s">
        <v>14</v>
      </c>
    </row>
    <row r="306" spans="1:16" x14ac:dyDescent="0.35">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5">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5">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5">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5">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5">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5">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5">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5">
      <c r="A314" t="s">
        <v>11</v>
      </c>
      <c r="B314" t="s">
        <v>20</v>
      </c>
      <c r="C314" s="5" t="s">
        <v>38</v>
      </c>
      <c r="D314" s="5" t="s">
        <v>47</v>
      </c>
      <c r="E314">
        <v>727</v>
      </c>
      <c r="F314" s="1">
        <v>3</v>
      </c>
      <c r="G314" s="1">
        <v>12</v>
      </c>
      <c r="H314" s="1">
        <v>8724</v>
      </c>
      <c r="I314" s="1">
        <v>610.67999999999995</v>
      </c>
      <c r="J314" s="1">
        <v>8113.32</v>
      </c>
      <c r="K314" s="1">
        <v>2181</v>
      </c>
      <c r="L314" s="1">
        <v>5932.32</v>
      </c>
      <c r="M314" s="6">
        <v>41671</v>
      </c>
      <c r="N314" s="8">
        <v>2</v>
      </c>
      <c r="O314" s="5" t="s">
        <v>22</v>
      </c>
      <c r="P314" s="7" t="s">
        <v>15</v>
      </c>
    </row>
    <row r="315" spans="1:16" x14ac:dyDescent="0.35">
      <c r="A315" t="s">
        <v>11</v>
      </c>
      <c r="B315" t="s">
        <v>16</v>
      </c>
      <c r="C315" s="5" t="s">
        <v>38</v>
      </c>
      <c r="D315" s="5" t="s">
        <v>47</v>
      </c>
      <c r="E315">
        <v>1884</v>
      </c>
      <c r="F315" s="1">
        <v>3</v>
      </c>
      <c r="G315" s="1">
        <v>12</v>
      </c>
      <c r="H315" s="1">
        <v>22608</v>
      </c>
      <c r="I315" s="1">
        <v>1582.56</v>
      </c>
      <c r="J315" s="1">
        <v>21025.439999999999</v>
      </c>
      <c r="K315" s="1">
        <v>5652</v>
      </c>
      <c r="L315" s="1">
        <v>15373.439999999999</v>
      </c>
      <c r="M315" s="6">
        <v>41852</v>
      </c>
      <c r="N315" s="8">
        <v>8</v>
      </c>
      <c r="O315" s="5" t="s">
        <v>28</v>
      </c>
      <c r="P315" s="7" t="s">
        <v>15</v>
      </c>
    </row>
    <row r="316" spans="1:16" x14ac:dyDescent="0.35">
      <c r="A316" t="s">
        <v>10</v>
      </c>
      <c r="B316" t="s">
        <v>20</v>
      </c>
      <c r="C316" s="5" t="s">
        <v>38</v>
      </c>
      <c r="D316" s="5" t="s">
        <v>47</v>
      </c>
      <c r="E316">
        <v>1834</v>
      </c>
      <c r="F316" s="1">
        <v>3</v>
      </c>
      <c r="G316" s="1">
        <v>20</v>
      </c>
      <c r="H316" s="1">
        <v>36680</v>
      </c>
      <c r="I316" s="1">
        <v>2567.6</v>
      </c>
      <c r="J316" s="1">
        <v>34112.400000000001</v>
      </c>
      <c r="K316" s="1">
        <v>18340</v>
      </c>
      <c r="L316" s="1">
        <v>15772.400000000001</v>
      </c>
      <c r="M316" s="6">
        <v>41518</v>
      </c>
      <c r="N316" s="8">
        <v>9</v>
      </c>
      <c r="O316" s="5" t="s">
        <v>29</v>
      </c>
      <c r="P316" s="7" t="s">
        <v>14</v>
      </c>
    </row>
    <row r="317" spans="1:16" x14ac:dyDescent="0.35">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5">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5">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5">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5">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5">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5">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5">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5">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5">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5">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5">
      <c r="A328" t="s">
        <v>10</v>
      </c>
      <c r="B328" t="s">
        <v>17</v>
      </c>
      <c r="C328" s="5" t="s">
        <v>38</v>
      </c>
      <c r="D328" s="5" t="s">
        <v>47</v>
      </c>
      <c r="E328">
        <v>1761</v>
      </c>
      <c r="F328" s="1">
        <v>3</v>
      </c>
      <c r="G328" s="1">
        <v>350</v>
      </c>
      <c r="H328" s="1">
        <v>616350</v>
      </c>
      <c r="I328" s="1">
        <v>43144.5</v>
      </c>
      <c r="J328" s="1">
        <v>573205.5</v>
      </c>
      <c r="K328" s="1">
        <v>457860</v>
      </c>
      <c r="L328" s="1">
        <v>115345.5</v>
      </c>
      <c r="M328" s="6">
        <v>41699</v>
      </c>
      <c r="N328" s="8">
        <v>3</v>
      </c>
      <c r="O328" s="5" t="s">
        <v>23</v>
      </c>
      <c r="P328" s="7" t="s">
        <v>15</v>
      </c>
    </row>
    <row r="329" spans="1:16" x14ac:dyDescent="0.35">
      <c r="A329" t="s">
        <v>7</v>
      </c>
      <c r="B329" t="s">
        <v>18</v>
      </c>
      <c r="C329" s="5" t="s">
        <v>38</v>
      </c>
      <c r="D329" s="5" t="s">
        <v>47</v>
      </c>
      <c r="E329">
        <v>448</v>
      </c>
      <c r="F329" s="1">
        <v>3</v>
      </c>
      <c r="G329" s="1">
        <v>300</v>
      </c>
      <c r="H329" s="1">
        <v>134400</v>
      </c>
      <c r="I329" s="1">
        <v>9408</v>
      </c>
      <c r="J329" s="1">
        <v>124992</v>
      </c>
      <c r="K329" s="1">
        <v>112000</v>
      </c>
      <c r="L329" s="1">
        <v>12992</v>
      </c>
      <c r="M329" s="6">
        <v>41791</v>
      </c>
      <c r="N329" s="8">
        <v>6</v>
      </c>
      <c r="O329" s="5" t="s">
        <v>26</v>
      </c>
      <c r="P329" s="7" t="s">
        <v>15</v>
      </c>
    </row>
    <row r="330" spans="1:16" x14ac:dyDescent="0.35">
      <c r="A330" t="s">
        <v>7</v>
      </c>
      <c r="B330" t="s">
        <v>18</v>
      </c>
      <c r="C330" s="5" t="s">
        <v>38</v>
      </c>
      <c r="D330" s="5" t="s">
        <v>47</v>
      </c>
      <c r="E330">
        <v>2181</v>
      </c>
      <c r="F330" s="1">
        <v>3</v>
      </c>
      <c r="G330" s="1">
        <v>300</v>
      </c>
      <c r="H330" s="1">
        <v>654300</v>
      </c>
      <c r="I330" s="1">
        <v>45801</v>
      </c>
      <c r="J330" s="1">
        <v>608499</v>
      </c>
      <c r="K330" s="1">
        <v>545250</v>
      </c>
      <c r="L330" s="1">
        <v>63249</v>
      </c>
      <c r="M330" s="6">
        <v>41913</v>
      </c>
      <c r="N330" s="8">
        <v>10</v>
      </c>
      <c r="O330" s="5" t="s">
        <v>30</v>
      </c>
      <c r="P330" s="7" t="s">
        <v>15</v>
      </c>
    </row>
    <row r="331" spans="1:16" x14ac:dyDescent="0.35">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5">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5">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5">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5">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5">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5">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5">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5">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5">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5">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5">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5">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5">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5">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5">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5">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5">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5">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5">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5">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5">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5">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5">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5">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5">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5">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5">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5">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5">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5">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5">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5">
      <c r="A363" t="s">
        <v>9</v>
      </c>
      <c r="B363" t="s">
        <v>20</v>
      </c>
      <c r="C363" s="5" t="s">
        <v>38</v>
      </c>
      <c r="D363" s="5" t="s">
        <v>47</v>
      </c>
      <c r="E363">
        <v>1540</v>
      </c>
      <c r="F363" s="1">
        <v>3</v>
      </c>
      <c r="G363" s="1">
        <v>125</v>
      </c>
      <c r="H363" s="1">
        <v>192500</v>
      </c>
      <c r="I363" s="1">
        <v>15400</v>
      </c>
      <c r="J363" s="1">
        <v>177100</v>
      </c>
      <c r="K363" s="1">
        <v>184800</v>
      </c>
      <c r="L363" s="1">
        <v>-7700</v>
      </c>
      <c r="M363" s="6">
        <v>41852</v>
      </c>
      <c r="N363" s="8">
        <v>8</v>
      </c>
      <c r="O363" s="5" t="s">
        <v>28</v>
      </c>
      <c r="P363" s="7" t="s">
        <v>15</v>
      </c>
    </row>
    <row r="364" spans="1:16" x14ac:dyDescent="0.35">
      <c r="A364" t="s">
        <v>8</v>
      </c>
      <c r="B364" t="s">
        <v>18</v>
      </c>
      <c r="C364" s="5" t="s">
        <v>38</v>
      </c>
      <c r="D364" s="5" t="s">
        <v>47</v>
      </c>
      <c r="E364">
        <v>490</v>
      </c>
      <c r="F364" s="1">
        <v>3</v>
      </c>
      <c r="G364" s="1">
        <v>15</v>
      </c>
      <c r="H364" s="1">
        <v>7350</v>
      </c>
      <c r="I364" s="1">
        <v>588</v>
      </c>
      <c r="J364" s="1">
        <v>6762</v>
      </c>
      <c r="K364" s="1">
        <v>4900</v>
      </c>
      <c r="L364" s="1">
        <v>1862</v>
      </c>
      <c r="M364" s="6">
        <v>41944</v>
      </c>
      <c r="N364" s="8">
        <v>11</v>
      </c>
      <c r="O364" s="5" t="s">
        <v>31</v>
      </c>
      <c r="P364" s="7" t="s">
        <v>15</v>
      </c>
    </row>
    <row r="365" spans="1:16" x14ac:dyDescent="0.35">
      <c r="A365" t="s">
        <v>10</v>
      </c>
      <c r="B365" t="s">
        <v>20</v>
      </c>
      <c r="C365" s="5" t="s">
        <v>38</v>
      </c>
      <c r="D365" s="5" t="s">
        <v>47</v>
      </c>
      <c r="E365">
        <v>1362</v>
      </c>
      <c r="F365" s="1">
        <v>3</v>
      </c>
      <c r="G365" s="1">
        <v>350</v>
      </c>
      <c r="H365" s="1">
        <v>476700</v>
      </c>
      <c r="I365" s="1">
        <v>38136</v>
      </c>
      <c r="J365" s="1">
        <v>438564</v>
      </c>
      <c r="K365" s="1">
        <v>354120</v>
      </c>
      <c r="L365" s="1">
        <v>84444</v>
      </c>
      <c r="M365" s="6">
        <v>41974</v>
      </c>
      <c r="N365" s="8">
        <v>12</v>
      </c>
      <c r="O365" s="5" t="s">
        <v>32</v>
      </c>
      <c r="P365" s="7" t="s">
        <v>15</v>
      </c>
    </row>
    <row r="366" spans="1:16" x14ac:dyDescent="0.35">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5">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5">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5">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5">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5">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5">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5">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5">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5">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5">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5">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5">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5">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5">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5">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5">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5">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5">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5">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5">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5">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5">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5">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5">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5">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5">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5">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5">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5">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5">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5">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5">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5">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5">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5">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5">
      <c r="A402" t="s">
        <v>11</v>
      </c>
      <c r="B402" t="s">
        <v>20</v>
      </c>
      <c r="C402" s="5" t="s">
        <v>43</v>
      </c>
      <c r="D402" s="5" t="s">
        <v>47</v>
      </c>
      <c r="E402">
        <v>1375</v>
      </c>
      <c r="F402" s="1">
        <v>260</v>
      </c>
      <c r="G402" s="1">
        <v>12</v>
      </c>
      <c r="H402" s="1">
        <v>16500</v>
      </c>
      <c r="I402" s="1">
        <v>1320</v>
      </c>
      <c r="J402" s="1">
        <v>15180</v>
      </c>
      <c r="K402" s="1">
        <v>4125</v>
      </c>
      <c r="L402" s="1">
        <v>11055</v>
      </c>
      <c r="M402" s="6">
        <v>41609</v>
      </c>
      <c r="N402" s="8">
        <v>12</v>
      </c>
      <c r="O402" s="5" t="s">
        <v>32</v>
      </c>
      <c r="P402" s="7" t="s">
        <v>14</v>
      </c>
    </row>
    <row r="403" spans="1:16" x14ac:dyDescent="0.35">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5">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5">
      <c r="A405" t="s">
        <v>7</v>
      </c>
      <c r="B405" t="s">
        <v>16</v>
      </c>
      <c r="C405" s="5" t="s">
        <v>38</v>
      </c>
      <c r="D405" s="5" t="s">
        <v>47</v>
      </c>
      <c r="E405">
        <v>1094</v>
      </c>
      <c r="F405" s="1">
        <v>3</v>
      </c>
      <c r="G405" s="1">
        <v>300</v>
      </c>
      <c r="H405" s="1">
        <v>328200</v>
      </c>
      <c r="I405" s="1">
        <v>29538</v>
      </c>
      <c r="J405" s="1">
        <v>298662</v>
      </c>
      <c r="K405" s="1">
        <v>273500</v>
      </c>
      <c r="L405" s="1">
        <v>25162</v>
      </c>
      <c r="M405" s="6">
        <v>41791</v>
      </c>
      <c r="N405" s="8">
        <v>6</v>
      </c>
      <c r="O405" s="5" t="s">
        <v>26</v>
      </c>
      <c r="P405" s="7" t="s">
        <v>15</v>
      </c>
    </row>
    <row r="406" spans="1:16" x14ac:dyDescent="0.35">
      <c r="A406" t="s">
        <v>11</v>
      </c>
      <c r="B406" t="s">
        <v>20</v>
      </c>
      <c r="C406" s="5" t="s">
        <v>38</v>
      </c>
      <c r="D406" s="5" t="s">
        <v>47</v>
      </c>
      <c r="E406">
        <v>367</v>
      </c>
      <c r="F406" s="1">
        <v>3</v>
      </c>
      <c r="G406" s="1">
        <v>12</v>
      </c>
      <c r="H406" s="1">
        <v>4404</v>
      </c>
      <c r="I406" s="1">
        <v>396.36</v>
      </c>
      <c r="J406" s="1">
        <v>4007.64</v>
      </c>
      <c r="K406" s="1">
        <v>1101</v>
      </c>
      <c r="L406" s="1">
        <v>2906.64</v>
      </c>
      <c r="M406" s="6">
        <v>41548</v>
      </c>
      <c r="N406" s="8">
        <v>10</v>
      </c>
      <c r="O406" s="5" t="s">
        <v>30</v>
      </c>
      <c r="P406" s="7" t="s">
        <v>14</v>
      </c>
    </row>
    <row r="407" spans="1:16" x14ac:dyDescent="0.35">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5">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5">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5">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5">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5">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5">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5">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5">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5">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5">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5">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5">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5">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5">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5">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5">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5">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5">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5">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5">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5">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5">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5">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5">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5">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5">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5">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5">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5">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5">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5">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5">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5">
      <c r="A440" t="s">
        <v>8</v>
      </c>
      <c r="B440" t="s">
        <v>19</v>
      </c>
      <c r="C440" s="5" t="s">
        <v>43</v>
      </c>
      <c r="D440" s="5" t="s">
        <v>47</v>
      </c>
      <c r="E440">
        <v>970</v>
      </c>
      <c r="F440" s="1">
        <v>260</v>
      </c>
      <c r="G440" s="1">
        <v>15</v>
      </c>
      <c r="H440" s="1">
        <v>14550</v>
      </c>
      <c r="I440" s="1">
        <v>1309.5</v>
      </c>
      <c r="J440" s="1">
        <v>13240.5</v>
      </c>
      <c r="K440" s="1">
        <v>9700</v>
      </c>
      <c r="L440" s="1">
        <v>3540.5</v>
      </c>
      <c r="M440" s="6">
        <v>41579</v>
      </c>
      <c r="N440" s="8">
        <v>11</v>
      </c>
      <c r="O440" s="5" t="s">
        <v>31</v>
      </c>
      <c r="P440" s="7" t="s">
        <v>14</v>
      </c>
    </row>
    <row r="441" spans="1:16" x14ac:dyDescent="0.35">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5">
      <c r="A442" t="s">
        <v>10</v>
      </c>
      <c r="B442" t="s">
        <v>19</v>
      </c>
      <c r="C442" s="5" t="s">
        <v>38</v>
      </c>
      <c r="D442" s="5" t="s">
        <v>47</v>
      </c>
      <c r="E442">
        <v>663</v>
      </c>
      <c r="F442" s="1">
        <v>3</v>
      </c>
      <c r="G442" s="1">
        <v>20</v>
      </c>
      <c r="H442" s="1">
        <v>13260</v>
      </c>
      <c r="I442" s="1">
        <v>1193.4000000000001</v>
      </c>
      <c r="J442" s="1">
        <v>12066.6</v>
      </c>
      <c r="K442" s="1">
        <v>6630</v>
      </c>
      <c r="L442" s="1">
        <v>5436.6</v>
      </c>
      <c r="M442" s="6">
        <v>41760</v>
      </c>
      <c r="N442" s="8">
        <v>5</v>
      </c>
      <c r="O442" s="5" t="s">
        <v>25</v>
      </c>
      <c r="P442" s="7" t="s">
        <v>15</v>
      </c>
    </row>
    <row r="443" spans="1:16" x14ac:dyDescent="0.35">
      <c r="A443" t="s">
        <v>10</v>
      </c>
      <c r="B443" t="s">
        <v>16</v>
      </c>
      <c r="C443" s="5" t="s">
        <v>38</v>
      </c>
      <c r="D443" s="5" t="s">
        <v>47</v>
      </c>
      <c r="E443">
        <v>819</v>
      </c>
      <c r="F443" s="1">
        <v>3</v>
      </c>
      <c r="G443" s="1">
        <v>7</v>
      </c>
      <c r="H443" s="1">
        <v>5733</v>
      </c>
      <c r="I443" s="1">
        <v>515.97</v>
      </c>
      <c r="J443" s="1">
        <v>5217.03</v>
      </c>
      <c r="K443" s="1">
        <v>4095</v>
      </c>
      <c r="L443" s="1">
        <v>1122.03</v>
      </c>
      <c r="M443" s="6">
        <v>41821</v>
      </c>
      <c r="N443" s="8">
        <v>7</v>
      </c>
      <c r="O443" s="5" t="s">
        <v>27</v>
      </c>
      <c r="P443" s="7" t="s">
        <v>15</v>
      </c>
    </row>
    <row r="444" spans="1:16" x14ac:dyDescent="0.35">
      <c r="A444" t="s">
        <v>11</v>
      </c>
      <c r="B444" t="s">
        <v>19</v>
      </c>
      <c r="C444" s="5" t="s">
        <v>38</v>
      </c>
      <c r="D444" s="5" t="s">
        <v>47</v>
      </c>
      <c r="E444">
        <v>1580</v>
      </c>
      <c r="F444" s="1">
        <v>3</v>
      </c>
      <c r="G444" s="1">
        <v>12</v>
      </c>
      <c r="H444" s="1">
        <v>18960</v>
      </c>
      <c r="I444" s="1">
        <v>1706.4</v>
      </c>
      <c r="J444" s="1">
        <v>17253.599999999999</v>
      </c>
      <c r="K444" s="1">
        <v>4740</v>
      </c>
      <c r="L444" s="1">
        <v>12513.599999999999</v>
      </c>
      <c r="M444" s="6">
        <v>41883</v>
      </c>
      <c r="N444" s="8">
        <v>9</v>
      </c>
      <c r="O444" s="5" t="s">
        <v>29</v>
      </c>
      <c r="P444" s="7" t="s">
        <v>15</v>
      </c>
    </row>
    <row r="445" spans="1:16" x14ac:dyDescent="0.35">
      <c r="A445" t="s">
        <v>10</v>
      </c>
      <c r="B445" t="s">
        <v>20</v>
      </c>
      <c r="C445" s="5" t="s">
        <v>38</v>
      </c>
      <c r="D445" s="5" t="s">
        <v>47</v>
      </c>
      <c r="E445">
        <v>521</v>
      </c>
      <c r="F445" s="1">
        <v>3</v>
      </c>
      <c r="G445" s="1">
        <v>7</v>
      </c>
      <c r="H445" s="1">
        <v>3647</v>
      </c>
      <c r="I445" s="1">
        <v>328.23</v>
      </c>
      <c r="J445" s="1">
        <v>3318.77</v>
      </c>
      <c r="K445" s="1">
        <v>2605</v>
      </c>
      <c r="L445" s="1">
        <v>713.77</v>
      </c>
      <c r="M445" s="6">
        <v>41974</v>
      </c>
      <c r="N445" s="8">
        <v>12</v>
      </c>
      <c r="O445" s="5" t="s">
        <v>32</v>
      </c>
      <c r="P445" s="7" t="s">
        <v>15</v>
      </c>
    </row>
    <row r="446" spans="1:16" x14ac:dyDescent="0.35">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5">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5">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5">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5">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5">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5">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5">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5">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5">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5">
      <c r="A456" t="s">
        <v>11</v>
      </c>
      <c r="B456" t="s">
        <v>18</v>
      </c>
      <c r="C456" s="5" t="s">
        <v>43</v>
      </c>
      <c r="D456" s="5" t="s">
        <v>47</v>
      </c>
      <c r="E456">
        <v>306</v>
      </c>
      <c r="F456" s="1">
        <v>260</v>
      </c>
      <c r="G456" s="1">
        <v>12</v>
      </c>
      <c r="H456" s="1">
        <v>3672</v>
      </c>
      <c r="I456" s="1">
        <v>330.48</v>
      </c>
      <c r="J456" s="1">
        <v>3341.52</v>
      </c>
      <c r="K456" s="1">
        <v>918</v>
      </c>
      <c r="L456" s="1">
        <v>2423.52</v>
      </c>
      <c r="M456" s="6">
        <v>41609</v>
      </c>
      <c r="N456" s="8">
        <v>12</v>
      </c>
      <c r="O456" s="5" t="s">
        <v>32</v>
      </c>
      <c r="P456" s="7" t="s">
        <v>14</v>
      </c>
    </row>
    <row r="457" spans="1:16" x14ac:dyDescent="0.35">
      <c r="A457" t="s">
        <v>11</v>
      </c>
      <c r="B457" t="s">
        <v>17</v>
      </c>
      <c r="C457" s="5" t="s">
        <v>38</v>
      </c>
      <c r="D457" s="5" t="s">
        <v>48</v>
      </c>
      <c r="E457">
        <v>386</v>
      </c>
      <c r="F457" s="1">
        <v>3</v>
      </c>
      <c r="G457" s="1">
        <v>12</v>
      </c>
      <c r="H457" s="1">
        <v>4632</v>
      </c>
      <c r="I457" s="1">
        <v>463.2</v>
      </c>
      <c r="J457" s="1">
        <v>4168.8</v>
      </c>
      <c r="K457" s="1">
        <v>1158</v>
      </c>
      <c r="L457" s="1">
        <v>3010.8</v>
      </c>
      <c r="M457" s="6">
        <v>41548</v>
      </c>
      <c r="N457" s="8">
        <v>10</v>
      </c>
      <c r="O457" s="5" t="s">
        <v>30</v>
      </c>
      <c r="P457" s="7" t="s">
        <v>14</v>
      </c>
    </row>
    <row r="458" spans="1:16" x14ac:dyDescent="0.35">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5">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5">
      <c r="A460" t="s">
        <v>9</v>
      </c>
      <c r="B460" t="s">
        <v>17</v>
      </c>
      <c r="C460" s="5" t="s">
        <v>38</v>
      </c>
      <c r="D460" s="5" t="s">
        <v>48</v>
      </c>
      <c r="E460">
        <v>3445.5</v>
      </c>
      <c r="F460" s="1">
        <v>3</v>
      </c>
      <c r="G460" s="1">
        <v>125</v>
      </c>
      <c r="H460" s="1">
        <v>430687.5</v>
      </c>
      <c r="I460" s="1">
        <v>43068.75</v>
      </c>
      <c r="J460" s="1">
        <v>387618.75</v>
      </c>
      <c r="K460" s="1">
        <v>413460</v>
      </c>
      <c r="L460" s="1">
        <v>-25841.25</v>
      </c>
      <c r="M460" s="6">
        <v>41730</v>
      </c>
      <c r="N460" s="8">
        <v>4</v>
      </c>
      <c r="O460" s="5" t="s">
        <v>24</v>
      </c>
      <c r="P460" s="7" t="s">
        <v>15</v>
      </c>
    </row>
    <row r="461" spans="1:16" x14ac:dyDescent="0.35">
      <c r="A461" t="s">
        <v>9</v>
      </c>
      <c r="B461" t="s">
        <v>18</v>
      </c>
      <c r="C461" s="5" t="s">
        <v>38</v>
      </c>
      <c r="D461" s="5" t="s">
        <v>48</v>
      </c>
      <c r="E461">
        <v>1482</v>
      </c>
      <c r="F461" s="1">
        <v>3</v>
      </c>
      <c r="G461" s="1">
        <v>125</v>
      </c>
      <c r="H461" s="1">
        <v>185250</v>
      </c>
      <c r="I461" s="1">
        <v>18525</v>
      </c>
      <c r="J461" s="1">
        <v>166725</v>
      </c>
      <c r="K461" s="1">
        <v>177840</v>
      </c>
      <c r="L461" s="1">
        <v>-11115</v>
      </c>
      <c r="M461" s="6">
        <v>41609</v>
      </c>
      <c r="N461" s="8">
        <v>12</v>
      </c>
      <c r="O461" s="5" t="s">
        <v>32</v>
      </c>
      <c r="P461" s="7" t="s">
        <v>14</v>
      </c>
    </row>
    <row r="462" spans="1:16" x14ac:dyDescent="0.35">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5">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5">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5">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5">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5">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5">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5">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5">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5">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5">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5">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5">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5">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5">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5">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5">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5">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5">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5">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5">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5">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5">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5">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5">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5">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5">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5">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5">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5">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5">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5">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5">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5">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5">
      <c r="A496" t="s">
        <v>11</v>
      </c>
      <c r="B496" t="s">
        <v>18</v>
      </c>
      <c r="C496" s="5" t="s">
        <v>38</v>
      </c>
      <c r="D496" s="5" t="s">
        <v>48</v>
      </c>
      <c r="E496">
        <v>1198</v>
      </c>
      <c r="F496" s="1">
        <v>3</v>
      </c>
      <c r="G496" s="1">
        <v>12</v>
      </c>
      <c r="H496" s="1">
        <v>14376</v>
      </c>
      <c r="I496" s="1">
        <v>1581.36</v>
      </c>
      <c r="J496" s="1">
        <v>12794.64</v>
      </c>
      <c r="K496" s="1">
        <v>3594</v>
      </c>
      <c r="L496" s="1">
        <v>9200.64</v>
      </c>
      <c r="M496" s="6">
        <v>41548</v>
      </c>
      <c r="N496" s="8">
        <v>10</v>
      </c>
      <c r="O496" s="5" t="s">
        <v>30</v>
      </c>
      <c r="P496" s="7" t="s">
        <v>14</v>
      </c>
    </row>
    <row r="497" spans="1:16" x14ac:dyDescent="0.35">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5">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5">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5">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5">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5">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5">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5">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5">
      <c r="A505" t="s">
        <v>11</v>
      </c>
      <c r="B505" t="s">
        <v>16</v>
      </c>
      <c r="C505" s="5" t="s">
        <v>38</v>
      </c>
      <c r="D505" s="5" t="s">
        <v>48</v>
      </c>
      <c r="E505">
        <v>1937</v>
      </c>
      <c r="F505" s="1">
        <v>3</v>
      </c>
      <c r="G505" s="1">
        <v>12</v>
      </c>
      <c r="H505" s="1">
        <v>23244</v>
      </c>
      <c r="I505" s="1">
        <v>2556.84</v>
      </c>
      <c r="J505" s="1">
        <v>20687.16</v>
      </c>
      <c r="K505" s="1">
        <v>5811</v>
      </c>
      <c r="L505" s="1">
        <v>14876.16</v>
      </c>
      <c r="M505" s="6">
        <v>41671</v>
      </c>
      <c r="N505" s="8">
        <v>2</v>
      </c>
      <c r="O505" s="5" t="s">
        <v>22</v>
      </c>
      <c r="P505" s="7" t="s">
        <v>15</v>
      </c>
    </row>
    <row r="506" spans="1:16" x14ac:dyDescent="0.35">
      <c r="A506" t="s">
        <v>10</v>
      </c>
      <c r="B506" t="s">
        <v>19</v>
      </c>
      <c r="C506" s="5" t="s">
        <v>38</v>
      </c>
      <c r="D506" s="5" t="s">
        <v>48</v>
      </c>
      <c r="E506">
        <v>792</v>
      </c>
      <c r="F506" s="1">
        <v>3</v>
      </c>
      <c r="G506" s="1">
        <v>350</v>
      </c>
      <c r="H506" s="1">
        <v>277200</v>
      </c>
      <c r="I506" s="1">
        <v>30492</v>
      </c>
      <c r="J506" s="1">
        <v>246708</v>
      </c>
      <c r="K506" s="1">
        <v>205920</v>
      </c>
      <c r="L506" s="1">
        <v>40788</v>
      </c>
      <c r="M506" s="6">
        <v>41699</v>
      </c>
      <c r="N506" s="8">
        <v>3</v>
      </c>
      <c r="O506" s="5" t="s">
        <v>23</v>
      </c>
      <c r="P506" s="7" t="s">
        <v>15</v>
      </c>
    </row>
    <row r="507" spans="1:16" x14ac:dyDescent="0.35">
      <c r="A507" t="s">
        <v>7</v>
      </c>
      <c r="B507" t="s">
        <v>19</v>
      </c>
      <c r="C507" s="5" t="s">
        <v>38</v>
      </c>
      <c r="D507" s="5" t="s">
        <v>48</v>
      </c>
      <c r="E507">
        <v>2811</v>
      </c>
      <c r="F507" s="1">
        <v>3</v>
      </c>
      <c r="G507" s="1">
        <v>300</v>
      </c>
      <c r="H507" s="1">
        <v>843300</v>
      </c>
      <c r="I507" s="1">
        <v>92763</v>
      </c>
      <c r="J507" s="1">
        <v>750537</v>
      </c>
      <c r="K507" s="1">
        <v>702750</v>
      </c>
      <c r="L507" s="1">
        <v>47787</v>
      </c>
      <c r="M507" s="6">
        <v>41821</v>
      </c>
      <c r="N507" s="8">
        <v>7</v>
      </c>
      <c r="O507" s="5" t="s">
        <v>27</v>
      </c>
      <c r="P507" s="7" t="s">
        <v>15</v>
      </c>
    </row>
    <row r="508" spans="1:16" x14ac:dyDescent="0.35">
      <c r="A508" t="s">
        <v>9</v>
      </c>
      <c r="B508" t="s">
        <v>18</v>
      </c>
      <c r="C508" s="5" t="s">
        <v>38</v>
      </c>
      <c r="D508" s="5" t="s">
        <v>48</v>
      </c>
      <c r="E508">
        <v>2441</v>
      </c>
      <c r="F508" s="1">
        <v>3</v>
      </c>
      <c r="G508" s="1">
        <v>125</v>
      </c>
      <c r="H508" s="1">
        <v>305125</v>
      </c>
      <c r="I508" s="1">
        <v>33563.75</v>
      </c>
      <c r="J508" s="1">
        <v>271561.25</v>
      </c>
      <c r="K508" s="1">
        <v>292920</v>
      </c>
      <c r="L508" s="1">
        <v>-21358.75</v>
      </c>
      <c r="M508" s="6">
        <v>41913</v>
      </c>
      <c r="N508" s="8">
        <v>10</v>
      </c>
      <c r="O508" s="5" t="s">
        <v>30</v>
      </c>
      <c r="P508" s="7" t="s">
        <v>15</v>
      </c>
    </row>
    <row r="509" spans="1:16" x14ac:dyDescent="0.35">
      <c r="A509" t="s">
        <v>8</v>
      </c>
      <c r="B509" t="s">
        <v>16</v>
      </c>
      <c r="C509" s="5" t="s">
        <v>38</v>
      </c>
      <c r="D509" s="5" t="s">
        <v>48</v>
      </c>
      <c r="E509">
        <v>1560</v>
      </c>
      <c r="F509" s="1">
        <v>3</v>
      </c>
      <c r="G509" s="1">
        <v>15</v>
      </c>
      <c r="H509" s="1">
        <v>23400</v>
      </c>
      <c r="I509" s="1">
        <v>2574</v>
      </c>
      <c r="J509" s="1">
        <v>20826</v>
      </c>
      <c r="K509" s="1">
        <v>15600</v>
      </c>
      <c r="L509" s="1">
        <v>5226</v>
      </c>
      <c r="M509" s="6">
        <v>41579</v>
      </c>
      <c r="N509" s="8">
        <v>11</v>
      </c>
      <c r="O509" s="5" t="s">
        <v>31</v>
      </c>
      <c r="P509" s="7" t="s">
        <v>14</v>
      </c>
    </row>
    <row r="510" spans="1:16" x14ac:dyDescent="0.35">
      <c r="A510" t="s">
        <v>10</v>
      </c>
      <c r="B510" t="s">
        <v>20</v>
      </c>
      <c r="C510" s="5" t="s">
        <v>38</v>
      </c>
      <c r="D510" s="5" t="s">
        <v>48</v>
      </c>
      <c r="E510">
        <v>2706</v>
      </c>
      <c r="F510" s="1">
        <v>3</v>
      </c>
      <c r="G510" s="1">
        <v>7</v>
      </c>
      <c r="H510" s="1">
        <v>18942</v>
      </c>
      <c r="I510" s="1">
        <v>2083.62</v>
      </c>
      <c r="J510" s="1">
        <v>16858.38</v>
      </c>
      <c r="K510" s="1">
        <v>13530</v>
      </c>
      <c r="L510" s="1">
        <v>3328.380000000001</v>
      </c>
      <c r="M510" s="6">
        <v>41579</v>
      </c>
      <c r="N510" s="8">
        <v>11</v>
      </c>
      <c r="O510" s="5" t="s">
        <v>31</v>
      </c>
      <c r="P510" s="7" t="s">
        <v>14</v>
      </c>
    </row>
    <row r="511" spans="1:16" x14ac:dyDescent="0.35">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5">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5">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5">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5">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5">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5">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5">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5">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5">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5">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5">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5">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5">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5">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5">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5">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5">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5">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5">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5">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5">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5">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5">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5">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5">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5">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5">
      <c r="A538" t="s">
        <v>10</v>
      </c>
      <c r="B538" t="s">
        <v>20</v>
      </c>
      <c r="C538" s="5" t="s">
        <v>38</v>
      </c>
      <c r="D538" s="5" t="s">
        <v>48</v>
      </c>
      <c r="E538">
        <v>886</v>
      </c>
      <c r="F538" s="1">
        <v>3</v>
      </c>
      <c r="G538" s="1">
        <v>350</v>
      </c>
      <c r="H538" s="1">
        <v>310100</v>
      </c>
      <c r="I538" s="1">
        <v>37212</v>
      </c>
      <c r="J538" s="1">
        <v>272888</v>
      </c>
      <c r="K538" s="1">
        <v>230360</v>
      </c>
      <c r="L538" s="1">
        <v>42528</v>
      </c>
      <c r="M538" s="6">
        <v>41791</v>
      </c>
      <c r="N538" s="8">
        <v>6</v>
      </c>
      <c r="O538" s="5" t="s">
        <v>26</v>
      </c>
      <c r="P538" s="7" t="s">
        <v>15</v>
      </c>
    </row>
    <row r="539" spans="1:16" x14ac:dyDescent="0.35">
      <c r="A539" t="s">
        <v>9</v>
      </c>
      <c r="B539" t="s">
        <v>16</v>
      </c>
      <c r="C539" s="5" t="s">
        <v>38</v>
      </c>
      <c r="D539" s="5" t="s">
        <v>48</v>
      </c>
      <c r="E539">
        <v>2416</v>
      </c>
      <c r="F539" s="1">
        <v>3</v>
      </c>
      <c r="G539" s="1">
        <v>125</v>
      </c>
      <c r="H539" s="1">
        <v>302000</v>
      </c>
      <c r="I539" s="1">
        <v>36240</v>
      </c>
      <c r="J539" s="1">
        <v>265760</v>
      </c>
      <c r="K539" s="1">
        <v>289920</v>
      </c>
      <c r="L539" s="1">
        <v>-24160</v>
      </c>
      <c r="M539" s="6">
        <v>41518</v>
      </c>
      <c r="N539" s="8">
        <v>9</v>
      </c>
      <c r="O539" s="5" t="s">
        <v>29</v>
      </c>
      <c r="P539" s="7" t="s">
        <v>14</v>
      </c>
    </row>
    <row r="540" spans="1:16" x14ac:dyDescent="0.35">
      <c r="A540" t="s">
        <v>9</v>
      </c>
      <c r="B540" t="s">
        <v>20</v>
      </c>
      <c r="C540" s="5" t="s">
        <v>38</v>
      </c>
      <c r="D540" s="5" t="s">
        <v>48</v>
      </c>
      <c r="E540">
        <v>2156</v>
      </c>
      <c r="F540" s="1">
        <v>3</v>
      </c>
      <c r="G540" s="1">
        <v>125</v>
      </c>
      <c r="H540" s="1">
        <v>269500</v>
      </c>
      <c r="I540" s="1">
        <v>32340</v>
      </c>
      <c r="J540" s="1">
        <v>237160</v>
      </c>
      <c r="K540" s="1">
        <v>258720</v>
      </c>
      <c r="L540" s="1">
        <v>-21560</v>
      </c>
      <c r="M540" s="6">
        <v>41913</v>
      </c>
      <c r="N540" s="8">
        <v>10</v>
      </c>
      <c r="O540" s="5" t="s">
        <v>30</v>
      </c>
      <c r="P540" s="7" t="s">
        <v>15</v>
      </c>
    </row>
    <row r="541" spans="1:16" x14ac:dyDescent="0.35">
      <c r="A541" t="s">
        <v>8</v>
      </c>
      <c r="B541" t="s">
        <v>16</v>
      </c>
      <c r="C541" s="5" t="s">
        <v>38</v>
      </c>
      <c r="D541" s="5" t="s">
        <v>48</v>
      </c>
      <c r="E541">
        <v>2689</v>
      </c>
      <c r="F541" s="1">
        <v>3</v>
      </c>
      <c r="G541" s="1">
        <v>15</v>
      </c>
      <c r="H541" s="1">
        <v>40335</v>
      </c>
      <c r="I541" s="1">
        <v>4840.2</v>
      </c>
      <c r="J541" s="1">
        <v>35494.800000000003</v>
      </c>
      <c r="K541" s="1">
        <v>26890</v>
      </c>
      <c r="L541" s="1">
        <v>8604.8000000000029</v>
      </c>
      <c r="M541" s="6">
        <v>41944</v>
      </c>
      <c r="N541" s="8">
        <v>11</v>
      </c>
      <c r="O541" s="5" t="s">
        <v>31</v>
      </c>
      <c r="P541" s="7" t="s">
        <v>15</v>
      </c>
    </row>
    <row r="542" spans="1:16" x14ac:dyDescent="0.35">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5">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5">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5">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5">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5">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5">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5">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5">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5">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5">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5">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5">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5">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5">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5">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5">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5">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5">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5">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5">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5">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5">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5">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5">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5">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5">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5">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5">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5">
      <c r="A571" t="s">
        <v>8</v>
      </c>
      <c r="B571" t="s">
        <v>17</v>
      </c>
      <c r="C571" s="5" t="s">
        <v>43</v>
      </c>
      <c r="D571" s="5" t="s">
        <v>48</v>
      </c>
      <c r="E571">
        <v>2548</v>
      </c>
      <c r="F571" s="1">
        <v>260</v>
      </c>
      <c r="G571" s="1">
        <v>15</v>
      </c>
      <c r="H571" s="1">
        <v>38220</v>
      </c>
      <c r="I571" s="1">
        <v>4586.3999999999996</v>
      </c>
      <c r="J571" s="1">
        <v>33633.599999999999</v>
      </c>
      <c r="K571" s="1">
        <v>25480</v>
      </c>
      <c r="L571" s="1">
        <v>8153.5999999999985</v>
      </c>
      <c r="M571" s="6">
        <v>41579</v>
      </c>
      <c r="N571" s="8">
        <v>11</v>
      </c>
      <c r="O571" s="5" t="s">
        <v>31</v>
      </c>
      <c r="P571" s="7" t="s">
        <v>14</v>
      </c>
    </row>
    <row r="572" spans="1:16" x14ac:dyDescent="0.35">
      <c r="A572" t="s">
        <v>10</v>
      </c>
      <c r="B572" t="s">
        <v>18</v>
      </c>
      <c r="C572" s="5" t="s">
        <v>38</v>
      </c>
      <c r="D572" s="5" t="s">
        <v>48</v>
      </c>
      <c r="E572">
        <v>2521.5</v>
      </c>
      <c r="F572" s="1">
        <v>3</v>
      </c>
      <c r="G572" s="1">
        <v>20</v>
      </c>
      <c r="H572" s="1">
        <v>50430</v>
      </c>
      <c r="I572" s="1">
        <v>6051.6</v>
      </c>
      <c r="J572" s="1">
        <v>44378.399999999994</v>
      </c>
      <c r="K572" s="1">
        <v>25215</v>
      </c>
      <c r="L572" s="1">
        <v>19163.399999999998</v>
      </c>
      <c r="M572" s="6">
        <v>41640</v>
      </c>
      <c r="N572" s="8">
        <v>1</v>
      </c>
      <c r="O572" s="5" t="s">
        <v>21</v>
      </c>
      <c r="P572" s="7" t="s">
        <v>15</v>
      </c>
    </row>
    <row r="573" spans="1:16" x14ac:dyDescent="0.35">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5">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5">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5">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5">
      <c r="A577" t="s">
        <v>11</v>
      </c>
      <c r="B577" t="s">
        <v>16</v>
      </c>
      <c r="C577" s="5" t="s">
        <v>43</v>
      </c>
      <c r="D577" s="5" t="s">
        <v>48</v>
      </c>
      <c r="E577">
        <v>2761</v>
      </c>
      <c r="F577" s="1">
        <v>260</v>
      </c>
      <c r="G577" s="1">
        <v>12</v>
      </c>
      <c r="H577" s="1">
        <v>33132</v>
      </c>
      <c r="I577" s="1">
        <v>3975.84</v>
      </c>
      <c r="J577" s="1">
        <v>29156.16</v>
      </c>
      <c r="K577" s="1">
        <v>8283</v>
      </c>
      <c r="L577" s="1">
        <v>20873.16</v>
      </c>
      <c r="M577" s="6">
        <v>41518</v>
      </c>
      <c r="N577" s="8">
        <v>9</v>
      </c>
      <c r="O577" s="5" t="s">
        <v>29</v>
      </c>
      <c r="P577" s="7" t="s">
        <v>14</v>
      </c>
    </row>
    <row r="578" spans="1:16" x14ac:dyDescent="0.35">
      <c r="A578" t="s">
        <v>8</v>
      </c>
      <c r="B578" t="s">
        <v>17</v>
      </c>
      <c r="C578" s="5" t="s">
        <v>38</v>
      </c>
      <c r="D578" s="5" t="s">
        <v>48</v>
      </c>
      <c r="E578">
        <v>2567</v>
      </c>
      <c r="F578" s="1">
        <v>3</v>
      </c>
      <c r="G578" s="1">
        <v>15</v>
      </c>
      <c r="H578" s="1">
        <v>38505</v>
      </c>
      <c r="I578" s="1">
        <v>5005.6499999999996</v>
      </c>
      <c r="J578" s="1">
        <v>33499.35</v>
      </c>
      <c r="K578" s="1">
        <v>25670</v>
      </c>
      <c r="L578" s="1">
        <v>7829.3499999999985</v>
      </c>
      <c r="M578" s="6">
        <v>41791</v>
      </c>
      <c r="N578" s="8">
        <v>6</v>
      </c>
      <c r="O578" s="5" t="s">
        <v>26</v>
      </c>
      <c r="P578" s="7" t="s">
        <v>15</v>
      </c>
    </row>
    <row r="579" spans="1:16" x14ac:dyDescent="0.35">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5">
      <c r="A580" t="s">
        <v>10</v>
      </c>
      <c r="B580" t="s">
        <v>16</v>
      </c>
      <c r="C580" s="5" t="s">
        <v>38</v>
      </c>
      <c r="D580" s="5" t="s">
        <v>48</v>
      </c>
      <c r="E580">
        <v>923</v>
      </c>
      <c r="F580" s="1">
        <v>3</v>
      </c>
      <c r="G580" s="1">
        <v>350</v>
      </c>
      <c r="H580" s="1">
        <v>323050</v>
      </c>
      <c r="I580" s="1">
        <v>41996.5</v>
      </c>
      <c r="J580" s="1">
        <v>281053.5</v>
      </c>
      <c r="K580" s="1">
        <v>239980</v>
      </c>
      <c r="L580" s="1">
        <v>41073.5</v>
      </c>
      <c r="M580" s="6">
        <v>41699</v>
      </c>
      <c r="N580" s="8">
        <v>3</v>
      </c>
      <c r="O580" s="5" t="s">
        <v>23</v>
      </c>
      <c r="P580" s="7" t="s">
        <v>15</v>
      </c>
    </row>
    <row r="581" spans="1:16" x14ac:dyDescent="0.35">
      <c r="A581" t="s">
        <v>10</v>
      </c>
      <c r="B581" t="s">
        <v>18</v>
      </c>
      <c r="C581" s="5" t="s">
        <v>38</v>
      </c>
      <c r="D581" s="5" t="s">
        <v>48</v>
      </c>
      <c r="E581">
        <v>1790</v>
      </c>
      <c r="F581" s="1">
        <v>3</v>
      </c>
      <c r="G581" s="1">
        <v>350</v>
      </c>
      <c r="H581" s="1">
        <v>626500</v>
      </c>
      <c r="I581" s="1">
        <v>81445</v>
      </c>
      <c r="J581" s="1">
        <v>545055</v>
      </c>
      <c r="K581" s="1">
        <v>465400</v>
      </c>
      <c r="L581" s="1">
        <v>79655</v>
      </c>
      <c r="M581" s="6">
        <v>41699</v>
      </c>
      <c r="N581" s="8">
        <v>3</v>
      </c>
      <c r="O581" s="5" t="s">
        <v>23</v>
      </c>
      <c r="P581" s="7" t="s">
        <v>15</v>
      </c>
    </row>
    <row r="582" spans="1:16" x14ac:dyDescent="0.35">
      <c r="A582" t="s">
        <v>10</v>
      </c>
      <c r="B582" t="s">
        <v>19</v>
      </c>
      <c r="C582" s="5" t="s">
        <v>38</v>
      </c>
      <c r="D582" s="5" t="s">
        <v>48</v>
      </c>
      <c r="E582">
        <v>442</v>
      </c>
      <c r="F582" s="1">
        <v>3</v>
      </c>
      <c r="G582" s="1">
        <v>20</v>
      </c>
      <c r="H582" s="1">
        <v>8840</v>
      </c>
      <c r="I582" s="1">
        <v>1149.2</v>
      </c>
      <c r="J582" s="1">
        <v>7690.8</v>
      </c>
      <c r="K582" s="1">
        <v>4420</v>
      </c>
      <c r="L582" s="1">
        <v>3270.8</v>
      </c>
      <c r="M582" s="6">
        <v>41518</v>
      </c>
      <c r="N582" s="8">
        <v>9</v>
      </c>
      <c r="O582" s="5" t="s">
        <v>29</v>
      </c>
      <c r="P582" s="7" t="s">
        <v>14</v>
      </c>
    </row>
    <row r="583" spans="1:16" x14ac:dyDescent="0.35">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5">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5">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5">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5">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5">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5">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5">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5">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5">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5">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5">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5">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5">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5">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5">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5">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5">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5">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5">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5">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5">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5">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5">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5">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5">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5">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5">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5">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5">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5">
      <c r="A613" t="s">
        <v>11</v>
      </c>
      <c r="B613" t="s">
        <v>19</v>
      </c>
      <c r="C613" s="5" t="s">
        <v>43</v>
      </c>
      <c r="D613" s="5" t="s">
        <v>48</v>
      </c>
      <c r="E613">
        <v>1770</v>
      </c>
      <c r="F613" s="1">
        <v>260</v>
      </c>
      <c r="G613" s="1">
        <v>12</v>
      </c>
      <c r="H613" s="1">
        <v>21240</v>
      </c>
      <c r="I613" s="1">
        <v>2761.2</v>
      </c>
      <c r="J613" s="1">
        <v>18478.8</v>
      </c>
      <c r="K613" s="1">
        <v>5310</v>
      </c>
      <c r="L613" s="1">
        <v>13168.8</v>
      </c>
      <c r="M613" s="6">
        <v>41609</v>
      </c>
      <c r="N613" s="8">
        <v>12</v>
      </c>
      <c r="O613" s="5" t="s">
        <v>32</v>
      </c>
      <c r="P613" s="7" t="s">
        <v>14</v>
      </c>
    </row>
    <row r="614" spans="1:16" x14ac:dyDescent="0.35">
      <c r="A614" t="s">
        <v>10</v>
      </c>
      <c r="B614" t="s">
        <v>20</v>
      </c>
      <c r="C614" s="5" t="s">
        <v>38</v>
      </c>
      <c r="D614" s="5" t="s">
        <v>48</v>
      </c>
      <c r="E614">
        <v>2579</v>
      </c>
      <c r="F614" s="1">
        <v>3</v>
      </c>
      <c r="G614" s="1">
        <v>20</v>
      </c>
      <c r="H614" s="1">
        <v>51580</v>
      </c>
      <c r="I614" s="1">
        <v>7221.2</v>
      </c>
      <c r="J614" s="1">
        <v>44358.8</v>
      </c>
      <c r="K614" s="1">
        <v>25790</v>
      </c>
      <c r="L614" s="1">
        <v>18568.800000000003</v>
      </c>
      <c r="M614" s="6">
        <v>41730</v>
      </c>
      <c r="N614" s="8">
        <v>4</v>
      </c>
      <c r="O614" s="5" t="s">
        <v>24</v>
      </c>
      <c r="P614" s="7" t="s">
        <v>15</v>
      </c>
    </row>
    <row r="615" spans="1:16" x14ac:dyDescent="0.35">
      <c r="A615" t="s">
        <v>10</v>
      </c>
      <c r="B615" t="s">
        <v>17</v>
      </c>
      <c r="C615" s="5" t="s">
        <v>38</v>
      </c>
      <c r="D615" s="5" t="s">
        <v>48</v>
      </c>
      <c r="E615">
        <v>1743</v>
      </c>
      <c r="F615" s="1">
        <v>3</v>
      </c>
      <c r="G615" s="1">
        <v>20</v>
      </c>
      <c r="H615" s="1">
        <v>34860</v>
      </c>
      <c r="I615" s="1">
        <v>4880.3999999999996</v>
      </c>
      <c r="J615" s="1">
        <v>29979.599999999999</v>
      </c>
      <c r="K615" s="1">
        <v>17430</v>
      </c>
      <c r="L615" s="1">
        <v>12549.599999999999</v>
      </c>
      <c r="M615" s="6">
        <v>41760</v>
      </c>
      <c r="N615" s="8">
        <v>5</v>
      </c>
      <c r="O615" s="5" t="s">
        <v>25</v>
      </c>
      <c r="P615" s="7" t="s">
        <v>15</v>
      </c>
    </row>
    <row r="616" spans="1:16" x14ac:dyDescent="0.35">
      <c r="A616" t="s">
        <v>10</v>
      </c>
      <c r="B616" t="s">
        <v>17</v>
      </c>
      <c r="C616" s="5" t="s">
        <v>38</v>
      </c>
      <c r="D616" s="5" t="s">
        <v>48</v>
      </c>
      <c r="E616">
        <v>2996</v>
      </c>
      <c r="F616" s="1">
        <v>3</v>
      </c>
      <c r="G616" s="1">
        <v>7</v>
      </c>
      <c r="H616" s="1">
        <v>20972</v>
      </c>
      <c r="I616" s="1">
        <v>2936.08</v>
      </c>
      <c r="J616" s="1">
        <v>18035.919999999998</v>
      </c>
      <c r="K616" s="1">
        <v>14980</v>
      </c>
      <c r="L616" s="1">
        <v>3055.9199999999983</v>
      </c>
      <c r="M616" s="6">
        <v>41548</v>
      </c>
      <c r="N616" s="8">
        <v>10</v>
      </c>
      <c r="O616" s="5" t="s">
        <v>30</v>
      </c>
      <c r="P616" s="7" t="s">
        <v>14</v>
      </c>
    </row>
    <row r="617" spans="1:16" x14ac:dyDescent="0.35">
      <c r="A617" t="s">
        <v>10</v>
      </c>
      <c r="B617" t="s">
        <v>19</v>
      </c>
      <c r="C617" s="5" t="s">
        <v>38</v>
      </c>
      <c r="D617" s="5" t="s">
        <v>48</v>
      </c>
      <c r="E617">
        <v>280</v>
      </c>
      <c r="F617" s="1">
        <v>3</v>
      </c>
      <c r="G617" s="1">
        <v>7</v>
      </c>
      <c r="H617" s="1">
        <v>1960</v>
      </c>
      <c r="I617" s="1">
        <v>274.39999999999998</v>
      </c>
      <c r="J617" s="1">
        <v>1685.6</v>
      </c>
      <c r="K617" s="1">
        <v>1400</v>
      </c>
      <c r="L617" s="1">
        <v>285.59999999999991</v>
      </c>
      <c r="M617" s="6">
        <v>41974</v>
      </c>
      <c r="N617" s="8">
        <v>12</v>
      </c>
      <c r="O617" s="5" t="s">
        <v>32</v>
      </c>
      <c r="P617" s="7" t="s">
        <v>15</v>
      </c>
    </row>
    <row r="618" spans="1:16" x14ac:dyDescent="0.35">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5">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5">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5">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5">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5">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5">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5">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5">
      <c r="A626" t="s">
        <v>11</v>
      </c>
      <c r="B626" t="s">
        <v>17</v>
      </c>
      <c r="C626" s="5" t="s">
        <v>43</v>
      </c>
      <c r="D626" s="5" t="s">
        <v>48</v>
      </c>
      <c r="E626">
        <v>2015</v>
      </c>
      <c r="F626" s="1">
        <v>260</v>
      </c>
      <c r="G626" s="1">
        <v>12</v>
      </c>
      <c r="H626" s="1">
        <v>24180</v>
      </c>
      <c r="I626" s="1">
        <v>3385.2</v>
      </c>
      <c r="J626" s="1">
        <v>20794.8</v>
      </c>
      <c r="K626" s="1">
        <v>6045</v>
      </c>
      <c r="L626" s="1">
        <v>14749.8</v>
      </c>
      <c r="M626" s="6">
        <v>41609</v>
      </c>
      <c r="N626" s="8">
        <v>12</v>
      </c>
      <c r="O626" s="5" t="s">
        <v>32</v>
      </c>
      <c r="P626" s="7" t="s">
        <v>14</v>
      </c>
    </row>
    <row r="627" spans="1:16" x14ac:dyDescent="0.35">
      <c r="A627" t="s">
        <v>7</v>
      </c>
      <c r="B627" t="s">
        <v>20</v>
      </c>
      <c r="C627" s="5" t="s">
        <v>38</v>
      </c>
      <c r="D627" s="5" t="s">
        <v>48</v>
      </c>
      <c r="E627">
        <v>801</v>
      </c>
      <c r="F627" s="1">
        <v>3</v>
      </c>
      <c r="G627" s="1">
        <v>300</v>
      </c>
      <c r="H627" s="1">
        <v>240300</v>
      </c>
      <c r="I627" s="1">
        <v>33642</v>
      </c>
      <c r="J627" s="1">
        <v>206658</v>
      </c>
      <c r="K627" s="1">
        <v>200250</v>
      </c>
      <c r="L627" s="1">
        <v>6408</v>
      </c>
      <c r="M627" s="6">
        <v>41821</v>
      </c>
      <c r="N627" s="8">
        <v>7</v>
      </c>
      <c r="O627" s="5" t="s">
        <v>27</v>
      </c>
      <c r="P627" s="7" t="s">
        <v>15</v>
      </c>
    </row>
    <row r="628" spans="1:16" x14ac:dyDescent="0.35">
      <c r="A628" t="s">
        <v>9</v>
      </c>
      <c r="B628" t="s">
        <v>18</v>
      </c>
      <c r="C628" s="5" t="s">
        <v>38</v>
      </c>
      <c r="D628" s="5" t="s">
        <v>48</v>
      </c>
      <c r="E628">
        <v>1023</v>
      </c>
      <c r="F628" s="1">
        <v>3</v>
      </c>
      <c r="G628" s="1">
        <v>125</v>
      </c>
      <c r="H628" s="1">
        <v>127875</v>
      </c>
      <c r="I628" s="1">
        <v>17902.5</v>
      </c>
      <c r="J628" s="1">
        <v>109972.5</v>
      </c>
      <c r="K628" s="1">
        <v>122760</v>
      </c>
      <c r="L628" s="1">
        <v>-12787.5</v>
      </c>
      <c r="M628" s="6">
        <v>41518</v>
      </c>
      <c r="N628" s="8">
        <v>9</v>
      </c>
      <c r="O628" s="5" t="s">
        <v>29</v>
      </c>
      <c r="P628" s="7" t="s">
        <v>14</v>
      </c>
    </row>
    <row r="629" spans="1:16" x14ac:dyDescent="0.35">
      <c r="A629" t="s">
        <v>7</v>
      </c>
      <c r="B629" t="s">
        <v>16</v>
      </c>
      <c r="C629" s="5" t="s">
        <v>38</v>
      </c>
      <c r="D629" s="5" t="s">
        <v>48</v>
      </c>
      <c r="E629">
        <v>1496</v>
      </c>
      <c r="F629" s="1">
        <v>3</v>
      </c>
      <c r="G629" s="1">
        <v>300</v>
      </c>
      <c r="H629" s="1">
        <v>448800</v>
      </c>
      <c r="I629" s="1">
        <v>62832</v>
      </c>
      <c r="J629" s="1">
        <v>385968</v>
      </c>
      <c r="K629" s="1">
        <v>374000</v>
      </c>
      <c r="L629" s="1">
        <v>11968</v>
      </c>
      <c r="M629" s="6">
        <v>41913</v>
      </c>
      <c r="N629" s="8">
        <v>10</v>
      </c>
      <c r="O629" s="5" t="s">
        <v>30</v>
      </c>
      <c r="P629" s="7" t="s">
        <v>15</v>
      </c>
    </row>
    <row r="630" spans="1:16" x14ac:dyDescent="0.35">
      <c r="A630" t="s">
        <v>7</v>
      </c>
      <c r="B630" t="s">
        <v>17</v>
      </c>
      <c r="C630" s="5" t="s">
        <v>38</v>
      </c>
      <c r="D630" s="5" t="s">
        <v>48</v>
      </c>
      <c r="E630">
        <v>1010</v>
      </c>
      <c r="F630" s="1">
        <v>3</v>
      </c>
      <c r="G630" s="1">
        <v>300</v>
      </c>
      <c r="H630" s="1">
        <v>303000</v>
      </c>
      <c r="I630" s="1">
        <v>42420</v>
      </c>
      <c r="J630" s="1">
        <v>260580</v>
      </c>
      <c r="K630" s="1">
        <v>252500</v>
      </c>
      <c r="L630" s="1">
        <v>8080</v>
      </c>
      <c r="M630" s="6">
        <v>41913</v>
      </c>
      <c r="N630" s="8">
        <v>10</v>
      </c>
      <c r="O630" s="5" t="s">
        <v>30</v>
      </c>
      <c r="P630" s="7" t="s">
        <v>15</v>
      </c>
    </row>
    <row r="631" spans="1:16" x14ac:dyDescent="0.35">
      <c r="A631" t="s">
        <v>8</v>
      </c>
      <c r="B631" t="s">
        <v>19</v>
      </c>
      <c r="C631" s="5" t="s">
        <v>38</v>
      </c>
      <c r="D631" s="5" t="s">
        <v>48</v>
      </c>
      <c r="E631">
        <v>1513</v>
      </c>
      <c r="F631" s="1">
        <v>3</v>
      </c>
      <c r="G631" s="1">
        <v>15</v>
      </c>
      <c r="H631" s="1">
        <v>22695</v>
      </c>
      <c r="I631" s="1">
        <v>3177.3</v>
      </c>
      <c r="J631" s="1">
        <v>19517.7</v>
      </c>
      <c r="K631" s="1">
        <v>15130</v>
      </c>
      <c r="L631" s="1">
        <v>4387.7000000000007</v>
      </c>
      <c r="M631" s="6">
        <v>41944</v>
      </c>
      <c r="N631" s="8">
        <v>11</v>
      </c>
      <c r="O631" s="5" t="s">
        <v>31</v>
      </c>
      <c r="P631" s="7" t="s">
        <v>15</v>
      </c>
    </row>
    <row r="632" spans="1:16" x14ac:dyDescent="0.35">
      <c r="A632" t="s">
        <v>8</v>
      </c>
      <c r="B632" t="s">
        <v>16</v>
      </c>
      <c r="C632" s="5" t="s">
        <v>38</v>
      </c>
      <c r="D632" s="5" t="s">
        <v>48</v>
      </c>
      <c r="E632">
        <v>2300</v>
      </c>
      <c r="F632" s="1">
        <v>3</v>
      </c>
      <c r="G632" s="1">
        <v>15</v>
      </c>
      <c r="H632" s="1">
        <v>34500</v>
      </c>
      <c r="I632" s="1">
        <v>4830</v>
      </c>
      <c r="J632" s="1">
        <v>29670</v>
      </c>
      <c r="K632" s="1">
        <v>23000</v>
      </c>
      <c r="L632" s="1">
        <v>6670</v>
      </c>
      <c r="M632" s="6">
        <v>41974</v>
      </c>
      <c r="N632" s="8">
        <v>12</v>
      </c>
      <c r="O632" s="5" t="s">
        <v>32</v>
      </c>
      <c r="P632" s="7" t="s">
        <v>15</v>
      </c>
    </row>
    <row r="633" spans="1:16" x14ac:dyDescent="0.35">
      <c r="A633" t="s">
        <v>9</v>
      </c>
      <c r="B633" t="s">
        <v>20</v>
      </c>
      <c r="C633" s="5" t="s">
        <v>38</v>
      </c>
      <c r="D633" s="5" t="s">
        <v>48</v>
      </c>
      <c r="E633">
        <v>2821</v>
      </c>
      <c r="F633" s="1">
        <v>3</v>
      </c>
      <c r="G633" s="1">
        <v>125</v>
      </c>
      <c r="H633" s="1">
        <v>352625</v>
      </c>
      <c r="I633" s="1">
        <v>49367.5</v>
      </c>
      <c r="J633" s="1">
        <v>303257.5</v>
      </c>
      <c r="K633" s="1">
        <v>338520</v>
      </c>
      <c r="L633" s="1">
        <v>-35262.5</v>
      </c>
      <c r="M633" s="6">
        <v>41609</v>
      </c>
      <c r="N633" s="8">
        <v>12</v>
      </c>
      <c r="O633" s="5" t="s">
        <v>32</v>
      </c>
      <c r="P633" s="7" t="s">
        <v>14</v>
      </c>
    </row>
    <row r="634" spans="1:16" x14ac:dyDescent="0.35">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5">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5">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5">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5">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5">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5">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5">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5">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5">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5">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5">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5">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5">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5">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5">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5">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5">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5">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5">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5">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5">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5">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5">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5">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5">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5">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5">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5">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5">
      <c r="A663" t="s">
        <v>8</v>
      </c>
      <c r="B663" t="s">
        <v>16</v>
      </c>
      <c r="C663" s="5" t="s">
        <v>43</v>
      </c>
      <c r="D663" s="5" t="s">
        <v>48</v>
      </c>
      <c r="E663">
        <v>1743</v>
      </c>
      <c r="F663" s="1">
        <v>260</v>
      </c>
      <c r="G663" s="1">
        <v>15</v>
      </c>
      <c r="H663" s="1">
        <v>26145</v>
      </c>
      <c r="I663" s="1">
        <v>3660.3</v>
      </c>
      <c r="J663" s="1">
        <v>22484.7</v>
      </c>
      <c r="K663" s="1">
        <v>17430</v>
      </c>
      <c r="L663" s="1">
        <v>5054.7000000000007</v>
      </c>
      <c r="M663" s="6">
        <v>41548</v>
      </c>
      <c r="N663" s="8">
        <v>10</v>
      </c>
      <c r="O663" s="5" t="s">
        <v>30</v>
      </c>
      <c r="P663" s="7" t="s">
        <v>14</v>
      </c>
    </row>
    <row r="664" spans="1:16" x14ac:dyDescent="0.35">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5">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5">
      <c r="A666" t="s">
        <v>10</v>
      </c>
      <c r="B666" t="s">
        <v>20</v>
      </c>
      <c r="C666" s="5" t="s">
        <v>43</v>
      </c>
      <c r="D666" s="5" t="s">
        <v>48</v>
      </c>
      <c r="E666">
        <v>1727</v>
      </c>
      <c r="F666" s="1">
        <v>260</v>
      </c>
      <c r="G666" s="1">
        <v>7</v>
      </c>
      <c r="H666" s="1">
        <v>12089</v>
      </c>
      <c r="I666" s="1">
        <v>1692.46</v>
      </c>
      <c r="J666" s="1">
        <v>10396.540000000001</v>
      </c>
      <c r="K666" s="1">
        <v>8635</v>
      </c>
      <c r="L666" s="1">
        <v>1761.5400000000009</v>
      </c>
      <c r="M666" s="6">
        <v>41548</v>
      </c>
      <c r="N666" s="8">
        <v>10</v>
      </c>
      <c r="O666" s="5" t="s">
        <v>30</v>
      </c>
      <c r="P666" s="7" t="s">
        <v>14</v>
      </c>
    </row>
    <row r="667" spans="1:16" x14ac:dyDescent="0.35">
      <c r="A667" t="s">
        <v>8</v>
      </c>
      <c r="B667" t="s">
        <v>20</v>
      </c>
      <c r="C667" s="5" t="s">
        <v>43</v>
      </c>
      <c r="D667" s="5" t="s">
        <v>48</v>
      </c>
      <c r="E667">
        <v>1870</v>
      </c>
      <c r="F667" s="1">
        <v>260</v>
      </c>
      <c r="G667" s="1">
        <v>15</v>
      </c>
      <c r="H667" s="1">
        <v>28050</v>
      </c>
      <c r="I667" s="1">
        <v>3927</v>
      </c>
      <c r="J667" s="1">
        <v>24123</v>
      </c>
      <c r="K667" s="1">
        <v>18700</v>
      </c>
      <c r="L667" s="1">
        <v>5423</v>
      </c>
      <c r="M667" s="6">
        <v>41579</v>
      </c>
      <c r="N667" s="8">
        <v>11</v>
      </c>
      <c r="O667" s="5" t="s">
        <v>31</v>
      </c>
      <c r="P667" s="7" t="s">
        <v>14</v>
      </c>
    </row>
    <row r="668" spans="1:16" x14ac:dyDescent="0.35">
      <c r="A668" t="s">
        <v>9</v>
      </c>
      <c r="B668" t="s">
        <v>18</v>
      </c>
      <c r="C668" s="5" t="s">
        <v>38</v>
      </c>
      <c r="D668" s="5" t="s">
        <v>48</v>
      </c>
      <c r="E668">
        <v>1174</v>
      </c>
      <c r="F668" s="1">
        <v>3</v>
      </c>
      <c r="G668" s="1">
        <v>125</v>
      </c>
      <c r="H668" s="1">
        <v>146750</v>
      </c>
      <c r="I668" s="1">
        <v>22012.5</v>
      </c>
      <c r="J668" s="1">
        <v>124737.5</v>
      </c>
      <c r="K668" s="1">
        <v>140880</v>
      </c>
      <c r="L668" s="1">
        <v>-16142.5</v>
      </c>
      <c r="M668" s="6">
        <v>41852</v>
      </c>
      <c r="N668" s="8">
        <v>8</v>
      </c>
      <c r="O668" s="5" t="s">
        <v>28</v>
      </c>
      <c r="P668" s="7" t="s">
        <v>15</v>
      </c>
    </row>
    <row r="669" spans="1:16" x14ac:dyDescent="0.35">
      <c r="A669" t="s">
        <v>9</v>
      </c>
      <c r="B669" t="s">
        <v>19</v>
      </c>
      <c r="C669" s="5" t="s">
        <v>38</v>
      </c>
      <c r="D669" s="5" t="s">
        <v>48</v>
      </c>
      <c r="E669">
        <v>2767</v>
      </c>
      <c r="F669" s="1">
        <v>3</v>
      </c>
      <c r="G669" s="1">
        <v>125</v>
      </c>
      <c r="H669" s="1">
        <v>345875</v>
      </c>
      <c r="I669" s="1">
        <v>51881.25</v>
      </c>
      <c r="J669" s="1">
        <v>293993.75</v>
      </c>
      <c r="K669" s="1">
        <v>332040</v>
      </c>
      <c r="L669" s="1">
        <v>-38046.25</v>
      </c>
      <c r="M669" s="6">
        <v>41852</v>
      </c>
      <c r="N669" s="8">
        <v>8</v>
      </c>
      <c r="O669" s="5" t="s">
        <v>28</v>
      </c>
      <c r="P669" s="7" t="s">
        <v>15</v>
      </c>
    </row>
    <row r="670" spans="1:16" x14ac:dyDescent="0.35">
      <c r="A670" t="s">
        <v>9</v>
      </c>
      <c r="B670" t="s">
        <v>19</v>
      </c>
      <c r="C670" s="5" t="s">
        <v>38</v>
      </c>
      <c r="D670" s="5" t="s">
        <v>48</v>
      </c>
      <c r="E670">
        <v>1085</v>
      </c>
      <c r="F670" s="1">
        <v>3</v>
      </c>
      <c r="G670" s="1">
        <v>125</v>
      </c>
      <c r="H670" s="1">
        <v>135625</v>
      </c>
      <c r="I670" s="1">
        <v>20343.75</v>
      </c>
      <c r="J670" s="1">
        <v>115281.25</v>
      </c>
      <c r="K670" s="1">
        <v>130200</v>
      </c>
      <c r="L670" s="1">
        <v>-14918.75</v>
      </c>
      <c r="M670" s="6">
        <v>41913</v>
      </c>
      <c r="N670" s="8">
        <v>10</v>
      </c>
      <c r="O670" s="5" t="s">
        <v>30</v>
      </c>
      <c r="P670" s="7" t="s">
        <v>15</v>
      </c>
    </row>
    <row r="671" spans="1:16" x14ac:dyDescent="0.35">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5">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5">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5">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5">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5">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5">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5">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5">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5">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5">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5">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5">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5">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5">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5">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5">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5">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5">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5">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5">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5">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5">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5">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5">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5">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5">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5">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5">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5">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5">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266D6-9A27-4BAD-8E89-B50104D6A082}">
  <dimension ref="A1:I20"/>
  <sheetViews>
    <sheetView workbookViewId="0">
      <selection activeCell="F17" sqref="F17"/>
    </sheetView>
  </sheetViews>
  <sheetFormatPr defaultRowHeight="17.25" x14ac:dyDescent="0.35"/>
  <cols>
    <col min="1" max="1" width="12.875" customWidth="1"/>
    <col min="2" max="2" width="12" customWidth="1"/>
    <col min="3" max="3" width="9.5" customWidth="1"/>
  </cols>
  <sheetData>
    <row r="1" spans="1:9" x14ac:dyDescent="0.35">
      <c r="A1" t="s">
        <v>50</v>
      </c>
      <c r="B1" t="s">
        <v>51</v>
      </c>
      <c r="C1" t="s">
        <v>52</v>
      </c>
      <c r="D1" t="s">
        <v>53</v>
      </c>
      <c r="E1" t="s">
        <v>54</v>
      </c>
      <c r="I1" t="s">
        <v>57</v>
      </c>
    </row>
    <row r="2" spans="1:9" x14ac:dyDescent="0.35">
      <c r="A2">
        <v>100</v>
      </c>
      <c r="B2">
        <v>65</v>
      </c>
      <c r="C2">
        <v>60</v>
      </c>
      <c r="D2" s="10">
        <f>B2/A2</f>
        <v>0.65</v>
      </c>
      <c r="E2" s="10">
        <f>C2/$A2</f>
        <v>0.6</v>
      </c>
      <c r="F2">
        <v>7</v>
      </c>
      <c r="I2">
        <v>1</v>
      </c>
    </row>
    <row r="3" spans="1:9" x14ac:dyDescent="0.35">
      <c r="A3">
        <v>100</v>
      </c>
      <c r="B3">
        <v>75</v>
      </c>
      <c r="C3">
        <v>90</v>
      </c>
      <c r="D3" s="10">
        <f t="shared" ref="D3:D6" si="0">B3/A3</f>
        <v>0.75</v>
      </c>
      <c r="E3" s="10">
        <f t="shared" ref="E3:E6" si="1">C3/$A3</f>
        <v>0.9</v>
      </c>
      <c r="I3">
        <v>2</v>
      </c>
    </row>
    <row r="4" spans="1:9" x14ac:dyDescent="0.35">
      <c r="A4">
        <v>100</v>
      </c>
      <c r="B4">
        <v>85</v>
      </c>
      <c r="C4">
        <v>50</v>
      </c>
      <c r="D4" s="10">
        <f t="shared" si="0"/>
        <v>0.85</v>
      </c>
      <c r="E4" s="10">
        <f t="shared" si="1"/>
        <v>0.5</v>
      </c>
      <c r="I4">
        <v>3</v>
      </c>
    </row>
    <row r="5" spans="1:9" x14ac:dyDescent="0.35">
      <c r="A5">
        <v>100</v>
      </c>
      <c r="B5">
        <v>90</v>
      </c>
      <c r="C5">
        <v>60</v>
      </c>
      <c r="D5" s="10">
        <f t="shared" si="0"/>
        <v>0.9</v>
      </c>
      <c r="E5" s="10">
        <f t="shared" si="1"/>
        <v>0.6</v>
      </c>
      <c r="I5">
        <v>4</v>
      </c>
    </row>
    <row r="6" spans="1:9" x14ac:dyDescent="0.35">
      <c r="A6">
        <v>200</v>
      </c>
      <c r="B6">
        <v>190</v>
      </c>
      <c r="C6">
        <v>200</v>
      </c>
      <c r="D6" s="10">
        <f t="shared" si="0"/>
        <v>0.95</v>
      </c>
      <c r="E6" s="10">
        <f t="shared" si="1"/>
        <v>1</v>
      </c>
      <c r="I6">
        <v>5</v>
      </c>
    </row>
    <row r="7" spans="1:9" x14ac:dyDescent="0.35">
      <c r="A7">
        <f>SUM(A2:A6)</f>
        <v>600</v>
      </c>
      <c r="B7">
        <f>SUM(B2:B6)</f>
        <v>505</v>
      </c>
      <c r="C7">
        <f>SUM(C2:C6)</f>
        <v>460</v>
      </c>
      <c r="D7" s="10">
        <f>B7/$A$7</f>
        <v>0.84166666666666667</v>
      </c>
      <c r="E7" s="10">
        <f>C7/$A$7</f>
        <v>0.76666666666666672</v>
      </c>
      <c r="I7">
        <v>6</v>
      </c>
    </row>
    <row r="8" spans="1:9" x14ac:dyDescent="0.35">
      <c r="I8">
        <v>7</v>
      </c>
    </row>
    <row r="9" spans="1:9" x14ac:dyDescent="0.35">
      <c r="I9">
        <v>8</v>
      </c>
    </row>
    <row r="10" spans="1:9" x14ac:dyDescent="0.35">
      <c r="A10" t="s">
        <v>55</v>
      </c>
      <c r="B10" t="s">
        <v>56</v>
      </c>
      <c r="I10">
        <v>9</v>
      </c>
    </row>
    <row r="11" spans="1:9" x14ac:dyDescent="0.35">
      <c r="A11">
        <f>SUM(financials[Units Sold])</f>
        <v>1125806</v>
      </c>
      <c r="B11" s="11">
        <f>'Financial data'!$E2/Test!$A$11</f>
        <v>1.4376366798542555E-3</v>
      </c>
      <c r="I11">
        <v>10</v>
      </c>
    </row>
    <row r="12" spans="1:9" x14ac:dyDescent="0.35">
      <c r="B12" s="11">
        <f>'Financial data'!$E3/Test!$A$11</f>
        <v>1.1733815595226886E-3</v>
      </c>
    </row>
    <row r="13" spans="1:9" x14ac:dyDescent="0.35">
      <c r="B13" s="11">
        <f>'Financial data'!$E4/Test!$A$11</f>
        <v>1.9346139565786645E-3</v>
      </c>
    </row>
    <row r="14" spans="1:9" x14ac:dyDescent="0.35">
      <c r="B14" s="11">
        <f>'Financial data'!$E5/Test!$A$11</f>
        <v>7.8876822472077781E-4</v>
      </c>
    </row>
    <row r="15" spans="1:9" x14ac:dyDescent="0.35">
      <c r="B15" s="11">
        <f>'Financial data'!$E6/Test!$A$11</f>
        <v>2.1939836881309923E-3</v>
      </c>
    </row>
    <row r="16" spans="1:9" x14ac:dyDescent="0.35">
      <c r="B16" s="11">
        <f>'Financial data'!$E7/Test!$A$11</f>
        <v>1.3439260405433973E-3</v>
      </c>
    </row>
    <row r="17" spans="2:6" x14ac:dyDescent="0.35">
      <c r="B17" s="11">
        <f>'Financial data'!$E8/Test!$A$11</f>
        <v>8.1808055739621209E-4</v>
      </c>
      <c r="F17" t="e" cm="1">
        <f t="array" ref="F17">sum</f>
        <v>#NAME?</v>
      </c>
    </row>
    <row r="18" spans="2:6" x14ac:dyDescent="0.35">
      <c r="B18" s="11">
        <f>'Financial data'!$E9/Test!$A$11</f>
        <v>2.2366198083861697E-3</v>
      </c>
    </row>
    <row r="19" spans="2:6" x14ac:dyDescent="0.35">
      <c r="B19" s="11">
        <f>'Financial data'!$E10/Test!$A$11</f>
        <v>1.6867915075954472E-3</v>
      </c>
    </row>
    <row r="20" spans="2:6" x14ac:dyDescent="0.35">
      <c r="B20" s="11">
        <f>'Financial data'!$E11/Test!$A$11</f>
        <v>1.3723501207135154E-3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A1951-7DB6-4186-8B4A-F4F8A0FD6ACF}">
  <dimension ref="A1:F10"/>
  <sheetViews>
    <sheetView showFormulas="1" workbookViewId="0">
      <selection activeCell="G2" sqref="G2"/>
    </sheetView>
  </sheetViews>
  <sheetFormatPr defaultRowHeight="17.25" x14ac:dyDescent="0.35"/>
  <sheetData>
    <row r="1" spans="1:6" x14ac:dyDescent="0.35">
      <c r="A1" t="s">
        <v>57</v>
      </c>
    </row>
    <row r="2" spans="1:6" x14ac:dyDescent="0.35">
      <c r="A2">
        <v>10</v>
      </c>
      <c r="F2">
        <v>3</v>
      </c>
    </row>
    <row r="3" spans="1:6" x14ac:dyDescent="0.35">
      <c r="A3">
        <v>20</v>
      </c>
    </row>
    <row r="4" spans="1:6" x14ac:dyDescent="0.35">
      <c r="A4">
        <v>30</v>
      </c>
    </row>
    <row r="5" spans="1:6" x14ac:dyDescent="0.35">
      <c r="A5">
        <v>40</v>
      </c>
    </row>
    <row r="6" spans="1:6" x14ac:dyDescent="0.35">
      <c r="A6">
        <v>50</v>
      </c>
    </row>
    <row r="7" spans="1:6" x14ac:dyDescent="0.35">
      <c r="A7">
        <v>60</v>
      </c>
    </row>
    <row r="8" spans="1:6" x14ac:dyDescent="0.35">
      <c r="A8">
        <v>70</v>
      </c>
    </row>
    <row r="9" spans="1:6" x14ac:dyDescent="0.35">
      <c r="A9">
        <v>80</v>
      </c>
    </row>
    <row r="10" spans="1:6" x14ac:dyDescent="0.35">
      <c r="A10">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DDE2-1535-4EC2-BF62-C2327019B01A}">
  <dimension ref="A1:G7"/>
  <sheetViews>
    <sheetView workbookViewId="0">
      <selection activeCell="B3" sqref="B3:F7"/>
    </sheetView>
  </sheetViews>
  <sheetFormatPr defaultRowHeight="17.25" x14ac:dyDescent="0.35"/>
  <sheetData>
    <row r="1" spans="1:7" x14ac:dyDescent="0.35">
      <c r="B1" s="25" t="s">
        <v>58</v>
      </c>
      <c r="C1" s="25"/>
      <c r="D1" s="25"/>
      <c r="E1" s="25"/>
      <c r="F1" s="25"/>
      <c r="G1" s="25"/>
    </row>
    <row r="2" spans="1:7" x14ac:dyDescent="0.35">
      <c r="B2">
        <v>1</v>
      </c>
      <c r="C2">
        <v>2</v>
      </c>
      <c r="D2">
        <v>3</v>
      </c>
      <c r="E2">
        <v>4</v>
      </c>
      <c r="F2">
        <v>5</v>
      </c>
    </row>
    <row r="3" spans="1:7" x14ac:dyDescent="0.35">
      <c r="A3">
        <v>10</v>
      </c>
      <c r="B3">
        <f>B$2*$A3</f>
        <v>10</v>
      </c>
      <c r="C3">
        <f t="shared" ref="C3:F7" si="0">C$2*$A3</f>
        <v>20</v>
      </c>
      <c r="D3">
        <f t="shared" si="0"/>
        <v>30</v>
      </c>
      <c r="E3">
        <f t="shared" si="0"/>
        <v>40</v>
      </c>
      <c r="F3">
        <f t="shared" si="0"/>
        <v>50</v>
      </c>
    </row>
    <row r="4" spans="1:7" x14ac:dyDescent="0.35">
      <c r="A4">
        <v>20</v>
      </c>
      <c r="B4">
        <f>B$2*$A4</f>
        <v>20</v>
      </c>
      <c r="C4">
        <f t="shared" si="0"/>
        <v>40</v>
      </c>
      <c r="D4">
        <f t="shared" si="0"/>
        <v>60</v>
      </c>
      <c r="E4">
        <f t="shared" si="0"/>
        <v>80</v>
      </c>
      <c r="F4">
        <f t="shared" si="0"/>
        <v>100</v>
      </c>
    </row>
    <row r="5" spans="1:7" x14ac:dyDescent="0.35">
      <c r="A5">
        <v>30</v>
      </c>
      <c r="B5">
        <f t="shared" ref="B5:B7" si="1">B$2*$A5</f>
        <v>30</v>
      </c>
      <c r="C5">
        <f t="shared" si="0"/>
        <v>60</v>
      </c>
      <c r="D5">
        <f t="shared" si="0"/>
        <v>90</v>
      </c>
      <c r="E5">
        <f t="shared" si="0"/>
        <v>120</v>
      </c>
      <c r="F5">
        <f t="shared" si="0"/>
        <v>150</v>
      </c>
    </row>
    <row r="6" spans="1:7" x14ac:dyDescent="0.35">
      <c r="A6">
        <v>40</v>
      </c>
      <c r="B6">
        <f t="shared" si="1"/>
        <v>40</v>
      </c>
      <c r="C6">
        <f t="shared" si="0"/>
        <v>80</v>
      </c>
      <c r="D6">
        <f t="shared" si="0"/>
        <v>120</v>
      </c>
      <c r="E6">
        <f t="shared" si="0"/>
        <v>160</v>
      </c>
      <c r="F6">
        <f t="shared" si="0"/>
        <v>200</v>
      </c>
    </row>
    <row r="7" spans="1:7" x14ac:dyDescent="0.35">
      <c r="A7">
        <v>50</v>
      </c>
      <c r="B7">
        <f t="shared" si="1"/>
        <v>50</v>
      </c>
      <c r="C7">
        <f t="shared" si="0"/>
        <v>100</v>
      </c>
      <c r="D7">
        <f t="shared" si="0"/>
        <v>150</v>
      </c>
      <c r="E7">
        <f t="shared" si="0"/>
        <v>200</v>
      </c>
      <c r="F7">
        <f t="shared" si="0"/>
        <v>250</v>
      </c>
    </row>
  </sheetData>
  <mergeCells count="1">
    <mergeCell ref="B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FC054-D821-447C-9CDD-FE86464D58A5}">
  <dimension ref="A1:H19"/>
  <sheetViews>
    <sheetView workbookViewId="0">
      <selection activeCell="G18" sqref="G18"/>
    </sheetView>
  </sheetViews>
  <sheetFormatPr defaultRowHeight="17.25" x14ac:dyDescent="0.35"/>
  <cols>
    <col min="1" max="1" width="14.875" customWidth="1"/>
    <col min="2" max="2" width="9.875" customWidth="1"/>
    <col min="3" max="3" width="9.5" customWidth="1"/>
    <col min="4" max="4" width="14.5" customWidth="1"/>
    <col min="5" max="5" width="10.375" customWidth="1"/>
    <col min="7" max="7" width="34.125" customWidth="1"/>
    <col min="8" max="8" width="9.875" customWidth="1"/>
  </cols>
  <sheetData>
    <row r="1" spans="1:8" x14ac:dyDescent="0.35">
      <c r="A1" s="14" t="s">
        <v>6</v>
      </c>
      <c r="B1" s="15" t="s">
        <v>37</v>
      </c>
      <c r="C1" s="14" t="s">
        <v>4</v>
      </c>
      <c r="D1" s="15" t="s">
        <v>44</v>
      </c>
      <c r="E1" s="15" t="s">
        <v>35</v>
      </c>
      <c r="G1" s="14" t="s">
        <v>6</v>
      </c>
      <c r="H1" s="15" t="s">
        <v>37</v>
      </c>
    </row>
    <row r="2" spans="1:8" x14ac:dyDescent="0.35">
      <c r="A2" s="16" t="s">
        <v>10</v>
      </c>
      <c r="B2" s="17" t="s">
        <v>38</v>
      </c>
      <c r="C2" s="16">
        <v>974</v>
      </c>
      <c r="D2" s="17" t="s">
        <v>46</v>
      </c>
      <c r="E2" s="17">
        <v>7</v>
      </c>
      <c r="G2" s="16" t="s">
        <v>10</v>
      </c>
      <c r="H2" s="17" t="s">
        <v>38</v>
      </c>
    </row>
    <row r="3" spans="1:8" x14ac:dyDescent="0.35">
      <c r="A3" s="16" t="s">
        <v>10</v>
      </c>
      <c r="B3" s="17" t="s">
        <v>38</v>
      </c>
      <c r="C3" s="16">
        <v>2518</v>
      </c>
      <c r="D3" s="17" t="s">
        <v>46</v>
      </c>
      <c r="E3" s="17">
        <v>15</v>
      </c>
      <c r="G3" s="16" t="s">
        <v>8</v>
      </c>
      <c r="H3" s="17" t="s">
        <v>39</v>
      </c>
    </row>
    <row r="4" spans="1:8" x14ac:dyDescent="0.35">
      <c r="A4" s="16" t="s">
        <v>8</v>
      </c>
      <c r="B4" s="17" t="s">
        <v>38</v>
      </c>
      <c r="C4" s="16">
        <v>1006</v>
      </c>
      <c r="D4" s="17" t="s">
        <v>46</v>
      </c>
      <c r="E4" s="17">
        <v>7</v>
      </c>
      <c r="G4" s="16" t="s">
        <v>11</v>
      </c>
      <c r="H4" s="17" t="s">
        <v>40</v>
      </c>
    </row>
    <row r="5" spans="1:8" x14ac:dyDescent="0.35">
      <c r="A5" s="16" t="s">
        <v>8</v>
      </c>
      <c r="B5" s="17" t="s">
        <v>39</v>
      </c>
      <c r="C5" s="16">
        <v>367</v>
      </c>
      <c r="D5" s="17" t="s">
        <v>46</v>
      </c>
      <c r="E5" s="17">
        <v>7</v>
      </c>
      <c r="G5" s="16" t="s">
        <v>9</v>
      </c>
      <c r="H5" s="17" t="s">
        <v>42</v>
      </c>
    </row>
    <row r="6" spans="1:8" x14ac:dyDescent="0.35">
      <c r="A6" s="16" t="s">
        <v>8</v>
      </c>
      <c r="B6" s="17" t="s">
        <v>39</v>
      </c>
      <c r="C6" s="16">
        <v>883</v>
      </c>
      <c r="D6" s="18" t="s">
        <v>48</v>
      </c>
      <c r="E6" s="17">
        <v>7</v>
      </c>
      <c r="G6" s="16" t="s">
        <v>7</v>
      </c>
    </row>
    <row r="7" spans="1:8" x14ac:dyDescent="0.35">
      <c r="A7" s="16" t="s">
        <v>10</v>
      </c>
      <c r="B7" s="17" t="s">
        <v>39</v>
      </c>
      <c r="C7" s="16">
        <v>549</v>
      </c>
      <c r="D7" s="18" t="s">
        <v>48</v>
      </c>
      <c r="E7" s="17">
        <v>12</v>
      </c>
    </row>
    <row r="8" spans="1:8" x14ac:dyDescent="0.35">
      <c r="A8" s="16" t="s">
        <v>8</v>
      </c>
      <c r="B8" s="17" t="s">
        <v>39</v>
      </c>
      <c r="C8" s="16">
        <v>788</v>
      </c>
      <c r="D8" s="18" t="s">
        <v>48</v>
      </c>
      <c r="E8" s="17">
        <v>350</v>
      </c>
    </row>
    <row r="9" spans="1:8" x14ac:dyDescent="0.35">
      <c r="A9" s="16" t="s">
        <v>11</v>
      </c>
      <c r="B9" s="17" t="s">
        <v>40</v>
      </c>
      <c r="C9" s="16">
        <v>2472</v>
      </c>
      <c r="D9" s="18" t="s">
        <v>48</v>
      </c>
      <c r="E9" s="17">
        <v>7</v>
      </c>
    </row>
    <row r="10" spans="1:8" x14ac:dyDescent="0.35">
      <c r="A10" s="16" t="s">
        <v>10</v>
      </c>
      <c r="B10" s="17" t="s">
        <v>40</v>
      </c>
      <c r="C10" s="16">
        <v>1143</v>
      </c>
      <c r="D10" s="18" t="s">
        <v>48</v>
      </c>
      <c r="E10" s="17">
        <v>12</v>
      </c>
      <c r="H10" t="s">
        <v>62</v>
      </c>
    </row>
    <row r="11" spans="1:8" x14ac:dyDescent="0.35">
      <c r="A11" s="16" t="s">
        <v>11</v>
      </c>
      <c r="B11" s="17" t="s">
        <v>40</v>
      </c>
      <c r="C11" s="16">
        <v>1725</v>
      </c>
      <c r="D11" s="18" t="s">
        <v>47</v>
      </c>
      <c r="E11" s="17">
        <v>125</v>
      </c>
      <c r="G11" t="s">
        <v>60</v>
      </c>
      <c r="H11">
        <f>SUMIF(A2:A17,G2,E2:E17)</f>
        <v>396</v>
      </c>
    </row>
    <row r="12" spans="1:8" x14ac:dyDescent="0.35">
      <c r="A12" s="16" t="s">
        <v>8</v>
      </c>
      <c r="B12" s="17" t="s">
        <v>40</v>
      </c>
      <c r="C12" s="16">
        <v>912</v>
      </c>
      <c r="D12" s="18" t="s">
        <v>47</v>
      </c>
      <c r="E12" s="17">
        <v>12</v>
      </c>
      <c r="G12" t="s">
        <v>61</v>
      </c>
      <c r="H12">
        <f>SUMIF(B2:B17,H4,C2:C17)</f>
        <v>11734</v>
      </c>
    </row>
    <row r="13" spans="1:8" x14ac:dyDescent="0.35">
      <c r="A13" s="16" t="s">
        <v>9</v>
      </c>
      <c r="B13" s="17" t="s">
        <v>40</v>
      </c>
      <c r="C13" s="16">
        <v>2152</v>
      </c>
      <c r="D13" s="18" t="s">
        <v>47</v>
      </c>
      <c r="E13" s="17">
        <v>12</v>
      </c>
    </row>
    <row r="14" spans="1:8" x14ac:dyDescent="0.35">
      <c r="A14" s="16" t="s">
        <v>7</v>
      </c>
      <c r="B14" s="17" t="s">
        <v>40</v>
      </c>
      <c r="C14" s="16">
        <v>1817</v>
      </c>
      <c r="D14" s="18" t="s">
        <v>47</v>
      </c>
      <c r="E14" s="17">
        <v>300</v>
      </c>
    </row>
    <row r="15" spans="1:8" x14ac:dyDescent="0.35">
      <c r="A15" s="16" t="s">
        <v>10</v>
      </c>
      <c r="B15" s="17" t="s">
        <v>40</v>
      </c>
      <c r="C15" s="16">
        <v>1513</v>
      </c>
      <c r="D15" s="18" t="s">
        <v>47</v>
      </c>
      <c r="E15" s="17">
        <v>350</v>
      </c>
    </row>
    <row r="16" spans="1:8" x14ac:dyDescent="0.35">
      <c r="A16" s="16" t="s">
        <v>9</v>
      </c>
      <c r="B16" s="17" t="s">
        <v>42</v>
      </c>
      <c r="C16" s="16">
        <v>1493</v>
      </c>
      <c r="D16" s="18" t="s">
        <v>47</v>
      </c>
      <c r="E16" s="17">
        <v>350</v>
      </c>
      <c r="H16" t="s">
        <v>59</v>
      </c>
    </row>
    <row r="17" spans="1:8" x14ac:dyDescent="0.35">
      <c r="A17" s="16" t="s">
        <v>8</v>
      </c>
      <c r="B17" s="17" t="s">
        <v>42</v>
      </c>
      <c r="C17" s="16">
        <v>1804</v>
      </c>
      <c r="D17" s="18" t="s">
        <v>47</v>
      </c>
      <c r="E17" s="17">
        <v>15</v>
      </c>
      <c r="G17" t="s">
        <v>63</v>
      </c>
      <c r="H17">
        <f>SUMIFS(E2:E17,A2:A17,G3,B2:B17,H2)</f>
        <v>7</v>
      </c>
    </row>
    <row r="18" spans="1:8" x14ac:dyDescent="0.35">
      <c r="E18" s="13"/>
    </row>
    <row r="19" spans="1:8" x14ac:dyDescent="0.35">
      <c r="E19"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B4604-07AC-4B32-873E-F2408E44421B}">
  <dimension ref="A1:E21"/>
  <sheetViews>
    <sheetView workbookViewId="0">
      <selection activeCell="C7" sqref="C7"/>
    </sheetView>
  </sheetViews>
  <sheetFormatPr defaultRowHeight="17.25" x14ac:dyDescent="0.35"/>
  <sheetData>
    <row r="1" spans="1:5" x14ac:dyDescent="0.35">
      <c r="A1">
        <v>3</v>
      </c>
      <c r="B1">
        <v>2</v>
      </c>
      <c r="C1">
        <f>A1+B1</f>
        <v>5</v>
      </c>
      <c r="E1">
        <v>1</v>
      </c>
    </row>
    <row r="2" spans="1:5" x14ac:dyDescent="0.35">
      <c r="A2">
        <v>4</v>
      </c>
      <c r="B2">
        <v>1</v>
      </c>
      <c r="C2">
        <f t="shared" ref="C2:C16" si="0">A2+B2</f>
        <v>5</v>
      </c>
      <c r="E2">
        <v>2</v>
      </c>
    </row>
    <row r="3" spans="1:5" x14ac:dyDescent="0.35">
      <c r="A3">
        <v>7</v>
      </c>
      <c r="B3">
        <v>2</v>
      </c>
      <c r="C3">
        <f t="shared" si="0"/>
        <v>9</v>
      </c>
      <c r="E3">
        <v>3</v>
      </c>
    </row>
    <row r="4" spans="1:5" x14ac:dyDescent="0.35">
      <c r="A4">
        <v>1</v>
      </c>
      <c r="B4">
        <v>1</v>
      </c>
      <c r="C4">
        <f t="shared" si="0"/>
        <v>2</v>
      </c>
      <c r="E4">
        <v>4</v>
      </c>
    </row>
    <row r="5" spans="1:5" x14ac:dyDescent="0.35">
      <c r="A5">
        <v>8</v>
      </c>
      <c r="B5">
        <v>2</v>
      </c>
      <c r="C5">
        <f t="shared" si="0"/>
        <v>10</v>
      </c>
      <c r="E5">
        <v>5</v>
      </c>
    </row>
    <row r="6" spans="1:5" x14ac:dyDescent="0.35">
      <c r="A6">
        <v>1</v>
      </c>
      <c r="B6">
        <v>0</v>
      </c>
      <c r="C6">
        <f t="shared" si="0"/>
        <v>1</v>
      </c>
      <c r="E6">
        <v>6</v>
      </c>
    </row>
    <row r="7" spans="1:5" x14ac:dyDescent="0.35">
      <c r="A7">
        <v>2</v>
      </c>
      <c r="B7">
        <v>3</v>
      </c>
      <c r="C7">
        <f t="shared" si="0"/>
        <v>5</v>
      </c>
      <c r="E7">
        <v>7</v>
      </c>
    </row>
    <row r="8" spans="1:5" x14ac:dyDescent="0.35">
      <c r="C8">
        <f t="shared" si="0"/>
        <v>0</v>
      </c>
      <c r="E8">
        <v>8</v>
      </c>
    </row>
    <row r="9" spans="1:5" x14ac:dyDescent="0.35">
      <c r="C9">
        <f t="shared" si="0"/>
        <v>0</v>
      </c>
      <c r="E9">
        <v>9</v>
      </c>
    </row>
    <row r="10" spans="1:5" x14ac:dyDescent="0.35">
      <c r="C10">
        <f t="shared" si="0"/>
        <v>0</v>
      </c>
      <c r="E10">
        <v>10</v>
      </c>
    </row>
    <row r="11" spans="1:5" x14ac:dyDescent="0.35">
      <c r="C11">
        <f t="shared" si="0"/>
        <v>0</v>
      </c>
      <c r="E11">
        <v>11</v>
      </c>
    </row>
    <row r="12" spans="1:5" x14ac:dyDescent="0.35">
      <c r="C12">
        <f t="shared" si="0"/>
        <v>0</v>
      </c>
      <c r="E12">
        <v>12</v>
      </c>
    </row>
    <row r="13" spans="1:5" x14ac:dyDescent="0.35">
      <c r="C13">
        <f t="shared" si="0"/>
        <v>0</v>
      </c>
      <c r="E13">
        <v>13</v>
      </c>
    </row>
    <row r="14" spans="1:5" x14ac:dyDescent="0.35">
      <c r="C14">
        <f t="shared" si="0"/>
        <v>0</v>
      </c>
      <c r="E14">
        <v>14</v>
      </c>
    </row>
    <row r="15" spans="1:5" x14ac:dyDescent="0.35">
      <c r="C15">
        <f t="shared" si="0"/>
        <v>0</v>
      </c>
      <c r="E15">
        <v>15</v>
      </c>
    </row>
    <row r="16" spans="1:5" x14ac:dyDescent="0.35">
      <c r="C16">
        <f t="shared" si="0"/>
        <v>0</v>
      </c>
      <c r="E16">
        <v>16</v>
      </c>
    </row>
    <row r="17" spans="5:5" x14ac:dyDescent="0.35">
      <c r="E17">
        <v>17</v>
      </c>
    </row>
    <row r="18" spans="5:5" x14ac:dyDescent="0.35">
      <c r="E18">
        <v>18</v>
      </c>
    </row>
    <row r="19" spans="5:5" x14ac:dyDescent="0.35">
      <c r="E19">
        <v>19</v>
      </c>
    </row>
    <row r="20" spans="5:5" x14ac:dyDescent="0.35">
      <c r="E20">
        <v>20</v>
      </c>
    </row>
    <row r="21" spans="5:5" x14ac:dyDescent="0.35">
      <c r="E21">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7F53-9EC9-4945-8728-B72B76221F85}">
  <dimension ref="A5:E6"/>
  <sheetViews>
    <sheetView showGridLines="0" tabSelected="1" zoomScale="80" zoomScaleNormal="80" workbookViewId="0">
      <selection activeCell="F24" sqref="F24"/>
    </sheetView>
  </sheetViews>
  <sheetFormatPr defaultRowHeight="17.25" x14ac:dyDescent="0.35"/>
  <sheetData>
    <row r="5" spans="1:5" ht="19.5" x14ac:dyDescent="0.4">
      <c r="A5" s="26" t="s">
        <v>16</v>
      </c>
      <c r="B5" s="26" t="s">
        <v>18</v>
      </c>
      <c r="C5" s="26" t="s">
        <v>19</v>
      </c>
      <c r="D5" s="26" t="s">
        <v>20</v>
      </c>
      <c r="E5" s="26" t="s">
        <v>64</v>
      </c>
    </row>
    <row r="6" spans="1:5" ht="19.5" x14ac:dyDescent="0.4">
      <c r="A6" s="19">
        <f>SUMIF('Financial data'!B:B,'Financial data'!B59,'Financial data'!L:L)</f>
        <v>3529228.8850000002</v>
      </c>
      <c r="B6" s="19">
        <f>SUMIF('Financial data'!B:B,'Financial data'!B57,'Financial data'!L:L)</f>
        <v>3781020.7800000007</v>
      </c>
      <c r="C6" s="19">
        <f>SUMIF('Financial data'!B:B,'Financial data'!B66,'Financial data'!L:L)</f>
        <v>3680388.8200000008</v>
      </c>
      <c r="D6" s="19">
        <f>SUMIF('Financial data'!B:B,'Financial data'!B68,'Financial data'!L:L)</f>
        <v>2907523.1100000003</v>
      </c>
      <c r="E6" s="19">
        <f>SUMIF('Financial data'!B:B,'Financial data'!B74,'Financial data'!L:L)</f>
        <v>2995540.6649999991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US1</vt:lpstr>
      <vt:lpstr>US3</vt:lpstr>
      <vt:lpstr>US4</vt:lpstr>
      <vt:lpstr>US5</vt:lpstr>
      <vt:lpstr>US6</vt:lpstr>
      <vt:lpstr>Financial data</vt:lpstr>
      <vt:lpstr>Test</vt:lpstr>
      <vt:lpstr>Test1</vt:lpstr>
      <vt:lpstr>Test3</vt:lpstr>
      <vt:lpstr>Functions</vt:lpstr>
      <vt:lpstr>Sheet9</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Hp</cp:lastModifiedBy>
  <dcterms:created xsi:type="dcterms:W3CDTF">2014-01-28T02:45:41Z</dcterms:created>
  <dcterms:modified xsi:type="dcterms:W3CDTF">2023-05-27T06:03:31Z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