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and_D\Projects\Excel_Projects\"/>
    </mc:Choice>
  </mc:AlternateContent>
  <xr:revisionPtr revIDLastSave="0" documentId="13_ncr:1_{17039E80-748A-4ECA-9AB2-8A448043CCDE}" xr6:coauthVersionLast="47" xr6:coauthVersionMax="47" xr10:uidLastSave="{00000000-0000-0000-0000-000000000000}"/>
  <bookViews>
    <workbookView xWindow="-108" yWindow="-108" windowWidth="23256" windowHeight="12576" xr2:uid="{1549126A-F5D5-404E-9006-928579B054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9" i="1" l="1"/>
  <c r="V218" i="1"/>
  <c r="Q218" i="1"/>
  <c r="AD217" i="1"/>
  <c r="V217" i="1"/>
  <c r="Q217" i="1"/>
  <c r="AD216" i="1"/>
  <c r="Z216" i="1"/>
  <c r="V216" i="1"/>
  <c r="Q216" i="1"/>
  <c r="AD215" i="1"/>
  <c r="Z215" i="1"/>
  <c r="V215" i="1"/>
  <c r="Q215" i="1"/>
  <c r="AD214" i="1"/>
  <c r="I211" i="1"/>
  <c r="AB211" i="1" s="1"/>
  <c r="G211" i="1"/>
  <c r="H211" i="1" s="1"/>
  <c r="E211" i="1"/>
  <c r="F211" i="1" s="1"/>
  <c r="X211" i="1" s="1"/>
  <c r="C211" i="1"/>
  <c r="D211" i="1" s="1"/>
  <c r="T211" i="1" s="1"/>
  <c r="I210" i="1"/>
  <c r="AE210" i="1" s="1"/>
  <c r="G210" i="1"/>
  <c r="H210" i="1" s="1"/>
  <c r="E210" i="1"/>
  <c r="F210" i="1" s="1"/>
  <c r="W210" i="1" s="1"/>
  <c r="C210" i="1"/>
  <c r="D210" i="1" s="1"/>
  <c r="I209" i="1"/>
  <c r="AB209" i="1" s="1"/>
  <c r="G209" i="1"/>
  <c r="H209" i="1" s="1"/>
  <c r="Z209" i="1" s="1"/>
  <c r="E209" i="1"/>
  <c r="F209" i="1" s="1"/>
  <c r="X209" i="1" s="1"/>
  <c r="C209" i="1"/>
  <c r="D209" i="1" s="1"/>
  <c r="T209" i="1" s="1"/>
  <c r="I208" i="1"/>
  <c r="AB208" i="1" s="1"/>
  <c r="G208" i="1"/>
  <c r="H208" i="1" s="1"/>
  <c r="Y208" i="1" s="1"/>
  <c r="E208" i="1"/>
  <c r="F208" i="1" s="1"/>
  <c r="C208" i="1"/>
  <c r="D208" i="1" s="1"/>
  <c r="S208" i="1" s="1"/>
  <c r="I207" i="1"/>
  <c r="AB207" i="1" s="1"/>
  <c r="G207" i="1"/>
  <c r="H207" i="1" s="1"/>
  <c r="E207" i="1"/>
  <c r="F207" i="1" s="1"/>
  <c r="C207" i="1"/>
  <c r="D207" i="1" s="1"/>
  <c r="T207" i="1" s="1"/>
  <c r="I206" i="1"/>
  <c r="G206" i="1"/>
  <c r="H206" i="1" s="1"/>
  <c r="E206" i="1"/>
  <c r="F206" i="1" s="1"/>
  <c r="W206" i="1" s="1"/>
  <c r="C206" i="1"/>
  <c r="D206" i="1" s="1"/>
  <c r="R206" i="1" s="1"/>
  <c r="I205" i="1"/>
  <c r="AB205" i="1" s="1"/>
  <c r="G205" i="1"/>
  <c r="H205" i="1" s="1"/>
  <c r="Z205" i="1" s="1"/>
  <c r="E205" i="1"/>
  <c r="F205" i="1" s="1"/>
  <c r="X205" i="1" s="1"/>
  <c r="C205" i="1"/>
  <c r="D205" i="1" s="1"/>
  <c r="Q205" i="1" s="1"/>
  <c r="I204" i="1"/>
  <c r="AB204" i="1" s="1"/>
  <c r="G204" i="1"/>
  <c r="H204" i="1" s="1"/>
  <c r="E204" i="1"/>
  <c r="F204" i="1" s="1"/>
  <c r="C204" i="1"/>
  <c r="D204" i="1" s="1"/>
  <c r="I203" i="1"/>
  <c r="G203" i="1"/>
  <c r="H203" i="1" s="1"/>
  <c r="Z203" i="1" s="1"/>
  <c r="E203" i="1"/>
  <c r="F203" i="1" s="1"/>
  <c r="C203" i="1"/>
  <c r="D203" i="1" s="1"/>
  <c r="I202" i="1"/>
  <c r="AC202" i="1" s="1"/>
  <c r="G202" i="1"/>
  <c r="H202" i="1" s="1"/>
  <c r="E202" i="1"/>
  <c r="F202" i="1" s="1"/>
  <c r="X202" i="1" s="1"/>
  <c r="C202" i="1"/>
  <c r="D202" i="1" s="1"/>
  <c r="S202" i="1" s="1"/>
  <c r="I201" i="1"/>
  <c r="G201" i="1"/>
  <c r="H201" i="1" s="1"/>
  <c r="E201" i="1"/>
  <c r="F201" i="1" s="1"/>
  <c r="X201" i="1" s="1"/>
  <c r="C201" i="1"/>
  <c r="D201" i="1" s="1"/>
  <c r="R201" i="1" s="1"/>
  <c r="I200" i="1"/>
  <c r="AC200" i="1" s="1"/>
  <c r="G200" i="1"/>
  <c r="H200" i="1" s="1"/>
  <c r="E200" i="1"/>
  <c r="F200" i="1" s="1"/>
  <c r="X200" i="1" s="1"/>
  <c r="C200" i="1"/>
  <c r="D200" i="1" s="1"/>
  <c r="I199" i="1"/>
  <c r="G199" i="1"/>
  <c r="H199" i="1" s="1"/>
  <c r="Z199" i="1" s="1"/>
  <c r="E199" i="1"/>
  <c r="F199" i="1" s="1"/>
  <c r="C199" i="1"/>
  <c r="D199" i="1" s="1"/>
  <c r="I198" i="1"/>
  <c r="G198" i="1"/>
  <c r="H198" i="1" s="1"/>
  <c r="E198" i="1"/>
  <c r="F198" i="1" s="1"/>
  <c r="C198" i="1"/>
  <c r="D198" i="1" s="1"/>
  <c r="I197" i="1"/>
  <c r="G197" i="1"/>
  <c r="H197" i="1" s="1"/>
  <c r="Z197" i="1" s="1"/>
  <c r="E197" i="1"/>
  <c r="F197" i="1" s="1"/>
  <c r="C197" i="1"/>
  <c r="D197" i="1" s="1"/>
  <c r="S197" i="1" s="1"/>
  <c r="I196" i="1"/>
  <c r="AB196" i="1" s="1"/>
  <c r="G196" i="1"/>
  <c r="H196" i="1" s="1"/>
  <c r="E196" i="1"/>
  <c r="F196" i="1" s="1"/>
  <c r="U196" i="1" s="1"/>
  <c r="C196" i="1"/>
  <c r="D196" i="1" s="1"/>
  <c r="I195" i="1"/>
  <c r="G195" i="1"/>
  <c r="H195" i="1" s="1"/>
  <c r="Z195" i="1" s="1"/>
  <c r="E195" i="1"/>
  <c r="F195" i="1" s="1"/>
  <c r="W195" i="1" s="1"/>
  <c r="C195" i="1"/>
  <c r="D195" i="1" s="1"/>
  <c r="S195" i="1" s="1"/>
  <c r="I194" i="1"/>
  <c r="AD194" i="1" s="1"/>
  <c r="G194" i="1"/>
  <c r="H194" i="1" s="1"/>
  <c r="E194" i="1"/>
  <c r="F194" i="1" s="1"/>
  <c r="W194" i="1" s="1"/>
  <c r="C194" i="1"/>
  <c r="D194" i="1" s="1"/>
  <c r="I193" i="1"/>
  <c r="AD193" i="1" s="1"/>
  <c r="G193" i="1"/>
  <c r="H193" i="1" s="1"/>
  <c r="Z193" i="1" s="1"/>
  <c r="E193" i="1"/>
  <c r="F193" i="1" s="1"/>
  <c r="C193" i="1"/>
  <c r="D193" i="1" s="1"/>
  <c r="S193" i="1" s="1"/>
  <c r="I192" i="1"/>
  <c r="G192" i="1"/>
  <c r="H192" i="1" s="1"/>
  <c r="Z192" i="1" s="1"/>
  <c r="E192" i="1"/>
  <c r="F192" i="1" s="1"/>
  <c r="U192" i="1" s="1"/>
  <c r="C192" i="1"/>
  <c r="D192" i="1" s="1"/>
  <c r="I191" i="1"/>
  <c r="G191" i="1"/>
  <c r="H191" i="1" s="1"/>
  <c r="Z191" i="1" s="1"/>
  <c r="E191" i="1"/>
  <c r="F191" i="1" s="1"/>
  <c r="W191" i="1" s="1"/>
  <c r="C191" i="1"/>
  <c r="D191" i="1" s="1"/>
  <c r="S191" i="1" s="1"/>
  <c r="I190" i="1"/>
  <c r="AD190" i="1" s="1"/>
  <c r="G190" i="1"/>
  <c r="H190" i="1" s="1"/>
  <c r="E190" i="1"/>
  <c r="F190" i="1" s="1"/>
  <c r="W190" i="1" s="1"/>
  <c r="C190" i="1"/>
  <c r="D190" i="1" s="1"/>
  <c r="I189" i="1"/>
  <c r="AD189" i="1" s="1"/>
  <c r="G189" i="1"/>
  <c r="H189" i="1" s="1"/>
  <c r="Z189" i="1" s="1"/>
  <c r="E189" i="1"/>
  <c r="F189" i="1" s="1"/>
  <c r="C189" i="1"/>
  <c r="D189" i="1" s="1"/>
  <c r="I188" i="1"/>
  <c r="AD188" i="1" s="1"/>
  <c r="G188" i="1"/>
  <c r="H188" i="1" s="1"/>
  <c r="Y188" i="1" s="1"/>
  <c r="E188" i="1"/>
  <c r="F188" i="1" s="1"/>
  <c r="U188" i="1" s="1"/>
  <c r="C188" i="1"/>
  <c r="D188" i="1" s="1"/>
  <c r="R188" i="1" s="1"/>
  <c r="I187" i="1"/>
  <c r="AB187" i="1" s="1"/>
  <c r="G187" i="1"/>
  <c r="H187" i="1" s="1"/>
  <c r="Z187" i="1" s="1"/>
  <c r="E187" i="1"/>
  <c r="F187" i="1" s="1"/>
  <c r="X187" i="1" s="1"/>
  <c r="C187" i="1"/>
  <c r="D187" i="1" s="1"/>
  <c r="P187" i="1" s="1"/>
  <c r="I186" i="1"/>
  <c r="AD186" i="1" s="1"/>
  <c r="G186" i="1"/>
  <c r="H186" i="1" s="1"/>
  <c r="Y186" i="1" s="1"/>
  <c r="E186" i="1"/>
  <c r="F186" i="1" s="1"/>
  <c r="C186" i="1"/>
  <c r="D186" i="1" s="1"/>
  <c r="R186" i="1" s="1"/>
  <c r="I185" i="1"/>
  <c r="AB185" i="1" s="1"/>
  <c r="G185" i="1"/>
  <c r="H185" i="1" s="1"/>
  <c r="Z185" i="1" s="1"/>
  <c r="E185" i="1"/>
  <c r="F185" i="1" s="1"/>
  <c r="X185" i="1" s="1"/>
  <c r="C185" i="1"/>
  <c r="D185" i="1" s="1"/>
  <c r="I184" i="1"/>
  <c r="AD184" i="1" s="1"/>
  <c r="G184" i="1"/>
  <c r="H184" i="1" s="1"/>
  <c r="Y184" i="1" s="1"/>
  <c r="E184" i="1"/>
  <c r="F184" i="1" s="1"/>
  <c r="U184" i="1" s="1"/>
  <c r="C184" i="1"/>
  <c r="D184" i="1" s="1"/>
  <c r="I183" i="1"/>
  <c r="AB183" i="1" s="1"/>
  <c r="G183" i="1"/>
  <c r="H183" i="1" s="1"/>
  <c r="Z183" i="1" s="1"/>
  <c r="E183" i="1"/>
  <c r="F183" i="1" s="1"/>
  <c r="X183" i="1" s="1"/>
  <c r="C183" i="1"/>
  <c r="D183" i="1" s="1"/>
  <c r="I182" i="1"/>
  <c r="AD182" i="1" s="1"/>
  <c r="G182" i="1"/>
  <c r="H182" i="1" s="1"/>
  <c r="E182" i="1"/>
  <c r="F182" i="1" s="1"/>
  <c r="V182" i="1" s="1"/>
  <c r="C182" i="1"/>
  <c r="D182" i="1" s="1"/>
  <c r="R182" i="1" s="1"/>
  <c r="I181" i="1"/>
  <c r="AB181" i="1" s="1"/>
  <c r="G181" i="1"/>
  <c r="H181" i="1" s="1"/>
  <c r="Y181" i="1" s="1"/>
  <c r="E181" i="1"/>
  <c r="F181" i="1" s="1"/>
  <c r="C181" i="1"/>
  <c r="D181" i="1" s="1"/>
  <c r="R181" i="1" s="1"/>
  <c r="I180" i="1"/>
  <c r="AD180" i="1" s="1"/>
  <c r="G180" i="1"/>
  <c r="H180" i="1" s="1"/>
  <c r="E180" i="1"/>
  <c r="F180" i="1" s="1"/>
  <c r="V180" i="1" s="1"/>
  <c r="C180" i="1"/>
  <c r="D180" i="1" s="1"/>
  <c r="P180" i="1" s="1"/>
  <c r="I179" i="1"/>
  <c r="AB179" i="1" s="1"/>
  <c r="G179" i="1"/>
  <c r="H179" i="1" s="1"/>
  <c r="Y179" i="1" s="1"/>
  <c r="E179" i="1"/>
  <c r="F179" i="1" s="1"/>
  <c r="V179" i="1" s="1"/>
  <c r="C179" i="1"/>
  <c r="D179" i="1" s="1"/>
  <c r="I178" i="1"/>
  <c r="AD178" i="1" s="1"/>
  <c r="G178" i="1"/>
  <c r="H178" i="1" s="1"/>
  <c r="E178" i="1"/>
  <c r="F178" i="1" s="1"/>
  <c r="V178" i="1" s="1"/>
  <c r="C178" i="1"/>
  <c r="D178" i="1" s="1"/>
  <c r="R178" i="1" s="1"/>
  <c r="I177" i="1"/>
  <c r="G177" i="1"/>
  <c r="H177" i="1" s="1"/>
  <c r="Y177" i="1" s="1"/>
  <c r="E177" i="1"/>
  <c r="F177" i="1" s="1"/>
  <c r="X177" i="1" s="1"/>
  <c r="C177" i="1"/>
  <c r="D177" i="1" s="1"/>
  <c r="I176" i="1"/>
  <c r="G176" i="1"/>
  <c r="H176" i="1" s="1"/>
  <c r="Y176" i="1" s="1"/>
  <c r="E176" i="1"/>
  <c r="F176" i="1" s="1"/>
  <c r="V176" i="1" s="1"/>
  <c r="C176" i="1"/>
  <c r="D176" i="1" s="1"/>
  <c r="P176" i="1" s="1"/>
  <c r="I175" i="1"/>
  <c r="AB175" i="1" s="1"/>
  <c r="G175" i="1"/>
  <c r="H175" i="1" s="1"/>
  <c r="Y175" i="1" s="1"/>
  <c r="E175" i="1"/>
  <c r="F175" i="1" s="1"/>
  <c r="V175" i="1" s="1"/>
  <c r="C175" i="1"/>
  <c r="D175" i="1" s="1"/>
  <c r="P175" i="1" s="1"/>
  <c r="I174" i="1"/>
  <c r="AD174" i="1" s="1"/>
  <c r="G174" i="1"/>
  <c r="H174" i="1" s="1"/>
  <c r="E174" i="1"/>
  <c r="F174" i="1" s="1"/>
  <c r="V174" i="1" s="1"/>
  <c r="C174" i="1"/>
  <c r="D174" i="1" s="1"/>
  <c r="R174" i="1" s="1"/>
  <c r="I173" i="1"/>
  <c r="AB173" i="1" s="1"/>
  <c r="G173" i="1"/>
  <c r="H173" i="1" s="1"/>
  <c r="Y173" i="1" s="1"/>
  <c r="E173" i="1"/>
  <c r="F173" i="1" s="1"/>
  <c r="C173" i="1"/>
  <c r="D173" i="1" s="1"/>
  <c r="I172" i="1"/>
  <c r="AD172" i="1" s="1"/>
  <c r="G172" i="1"/>
  <c r="H172" i="1" s="1"/>
  <c r="Y172" i="1" s="1"/>
  <c r="E172" i="1"/>
  <c r="F172" i="1" s="1"/>
  <c r="V172" i="1" s="1"/>
  <c r="C172" i="1"/>
  <c r="D172" i="1" s="1"/>
  <c r="Q166" i="1"/>
  <c r="V165" i="1"/>
  <c r="Q165" i="1"/>
  <c r="AD164" i="1"/>
  <c r="V164" i="1"/>
  <c r="Q164" i="1"/>
  <c r="AD163" i="1"/>
  <c r="Z163" i="1"/>
  <c r="V163" i="1"/>
  <c r="Q163" i="1"/>
  <c r="AD162" i="1"/>
  <c r="Z162" i="1"/>
  <c r="V162" i="1"/>
  <c r="Q162" i="1"/>
  <c r="AD161" i="1"/>
  <c r="I158" i="1"/>
  <c r="G158" i="1"/>
  <c r="H158" i="1" s="1"/>
  <c r="E158" i="1"/>
  <c r="F158" i="1" s="1"/>
  <c r="X158" i="1" s="1"/>
  <c r="C158" i="1"/>
  <c r="D158" i="1" s="1"/>
  <c r="I157" i="1"/>
  <c r="AD157" i="1" s="1"/>
  <c r="G157" i="1"/>
  <c r="H157" i="1" s="1"/>
  <c r="Y157" i="1" s="1"/>
  <c r="E157" i="1"/>
  <c r="F157" i="1" s="1"/>
  <c r="C157" i="1"/>
  <c r="D157" i="1" s="1"/>
  <c r="I156" i="1"/>
  <c r="G156" i="1"/>
  <c r="H156" i="1" s="1"/>
  <c r="E156" i="1"/>
  <c r="F156" i="1" s="1"/>
  <c r="C156" i="1"/>
  <c r="D156" i="1" s="1"/>
  <c r="T156" i="1" s="1"/>
  <c r="I155" i="1"/>
  <c r="AD155" i="1" s="1"/>
  <c r="G155" i="1"/>
  <c r="H155" i="1" s="1"/>
  <c r="E155" i="1"/>
  <c r="F155" i="1" s="1"/>
  <c r="V155" i="1" s="1"/>
  <c r="C155" i="1"/>
  <c r="D155" i="1" s="1"/>
  <c r="I154" i="1"/>
  <c r="AB154" i="1" s="1"/>
  <c r="G154" i="1"/>
  <c r="H154" i="1" s="1"/>
  <c r="E154" i="1"/>
  <c r="F154" i="1" s="1"/>
  <c r="C154" i="1"/>
  <c r="D154" i="1" s="1"/>
  <c r="T154" i="1" s="1"/>
  <c r="I153" i="1"/>
  <c r="AD153" i="1" s="1"/>
  <c r="G153" i="1"/>
  <c r="H153" i="1" s="1"/>
  <c r="Y153" i="1" s="1"/>
  <c r="E153" i="1"/>
  <c r="F153" i="1" s="1"/>
  <c r="V153" i="1" s="1"/>
  <c r="C153" i="1"/>
  <c r="D153" i="1" s="1"/>
  <c r="I152" i="1"/>
  <c r="AB152" i="1" s="1"/>
  <c r="G152" i="1"/>
  <c r="H152" i="1" s="1"/>
  <c r="E152" i="1"/>
  <c r="F152" i="1" s="1"/>
  <c r="C152" i="1"/>
  <c r="D152" i="1" s="1"/>
  <c r="T152" i="1" s="1"/>
  <c r="I151" i="1"/>
  <c r="AD151" i="1" s="1"/>
  <c r="G151" i="1"/>
  <c r="H151" i="1" s="1"/>
  <c r="Y151" i="1" s="1"/>
  <c r="E151" i="1"/>
  <c r="F151" i="1" s="1"/>
  <c r="C151" i="1"/>
  <c r="D151" i="1" s="1"/>
  <c r="I150" i="1"/>
  <c r="AB150" i="1" s="1"/>
  <c r="G150" i="1"/>
  <c r="H150" i="1" s="1"/>
  <c r="E150" i="1"/>
  <c r="F150" i="1" s="1"/>
  <c r="X150" i="1" s="1"/>
  <c r="C150" i="1"/>
  <c r="D150" i="1" s="1"/>
  <c r="T150" i="1" s="1"/>
  <c r="I149" i="1"/>
  <c r="AE149" i="1" s="1"/>
  <c r="G149" i="1"/>
  <c r="H149" i="1" s="1"/>
  <c r="E149" i="1"/>
  <c r="F149" i="1" s="1"/>
  <c r="W149" i="1" s="1"/>
  <c r="C149" i="1"/>
  <c r="D149" i="1" s="1"/>
  <c r="I148" i="1"/>
  <c r="AB148" i="1" s="1"/>
  <c r="G148" i="1"/>
  <c r="H148" i="1" s="1"/>
  <c r="Z148" i="1" s="1"/>
  <c r="E148" i="1"/>
  <c r="F148" i="1" s="1"/>
  <c r="X148" i="1" s="1"/>
  <c r="C148" i="1"/>
  <c r="D148" i="1" s="1"/>
  <c r="T148" i="1" s="1"/>
  <c r="I147" i="1"/>
  <c r="G147" i="1"/>
  <c r="H147" i="1" s="1"/>
  <c r="Y147" i="1" s="1"/>
  <c r="E147" i="1"/>
  <c r="F147" i="1" s="1"/>
  <c r="X147" i="1" s="1"/>
  <c r="C147" i="1"/>
  <c r="D147" i="1" s="1"/>
  <c r="I146" i="1"/>
  <c r="AE146" i="1" s="1"/>
  <c r="G146" i="1"/>
  <c r="H146" i="1" s="1"/>
  <c r="Z146" i="1" s="1"/>
  <c r="E146" i="1"/>
  <c r="F146" i="1" s="1"/>
  <c r="U146" i="1" s="1"/>
  <c r="C146" i="1"/>
  <c r="D146" i="1" s="1"/>
  <c r="R146" i="1" s="1"/>
  <c r="I145" i="1"/>
  <c r="G145" i="1"/>
  <c r="H145" i="1" s="1"/>
  <c r="E145" i="1"/>
  <c r="F145" i="1" s="1"/>
  <c r="V145" i="1" s="1"/>
  <c r="C145" i="1"/>
  <c r="D145" i="1" s="1"/>
  <c r="R145" i="1" s="1"/>
  <c r="I144" i="1"/>
  <c r="AB144" i="1" s="1"/>
  <c r="G144" i="1"/>
  <c r="H144" i="1" s="1"/>
  <c r="E144" i="1"/>
  <c r="F144" i="1" s="1"/>
  <c r="X144" i="1" s="1"/>
  <c r="C144" i="1"/>
  <c r="D144" i="1" s="1"/>
  <c r="T144" i="1" s="1"/>
  <c r="I143" i="1"/>
  <c r="AD143" i="1" s="1"/>
  <c r="G143" i="1"/>
  <c r="H143" i="1" s="1"/>
  <c r="Y143" i="1" s="1"/>
  <c r="E143" i="1"/>
  <c r="F143" i="1" s="1"/>
  <c r="V143" i="1" s="1"/>
  <c r="C143" i="1"/>
  <c r="D143" i="1" s="1"/>
  <c r="R143" i="1" s="1"/>
  <c r="I142" i="1"/>
  <c r="AB142" i="1" s="1"/>
  <c r="G142" i="1"/>
  <c r="H142" i="1" s="1"/>
  <c r="E142" i="1"/>
  <c r="F142" i="1" s="1"/>
  <c r="X142" i="1" s="1"/>
  <c r="C142" i="1"/>
  <c r="D142" i="1" s="1"/>
  <c r="T142" i="1" s="1"/>
  <c r="I141" i="1"/>
  <c r="AD141" i="1" s="1"/>
  <c r="G141" i="1"/>
  <c r="H141" i="1" s="1"/>
  <c r="Y141" i="1" s="1"/>
  <c r="E141" i="1"/>
  <c r="F141" i="1" s="1"/>
  <c r="C141" i="1"/>
  <c r="D141" i="1" s="1"/>
  <c r="R141" i="1" s="1"/>
  <c r="I140" i="1"/>
  <c r="AB140" i="1" s="1"/>
  <c r="G140" i="1"/>
  <c r="H140" i="1" s="1"/>
  <c r="E140" i="1"/>
  <c r="F140" i="1" s="1"/>
  <c r="X140" i="1" s="1"/>
  <c r="C140" i="1"/>
  <c r="D140" i="1" s="1"/>
  <c r="I139" i="1"/>
  <c r="AC139" i="1" s="1"/>
  <c r="G139" i="1"/>
  <c r="H139" i="1" s="1"/>
  <c r="Y139" i="1" s="1"/>
  <c r="E139" i="1"/>
  <c r="F139" i="1" s="1"/>
  <c r="C139" i="1"/>
  <c r="D139" i="1" s="1"/>
  <c r="R139" i="1" s="1"/>
  <c r="I138" i="1"/>
  <c r="AB138" i="1" s="1"/>
  <c r="G138" i="1"/>
  <c r="H138" i="1" s="1"/>
  <c r="E138" i="1"/>
  <c r="F138" i="1" s="1"/>
  <c r="X138" i="1" s="1"/>
  <c r="C138" i="1"/>
  <c r="D138" i="1" s="1"/>
  <c r="T138" i="1" s="1"/>
  <c r="I137" i="1"/>
  <c r="AC137" i="1" s="1"/>
  <c r="G137" i="1"/>
  <c r="H137" i="1" s="1"/>
  <c r="Y137" i="1" s="1"/>
  <c r="E137" i="1"/>
  <c r="F137" i="1" s="1"/>
  <c r="C137" i="1"/>
  <c r="D137" i="1" s="1"/>
  <c r="R137" i="1" s="1"/>
  <c r="I136" i="1"/>
  <c r="AB136" i="1" s="1"/>
  <c r="G136" i="1"/>
  <c r="H136" i="1" s="1"/>
  <c r="E136" i="1"/>
  <c r="F136" i="1" s="1"/>
  <c r="X136" i="1" s="1"/>
  <c r="C136" i="1"/>
  <c r="D136" i="1" s="1"/>
  <c r="T136" i="1" s="1"/>
  <c r="I135" i="1"/>
  <c r="G135" i="1"/>
  <c r="H135" i="1" s="1"/>
  <c r="Y135" i="1" s="1"/>
  <c r="E135" i="1"/>
  <c r="F135" i="1" s="1"/>
  <c r="C135" i="1"/>
  <c r="D135" i="1" s="1"/>
  <c r="R135" i="1" s="1"/>
  <c r="I134" i="1"/>
  <c r="AB134" i="1" s="1"/>
  <c r="G134" i="1"/>
  <c r="H134" i="1" s="1"/>
  <c r="E134" i="1"/>
  <c r="F134" i="1" s="1"/>
  <c r="X134" i="1" s="1"/>
  <c r="C134" i="1"/>
  <c r="D134" i="1" s="1"/>
  <c r="T134" i="1" s="1"/>
  <c r="I133" i="1"/>
  <c r="AC133" i="1" s="1"/>
  <c r="G133" i="1"/>
  <c r="H133" i="1" s="1"/>
  <c r="Y133" i="1" s="1"/>
  <c r="E133" i="1"/>
  <c r="F133" i="1" s="1"/>
  <c r="C133" i="1"/>
  <c r="D133" i="1" s="1"/>
  <c r="R133" i="1" s="1"/>
  <c r="I132" i="1"/>
  <c r="AB132" i="1" s="1"/>
  <c r="G132" i="1"/>
  <c r="H132" i="1" s="1"/>
  <c r="E132" i="1"/>
  <c r="F132" i="1" s="1"/>
  <c r="X132" i="1" s="1"/>
  <c r="C132" i="1"/>
  <c r="D132" i="1" s="1"/>
  <c r="T132" i="1" s="1"/>
  <c r="I131" i="1"/>
  <c r="AC131" i="1" s="1"/>
  <c r="G131" i="1"/>
  <c r="H131" i="1" s="1"/>
  <c r="E131" i="1"/>
  <c r="F131" i="1" s="1"/>
  <c r="V131" i="1" s="1"/>
  <c r="C131" i="1"/>
  <c r="D131" i="1" s="1"/>
  <c r="I130" i="1"/>
  <c r="AC130" i="1" s="1"/>
  <c r="G130" i="1"/>
  <c r="H130" i="1" s="1"/>
  <c r="E130" i="1"/>
  <c r="F130" i="1" s="1"/>
  <c r="C130" i="1"/>
  <c r="D130" i="1" s="1"/>
  <c r="T130" i="1" s="1"/>
  <c r="I129" i="1"/>
  <c r="AC129" i="1" s="1"/>
  <c r="G129" i="1"/>
  <c r="H129" i="1" s="1"/>
  <c r="E129" i="1"/>
  <c r="F129" i="1" s="1"/>
  <c r="V129" i="1" s="1"/>
  <c r="C129" i="1"/>
  <c r="D129" i="1" s="1"/>
  <c r="R129" i="1" s="1"/>
  <c r="I128" i="1"/>
  <c r="AB128" i="1" s="1"/>
  <c r="G128" i="1"/>
  <c r="H128" i="1" s="1"/>
  <c r="E128" i="1"/>
  <c r="F128" i="1" s="1"/>
  <c r="C128" i="1"/>
  <c r="D128" i="1" s="1"/>
  <c r="T128" i="1" s="1"/>
  <c r="I127" i="1"/>
  <c r="AC127" i="1" s="1"/>
  <c r="G127" i="1"/>
  <c r="H127" i="1" s="1"/>
  <c r="E127" i="1"/>
  <c r="F127" i="1" s="1"/>
  <c r="V127" i="1" s="1"/>
  <c r="C127" i="1"/>
  <c r="D127" i="1" s="1"/>
  <c r="I126" i="1"/>
  <c r="AC126" i="1" s="1"/>
  <c r="G126" i="1"/>
  <c r="H126" i="1" s="1"/>
  <c r="E126" i="1"/>
  <c r="F126" i="1" s="1"/>
  <c r="C126" i="1"/>
  <c r="D126" i="1" s="1"/>
  <c r="R126" i="1" s="1"/>
  <c r="I125" i="1"/>
  <c r="AC125" i="1" s="1"/>
  <c r="G125" i="1"/>
  <c r="H125" i="1" s="1"/>
  <c r="E125" i="1"/>
  <c r="F125" i="1" s="1"/>
  <c r="X125" i="1" s="1"/>
  <c r="C125" i="1"/>
  <c r="D125" i="1" s="1"/>
  <c r="I124" i="1"/>
  <c r="AE124" i="1" s="1"/>
  <c r="G124" i="1"/>
  <c r="H124" i="1" s="1"/>
  <c r="Z124" i="1" s="1"/>
  <c r="E124" i="1"/>
  <c r="F124" i="1" s="1"/>
  <c r="V124" i="1" s="1"/>
  <c r="C124" i="1"/>
  <c r="D124" i="1" s="1"/>
  <c r="R124" i="1" s="1"/>
  <c r="I123" i="1"/>
  <c r="AC123" i="1" s="1"/>
  <c r="G123" i="1"/>
  <c r="H123" i="1" s="1"/>
  <c r="E123" i="1"/>
  <c r="F123" i="1" s="1"/>
  <c r="C123" i="1"/>
  <c r="D123" i="1" s="1"/>
  <c r="I122" i="1"/>
  <c r="AE122" i="1" s="1"/>
  <c r="G122" i="1"/>
  <c r="H122" i="1" s="1"/>
  <c r="Z122" i="1" s="1"/>
  <c r="E122" i="1"/>
  <c r="F122" i="1" s="1"/>
  <c r="C122" i="1"/>
  <c r="D122" i="1" s="1"/>
  <c r="R122" i="1" s="1"/>
  <c r="I121" i="1"/>
  <c r="AC121" i="1" s="1"/>
  <c r="G121" i="1"/>
  <c r="H121" i="1" s="1"/>
  <c r="Y121" i="1" s="1"/>
  <c r="E121" i="1"/>
  <c r="F121" i="1" s="1"/>
  <c r="X121" i="1" s="1"/>
  <c r="C121" i="1"/>
  <c r="D121" i="1" s="1"/>
  <c r="I120" i="1"/>
  <c r="AE120" i="1" s="1"/>
  <c r="G120" i="1"/>
  <c r="H120" i="1" s="1"/>
  <c r="Z120" i="1" s="1"/>
  <c r="E120" i="1"/>
  <c r="F120" i="1" s="1"/>
  <c r="C120" i="1"/>
  <c r="D120" i="1" s="1"/>
  <c r="R120" i="1" s="1"/>
  <c r="I119" i="1"/>
  <c r="AB119" i="1" s="1"/>
  <c r="G119" i="1"/>
  <c r="H119" i="1" s="1"/>
  <c r="E119" i="1"/>
  <c r="F119" i="1" s="1"/>
  <c r="W119" i="1" s="1"/>
  <c r="C119" i="1"/>
  <c r="D119" i="1" s="1"/>
  <c r="Q113" i="1"/>
  <c r="V112" i="1"/>
  <c r="Q112" i="1"/>
  <c r="AD111" i="1"/>
  <c r="V111" i="1"/>
  <c r="Q111" i="1"/>
  <c r="AD110" i="1"/>
  <c r="Z110" i="1"/>
  <c r="V110" i="1"/>
  <c r="Q110" i="1"/>
  <c r="AD109" i="1"/>
  <c r="Z109" i="1"/>
  <c r="V109" i="1"/>
  <c r="Q109" i="1"/>
  <c r="AD108" i="1"/>
  <c r="I105" i="1"/>
  <c r="AB105" i="1" s="1"/>
  <c r="G105" i="1"/>
  <c r="H105" i="1" s="1"/>
  <c r="E105" i="1"/>
  <c r="F105" i="1" s="1"/>
  <c r="C105" i="1"/>
  <c r="D105" i="1" s="1"/>
  <c r="T105" i="1" s="1"/>
  <c r="I104" i="1"/>
  <c r="AE104" i="1" s="1"/>
  <c r="G104" i="1"/>
  <c r="H104" i="1" s="1"/>
  <c r="E104" i="1"/>
  <c r="F104" i="1" s="1"/>
  <c r="W104" i="1" s="1"/>
  <c r="C104" i="1"/>
  <c r="D104" i="1" s="1"/>
  <c r="I103" i="1"/>
  <c r="AB103" i="1" s="1"/>
  <c r="G103" i="1"/>
  <c r="H103" i="1" s="1"/>
  <c r="Z103" i="1" s="1"/>
  <c r="E103" i="1"/>
  <c r="F103" i="1" s="1"/>
  <c r="X103" i="1" s="1"/>
  <c r="C103" i="1"/>
  <c r="D103" i="1" s="1"/>
  <c r="T103" i="1" s="1"/>
  <c r="I102" i="1"/>
  <c r="AE102" i="1" s="1"/>
  <c r="G102" i="1"/>
  <c r="H102" i="1" s="1"/>
  <c r="Y102" i="1" s="1"/>
  <c r="E102" i="1"/>
  <c r="F102" i="1" s="1"/>
  <c r="C102" i="1"/>
  <c r="D102" i="1" s="1"/>
  <c r="I101" i="1"/>
  <c r="AB101" i="1" s="1"/>
  <c r="G101" i="1"/>
  <c r="H101" i="1" s="1"/>
  <c r="E101" i="1"/>
  <c r="F101" i="1" s="1"/>
  <c r="C101" i="1"/>
  <c r="D101" i="1" s="1"/>
  <c r="I100" i="1"/>
  <c r="G100" i="1"/>
  <c r="H100" i="1" s="1"/>
  <c r="E100" i="1"/>
  <c r="F100" i="1" s="1"/>
  <c r="W100" i="1" s="1"/>
  <c r="C100" i="1"/>
  <c r="D100" i="1" s="1"/>
  <c r="I99" i="1"/>
  <c r="AB99" i="1" s="1"/>
  <c r="G99" i="1"/>
  <c r="H99" i="1" s="1"/>
  <c r="Z99" i="1" s="1"/>
  <c r="E99" i="1"/>
  <c r="F99" i="1" s="1"/>
  <c r="X99" i="1" s="1"/>
  <c r="C99" i="1"/>
  <c r="D99" i="1" s="1"/>
  <c r="T99" i="1" s="1"/>
  <c r="I98" i="1"/>
  <c r="AE98" i="1" s="1"/>
  <c r="G98" i="1"/>
  <c r="H98" i="1" s="1"/>
  <c r="E98" i="1"/>
  <c r="F98" i="1" s="1"/>
  <c r="C98" i="1"/>
  <c r="D98" i="1" s="1"/>
  <c r="S98" i="1" s="1"/>
  <c r="I97" i="1"/>
  <c r="AB97" i="1" s="1"/>
  <c r="G97" i="1"/>
  <c r="H97" i="1" s="1"/>
  <c r="E97" i="1"/>
  <c r="F97" i="1" s="1"/>
  <c r="U97" i="1" s="1"/>
  <c r="C97" i="1"/>
  <c r="D97" i="1" s="1"/>
  <c r="I96" i="1"/>
  <c r="G96" i="1"/>
  <c r="H96" i="1" s="1"/>
  <c r="E96" i="1"/>
  <c r="F96" i="1" s="1"/>
  <c r="W96" i="1" s="1"/>
  <c r="C96" i="1"/>
  <c r="D96" i="1" s="1"/>
  <c r="I95" i="1"/>
  <c r="AB95" i="1" s="1"/>
  <c r="G95" i="1"/>
  <c r="H95" i="1" s="1"/>
  <c r="Z95" i="1" s="1"/>
  <c r="E95" i="1"/>
  <c r="F95" i="1" s="1"/>
  <c r="X95" i="1" s="1"/>
  <c r="C95" i="1"/>
  <c r="D95" i="1" s="1"/>
  <c r="T95" i="1" s="1"/>
  <c r="I94" i="1"/>
  <c r="G94" i="1"/>
  <c r="H94" i="1" s="1"/>
  <c r="Y94" i="1" s="1"/>
  <c r="E94" i="1"/>
  <c r="F94" i="1" s="1"/>
  <c r="X94" i="1" s="1"/>
  <c r="C94" i="1"/>
  <c r="D94" i="1" s="1"/>
  <c r="S94" i="1" s="1"/>
  <c r="I93" i="1"/>
  <c r="AB93" i="1" s="1"/>
  <c r="G93" i="1"/>
  <c r="H93" i="1" s="1"/>
  <c r="E93" i="1"/>
  <c r="F93" i="1" s="1"/>
  <c r="U93" i="1" s="1"/>
  <c r="C93" i="1"/>
  <c r="D93" i="1" s="1"/>
  <c r="T93" i="1" s="1"/>
  <c r="I92" i="1"/>
  <c r="AC92" i="1" s="1"/>
  <c r="G92" i="1"/>
  <c r="H92" i="1" s="1"/>
  <c r="E92" i="1"/>
  <c r="F92" i="1" s="1"/>
  <c r="V92" i="1" s="1"/>
  <c r="C92" i="1"/>
  <c r="D92" i="1" s="1"/>
  <c r="I91" i="1"/>
  <c r="AC91" i="1" s="1"/>
  <c r="G91" i="1"/>
  <c r="H91" i="1" s="1"/>
  <c r="E91" i="1"/>
  <c r="F91" i="1" s="1"/>
  <c r="C91" i="1"/>
  <c r="D91" i="1" s="1"/>
  <c r="P91" i="1" s="1"/>
  <c r="I90" i="1"/>
  <c r="AC90" i="1" s="1"/>
  <c r="G90" i="1"/>
  <c r="H90" i="1" s="1"/>
  <c r="E90" i="1"/>
  <c r="F90" i="1" s="1"/>
  <c r="V90" i="1" s="1"/>
  <c r="C90" i="1"/>
  <c r="D90" i="1" s="1"/>
  <c r="I89" i="1"/>
  <c r="AC89" i="1" s="1"/>
  <c r="G89" i="1"/>
  <c r="H89" i="1" s="1"/>
  <c r="E89" i="1"/>
  <c r="F89" i="1" s="1"/>
  <c r="C89" i="1"/>
  <c r="D89" i="1" s="1"/>
  <c r="T89" i="1" s="1"/>
  <c r="I88" i="1"/>
  <c r="AC88" i="1" s="1"/>
  <c r="G88" i="1"/>
  <c r="H88" i="1" s="1"/>
  <c r="E88" i="1"/>
  <c r="F88" i="1" s="1"/>
  <c r="V88" i="1" s="1"/>
  <c r="C88" i="1"/>
  <c r="D88" i="1" s="1"/>
  <c r="I87" i="1"/>
  <c r="AC87" i="1" s="1"/>
  <c r="G87" i="1"/>
  <c r="H87" i="1" s="1"/>
  <c r="E87" i="1"/>
  <c r="F87" i="1" s="1"/>
  <c r="C87" i="1"/>
  <c r="D87" i="1" s="1"/>
  <c r="P87" i="1" s="1"/>
  <c r="I86" i="1"/>
  <c r="AC86" i="1" s="1"/>
  <c r="G86" i="1"/>
  <c r="H86" i="1" s="1"/>
  <c r="E86" i="1"/>
  <c r="F86" i="1" s="1"/>
  <c r="V86" i="1" s="1"/>
  <c r="C86" i="1"/>
  <c r="D86" i="1" s="1"/>
  <c r="R86" i="1" s="1"/>
  <c r="I85" i="1"/>
  <c r="AC85" i="1" s="1"/>
  <c r="G85" i="1"/>
  <c r="H85" i="1" s="1"/>
  <c r="E85" i="1"/>
  <c r="F85" i="1" s="1"/>
  <c r="C85" i="1"/>
  <c r="D85" i="1" s="1"/>
  <c r="T85" i="1" s="1"/>
  <c r="I84" i="1"/>
  <c r="AC84" i="1" s="1"/>
  <c r="G84" i="1"/>
  <c r="H84" i="1" s="1"/>
  <c r="E84" i="1"/>
  <c r="F84" i="1" s="1"/>
  <c r="V84" i="1" s="1"/>
  <c r="C84" i="1"/>
  <c r="D84" i="1" s="1"/>
  <c r="I83" i="1"/>
  <c r="AC83" i="1" s="1"/>
  <c r="G83" i="1"/>
  <c r="H83" i="1" s="1"/>
  <c r="E83" i="1"/>
  <c r="F83" i="1" s="1"/>
  <c r="C83" i="1"/>
  <c r="D83" i="1" s="1"/>
  <c r="T83" i="1" s="1"/>
  <c r="I82" i="1"/>
  <c r="AD82" i="1" s="1"/>
  <c r="G82" i="1"/>
  <c r="H82" i="1" s="1"/>
  <c r="Y82" i="1" s="1"/>
  <c r="E82" i="1"/>
  <c r="F82" i="1" s="1"/>
  <c r="C82" i="1"/>
  <c r="D82" i="1" s="1"/>
  <c r="Q82" i="1" s="1"/>
  <c r="I81" i="1"/>
  <c r="AB81" i="1" s="1"/>
  <c r="G81" i="1"/>
  <c r="H81" i="1" s="1"/>
  <c r="E81" i="1"/>
  <c r="F81" i="1" s="1"/>
  <c r="W81" i="1" s="1"/>
  <c r="C81" i="1"/>
  <c r="D81" i="1" s="1"/>
  <c r="I80" i="1"/>
  <c r="AD80" i="1" s="1"/>
  <c r="G80" i="1"/>
  <c r="H80" i="1" s="1"/>
  <c r="Y80" i="1" s="1"/>
  <c r="E80" i="1"/>
  <c r="F80" i="1" s="1"/>
  <c r="C80" i="1"/>
  <c r="D80" i="1" s="1"/>
  <c r="Q80" i="1" s="1"/>
  <c r="I79" i="1"/>
  <c r="AB79" i="1" s="1"/>
  <c r="G79" i="1"/>
  <c r="H79" i="1" s="1"/>
  <c r="E79" i="1"/>
  <c r="F79" i="1" s="1"/>
  <c r="W79" i="1" s="1"/>
  <c r="C79" i="1"/>
  <c r="D79" i="1" s="1"/>
  <c r="I78" i="1"/>
  <c r="AD78" i="1" s="1"/>
  <c r="G78" i="1"/>
  <c r="H78" i="1" s="1"/>
  <c r="Y78" i="1" s="1"/>
  <c r="E78" i="1"/>
  <c r="F78" i="1" s="1"/>
  <c r="C78" i="1"/>
  <c r="D78" i="1" s="1"/>
  <c r="Q78" i="1" s="1"/>
  <c r="I77" i="1"/>
  <c r="AB77" i="1" s="1"/>
  <c r="G77" i="1"/>
  <c r="H77" i="1" s="1"/>
  <c r="E77" i="1"/>
  <c r="F77" i="1" s="1"/>
  <c r="W77" i="1" s="1"/>
  <c r="C77" i="1"/>
  <c r="D77" i="1" s="1"/>
  <c r="I76" i="1"/>
  <c r="AD76" i="1" s="1"/>
  <c r="G76" i="1"/>
  <c r="H76" i="1" s="1"/>
  <c r="Y76" i="1" s="1"/>
  <c r="E76" i="1"/>
  <c r="F76" i="1" s="1"/>
  <c r="C76" i="1"/>
  <c r="D76" i="1" s="1"/>
  <c r="Q76" i="1" s="1"/>
  <c r="I75" i="1"/>
  <c r="AB75" i="1" s="1"/>
  <c r="G75" i="1"/>
  <c r="H75" i="1" s="1"/>
  <c r="E75" i="1"/>
  <c r="F75" i="1" s="1"/>
  <c r="W75" i="1" s="1"/>
  <c r="C75" i="1"/>
  <c r="D75" i="1" s="1"/>
  <c r="I74" i="1"/>
  <c r="AD74" i="1" s="1"/>
  <c r="G74" i="1"/>
  <c r="H74" i="1" s="1"/>
  <c r="Y74" i="1" s="1"/>
  <c r="E74" i="1"/>
  <c r="F74" i="1" s="1"/>
  <c r="C74" i="1"/>
  <c r="D74" i="1" s="1"/>
  <c r="Q74" i="1" s="1"/>
  <c r="I73" i="1"/>
  <c r="AB73" i="1" s="1"/>
  <c r="G73" i="1"/>
  <c r="H73" i="1" s="1"/>
  <c r="E73" i="1"/>
  <c r="F73" i="1" s="1"/>
  <c r="W73" i="1" s="1"/>
  <c r="C73" i="1"/>
  <c r="D73" i="1" s="1"/>
  <c r="I72" i="1"/>
  <c r="AD72" i="1" s="1"/>
  <c r="G72" i="1"/>
  <c r="H72" i="1" s="1"/>
  <c r="Y72" i="1" s="1"/>
  <c r="E72" i="1"/>
  <c r="F72" i="1" s="1"/>
  <c r="C72" i="1"/>
  <c r="D72" i="1" s="1"/>
  <c r="Q72" i="1" s="1"/>
  <c r="I71" i="1"/>
  <c r="AB71" i="1" s="1"/>
  <c r="G71" i="1"/>
  <c r="H71" i="1" s="1"/>
  <c r="E71" i="1"/>
  <c r="F71" i="1" s="1"/>
  <c r="W71" i="1" s="1"/>
  <c r="C71" i="1"/>
  <c r="D71" i="1" s="1"/>
  <c r="I70" i="1"/>
  <c r="AD70" i="1" s="1"/>
  <c r="G70" i="1"/>
  <c r="H70" i="1" s="1"/>
  <c r="Y70" i="1" s="1"/>
  <c r="E70" i="1"/>
  <c r="F70" i="1" s="1"/>
  <c r="C70" i="1"/>
  <c r="D70" i="1" s="1"/>
  <c r="Q70" i="1" s="1"/>
  <c r="I69" i="1"/>
  <c r="AB69" i="1" s="1"/>
  <c r="G69" i="1"/>
  <c r="H69" i="1" s="1"/>
  <c r="E69" i="1"/>
  <c r="F69" i="1" s="1"/>
  <c r="W69" i="1" s="1"/>
  <c r="C69" i="1"/>
  <c r="D69" i="1" s="1"/>
  <c r="I68" i="1"/>
  <c r="AD68" i="1" s="1"/>
  <c r="G68" i="1"/>
  <c r="H68" i="1" s="1"/>
  <c r="Y68" i="1" s="1"/>
  <c r="E68" i="1"/>
  <c r="F68" i="1" s="1"/>
  <c r="C68" i="1"/>
  <c r="D68" i="1" s="1"/>
  <c r="Q68" i="1" s="1"/>
  <c r="I67" i="1"/>
  <c r="AB67" i="1" s="1"/>
  <c r="G67" i="1"/>
  <c r="H67" i="1" s="1"/>
  <c r="E67" i="1"/>
  <c r="F67" i="1" s="1"/>
  <c r="W67" i="1" s="1"/>
  <c r="C67" i="1"/>
  <c r="D67" i="1" s="1"/>
  <c r="I66" i="1"/>
  <c r="AD66" i="1" s="1"/>
  <c r="G66" i="1"/>
  <c r="H66" i="1" s="1"/>
  <c r="Y66" i="1" s="1"/>
  <c r="E66" i="1"/>
  <c r="F66" i="1" s="1"/>
  <c r="C66" i="1"/>
  <c r="D66" i="1" s="1"/>
  <c r="Q66" i="1" s="1"/>
  <c r="AD58" i="1"/>
  <c r="AD57" i="1"/>
  <c r="AD56" i="1"/>
  <c r="AD55" i="1"/>
  <c r="Z57" i="1"/>
  <c r="Z56" i="1"/>
  <c r="V59" i="1"/>
  <c r="V58" i="1"/>
  <c r="V57" i="1"/>
  <c r="V56" i="1"/>
  <c r="Q60" i="1"/>
  <c r="Q59" i="1"/>
  <c r="Q58" i="1"/>
  <c r="Q57" i="1"/>
  <c r="Q56" i="1"/>
  <c r="C14" i="1"/>
  <c r="D14" i="1" s="1"/>
  <c r="E14" i="1"/>
  <c r="F14" i="1" s="1"/>
  <c r="G14" i="1"/>
  <c r="H14" i="1" s="1"/>
  <c r="Y14" i="1" s="1"/>
  <c r="I14" i="1"/>
  <c r="C15" i="1"/>
  <c r="D15" i="1" s="1"/>
  <c r="P15" i="1" s="1"/>
  <c r="E15" i="1"/>
  <c r="F15" i="1" s="1"/>
  <c r="X15" i="1" s="1"/>
  <c r="G15" i="1"/>
  <c r="H15" i="1" s="1"/>
  <c r="Y15" i="1" s="1"/>
  <c r="I15" i="1"/>
  <c r="C16" i="1"/>
  <c r="D16" i="1" s="1"/>
  <c r="P16" i="1" s="1"/>
  <c r="E16" i="1"/>
  <c r="F16" i="1" s="1"/>
  <c r="X16" i="1" s="1"/>
  <c r="G16" i="1"/>
  <c r="H16" i="1" s="1"/>
  <c r="Y16" i="1" s="1"/>
  <c r="I16" i="1"/>
  <c r="C17" i="1"/>
  <c r="D17" i="1" s="1"/>
  <c r="E17" i="1"/>
  <c r="F17" i="1" s="1"/>
  <c r="X17" i="1" s="1"/>
  <c r="G17" i="1"/>
  <c r="H17" i="1" s="1"/>
  <c r="Y17" i="1" s="1"/>
  <c r="I17" i="1"/>
  <c r="C18" i="1"/>
  <c r="D18" i="1" s="1"/>
  <c r="E18" i="1"/>
  <c r="F18" i="1" s="1"/>
  <c r="G18" i="1"/>
  <c r="H18" i="1" s="1"/>
  <c r="Y18" i="1" s="1"/>
  <c r="I18" i="1"/>
  <c r="C19" i="1"/>
  <c r="D19" i="1" s="1"/>
  <c r="P19" i="1" s="1"/>
  <c r="E19" i="1"/>
  <c r="F19" i="1" s="1"/>
  <c r="X19" i="1" s="1"/>
  <c r="G19" i="1"/>
  <c r="H19" i="1" s="1"/>
  <c r="Y19" i="1" s="1"/>
  <c r="I19" i="1"/>
  <c r="C20" i="1"/>
  <c r="D20" i="1" s="1"/>
  <c r="P20" i="1" s="1"/>
  <c r="E20" i="1"/>
  <c r="F20" i="1" s="1"/>
  <c r="X20" i="1" s="1"/>
  <c r="G20" i="1"/>
  <c r="H20" i="1" s="1"/>
  <c r="Y20" i="1" s="1"/>
  <c r="I20" i="1"/>
  <c r="AE20" i="1" s="1"/>
  <c r="C21" i="1"/>
  <c r="D21" i="1" s="1"/>
  <c r="E21" i="1"/>
  <c r="F21" i="1" s="1"/>
  <c r="X21" i="1" s="1"/>
  <c r="G21" i="1"/>
  <c r="H21" i="1" s="1"/>
  <c r="Y21" i="1" s="1"/>
  <c r="I21" i="1"/>
  <c r="C22" i="1"/>
  <c r="D22" i="1" s="1"/>
  <c r="E22" i="1"/>
  <c r="F22" i="1" s="1"/>
  <c r="G22" i="1"/>
  <c r="H22" i="1" s="1"/>
  <c r="Y22" i="1" s="1"/>
  <c r="I22" i="1"/>
  <c r="C23" i="1"/>
  <c r="D23" i="1" s="1"/>
  <c r="P23" i="1" s="1"/>
  <c r="E23" i="1"/>
  <c r="F23" i="1" s="1"/>
  <c r="X23" i="1" s="1"/>
  <c r="G23" i="1"/>
  <c r="H23" i="1" s="1"/>
  <c r="Y23" i="1" s="1"/>
  <c r="I23" i="1"/>
  <c r="C24" i="1"/>
  <c r="D24" i="1" s="1"/>
  <c r="P24" i="1" s="1"/>
  <c r="E24" i="1"/>
  <c r="F24" i="1" s="1"/>
  <c r="X24" i="1" s="1"/>
  <c r="G24" i="1"/>
  <c r="H24" i="1" s="1"/>
  <c r="Y24" i="1" s="1"/>
  <c r="I24" i="1"/>
  <c r="C25" i="1"/>
  <c r="D25" i="1" s="1"/>
  <c r="P25" i="1" s="1"/>
  <c r="E25" i="1"/>
  <c r="F25" i="1" s="1"/>
  <c r="X25" i="1" s="1"/>
  <c r="G25" i="1"/>
  <c r="H25" i="1" s="1"/>
  <c r="Y25" i="1" s="1"/>
  <c r="I25" i="1"/>
  <c r="C26" i="1"/>
  <c r="D26" i="1" s="1"/>
  <c r="P26" i="1" s="1"/>
  <c r="E26" i="1"/>
  <c r="F26" i="1" s="1"/>
  <c r="G26" i="1"/>
  <c r="H26" i="1" s="1"/>
  <c r="Y26" i="1" s="1"/>
  <c r="I26" i="1"/>
  <c r="C27" i="1"/>
  <c r="D27" i="1" s="1"/>
  <c r="P27" i="1" s="1"/>
  <c r="E27" i="1"/>
  <c r="F27" i="1" s="1"/>
  <c r="X27" i="1" s="1"/>
  <c r="G27" i="1"/>
  <c r="H27" i="1" s="1"/>
  <c r="Y27" i="1" s="1"/>
  <c r="I27" i="1"/>
  <c r="AE27" i="1" s="1"/>
  <c r="C28" i="1"/>
  <c r="D28" i="1" s="1"/>
  <c r="P28" i="1" s="1"/>
  <c r="E28" i="1"/>
  <c r="F28" i="1" s="1"/>
  <c r="X28" i="1" s="1"/>
  <c r="G28" i="1"/>
  <c r="H28" i="1" s="1"/>
  <c r="Y28" i="1" s="1"/>
  <c r="I28" i="1"/>
  <c r="C29" i="1"/>
  <c r="D29" i="1" s="1"/>
  <c r="P29" i="1" s="1"/>
  <c r="E29" i="1"/>
  <c r="F29" i="1" s="1"/>
  <c r="X29" i="1" s="1"/>
  <c r="G29" i="1"/>
  <c r="H29" i="1" s="1"/>
  <c r="Y29" i="1" s="1"/>
  <c r="I29" i="1"/>
  <c r="C30" i="1"/>
  <c r="D30" i="1" s="1"/>
  <c r="P30" i="1" s="1"/>
  <c r="E30" i="1"/>
  <c r="F30" i="1" s="1"/>
  <c r="G30" i="1"/>
  <c r="H30" i="1" s="1"/>
  <c r="Y30" i="1" s="1"/>
  <c r="I30" i="1"/>
  <c r="C31" i="1"/>
  <c r="D31" i="1" s="1"/>
  <c r="P31" i="1" s="1"/>
  <c r="E31" i="1"/>
  <c r="F31" i="1" s="1"/>
  <c r="X31" i="1" s="1"/>
  <c r="G31" i="1"/>
  <c r="H31" i="1" s="1"/>
  <c r="Y31" i="1" s="1"/>
  <c r="I31" i="1"/>
  <c r="C32" i="1"/>
  <c r="D32" i="1" s="1"/>
  <c r="P32" i="1" s="1"/>
  <c r="E32" i="1"/>
  <c r="F32" i="1" s="1"/>
  <c r="X32" i="1" s="1"/>
  <c r="G32" i="1"/>
  <c r="H32" i="1" s="1"/>
  <c r="Y32" i="1" s="1"/>
  <c r="I32" i="1"/>
  <c r="AE32" i="1" s="1"/>
  <c r="C33" i="1"/>
  <c r="D33" i="1" s="1"/>
  <c r="Q33" i="1" s="1"/>
  <c r="E33" i="1"/>
  <c r="F33" i="1" s="1"/>
  <c r="U33" i="1" s="1"/>
  <c r="G33" i="1"/>
  <c r="H33" i="1" s="1"/>
  <c r="Y33" i="1" s="1"/>
  <c r="I33" i="1"/>
  <c r="AE33" i="1" s="1"/>
  <c r="C34" i="1"/>
  <c r="D34" i="1" s="1"/>
  <c r="E34" i="1"/>
  <c r="F34" i="1" s="1"/>
  <c r="X34" i="1" s="1"/>
  <c r="G34" i="1"/>
  <c r="H34" i="1" s="1"/>
  <c r="Y34" i="1" s="1"/>
  <c r="I34" i="1"/>
  <c r="C35" i="1"/>
  <c r="D35" i="1" s="1"/>
  <c r="T35" i="1" s="1"/>
  <c r="E35" i="1"/>
  <c r="F35" i="1" s="1"/>
  <c r="U35" i="1" s="1"/>
  <c r="G35" i="1"/>
  <c r="H35" i="1" s="1"/>
  <c r="Y35" i="1" s="1"/>
  <c r="I35" i="1"/>
  <c r="C36" i="1"/>
  <c r="D36" i="1" s="1"/>
  <c r="E36" i="1"/>
  <c r="F36" i="1" s="1"/>
  <c r="X36" i="1" s="1"/>
  <c r="G36" i="1"/>
  <c r="H36" i="1" s="1"/>
  <c r="Y36" i="1" s="1"/>
  <c r="I36" i="1"/>
  <c r="AB36" i="1" s="1"/>
  <c r="C37" i="1"/>
  <c r="D37" i="1" s="1"/>
  <c r="R37" i="1" s="1"/>
  <c r="E37" i="1"/>
  <c r="F37" i="1" s="1"/>
  <c r="U37" i="1" s="1"/>
  <c r="G37" i="1"/>
  <c r="H37" i="1" s="1"/>
  <c r="Y37" i="1" s="1"/>
  <c r="I37" i="1"/>
  <c r="AC37" i="1" s="1"/>
  <c r="C38" i="1"/>
  <c r="D38" i="1" s="1"/>
  <c r="E38" i="1"/>
  <c r="F38" i="1" s="1"/>
  <c r="X38" i="1" s="1"/>
  <c r="G38" i="1"/>
  <c r="H38" i="1" s="1"/>
  <c r="Y38" i="1" s="1"/>
  <c r="I38" i="1"/>
  <c r="AC38" i="1" s="1"/>
  <c r="C39" i="1"/>
  <c r="D39" i="1" s="1"/>
  <c r="P39" i="1" s="1"/>
  <c r="E39" i="1"/>
  <c r="F39" i="1" s="1"/>
  <c r="U39" i="1" s="1"/>
  <c r="G39" i="1"/>
  <c r="H39" i="1" s="1"/>
  <c r="Y39" i="1" s="1"/>
  <c r="I39" i="1"/>
  <c r="AC39" i="1" s="1"/>
  <c r="C40" i="1"/>
  <c r="D40" i="1" s="1"/>
  <c r="E40" i="1"/>
  <c r="F40" i="1" s="1"/>
  <c r="W40" i="1" s="1"/>
  <c r="G40" i="1"/>
  <c r="H40" i="1" s="1"/>
  <c r="Y40" i="1" s="1"/>
  <c r="I40" i="1"/>
  <c r="AC40" i="1" s="1"/>
  <c r="C41" i="1"/>
  <c r="D41" i="1" s="1"/>
  <c r="Q41" i="1" s="1"/>
  <c r="E41" i="1"/>
  <c r="F41" i="1" s="1"/>
  <c r="W41" i="1" s="1"/>
  <c r="G41" i="1"/>
  <c r="H41" i="1" s="1"/>
  <c r="Y41" i="1" s="1"/>
  <c r="I41" i="1"/>
  <c r="AC41" i="1" s="1"/>
  <c r="C42" i="1"/>
  <c r="D42" i="1" s="1"/>
  <c r="E42" i="1"/>
  <c r="F42" i="1" s="1"/>
  <c r="W42" i="1" s="1"/>
  <c r="G42" i="1"/>
  <c r="H42" i="1" s="1"/>
  <c r="Y42" i="1" s="1"/>
  <c r="I42" i="1"/>
  <c r="AC42" i="1" s="1"/>
  <c r="C43" i="1"/>
  <c r="D43" i="1" s="1"/>
  <c r="T43" i="1" s="1"/>
  <c r="E43" i="1"/>
  <c r="F43" i="1" s="1"/>
  <c r="W43" i="1" s="1"/>
  <c r="G43" i="1"/>
  <c r="H43" i="1" s="1"/>
  <c r="Y43" i="1" s="1"/>
  <c r="I43" i="1"/>
  <c r="AC43" i="1" s="1"/>
  <c r="C44" i="1"/>
  <c r="D44" i="1" s="1"/>
  <c r="E44" i="1"/>
  <c r="F44" i="1" s="1"/>
  <c r="W44" i="1" s="1"/>
  <c r="G44" i="1"/>
  <c r="H44" i="1" s="1"/>
  <c r="Y44" i="1" s="1"/>
  <c r="I44" i="1"/>
  <c r="AC44" i="1" s="1"/>
  <c r="C45" i="1"/>
  <c r="D45" i="1" s="1"/>
  <c r="R45" i="1" s="1"/>
  <c r="E45" i="1"/>
  <c r="F45" i="1" s="1"/>
  <c r="W45" i="1" s="1"/>
  <c r="G45" i="1"/>
  <c r="H45" i="1" s="1"/>
  <c r="Y45" i="1" s="1"/>
  <c r="I45" i="1"/>
  <c r="AC45" i="1" s="1"/>
  <c r="C46" i="1"/>
  <c r="D46" i="1" s="1"/>
  <c r="E46" i="1"/>
  <c r="F46" i="1" s="1"/>
  <c r="W46" i="1" s="1"/>
  <c r="G46" i="1"/>
  <c r="H46" i="1" s="1"/>
  <c r="Y46" i="1" s="1"/>
  <c r="I46" i="1"/>
  <c r="AC46" i="1" s="1"/>
  <c r="C47" i="1"/>
  <c r="D47" i="1" s="1"/>
  <c r="P47" i="1" s="1"/>
  <c r="E47" i="1"/>
  <c r="F47" i="1" s="1"/>
  <c r="W47" i="1" s="1"/>
  <c r="G47" i="1"/>
  <c r="H47" i="1" s="1"/>
  <c r="Y47" i="1" s="1"/>
  <c r="I47" i="1"/>
  <c r="AC47" i="1" s="1"/>
  <c r="C48" i="1"/>
  <c r="D48" i="1" s="1"/>
  <c r="E48" i="1"/>
  <c r="F48" i="1" s="1"/>
  <c r="W48" i="1" s="1"/>
  <c r="G48" i="1"/>
  <c r="H48" i="1" s="1"/>
  <c r="Y48" i="1" s="1"/>
  <c r="I48" i="1"/>
  <c r="AC48" i="1" s="1"/>
  <c r="C49" i="1"/>
  <c r="D49" i="1" s="1"/>
  <c r="Q49" i="1" s="1"/>
  <c r="E49" i="1"/>
  <c r="F49" i="1" s="1"/>
  <c r="W49" i="1" s="1"/>
  <c r="G49" i="1"/>
  <c r="H49" i="1" s="1"/>
  <c r="Y49" i="1" s="1"/>
  <c r="I49" i="1"/>
  <c r="AC49" i="1" s="1"/>
  <c r="C50" i="1"/>
  <c r="D50" i="1" s="1"/>
  <c r="E50" i="1"/>
  <c r="F50" i="1" s="1"/>
  <c r="W50" i="1" s="1"/>
  <c r="G50" i="1"/>
  <c r="H50" i="1" s="1"/>
  <c r="Y50" i="1" s="1"/>
  <c r="I50" i="1"/>
  <c r="AC50" i="1" s="1"/>
  <c r="C51" i="1"/>
  <c r="D51" i="1" s="1"/>
  <c r="T51" i="1" s="1"/>
  <c r="E51" i="1"/>
  <c r="F51" i="1" s="1"/>
  <c r="W51" i="1" s="1"/>
  <c r="G51" i="1"/>
  <c r="H51" i="1" s="1"/>
  <c r="Y51" i="1" s="1"/>
  <c r="I51" i="1"/>
  <c r="AC51" i="1" s="1"/>
  <c r="C52" i="1"/>
  <c r="D52" i="1" s="1"/>
  <c r="E52" i="1"/>
  <c r="F52" i="1" s="1"/>
  <c r="W52" i="1" s="1"/>
  <c r="G52" i="1"/>
  <c r="H52" i="1" s="1"/>
  <c r="Y52" i="1" s="1"/>
  <c r="I52" i="1"/>
  <c r="AC52" i="1" s="1"/>
  <c r="I13" i="1"/>
  <c r="AB13" i="1" s="1"/>
  <c r="G13" i="1"/>
  <c r="H13" i="1" s="1"/>
  <c r="Y13" i="1" s="1"/>
  <c r="E13" i="1"/>
  <c r="F13" i="1" s="1"/>
  <c r="U13" i="1" s="1"/>
  <c r="C13" i="1"/>
  <c r="D13" i="1" s="1"/>
  <c r="P13" i="1" s="1"/>
  <c r="AC75" i="1" l="1"/>
  <c r="AD119" i="1"/>
  <c r="AC138" i="1"/>
  <c r="AB200" i="1"/>
  <c r="AD139" i="1"/>
  <c r="AE119" i="1"/>
  <c r="AD152" i="1"/>
  <c r="AE187" i="1"/>
  <c r="AE175" i="1"/>
  <c r="AC188" i="1"/>
  <c r="AE180" i="1"/>
  <c r="AE183" i="1"/>
  <c r="U190" i="1"/>
  <c r="AE178" i="1"/>
  <c r="AC181" i="1"/>
  <c r="AC184" i="1"/>
  <c r="AE204" i="1"/>
  <c r="AC119" i="1"/>
  <c r="AC124" i="1"/>
  <c r="AE143" i="1"/>
  <c r="AE173" i="1"/>
  <c r="AE179" i="1"/>
  <c r="AE200" i="1"/>
  <c r="Y182" i="1"/>
  <c r="Z182" i="1"/>
  <c r="U207" i="1"/>
  <c r="X207" i="1"/>
  <c r="R177" i="1"/>
  <c r="P177" i="1"/>
  <c r="U127" i="1"/>
  <c r="U131" i="1"/>
  <c r="AC175" i="1"/>
  <c r="R176" i="1"/>
  <c r="AC179" i="1"/>
  <c r="Y199" i="1"/>
  <c r="AD211" i="1"/>
  <c r="AD129" i="1"/>
  <c r="AC134" i="1"/>
  <c r="AC154" i="1"/>
  <c r="AE174" i="1"/>
  <c r="AE186" i="1"/>
  <c r="AB189" i="1"/>
  <c r="AB193" i="1"/>
  <c r="AE129" i="1"/>
  <c r="AD196" i="1"/>
  <c r="X123" i="1"/>
  <c r="U123" i="1"/>
  <c r="R173" i="1"/>
  <c r="P173" i="1"/>
  <c r="Y180" i="1"/>
  <c r="Z180" i="1"/>
  <c r="AE201" i="1"/>
  <c r="AC201" i="1"/>
  <c r="AD201" i="1"/>
  <c r="S204" i="1"/>
  <c r="R204" i="1"/>
  <c r="AC145" i="1"/>
  <c r="AB145" i="1"/>
  <c r="P172" i="1"/>
  <c r="R172" i="1"/>
  <c r="Y174" i="1"/>
  <c r="Z174" i="1"/>
  <c r="AD176" i="1"/>
  <c r="AE176" i="1"/>
  <c r="AB177" i="1"/>
  <c r="AE177" i="1"/>
  <c r="AC177" i="1"/>
  <c r="P181" i="1"/>
  <c r="S185" i="1"/>
  <c r="T185" i="1"/>
  <c r="P185" i="1"/>
  <c r="U186" i="1"/>
  <c r="V186" i="1"/>
  <c r="S189" i="1"/>
  <c r="T189" i="1"/>
  <c r="P189" i="1"/>
  <c r="AD197" i="1"/>
  <c r="AB197" i="1"/>
  <c r="AB201" i="1"/>
  <c r="AB206" i="1"/>
  <c r="AE206" i="1"/>
  <c r="Z93" i="1"/>
  <c r="Y93" i="1"/>
  <c r="AC135" i="1"/>
  <c r="AE135" i="1"/>
  <c r="AD135" i="1"/>
  <c r="Z172" i="1"/>
  <c r="Y178" i="1"/>
  <c r="Z178" i="1"/>
  <c r="R180" i="1"/>
  <c r="V184" i="1"/>
  <c r="S187" i="1"/>
  <c r="T187" i="1"/>
  <c r="V188" i="1"/>
  <c r="AB192" i="1"/>
  <c r="AD192" i="1"/>
  <c r="R203" i="1"/>
  <c r="Q203" i="1"/>
  <c r="P138" i="1"/>
  <c r="P140" i="1"/>
  <c r="T140" i="1"/>
  <c r="AB156" i="1"/>
  <c r="AC156" i="1"/>
  <c r="AC176" i="1"/>
  <c r="Z196" i="1"/>
  <c r="Y196" i="1"/>
  <c r="W198" i="1"/>
  <c r="U198" i="1"/>
  <c r="R202" i="1"/>
  <c r="AE203" i="1"/>
  <c r="AC203" i="1"/>
  <c r="Y204" i="1"/>
  <c r="Z204" i="1"/>
  <c r="AD209" i="1"/>
  <c r="AC185" i="1"/>
  <c r="AC207" i="1"/>
  <c r="R208" i="1"/>
  <c r="AC67" i="1"/>
  <c r="AC150" i="1"/>
  <c r="AE172" i="1"/>
  <c r="AC178" i="1"/>
  <c r="AE181" i="1"/>
  <c r="AE182" i="1"/>
  <c r="AE184" i="1"/>
  <c r="AE185" i="1"/>
  <c r="AE188" i="1"/>
  <c r="Y192" i="1"/>
  <c r="U194" i="1"/>
  <c r="Q201" i="1"/>
  <c r="W202" i="1"/>
  <c r="Y203" i="1"/>
  <c r="P205" i="1"/>
  <c r="AD205" i="1"/>
  <c r="V206" i="1"/>
  <c r="P207" i="1"/>
  <c r="AD207" i="1"/>
  <c r="Z208" i="1"/>
  <c r="AC172" i="1"/>
  <c r="AC182" i="1"/>
  <c r="P201" i="1"/>
  <c r="U202" i="1"/>
  <c r="AC205" i="1"/>
  <c r="P209" i="1"/>
  <c r="AD67" i="1"/>
  <c r="AC173" i="1"/>
  <c r="AC174" i="1"/>
  <c r="Z176" i="1"/>
  <c r="AC180" i="1"/>
  <c r="AC183" i="1"/>
  <c r="AC186" i="1"/>
  <c r="AC187" i="1"/>
  <c r="S201" i="1"/>
  <c r="AD202" i="1"/>
  <c r="T205" i="1"/>
  <c r="AE208" i="1"/>
  <c r="AC209" i="1"/>
  <c r="V210" i="1"/>
  <c r="AC211" i="1"/>
  <c r="T175" i="1"/>
  <c r="S179" i="1"/>
  <c r="Q179" i="1"/>
  <c r="S183" i="1"/>
  <c r="R183" i="1"/>
  <c r="Q183" i="1"/>
  <c r="Q184" i="1"/>
  <c r="T184" i="1"/>
  <c r="P184" i="1"/>
  <c r="S184" i="1"/>
  <c r="AE195" i="1"/>
  <c r="AC195" i="1"/>
  <c r="AD195" i="1"/>
  <c r="AB195" i="1"/>
  <c r="V197" i="1"/>
  <c r="X197" i="1"/>
  <c r="W197" i="1"/>
  <c r="U197" i="1"/>
  <c r="Z202" i="1"/>
  <c r="Y202" i="1"/>
  <c r="V203" i="1"/>
  <c r="U203" i="1"/>
  <c r="X203" i="1"/>
  <c r="W203" i="1"/>
  <c r="U208" i="1"/>
  <c r="X208" i="1"/>
  <c r="W208" i="1"/>
  <c r="V208" i="1"/>
  <c r="Y210" i="1"/>
  <c r="Z210" i="1"/>
  <c r="AD75" i="1"/>
  <c r="P136" i="1"/>
  <c r="AD137" i="1"/>
  <c r="AE139" i="1"/>
  <c r="AC140" i="1"/>
  <c r="AC142" i="1"/>
  <c r="Z147" i="1"/>
  <c r="AE151" i="1"/>
  <c r="AE155" i="1"/>
  <c r="U172" i="1"/>
  <c r="W172" i="1"/>
  <c r="X172" i="1"/>
  <c r="Z173" i="1"/>
  <c r="Q174" i="1"/>
  <c r="S174" i="1"/>
  <c r="T174" i="1"/>
  <c r="U176" i="1"/>
  <c r="W176" i="1"/>
  <c r="X176" i="1"/>
  <c r="Z177" i="1"/>
  <c r="Q178" i="1"/>
  <c r="S178" i="1"/>
  <c r="T178" i="1"/>
  <c r="U180" i="1"/>
  <c r="W180" i="1"/>
  <c r="X180" i="1"/>
  <c r="Z181" i="1"/>
  <c r="Q182" i="1"/>
  <c r="S182" i="1"/>
  <c r="T182" i="1"/>
  <c r="T192" i="1"/>
  <c r="P192" i="1"/>
  <c r="R192" i="1"/>
  <c r="S192" i="1"/>
  <c r="Q192" i="1"/>
  <c r="Z194" i="1"/>
  <c r="Y194" i="1"/>
  <c r="Z201" i="1"/>
  <c r="Y201" i="1"/>
  <c r="T179" i="1"/>
  <c r="W181" i="1"/>
  <c r="U181" i="1"/>
  <c r="Z188" i="1"/>
  <c r="AE137" i="1"/>
  <c r="P156" i="1"/>
  <c r="AB158" i="1"/>
  <c r="AC158" i="1"/>
  <c r="S173" i="1"/>
  <c r="Q173" i="1"/>
  <c r="T173" i="1"/>
  <c r="W175" i="1"/>
  <c r="U175" i="1"/>
  <c r="X175" i="1"/>
  <c r="S177" i="1"/>
  <c r="Q177" i="1"/>
  <c r="T177" i="1"/>
  <c r="W179" i="1"/>
  <c r="U179" i="1"/>
  <c r="P179" i="1"/>
  <c r="X179" i="1"/>
  <c r="S181" i="1"/>
  <c r="Q181" i="1"/>
  <c r="T181" i="1"/>
  <c r="W183" i="1"/>
  <c r="V183" i="1"/>
  <c r="U183" i="1"/>
  <c r="P183" i="1"/>
  <c r="R184" i="1"/>
  <c r="W185" i="1"/>
  <c r="V185" i="1"/>
  <c r="U185" i="1"/>
  <c r="W187" i="1"/>
  <c r="V187" i="1"/>
  <c r="U187" i="1"/>
  <c r="V189" i="1"/>
  <c r="X189" i="1"/>
  <c r="W189" i="1"/>
  <c r="U189" i="1"/>
  <c r="AE191" i="1"/>
  <c r="AC191" i="1"/>
  <c r="AD191" i="1"/>
  <c r="AB191" i="1"/>
  <c r="V193" i="1"/>
  <c r="X193" i="1"/>
  <c r="W193" i="1"/>
  <c r="U193" i="1"/>
  <c r="R199" i="1"/>
  <c r="S199" i="1"/>
  <c r="P199" i="1"/>
  <c r="T199" i="1"/>
  <c r="Q199" i="1"/>
  <c r="AE199" i="1"/>
  <c r="AD199" i="1"/>
  <c r="AC199" i="1"/>
  <c r="AB199" i="1"/>
  <c r="W173" i="1"/>
  <c r="U173" i="1"/>
  <c r="X173" i="1"/>
  <c r="S175" i="1"/>
  <c r="Q175" i="1"/>
  <c r="W177" i="1"/>
  <c r="U177" i="1"/>
  <c r="X181" i="1"/>
  <c r="Z184" i="1"/>
  <c r="Q186" i="1"/>
  <c r="T186" i="1"/>
  <c r="P186" i="1"/>
  <c r="S186" i="1"/>
  <c r="Z186" i="1"/>
  <c r="Q188" i="1"/>
  <c r="T188" i="1"/>
  <c r="P188" i="1"/>
  <c r="S188" i="1"/>
  <c r="AD122" i="1"/>
  <c r="AE125" i="1"/>
  <c r="AC136" i="1"/>
  <c r="AE141" i="1"/>
  <c r="AE153" i="1"/>
  <c r="Q172" i="1"/>
  <c r="S172" i="1"/>
  <c r="T172" i="1"/>
  <c r="V173" i="1"/>
  <c r="U174" i="1"/>
  <c r="W174" i="1"/>
  <c r="P174" i="1"/>
  <c r="X174" i="1"/>
  <c r="R175" i="1"/>
  <c r="Z175" i="1"/>
  <c r="Q176" i="1"/>
  <c r="S176" i="1"/>
  <c r="T176" i="1"/>
  <c r="V177" i="1"/>
  <c r="U178" i="1"/>
  <c r="W178" i="1"/>
  <c r="P178" i="1"/>
  <c r="X178" i="1"/>
  <c r="R179" i="1"/>
  <c r="Z179" i="1"/>
  <c r="Q180" i="1"/>
  <c r="S180" i="1"/>
  <c r="T180" i="1"/>
  <c r="V181" i="1"/>
  <c r="U182" i="1"/>
  <c r="W182" i="1"/>
  <c r="P182" i="1"/>
  <c r="X182" i="1"/>
  <c r="T183" i="1"/>
  <c r="Z190" i="1"/>
  <c r="Y190" i="1"/>
  <c r="T196" i="1"/>
  <c r="P196" i="1"/>
  <c r="R196" i="1"/>
  <c r="S196" i="1"/>
  <c r="Q196" i="1"/>
  <c r="Y198" i="1"/>
  <c r="Z198" i="1"/>
  <c r="Z200" i="1"/>
  <c r="Y200" i="1"/>
  <c r="AB172" i="1"/>
  <c r="AD173" i="1"/>
  <c r="AB174" i="1"/>
  <c r="AD175" i="1"/>
  <c r="AB176" i="1"/>
  <c r="AD177" i="1"/>
  <c r="AB178" i="1"/>
  <c r="AD179" i="1"/>
  <c r="AB180" i="1"/>
  <c r="AD181" i="1"/>
  <c r="AB182" i="1"/>
  <c r="Y183" i="1"/>
  <c r="AD183" i="1"/>
  <c r="W184" i="1"/>
  <c r="AB184" i="1"/>
  <c r="Q185" i="1"/>
  <c r="Y185" i="1"/>
  <c r="AD185" i="1"/>
  <c r="W186" i="1"/>
  <c r="AB186" i="1"/>
  <c r="Q187" i="1"/>
  <c r="Y187" i="1"/>
  <c r="AD187" i="1"/>
  <c r="W188" i="1"/>
  <c r="AB188" i="1"/>
  <c r="Q189" i="1"/>
  <c r="AC190" i="1"/>
  <c r="AE190" i="1"/>
  <c r="R191" i="1"/>
  <c r="T191" i="1"/>
  <c r="P191" i="1"/>
  <c r="Q191" i="1"/>
  <c r="Y191" i="1"/>
  <c r="X192" i="1"/>
  <c r="V192" i="1"/>
  <c r="AC194" i="1"/>
  <c r="AE194" i="1"/>
  <c r="R195" i="1"/>
  <c r="T195" i="1"/>
  <c r="P195" i="1"/>
  <c r="Q195" i="1"/>
  <c r="Y195" i="1"/>
  <c r="X196" i="1"/>
  <c r="V196" i="1"/>
  <c r="AC198" i="1"/>
  <c r="AE198" i="1"/>
  <c r="AB198" i="1"/>
  <c r="T200" i="1"/>
  <c r="P200" i="1"/>
  <c r="R200" i="1"/>
  <c r="Q200" i="1"/>
  <c r="U204" i="1"/>
  <c r="X204" i="1"/>
  <c r="W204" i="1"/>
  <c r="V204" i="1"/>
  <c r="X184" i="1"/>
  <c r="R185" i="1"/>
  <c r="X186" i="1"/>
  <c r="R187" i="1"/>
  <c r="X188" i="1"/>
  <c r="R189" i="1"/>
  <c r="T190" i="1"/>
  <c r="P190" i="1"/>
  <c r="R190" i="1"/>
  <c r="Q190" i="1"/>
  <c r="V191" i="1"/>
  <c r="X191" i="1"/>
  <c r="AE193" i="1"/>
  <c r="AC193" i="1"/>
  <c r="T194" i="1"/>
  <c r="P194" i="1"/>
  <c r="R194" i="1"/>
  <c r="Q194" i="1"/>
  <c r="V195" i="1"/>
  <c r="X195" i="1"/>
  <c r="AE197" i="1"/>
  <c r="AC197" i="1"/>
  <c r="T198" i="1"/>
  <c r="P198" i="1"/>
  <c r="R198" i="1"/>
  <c r="Q198" i="1"/>
  <c r="V199" i="1"/>
  <c r="X199" i="1"/>
  <c r="U199" i="1"/>
  <c r="S200" i="1"/>
  <c r="Y206" i="1"/>
  <c r="Z206" i="1"/>
  <c r="AE189" i="1"/>
  <c r="AC189" i="1"/>
  <c r="Y189" i="1"/>
  <c r="X190" i="1"/>
  <c r="V190" i="1"/>
  <c r="S190" i="1"/>
  <c r="AB190" i="1"/>
  <c r="U191" i="1"/>
  <c r="AC192" i="1"/>
  <c r="AE192" i="1"/>
  <c r="W192" i="1"/>
  <c r="R193" i="1"/>
  <c r="T193" i="1"/>
  <c r="P193" i="1"/>
  <c r="Q193" i="1"/>
  <c r="Y193" i="1"/>
  <c r="X194" i="1"/>
  <c r="V194" i="1"/>
  <c r="S194" i="1"/>
  <c r="AB194" i="1"/>
  <c r="U195" i="1"/>
  <c r="AC196" i="1"/>
  <c r="AE196" i="1"/>
  <c r="W196" i="1"/>
  <c r="R197" i="1"/>
  <c r="T197" i="1"/>
  <c r="P197" i="1"/>
  <c r="Q197" i="1"/>
  <c r="Y197" i="1"/>
  <c r="X198" i="1"/>
  <c r="V198" i="1"/>
  <c r="S198" i="1"/>
  <c r="AD198" i="1"/>
  <c r="W199" i="1"/>
  <c r="V201" i="1"/>
  <c r="W201" i="1"/>
  <c r="U201" i="1"/>
  <c r="Z207" i="1"/>
  <c r="Y207" i="1"/>
  <c r="Z211" i="1"/>
  <c r="Y211" i="1"/>
  <c r="U200" i="1"/>
  <c r="T201" i="1"/>
  <c r="AE202" i="1"/>
  <c r="S203" i="1"/>
  <c r="AD203" i="1"/>
  <c r="W205" i="1"/>
  <c r="V205" i="1"/>
  <c r="Y205" i="1"/>
  <c r="Q206" i="1"/>
  <c r="T206" i="1"/>
  <c r="P206" i="1"/>
  <c r="AD206" i="1"/>
  <c r="AC206" i="1"/>
  <c r="S207" i="1"/>
  <c r="R207" i="1"/>
  <c r="W209" i="1"/>
  <c r="V209" i="1"/>
  <c r="Q209" i="1"/>
  <c r="Y209" i="1"/>
  <c r="Q210" i="1"/>
  <c r="T210" i="1"/>
  <c r="P210" i="1"/>
  <c r="AD210" i="1"/>
  <c r="AC210" i="1"/>
  <c r="S211" i="1"/>
  <c r="R211" i="1"/>
  <c r="U211" i="1"/>
  <c r="V200" i="1"/>
  <c r="T202" i="1"/>
  <c r="P202" i="1"/>
  <c r="T203" i="1"/>
  <c r="U206" i="1"/>
  <c r="X206" i="1"/>
  <c r="U210" i="1"/>
  <c r="X210" i="1"/>
  <c r="R210" i="1"/>
  <c r="P211" i="1"/>
  <c r="W200" i="1"/>
  <c r="AD200" i="1"/>
  <c r="Q202" i="1"/>
  <c r="V202" i="1"/>
  <c r="AB202" i="1"/>
  <c r="P203" i="1"/>
  <c r="AB203" i="1"/>
  <c r="Q204" i="1"/>
  <c r="T204" i="1"/>
  <c r="P204" i="1"/>
  <c r="AD204" i="1"/>
  <c r="AC204" i="1"/>
  <c r="S205" i="1"/>
  <c r="R205" i="1"/>
  <c r="U205" i="1"/>
  <c r="S206" i="1"/>
  <c r="W207" i="1"/>
  <c r="V207" i="1"/>
  <c r="Q207" i="1"/>
  <c r="Q208" i="1"/>
  <c r="T208" i="1"/>
  <c r="P208" i="1"/>
  <c r="AD208" i="1"/>
  <c r="AC208" i="1"/>
  <c r="S209" i="1"/>
  <c r="R209" i="1"/>
  <c r="U209" i="1"/>
  <c r="S210" i="1"/>
  <c r="AB210" i="1"/>
  <c r="W211" i="1"/>
  <c r="V211" i="1"/>
  <c r="Q211" i="1"/>
  <c r="AE205" i="1"/>
  <c r="AE207" i="1"/>
  <c r="AE209" i="1"/>
  <c r="AE211" i="1"/>
  <c r="Y155" i="1"/>
  <c r="Z155" i="1"/>
  <c r="AE123" i="1"/>
  <c r="AB146" i="1"/>
  <c r="AB85" i="1"/>
  <c r="Q103" i="1"/>
  <c r="P128" i="1"/>
  <c r="AC128" i="1"/>
  <c r="AD154" i="1"/>
  <c r="AE157" i="1"/>
  <c r="AC71" i="1"/>
  <c r="AC79" i="1"/>
  <c r="AD88" i="1"/>
  <c r="AC95" i="1"/>
  <c r="AE121" i="1"/>
  <c r="W123" i="1"/>
  <c r="Q124" i="1"/>
  <c r="AB125" i="1"/>
  <c r="Q126" i="1"/>
  <c r="S128" i="1"/>
  <c r="AD131" i="1"/>
  <c r="AC132" i="1"/>
  <c r="AE133" i="1"/>
  <c r="Q146" i="1"/>
  <c r="P148" i="1"/>
  <c r="AC148" i="1"/>
  <c r="V149" i="1"/>
  <c r="P154" i="1"/>
  <c r="AE127" i="1"/>
  <c r="U121" i="1"/>
  <c r="AD124" i="1"/>
  <c r="P126" i="1"/>
  <c r="AD133" i="1"/>
  <c r="P146" i="1"/>
  <c r="AC146" i="1"/>
  <c r="Y148" i="1"/>
  <c r="AD150" i="1"/>
  <c r="AD71" i="1"/>
  <c r="AD79" i="1"/>
  <c r="AE88" i="1"/>
  <c r="Y120" i="1"/>
  <c r="S122" i="1"/>
  <c r="AD123" i="1"/>
  <c r="S124" i="1"/>
  <c r="AD125" i="1"/>
  <c r="S126" i="1"/>
  <c r="AD127" i="1"/>
  <c r="AE131" i="1"/>
  <c r="AC144" i="1"/>
  <c r="U147" i="1"/>
  <c r="Q148" i="1"/>
  <c r="AD148" i="1"/>
  <c r="AC152" i="1"/>
  <c r="T121" i="1"/>
  <c r="P121" i="1"/>
  <c r="R121" i="1"/>
  <c r="Q121" i="1"/>
  <c r="S121" i="1"/>
  <c r="T131" i="1"/>
  <c r="P131" i="1"/>
  <c r="S131" i="1"/>
  <c r="Q131" i="1"/>
  <c r="R131" i="1"/>
  <c r="T123" i="1"/>
  <c r="P123" i="1"/>
  <c r="Q123" i="1"/>
  <c r="R123" i="1"/>
  <c r="S123" i="1"/>
  <c r="Z129" i="1"/>
  <c r="Y129" i="1"/>
  <c r="S119" i="1"/>
  <c r="T119" i="1"/>
  <c r="P119" i="1"/>
  <c r="R119" i="1"/>
  <c r="Q119" i="1"/>
  <c r="T125" i="1"/>
  <c r="P125" i="1"/>
  <c r="Q125" i="1"/>
  <c r="S125" i="1"/>
  <c r="R125" i="1"/>
  <c r="V126" i="1"/>
  <c r="U126" i="1"/>
  <c r="X126" i="1"/>
  <c r="W126" i="1"/>
  <c r="V128" i="1"/>
  <c r="U128" i="1"/>
  <c r="W128" i="1"/>
  <c r="X128" i="1"/>
  <c r="Y131" i="1"/>
  <c r="Z131" i="1"/>
  <c r="V120" i="1"/>
  <c r="X120" i="1"/>
  <c r="W120" i="1"/>
  <c r="U120" i="1"/>
  <c r="V122" i="1"/>
  <c r="W122" i="1"/>
  <c r="X122" i="1"/>
  <c r="U122" i="1"/>
  <c r="Z125" i="1"/>
  <c r="Y125" i="1"/>
  <c r="Z119" i="1"/>
  <c r="Y119" i="1"/>
  <c r="T127" i="1"/>
  <c r="P127" i="1"/>
  <c r="S127" i="1"/>
  <c r="Q127" i="1"/>
  <c r="R127" i="1"/>
  <c r="Z123" i="1"/>
  <c r="Y123" i="1"/>
  <c r="Y127" i="1"/>
  <c r="Z127" i="1"/>
  <c r="V130" i="1"/>
  <c r="U130" i="1"/>
  <c r="X130" i="1"/>
  <c r="W130" i="1"/>
  <c r="AD86" i="1"/>
  <c r="AD95" i="1"/>
  <c r="U119" i="1"/>
  <c r="P120" i="1"/>
  <c r="AB120" i="1"/>
  <c r="Z121" i="1"/>
  <c r="T122" i="1"/>
  <c r="Y122" i="1"/>
  <c r="X124" i="1"/>
  <c r="W125" i="1"/>
  <c r="X129" i="1"/>
  <c r="W129" i="1"/>
  <c r="Q129" i="1"/>
  <c r="R130" i="1"/>
  <c r="Q130" i="1"/>
  <c r="AE130" i="1"/>
  <c r="AD130" i="1"/>
  <c r="Z132" i="1"/>
  <c r="Y132" i="1"/>
  <c r="U133" i="1"/>
  <c r="X133" i="1"/>
  <c r="W133" i="1"/>
  <c r="Z134" i="1"/>
  <c r="Y134" i="1"/>
  <c r="U135" i="1"/>
  <c r="X135" i="1"/>
  <c r="W135" i="1"/>
  <c r="Z136" i="1"/>
  <c r="Y136" i="1"/>
  <c r="U137" i="1"/>
  <c r="X137" i="1"/>
  <c r="W137" i="1"/>
  <c r="Z138" i="1"/>
  <c r="Y138" i="1"/>
  <c r="U139" i="1"/>
  <c r="X139" i="1"/>
  <c r="W139" i="1"/>
  <c r="Z140" i="1"/>
  <c r="Y140" i="1"/>
  <c r="U141" i="1"/>
  <c r="X141" i="1"/>
  <c r="W141" i="1"/>
  <c r="S142" i="1"/>
  <c r="R142" i="1"/>
  <c r="Q142" i="1"/>
  <c r="P144" i="1"/>
  <c r="Z145" i="1"/>
  <c r="Y145" i="1"/>
  <c r="Y149" i="1"/>
  <c r="Z149" i="1"/>
  <c r="Z150" i="1"/>
  <c r="Y150" i="1"/>
  <c r="Z151" i="1"/>
  <c r="W152" i="1"/>
  <c r="V152" i="1"/>
  <c r="U152" i="1"/>
  <c r="X152" i="1"/>
  <c r="T91" i="1"/>
  <c r="T120" i="1"/>
  <c r="Z130" i="1"/>
  <c r="Y130" i="1"/>
  <c r="Q133" i="1"/>
  <c r="T133" i="1"/>
  <c r="P133" i="1"/>
  <c r="S133" i="1"/>
  <c r="W134" i="1"/>
  <c r="V134" i="1"/>
  <c r="U134" i="1"/>
  <c r="Q137" i="1"/>
  <c r="T137" i="1"/>
  <c r="P137" i="1"/>
  <c r="S137" i="1"/>
  <c r="W138" i="1"/>
  <c r="V138" i="1"/>
  <c r="U138" i="1"/>
  <c r="Q141" i="1"/>
  <c r="T141" i="1"/>
  <c r="P141" i="1"/>
  <c r="S141" i="1"/>
  <c r="U143" i="1"/>
  <c r="X143" i="1"/>
  <c r="W143" i="1"/>
  <c r="T147" i="1"/>
  <c r="P147" i="1"/>
  <c r="S147" i="1"/>
  <c r="R147" i="1"/>
  <c r="Q147" i="1"/>
  <c r="AE68" i="1"/>
  <c r="AE72" i="1"/>
  <c r="AE76" i="1"/>
  <c r="AE80" i="1"/>
  <c r="AD84" i="1"/>
  <c r="T87" i="1"/>
  <c r="AB89" i="1"/>
  <c r="AB92" i="1"/>
  <c r="P95" i="1"/>
  <c r="V119" i="1"/>
  <c r="Q120" i="1"/>
  <c r="AC120" i="1"/>
  <c r="V121" i="1"/>
  <c r="AB121" i="1"/>
  <c r="P122" i="1"/>
  <c r="AB122" i="1"/>
  <c r="T124" i="1"/>
  <c r="Y124" i="1"/>
  <c r="Z126" i="1"/>
  <c r="Y126" i="1"/>
  <c r="Z128" i="1"/>
  <c r="Y128" i="1"/>
  <c r="P130" i="1"/>
  <c r="S132" i="1"/>
  <c r="R132" i="1"/>
  <c r="Q132" i="1"/>
  <c r="V133" i="1"/>
  <c r="S134" i="1"/>
  <c r="R134" i="1"/>
  <c r="Q134" i="1"/>
  <c r="V135" i="1"/>
  <c r="S136" i="1"/>
  <c r="R136" i="1"/>
  <c r="Q136" i="1"/>
  <c r="V137" i="1"/>
  <c r="S138" i="1"/>
  <c r="R138" i="1"/>
  <c r="Q138" i="1"/>
  <c r="V139" i="1"/>
  <c r="S140" i="1"/>
  <c r="R140" i="1"/>
  <c r="Q140" i="1"/>
  <c r="V141" i="1"/>
  <c r="P142" i="1"/>
  <c r="Z143" i="1"/>
  <c r="W144" i="1"/>
  <c r="V144" i="1"/>
  <c r="U144" i="1"/>
  <c r="Q145" i="1"/>
  <c r="T145" i="1"/>
  <c r="P145" i="1"/>
  <c r="S145" i="1"/>
  <c r="Z153" i="1"/>
  <c r="W154" i="1"/>
  <c r="V154" i="1"/>
  <c r="U154" i="1"/>
  <c r="X154" i="1"/>
  <c r="X119" i="1"/>
  <c r="W124" i="1"/>
  <c r="V125" i="1"/>
  <c r="T129" i="1"/>
  <c r="P129" i="1"/>
  <c r="S129" i="1"/>
  <c r="W132" i="1"/>
  <c r="V132" i="1"/>
  <c r="U132" i="1"/>
  <c r="Q135" i="1"/>
  <c r="T135" i="1"/>
  <c r="P135" i="1"/>
  <c r="S135" i="1"/>
  <c r="W136" i="1"/>
  <c r="V136" i="1"/>
  <c r="U136" i="1"/>
  <c r="Q139" i="1"/>
  <c r="T139" i="1"/>
  <c r="P139" i="1"/>
  <c r="S139" i="1"/>
  <c r="W140" i="1"/>
  <c r="V140" i="1"/>
  <c r="U140" i="1"/>
  <c r="Z142" i="1"/>
  <c r="Y142" i="1"/>
  <c r="S144" i="1"/>
  <c r="R144" i="1"/>
  <c r="Q144" i="1"/>
  <c r="W156" i="1"/>
  <c r="V156" i="1"/>
  <c r="U156" i="1"/>
  <c r="X156" i="1"/>
  <c r="Z158" i="1"/>
  <c r="Y158" i="1"/>
  <c r="AE84" i="1"/>
  <c r="AD90" i="1"/>
  <c r="Q95" i="1"/>
  <c r="AC97" i="1"/>
  <c r="S120" i="1"/>
  <c r="AD120" i="1"/>
  <c r="W121" i="1"/>
  <c r="AD121" i="1"/>
  <c r="Q122" i="1"/>
  <c r="AC122" i="1"/>
  <c r="V123" i="1"/>
  <c r="AB123" i="1"/>
  <c r="P124" i="1"/>
  <c r="U124" i="1"/>
  <c r="AB124" i="1"/>
  <c r="U125" i="1"/>
  <c r="AE126" i="1"/>
  <c r="AD126" i="1"/>
  <c r="T126" i="1"/>
  <c r="AB126" i="1"/>
  <c r="X127" i="1"/>
  <c r="W127" i="1"/>
  <c r="R128" i="1"/>
  <c r="Q128" i="1"/>
  <c r="AE128" i="1"/>
  <c r="AD128" i="1"/>
  <c r="U129" i="1"/>
  <c r="S130" i="1"/>
  <c r="AB130" i="1"/>
  <c r="X131" i="1"/>
  <c r="W131" i="1"/>
  <c r="P132" i="1"/>
  <c r="Z133" i="1"/>
  <c r="P134" i="1"/>
  <c r="Z135" i="1"/>
  <c r="Z137" i="1"/>
  <c r="Z139" i="1"/>
  <c r="Z141" i="1"/>
  <c r="W142" i="1"/>
  <c r="V142" i="1"/>
  <c r="U142" i="1"/>
  <c r="Q143" i="1"/>
  <c r="T143" i="1"/>
  <c r="P143" i="1"/>
  <c r="S143" i="1"/>
  <c r="Z144" i="1"/>
  <c r="Y144" i="1"/>
  <c r="X145" i="1"/>
  <c r="U145" i="1"/>
  <c r="W145" i="1"/>
  <c r="V146" i="1"/>
  <c r="X146" i="1"/>
  <c r="W146" i="1"/>
  <c r="AD147" i="1"/>
  <c r="AC147" i="1"/>
  <c r="AE147" i="1"/>
  <c r="AB147" i="1"/>
  <c r="Q157" i="1"/>
  <c r="T157" i="1"/>
  <c r="P157" i="1"/>
  <c r="S157" i="1"/>
  <c r="R157" i="1"/>
  <c r="AB127" i="1"/>
  <c r="AB129" i="1"/>
  <c r="AB131" i="1"/>
  <c r="AD132" i="1"/>
  <c r="AB133" i="1"/>
  <c r="AD134" i="1"/>
  <c r="AB135" i="1"/>
  <c r="AD136" i="1"/>
  <c r="AB137" i="1"/>
  <c r="AD138" i="1"/>
  <c r="AB139" i="1"/>
  <c r="AD140" i="1"/>
  <c r="AB141" i="1"/>
  <c r="AD142" i="1"/>
  <c r="AB143" i="1"/>
  <c r="AD144" i="1"/>
  <c r="AD145" i="1"/>
  <c r="V147" i="1"/>
  <c r="W148" i="1"/>
  <c r="V148" i="1"/>
  <c r="Q149" i="1"/>
  <c r="T149" i="1"/>
  <c r="P149" i="1"/>
  <c r="AD149" i="1"/>
  <c r="AC149" i="1"/>
  <c r="S150" i="1"/>
  <c r="R150" i="1"/>
  <c r="Q151" i="1"/>
  <c r="T151" i="1"/>
  <c r="P151" i="1"/>
  <c r="S151" i="1"/>
  <c r="Z152" i="1"/>
  <c r="Y152" i="1"/>
  <c r="Q153" i="1"/>
  <c r="T153" i="1"/>
  <c r="P153" i="1"/>
  <c r="S153" i="1"/>
  <c r="Z154" i="1"/>
  <c r="Y154" i="1"/>
  <c r="Q155" i="1"/>
  <c r="T155" i="1"/>
  <c r="P155" i="1"/>
  <c r="S155" i="1"/>
  <c r="Z156" i="1"/>
  <c r="Y156" i="1"/>
  <c r="U157" i="1"/>
  <c r="X157" i="1"/>
  <c r="W157" i="1"/>
  <c r="S158" i="1"/>
  <c r="R158" i="1"/>
  <c r="Q158" i="1"/>
  <c r="AE132" i="1"/>
  <c r="AE134" i="1"/>
  <c r="AE136" i="1"/>
  <c r="AE138" i="1"/>
  <c r="AE140" i="1"/>
  <c r="AC141" i="1"/>
  <c r="AE142" i="1"/>
  <c r="AC143" i="1"/>
  <c r="AE144" i="1"/>
  <c r="AE145" i="1"/>
  <c r="S146" i="1"/>
  <c r="AD146" i="1"/>
  <c r="W147" i="1"/>
  <c r="U149" i="1"/>
  <c r="X149" i="1"/>
  <c r="R149" i="1"/>
  <c r="P150" i="1"/>
  <c r="U151" i="1"/>
  <c r="X151" i="1"/>
  <c r="W151" i="1"/>
  <c r="R151" i="1"/>
  <c r="S152" i="1"/>
  <c r="R152" i="1"/>
  <c r="Q152" i="1"/>
  <c r="U153" i="1"/>
  <c r="X153" i="1"/>
  <c r="W153" i="1"/>
  <c r="R153" i="1"/>
  <c r="S154" i="1"/>
  <c r="R154" i="1"/>
  <c r="Q154" i="1"/>
  <c r="U155" i="1"/>
  <c r="X155" i="1"/>
  <c r="W155" i="1"/>
  <c r="R155" i="1"/>
  <c r="S156" i="1"/>
  <c r="R156" i="1"/>
  <c r="Q156" i="1"/>
  <c r="V157" i="1"/>
  <c r="P158" i="1"/>
  <c r="T146" i="1"/>
  <c r="Y146" i="1"/>
  <c r="S148" i="1"/>
  <c r="R148" i="1"/>
  <c r="U148" i="1"/>
  <c r="S149" i="1"/>
  <c r="AB149" i="1"/>
  <c r="W150" i="1"/>
  <c r="V150" i="1"/>
  <c r="U150" i="1"/>
  <c r="Q150" i="1"/>
  <c r="V151" i="1"/>
  <c r="P152" i="1"/>
  <c r="Z157" i="1"/>
  <c r="W158" i="1"/>
  <c r="V158" i="1"/>
  <c r="U158" i="1"/>
  <c r="T158" i="1"/>
  <c r="AB151" i="1"/>
  <c r="AB153" i="1"/>
  <c r="AB155" i="1"/>
  <c r="AD156" i="1"/>
  <c r="AB157" i="1"/>
  <c r="AD158" i="1"/>
  <c r="AE148" i="1"/>
  <c r="AE150" i="1"/>
  <c r="AC151" i="1"/>
  <c r="AE152" i="1"/>
  <c r="AC153" i="1"/>
  <c r="AE154" i="1"/>
  <c r="AC155" i="1"/>
  <c r="AE156" i="1"/>
  <c r="AC157" i="1"/>
  <c r="AE158" i="1"/>
  <c r="X83" i="1"/>
  <c r="W83" i="1"/>
  <c r="X91" i="1"/>
  <c r="W91" i="1"/>
  <c r="S102" i="1"/>
  <c r="R102" i="1"/>
  <c r="Z86" i="1"/>
  <c r="Y86" i="1"/>
  <c r="X87" i="1"/>
  <c r="W87" i="1"/>
  <c r="Y98" i="1"/>
  <c r="Z98" i="1"/>
  <c r="X101" i="1"/>
  <c r="U101" i="1"/>
  <c r="X105" i="1"/>
  <c r="U105" i="1"/>
  <c r="Z90" i="1"/>
  <c r="Y90" i="1"/>
  <c r="X97" i="1"/>
  <c r="AB98" i="1"/>
  <c r="R98" i="1"/>
  <c r="Y99" i="1"/>
  <c r="AB102" i="1"/>
  <c r="Y103" i="1"/>
  <c r="AE66" i="1"/>
  <c r="AC69" i="1"/>
  <c r="AE70" i="1"/>
  <c r="AC73" i="1"/>
  <c r="AE74" i="1"/>
  <c r="AC77" i="1"/>
  <c r="AE78" i="1"/>
  <c r="AC81" i="1"/>
  <c r="AE82" i="1"/>
  <c r="P85" i="1"/>
  <c r="AE86" i="1"/>
  <c r="P89" i="1"/>
  <c r="AE90" i="1"/>
  <c r="U94" i="1"/>
  <c r="AD97" i="1"/>
  <c r="P99" i="1"/>
  <c r="AC99" i="1"/>
  <c r="V100" i="1"/>
  <c r="AC101" i="1"/>
  <c r="AC103" i="1"/>
  <c r="V104" i="1"/>
  <c r="V96" i="1"/>
  <c r="Z102" i="1"/>
  <c r="AD105" i="1"/>
  <c r="AD69" i="1"/>
  <c r="AD73" i="1"/>
  <c r="AD77" i="1"/>
  <c r="AD81" i="1"/>
  <c r="U84" i="1"/>
  <c r="S85" i="1"/>
  <c r="U88" i="1"/>
  <c r="S89" i="1"/>
  <c r="U92" i="1"/>
  <c r="Y95" i="1"/>
  <c r="Q99" i="1"/>
  <c r="AD99" i="1"/>
  <c r="AD101" i="1"/>
  <c r="P103" i="1"/>
  <c r="AD103" i="1"/>
  <c r="AC105" i="1"/>
  <c r="Y69" i="1"/>
  <c r="Z69" i="1"/>
  <c r="Z73" i="1"/>
  <c r="Y73" i="1"/>
  <c r="U80" i="1"/>
  <c r="X80" i="1"/>
  <c r="W80" i="1"/>
  <c r="V80" i="1"/>
  <c r="S69" i="1"/>
  <c r="Q69" i="1"/>
  <c r="R69" i="1"/>
  <c r="T69" i="1"/>
  <c r="P69" i="1"/>
  <c r="S73" i="1"/>
  <c r="Q73" i="1"/>
  <c r="R73" i="1"/>
  <c r="T73" i="1"/>
  <c r="P73" i="1"/>
  <c r="S77" i="1"/>
  <c r="Q77" i="1"/>
  <c r="P77" i="1"/>
  <c r="R77" i="1"/>
  <c r="T77" i="1"/>
  <c r="S81" i="1"/>
  <c r="Q81" i="1"/>
  <c r="R81" i="1"/>
  <c r="P81" i="1"/>
  <c r="T81" i="1"/>
  <c r="Y84" i="1"/>
  <c r="Z84" i="1"/>
  <c r="Y88" i="1"/>
  <c r="Z88" i="1"/>
  <c r="Y92" i="1"/>
  <c r="Z92" i="1"/>
  <c r="U72" i="1"/>
  <c r="X72" i="1"/>
  <c r="W72" i="1"/>
  <c r="V72" i="1"/>
  <c r="U76" i="1"/>
  <c r="W76" i="1"/>
  <c r="X76" i="1"/>
  <c r="V76" i="1"/>
  <c r="Y81" i="1"/>
  <c r="Z81" i="1"/>
  <c r="U66" i="1"/>
  <c r="W66" i="1"/>
  <c r="V66" i="1"/>
  <c r="X66" i="1"/>
  <c r="Y67" i="1"/>
  <c r="Z67" i="1"/>
  <c r="U70" i="1"/>
  <c r="X70" i="1"/>
  <c r="W70" i="1"/>
  <c r="V70" i="1"/>
  <c r="Y71" i="1"/>
  <c r="Z71" i="1"/>
  <c r="U74" i="1"/>
  <c r="W74" i="1"/>
  <c r="X74" i="1"/>
  <c r="V74" i="1"/>
  <c r="Y75" i="1"/>
  <c r="Z75" i="1"/>
  <c r="U78" i="1"/>
  <c r="W78" i="1"/>
  <c r="V78" i="1"/>
  <c r="X78" i="1"/>
  <c r="Y79" i="1"/>
  <c r="Z79" i="1"/>
  <c r="U82" i="1"/>
  <c r="W82" i="1"/>
  <c r="X82" i="1"/>
  <c r="V82" i="1"/>
  <c r="U68" i="1"/>
  <c r="X68" i="1"/>
  <c r="W68" i="1"/>
  <c r="V68" i="1"/>
  <c r="Z77" i="1"/>
  <c r="Y77" i="1"/>
  <c r="S67" i="1"/>
  <c r="Q67" i="1"/>
  <c r="P67" i="1"/>
  <c r="R67" i="1"/>
  <c r="T67" i="1"/>
  <c r="S71" i="1"/>
  <c r="Q71" i="1"/>
  <c r="R71" i="1"/>
  <c r="T71" i="1"/>
  <c r="P71" i="1"/>
  <c r="S75" i="1"/>
  <c r="Q75" i="1"/>
  <c r="R75" i="1"/>
  <c r="T75" i="1"/>
  <c r="P75" i="1"/>
  <c r="S79" i="1"/>
  <c r="Q79" i="1"/>
  <c r="P79" i="1"/>
  <c r="R79" i="1"/>
  <c r="T79" i="1"/>
  <c r="T84" i="1"/>
  <c r="P84" i="1"/>
  <c r="S84" i="1"/>
  <c r="Q84" i="1"/>
  <c r="R84" i="1"/>
  <c r="V85" i="1"/>
  <c r="U85" i="1"/>
  <c r="W85" i="1"/>
  <c r="X85" i="1"/>
  <c r="T88" i="1"/>
  <c r="P88" i="1"/>
  <c r="S88" i="1"/>
  <c r="Q88" i="1"/>
  <c r="R88" i="1"/>
  <c r="V89" i="1"/>
  <c r="U89" i="1"/>
  <c r="W89" i="1"/>
  <c r="X89" i="1"/>
  <c r="T92" i="1"/>
  <c r="P92" i="1"/>
  <c r="S92" i="1"/>
  <c r="Q92" i="1"/>
  <c r="R92" i="1"/>
  <c r="R66" i="1"/>
  <c r="X67" i="1"/>
  <c r="X69" i="1"/>
  <c r="Z70" i="1"/>
  <c r="X71" i="1"/>
  <c r="Z72" i="1"/>
  <c r="X73" i="1"/>
  <c r="Z74" i="1"/>
  <c r="R76" i="1"/>
  <c r="Z76" i="1"/>
  <c r="T90" i="1"/>
  <c r="P90" i="1"/>
  <c r="S90" i="1"/>
  <c r="AD96" i="1"/>
  <c r="AC96" i="1"/>
  <c r="AB96" i="1"/>
  <c r="Q100" i="1"/>
  <c r="T100" i="1"/>
  <c r="P100" i="1"/>
  <c r="S100" i="1"/>
  <c r="R100" i="1"/>
  <c r="AD100" i="1"/>
  <c r="AC100" i="1"/>
  <c r="AB100" i="1"/>
  <c r="R70" i="1"/>
  <c r="R72" i="1"/>
  <c r="X75" i="1"/>
  <c r="R78" i="1"/>
  <c r="X79" i="1"/>
  <c r="X81" i="1"/>
  <c r="Z82" i="1"/>
  <c r="S97" i="1"/>
  <c r="R97" i="1"/>
  <c r="Q97" i="1"/>
  <c r="P97" i="1"/>
  <c r="U98" i="1"/>
  <c r="X98" i="1"/>
  <c r="W98" i="1"/>
  <c r="V98" i="1"/>
  <c r="S101" i="1"/>
  <c r="R101" i="1"/>
  <c r="Q101" i="1"/>
  <c r="P101" i="1"/>
  <c r="S66" i="1"/>
  <c r="AB74" i="1"/>
  <c r="U75" i="1"/>
  <c r="S76" i="1"/>
  <c r="U79" i="1"/>
  <c r="U81" i="1"/>
  <c r="R83" i="1"/>
  <c r="Q83" i="1"/>
  <c r="X86" i="1"/>
  <c r="W86" i="1"/>
  <c r="Q86" i="1"/>
  <c r="AE87" i="1"/>
  <c r="AD87" i="1"/>
  <c r="T101" i="1"/>
  <c r="P66" i="1"/>
  <c r="T66" i="1"/>
  <c r="AC66" i="1"/>
  <c r="V67" i="1"/>
  <c r="AE67" i="1"/>
  <c r="P68" i="1"/>
  <c r="T68" i="1"/>
  <c r="AC68" i="1"/>
  <c r="V69" i="1"/>
  <c r="AE69" i="1"/>
  <c r="P70" i="1"/>
  <c r="T70" i="1"/>
  <c r="AC70" i="1"/>
  <c r="V71" i="1"/>
  <c r="AE71" i="1"/>
  <c r="P72" i="1"/>
  <c r="T72" i="1"/>
  <c r="AC72" i="1"/>
  <c r="V73" i="1"/>
  <c r="AE73" i="1"/>
  <c r="P74" i="1"/>
  <c r="T74" i="1"/>
  <c r="AC74" i="1"/>
  <c r="V75" i="1"/>
  <c r="AE75" i="1"/>
  <c r="P76" i="1"/>
  <c r="T76" i="1"/>
  <c r="AC76" i="1"/>
  <c r="V77" i="1"/>
  <c r="AE77" i="1"/>
  <c r="P78" i="1"/>
  <c r="T78" i="1"/>
  <c r="AC78" i="1"/>
  <c r="V79" i="1"/>
  <c r="AE79" i="1"/>
  <c r="P80" i="1"/>
  <c r="T80" i="1"/>
  <c r="AC80" i="1"/>
  <c r="V81" i="1"/>
  <c r="AE81" i="1"/>
  <c r="P82" i="1"/>
  <c r="T82" i="1"/>
  <c r="AC82" i="1"/>
  <c r="P83" i="1"/>
  <c r="Z85" i="1"/>
  <c r="Y85" i="1"/>
  <c r="Z89" i="1"/>
  <c r="Y89" i="1"/>
  <c r="R90" i="1"/>
  <c r="V93" i="1"/>
  <c r="X93" i="1"/>
  <c r="W93" i="1"/>
  <c r="Z94" i="1"/>
  <c r="W95" i="1"/>
  <c r="V95" i="1"/>
  <c r="U95" i="1"/>
  <c r="W99" i="1"/>
  <c r="V99" i="1"/>
  <c r="U99" i="1"/>
  <c r="Y104" i="1"/>
  <c r="Z104" i="1"/>
  <c r="Z105" i="1"/>
  <c r="Y105" i="1"/>
  <c r="Z66" i="1"/>
  <c r="R68" i="1"/>
  <c r="Z68" i="1"/>
  <c r="R74" i="1"/>
  <c r="X77" i="1"/>
  <c r="Z78" i="1"/>
  <c r="R80" i="1"/>
  <c r="Z80" i="1"/>
  <c r="R82" i="1"/>
  <c r="Z83" i="1"/>
  <c r="Y83" i="1"/>
  <c r="T86" i="1"/>
  <c r="P86" i="1"/>
  <c r="S86" i="1"/>
  <c r="Z87" i="1"/>
  <c r="Y87" i="1"/>
  <c r="Z91" i="1"/>
  <c r="Y91" i="1"/>
  <c r="AE93" i="1"/>
  <c r="AD93" i="1"/>
  <c r="AC93" i="1"/>
  <c r="Q96" i="1"/>
  <c r="T96" i="1"/>
  <c r="P96" i="1"/>
  <c r="S96" i="1"/>
  <c r="R96" i="1"/>
  <c r="AB66" i="1"/>
  <c r="U67" i="1"/>
  <c r="S68" i="1"/>
  <c r="AB68" i="1"/>
  <c r="U69" i="1"/>
  <c r="S70" i="1"/>
  <c r="AB70" i="1"/>
  <c r="U71" i="1"/>
  <c r="S72" i="1"/>
  <c r="AB72" i="1"/>
  <c r="U73" i="1"/>
  <c r="S74" i="1"/>
  <c r="AB76" i="1"/>
  <c r="U77" i="1"/>
  <c r="S78" i="1"/>
  <c r="AB78" i="1"/>
  <c r="S80" i="1"/>
  <c r="AB80" i="1"/>
  <c r="S82" i="1"/>
  <c r="AB82" i="1"/>
  <c r="AE83" i="1"/>
  <c r="AD83" i="1"/>
  <c r="R87" i="1"/>
  <c r="Q87" i="1"/>
  <c r="X90" i="1"/>
  <c r="W90" i="1"/>
  <c r="Q90" i="1"/>
  <c r="R91" i="1"/>
  <c r="Q91" i="1"/>
  <c r="AE91" i="1"/>
  <c r="AD91" i="1"/>
  <c r="R93" i="1"/>
  <c r="S93" i="1"/>
  <c r="Q93" i="1"/>
  <c r="P93" i="1"/>
  <c r="T97" i="1"/>
  <c r="W103" i="1"/>
  <c r="V103" i="1"/>
  <c r="U103" i="1"/>
  <c r="V83" i="1"/>
  <c r="U83" i="1"/>
  <c r="S83" i="1"/>
  <c r="AB83" i="1"/>
  <c r="X84" i="1"/>
  <c r="W84" i="1"/>
  <c r="R85" i="1"/>
  <c r="Q85" i="1"/>
  <c r="AE85" i="1"/>
  <c r="AD85" i="1"/>
  <c r="U86" i="1"/>
  <c r="V87" i="1"/>
  <c r="U87" i="1"/>
  <c r="S87" i="1"/>
  <c r="AB87" i="1"/>
  <c r="X88" i="1"/>
  <c r="W88" i="1"/>
  <c r="R89" i="1"/>
  <c r="Q89" i="1"/>
  <c r="AE89" i="1"/>
  <c r="AD89" i="1"/>
  <c r="U90" i="1"/>
  <c r="V91" i="1"/>
  <c r="U91" i="1"/>
  <c r="S91" i="1"/>
  <c r="AB91" i="1"/>
  <c r="X92" i="1"/>
  <c r="W92" i="1"/>
  <c r="T94" i="1"/>
  <c r="P94" i="1"/>
  <c r="R94" i="1"/>
  <c r="Q94" i="1"/>
  <c r="AD94" i="1"/>
  <c r="AC94" i="1"/>
  <c r="AE94" i="1"/>
  <c r="AB94" i="1"/>
  <c r="Y96" i="1"/>
  <c r="Z96" i="1"/>
  <c r="AE96" i="1"/>
  <c r="Z97" i="1"/>
  <c r="Y97" i="1"/>
  <c r="Y100" i="1"/>
  <c r="Z100" i="1"/>
  <c r="AE100" i="1"/>
  <c r="Z101" i="1"/>
  <c r="Y101" i="1"/>
  <c r="U102" i="1"/>
  <c r="X102" i="1"/>
  <c r="W102" i="1"/>
  <c r="V102" i="1"/>
  <c r="Q104" i="1"/>
  <c r="T104" i="1"/>
  <c r="P104" i="1"/>
  <c r="S104" i="1"/>
  <c r="R104" i="1"/>
  <c r="AD104" i="1"/>
  <c r="AC104" i="1"/>
  <c r="AB104" i="1"/>
  <c r="S105" i="1"/>
  <c r="R105" i="1"/>
  <c r="Q105" i="1"/>
  <c r="P105" i="1"/>
  <c r="AB84" i="1"/>
  <c r="AB86" i="1"/>
  <c r="AB88" i="1"/>
  <c r="AB90" i="1"/>
  <c r="AD92" i="1"/>
  <c r="V94" i="1"/>
  <c r="U96" i="1"/>
  <c r="X96" i="1"/>
  <c r="U100" i="1"/>
  <c r="X100" i="1"/>
  <c r="U104" i="1"/>
  <c r="X104" i="1"/>
  <c r="AE92" i="1"/>
  <c r="W94" i="1"/>
  <c r="S95" i="1"/>
  <c r="R95" i="1"/>
  <c r="W97" i="1"/>
  <c r="V97" i="1"/>
  <c r="Q98" i="1"/>
  <c r="T98" i="1"/>
  <c r="P98" i="1"/>
  <c r="AD98" i="1"/>
  <c r="AC98" i="1"/>
  <c r="S99" i="1"/>
  <c r="R99" i="1"/>
  <c r="W101" i="1"/>
  <c r="V101" i="1"/>
  <c r="Q102" i="1"/>
  <c r="T102" i="1"/>
  <c r="P102" i="1"/>
  <c r="AD102" i="1"/>
  <c r="AC102" i="1"/>
  <c r="S103" i="1"/>
  <c r="R103" i="1"/>
  <c r="W105" i="1"/>
  <c r="V105" i="1"/>
  <c r="AE95" i="1"/>
  <c r="AE97" i="1"/>
  <c r="AE99" i="1"/>
  <c r="AE101" i="1"/>
  <c r="AE103" i="1"/>
  <c r="AE105" i="1"/>
  <c r="AC34" i="1"/>
  <c r="AD34" i="1"/>
  <c r="AB31" i="1"/>
  <c r="AC31" i="1"/>
  <c r="AD31" i="1"/>
  <c r="AB29" i="1"/>
  <c r="AC29" i="1"/>
  <c r="AD29" i="1"/>
  <c r="AB28" i="1"/>
  <c r="AC28" i="1"/>
  <c r="AD28" i="1"/>
  <c r="AB26" i="1"/>
  <c r="AC26" i="1"/>
  <c r="AD26" i="1"/>
  <c r="AB25" i="1"/>
  <c r="AC25" i="1"/>
  <c r="AD25" i="1"/>
  <c r="AB24" i="1"/>
  <c r="AC24" i="1"/>
  <c r="AD24" i="1"/>
  <c r="AB22" i="1"/>
  <c r="AC22" i="1"/>
  <c r="AD22" i="1"/>
  <c r="AB21" i="1"/>
  <c r="AC21" i="1"/>
  <c r="AD21" i="1"/>
  <c r="AB19" i="1"/>
  <c r="AC19" i="1"/>
  <c r="AD19" i="1"/>
  <c r="AB18" i="1"/>
  <c r="AC18" i="1"/>
  <c r="AD18" i="1"/>
  <c r="AB17" i="1"/>
  <c r="AC17" i="1"/>
  <c r="AD17" i="1"/>
  <c r="AB16" i="1"/>
  <c r="AC16" i="1"/>
  <c r="AD16" i="1"/>
  <c r="AB15" i="1"/>
  <c r="AC15" i="1"/>
  <c r="AD15" i="1"/>
  <c r="AB14" i="1"/>
  <c r="AC14" i="1"/>
  <c r="AD14" i="1"/>
  <c r="AE52" i="1"/>
  <c r="AD51" i="1"/>
  <c r="AB50" i="1"/>
  <c r="AE48" i="1"/>
  <c r="AD47" i="1"/>
  <c r="AB46" i="1"/>
  <c r="AE44" i="1"/>
  <c r="AD43" i="1"/>
  <c r="AB42" i="1"/>
  <c r="AE40" i="1"/>
  <c r="AD39" i="1"/>
  <c r="AB38" i="1"/>
  <c r="AE36" i="1"/>
  <c r="AE34" i="1"/>
  <c r="AE29" i="1"/>
  <c r="AE25" i="1"/>
  <c r="AE21" i="1"/>
  <c r="AE17" i="1"/>
  <c r="AD52" i="1"/>
  <c r="AB51" i="1"/>
  <c r="AE49" i="1"/>
  <c r="AD48" i="1"/>
  <c r="AB47" i="1"/>
  <c r="AE45" i="1"/>
  <c r="AD44" i="1"/>
  <c r="AB43" i="1"/>
  <c r="AE41" i="1"/>
  <c r="AD40" i="1"/>
  <c r="AB39" i="1"/>
  <c r="AE37" i="1"/>
  <c r="AB34" i="1"/>
  <c r="AE28" i="1"/>
  <c r="AE24" i="1"/>
  <c r="AE16" i="1"/>
  <c r="AC35" i="1"/>
  <c r="AD35" i="1"/>
  <c r="AB23" i="1"/>
  <c r="AC23" i="1"/>
  <c r="AD23" i="1"/>
  <c r="AB52" i="1"/>
  <c r="AE50" i="1"/>
  <c r="AD49" i="1"/>
  <c r="AB48" i="1"/>
  <c r="AE46" i="1"/>
  <c r="AD45" i="1"/>
  <c r="AB44" i="1"/>
  <c r="AE42" i="1"/>
  <c r="AD41" i="1"/>
  <c r="AB40" i="1"/>
  <c r="AE38" i="1"/>
  <c r="AD37" i="1"/>
  <c r="AE35" i="1"/>
  <c r="AE31" i="1"/>
  <c r="AE23" i="1"/>
  <c r="AE19" i="1"/>
  <c r="AE15" i="1"/>
  <c r="AC36" i="1"/>
  <c r="AD36" i="1"/>
  <c r="AC33" i="1"/>
  <c r="AD33" i="1"/>
  <c r="AB32" i="1"/>
  <c r="AC32" i="1"/>
  <c r="AD32" i="1"/>
  <c r="AB30" i="1"/>
  <c r="AC30" i="1"/>
  <c r="AD30" i="1"/>
  <c r="AB27" i="1"/>
  <c r="AC27" i="1"/>
  <c r="AD27" i="1"/>
  <c r="AB20" i="1"/>
  <c r="AC20" i="1"/>
  <c r="AD20" i="1"/>
  <c r="AE51" i="1"/>
  <c r="AD50" i="1"/>
  <c r="AB49" i="1"/>
  <c r="AE47" i="1"/>
  <c r="AD46" i="1"/>
  <c r="AB45" i="1"/>
  <c r="AE43" i="1"/>
  <c r="AD42" i="1"/>
  <c r="AB41" i="1"/>
  <c r="AE39" i="1"/>
  <c r="AD38" i="1"/>
  <c r="AB37" i="1"/>
  <c r="AB35" i="1"/>
  <c r="AB33" i="1"/>
  <c r="AE30" i="1"/>
  <c r="AE26" i="1"/>
  <c r="AE22" i="1"/>
  <c r="AE18" i="1"/>
  <c r="AE14" i="1"/>
  <c r="AE13" i="1"/>
  <c r="AD13" i="1"/>
  <c r="AC13" i="1"/>
  <c r="Y53" i="1"/>
  <c r="Y56" i="1" s="1"/>
  <c r="Z51" i="1"/>
  <c r="Z43" i="1"/>
  <c r="Z25" i="1"/>
  <c r="Z35" i="1"/>
  <c r="Z17" i="1"/>
  <c r="Z49" i="1"/>
  <c r="Z41" i="1"/>
  <c r="Z33" i="1"/>
  <c r="Z31" i="1"/>
  <c r="Z23" i="1"/>
  <c r="Z15" i="1"/>
  <c r="Z47" i="1"/>
  <c r="Z39" i="1"/>
  <c r="Z29" i="1"/>
  <c r="Z21" i="1"/>
  <c r="Z45" i="1"/>
  <c r="Z37" i="1"/>
  <c r="Z27" i="1"/>
  <c r="Z19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3" i="1"/>
  <c r="X37" i="1"/>
  <c r="V42" i="1"/>
  <c r="X35" i="1"/>
  <c r="X43" i="1"/>
  <c r="V46" i="1"/>
  <c r="U41" i="1"/>
  <c r="X33" i="1"/>
  <c r="U45" i="1"/>
  <c r="X39" i="1"/>
  <c r="X51" i="1"/>
  <c r="U49" i="1"/>
  <c r="X52" i="1"/>
  <c r="U50" i="1"/>
  <c r="X48" i="1"/>
  <c r="V47" i="1"/>
  <c r="U46" i="1"/>
  <c r="X44" i="1"/>
  <c r="V43" i="1"/>
  <c r="U42" i="1"/>
  <c r="X40" i="1"/>
  <c r="V50" i="1"/>
  <c r="X47" i="1"/>
  <c r="V51" i="1"/>
  <c r="V52" i="1"/>
  <c r="U51" i="1"/>
  <c r="X49" i="1"/>
  <c r="V48" i="1"/>
  <c r="U47" i="1"/>
  <c r="X45" i="1"/>
  <c r="V44" i="1"/>
  <c r="U43" i="1"/>
  <c r="X41" i="1"/>
  <c r="V40" i="1"/>
  <c r="V39" i="1"/>
  <c r="W39" i="1"/>
  <c r="V38" i="1"/>
  <c r="W38" i="1"/>
  <c r="V37" i="1"/>
  <c r="W37" i="1"/>
  <c r="V36" i="1"/>
  <c r="W36" i="1"/>
  <c r="V35" i="1"/>
  <c r="W35" i="1"/>
  <c r="V34" i="1"/>
  <c r="W34" i="1"/>
  <c r="V33" i="1"/>
  <c r="W33" i="1"/>
  <c r="U32" i="1"/>
  <c r="V32" i="1"/>
  <c r="W32" i="1"/>
  <c r="U31" i="1"/>
  <c r="V31" i="1"/>
  <c r="W31" i="1"/>
  <c r="U30" i="1"/>
  <c r="V30" i="1"/>
  <c r="W30" i="1"/>
  <c r="U29" i="1"/>
  <c r="V29" i="1"/>
  <c r="W29" i="1"/>
  <c r="U28" i="1"/>
  <c r="V28" i="1"/>
  <c r="W28" i="1"/>
  <c r="U27" i="1"/>
  <c r="V27" i="1"/>
  <c r="W27" i="1"/>
  <c r="U26" i="1"/>
  <c r="V26" i="1"/>
  <c r="W26" i="1"/>
  <c r="U25" i="1"/>
  <c r="V25" i="1"/>
  <c r="W25" i="1"/>
  <c r="U24" i="1"/>
  <c r="V24" i="1"/>
  <c r="W24" i="1"/>
  <c r="U23" i="1"/>
  <c r="V23" i="1"/>
  <c r="W23" i="1"/>
  <c r="U22" i="1"/>
  <c r="V22" i="1"/>
  <c r="W22" i="1"/>
  <c r="U21" i="1"/>
  <c r="V21" i="1"/>
  <c r="W21" i="1"/>
  <c r="U20" i="1"/>
  <c r="V20" i="1"/>
  <c r="W20" i="1"/>
  <c r="U19" i="1"/>
  <c r="V19" i="1"/>
  <c r="W19" i="1"/>
  <c r="U18" i="1"/>
  <c r="V18" i="1"/>
  <c r="W18" i="1"/>
  <c r="U17" i="1"/>
  <c r="V17" i="1"/>
  <c r="W17" i="1"/>
  <c r="U16" i="1"/>
  <c r="V16" i="1"/>
  <c r="W16" i="1"/>
  <c r="U15" i="1"/>
  <c r="V15" i="1"/>
  <c r="W15" i="1"/>
  <c r="U14" i="1"/>
  <c r="V14" i="1"/>
  <c r="W14" i="1"/>
  <c r="U52" i="1"/>
  <c r="X50" i="1"/>
  <c r="V49" i="1"/>
  <c r="U48" i="1"/>
  <c r="X46" i="1"/>
  <c r="V45" i="1"/>
  <c r="U44" i="1"/>
  <c r="X42" i="1"/>
  <c r="V41" i="1"/>
  <c r="U40" i="1"/>
  <c r="U38" i="1"/>
  <c r="U36" i="1"/>
  <c r="U34" i="1"/>
  <c r="X30" i="1"/>
  <c r="X26" i="1"/>
  <c r="X22" i="1"/>
  <c r="X18" i="1"/>
  <c r="X14" i="1"/>
  <c r="X13" i="1"/>
  <c r="W13" i="1"/>
  <c r="V13" i="1"/>
  <c r="P52" i="1"/>
  <c r="T52" i="1"/>
  <c r="Q52" i="1"/>
  <c r="R50" i="1"/>
  <c r="S50" i="1"/>
  <c r="P48" i="1"/>
  <c r="T48" i="1"/>
  <c r="Q48" i="1"/>
  <c r="R46" i="1"/>
  <c r="S46" i="1"/>
  <c r="P44" i="1"/>
  <c r="T44" i="1"/>
  <c r="Q44" i="1"/>
  <c r="R42" i="1"/>
  <c r="S42" i="1"/>
  <c r="P40" i="1"/>
  <c r="T40" i="1"/>
  <c r="Q40" i="1"/>
  <c r="R38" i="1"/>
  <c r="S38" i="1"/>
  <c r="P36" i="1"/>
  <c r="T36" i="1"/>
  <c r="Q36" i="1"/>
  <c r="R34" i="1"/>
  <c r="S34" i="1"/>
  <c r="P22" i="1"/>
  <c r="T22" i="1"/>
  <c r="P21" i="1"/>
  <c r="T21" i="1"/>
  <c r="P18" i="1"/>
  <c r="T18" i="1"/>
  <c r="P17" i="1"/>
  <c r="T17" i="1"/>
  <c r="P14" i="1"/>
  <c r="T14" i="1"/>
  <c r="T29" i="1"/>
  <c r="T25" i="1"/>
  <c r="T19" i="1"/>
  <c r="R52" i="1"/>
  <c r="T50" i="1"/>
  <c r="S47" i="1"/>
  <c r="P46" i="1"/>
  <c r="R44" i="1"/>
  <c r="T42" i="1"/>
  <c r="S39" i="1"/>
  <c r="P38" i="1"/>
  <c r="R36" i="1"/>
  <c r="T34" i="1"/>
  <c r="T32" i="1"/>
  <c r="T28" i="1"/>
  <c r="T24" i="1"/>
  <c r="T16" i="1"/>
  <c r="Q50" i="1"/>
  <c r="S48" i="1"/>
  <c r="Q42" i="1"/>
  <c r="S40" i="1"/>
  <c r="Q34" i="1"/>
  <c r="Q51" i="1"/>
  <c r="R51" i="1"/>
  <c r="S49" i="1"/>
  <c r="P49" i="1"/>
  <c r="T49" i="1"/>
  <c r="Q47" i="1"/>
  <c r="R47" i="1"/>
  <c r="S45" i="1"/>
  <c r="P45" i="1"/>
  <c r="T45" i="1"/>
  <c r="Q43" i="1"/>
  <c r="R43" i="1"/>
  <c r="S41" i="1"/>
  <c r="P41" i="1"/>
  <c r="T41" i="1"/>
  <c r="Q39" i="1"/>
  <c r="R39" i="1"/>
  <c r="S37" i="1"/>
  <c r="P37" i="1"/>
  <c r="T37" i="1"/>
  <c r="Q35" i="1"/>
  <c r="R35" i="1"/>
  <c r="S33" i="1"/>
  <c r="P33" i="1"/>
  <c r="T33" i="1"/>
  <c r="T31" i="1"/>
  <c r="T27" i="1"/>
  <c r="T23" i="1"/>
  <c r="T15" i="1"/>
  <c r="S51" i="1"/>
  <c r="P50" i="1"/>
  <c r="R48" i="1"/>
  <c r="T46" i="1"/>
  <c r="Q45" i="1"/>
  <c r="S43" i="1"/>
  <c r="P42" i="1"/>
  <c r="R40" i="1"/>
  <c r="T38" i="1"/>
  <c r="Q37" i="1"/>
  <c r="S35" i="1"/>
  <c r="P34" i="1"/>
  <c r="T30" i="1"/>
  <c r="T26" i="1"/>
  <c r="T20" i="1"/>
  <c r="S52" i="1"/>
  <c r="P51" i="1"/>
  <c r="R49" i="1"/>
  <c r="T47" i="1"/>
  <c r="Q46" i="1"/>
  <c r="S44" i="1"/>
  <c r="P43" i="1"/>
  <c r="R41" i="1"/>
  <c r="T39" i="1"/>
  <c r="Q38" i="1"/>
  <c r="S36" i="1"/>
  <c r="P35" i="1"/>
  <c r="R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T13" i="1"/>
  <c r="S13" i="1"/>
  <c r="R13" i="1"/>
  <c r="Q13" i="1"/>
  <c r="P212" i="1" l="1"/>
  <c r="P215" i="1" s="1"/>
  <c r="AC212" i="1"/>
  <c r="AC215" i="1" s="1"/>
  <c r="R212" i="1"/>
  <c r="P217" i="1" s="1"/>
  <c r="Z212" i="1"/>
  <c r="Y216" i="1" s="1"/>
  <c r="AE212" i="1"/>
  <c r="AC217" i="1" s="1"/>
  <c r="Y212" i="1"/>
  <c r="Y215" i="1" s="1"/>
  <c r="AD212" i="1"/>
  <c r="AC216" i="1" s="1"/>
  <c r="V212" i="1"/>
  <c r="U216" i="1" s="1"/>
  <c r="Q212" i="1"/>
  <c r="P216" i="1" s="1"/>
  <c r="W212" i="1"/>
  <c r="U217" i="1" s="1"/>
  <c r="U212" i="1"/>
  <c r="U215" i="1" s="1"/>
  <c r="T212" i="1"/>
  <c r="P219" i="1" s="1"/>
  <c r="AC159" i="1"/>
  <c r="AC162" i="1" s="1"/>
  <c r="AB212" i="1"/>
  <c r="AC214" i="1" s="1"/>
  <c r="S212" i="1"/>
  <c r="P218" i="1" s="1"/>
  <c r="X212" i="1"/>
  <c r="U218" i="1" s="1"/>
  <c r="AE159" i="1"/>
  <c r="AC164" i="1" s="1"/>
  <c r="AD159" i="1"/>
  <c r="AC163" i="1" s="1"/>
  <c r="AB159" i="1"/>
  <c r="AC161" i="1" s="1"/>
  <c r="W159" i="1"/>
  <c r="U164" i="1" s="1"/>
  <c r="V159" i="1"/>
  <c r="U163" i="1" s="1"/>
  <c r="U159" i="1"/>
  <c r="U162" i="1" s="1"/>
  <c r="Q159" i="1"/>
  <c r="P163" i="1" s="1"/>
  <c r="Z159" i="1"/>
  <c r="Y163" i="1" s="1"/>
  <c r="R159" i="1"/>
  <c r="P164" i="1" s="1"/>
  <c r="X159" i="1"/>
  <c r="U165" i="1" s="1"/>
  <c r="T159" i="1"/>
  <c r="P166" i="1" s="1"/>
  <c r="Y159" i="1"/>
  <c r="Y162" i="1" s="1"/>
  <c r="S159" i="1"/>
  <c r="P165" i="1" s="1"/>
  <c r="P159" i="1"/>
  <c r="P162" i="1" s="1"/>
  <c r="Q106" i="1"/>
  <c r="P110" i="1" s="1"/>
  <c r="AE106" i="1"/>
  <c r="AC111" i="1" s="1"/>
  <c r="AD106" i="1"/>
  <c r="AC110" i="1" s="1"/>
  <c r="Y106" i="1"/>
  <c r="Y109" i="1" s="1"/>
  <c r="AB106" i="1"/>
  <c r="AC108" i="1" s="1"/>
  <c r="U106" i="1"/>
  <c r="U109" i="1" s="1"/>
  <c r="P106" i="1"/>
  <c r="P109" i="1" s="1"/>
  <c r="X106" i="1"/>
  <c r="U112" i="1" s="1"/>
  <c r="T106" i="1"/>
  <c r="P113" i="1" s="1"/>
  <c r="Z106" i="1"/>
  <c r="Y110" i="1" s="1"/>
  <c r="R106" i="1"/>
  <c r="P111" i="1" s="1"/>
  <c r="V106" i="1"/>
  <c r="U110" i="1" s="1"/>
  <c r="AC106" i="1"/>
  <c r="AC109" i="1" s="1"/>
  <c r="S106" i="1"/>
  <c r="P112" i="1" s="1"/>
  <c r="W106" i="1"/>
  <c r="U111" i="1" s="1"/>
  <c r="AC53" i="1"/>
  <c r="AC56" i="1" s="1"/>
  <c r="AD53" i="1"/>
  <c r="AC57" i="1" s="1"/>
  <c r="AE53" i="1"/>
  <c r="AC58" i="1" s="1"/>
  <c r="AB53" i="1"/>
  <c r="AC55" i="1" s="1"/>
  <c r="Z53" i="1"/>
  <c r="Y57" i="1" s="1"/>
  <c r="AA56" i="1" s="1"/>
  <c r="AB57" i="1" s="1"/>
  <c r="AE4" i="1" s="1"/>
  <c r="W53" i="1"/>
  <c r="U58" i="1" s="1"/>
  <c r="U53" i="1"/>
  <c r="U56" i="1" s="1"/>
  <c r="X53" i="1"/>
  <c r="U59" i="1" s="1"/>
  <c r="V53" i="1"/>
  <c r="U57" i="1" s="1"/>
  <c r="Q53" i="1"/>
  <c r="P57" i="1" s="1"/>
  <c r="R53" i="1"/>
  <c r="P58" i="1" s="1"/>
  <c r="P53" i="1"/>
  <c r="P56" i="1" s="1"/>
  <c r="S53" i="1"/>
  <c r="P59" i="1" s="1"/>
  <c r="T53" i="1"/>
  <c r="P60" i="1" s="1"/>
  <c r="AA162" i="1" l="1"/>
  <c r="AB163" i="1" s="1"/>
  <c r="AE6" i="1" s="1"/>
  <c r="AE215" i="1"/>
  <c r="AF216" i="1" s="1"/>
  <c r="AF7" i="1" s="1"/>
  <c r="AA215" i="1"/>
  <c r="AB216" i="1" s="1"/>
  <c r="AE7" i="1" s="1"/>
  <c r="R215" i="1"/>
  <c r="S216" i="1" s="1"/>
  <c r="AC7" i="1" s="1"/>
  <c r="AE162" i="1"/>
  <c r="AF163" i="1" s="1"/>
  <c r="AF6" i="1" s="1"/>
  <c r="W215" i="1"/>
  <c r="X216" i="1" s="1"/>
  <c r="AD7" i="1" s="1"/>
  <c r="R162" i="1"/>
  <c r="S163" i="1" s="1"/>
  <c r="AC6" i="1" s="1"/>
  <c r="W162" i="1"/>
  <c r="X163" i="1" s="1"/>
  <c r="AD6" i="1" s="1"/>
  <c r="AA109" i="1"/>
  <c r="AB110" i="1" s="1"/>
  <c r="AE5" i="1" s="1"/>
  <c r="R109" i="1"/>
  <c r="S110" i="1" s="1"/>
  <c r="AC5" i="1" s="1"/>
  <c r="W109" i="1"/>
  <c r="X110" i="1" s="1"/>
  <c r="AD5" i="1" s="1"/>
  <c r="AE109" i="1"/>
  <c r="AF110" i="1" s="1"/>
  <c r="AF5" i="1" s="1"/>
  <c r="AE56" i="1"/>
  <c r="AF57" i="1" s="1"/>
  <c r="AF4" i="1" s="1"/>
  <c r="R56" i="1"/>
  <c r="S57" i="1" s="1"/>
  <c r="AC4" i="1" s="1"/>
  <c r="W56" i="1"/>
  <c r="X57" i="1" s="1"/>
  <c r="AD4" i="1" s="1"/>
</calcChain>
</file>

<file path=xl/sharedStrings.xml><?xml version="1.0" encoding="utf-8"?>
<sst xmlns="http://schemas.openxmlformats.org/spreadsheetml/2006/main" count="170" uniqueCount="41">
  <si>
    <t>Movie recommendation Engine</t>
  </si>
  <si>
    <t>Country of the movie</t>
  </si>
  <si>
    <t>Popular actor</t>
  </si>
  <si>
    <t>Type of movie</t>
  </si>
  <si>
    <t>Year of the movie</t>
  </si>
  <si>
    <t>action</t>
  </si>
  <si>
    <t>comedy</t>
  </si>
  <si>
    <t>horror</t>
  </si>
  <si>
    <t>drama</t>
  </si>
  <si>
    <t>thriller</t>
  </si>
  <si>
    <t>Movie type</t>
  </si>
  <si>
    <t>Conutry of he movie</t>
  </si>
  <si>
    <t>America</t>
  </si>
  <si>
    <t>Europe</t>
  </si>
  <si>
    <t>Asia</t>
  </si>
  <si>
    <t>Africa</t>
  </si>
  <si>
    <t>Goal of the project</t>
  </si>
  <si>
    <t>Main Goal: - Extract the right data to be able to create the recommendation engine</t>
  </si>
  <si>
    <t>1) Number movies of each type</t>
  </si>
  <si>
    <t xml:space="preserve"> </t>
  </si>
  <si>
    <t>2) Number of countries of each type</t>
  </si>
  <si>
    <t>3) Number of Yes vs NO (popular actor)</t>
  </si>
  <si>
    <t>4) Number of movies for each year category</t>
  </si>
  <si>
    <t>Number of movies for each type</t>
  </si>
  <si>
    <t>SUM</t>
  </si>
  <si>
    <t>Column1</t>
  </si>
  <si>
    <t>Column2</t>
  </si>
  <si>
    <t>Number of countries of each type</t>
  </si>
  <si>
    <t>Yes/No</t>
  </si>
  <si>
    <t>No</t>
  </si>
  <si>
    <t>Yes</t>
  </si>
  <si>
    <t>From 2000 to 2005</t>
  </si>
  <si>
    <t>from 2006 to 2010</t>
  </si>
  <si>
    <t>from 2011 to 2015</t>
  </si>
  <si>
    <t>form 2016 to 2022</t>
  </si>
  <si>
    <t>Number of movies for each year category</t>
  </si>
  <si>
    <t>User_1</t>
  </si>
  <si>
    <t>User_4</t>
  </si>
  <si>
    <t>User_3</t>
  </si>
  <si>
    <t>User_2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</si>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</sst>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0" xfId="0" applyFill="1" applyBorder="1"/>
    <xf numFmtId="0" fontId="0" fillId="0" borderId="5" xfId="0" applyFill="1" applyBorder="1"/>
    <xf numFmtId="0" fontId="0" fillId="3" borderId="9" xfId="0" applyFill="1" applyBorder="1"/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5" xfId="0" applyFont="1" applyBorder="1"/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DA1A6-03D3-4831-9BCB-707B48B24145}" name="Table1" displayName="Table1" ref="D12:I52" totalsRowShown="0" headerRowDxfId="31" dataDxfId="30">
  <autoFilter ref="D12:I52" xr:uid="{A3FDA1A6-03D3-4831-9BCB-707B48B24145}"/>
  <tableColumns count="6">
    <tableColumn id="1" xr3:uid="{00A4DDFD-C0D2-4812-841A-3C1F94E5FC6A}" name="Type of movie" dataDxfId="29">
      <calculatedColumnFormula>VLOOKUP(C13,$K$12:$L$16,2)</calculatedColumnFormula>
    </tableColumn>
    <tableColumn id="2" xr3:uid="{226A75A1-FB57-4549-9343-74F86216A013}" name="Column1" dataDxfId="28">
      <calculatedColumnFormula>RANDBETWEEN(1,4)</calculatedColumnFormula>
    </tableColumn>
    <tableColumn id="3" xr3:uid="{1A4042D0-CEB1-4781-AFE6-DD3D43FE37B0}" name="Country of the movie" dataDxfId="27">
      <calculatedColumnFormula>VLOOKUP(E13,$M$12:$N$15,2)</calculatedColumnFormula>
    </tableColumn>
    <tableColumn id="4" xr3:uid="{EB7DDC52-BAD8-4305-89FC-D1C20C21691E}" name="Column2" dataDxfId="26">
      <calculatedColumnFormula>RANDBETWEEN(1,2)</calculatedColumnFormula>
    </tableColumn>
    <tableColumn id="5" xr3:uid="{4289C38F-94C1-4A64-9C00-0218136DA2F7}" name="Popular actor" dataDxfId="25">
      <calculatedColumnFormula>IF(G13=1,"Yes","No")</calculatedColumnFormula>
    </tableColumn>
    <tableColumn id="6" xr3:uid="{8A49CEF6-E94D-47E3-945F-3F5D72110A67}" name="Year of the movie" dataDxfId="24">
      <calculatedColumnFormula>RANDBETWEEN(2000,2022)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A83C8-F0B2-4D78-BF52-451291142CDC}" name="Table13" displayName="Table13" ref="D65:I105" totalsRowShown="0" headerRowDxfId="23" dataDxfId="22">
  <autoFilter ref="D65:I105" xr:uid="{844A83C8-F0B2-4D78-BF52-451291142CDC}"/>
  <tableColumns count="6">
    <tableColumn id="1" xr3:uid="{A8AF4230-CFAE-428C-8216-78F4B9C57487}" name="Type of movie" dataDxfId="21">
      <calculatedColumnFormula>VLOOKUP(C66,$K$12:$L$16,2)</calculatedColumnFormula>
    </tableColumn>
    <tableColumn id="2" xr3:uid="{A01E31C6-D0B6-4030-8FF7-52E837617419}" name="Column1" dataDxfId="20">
      <calculatedColumnFormula>RANDBETWEEN(1,4)</calculatedColumnFormula>
    </tableColumn>
    <tableColumn id="3" xr3:uid="{AC3EDB12-A962-4EB5-AE55-8EB59E0A19E7}" name="Country of the movie" dataDxfId="19">
      <calculatedColumnFormula>VLOOKUP(E66,$M$12:$N$15,2)</calculatedColumnFormula>
    </tableColumn>
    <tableColumn id="4" xr3:uid="{4DD97323-963F-4BF5-9166-6BA34954F664}" name="Column2" dataDxfId="18">
      <calculatedColumnFormula>RANDBETWEEN(1,2)</calculatedColumnFormula>
    </tableColumn>
    <tableColumn id="5" xr3:uid="{CEF4127C-9A22-44F2-A515-2A9E9BC8B4E2}" name="Popular actor" dataDxfId="17">
      <calculatedColumnFormula>IF(G66=1,"Yes","No")</calculatedColumnFormula>
    </tableColumn>
    <tableColumn id="6" xr3:uid="{FD854015-1F9D-491D-8E6A-7097F68DCB2E}" name="Year of the movie" dataDxfId="16">
      <calculatedColumnFormula>RANDBETWEEN(2000,2022)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DAF7BC-C371-452C-A6C0-B3D2BDE7F670}" name="Table14" displayName="Table14" ref="D118:I158" totalsRowShown="0" headerRowDxfId="15" dataDxfId="14">
  <autoFilter ref="D118:I158" xr:uid="{04DAF7BC-C371-452C-A6C0-B3D2BDE7F670}"/>
  <tableColumns count="6">
    <tableColumn id="1" xr3:uid="{A375AFC9-67C9-4F94-91F1-CE17D0558E18}" name="Type of movie" dataDxfId="13">
      <calculatedColumnFormula>VLOOKUP(C119,$K$12:$L$16,2)</calculatedColumnFormula>
    </tableColumn>
    <tableColumn id="2" xr3:uid="{ACF343E9-1C62-4732-899A-FC782BCBA386}" name="Column1" dataDxfId="12">
      <calculatedColumnFormula>RANDBETWEEN(1,4)</calculatedColumnFormula>
    </tableColumn>
    <tableColumn id="3" xr3:uid="{EEF975DD-F384-420A-BADC-C2BBCAFCA8C2}" name="Country of the movie" dataDxfId="11">
      <calculatedColumnFormula>VLOOKUP(E119,$M$12:$N$15,2)</calculatedColumnFormula>
    </tableColumn>
    <tableColumn id="4" xr3:uid="{ADDC6858-0EFE-462E-8B50-280633812B06}" name="Column2" dataDxfId="10">
      <calculatedColumnFormula>RANDBETWEEN(1,2)</calculatedColumnFormula>
    </tableColumn>
    <tableColumn id="5" xr3:uid="{3AC82BBC-F2E6-4AA1-99E6-EC12572E23CA}" name="Popular actor" dataDxfId="9">
      <calculatedColumnFormula>IF(G119=1,"Yes","No")</calculatedColumnFormula>
    </tableColumn>
    <tableColumn id="6" xr3:uid="{19009D16-E3A6-44B7-B9C1-D1C54F38C145}" name="Year of the movie" dataDxfId="8">
      <calculatedColumnFormula>RANDBETWEEN(2000,2022)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5C86C-8777-4A13-A373-70F6E5C29084}" name="Table15" displayName="Table15" ref="D171:I211" totalsRowShown="0" headerRowDxfId="7" dataDxfId="6">
  <autoFilter ref="D171:I211" xr:uid="{1ED5C86C-8777-4A13-A373-70F6E5C29084}"/>
  <tableColumns count="6">
    <tableColumn id="1" xr3:uid="{6BB024D3-8ACB-4C14-AB66-1C6D6F53169C}" name="Type of movie" dataDxfId="5">
      <calculatedColumnFormula>VLOOKUP(C172,$K$12:$L$16,2)</calculatedColumnFormula>
    </tableColumn>
    <tableColumn id="2" xr3:uid="{97577345-63F3-43D1-82B6-E37455A86FA2}" name="Column1" dataDxfId="4">
      <calculatedColumnFormula>RANDBETWEEN(1,4)</calculatedColumnFormula>
    </tableColumn>
    <tableColumn id="3" xr3:uid="{1224170C-2A04-4E3A-A5D1-0C5031FC8426}" name="Country of the movie" dataDxfId="3">
      <calculatedColumnFormula>VLOOKUP(E172,$M$12:$N$15,2)</calculatedColumnFormula>
    </tableColumn>
    <tableColumn id="4" xr3:uid="{153AB16F-A9E3-4EBC-947B-D96DE8CC9FB4}" name="Column2" dataDxfId="2">
      <calculatedColumnFormula>RANDBETWEEN(1,2)</calculatedColumnFormula>
    </tableColumn>
    <tableColumn id="5" xr3:uid="{17E4C272-4C3C-4FCF-87B2-D0FAEBEED934}" name="Popular actor" dataDxfId="1">
      <calculatedColumnFormula>IF(G172=1,"Yes","No")</calculatedColumnFormula>
    </tableColumn>
    <tableColumn id="6" xr3:uid="{E3012702-E505-4966-ACC6-D20532B85912}" name="Year of the movie" dataDxfId="0">
      <calculatedColumnFormula>RANDBETWEEN(2000,2022)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F38-48ED-4D39-AF02-93724BDC8C66}">
  <dimension ref="B1:AG221"/>
  <sheetViews>
    <sheetView tabSelected="1" zoomScale="70" zoomScaleNormal="70" workbookViewId="0">
      <selection activeCell="Y5" sqref="Y5"/>
    </sheetView>
  </sheetViews>
  <sheetFormatPr defaultRowHeight="14.4" x14ac:dyDescent="0.3"/>
  <cols>
    <col min="2" max="2" width="10.21875" customWidth="1"/>
    <col min="3" max="3" width="8.88671875" hidden="1" customWidth="1"/>
    <col min="4" max="4" width="16.88671875" customWidth="1"/>
    <col min="5" max="5" width="12.5546875" hidden="1" customWidth="1"/>
    <col min="6" max="6" width="23.44140625" customWidth="1"/>
    <col min="7" max="7" width="18.44140625" hidden="1" customWidth="1"/>
    <col min="8" max="8" width="15.77734375" customWidth="1"/>
    <col min="9" max="9" width="20.21875" customWidth="1"/>
    <col min="11" max="11" width="7.33203125" hidden="1" customWidth="1"/>
    <col min="12" max="14" width="0" hidden="1" customWidth="1"/>
    <col min="28" max="28" width="17.77734375" bestFit="1" customWidth="1"/>
    <col min="29" max="29" width="17.44140625" bestFit="1" customWidth="1"/>
    <col min="30" max="30" width="24.6640625" bestFit="1" customWidth="1"/>
    <col min="31" max="31" width="17.44140625" bestFit="1" customWidth="1"/>
    <col min="32" max="32" width="22.33203125" bestFit="1" customWidth="1"/>
  </cols>
  <sheetData>
    <row r="1" spans="2:33" ht="27.6" customHeight="1" thickBot="1" x14ac:dyDescent="0.7">
      <c r="O1" s="66" t="s">
        <v>0</v>
      </c>
      <c r="P1" s="67"/>
      <c r="Q1" s="67"/>
      <c r="R1" s="67"/>
      <c r="S1" s="67"/>
      <c r="T1" s="67"/>
      <c r="U1" s="67"/>
      <c r="V1" s="68"/>
    </row>
    <row r="2" spans="2:33" ht="24" thickBot="1" x14ac:dyDescent="0.5">
      <c r="AC2" s="69" t="s">
        <v>40</v>
      </c>
      <c r="AD2" s="70"/>
      <c r="AE2" s="71"/>
    </row>
    <row r="3" spans="2:33" ht="18.600000000000001" thickTop="1" thickBot="1" x14ac:dyDescent="0.35">
      <c r="O3" s="36" t="s">
        <v>16</v>
      </c>
      <c r="P3" s="37"/>
      <c r="Q3" s="38"/>
      <c r="R3" s="3"/>
      <c r="S3" s="3"/>
      <c r="T3" s="3"/>
      <c r="U3" s="3"/>
      <c r="V3" s="3"/>
      <c r="W3" s="3"/>
      <c r="AB3" s="72"/>
      <c r="AC3" s="73" t="s">
        <v>3</v>
      </c>
      <c r="AD3" s="73" t="s">
        <v>1</v>
      </c>
      <c r="AE3" s="73" t="s">
        <v>2</v>
      </c>
      <c r="AF3" s="74" t="s">
        <v>4</v>
      </c>
    </row>
    <row r="4" spans="2:33" ht="14.4" customHeight="1" x14ac:dyDescent="0.3">
      <c r="O4" s="39" t="s">
        <v>17</v>
      </c>
      <c r="P4" s="40"/>
      <c r="Q4" s="40"/>
      <c r="R4" s="40"/>
      <c r="S4" s="40"/>
      <c r="T4" s="40"/>
      <c r="U4" s="40"/>
      <c r="V4" s="40"/>
      <c r="W4" s="41"/>
      <c r="AB4" s="75" t="s">
        <v>36</v>
      </c>
      <c r="AC4" s="76" t="str">
        <f ca="1">S57</f>
        <v>horror</v>
      </c>
      <c r="AD4" s="76" t="str">
        <f ca="1">X57</f>
        <v>Asia</v>
      </c>
      <c r="AE4" s="76" t="str">
        <f ca="1">AB57</f>
        <v>No</v>
      </c>
      <c r="AF4" s="77" t="str">
        <f ca="1">AF57</f>
        <v>form 2016 to 2022</v>
      </c>
    </row>
    <row r="5" spans="2:33" ht="17.399999999999999" x14ac:dyDescent="0.3">
      <c r="K5" s="35" t="s">
        <v>10</v>
      </c>
      <c r="L5" s="35"/>
      <c r="M5" s="35" t="s">
        <v>11</v>
      </c>
      <c r="N5" s="35"/>
      <c r="O5" s="29" t="s">
        <v>18</v>
      </c>
      <c r="P5" s="30"/>
      <c r="Q5" s="30"/>
      <c r="R5" s="30"/>
      <c r="S5" s="30"/>
      <c r="T5" s="30"/>
      <c r="U5" s="30"/>
      <c r="V5" s="30"/>
      <c r="W5" s="31"/>
      <c r="AB5" s="75" t="s">
        <v>39</v>
      </c>
      <c r="AC5" s="76" t="str">
        <f ca="1">S110</f>
        <v>action</v>
      </c>
      <c r="AD5" s="76" t="str">
        <f ca="1">X110</f>
        <v>Asia</v>
      </c>
      <c r="AE5" s="76" t="str">
        <f ca="1">AB110</f>
        <v>Yes</v>
      </c>
      <c r="AF5" s="77" t="str">
        <f ca="1">AF110</f>
        <v>form 2016 to 2022</v>
      </c>
    </row>
    <row r="6" spans="2:33" ht="17.399999999999999" x14ac:dyDescent="0.3">
      <c r="K6" s="1"/>
      <c r="L6" s="1"/>
      <c r="M6" s="1"/>
      <c r="N6" s="1"/>
      <c r="O6" s="29" t="s">
        <v>20</v>
      </c>
      <c r="P6" s="30"/>
      <c r="Q6" s="30"/>
      <c r="R6" s="30"/>
      <c r="S6" s="30"/>
      <c r="T6" s="30"/>
      <c r="U6" s="30"/>
      <c r="V6" s="30"/>
      <c r="W6" s="31"/>
      <c r="AB6" s="75" t="s">
        <v>38</v>
      </c>
      <c r="AC6" s="76" t="str">
        <f ca="1">S163</f>
        <v>horror</v>
      </c>
      <c r="AD6" s="76" t="str">
        <f ca="1">X163</f>
        <v>Europe</v>
      </c>
      <c r="AE6" s="76" t="str">
        <f ca="1">AB163</f>
        <v>No</v>
      </c>
      <c r="AF6" s="77" t="str">
        <f ca="1">AF163</f>
        <v>form 2016 to 2022</v>
      </c>
    </row>
    <row r="7" spans="2:33" ht="18" thickBot="1" x14ac:dyDescent="0.35">
      <c r="K7" s="1"/>
      <c r="L7" s="1"/>
      <c r="M7" s="1"/>
      <c r="N7" s="1"/>
      <c r="O7" s="29" t="s">
        <v>21</v>
      </c>
      <c r="P7" s="30"/>
      <c r="Q7" s="30"/>
      <c r="R7" s="30"/>
      <c r="S7" s="30"/>
      <c r="T7" s="30"/>
      <c r="U7" s="30"/>
      <c r="V7" s="30"/>
      <c r="W7" s="31"/>
      <c r="AB7" s="78" t="s">
        <v>37</v>
      </c>
      <c r="AC7" s="79" t="str">
        <f ca="1">S216</f>
        <v>thriller</v>
      </c>
      <c r="AD7" s="79" t="str">
        <f ca="1">X216</f>
        <v>Europe</v>
      </c>
      <c r="AE7" s="79" t="str">
        <f ca="1">AB216</f>
        <v>No</v>
      </c>
      <c r="AF7" s="80" t="str">
        <f ca="1">AF216</f>
        <v>form 2016 to 2022</v>
      </c>
    </row>
    <row r="8" spans="2:33" ht="15.6" thickTop="1" thickBot="1" x14ac:dyDescent="0.35">
      <c r="K8" s="1"/>
      <c r="L8" s="1"/>
      <c r="M8" s="1"/>
      <c r="N8" s="1"/>
      <c r="O8" s="32" t="s">
        <v>22</v>
      </c>
      <c r="P8" s="33"/>
      <c r="Q8" s="33"/>
      <c r="R8" s="33"/>
      <c r="S8" s="33"/>
      <c r="T8" s="33"/>
      <c r="U8" s="33"/>
      <c r="V8" s="33"/>
      <c r="W8" s="34"/>
    </row>
    <row r="9" spans="2:33" ht="15" thickBot="1" x14ac:dyDescent="0.35">
      <c r="K9" s="2"/>
      <c r="L9" s="2"/>
      <c r="M9" s="2"/>
      <c r="N9" s="2"/>
      <c r="O9" s="9"/>
      <c r="P9" s="9"/>
      <c r="Q9" s="9"/>
      <c r="R9" s="9"/>
      <c r="S9" s="9"/>
      <c r="T9" s="9"/>
      <c r="U9" s="9"/>
      <c r="V9" s="9"/>
      <c r="W9" s="9"/>
    </row>
    <row r="10" spans="2:33" ht="21.6" thickBot="1" x14ac:dyDescent="0.45">
      <c r="B10" s="65" t="s">
        <v>36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6"/>
    </row>
    <row r="11" spans="2:33" ht="15" thickBot="1" x14ac:dyDescent="0.35">
      <c r="B11" s="7"/>
      <c r="C11" s="46"/>
      <c r="D11" s="46"/>
      <c r="E11" s="46"/>
      <c r="F11" s="46"/>
      <c r="G11" s="46"/>
      <c r="H11" s="46"/>
      <c r="I11" s="46"/>
      <c r="J11" s="46"/>
      <c r="K11" s="54"/>
      <c r="L11" s="54"/>
      <c r="M11" s="54"/>
      <c r="N11" s="54"/>
      <c r="O11" s="46"/>
      <c r="P11" s="26" t="s">
        <v>23</v>
      </c>
      <c r="Q11" s="27"/>
      <c r="R11" s="27"/>
      <c r="S11" s="27"/>
      <c r="T11" s="28"/>
      <c r="U11" s="26" t="s">
        <v>27</v>
      </c>
      <c r="V11" s="27"/>
      <c r="W11" s="27"/>
      <c r="X11" s="28"/>
      <c r="Y11" s="24" t="s">
        <v>28</v>
      </c>
      <c r="Z11" s="25"/>
      <c r="AA11" s="46"/>
      <c r="AB11" s="42" t="s">
        <v>35</v>
      </c>
      <c r="AC11" s="43"/>
      <c r="AD11" s="43"/>
      <c r="AE11" s="44"/>
      <c r="AF11" s="46"/>
      <c r="AG11" s="8"/>
    </row>
    <row r="12" spans="2:33" ht="15" thickBot="1" x14ac:dyDescent="0.35">
      <c r="B12" s="7"/>
      <c r="C12" s="46"/>
      <c r="D12" s="63" t="s">
        <v>3</v>
      </c>
      <c r="E12" s="63" t="s">
        <v>25</v>
      </c>
      <c r="F12" s="63" t="s">
        <v>1</v>
      </c>
      <c r="G12" s="63" t="s">
        <v>26</v>
      </c>
      <c r="H12" s="63" t="s">
        <v>2</v>
      </c>
      <c r="I12" s="63" t="s">
        <v>4</v>
      </c>
      <c r="J12" s="46"/>
      <c r="K12" s="46">
        <v>1</v>
      </c>
      <c r="L12" s="46" t="s">
        <v>5</v>
      </c>
      <c r="M12" s="46">
        <v>1</v>
      </c>
      <c r="N12" s="46" t="s">
        <v>12</v>
      </c>
      <c r="O12" s="46"/>
      <c r="P12" s="21" t="s">
        <v>5</v>
      </c>
      <c r="Q12" s="21" t="s">
        <v>8</v>
      </c>
      <c r="R12" s="21" t="s">
        <v>7</v>
      </c>
      <c r="S12" s="21" t="s">
        <v>6</v>
      </c>
      <c r="T12" s="20" t="s">
        <v>9</v>
      </c>
      <c r="U12" s="22" t="s">
        <v>12</v>
      </c>
      <c r="V12" s="23" t="s">
        <v>13</v>
      </c>
      <c r="W12" s="23" t="s">
        <v>14</v>
      </c>
      <c r="X12" s="23" t="s">
        <v>15</v>
      </c>
      <c r="Y12" s="22" t="s">
        <v>30</v>
      </c>
      <c r="Z12" s="23" t="s">
        <v>29</v>
      </c>
      <c r="AA12" s="46"/>
      <c r="AB12" s="22" t="s">
        <v>31</v>
      </c>
      <c r="AC12" s="22" t="s">
        <v>32</v>
      </c>
      <c r="AD12" s="22" t="s">
        <v>33</v>
      </c>
      <c r="AE12" s="22" t="s">
        <v>34</v>
      </c>
      <c r="AF12" s="46"/>
      <c r="AG12" s="8"/>
    </row>
    <row r="13" spans="2:33" ht="15.6" x14ac:dyDescent="0.3">
      <c r="B13" s="7"/>
      <c r="C13" s="46">
        <f ca="1">RANDBETWEEN(1,5)</f>
        <v>2</v>
      </c>
      <c r="D13" s="64" t="str">
        <f ca="1">VLOOKUP(C13,$K$12:$L$16,2)</f>
        <v>comedy</v>
      </c>
      <c r="E13" s="64">
        <f ca="1">RANDBETWEEN(1,4)</f>
        <v>1</v>
      </c>
      <c r="F13" s="64" t="str">
        <f ca="1">VLOOKUP(E13,$M$12:$N$15,2)</f>
        <v>America</v>
      </c>
      <c r="G13" s="64">
        <f ca="1">RANDBETWEEN(1,2)</f>
        <v>1</v>
      </c>
      <c r="H13" s="64" t="str">
        <f ca="1">IF(G13=1,"Yes","No")</f>
        <v>Yes</v>
      </c>
      <c r="I13" s="64">
        <f ca="1">RANDBETWEEN(2000,2022)</f>
        <v>2010</v>
      </c>
      <c r="J13" s="46"/>
      <c r="K13" s="46">
        <v>2</v>
      </c>
      <c r="L13" s="46" t="s">
        <v>6</v>
      </c>
      <c r="M13" s="46">
        <v>2</v>
      </c>
      <c r="N13" s="46" t="s">
        <v>13</v>
      </c>
      <c r="O13" s="46"/>
      <c r="P13" s="10">
        <f ca="1">IF(D13="action",1,0)</f>
        <v>0</v>
      </c>
      <c r="Q13" s="11">
        <f ca="1">IF(D13="drama",1,0)</f>
        <v>0</v>
      </c>
      <c r="R13" s="11">
        <f ca="1">IF(D13="horror",1,0)</f>
        <v>0</v>
      </c>
      <c r="S13" s="11">
        <f ca="1">IF(D13="comedy",1,0)</f>
        <v>1</v>
      </c>
      <c r="T13" s="12">
        <f ca="1">IF(D13="thriller",1,0)</f>
        <v>0</v>
      </c>
      <c r="U13" s="10">
        <f ca="1">IF(Table1[[#This Row],[Country of the movie]]="America",1,0)</f>
        <v>1</v>
      </c>
      <c r="V13" s="11">
        <f ca="1">IF(Table1[[#This Row],[Country of the movie]]="Europe",1,0)</f>
        <v>0</v>
      </c>
      <c r="W13" s="11">
        <f ca="1">IF(Table1[[#This Row],[Country of the movie]]="Asia",1,0)</f>
        <v>0</v>
      </c>
      <c r="X13" s="12">
        <f ca="1">IF(Table1[[#This Row],[Country of the movie]]="Africa",1,0)</f>
        <v>0</v>
      </c>
      <c r="Y13" s="5">
        <f ca="1">IF(Table1[[#This Row],[Popular actor]]="Yes",1,0)</f>
        <v>1</v>
      </c>
      <c r="Z13" s="6">
        <f ca="1">IF(Table1[[#This Row],[Popular actor]]="No",1,0)</f>
        <v>0</v>
      </c>
      <c r="AA13" s="46"/>
      <c r="AB13" s="50">
        <f ca="1">IF(AND(Table1[[#This Row],[Year of the movie]]&gt;=2000,Table1[[#This Row],[Year of the movie]]&lt;=2005),1,0)</f>
        <v>0</v>
      </c>
      <c r="AC13" s="51">
        <f ca="1">IF(AND(Table1[[#This Row],[Year of the movie]]&gt;=2006,Table1[[#This Row],[Year of the movie]]&lt;=2010),1,0)</f>
        <v>1</v>
      </c>
      <c r="AD13" s="51">
        <f ca="1">IF(AND(Table1[[#This Row],[Year of the movie]]&gt;=2011,Table1[[#This Row],[Year of the movie]]&lt;=2015),1,0)</f>
        <v>0</v>
      </c>
      <c r="AE13" s="52">
        <f ca="1">IF(AND(Table1[[#This Row],[Year of the movie]]&gt;=2016,Table1[[#This Row],[Year of the movie]]&lt;=2022),1,0)</f>
        <v>0</v>
      </c>
      <c r="AF13" s="46"/>
      <c r="AG13" s="8"/>
    </row>
    <row r="14" spans="2:33" ht="15.6" x14ac:dyDescent="0.3">
      <c r="B14" s="7"/>
      <c r="C14" s="46">
        <f t="shared" ref="C14:C32" ca="1" si="0">RANDBETWEEN(1,5)</f>
        <v>5</v>
      </c>
      <c r="D14" s="64" t="str">
        <f ca="1">VLOOKUP(C14,$K$12:$L$16,2)</f>
        <v>thriller</v>
      </c>
      <c r="E14" s="64">
        <f t="shared" ref="E14:E32" ca="1" si="1">RANDBETWEEN(1,4)</f>
        <v>4</v>
      </c>
      <c r="F14" s="64" t="str">
        <f ca="1">VLOOKUP(E14,$M$12:$N$15,2)</f>
        <v>Africa</v>
      </c>
      <c r="G14" s="64">
        <f t="shared" ref="G14:G32" ca="1" si="2">RANDBETWEEN(1,2)</f>
        <v>2</v>
      </c>
      <c r="H14" s="64" t="str">
        <f t="shared" ref="H14:H32" ca="1" si="3">IF(G14=1,"Yes","No")</f>
        <v>No</v>
      </c>
      <c r="I14" s="64">
        <f t="shared" ref="I14:I32" ca="1" si="4">RANDBETWEEN(2000,2022)</f>
        <v>2001</v>
      </c>
      <c r="J14" s="46"/>
      <c r="K14" s="46">
        <v>3</v>
      </c>
      <c r="L14" s="46" t="s">
        <v>7</v>
      </c>
      <c r="M14" s="46">
        <v>3</v>
      </c>
      <c r="N14" s="46" t="s">
        <v>14</v>
      </c>
      <c r="O14" s="46"/>
      <c r="P14" s="13">
        <f t="shared" ref="P14:P32" ca="1" si="5">IF(D14="action",1,0)</f>
        <v>0</v>
      </c>
      <c r="Q14" s="14">
        <f t="shared" ref="Q14:Q32" ca="1" si="6">IF(D14="drama",1,0)</f>
        <v>0</v>
      </c>
      <c r="R14" s="14">
        <f t="shared" ref="R14:R32" ca="1" si="7">IF(D14="horror",1,0)</f>
        <v>0</v>
      </c>
      <c r="S14" s="14">
        <f t="shared" ref="S14:S32" ca="1" si="8">IF(D14="comedy",1,0)</f>
        <v>0</v>
      </c>
      <c r="T14" s="15">
        <f t="shared" ref="T14:T32" ca="1" si="9">IF(D14="thriller",1,0)</f>
        <v>1</v>
      </c>
      <c r="U14" s="13">
        <f ca="1">IF(Table1[[#This Row],[Country of the movie]]="America",1,0)</f>
        <v>0</v>
      </c>
      <c r="V14" s="14">
        <f ca="1">IF(Table1[[#This Row],[Country of the movie]]="Europe",1,0)</f>
        <v>0</v>
      </c>
      <c r="W14" s="14">
        <f ca="1">IF(Table1[[#This Row],[Country of the movie]]="Asia",1,0)</f>
        <v>0</v>
      </c>
      <c r="X14" s="15">
        <f ca="1">IF(Table1[[#This Row],[Country of the movie]]="Africa",1,0)</f>
        <v>1</v>
      </c>
      <c r="Y14" s="7">
        <f ca="1">IF(Table1[[#This Row],[Popular actor]]="Yes",1,0)</f>
        <v>0</v>
      </c>
      <c r="Z14" s="8">
        <f ca="1">IF(Table1[[#This Row],[Popular actor]]="No",1,0)</f>
        <v>1</v>
      </c>
      <c r="AA14" s="46"/>
      <c r="AB14" s="53">
        <f ca="1">IF(AND(Table1[[#This Row],[Year of the movie]]&gt;=2000,Table1[[#This Row],[Year of the movie]]&lt;=2005),1,0)</f>
        <v>1</v>
      </c>
      <c r="AC14" s="54">
        <f ca="1">IF(AND(Table1[[#This Row],[Year of the movie]]&gt;=2006,Table1[[#This Row],[Year of the movie]]&lt;=2010),1,0)</f>
        <v>0</v>
      </c>
      <c r="AD14" s="54">
        <f ca="1">IF(AND(Table1[[#This Row],[Year of the movie]]&gt;=2011,Table1[[#This Row],[Year of the movie]]&lt;=2015),1,0)</f>
        <v>0</v>
      </c>
      <c r="AE14" s="55">
        <f ca="1">IF(AND(Table1[[#This Row],[Year of the movie]]&gt;=2016,Table1[[#This Row],[Year of the movie]]&lt;=2022),1,0)</f>
        <v>0</v>
      </c>
      <c r="AF14" s="46"/>
      <c r="AG14" s="8"/>
    </row>
    <row r="15" spans="2:33" ht="15.6" x14ac:dyDescent="0.3">
      <c r="B15" s="7"/>
      <c r="C15" s="46">
        <f t="shared" ca="1" si="0"/>
        <v>5</v>
      </c>
      <c r="D15" s="64" t="str">
        <f ca="1">VLOOKUP(C15,$K$12:$L$16,2)</f>
        <v>thriller</v>
      </c>
      <c r="E15" s="64">
        <f t="shared" ca="1" si="1"/>
        <v>1</v>
      </c>
      <c r="F15" s="64" t="str">
        <f ca="1">VLOOKUP(E15,$M$12:$N$15,2)</f>
        <v>America</v>
      </c>
      <c r="G15" s="64">
        <f t="shared" ca="1" si="2"/>
        <v>2</v>
      </c>
      <c r="H15" s="64" t="str">
        <f t="shared" ca="1" si="3"/>
        <v>No</v>
      </c>
      <c r="I15" s="64">
        <f t="shared" ca="1" si="4"/>
        <v>2003</v>
      </c>
      <c r="J15" s="46"/>
      <c r="K15" s="46">
        <v>4</v>
      </c>
      <c r="L15" s="46" t="s">
        <v>8</v>
      </c>
      <c r="M15" s="46">
        <v>4</v>
      </c>
      <c r="N15" s="46" t="s">
        <v>15</v>
      </c>
      <c r="O15" s="46"/>
      <c r="P15" s="13">
        <f t="shared" ca="1" si="5"/>
        <v>0</v>
      </c>
      <c r="Q15" s="14">
        <f t="shared" ca="1" si="6"/>
        <v>0</v>
      </c>
      <c r="R15" s="14">
        <f t="shared" ca="1" si="7"/>
        <v>0</v>
      </c>
      <c r="S15" s="14">
        <f t="shared" ca="1" si="8"/>
        <v>0</v>
      </c>
      <c r="T15" s="15">
        <f t="shared" ca="1" si="9"/>
        <v>1</v>
      </c>
      <c r="U15" s="13">
        <f ca="1">IF(Table1[[#This Row],[Country of the movie]]="America",1,0)</f>
        <v>1</v>
      </c>
      <c r="V15" s="14">
        <f ca="1">IF(Table1[[#This Row],[Country of the movie]]="Europe",1,0)</f>
        <v>0</v>
      </c>
      <c r="W15" s="14">
        <f ca="1">IF(Table1[[#This Row],[Country of the movie]]="Asia",1,0)</f>
        <v>0</v>
      </c>
      <c r="X15" s="15">
        <f ca="1">IF(Table1[[#This Row],[Country of the movie]]="Africa",1,0)</f>
        <v>0</v>
      </c>
      <c r="Y15" s="7">
        <f ca="1">IF(Table1[[#This Row],[Popular actor]]="Yes",1,0)</f>
        <v>0</v>
      </c>
      <c r="Z15" s="8">
        <f ca="1">IF(Table1[[#This Row],[Popular actor]]="No",1,0)</f>
        <v>1</v>
      </c>
      <c r="AA15" s="46"/>
      <c r="AB15" s="53">
        <f ca="1">IF(AND(Table1[[#This Row],[Year of the movie]]&gt;=2000,Table1[[#This Row],[Year of the movie]]&lt;=2005),1,0)</f>
        <v>1</v>
      </c>
      <c r="AC15" s="54">
        <f ca="1">IF(AND(Table1[[#This Row],[Year of the movie]]&gt;=2006,Table1[[#This Row],[Year of the movie]]&lt;=2010),1,0)</f>
        <v>0</v>
      </c>
      <c r="AD15" s="54">
        <f ca="1">IF(AND(Table1[[#This Row],[Year of the movie]]&gt;=2011,Table1[[#This Row],[Year of the movie]]&lt;=2015),1,0)</f>
        <v>0</v>
      </c>
      <c r="AE15" s="55">
        <f ca="1">IF(AND(Table1[[#This Row],[Year of the movie]]&gt;=2016,Table1[[#This Row],[Year of the movie]]&lt;=2022),1,0)</f>
        <v>0</v>
      </c>
      <c r="AF15" s="46"/>
      <c r="AG15" s="8"/>
    </row>
    <row r="16" spans="2:33" ht="15.6" x14ac:dyDescent="0.3">
      <c r="B16" s="7" t="s">
        <v>19</v>
      </c>
      <c r="C16" s="46">
        <f t="shared" ca="1" si="0"/>
        <v>3</v>
      </c>
      <c r="D16" s="64" t="str">
        <f ca="1">VLOOKUP(C16,$K$12:$L$16,2)</f>
        <v>horror</v>
      </c>
      <c r="E16" s="64">
        <f t="shared" ca="1" si="1"/>
        <v>1</v>
      </c>
      <c r="F16" s="64" t="str">
        <f ca="1">VLOOKUP(E16,$M$12:$N$15,2)</f>
        <v>America</v>
      </c>
      <c r="G16" s="64">
        <f t="shared" ca="1" si="2"/>
        <v>1</v>
      </c>
      <c r="H16" s="64" t="str">
        <f t="shared" ca="1" si="3"/>
        <v>Yes</v>
      </c>
      <c r="I16" s="64">
        <f t="shared" ca="1" si="4"/>
        <v>2013</v>
      </c>
      <c r="J16" s="46"/>
      <c r="K16" s="46">
        <v>5</v>
      </c>
      <c r="L16" s="46" t="s">
        <v>9</v>
      </c>
      <c r="M16" s="46"/>
      <c r="N16" s="46"/>
      <c r="O16" s="46"/>
      <c r="P16" s="13">
        <f t="shared" ca="1" si="5"/>
        <v>0</v>
      </c>
      <c r="Q16" s="14">
        <f t="shared" ca="1" si="6"/>
        <v>0</v>
      </c>
      <c r="R16" s="14">
        <f t="shared" ca="1" si="7"/>
        <v>1</v>
      </c>
      <c r="S16" s="14">
        <f t="shared" ca="1" si="8"/>
        <v>0</v>
      </c>
      <c r="T16" s="15">
        <f t="shared" ca="1" si="9"/>
        <v>0</v>
      </c>
      <c r="U16" s="13">
        <f ca="1">IF(Table1[[#This Row],[Country of the movie]]="America",1,0)</f>
        <v>1</v>
      </c>
      <c r="V16" s="14">
        <f ca="1">IF(Table1[[#This Row],[Country of the movie]]="Europe",1,0)</f>
        <v>0</v>
      </c>
      <c r="W16" s="14">
        <f ca="1">IF(Table1[[#This Row],[Country of the movie]]="Asia",1,0)</f>
        <v>0</v>
      </c>
      <c r="X16" s="15">
        <f ca="1">IF(Table1[[#This Row],[Country of the movie]]="Africa",1,0)</f>
        <v>0</v>
      </c>
      <c r="Y16" s="7">
        <f ca="1">IF(Table1[[#This Row],[Popular actor]]="Yes",1,0)</f>
        <v>1</v>
      </c>
      <c r="Z16" s="8">
        <f ca="1">IF(Table1[[#This Row],[Popular actor]]="No",1,0)</f>
        <v>0</v>
      </c>
      <c r="AA16" s="46"/>
      <c r="AB16" s="53">
        <f ca="1">IF(AND(Table1[[#This Row],[Year of the movie]]&gt;=2000,Table1[[#This Row],[Year of the movie]]&lt;=2005),1,0)</f>
        <v>0</v>
      </c>
      <c r="AC16" s="54">
        <f ca="1">IF(AND(Table1[[#This Row],[Year of the movie]]&gt;=2006,Table1[[#This Row],[Year of the movie]]&lt;=2010),1,0)</f>
        <v>0</v>
      </c>
      <c r="AD16" s="54">
        <f ca="1">IF(AND(Table1[[#This Row],[Year of the movie]]&gt;=2011,Table1[[#This Row],[Year of the movie]]&lt;=2015),1,0)</f>
        <v>1</v>
      </c>
      <c r="AE16" s="55">
        <f ca="1">IF(AND(Table1[[#This Row],[Year of the movie]]&gt;=2016,Table1[[#This Row],[Year of the movie]]&lt;=2022),1,0)</f>
        <v>0</v>
      </c>
      <c r="AF16" s="46"/>
      <c r="AG16" s="8"/>
    </row>
    <row r="17" spans="2:33" ht="15.6" x14ac:dyDescent="0.3">
      <c r="B17" s="7"/>
      <c r="C17" s="46">
        <f t="shared" ca="1" si="0"/>
        <v>3</v>
      </c>
      <c r="D17" s="64" t="str">
        <f ca="1">VLOOKUP(C17,$K$12:$L$16,2)</f>
        <v>horror</v>
      </c>
      <c r="E17" s="64">
        <f t="shared" ca="1" si="1"/>
        <v>3</v>
      </c>
      <c r="F17" s="64" t="str">
        <f ca="1">VLOOKUP(E17,$M$12:$N$15,2)</f>
        <v>Asia</v>
      </c>
      <c r="G17" s="64">
        <f t="shared" ca="1" si="2"/>
        <v>2</v>
      </c>
      <c r="H17" s="64" t="str">
        <f t="shared" ca="1" si="3"/>
        <v>No</v>
      </c>
      <c r="I17" s="64">
        <f t="shared" ca="1" si="4"/>
        <v>2004</v>
      </c>
      <c r="J17" s="46"/>
      <c r="K17" s="46"/>
      <c r="L17" s="46"/>
      <c r="M17" s="46"/>
      <c r="N17" s="46"/>
      <c r="O17" s="46"/>
      <c r="P17" s="13">
        <f t="shared" ca="1" si="5"/>
        <v>0</v>
      </c>
      <c r="Q17" s="14">
        <f t="shared" ca="1" si="6"/>
        <v>0</v>
      </c>
      <c r="R17" s="14">
        <f t="shared" ca="1" si="7"/>
        <v>1</v>
      </c>
      <c r="S17" s="14">
        <f t="shared" ca="1" si="8"/>
        <v>0</v>
      </c>
      <c r="T17" s="15">
        <f t="shared" ca="1" si="9"/>
        <v>0</v>
      </c>
      <c r="U17" s="13">
        <f ca="1">IF(Table1[[#This Row],[Country of the movie]]="America",1,0)</f>
        <v>0</v>
      </c>
      <c r="V17" s="14">
        <f ca="1">IF(Table1[[#This Row],[Country of the movie]]="Europe",1,0)</f>
        <v>0</v>
      </c>
      <c r="W17" s="14">
        <f ca="1">IF(Table1[[#This Row],[Country of the movie]]="Asia",1,0)</f>
        <v>1</v>
      </c>
      <c r="X17" s="15">
        <f ca="1">IF(Table1[[#This Row],[Country of the movie]]="Africa",1,0)</f>
        <v>0</v>
      </c>
      <c r="Y17" s="7">
        <f ca="1">IF(Table1[[#This Row],[Popular actor]]="Yes",1,0)</f>
        <v>0</v>
      </c>
      <c r="Z17" s="8">
        <f ca="1">IF(Table1[[#This Row],[Popular actor]]="No",1,0)</f>
        <v>1</v>
      </c>
      <c r="AA17" s="46"/>
      <c r="AB17" s="53">
        <f ca="1">IF(AND(Table1[[#This Row],[Year of the movie]]&gt;=2000,Table1[[#This Row],[Year of the movie]]&lt;=2005),1,0)</f>
        <v>1</v>
      </c>
      <c r="AC17" s="54">
        <f ca="1">IF(AND(Table1[[#This Row],[Year of the movie]]&gt;=2006,Table1[[#This Row],[Year of the movie]]&lt;=2010),1,0)</f>
        <v>0</v>
      </c>
      <c r="AD17" s="54">
        <f ca="1">IF(AND(Table1[[#This Row],[Year of the movie]]&gt;=2011,Table1[[#This Row],[Year of the movie]]&lt;=2015),1,0)</f>
        <v>0</v>
      </c>
      <c r="AE17" s="55">
        <f ca="1">IF(AND(Table1[[#This Row],[Year of the movie]]&gt;=2016,Table1[[#This Row],[Year of the movie]]&lt;=2022),1,0)</f>
        <v>0</v>
      </c>
      <c r="AF17" s="46"/>
      <c r="AG17" s="8"/>
    </row>
    <row r="18" spans="2:33" ht="15.6" x14ac:dyDescent="0.3">
      <c r="B18" s="7"/>
      <c r="C18" s="46">
        <f t="shared" ca="1" si="0"/>
        <v>3</v>
      </c>
      <c r="D18" s="64" t="str">
        <f ca="1">VLOOKUP(C18,$K$12:$L$16,2)</f>
        <v>horror</v>
      </c>
      <c r="E18" s="64">
        <f t="shared" ca="1" si="1"/>
        <v>2</v>
      </c>
      <c r="F18" s="64" t="str">
        <f ca="1">VLOOKUP(E18,$M$12:$N$15,2)</f>
        <v>Europe</v>
      </c>
      <c r="G18" s="64">
        <f t="shared" ca="1" si="2"/>
        <v>1</v>
      </c>
      <c r="H18" s="64" t="str">
        <f t="shared" ca="1" si="3"/>
        <v>Yes</v>
      </c>
      <c r="I18" s="64">
        <f t="shared" ca="1" si="4"/>
        <v>2010</v>
      </c>
      <c r="J18" s="46"/>
      <c r="K18" s="46"/>
      <c r="L18" s="46"/>
      <c r="M18" s="46"/>
      <c r="N18" s="46"/>
      <c r="O18" s="46"/>
      <c r="P18" s="13">
        <f t="shared" ca="1" si="5"/>
        <v>0</v>
      </c>
      <c r="Q18" s="14">
        <f t="shared" ca="1" si="6"/>
        <v>0</v>
      </c>
      <c r="R18" s="14">
        <f t="shared" ca="1" si="7"/>
        <v>1</v>
      </c>
      <c r="S18" s="14">
        <f t="shared" ca="1" si="8"/>
        <v>0</v>
      </c>
      <c r="T18" s="15">
        <f t="shared" ca="1" si="9"/>
        <v>0</v>
      </c>
      <c r="U18" s="13">
        <f ca="1">IF(Table1[[#This Row],[Country of the movie]]="America",1,0)</f>
        <v>0</v>
      </c>
      <c r="V18" s="14">
        <f ca="1">IF(Table1[[#This Row],[Country of the movie]]="Europe",1,0)</f>
        <v>1</v>
      </c>
      <c r="W18" s="14">
        <f ca="1">IF(Table1[[#This Row],[Country of the movie]]="Asia",1,0)</f>
        <v>0</v>
      </c>
      <c r="X18" s="15">
        <f ca="1">IF(Table1[[#This Row],[Country of the movie]]="Africa",1,0)</f>
        <v>0</v>
      </c>
      <c r="Y18" s="7">
        <f ca="1">IF(Table1[[#This Row],[Popular actor]]="Yes",1,0)</f>
        <v>1</v>
      </c>
      <c r="Z18" s="8">
        <f ca="1">IF(Table1[[#This Row],[Popular actor]]="No",1,0)</f>
        <v>0</v>
      </c>
      <c r="AA18" s="46"/>
      <c r="AB18" s="53">
        <f ca="1">IF(AND(Table1[[#This Row],[Year of the movie]]&gt;=2000,Table1[[#This Row],[Year of the movie]]&lt;=2005),1,0)</f>
        <v>0</v>
      </c>
      <c r="AC18" s="54">
        <f ca="1">IF(AND(Table1[[#This Row],[Year of the movie]]&gt;=2006,Table1[[#This Row],[Year of the movie]]&lt;=2010),1,0)</f>
        <v>1</v>
      </c>
      <c r="AD18" s="54">
        <f ca="1">IF(AND(Table1[[#This Row],[Year of the movie]]&gt;=2011,Table1[[#This Row],[Year of the movie]]&lt;=2015),1,0)</f>
        <v>0</v>
      </c>
      <c r="AE18" s="55">
        <f ca="1">IF(AND(Table1[[#This Row],[Year of the movie]]&gt;=2016,Table1[[#This Row],[Year of the movie]]&lt;=2022),1,0)</f>
        <v>0</v>
      </c>
      <c r="AF18" s="46"/>
      <c r="AG18" s="8"/>
    </row>
    <row r="19" spans="2:33" ht="15.6" x14ac:dyDescent="0.3">
      <c r="B19" s="7"/>
      <c r="C19" s="46">
        <f t="shared" ca="1" si="0"/>
        <v>1</v>
      </c>
      <c r="D19" s="64" t="str">
        <f ca="1">VLOOKUP(C19,$K$12:$L$16,2)</f>
        <v>action</v>
      </c>
      <c r="E19" s="64">
        <f t="shared" ca="1" si="1"/>
        <v>4</v>
      </c>
      <c r="F19" s="64" t="str">
        <f ca="1">VLOOKUP(E19,$M$12:$N$15,2)</f>
        <v>Africa</v>
      </c>
      <c r="G19" s="64">
        <f t="shared" ca="1" si="2"/>
        <v>1</v>
      </c>
      <c r="H19" s="64" t="str">
        <f t="shared" ca="1" si="3"/>
        <v>Yes</v>
      </c>
      <c r="I19" s="64">
        <f t="shared" ca="1" si="4"/>
        <v>2015</v>
      </c>
      <c r="J19" s="46"/>
      <c r="K19" s="46"/>
      <c r="L19" s="46"/>
      <c r="M19" s="46"/>
      <c r="N19" s="46"/>
      <c r="O19" s="46"/>
      <c r="P19" s="13">
        <f t="shared" ca="1" si="5"/>
        <v>1</v>
      </c>
      <c r="Q19" s="14">
        <f t="shared" ca="1" si="6"/>
        <v>0</v>
      </c>
      <c r="R19" s="14">
        <f t="shared" ca="1" si="7"/>
        <v>0</v>
      </c>
      <c r="S19" s="14">
        <f t="shared" ca="1" si="8"/>
        <v>0</v>
      </c>
      <c r="T19" s="15">
        <f t="shared" ca="1" si="9"/>
        <v>0</v>
      </c>
      <c r="U19" s="13">
        <f ca="1">IF(Table1[[#This Row],[Country of the movie]]="America",1,0)</f>
        <v>0</v>
      </c>
      <c r="V19" s="14">
        <f ca="1">IF(Table1[[#This Row],[Country of the movie]]="Europe",1,0)</f>
        <v>0</v>
      </c>
      <c r="W19" s="14">
        <f ca="1">IF(Table1[[#This Row],[Country of the movie]]="Asia",1,0)</f>
        <v>0</v>
      </c>
      <c r="X19" s="15">
        <f ca="1">IF(Table1[[#This Row],[Country of the movie]]="Africa",1,0)</f>
        <v>1</v>
      </c>
      <c r="Y19" s="7">
        <f ca="1">IF(Table1[[#This Row],[Popular actor]]="Yes",1,0)</f>
        <v>1</v>
      </c>
      <c r="Z19" s="8">
        <f ca="1">IF(Table1[[#This Row],[Popular actor]]="No",1,0)</f>
        <v>0</v>
      </c>
      <c r="AA19" s="46"/>
      <c r="AB19" s="53">
        <f ca="1">IF(AND(Table1[[#This Row],[Year of the movie]]&gt;=2000,Table1[[#This Row],[Year of the movie]]&lt;=2005),1,0)</f>
        <v>0</v>
      </c>
      <c r="AC19" s="54">
        <f ca="1">IF(AND(Table1[[#This Row],[Year of the movie]]&gt;=2006,Table1[[#This Row],[Year of the movie]]&lt;=2010),1,0)</f>
        <v>0</v>
      </c>
      <c r="AD19" s="54">
        <f ca="1">IF(AND(Table1[[#This Row],[Year of the movie]]&gt;=2011,Table1[[#This Row],[Year of the movie]]&lt;=2015),1,0)</f>
        <v>1</v>
      </c>
      <c r="AE19" s="55">
        <f ca="1">IF(AND(Table1[[#This Row],[Year of the movie]]&gt;=2016,Table1[[#This Row],[Year of the movie]]&lt;=2022),1,0)</f>
        <v>0</v>
      </c>
      <c r="AF19" s="46"/>
      <c r="AG19" s="8"/>
    </row>
    <row r="20" spans="2:33" ht="15.6" x14ac:dyDescent="0.3">
      <c r="B20" s="7"/>
      <c r="C20" s="46">
        <f t="shared" ca="1" si="0"/>
        <v>1</v>
      </c>
      <c r="D20" s="64" t="str">
        <f ca="1">VLOOKUP(C20,$K$12:$L$16,2)</f>
        <v>action</v>
      </c>
      <c r="E20" s="64">
        <f t="shared" ca="1" si="1"/>
        <v>4</v>
      </c>
      <c r="F20" s="64" t="str">
        <f ca="1">VLOOKUP(E20,$M$12:$N$15,2)</f>
        <v>Africa</v>
      </c>
      <c r="G20" s="64">
        <f t="shared" ca="1" si="2"/>
        <v>1</v>
      </c>
      <c r="H20" s="64" t="str">
        <f t="shared" ca="1" si="3"/>
        <v>Yes</v>
      </c>
      <c r="I20" s="64">
        <f t="shared" ca="1" si="4"/>
        <v>2014</v>
      </c>
      <c r="J20" s="46"/>
      <c r="K20" s="46"/>
      <c r="L20" s="46"/>
      <c r="M20" s="46"/>
      <c r="N20" s="46"/>
      <c r="O20" s="46"/>
      <c r="P20" s="13">
        <f t="shared" ca="1" si="5"/>
        <v>1</v>
      </c>
      <c r="Q20" s="14">
        <f t="shared" ca="1" si="6"/>
        <v>0</v>
      </c>
      <c r="R20" s="14">
        <f t="shared" ca="1" si="7"/>
        <v>0</v>
      </c>
      <c r="S20" s="14">
        <f t="shared" ca="1" si="8"/>
        <v>0</v>
      </c>
      <c r="T20" s="15">
        <f t="shared" ca="1" si="9"/>
        <v>0</v>
      </c>
      <c r="U20" s="13">
        <f ca="1">IF(Table1[[#This Row],[Country of the movie]]="America",1,0)</f>
        <v>0</v>
      </c>
      <c r="V20" s="14">
        <f ca="1">IF(Table1[[#This Row],[Country of the movie]]="Europe",1,0)</f>
        <v>0</v>
      </c>
      <c r="W20" s="14">
        <f ca="1">IF(Table1[[#This Row],[Country of the movie]]="Asia",1,0)</f>
        <v>0</v>
      </c>
      <c r="X20" s="15">
        <f ca="1">IF(Table1[[#This Row],[Country of the movie]]="Africa",1,0)</f>
        <v>1</v>
      </c>
      <c r="Y20" s="7">
        <f ca="1">IF(Table1[[#This Row],[Popular actor]]="Yes",1,0)</f>
        <v>1</v>
      </c>
      <c r="Z20" s="8">
        <f ca="1">IF(Table1[[#This Row],[Popular actor]]="No",1,0)</f>
        <v>0</v>
      </c>
      <c r="AA20" s="46"/>
      <c r="AB20" s="53">
        <f ca="1">IF(AND(Table1[[#This Row],[Year of the movie]]&gt;=2000,Table1[[#This Row],[Year of the movie]]&lt;=2005),1,0)</f>
        <v>0</v>
      </c>
      <c r="AC20" s="54">
        <f ca="1">IF(AND(Table1[[#This Row],[Year of the movie]]&gt;=2006,Table1[[#This Row],[Year of the movie]]&lt;=2010),1,0)</f>
        <v>0</v>
      </c>
      <c r="AD20" s="54">
        <f ca="1">IF(AND(Table1[[#This Row],[Year of the movie]]&gt;=2011,Table1[[#This Row],[Year of the movie]]&lt;=2015),1,0)</f>
        <v>1</v>
      </c>
      <c r="AE20" s="55">
        <f ca="1">IF(AND(Table1[[#This Row],[Year of the movie]]&gt;=2016,Table1[[#This Row],[Year of the movie]]&lt;=2022),1,0)</f>
        <v>0</v>
      </c>
      <c r="AF20" s="46"/>
      <c r="AG20" s="8"/>
    </row>
    <row r="21" spans="2:33" ht="15.6" x14ac:dyDescent="0.3">
      <c r="B21" s="7"/>
      <c r="C21" s="46">
        <f t="shared" ca="1" si="0"/>
        <v>1</v>
      </c>
      <c r="D21" s="64" t="str">
        <f ca="1">VLOOKUP(C21,$K$12:$L$16,2)</f>
        <v>action</v>
      </c>
      <c r="E21" s="64">
        <f t="shared" ca="1" si="1"/>
        <v>2</v>
      </c>
      <c r="F21" s="64" t="str">
        <f ca="1">VLOOKUP(E21,$M$12:$N$15,2)</f>
        <v>Europe</v>
      </c>
      <c r="G21" s="64">
        <f t="shared" ca="1" si="2"/>
        <v>2</v>
      </c>
      <c r="H21" s="64" t="str">
        <f t="shared" ca="1" si="3"/>
        <v>No</v>
      </c>
      <c r="I21" s="64">
        <f t="shared" ca="1" si="4"/>
        <v>2007</v>
      </c>
      <c r="J21" s="46"/>
      <c r="K21" s="46"/>
      <c r="L21" s="46"/>
      <c r="M21" s="46"/>
      <c r="N21" s="46"/>
      <c r="O21" s="46"/>
      <c r="P21" s="13">
        <f t="shared" ca="1" si="5"/>
        <v>1</v>
      </c>
      <c r="Q21" s="14">
        <f t="shared" ca="1" si="6"/>
        <v>0</v>
      </c>
      <c r="R21" s="14">
        <f t="shared" ca="1" si="7"/>
        <v>0</v>
      </c>
      <c r="S21" s="14">
        <f t="shared" ca="1" si="8"/>
        <v>0</v>
      </c>
      <c r="T21" s="15">
        <f t="shared" ca="1" si="9"/>
        <v>0</v>
      </c>
      <c r="U21" s="13">
        <f ca="1">IF(Table1[[#This Row],[Country of the movie]]="America",1,0)</f>
        <v>0</v>
      </c>
      <c r="V21" s="14">
        <f ca="1">IF(Table1[[#This Row],[Country of the movie]]="Europe",1,0)</f>
        <v>1</v>
      </c>
      <c r="W21" s="14">
        <f ca="1">IF(Table1[[#This Row],[Country of the movie]]="Asia",1,0)</f>
        <v>0</v>
      </c>
      <c r="X21" s="15">
        <f ca="1">IF(Table1[[#This Row],[Country of the movie]]="Africa",1,0)</f>
        <v>0</v>
      </c>
      <c r="Y21" s="7">
        <f ca="1">IF(Table1[[#This Row],[Popular actor]]="Yes",1,0)</f>
        <v>0</v>
      </c>
      <c r="Z21" s="8">
        <f ca="1">IF(Table1[[#This Row],[Popular actor]]="No",1,0)</f>
        <v>1</v>
      </c>
      <c r="AA21" s="46"/>
      <c r="AB21" s="53">
        <f ca="1">IF(AND(Table1[[#This Row],[Year of the movie]]&gt;=2000,Table1[[#This Row],[Year of the movie]]&lt;=2005),1,0)</f>
        <v>0</v>
      </c>
      <c r="AC21" s="54">
        <f ca="1">IF(AND(Table1[[#This Row],[Year of the movie]]&gt;=2006,Table1[[#This Row],[Year of the movie]]&lt;=2010),1,0)</f>
        <v>1</v>
      </c>
      <c r="AD21" s="54">
        <f ca="1">IF(AND(Table1[[#This Row],[Year of the movie]]&gt;=2011,Table1[[#This Row],[Year of the movie]]&lt;=2015),1,0)</f>
        <v>0</v>
      </c>
      <c r="AE21" s="55">
        <f ca="1">IF(AND(Table1[[#This Row],[Year of the movie]]&gt;=2016,Table1[[#This Row],[Year of the movie]]&lt;=2022),1,0)</f>
        <v>0</v>
      </c>
      <c r="AF21" s="46"/>
      <c r="AG21" s="8"/>
    </row>
    <row r="22" spans="2:33" ht="15.6" x14ac:dyDescent="0.3">
      <c r="B22" s="7"/>
      <c r="C22" s="46">
        <f t="shared" ca="1" si="0"/>
        <v>4</v>
      </c>
      <c r="D22" s="64" t="str">
        <f ca="1">VLOOKUP(C22,$K$12:$L$16,2)</f>
        <v>drama</v>
      </c>
      <c r="E22" s="64">
        <f t="shared" ca="1" si="1"/>
        <v>4</v>
      </c>
      <c r="F22" s="64" t="str">
        <f ca="1">VLOOKUP(E22,$M$12:$N$15,2)</f>
        <v>Africa</v>
      </c>
      <c r="G22" s="64">
        <f t="shared" ca="1" si="2"/>
        <v>1</v>
      </c>
      <c r="H22" s="64" t="str">
        <f t="shared" ca="1" si="3"/>
        <v>Yes</v>
      </c>
      <c r="I22" s="64">
        <f t="shared" ca="1" si="4"/>
        <v>2006</v>
      </c>
      <c r="J22" s="46"/>
      <c r="K22" s="46"/>
      <c r="L22" s="46"/>
      <c r="M22" s="46"/>
      <c r="N22" s="46"/>
      <c r="O22" s="46"/>
      <c r="P22" s="13">
        <f t="shared" ca="1" si="5"/>
        <v>0</v>
      </c>
      <c r="Q22" s="14">
        <f t="shared" ca="1" si="6"/>
        <v>1</v>
      </c>
      <c r="R22" s="14">
        <f t="shared" ca="1" si="7"/>
        <v>0</v>
      </c>
      <c r="S22" s="14">
        <f t="shared" ca="1" si="8"/>
        <v>0</v>
      </c>
      <c r="T22" s="15">
        <f t="shared" ca="1" si="9"/>
        <v>0</v>
      </c>
      <c r="U22" s="13">
        <f ca="1">IF(Table1[[#This Row],[Country of the movie]]="America",1,0)</f>
        <v>0</v>
      </c>
      <c r="V22" s="14">
        <f ca="1">IF(Table1[[#This Row],[Country of the movie]]="Europe",1,0)</f>
        <v>0</v>
      </c>
      <c r="W22" s="14">
        <f ca="1">IF(Table1[[#This Row],[Country of the movie]]="Asia",1,0)</f>
        <v>0</v>
      </c>
      <c r="X22" s="15">
        <f ca="1">IF(Table1[[#This Row],[Country of the movie]]="Africa",1,0)</f>
        <v>1</v>
      </c>
      <c r="Y22" s="7">
        <f ca="1">IF(Table1[[#This Row],[Popular actor]]="Yes",1,0)</f>
        <v>1</v>
      </c>
      <c r="Z22" s="8">
        <f ca="1">IF(Table1[[#This Row],[Popular actor]]="No",1,0)</f>
        <v>0</v>
      </c>
      <c r="AA22" s="46"/>
      <c r="AB22" s="53">
        <f ca="1">IF(AND(Table1[[#This Row],[Year of the movie]]&gt;=2000,Table1[[#This Row],[Year of the movie]]&lt;=2005),1,0)</f>
        <v>0</v>
      </c>
      <c r="AC22" s="54">
        <f ca="1">IF(AND(Table1[[#This Row],[Year of the movie]]&gt;=2006,Table1[[#This Row],[Year of the movie]]&lt;=2010),1,0)</f>
        <v>1</v>
      </c>
      <c r="AD22" s="54">
        <f ca="1">IF(AND(Table1[[#This Row],[Year of the movie]]&gt;=2011,Table1[[#This Row],[Year of the movie]]&lt;=2015),1,0)</f>
        <v>0</v>
      </c>
      <c r="AE22" s="55">
        <f ca="1">IF(AND(Table1[[#This Row],[Year of the movie]]&gt;=2016,Table1[[#This Row],[Year of the movie]]&lt;=2022),1,0)</f>
        <v>0</v>
      </c>
      <c r="AF22" s="46"/>
      <c r="AG22" s="8"/>
    </row>
    <row r="23" spans="2:33" ht="15.6" x14ac:dyDescent="0.3">
      <c r="B23" s="7"/>
      <c r="C23" s="46">
        <f t="shared" ca="1" si="0"/>
        <v>2</v>
      </c>
      <c r="D23" s="64" t="str">
        <f ca="1">VLOOKUP(C23,$K$12:$L$16,2)</f>
        <v>comedy</v>
      </c>
      <c r="E23" s="64">
        <f t="shared" ca="1" si="1"/>
        <v>4</v>
      </c>
      <c r="F23" s="64" t="str">
        <f ca="1">VLOOKUP(E23,$M$12:$N$15,2)</f>
        <v>Africa</v>
      </c>
      <c r="G23" s="64">
        <f t="shared" ca="1" si="2"/>
        <v>2</v>
      </c>
      <c r="H23" s="64" t="str">
        <f t="shared" ca="1" si="3"/>
        <v>No</v>
      </c>
      <c r="I23" s="64">
        <f t="shared" ca="1" si="4"/>
        <v>2002</v>
      </c>
      <c r="J23" s="46"/>
      <c r="K23" s="46"/>
      <c r="L23" s="46"/>
      <c r="M23" s="46"/>
      <c r="N23" s="46"/>
      <c r="O23" s="46"/>
      <c r="P23" s="13">
        <f t="shared" ca="1" si="5"/>
        <v>0</v>
      </c>
      <c r="Q23" s="14">
        <f t="shared" ca="1" si="6"/>
        <v>0</v>
      </c>
      <c r="R23" s="14">
        <f t="shared" ca="1" si="7"/>
        <v>0</v>
      </c>
      <c r="S23" s="14">
        <f t="shared" ca="1" si="8"/>
        <v>1</v>
      </c>
      <c r="T23" s="15">
        <f t="shared" ca="1" si="9"/>
        <v>0</v>
      </c>
      <c r="U23" s="13">
        <f ca="1">IF(Table1[[#This Row],[Country of the movie]]="America",1,0)</f>
        <v>0</v>
      </c>
      <c r="V23" s="14">
        <f ca="1">IF(Table1[[#This Row],[Country of the movie]]="Europe",1,0)</f>
        <v>0</v>
      </c>
      <c r="W23" s="14">
        <f ca="1">IF(Table1[[#This Row],[Country of the movie]]="Asia",1,0)</f>
        <v>0</v>
      </c>
      <c r="X23" s="15">
        <f ca="1">IF(Table1[[#This Row],[Country of the movie]]="Africa",1,0)</f>
        <v>1</v>
      </c>
      <c r="Y23" s="7">
        <f ca="1">IF(Table1[[#This Row],[Popular actor]]="Yes",1,0)</f>
        <v>0</v>
      </c>
      <c r="Z23" s="8">
        <f ca="1">IF(Table1[[#This Row],[Popular actor]]="No",1,0)</f>
        <v>1</v>
      </c>
      <c r="AA23" s="46"/>
      <c r="AB23" s="53">
        <f ca="1">IF(AND(Table1[[#This Row],[Year of the movie]]&gt;=2000,Table1[[#This Row],[Year of the movie]]&lt;=2005),1,0)</f>
        <v>1</v>
      </c>
      <c r="AC23" s="54">
        <f ca="1">IF(AND(Table1[[#This Row],[Year of the movie]]&gt;=2006,Table1[[#This Row],[Year of the movie]]&lt;=2010),1,0)</f>
        <v>0</v>
      </c>
      <c r="AD23" s="54">
        <f ca="1">IF(AND(Table1[[#This Row],[Year of the movie]]&gt;=2011,Table1[[#This Row],[Year of the movie]]&lt;=2015),1,0)</f>
        <v>0</v>
      </c>
      <c r="AE23" s="55">
        <f ca="1">IF(AND(Table1[[#This Row],[Year of the movie]]&gt;=2016,Table1[[#This Row],[Year of the movie]]&lt;=2022),1,0)</f>
        <v>0</v>
      </c>
      <c r="AF23" s="46"/>
      <c r="AG23" s="8"/>
    </row>
    <row r="24" spans="2:33" ht="15.6" x14ac:dyDescent="0.3">
      <c r="B24" s="7"/>
      <c r="C24" s="46">
        <f t="shared" ca="1" si="0"/>
        <v>3</v>
      </c>
      <c r="D24" s="64" t="str">
        <f ca="1">VLOOKUP(C24,$K$12:$L$16,2)</f>
        <v>horror</v>
      </c>
      <c r="E24" s="64">
        <f t="shared" ca="1" si="1"/>
        <v>3</v>
      </c>
      <c r="F24" s="64" t="str">
        <f ca="1">VLOOKUP(E24,$M$12:$N$15,2)</f>
        <v>Asia</v>
      </c>
      <c r="G24" s="64">
        <f t="shared" ca="1" si="2"/>
        <v>1</v>
      </c>
      <c r="H24" s="64" t="str">
        <f t="shared" ca="1" si="3"/>
        <v>Yes</v>
      </c>
      <c r="I24" s="64">
        <f t="shared" ca="1" si="4"/>
        <v>2019</v>
      </c>
      <c r="J24" s="46"/>
      <c r="K24" s="46"/>
      <c r="L24" s="46"/>
      <c r="M24" s="46"/>
      <c r="N24" s="46"/>
      <c r="O24" s="46"/>
      <c r="P24" s="13">
        <f t="shared" ca="1" si="5"/>
        <v>0</v>
      </c>
      <c r="Q24" s="14">
        <f t="shared" ca="1" si="6"/>
        <v>0</v>
      </c>
      <c r="R24" s="14">
        <f t="shared" ca="1" si="7"/>
        <v>1</v>
      </c>
      <c r="S24" s="14">
        <f t="shared" ca="1" si="8"/>
        <v>0</v>
      </c>
      <c r="T24" s="15">
        <f t="shared" ca="1" si="9"/>
        <v>0</v>
      </c>
      <c r="U24" s="13">
        <f ca="1">IF(Table1[[#This Row],[Country of the movie]]="America",1,0)</f>
        <v>0</v>
      </c>
      <c r="V24" s="14">
        <f ca="1">IF(Table1[[#This Row],[Country of the movie]]="Europe",1,0)</f>
        <v>0</v>
      </c>
      <c r="W24" s="14">
        <f ca="1">IF(Table1[[#This Row],[Country of the movie]]="Asia",1,0)</f>
        <v>1</v>
      </c>
      <c r="X24" s="15">
        <f ca="1">IF(Table1[[#This Row],[Country of the movie]]="Africa",1,0)</f>
        <v>0</v>
      </c>
      <c r="Y24" s="7">
        <f ca="1">IF(Table1[[#This Row],[Popular actor]]="Yes",1,0)</f>
        <v>1</v>
      </c>
      <c r="Z24" s="8">
        <f ca="1">IF(Table1[[#This Row],[Popular actor]]="No",1,0)</f>
        <v>0</v>
      </c>
      <c r="AA24" s="46"/>
      <c r="AB24" s="53">
        <f ca="1">IF(AND(Table1[[#This Row],[Year of the movie]]&gt;=2000,Table1[[#This Row],[Year of the movie]]&lt;=2005),1,0)</f>
        <v>0</v>
      </c>
      <c r="AC24" s="54">
        <f ca="1">IF(AND(Table1[[#This Row],[Year of the movie]]&gt;=2006,Table1[[#This Row],[Year of the movie]]&lt;=2010),1,0)</f>
        <v>0</v>
      </c>
      <c r="AD24" s="54">
        <f ca="1">IF(AND(Table1[[#This Row],[Year of the movie]]&gt;=2011,Table1[[#This Row],[Year of the movie]]&lt;=2015),1,0)</f>
        <v>0</v>
      </c>
      <c r="AE24" s="55">
        <f ca="1">IF(AND(Table1[[#This Row],[Year of the movie]]&gt;=2016,Table1[[#This Row],[Year of the movie]]&lt;=2022),1,0)</f>
        <v>1</v>
      </c>
      <c r="AF24" s="46"/>
      <c r="AG24" s="8"/>
    </row>
    <row r="25" spans="2:33" ht="15.6" x14ac:dyDescent="0.3">
      <c r="B25" s="7"/>
      <c r="C25" s="46">
        <f t="shared" ca="1" si="0"/>
        <v>1</v>
      </c>
      <c r="D25" s="64" t="str">
        <f ca="1">VLOOKUP(C25,$K$12:$L$16,2)</f>
        <v>action</v>
      </c>
      <c r="E25" s="64">
        <f t="shared" ca="1" si="1"/>
        <v>2</v>
      </c>
      <c r="F25" s="64" t="str">
        <f ca="1">VLOOKUP(E25,$M$12:$N$15,2)</f>
        <v>Europe</v>
      </c>
      <c r="G25" s="64">
        <f t="shared" ca="1" si="2"/>
        <v>2</v>
      </c>
      <c r="H25" s="64" t="str">
        <f t="shared" ca="1" si="3"/>
        <v>No</v>
      </c>
      <c r="I25" s="64">
        <f t="shared" ca="1" si="4"/>
        <v>2002</v>
      </c>
      <c r="J25" s="46"/>
      <c r="K25" s="46"/>
      <c r="L25" s="46"/>
      <c r="M25" s="46"/>
      <c r="N25" s="46"/>
      <c r="O25" s="46"/>
      <c r="P25" s="13">
        <f t="shared" ca="1" si="5"/>
        <v>1</v>
      </c>
      <c r="Q25" s="14">
        <f t="shared" ca="1" si="6"/>
        <v>0</v>
      </c>
      <c r="R25" s="14">
        <f t="shared" ca="1" si="7"/>
        <v>0</v>
      </c>
      <c r="S25" s="14">
        <f t="shared" ca="1" si="8"/>
        <v>0</v>
      </c>
      <c r="T25" s="15">
        <f t="shared" ca="1" si="9"/>
        <v>0</v>
      </c>
      <c r="U25" s="13">
        <f ca="1">IF(Table1[[#This Row],[Country of the movie]]="America",1,0)</f>
        <v>0</v>
      </c>
      <c r="V25" s="14">
        <f ca="1">IF(Table1[[#This Row],[Country of the movie]]="Europe",1,0)</f>
        <v>1</v>
      </c>
      <c r="W25" s="14">
        <f ca="1">IF(Table1[[#This Row],[Country of the movie]]="Asia",1,0)</f>
        <v>0</v>
      </c>
      <c r="X25" s="15">
        <f ca="1">IF(Table1[[#This Row],[Country of the movie]]="Africa",1,0)</f>
        <v>0</v>
      </c>
      <c r="Y25" s="7">
        <f ca="1">IF(Table1[[#This Row],[Popular actor]]="Yes",1,0)</f>
        <v>0</v>
      </c>
      <c r="Z25" s="8">
        <f ca="1">IF(Table1[[#This Row],[Popular actor]]="No",1,0)</f>
        <v>1</v>
      </c>
      <c r="AA25" s="46"/>
      <c r="AB25" s="53">
        <f ca="1">IF(AND(Table1[[#This Row],[Year of the movie]]&gt;=2000,Table1[[#This Row],[Year of the movie]]&lt;=2005),1,0)</f>
        <v>1</v>
      </c>
      <c r="AC25" s="54">
        <f ca="1">IF(AND(Table1[[#This Row],[Year of the movie]]&gt;=2006,Table1[[#This Row],[Year of the movie]]&lt;=2010),1,0)</f>
        <v>0</v>
      </c>
      <c r="AD25" s="54">
        <f ca="1">IF(AND(Table1[[#This Row],[Year of the movie]]&gt;=2011,Table1[[#This Row],[Year of the movie]]&lt;=2015),1,0)</f>
        <v>0</v>
      </c>
      <c r="AE25" s="55">
        <f ca="1">IF(AND(Table1[[#This Row],[Year of the movie]]&gt;=2016,Table1[[#This Row],[Year of the movie]]&lt;=2022),1,0)</f>
        <v>0</v>
      </c>
      <c r="AF25" s="46"/>
      <c r="AG25" s="8"/>
    </row>
    <row r="26" spans="2:33" ht="15.6" x14ac:dyDescent="0.3">
      <c r="B26" s="7"/>
      <c r="C26" s="46">
        <f t="shared" ca="1" si="0"/>
        <v>4</v>
      </c>
      <c r="D26" s="64" t="str">
        <f ca="1">VLOOKUP(C26,$K$12:$L$16,2)</f>
        <v>drama</v>
      </c>
      <c r="E26" s="64">
        <f t="shared" ca="1" si="1"/>
        <v>4</v>
      </c>
      <c r="F26" s="64" t="str">
        <f ca="1">VLOOKUP(E26,$M$12:$N$15,2)</f>
        <v>Africa</v>
      </c>
      <c r="G26" s="64">
        <f t="shared" ca="1" si="2"/>
        <v>2</v>
      </c>
      <c r="H26" s="64" t="str">
        <f t="shared" ca="1" si="3"/>
        <v>No</v>
      </c>
      <c r="I26" s="64">
        <f t="shared" ca="1" si="4"/>
        <v>2020</v>
      </c>
      <c r="J26" s="46"/>
      <c r="K26" s="46"/>
      <c r="L26" s="46"/>
      <c r="M26" s="46"/>
      <c r="N26" s="46"/>
      <c r="O26" s="46"/>
      <c r="P26" s="13">
        <f t="shared" ca="1" si="5"/>
        <v>0</v>
      </c>
      <c r="Q26" s="14">
        <f t="shared" ca="1" si="6"/>
        <v>1</v>
      </c>
      <c r="R26" s="14">
        <f t="shared" ca="1" si="7"/>
        <v>0</v>
      </c>
      <c r="S26" s="14">
        <f t="shared" ca="1" si="8"/>
        <v>0</v>
      </c>
      <c r="T26" s="15">
        <f t="shared" ca="1" si="9"/>
        <v>0</v>
      </c>
      <c r="U26" s="13">
        <f ca="1">IF(Table1[[#This Row],[Country of the movie]]="America",1,0)</f>
        <v>0</v>
      </c>
      <c r="V26" s="14">
        <f ca="1">IF(Table1[[#This Row],[Country of the movie]]="Europe",1,0)</f>
        <v>0</v>
      </c>
      <c r="W26" s="14">
        <f ca="1">IF(Table1[[#This Row],[Country of the movie]]="Asia",1,0)</f>
        <v>0</v>
      </c>
      <c r="X26" s="15">
        <f ca="1">IF(Table1[[#This Row],[Country of the movie]]="Africa",1,0)</f>
        <v>1</v>
      </c>
      <c r="Y26" s="7">
        <f ca="1">IF(Table1[[#This Row],[Popular actor]]="Yes",1,0)</f>
        <v>0</v>
      </c>
      <c r="Z26" s="8">
        <f ca="1">IF(Table1[[#This Row],[Popular actor]]="No",1,0)</f>
        <v>1</v>
      </c>
      <c r="AA26" s="46"/>
      <c r="AB26" s="53">
        <f ca="1">IF(AND(Table1[[#This Row],[Year of the movie]]&gt;=2000,Table1[[#This Row],[Year of the movie]]&lt;=2005),1,0)</f>
        <v>0</v>
      </c>
      <c r="AC26" s="54">
        <f ca="1">IF(AND(Table1[[#This Row],[Year of the movie]]&gt;=2006,Table1[[#This Row],[Year of the movie]]&lt;=2010),1,0)</f>
        <v>0</v>
      </c>
      <c r="AD26" s="54">
        <f ca="1">IF(AND(Table1[[#This Row],[Year of the movie]]&gt;=2011,Table1[[#This Row],[Year of the movie]]&lt;=2015),1,0)</f>
        <v>0</v>
      </c>
      <c r="AE26" s="55">
        <f ca="1">IF(AND(Table1[[#This Row],[Year of the movie]]&gt;=2016,Table1[[#This Row],[Year of the movie]]&lt;=2022),1,0)</f>
        <v>1</v>
      </c>
      <c r="AF26" s="46"/>
      <c r="AG26" s="8"/>
    </row>
    <row r="27" spans="2:33" ht="15.6" x14ac:dyDescent="0.3">
      <c r="B27" s="7"/>
      <c r="C27" s="46">
        <f t="shared" ca="1" si="0"/>
        <v>3</v>
      </c>
      <c r="D27" s="64" t="str">
        <f ca="1">VLOOKUP(C27,$K$12:$L$16,2)</f>
        <v>horror</v>
      </c>
      <c r="E27" s="64">
        <f t="shared" ca="1" si="1"/>
        <v>2</v>
      </c>
      <c r="F27" s="64" t="str">
        <f ca="1">VLOOKUP(E27,$M$12:$N$15,2)</f>
        <v>Europe</v>
      </c>
      <c r="G27" s="64">
        <f t="shared" ca="1" si="2"/>
        <v>1</v>
      </c>
      <c r="H27" s="64" t="str">
        <f t="shared" ca="1" si="3"/>
        <v>Yes</v>
      </c>
      <c r="I27" s="64">
        <f t="shared" ca="1" si="4"/>
        <v>2014</v>
      </c>
      <c r="J27" s="46"/>
      <c r="K27" s="46"/>
      <c r="L27" s="46"/>
      <c r="M27" s="46"/>
      <c r="N27" s="46"/>
      <c r="O27" s="46"/>
      <c r="P27" s="13">
        <f t="shared" ca="1" si="5"/>
        <v>0</v>
      </c>
      <c r="Q27" s="14">
        <f t="shared" ca="1" si="6"/>
        <v>0</v>
      </c>
      <c r="R27" s="14">
        <f t="shared" ca="1" si="7"/>
        <v>1</v>
      </c>
      <c r="S27" s="14">
        <f t="shared" ca="1" si="8"/>
        <v>0</v>
      </c>
      <c r="T27" s="15">
        <f t="shared" ca="1" si="9"/>
        <v>0</v>
      </c>
      <c r="U27" s="13">
        <f ca="1">IF(Table1[[#This Row],[Country of the movie]]="America",1,0)</f>
        <v>0</v>
      </c>
      <c r="V27" s="14">
        <f ca="1">IF(Table1[[#This Row],[Country of the movie]]="Europe",1,0)</f>
        <v>1</v>
      </c>
      <c r="W27" s="14">
        <f ca="1">IF(Table1[[#This Row],[Country of the movie]]="Asia",1,0)</f>
        <v>0</v>
      </c>
      <c r="X27" s="15">
        <f ca="1">IF(Table1[[#This Row],[Country of the movie]]="Africa",1,0)</f>
        <v>0</v>
      </c>
      <c r="Y27" s="7">
        <f ca="1">IF(Table1[[#This Row],[Popular actor]]="Yes",1,0)</f>
        <v>1</v>
      </c>
      <c r="Z27" s="8">
        <f ca="1">IF(Table1[[#This Row],[Popular actor]]="No",1,0)</f>
        <v>0</v>
      </c>
      <c r="AA27" s="46"/>
      <c r="AB27" s="53">
        <f ca="1">IF(AND(Table1[[#This Row],[Year of the movie]]&gt;=2000,Table1[[#This Row],[Year of the movie]]&lt;=2005),1,0)</f>
        <v>0</v>
      </c>
      <c r="AC27" s="54">
        <f ca="1">IF(AND(Table1[[#This Row],[Year of the movie]]&gt;=2006,Table1[[#This Row],[Year of the movie]]&lt;=2010),1,0)</f>
        <v>0</v>
      </c>
      <c r="AD27" s="54">
        <f ca="1">IF(AND(Table1[[#This Row],[Year of the movie]]&gt;=2011,Table1[[#This Row],[Year of the movie]]&lt;=2015),1,0)</f>
        <v>1</v>
      </c>
      <c r="AE27" s="55">
        <f ca="1">IF(AND(Table1[[#This Row],[Year of the movie]]&gt;=2016,Table1[[#This Row],[Year of the movie]]&lt;=2022),1,0)</f>
        <v>0</v>
      </c>
      <c r="AF27" s="46"/>
      <c r="AG27" s="8"/>
    </row>
    <row r="28" spans="2:33" ht="15.6" x14ac:dyDescent="0.3">
      <c r="B28" s="7"/>
      <c r="C28" s="46">
        <f t="shared" ca="1" si="0"/>
        <v>2</v>
      </c>
      <c r="D28" s="64" t="str">
        <f ca="1">VLOOKUP(C28,$K$12:$L$16,2)</f>
        <v>comedy</v>
      </c>
      <c r="E28" s="64">
        <f t="shared" ca="1" si="1"/>
        <v>2</v>
      </c>
      <c r="F28" s="64" t="str">
        <f ca="1">VLOOKUP(E28,$M$12:$N$15,2)</f>
        <v>Europe</v>
      </c>
      <c r="G28" s="64">
        <f t="shared" ca="1" si="2"/>
        <v>2</v>
      </c>
      <c r="H28" s="64" t="str">
        <f t="shared" ca="1" si="3"/>
        <v>No</v>
      </c>
      <c r="I28" s="64">
        <f t="shared" ca="1" si="4"/>
        <v>2011</v>
      </c>
      <c r="J28" s="46"/>
      <c r="K28" s="46"/>
      <c r="L28" s="46"/>
      <c r="M28" s="46"/>
      <c r="N28" s="46"/>
      <c r="O28" s="46"/>
      <c r="P28" s="13">
        <f t="shared" ca="1" si="5"/>
        <v>0</v>
      </c>
      <c r="Q28" s="14">
        <f t="shared" ca="1" si="6"/>
        <v>0</v>
      </c>
      <c r="R28" s="14">
        <f t="shared" ca="1" si="7"/>
        <v>0</v>
      </c>
      <c r="S28" s="14">
        <f t="shared" ca="1" si="8"/>
        <v>1</v>
      </c>
      <c r="T28" s="15">
        <f t="shared" ca="1" si="9"/>
        <v>0</v>
      </c>
      <c r="U28" s="13">
        <f ca="1">IF(Table1[[#This Row],[Country of the movie]]="America",1,0)</f>
        <v>0</v>
      </c>
      <c r="V28" s="14">
        <f ca="1">IF(Table1[[#This Row],[Country of the movie]]="Europe",1,0)</f>
        <v>1</v>
      </c>
      <c r="W28" s="14">
        <f ca="1">IF(Table1[[#This Row],[Country of the movie]]="Asia",1,0)</f>
        <v>0</v>
      </c>
      <c r="X28" s="15">
        <f ca="1">IF(Table1[[#This Row],[Country of the movie]]="Africa",1,0)</f>
        <v>0</v>
      </c>
      <c r="Y28" s="7">
        <f ca="1">IF(Table1[[#This Row],[Popular actor]]="Yes",1,0)</f>
        <v>0</v>
      </c>
      <c r="Z28" s="8">
        <f ca="1">IF(Table1[[#This Row],[Popular actor]]="No",1,0)</f>
        <v>1</v>
      </c>
      <c r="AA28" s="46"/>
      <c r="AB28" s="53">
        <f ca="1">IF(AND(Table1[[#This Row],[Year of the movie]]&gt;=2000,Table1[[#This Row],[Year of the movie]]&lt;=2005),1,0)</f>
        <v>0</v>
      </c>
      <c r="AC28" s="54">
        <f ca="1">IF(AND(Table1[[#This Row],[Year of the movie]]&gt;=2006,Table1[[#This Row],[Year of the movie]]&lt;=2010),1,0)</f>
        <v>0</v>
      </c>
      <c r="AD28" s="54">
        <f ca="1">IF(AND(Table1[[#This Row],[Year of the movie]]&gt;=2011,Table1[[#This Row],[Year of the movie]]&lt;=2015),1,0)</f>
        <v>1</v>
      </c>
      <c r="AE28" s="55">
        <f ca="1">IF(AND(Table1[[#This Row],[Year of the movie]]&gt;=2016,Table1[[#This Row],[Year of the movie]]&lt;=2022),1,0)</f>
        <v>0</v>
      </c>
      <c r="AF28" s="46"/>
      <c r="AG28" s="8"/>
    </row>
    <row r="29" spans="2:33" ht="15.6" x14ac:dyDescent="0.3">
      <c r="B29" s="7"/>
      <c r="C29" s="46">
        <f t="shared" ca="1" si="0"/>
        <v>3</v>
      </c>
      <c r="D29" s="64" t="str">
        <f ca="1">VLOOKUP(C29,$K$12:$L$16,2)</f>
        <v>horror</v>
      </c>
      <c r="E29" s="64">
        <f t="shared" ca="1" si="1"/>
        <v>3</v>
      </c>
      <c r="F29" s="64" t="str">
        <f ca="1">VLOOKUP(E29,$M$12:$N$15,2)</f>
        <v>Asia</v>
      </c>
      <c r="G29" s="64">
        <f t="shared" ca="1" si="2"/>
        <v>1</v>
      </c>
      <c r="H29" s="64" t="str">
        <f t="shared" ca="1" si="3"/>
        <v>Yes</v>
      </c>
      <c r="I29" s="64">
        <f t="shared" ca="1" si="4"/>
        <v>2005</v>
      </c>
      <c r="J29" s="46"/>
      <c r="K29" s="46"/>
      <c r="L29" s="46"/>
      <c r="M29" s="46"/>
      <c r="N29" s="46"/>
      <c r="O29" s="46"/>
      <c r="P29" s="13">
        <f t="shared" ca="1" si="5"/>
        <v>0</v>
      </c>
      <c r="Q29" s="14">
        <f t="shared" ca="1" si="6"/>
        <v>0</v>
      </c>
      <c r="R29" s="14">
        <f t="shared" ca="1" si="7"/>
        <v>1</v>
      </c>
      <c r="S29" s="14">
        <f t="shared" ca="1" si="8"/>
        <v>0</v>
      </c>
      <c r="T29" s="15">
        <f t="shared" ca="1" si="9"/>
        <v>0</v>
      </c>
      <c r="U29" s="13">
        <f ca="1">IF(Table1[[#This Row],[Country of the movie]]="America",1,0)</f>
        <v>0</v>
      </c>
      <c r="V29" s="14">
        <f ca="1">IF(Table1[[#This Row],[Country of the movie]]="Europe",1,0)</f>
        <v>0</v>
      </c>
      <c r="W29" s="14">
        <f ca="1">IF(Table1[[#This Row],[Country of the movie]]="Asia",1,0)</f>
        <v>1</v>
      </c>
      <c r="X29" s="15">
        <f ca="1">IF(Table1[[#This Row],[Country of the movie]]="Africa",1,0)</f>
        <v>0</v>
      </c>
      <c r="Y29" s="7">
        <f ca="1">IF(Table1[[#This Row],[Popular actor]]="Yes",1,0)</f>
        <v>1</v>
      </c>
      <c r="Z29" s="8">
        <f ca="1">IF(Table1[[#This Row],[Popular actor]]="No",1,0)</f>
        <v>0</v>
      </c>
      <c r="AA29" s="46"/>
      <c r="AB29" s="53">
        <f ca="1">IF(AND(Table1[[#This Row],[Year of the movie]]&gt;=2000,Table1[[#This Row],[Year of the movie]]&lt;=2005),1,0)</f>
        <v>1</v>
      </c>
      <c r="AC29" s="54">
        <f ca="1">IF(AND(Table1[[#This Row],[Year of the movie]]&gt;=2006,Table1[[#This Row],[Year of the movie]]&lt;=2010),1,0)</f>
        <v>0</v>
      </c>
      <c r="AD29" s="54">
        <f ca="1">IF(AND(Table1[[#This Row],[Year of the movie]]&gt;=2011,Table1[[#This Row],[Year of the movie]]&lt;=2015),1,0)</f>
        <v>0</v>
      </c>
      <c r="AE29" s="55">
        <f ca="1">IF(AND(Table1[[#This Row],[Year of the movie]]&gt;=2016,Table1[[#This Row],[Year of the movie]]&lt;=2022),1,0)</f>
        <v>0</v>
      </c>
      <c r="AF29" s="46"/>
      <c r="AG29" s="8"/>
    </row>
    <row r="30" spans="2:33" ht="15.6" x14ac:dyDescent="0.3">
      <c r="B30" s="7"/>
      <c r="C30" s="46">
        <f t="shared" ca="1" si="0"/>
        <v>4</v>
      </c>
      <c r="D30" s="64" t="str">
        <f ca="1">VLOOKUP(C30,$K$12:$L$16,2)</f>
        <v>drama</v>
      </c>
      <c r="E30" s="64">
        <f t="shared" ca="1" si="1"/>
        <v>4</v>
      </c>
      <c r="F30" s="64" t="str">
        <f ca="1">VLOOKUP(E30,$M$12:$N$15,2)</f>
        <v>Africa</v>
      </c>
      <c r="G30" s="64">
        <f t="shared" ca="1" si="2"/>
        <v>2</v>
      </c>
      <c r="H30" s="64" t="str">
        <f t="shared" ca="1" si="3"/>
        <v>No</v>
      </c>
      <c r="I30" s="64">
        <f t="shared" ca="1" si="4"/>
        <v>2014</v>
      </c>
      <c r="J30" s="46"/>
      <c r="K30" s="46"/>
      <c r="L30" s="46"/>
      <c r="M30" s="46"/>
      <c r="N30" s="46"/>
      <c r="O30" s="46"/>
      <c r="P30" s="13">
        <f t="shared" ca="1" si="5"/>
        <v>0</v>
      </c>
      <c r="Q30" s="14">
        <f t="shared" ca="1" si="6"/>
        <v>1</v>
      </c>
      <c r="R30" s="14">
        <f t="shared" ca="1" si="7"/>
        <v>0</v>
      </c>
      <c r="S30" s="14">
        <f t="shared" ca="1" si="8"/>
        <v>0</v>
      </c>
      <c r="T30" s="15">
        <f t="shared" ca="1" si="9"/>
        <v>0</v>
      </c>
      <c r="U30" s="13">
        <f ca="1">IF(Table1[[#This Row],[Country of the movie]]="America",1,0)</f>
        <v>0</v>
      </c>
      <c r="V30" s="14">
        <f ca="1">IF(Table1[[#This Row],[Country of the movie]]="Europe",1,0)</f>
        <v>0</v>
      </c>
      <c r="W30" s="14">
        <f ca="1">IF(Table1[[#This Row],[Country of the movie]]="Asia",1,0)</f>
        <v>0</v>
      </c>
      <c r="X30" s="15">
        <f ca="1">IF(Table1[[#This Row],[Country of the movie]]="Africa",1,0)</f>
        <v>1</v>
      </c>
      <c r="Y30" s="7">
        <f ca="1">IF(Table1[[#This Row],[Popular actor]]="Yes",1,0)</f>
        <v>0</v>
      </c>
      <c r="Z30" s="8">
        <f ca="1">IF(Table1[[#This Row],[Popular actor]]="No",1,0)</f>
        <v>1</v>
      </c>
      <c r="AA30" s="46"/>
      <c r="AB30" s="53">
        <f ca="1">IF(AND(Table1[[#This Row],[Year of the movie]]&gt;=2000,Table1[[#This Row],[Year of the movie]]&lt;=2005),1,0)</f>
        <v>0</v>
      </c>
      <c r="AC30" s="54">
        <f ca="1">IF(AND(Table1[[#This Row],[Year of the movie]]&gt;=2006,Table1[[#This Row],[Year of the movie]]&lt;=2010),1,0)</f>
        <v>0</v>
      </c>
      <c r="AD30" s="54">
        <f ca="1">IF(AND(Table1[[#This Row],[Year of the movie]]&gt;=2011,Table1[[#This Row],[Year of the movie]]&lt;=2015),1,0)</f>
        <v>1</v>
      </c>
      <c r="AE30" s="55">
        <f ca="1">IF(AND(Table1[[#This Row],[Year of the movie]]&gt;=2016,Table1[[#This Row],[Year of the movie]]&lt;=2022),1,0)</f>
        <v>0</v>
      </c>
      <c r="AF30" s="46"/>
      <c r="AG30" s="8"/>
    </row>
    <row r="31" spans="2:33" ht="15.6" x14ac:dyDescent="0.3">
      <c r="B31" s="7"/>
      <c r="C31" s="46">
        <f t="shared" ca="1" si="0"/>
        <v>3</v>
      </c>
      <c r="D31" s="64" t="str">
        <f ca="1">VLOOKUP(C31,$K$12:$L$16,2)</f>
        <v>horror</v>
      </c>
      <c r="E31" s="64">
        <f t="shared" ca="1" si="1"/>
        <v>3</v>
      </c>
      <c r="F31" s="64" t="str">
        <f ca="1">VLOOKUP(E31,$M$12:$N$15,2)</f>
        <v>Asia</v>
      </c>
      <c r="G31" s="64">
        <f t="shared" ca="1" si="2"/>
        <v>2</v>
      </c>
      <c r="H31" s="64" t="str">
        <f t="shared" ca="1" si="3"/>
        <v>No</v>
      </c>
      <c r="I31" s="64">
        <f t="shared" ca="1" si="4"/>
        <v>2020</v>
      </c>
      <c r="J31" s="46"/>
      <c r="K31" s="46"/>
      <c r="L31" s="46"/>
      <c r="M31" s="46"/>
      <c r="N31" s="46"/>
      <c r="O31" s="46"/>
      <c r="P31" s="13">
        <f t="shared" ca="1" si="5"/>
        <v>0</v>
      </c>
      <c r="Q31" s="14">
        <f t="shared" ca="1" si="6"/>
        <v>0</v>
      </c>
      <c r="R31" s="14">
        <f t="shared" ca="1" si="7"/>
        <v>1</v>
      </c>
      <c r="S31" s="14">
        <f t="shared" ca="1" si="8"/>
        <v>0</v>
      </c>
      <c r="T31" s="15">
        <f t="shared" ca="1" si="9"/>
        <v>0</v>
      </c>
      <c r="U31" s="13">
        <f ca="1">IF(Table1[[#This Row],[Country of the movie]]="America",1,0)</f>
        <v>0</v>
      </c>
      <c r="V31" s="14">
        <f ca="1">IF(Table1[[#This Row],[Country of the movie]]="Europe",1,0)</f>
        <v>0</v>
      </c>
      <c r="W31" s="14">
        <f ca="1">IF(Table1[[#This Row],[Country of the movie]]="Asia",1,0)</f>
        <v>1</v>
      </c>
      <c r="X31" s="15">
        <f ca="1">IF(Table1[[#This Row],[Country of the movie]]="Africa",1,0)</f>
        <v>0</v>
      </c>
      <c r="Y31" s="7">
        <f ca="1">IF(Table1[[#This Row],[Popular actor]]="Yes",1,0)</f>
        <v>0</v>
      </c>
      <c r="Z31" s="8">
        <f ca="1">IF(Table1[[#This Row],[Popular actor]]="No",1,0)</f>
        <v>1</v>
      </c>
      <c r="AA31" s="46"/>
      <c r="AB31" s="53">
        <f ca="1">IF(AND(Table1[[#This Row],[Year of the movie]]&gt;=2000,Table1[[#This Row],[Year of the movie]]&lt;=2005),1,0)</f>
        <v>0</v>
      </c>
      <c r="AC31" s="54">
        <f ca="1">IF(AND(Table1[[#This Row],[Year of the movie]]&gt;=2006,Table1[[#This Row],[Year of the movie]]&lt;=2010),1,0)</f>
        <v>0</v>
      </c>
      <c r="AD31" s="54">
        <f ca="1">IF(AND(Table1[[#This Row],[Year of the movie]]&gt;=2011,Table1[[#This Row],[Year of the movie]]&lt;=2015),1,0)</f>
        <v>0</v>
      </c>
      <c r="AE31" s="55">
        <f ca="1">IF(AND(Table1[[#This Row],[Year of the movie]]&gt;=2016,Table1[[#This Row],[Year of the movie]]&lt;=2022),1,0)</f>
        <v>1</v>
      </c>
      <c r="AF31" s="46"/>
      <c r="AG31" s="8"/>
    </row>
    <row r="32" spans="2:33" ht="15.6" x14ac:dyDescent="0.3">
      <c r="B32" s="7"/>
      <c r="C32" s="46">
        <f t="shared" ca="1" si="0"/>
        <v>4</v>
      </c>
      <c r="D32" s="64" t="str">
        <f ca="1">VLOOKUP(C32,$K$12:$L$16,2)</f>
        <v>drama</v>
      </c>
      <c r="E32" s="64">
        <f t="shared" ca="1" si="1"/>
        <v>3</v>
      </c>
      <c r="F32" s="64" t="str">
        <f ca="1">VLOOKUP(E32,$M$12:$N$15,2)</f>
        <v>Asia</v>
      </c>
      <c r="G32" s="64">
        <f t="shared" ca="1" si="2"/>
        <v>1</v>
      </c>
      <c r="H32" s="64" t="str">
        <f t="shared" ca="1" si="3"/>
        <v>Yes</v>
      </c>
      <c r="I32" s="64">
        <f t="shared" ca="1" si="4"/>
        <v>2010</v>
      </c>
      <c r="J32" s="46"/>
      <c r="K32" s="46"/>
      <c r="L32" s="46"/>
      <c r="M32" s="46"/>
      <c r="N32" s="46"/>
      <c r="O32" s="46"/>
      <c r="P32" s="13">
        <f t="shared" ca="1" si="5"/>
        <v>0</v>
      </c>
      <c r="Q32" s="14">
        <f t="shared" ca="1" si="6"/>
        <v>1</v>
      </c>
      <c r="R32" s="14">
        <f t="shared" ca="1" si="7"/>
        <v>0</v>
      </c>
      <c r="S32" s="14">
        <f t="shared" ca="1" si="8"/>
        <v>0</v>
      </c>
      <c r="T32" s="15">
        <f t="shared" ca="1" si="9"/>
        <v>0</v>
      </c>
      <c r="U32" s="13">
        <f ca="1">IF(Table1[[#This Row],[Country of the movie]]="America",1,0)</f>
        <v>0</v>
      </c>
      <c r="V32" s="14">
        <f ca="1">IF(Table1[[#This Row],[Country of the movie]]="Europe",1,0)</f>
        <v>0</v>
      </c>
      <c r="W32" s="14">
        <f ca="1">IF(Table1[[#This Row],[Country of the movie]]="Asia",1,0)</f>
        <v>1</v>
      </c>
      <c r="X32" s="15">
        <f ca="1">IF(Table1[[#This Row],[Country of the movie]]="Africa",1,0)</f>
        <v>0</v>
      </c>
      <c r="Y32" s="7">
        <f ca="1">IF(Table1[[#This Row],[Popular actor]]="Yes",1,0)</f>
        <v>1</v>
      </c>
      <c r="Z32" s="8">
        <f ca="1">IF(Table1[[#This Row],[Popular actor]]="No",1,0)</f>
        <v>0</v>
      </c>
      <c r="AA32" s="46"/>
      <c r="AB32" s="53">
        <f ca="1">IF(AND(Table1[[#This Row],[Year of the movie]]&gt;=2000,Table1[[#This Row],[Year of the movie]]&lt;=2005),1,0)</f>
        <v>0</v>
      </c>
      <c r="AC32" s="54">
        <f ca="1">IF(AND(Table1[[#This Row],[Year of the movie]]&gt;=2006,Table1[[#This Row],[Year of the movie]]&lt;=2010),1,0)</f>
        <v>1</v>
      </c>
      <c r="AD32" s="54">
        <f ca="1">IF(AND(Table1[[#This Row],[Year of the movie]]&gt;=2011,Table1[[#This Row],[Year of the movie]]&lt;=2015),1,0)</f>
        <v>0</v>
      </c>
      <c r="AE32" s="55">
        <f ca="1">IF(AND(Table1[[#This Row],[Year of the movie]]&gt;=2016,Table1[[#This Row],[Year of the movie]]&lt;=2022),1,0)</f>
        <v>0</v>
      </c>
      <c r="AF32" s="46"/>
      <c r="AG32" s="8"/>
    </row>
    <row r="33" spans="2:33" ht="15.6" x14ac:dyDescent="0.3">
      <c r="B33" s="7"/>
      <c r="C33" s="46">
        <f t="shared" ref="C33:C52" ca="1" si="10">RANDBETWEEN(1,5)</f>
        <v>4</v>
      </c>
      <c r="D33" s="64" t="str">
        <f ca="1">VLOOKUP(C33,$K$12:$L$16,2)</f>
        <v>drama</v>
      </c>
      <c r="E33" s="64">
        <f t="shared" ref="E33:E52" ca="1" si="11">RANDBETWEEN(1,4)</f>
        <v>2</v>
      </c>
      <c r="F33" s="64" t="str">
        <f ca="1">VLOOKUP(E33,$M$12:$N$15,2)</f>
        <v>Europe</v>
      </c>
      <c r="G33" s="64">
        <f t="shared" ref="G33:G52" ca="1" si="12">RANDBETWEEN(1,2)</f>
        <v>1</v>
      </c>
      <c r="H33" s="64" t="str">
        <f t="shared" ref="H33:H52" ca="1" si="13">IF(G33=1,"Yes","No")</f>
        <v>Yes</v>
      </c>
      <c r="I33" s="64">
        <f t="shared" ref="I33:I52" ca="1" si="14">RANDBETWEEN(2000,2022)</f>
        <v>2016</v>
      </c>
      <c r="J33" s="46"/>
      <c r="K33" s="46"/>
      <c r="L33" s="46"/>
      <c r="M33" s="46"/>
      <c r="N33" s="46"/>
      <c r="O33" s="46"/>
      <c r="P33" s="13">
        <f t="shared" ref="P33:P51" ca="1" si="15">IF(D33="action",1,0)</f>
        <v>0</v>
      </c>
      <c r="Q33" s="14">
        <f t="shared" ref="Q33:Q51" ca="1" si="16">IF(D33="drama",1,0)</f>
        <v>1</v>
      </c>
      <c r="R33" s="14">
        <f t="shared" ref="R33:R51" ca="1" si="17">IF(D33="horror",1,0)</f>
        <v>0</v>
      </c>
      <c r="S33" s="14">
        <f t="shared" ref="S33:S51" ca="1" si="18">IF(D33="comedy",1,0)</f>
        <v>0</v>
      </c>
      <c r="T33" s="15">
        <f t="shared" ref="T33:T51" ca="1" si="19">IF(D33="thriller",1,0)</f>
        <v>0</v>
      </c>
      <c r="U33" s="13">
        <f ca="1">IF(Table1[[#This Row],[Country of the movie]]="America",1,0)</f>
        <v>0</v>
      </c>
      <c r="V33" s="14">
        <f ca="1">IF(Table1[[#This Row],[Country of the movie]]="Europe",1,0)</f>
        <v>1</v>
      </c>
      <c r="W33" s="14">
        <f ca="1">IF(Table1[[#This Row],[Country of the movie]]="Asia",1,0)</f>
        <v>0</v>
      </c>
      <c r="X33" s="15">
        <f ca="1">IF(Table1[[#This Row],[Country of the movie]]="Africa",1,0)</f>
        <v>0</v>
      </c>
      <c r="Y33" s="7">
        <f ca="1">IF(Table1[[#This Row],[Popular actor]]="Yes",1,0)</f>
        <v>1</v>
      </c>
      <c r="Z33" s="8">
        <f ca="1">IF(Table1[[#This Row],[Popular actor]]="No",1,0)</f>
        <v>0</v>
      </c>
      <c r="AA33" s="46"/>
      <c r="AB33" s="53">
        <f ca="1">IF(AND(Table1[[#This Row],[Year of the movie]]&gt;=2000,Table1[[#This Row],[Year of the movie]]&lt;=2005),1,0)</f>
        <v>0</v>
      </c>
      <c r="AC33" s="54">
        <f ca="1">IF(AND(Table1[[#This Row],[Year of the movie]]&gt;=2006,Table1[[#This Row],[Year of the movie]]&lt;=2010),1,0)</f>
        <v>0</v>
      </c>
      <c r="AD33" s="54">
        <f ca="1">IF(AND(Table1[[#This Row],[Year of the movie]]&gt;=2011,Table1[[#This Row],[Year of the movie]]&lt;=2015),1,0)</f>
        <v>0</v>
      </c>
      <c r="AE33" s="55">
        <f ca="1">IF(AND(Table1[[#This Row],[Year of the movie]]&gt;=2016,Table1[[#This Row],[Year of the movie]]&lt;=2022),1,0)</f>
        <v>1</v>
      </c>
      <c r="AF33" s="46"/>
      <c r="AG33" s="8"/>
    </row>
    <row r="34" spans="2:33" ht="15.6" x14ac:dyDescent="0.3">
      <c r="B34" s="7"/>
      <c r="C34" s="46">
        <f t="shared" ca="1" si="10"/>
        <v>1</v>
      </c>
      <c r="D34" s="64" t="str">
        <f ca="1">VLOOKUP(C34,$K$12:$L$16,2)</f>
        <v>action</v>
      </c>
      <c r="E34" s="64">
        <f t="shared" ca="1" si="11"/>
        <v>1</v>
      </c>
      <c r="F34" s="64" t="str">
        <f ca="1">VLOOKUP(E34,$M$12:$N$15,2)</f>
        <v>America</v>
      </c>
      <c r="G34" s="64">
        <f t="shared" ca="1" si="12"/>
        <v>2</v>
      </c>
      <c r="H34" s="64" t="str">
        <f t="shared" ca="1" si="13"/>
        <v>No</v>
      </c>
      <c r="I34" s="64">
        <f t="shared" ca="1" si="14"/>
        <v>2015</v>
      </c>
      <c r="J34" s="46"/>
      <c r="K34" s="46"/>
      <c r="L34" s="46"/>
      <c r="M34" s="46"/>
      <c r="N34" s="46"/>
      <c r="O34" s="46"/>
      <c r="P34" s="13">
        <f t="shared" ca="1" si="15"/>
        <v>1</v>
      </c>
      <c r="Q34" s="14">
        <f t="shared" ca="1" si="16"/>
        <v>0</v>
      </c>
      <c r="R34" s="14">
        <f t="shared" ca="1" si="17"/>
        <v>0</v>
      </c>
      <c r="S34" s="14">
        <f t="shared" ca="1" si="18"/>
        <v>0</v>
      </c>
      <c r="T34" s="15">
        <f t="shared" ca="1" si="19"/>
        <v>0</v>
      </c>
      <c r="U34" s="13">
        <f ca="1">IF(Table1[[#This Row],[Country of the movie]]="America",1,0)</f>
        <v>1</v>
      </c>
      <c r="V34" s="14">
        <f ca="1">IF(Table1[[#This Row],[Country of the movie]]="Europe",1,0)</f>
        <v>0</v>
      </c>
      <c r="W34" s="14">
        <f ca="1">IF(Table1[[#This Row],[Country of the movie]]="Asia",1,0)</f>
        <v>0</v>
      </c>
      <c r="X34" s="15">
        <f ca="1">IF(Table1[[#This Row],[Country of the movie]]="Africa",1,0)</f>
        <v>0</v>
      </c>
      <c r="Y34" s="7">
        <f ca="1">IF(Table1[[#This Row],[Popular actor]]="Yes",1,0)</f>
        <v>0</v>
      </c>
      <c r="Z34" s="8">
        <f ca="1">IF(Table1[[#This Row],[Popular actor]]="No",1,0)</f>
        <v>1</v>
      </c>
      <c r="AA34" s="46"/>
      <c r="AB34" s="53">
        <f ca="1">IF(AND(Table1[[#This Row],[Year of the movie]]&gt;=2000,Table1[[#This Row],[Year of the movie]]&lt;=2005),1,0)</f>
        <v>0</v>
      </c>
      <c r="AC34" s="54">
        <f ca="1">IF(AND(Table1[[#This Row],[Year of the movie]]&gt;=2006,Table1[[#This Row],[Year of the movie]]&lt;=2010),1,0)</f>
        <v>0</v>
      </c>
      <c r="AD34" s="54">
        <f ca="1">IF(AND(Table1[[#This Row],[Year of the movie]]&gt;=2011,Table1[[#This Row],[Year of the movie]]&lt;=2015),1,0)</f>
        <v>1</v>
      </c>
      <c r="AE34" s="55">
        <f ca="1">IF(AND(Table1[[#This Row],[Year of the movie]]&gt;=2016,Table1[[#This Row],[Year of the movie]]&lt;=2022),1,0)</f>
        <v>0</v>
      </c>
      <c r="AF34" s="46"/>
      <c r="AG34" s="8"/>
    </row>
    <row r="35" spans="2:33" ht="15.6" x14ac:dyDescent="0.3">
      <c r="B35" s="7"/>
      <c r="C35" s="46">
        <f t="shared" ca="1" si="10"/>
        <v>2</v>
      </c>
      <c r="D35" s="64" t="str">
        <f ca="1">VLOOKUP(C35,$K$12:$L$16,2)</f>
        <v>comedy</v>
      </c>
      <c r="E35" s="64">
        <f t="shared" ca="1" si="11"/>
        <v>3</v>
      </c>
      <c r="F35" s="64" t="str">
        <f ca="1">VLOOKUP(E35,$M$12:$N$15,2)</f>
        <v>Asia</v>
      </c>
      <c r="G35" s="64">
        <f t="shared" ca="1" si="12"/>
        <v>2</v>
      </c>
      <c r="H35" s="64" t="str">
        <f t="shared" ca="1" si="13"/>
        <v>No</v>
      </c>
      <c r="I35" s="64">
        <f t="shared" ca="1" si="14"/>
        <v>2017</v>
      </c>
      <c r="J35" s="46"/>
      <c r="K35" s="46"/>
      <c r="L35" s="46"/>
      <c r="M35" s="46"/>
      <c r="N35" s="46"/>
      <c r="O35" s="46"/>
      <c r="P35" s="13">
        <f t="shared" ca="1" si="15"/>
        <v>0</v>
      </c>
      <c r="Q35" s="14">
        <f t="shared" ca="1" si="16"/>
        <v>0</v>
      </c>
      <c r="R35" s="14">
        <f t="shared" ca="1" si="17"/>
        <v>0</v>
      </c>
      <c r="S35" s="14">
        <f t="shared" ca="1" si="18"/>
        <v>1</v>
      </c>
      <c r="T35" s="15">
        <f t="shared" ca="1" si="19"/>
        <v>0</v>
      </c>
      <c r="U35" s="13">
        <f ca="1">IF(Table1[[#This Row],[Country of the movie]]="America",1,0)</f>
        <v>0</v>
      </c>
      <c r="V35" s="14">
        <f ca="1">IF(Table1[[#This Row],[Country of the movie]]="Europe",1,0)</f>
        <v>0</v>
      </c>
      <c r="W35" s="14">
        <f ca="1">IF(Table1[[#This Row],[Country of the movie]]="Asia",1,0)</f>
        <v>1</v>
      </c>
      <c r="X35" s="15">
        <f ca="1">IF(Table1[[#This Row],[Country of the movie]]="Africa",1,0)</f>
        <v>0</v>
      </c>
      <c r="Y35" s="7">
        <f ca="1">IF(Table1[[#This Row],[Popular actor]]="Yes",1,0)</f>
        <v>0</v>
      </c>
      <c r="Z35" s="8">
        <f ca="1">IF(Table1[[#This Row],[Popular actor]]="No",1,0)</f>
        <v>1</v>
      </c>
      <c r="AA35" s="46"/>
      <c r="AB35" s="53">
        <f ca="1">IF(AND(Table1[[#This Row],[Year of the movie]]&gt;=2000,Table1[[#This Row],[Year of the movie]]&lt;=2005),1,0)</f>
        <v>0</v>
      </c>
      <c r="AC35" s="54">
        <f ca="1">IF(AND(Table1[[#This Row],[Year of the movie]]&gt;=2006,Table1[[#This Row],[Year of the movie]]&lt;=2010),1,0)</f>
        <v>0</v>
      </c>
      <c r="AD35" s="54">
        <f ca="1">IF(AND(Table1[[#This Row],[Year of the movie]]&gt;=2011,Table1[[#This Row],[Year of the movie]]&lt;=2015),1,0)</f>
        <v>0</v>
      </c>
      <c r="AE35" s="55">
        <f ca="1">IF(AND(Table1[[#This Row],[Year of the movie]]&gt;=2016,Table1[[#This Row],[Year of the movie]]&lt;=2022),1,0)</f>
        <v>1</v>
      </c>
      <c r="AF35" s="46"/>
      <c r="AG35" s="8"/>
    </row>
    <row r="36" spans="2:33" ht="15.6" x14ac:dyDescent="0.3">
      <c r="B36" s="7"/>
      <c r="C36" s="46">
        <f t="shared" ca="1" si="10"/>
        <v>4</v>
      </c>
      <c r="D36" s="64" t="str">
        <f ca="1">VLOOKUP(C36,$K$12:$L$16,2)</f>
        <v>drama</v>
      </c>
      <c r="E36" s="64">
        <f t="shared" ca="1" si="11"/>
        <v>3</v>
      </c>
      <c r="F36" s="64" t="str">
        <f ca="1">VLOOKUP(E36,$M$12:$N$15,2)</f>
        <v>Asia</v>
      </c>
      <c r="G36" s="64">
        <f t="shared" ca="1" si="12"/>
        <v>2</v>
      </c>
      <c r="H36" s="64" t="str">
        <f t="shared" ca="1" si="13"/>
        <v>No</v>
      </c>
      <c r="I36" s="64">
        <f t="shared" ca="1" si="14"/>
        <v>2002</v>
      </c>
      <c r="J36" s="46"/>
      <c r="K36" s="46"/>
      <c r="L36" s="46"/>
      <c r="M36" s="46"/>
      <c r="N36" s="46"/>
      <c r="O36" s="46"/>
      <c r="P36" s="13">
        <f t="shared" ca="1" si="15"/>
        <v>0</v>
      </c>
      <c r="Q36" s="14">
        <f t="shared" ca="1" si="16"/>
        <v>1</v>
      </c>
      <c r="R36" s="14">
        <f t="shared" ca="1" si="17"/>
        <v>0</v>
      </c>
      <c r="S36" s="14">
        <f t="shared" ca="1" si="18"/>
        <v>0</v>
      </c>
      <c r="T36" s="15">
        <f t="shared" ca="1" si="19"/>
        <v>0</v>
      </c>
      <c r="U36" s="13">
        <f ca="1">IF(Table1[[#This Row],[Country of the movie]]="America",1,0)</f>
        <v>0</v>
      </c>
      <c r="V36" s="14">
        <f ca="1">IF(Table1[[#This Row],[Country of the movie]]="Europe",1,0)</f>
        <v>0</v>
      </c>
      <c r="W36" s="14">
        <f ca="1">IF(Table1[[#This Row],[Country of the movie]]="Asia",1,0)</f>
        <v>1</v>
      </c>
      <c r="X36" s="15">
        <f ca="1">IF(Table1[[#This Row],[Country of the movie]]="Africa",1,0)</f>
        <v>0</v>
      </c>
      <c r="Y36" s="7">
        <f ca="1">IF(Table1[[#This Row],[Popular actor]]="Yes",1,0)</f>
        <v>0</v>
      </c>
      <c r="Z36" s="8">
        <f ca="1">IF(Table1[[#This Row],[Popular actor]]="No",1,0)</f>
        <v>1</v>
      </c>
      <c r="AA36" s="46"/>
      <c r="AB36" s="53">
        <f ca="1">IF(AND(Table1[[#This Row],[Year of the movie]]&gt;=2000,Table1[[#This Row],[Year of the movie]]&lt;=2005),1,0)</f>
        <v>1</v>
      </c>
      <c r="AC36" s="54">
        <f ca="1">IF(AND(Table1[[#This Row],[Year of the movie]]&gt;=2006,Table1[[#This Row],[Year of the movie]]&lt;=2010),1,0)</f>
        <v>0</v>
      </c>
      <c r="AD36" s="54">
        <f ca="1">IF(AND(Table1[[#This Row],[Year of the movie]]&gt;=2011,Table1[[#This Row],[Year of the movie]]&lt;=2015),1,0)</f>
        <v>0</v>
      </c>
      <c r="AE36" s="55">
        <f ca="1">IF(AND(Table1[[#This Row],[Year of the movie]]&gt;=2016,Table1[[#This Row],[Year of the movie]]&lt;=2022),1,0)</f>
        <v>0</v>
      </c>
      <c r="AF36" s="46"/>
      <c r="AG36" s="8"/>
    </row>
    <row r="37" spans="2:33" ht="15.6" x14ac:dyDescent="0.3">
      <c r="B37" s="7"/>
      <c r="C37" s="46">
        <f t="shared" ca="1" si="10"/>
        <v>5</v>
      </c>
      <c r="D37" s="64" t="str">
        <f ca="1">VLOOKUP(C37,$K$12:$L$16,2)</f>
        <v>thriller</v>
      </c>
      <c r="E37" s="64">
        <f t="shared" ca="1" si="11"/>
        <v>3</v>
      </c>
      <c r="F37" s="64" t="str">
        <f ca="1">VLOOKUP(E37,$M$12:$N$15,2)</f>
        <v>Asia</v>
      </c>
      <c r="G37" s="64">
        <f t="shared" ca="1" si="12"/>
        <v>2</v>
      </c>
      <c r="H37" s="64" t="str">
        <f t="shared" ca="1" si="13"/>
        <v>No</v>
      </c>
      <c r="I37" s="64">
        <f t="shared" ca="1" si="14"/>
        <v>2006</v>
      </c>
      <c r="J37" s="46"/>
      <c r="K37" s="46"/>
      <c r="L37" s="46"/>
      <c r="M37" s="46"/>
      <c r="N37" s="46"/>
      <c r="O37" s="46"/>
      <c r="P37" s="13">
        <f t="shared" ca="1" si="15"/>
        <v>0</v>
      </c>
      <c r="Q37" s="14">
        <f t="shared" ca="1" si="16"/>
        <v>0</v>
      </c>
      <c r="R37" s="14">
        <f t="shared" ca="1" si="17"/>
        <v>0</v>
      </c>
      <c r="S37" s="14">
        <f t="shared" ca="1" si="18"/>
        <v>0</v>
      </c>
      <c r="T37" s="15">
        <f t="shared" ca="1" si="19"/>
        <v>1</v>
      </c>
      <c r="U37" s="13">
        <f ca="1">IF(Table1[[#This Row],[Country of the movie]]="America",1,0)</f>
        <v>0</v>
      </c>
      <c r="V37" s="14">
        <f ca="1">IF(Table1[[#This Row],[Country of the movie]]="Europe",1,0)</f>
        <v>0</v>
      </c>
      <c r="W37" s="14">
        <f ca="1">IF(Table1[[#This Row],[Country of the movie]]="Asia",1,0)</f>
        <v>1</v>
      </c>
      <c r="X37" s="15">
        <f ca="1">IF(Table1[[#This Row],[Country of the movie]]="Africa",1,0)</f>
        <v>0</v>
      </c>
      <c r="Y37" s="7">
        <f ca="1">IF(Table1[[#This Row],[Popular actor]]="Yes",1,0)</f>
        <v>0</v>
      </c>
      <c r="Z37" s="8">
        <f ca="1">IF(Table1[[#This Row],[Popular actor]]="No",1,0)</f>
        <v>1</v>
      </c>
      <c r="AA37" s="46"/>
      <c r="AB37" s="53">
        <f ca="1">IF(AND(Table1[[#This Row],[Year of the movie]]&gt;=2000,Table1[[#This Row],[Year of the movie]]&lt;=2005),1,0)</f>
        <v>0</v>
      </c>
      <c r="AC37" s="54">
        <f ca="1">IF(AND(Table1[[#This Row],[Year of the movie]]&gt;=2006,Table1[[#This Row],[Year of the movie]]&lt;=2010),1,0)</f>
        <v>1</v>
      </c>
      <c r="AD37" s="54">
        <f ca="1">IF(AND(Table1[[#This Row],[Year of the movie]]&gt;=2011,Table1[[#This Row],[Year of the movie]]&lt;=2015),1,0)</f>
        <v>0</v>
      </c>
      <c r="AE37" s="55">
        <f ca="1">IF(AND(Table1[[#This Row],[Year of the movie]]&gt;=2016,Table1[[#This Row],[Year of the movie]]&lt;=2022),1,0)</f>
        <v>0</v>
      </c>
      <c r="AF37" s="46"/>
      <c r="AG37" s="8"/>
    </row>
    <row r="38" spans="2:33" ht="15.6" x14ac:dyDescent="0.3">
      <c r="B38" s="7"/>
      <c r="C38" s="46">
        <f t="shared" ca="1" si="10"/>
        <v>2</v>
      </c>
      <c r="D38" s="64" t="str">
        <f ca="1">VLOOKUP(C38,$K$12:$L$16,2)</f>
        <v>comedy</v>
      </c>
      <c r="E38" s="64">
        <f t="shared" ca="1" si="11"/>
        <v>1</v>
      </c>
      <c r="F38" s="64" t="str">
        <f ca="1">VLOOKUP(E38,$M$12:$N$15,2)</f>
        <v>America</v>
      </c>
      <c r="G38" s="64">
        <f t="shared" ca="1" si="12"/>
        <v>1</v>
      </c>
      <c r="H38" s="64" t="str">
        <f t="shared" ca="1" si="13"/>
        <v>Yes</v>
      </c>
      <c r="I38" s="64">
        <f t="shared" ca="1" si="14"/>
        <v>2022</v>
      </c>
      <c r="J38" s="46"/>
      <c r="K38" s="46"/>
      <c r="L38" s="46"/>
      <c r="M38" s="46"/>
      <c r="N38" s="46"/>
      <c r="O38" s="46"/>
      <c r="P38" s="13">
        <f t="shared" ca="1" si="15"/>
        <v>0</v>
      </c>
      <c r="Q38" s="14">
        <f t="shared" ca="1" si="16"/>
        <v>0</v>
      </c>
      <c r="R38" s="14">
        <f t="shared" ca="1" si="17"/>
        <v>0</v>
      </c>
      <c r="S38" s="14">
        <f t="shared" ca="1" si="18"/>
        <v>1</v>
      </c>
      <c r="T38" s="15">
        <f t="shared" ca="1" si="19"/>
        <v>0</v>
      </c>
      <c r="U38" s="13">
        <f ca="1">IF(Table1[[#This Row],[Country of the movie]]="America",1,0)</f>
        <v>1</v>
      </c>
      <c r="V38" s="14">
        <f ca="1">IF(Table1[[#This Row],[Country of the movie]]="Europe",1,0)</f>
        <v>0</v>
      </c>
      <c r="W38" s="14">
        <f ca="1">IF(Table1[[#This Row],[Country of the movie]]="Asia",1,0)</f>
        <v>0</v>
      </c>
      <c r="X38" s="15">
        <f ca="1">IF(Table1[[#This Row],[Country of the movie]]="Africa",1,0)</f>
        <v>0</v>
      </c>
      <c r="Y38" s="7">
        <f ca="1">IF(Table1[[#This Row],[Popular actor]]="Yes",1,0)</f>
        <v>1</v>
      </c>
      <c r="Z38" s="8">
        <f ca="1">IF(Table1[[#This Row],[Popular actor]]="No",1,0)</f>
        <v>0</v>
      </c>
      <c r="AA38" s="46"/>
      <c r="AB38" s="53">
        <f ca="1">IF(AND(Table1[[#This Row],[Year of the movie]]&gt;=2000,Table1[[#This Row],[Year of the movie]]&lt;=2005),1,0)</f>
        <v>0</v>
      </c>
      <c r="AC38" s="54">
        <f ca="1">IF(AND(Table1[[#This Row],[Year of the movie]]&gt;=2006,Table1[[#This Row],[Year of the movie]]&lt;=2010),1,0)</f>
        <v>0</v>
      </c>
      <c r="AD38" s="54">
        <f ca="1">IF(AND(Table1[[#This Row],[Year of the movie]]&gt;=2011,Table1[[#This Row],[Year of the movie]]&lt;=2015),1,0)</f>
        <v>0</v>
      </c>
      <c r="AE38" s="55">
        <f ca="1">IF(AND(Table1[[#This Row],[Year of the movie]]&gt;=2016,Table1[[#This Row],[Year of the movie]]&lt;=2022),1,0)</f>
        <v>1</v>
      </c>
      <c r="AF38" s="46"/>
      <c r="AG38" s="8"/>
    </row>
    <row r="39" spans="2:33" ht="15.6" x14ac:dyDescent="0.3">
      <c r="B39" s="7"/>
      <c r="C39" s="46">
        <f t="shared" ca="1" si="10"/>
        <v>2</v>
      </c>
      <c r="D39" s="64" t="str">
        <f ca="1">VLOOKUP(C39,$K$12:$L$16,2)</f>
        <v>comedy</v>
      </c>
      <c r="E39" s="64">
        <f t="shared" ca="1" si="11"/>
        <v>4</v>
      </c>
      <c r="F39" s="64" t="str">
        <f ca="1">VLOOKUP(E39,$M$12:$N$15,2)</f>
        <v>Africa</v>
      </c>
      <c r="G39" s="64">
        <f t="shared" ca="1" si="12"/>
        <v>2</v>
      </c>
      <c r="H39" s="64" t="str">
        <f t="shared" ca="1" si="13"/>
        <v>No</v>
      </c>
      <c r="I39" s="64">
        <f t="shared" ca="1" si="14"/>
        <v>2008</v>
      </c>
      <c r="J39" s="46"/>
      <c r="K39" s="46"/>
      <c r="L39" s="46"/>
      <c r="M39" s="46"/>
      <c r="N39" s="46"/>
      <c r="O39" s="46"/>
      <c r="P39" s="13">
        <f t="shared" ca="1" si="15"/>
        <v>0</v>
      </c>
      <c r="Q39" s="14">
        <f t="shared" ca="1" si="16"/>
        <v>0</v>
      </c>
      <c r="R39" s="14">
        <f t="shared" ca="1" si="17"/>
        <v>0</v>
      </c>
      <c r="S39" s="14">
        <f t="shared" ca="1" si="18"/>
        <v>1</v>
      </c>
      <c r="T39" s="15">
        <f t="shared" ca="1" si="19"/>
        <v>0</v>
      </c>
      <c r="U39" s="13">
        <f ca="1">IF(Table1[[#This Row],[Country of the movie]]="America",1,0)</f>
        <v>0</v>
      </c>
      <c r="V39" s="14">
        <f ca="1">IF(Table1[[#This Row],[Country of the movie]]="Europe",1,0)</f>
        <v>0</v>
      </c>
      <c r="W39" s="14">
        <f ca="1">IF(Table1[[#This Row],[Country of the movie]]="Asia",1,0)</f>
        <v>0</v>
      </c>
      <c r="X39" s="15">
        <f ca="1">IF(Table1[[#This Row],[Country of the movie]]="Africa",1,0)</f>
        <v>1</v>
      </c>
      <c r="Y39" s="7">
        <f ca="1">IF(Table1[[#This Row],[Popular actor]]="Yes",1,0)</f>
        <v>0</v>
      </c>
      <c r="Z39" s="8">
        <f ca="1">IF(Table1[[#This Row],[Popular actor]]="No",1,0)</f>
        <v>1</v>
      </c>
      <c r="AA39" s="46"/>
      <c r="AB39" s="53">
        <f ca="1">IF(AND(Table1[[#This Row],[Year of the movie]]&gt;=2000,Table1[[#This Row],[Year of the movie]]&lt;=2005),1,0)</f>
        <v>0</v>
      </c>
      <c r="AC39" s="54">
        <f ca="1">IF(AND(Table1[[#This Row],[Year of the movie]]&gt;=2006,Table1[[#This Row],[Year of the movie]]&lt;=2010),1,0)</f>
        <v>1</v>
      </c>
      <c r="AD39" s="54">
        <f ca="1">IF(AND(Table1[[#This Row],[Year of the movie]]&gt;=2011,Table1[[#This Row],[Year of the movie]]&lt;=2015),1,0)</f>
        <v>0</v>
      </c>
      <c r="AE39" s="55">
        <f ca="1">IF(AND(Table1[[#This Row],[Year of the movie]]&gt;=2016,Table1[[#This Row],[Year of the movie]]&lt;=2022),1,0)</f>
        <v>0</v>
      </c>
      <c r="AF39" s="46"/>
      <c r="AG39" s="8"/>
    </row>
    <row r="40" spans="2:33" ht="15.6" x14ac:dyDescent="0.3">
      <c r="B40" s="7"/>
      <c r="C40" s="46">
        <f t="shared" ca="1" si="10"/>
        <v>3</v>
      </c>
      <c r="D40" s="64" t="str">
        <f ca="1">VLOOKUP(C40,$K$12:$L$16,2)</f>
        <v>horror</v>
      </c>
      <c r="E40" s="64">
        <f t="shared" ca="1" si="11"/>
        <v>3</v>
      </c>
      <c r="F40" s="64" t="str">
        <f ca="1">VLOOKUP(E40,$M$12:$N$15,2)</f>
        <v>Asia</v>
      </c>
      <c r="G40" s="64">
        <f t="shared" ca="1" si="12"/>
        <v>2</v>
      </c>
      <c r="H40" s="64" t="str">
        <f t="shared" ca="1" si="13"/>
        <v>No</v>
      </c>
      <c r="I40" s="64">
        <f t="shared" ca="1" si="14"/>
        <v>2022</v>
      </c>
      <c r="J40" s="46"/>
      <c r="K40" s="46"/>
      <c r="L40" s="46"/>
      <c r="M40" s="46"/>
      <c r="N40" s="46"/>
      <c r="O40" s="46"/>
      <c r="P40" s="13">
        <f t="shared" ca="1" si="15"/>
        <v>0</v>
      </c>
      <c r="Q40" s="14">
        <f t="shared" ca="1" si="16"/>
        <v>0</v>
      </c>
      <c r="R40" s="14">
        <f t="shared" ca="1" si="17"/>
        <v>1</v>
      </c>
      <c r="S40" s="14">
        <f t="shared" ca="1" si="18"/>
        <v>0</v>
      </c>
      <c r="T40" s="15">
        <f t="shared" ca="1" si="19"/>
        <v>0</v>
      </c>
      <c r="U40" s="13">
        <f ca="1">IF(Table1[[#This Row],[Country of the movie]]="America",1,0)</f>
        <v>0</v>
      </c>
      <c r="V40" s="14">
        <f ca="1">IF(Table1[[#This Row],[Country of the movie]]="Europe",1,0)</f>
        <v>0</v>
      </c>
      <c r="W40" s="14">
        <f ca="1">IF(Table1[[#This Row],[Country of the movie]]="Asia",1,0)</f>
        <v>1</v>
      </c>
      <c r="X40" s="15">
        <f ca="1">IF(Table1[[#This Row],[Country of the movie]]="Africa",1,0)</f>
        <v>0</v>
      </c>
      <c r="Y40" s="7">
        <f ca="1">IF(Table1[[#This Row],[Popular actor]]="Yes",1,0)</f>
        <v>0</v>
      </c>
      <c r="Z40" s="8">
        <f ca="1">IF(Table1[[#This Row],[Popular actor]]="No",1,0)</f>
        <v>1</v>
      </c>
      <c r="AA40" s="46"/>
      <c r="AB40" s="53">
        <f ca="1">IF(AND(Table1[[#This Row],[Year of the movie]]&gt;=2000,Table1[[#This Row],[Year of the movie]]&lt;=2005),1,0)</f>
        <v>0</v>
      </c>
      <c r="AC40" s="54">
        <f ca="1">IF(AND(Table1[[#This Row],[Year of the movie]]&gt;=2006,Table1[[#This Row],[Year of the movie]]&lt;=2010),1,0)</f>
        <v>0</v>
      </c>
      <c r="AD40" s="54">
        <f ca="1">IF(AND(Table1[[#This Row],[Year of the movie]]&gt;=2011,Table1[[#This Row],[Year of the movie]]&lt;=2015),1,0)</f>
        <v>0</v>
      </c>
      <c r="AE40" s="55">
        <f ca="1">IF(AND(Table1[[#This Row],[Year of the movie]]&gt;=2016,Table1[[#This Row],[Year of the movie]]&lt;=2022),1,0)</f>
        <v>1</v>
      </c>
      <c r="AF40" s="46"/>
      <c r="AG40" s="8"/>
    </row>
    <row r="41" spans="2:33" ht="15.6" x14ac:dyDescent="0.3">
      <c r="B41" s="7"/>
      <c r="C41" s="46">
        <f t="shared" ca="1" si="10"/>
        <v>1</v>
      </c>
      <c r="D41" s="64" t="str">
        <f ca="1">VLOOKUP(C41,$K$12:$L$16,2)</f>
        <v>action</v>
      </c>
      <c r="E41" s="64">
        <f t="shared" ca="1" si="11"/>
        <v>3</v>
      </c>
      <c r="F41" s="64" t="str">
        <f ca="1">VLOOKUP(E41,$M$12:$N$15,2)</f>
        <v>Asia</v>
      </c>
      <c r="G41" s="64">
        <f t="shared" ca="1" si="12"/>
        <v>1</v>
      </c>
      <c r="H41" s="64" t="str">
        <f t="shared" ca="1" si="13"/>
        <v>Yes</v>
      </c>
      <c r="I41" s="64">
        <f t="shared" ca="1" si="14"/>
        <v>2006</v>
      </c>
      <c r="J41" s="46"/>
      <c r="K41" s="46"/>
      <c r="L41" s="46"/>
      <c r="M41" s="46"/>
      <c r="N41" s="46"/>
      <c r="O41" s="46"/>
      <c r="P41" s="13">
        <f t="shared" ca="1" si="15"/>
        <v>1</v>
      </c>
      <c r="Q41" s="14">
        <f t="shared" ca="1" si="16"/>
        <v>0</v>
      </c>
      <c r="R41" s="14">
        <f t="shared" ca="1" si="17"/>
        <v>0</v>
      </c>
      <c r="S41" s="14">
        <f t="shared" ca="1" si="18"/>
        <v>0</v>
      </c>
      <c r="T41" s="15">
        <f t="shared" ca="1" si="19"/>
        <v>0</v>
      </c>
      <c r="U41" s="13">
        <f ca="1">IF(Table1[[#This Row],[Country of the movie]]="America",1,0)</f>
        <v>0</v>
      </c>
      <c r="V41" s="14">
        <f ca="1">IF(Table1[[#This Row],[Country of the movie]]="Europe",1,0)</f>
        <v>0</v>
      </c>
      <c r="W41" s="14">
        <f ca="1">IF(Table1[[#This Row],[Country of the movie]]="Asia",1,0)</f>
        <v>1</v>
      </c>
      <c r="X41" s="15">
        <f ca="1">IF(Table1[[#This Row],[Country of the movie]]="Africa",1,0)</f>
        <v>0</v>
      </c>
      <c r="Y41" s="7">
        <f ca="1">IF(Table1[[#This Row],[Popular actor]]="Yes",1,0)</f>
        <v>1</v>
      </c>
      <c r="Z41" s="8">
        <f ca="1">IF(Table1[[#This Row],[Popular actor]]="No",1,0)</f>
        <v>0</v>
      </c>
      <c r="AA41" s="46"/>
      <c r="AB41" s="53">
        <f ca="1">IF(AND(Table1[[#This Row],[Year of the movie]]&gt;=2000,Table1[[#This Row],[Year of the movie]]&lt;=2005),1,0)</f>
        <v>0</v>
      </c>
      <c r="AC41" s="54">
        <f ca="1">IF(AND(Table1[[#This Row],[Year of the movie]]&gt;=2006,Table1[[#This Row],[Year of the movie]]&lt;=2010),1,0)</f>
        <v>1</v>
      </c>
      <c r="AD41" s="54">
        <f ca="1">IF(AND(Table1[[#This Row],[Year of the movie]]&gt;=2011,Table1[[#This Row],[Year of the movie]]&lt;=2015),1,0)</f>
        <v>0</v>
      </c>
      <c r="AE41" s="55">
        <f ca="1">IF(AND(Table1[[#This Row],[Year of the movie]]&gt;=2016,Table1[[#This Row],[Year of the movie]]&lt;=2022),1,0)</f>
        <v>0</v>
      </c>
      <c r="AF41" s="46"/>
      <c r="AG41" s="8"/>
    </row>
    <row r="42" spans="2:33" ht="15.6" x14ac:dyDescent="0.3">
      <c r="B42" s="7"/>
      <c r="C42" s="46">
        <f t="shared" ca="1" si="10"/>
        <v>1</v>
      </c>
      <c r="D42" s="64" t="str">
        <f ca="1">VLOOKUP(C42,$K$12:$L$16,2)</f>
        <v>action</v>
      </c>
      <c r="E42" s="64">
        <f t="shared" ca="1" si="11"/>
        <v>4</v>
      </c>
      <c r="F42" s="64" t="str">
        <f ca="1">VLOOKUP(E42,$M$12:$N$15,2)</f>
        <v>Africa</v>
      </c>
      <c r="G42" s="64">
        <f t="shared" ca="1" si="12"/>
        <v>2</v>
      </c>
      <c r="H42" s="64" t="str">
        <f t="shared" ca="1" si="13"/>
        <v>No</v>
      </c>
      <c r="I42" s="64">
        <f t="shared" ca="1" si="14"/>
        <v>2013</v>
      </c>
      <c r="J42" s="46"/>
      <c r="K42" s="46"/>
      <c r="L42" s="46"/>
      <c r="M42" s="46"/>
      <c r="N42" s="46"/>
      <c r="O42" s="46"/>
      <c r="P42" s="13">
        <f t="shared" ca="1" si="15"/>
        <v>1</v>
      </c>
      <c r="Q42" s="14">
        <f t="shared" ca="1" si="16"/>
        <v>0</v>
      </c>
      <c r="R42" s="14">
        <f t="shared" ca="1" si="17"/>
        <v>0</v>
      </c>
      <c r="S42" s="14">
        <f t="shared" ca="1" si="18"/>
        <v>0</v>
      </c>
      <c r="T42" s="15">
        <f t="shared" ca="1" si="19"/>
        <v>0</v>
      </c>
      <c r="U42" s="13">
        <f ca="1">IF(Table1[[#This Row],[Country of the movie]]="America",1,0)</f>
        <v>0</v>
      </c>
      <c r="V42" s="14">
        <f ca="1">IF(Table1[[#This Row],[Country of the movie]]="Europe",1,0)</f>
        <v>0</v>
      </c>
      <c r="W42" s="14">
        <f ca="1">IF(Table1[[#This Row],[Country of the movie]]="Asia",1,0)</f>
        <v>0</v>
      </c>
      <c r="X42" s="15">
        <f ca="1">IF(Table1[[#This Row],[Country of the movie]]="Africa",1,0)</f>
        <v>1</v>
      </c>
      <c r="Y42" s="7">
        <f ca="1">IF(Table1[[#This Row],[Popular actor]]="Yes",1,0)</f>
        <v>0</v>
      </c>
      <c r="Z42" s="8">
        <f ca="1">IF(Table1[[#This Row],[Popular actor]]="No",1,0)</f>
        <v>1</v>
      </c>
      <c r="AA42" s="46"/>
      <c r="AB42" s="53">
        <f ca="1">IF(AND(Table1[[#This Row],[Year of the movie]]&gt;=2000,Table1[[#This Row],[Year of the movie]]&lt;=2005),1,0)</f>
        <v>0</v>
      </c>
      <c r="AC42" s="54">
        <f ca="1">IF(AND(Table1[[#This Row],[Year of the movie]]&gt;=2006,Table1[[#This Row],[Year of the movie]]&lt;=2010),1,0)</f>
        <v>0</v>
      </c>
      <c r="AD42" s="54">
        <f ca="1">IF(AND(Table1[[#This Row],[Year of the movie]]&gt;=2011,Table1[[#This Row],[Year of the movie]]&lt;=2015),1,0)</f>
        <v>1</v>
      </c>
      <c r="AE42" s="55">
        <f ca="1">IF(AND(Table1[[#This Row],[Year of the movie]]&gt;=2016,Table1[[#This Row],[Year of the movie]]&lt;=2022),1,0)</f>
        <v>0</v>
      </c>
      <c r="AF42" s="46"/>
      <c r="AG42" s="8"/>
    </row>
    <row r="43" spans="2:33" ht="15.6" x14ac:dyDescent="0.3">
      <c r="B43" s="7"/>
      <c r="C43" s="46">
        <f t="shared" ca="1" si="10"/>
        <v>4</v>
      </c>
      <c r="D43" s="64" t="str">
        <f ca="1">VLOOKUP(C43,$K$12:$L$16,2)</f>
        <v>drama</v>
      </c>
      <c r="E43" s="64">
        <f t="shared" ca="1" si="11"/>
        <v>2</v>
      </c>
      <c r="F43" s="64" t="str">
        <f ca="1">VLOOKUP(E43,$M$12:$N$15,2)</f>
        <v>Europe</v>
      </c>
      <c r="G43" s="64">
        <f t="shared" ca="1" si="12"/>
        <v>2</v>
      </c>
      <c r="H43" s="64" t="str">
        <f t="shared" ca="1" si="13"/>
        <v>No</v>
      </c>
      <c r="I43" s="64">
        <f t="shared" ca="1" si="14"/>
        <v>2012</v>
      </c>
      <c r="J43" s="46"/>
      <c r="K43" s="46"/>
      <c r="L43" s="46"/>
      <c r="M43" s="46"/>
      <c r="N43" s="46"/>
      <c r="O43" s="46"/>
      <c r="P43" s="13">
        <f t="shared" ca="1" si="15"/>
        <v>0</v>
      </c>
      <c r="Q43" s="14">
        <f t="shared" ca="1" si="16"/>
        <v>1</v>
      </c>
      <c r="R43" s="14">
        <f t="shared" ca="1" si="17"/>
        <v>0</v>
      </c>
      <c r="S43" s="14">
        <f t="shared" ca="1" si="18"/>
        <v>0</v>
      </c>
      <c r="T43" s="15">
        <f t="shared" ca="1" si="19"/>
        <v>0</v>
      </c>
      <c r="U43" s="13">
        <f ca="1">IF(Table1[[#This Row],[Country of the movie]]="America",1,0)</f>
        <v>0</v>
      </c>
      <c r="V43" s="14">
        <f ca="1">IF(Table1[[#This Row],[Country of the movie]]="Europe",1,0)</f>
        <v>1</v>
      </c>
      <c r="W43" s="14">
        <f ca="1">IF(Table1[[#This Row],[Country of the movie]]="Asia",1,0)</f>
        <v>0</v>
      </c>
      <c r="X43" s="15">
        <f ca="1">IF(Table1[[#This Row],[Country of the movie]]="Africa",1,0)</f>
        <v>0</v>
      </c>
      <c r="Y43" s="7">
        <f ca="1">IF(Table1[[#This Row],[Popular actor]]="Yes",1,0)</f>
        <v>0</v>
      </c>
      <c r="Z43" s="8">
        <f ca="1">IF(Table1[[#This Row],[Popular actor]]="No",1,0)</f>
        <v>1</v>
      </c>
      <c r="AA43" s="46"/>
      <c r="AB43" s="53">
        <f ca="1">IF(AND(Table1[[#This Row],[Year of the movie]]&gt;=2000,Table1[[#This Row],[Year of the movie]]&lt;=2005),1,0)</f>
        <v>0</v>
      </c>
      <c r="AC43" s="54">
        <f ca="1">IF(AND(Table1[[#This Row],[Year of the movie]]&gt;=2006,Table1[[#This Row],[Year of the movie]]&lt;=2010),1,0)</f>
        <v>0</v>
      </c>
      <c r="AD43" s="54">
        <f ca="1">IF(AND(Table1[[#This Row],[Year of the movie]]&gt;=2011,Table1[[#This Row],[Year of the movie]]&lt;=2015),1,0)</f>
        <v>1</v>
      </c>
      <c r="AE43" s="55">
        <f ca="1">IF(AND(Table1[[#This Row],[Year of the movie]]&gt;=2016,Table1[[#This Row],[Year of the movie]]&lt;=2022),1,0)</f>
        <v>0</v>
      </c>
      <c r="AF43" s="46"/>
      <c r="AG43" s="8"/>
    </row>
    <row r="44" spans="2:33" ht="15.6" x14ac:dyDescent="0.3">
      <c r="B44" s="7"/>
      <c r="C44" s="46">
        <f t="shared" ca="1" si="10"/>
        <v>3</v>
      </c>
      <c r="D44" s="64" t="str">
        <f ca="1">VLOOKUP(C44,$K$12:$L$16,2)</f>
        <v>horror</v>
      </c>
      <c r="E44" s="64">
        <f t="shared" ca="1" si="11"/>
        <v>2</v>
      </c>
      <c r="F44" s="64" t="str">
        <f ca="1">VLOOKUP(E44,$M$12:$N$15,2)</f>
        <v>Europe</v>
      </c>
      <c r="G44" s="64">
        <f t="shared" ca="1" si="12"/>
        <v>1</v>
      </c>
      <c r="H44" s="64" t="str">
        <f t="shared" ca="1" si="13"/>
        <v>Yes</v>
      </c>
      <c r="I44" s="64">
        <f t="shared" ca="1" si="14"/>
        <v>2007</v>
      </c>
      <c r="J44" s="46"/>
      <c r="K44" s="46"/>
      <c r="L44" s="46"/>
      <c r="M44" s="46"/>
      <c r="N44" s="46"/>
      <c r="O44" s="46"/>
      <c r="P44" s="13">
        <f t="shared" ca="1" si="15"/>
        <v>0</v>
      </c>
      <c r="Q44" s="14">
        <f t="shared" ca="1" si="16"/>
        <v>0</v>
      </c>
      <c r="R44" s="14">
        <f t="shared" ca="1" si="17"/>
        <v>1</v>
      </c>
      <c r="S44" s="14">
        <f t="shared" ca="1" si="18"/>
        <v>0</v>
      </c>
      <c r="T44" s="15">
        <f t="shared" ca="1" si="19"/>
        <v>0</v>
      </c>
      <c r="U44" s="13">
        <f ca="1">IF(Table1[[#This Row],[Country of the movie]]="America",1,0)</f>
        <v>0</v>
      </c>
      <c r="V44" s="14">
        <f ca="1">IF(Table1[[#This Row],[Country of the movie]]="Europe",1,0)</f>
        <v>1</v>
      </c>
      <c r="W44" s="14">
        <f ca="1">IF(Table1[[#This Row],[Country of the movie]]="Asia",1,0)</f>
        <v>0</v>
      </c>
      <c r="X44" s="15">
        <f ca="1">IF(Table1[[#This Row],[Country of the movie]]="Africa",1,0)</f>
        <v>0</v>
      </c>
      <c r="Y44" s="7">
        <f ca="1">IF(Table1[[#This Row],[Popular actor]]="Yes",1,0)</f>
        <v>1</v>
      </c>
      <c r="Z44" s="8">
        <f ca="1">IF(Table1[[#This Row],[Popular actor]]="No",1,0)</f>
        <v>0</v>
      </c>
      <c r="AA44" s="46"/>
      <c r="AB44" s="53">
        <f ca="1">IF(AND(Table1[[#This Row],[Year of the movie]]&gt;=2000,Table1[[#This Row],[Year of the movie]]&lt;=2005),1,0)</f>
        <v>0</v>
      </c>
      <c r="AC44" s="54">
        <f ca="1">IF(AND(Table1[[#This Row],[Year of the movie]]&gt;=2006,Table1[[#This Row],[Year of the movie]]&lt;=2010),1,0)</f>
        <v>1</v>
      </c>
      <c r="AD44" s="54">
        <f ca="1">IF(AND(Table1[[#This Row],[Year of the movie]]&gt;=2011,Table1[[#This Row],[Year of the movie]]&lt;=2015),1,0)</f>
        <v>0</v>
      </c>
      <c r="AE44" s="55">
        <f ca="1">IF(AND(Table1[[#This Row],[Year of the movie]]&gt;=2016,Table1[[#This Row],[Year of the movie]]&lt;=2022),1,0)</f>
        <v>0</v>
      </c>
      <c r="AF44" s="46"/>
      <c r="AG44" s="8"/>
    </row>
    <row r="45" spans="2:33" ht="15.6" x14ac:dyDescent="0.3">
      <c r="B45" s="7"/>
      <c r="C45" s="46">
        <f t="shared" ca="1" si="10"/>
        <v>1</v>
      </c>
      <c r="D45" s="64" t="str">
        <f ca="1">VLOOKUP(C45,$K$12:$L$16,2)</f>
        <v>action</v>
      </c>
      <c r="E45" s="64">
        <f t="shared" ca="1" si="11"/>
        <v>4</v>
      </c>
      <c r="F45" s="64" t="str">
        <f ca="1">VLOOKUP(E45,$M$12:$N$15,2)</f>
        <v>Africa</v>
      </c>
      <c r="G45" s="64">
        <f t="shared" ca="1" si="12"/>
        <v>1</v>
      </c>
      <c r="H45" s="64" t="str">
        <f t="shared" ca="1" si="13"/>
        <v>Yes</v>
      </c>
      <c r="I45" s="64">
        <f t="shared" ca="1" si="14"/>
        <v>2017</v>
      </c>
      <c r="J45" s="46"/>
      <c r="K45" s="46"/>
      <c r="L45" s="46"/>
      <c r="M45" s="46"/>
      <c r="N45" s="46"/>
      <c r="O45" s="46"/>
      <c r="P45" s="13">
        <f t="shared" ca="1" si="15"/>
        <v>1</v>
      </c>
      <c r="Q45" s="14">
        <f t="shared" ca="1" si="16"/>
        <v>0</v>
      </c>
      <c r="R45" s="14">
        <f t="shared" ca="1" si="17"/>
        <v>0</v>
      </c>
      <c r="S45" s="14">
        <f t="shared" ca="1" si="18"/>
        <v>0</v>
      </c>
      <c r="T45" s="15">
        <f t="shared" ca="1" si="19"/>
        <v>0</v>
      </c>
      <c r="U45" s="13">
        <f ca="1">IF(Table1[[#This Row],[Country of the movie]]="America",1,0)</f>
        <v>0</v>
      </c>
      <c r="V45" s="14">
        <f ca="1">IF(Table1[[#This Row],[Country of the movie]]="Europe",1,0)</f>
        <v>0</v>
      </c>
      <c r="W45" s="14">
        <f ca="1">IF(Table1[[#This Row],[Country of the movie]]="Asia",1,0)</f>
        <v>0</v>
      </c>
      <c r="X45" s="15">
        <f ca="1">IF(Table1[[#This Row],[Country of the movie]]="Africa",1,0)</f>
        <v>1</v>
      </c>
      <c r="Y45" s="7">
        <f ca="1">IF(Table1[[#This Row],[Popular actor]]="Yes",1,0)</f>
        <v>1</v>
      </c>
      <c r="Z45" s="8">
        <f ca="1">IF(Table1[[#This Row],[Popular actor]]="No",1,0)</f>
        <v>0</v>
      </c>
      <c r="AA45" s="46"/>
      <c r="AB45" s="53">
        <f ca="1">IF(AND(Table1[[#This Row],[Year of the movie]]&gt;=2000,Table1[[#This Row],[Year of the movie]]&lt;=2005),1,0)</f>
        <v>0</v>
      </c>
      <c r="AC45" s="54">
        <f ca="1">IF(AND(Table1[[#This Row],[Year of the movie]]&gt;=2006,Table1[[#This Row],[Year of the movie]]&lt;=2010),1,0)</f>
        <v>0</v>
      </c>
      <c r="AD45" s="54">
        <f ca="1">IF(AND(Table1[[#This Row],[Year of the movie]]&gt;=2011,Table1[[#This Row],[Year of the movie]]&lt;=2015),1,0)</f>
        <v>0</v>
      </c>
      <c r="AE45" s="55">
        <f ca="1">IF(AND(Table1[[#This Row],[Year of the movie]]&gt;=2016,Table1[[#This Row],[Year of the movie]]&lt;=2022),1,0)</f>
        <v>1</v>
      </c>
      <c r="AF45" s="46"/>
      <c r="AG45" s="8"/>
    </row>
    <row r="46" spans="2:33" ht="15.6" x14ac:dyDescent="0.3">
      <c r="B46" s="7"/>
      <c r="C46" s="46">
        <f t="shared" ca="1" si="10"/>
        <v>1</v>
      </c>
      <c r="D46" s="64" t="str">
        <f ca="1">VLOOKUP(C46,$K$12:$L$16,2)</f>
        <v>action</v>
      </c>
      <c r="E46" s="64">
        <f t="shared" ca="1" si="11"/>
        <v>3</v>
      </c>
      <c r="F46" s="64" t="str">
        <f ca="1">VLOOKUP(E46,$M$12:$N$15,2)</f>
        <v>Asia</v>
      </c>
      <c r="G46" s="64">
        <f t="shared" ca="1" si="12"/>
        <v>2</v>
      </c>
      <c r="H46" s="64" t="str">
        <f t="shared" ca="1" si="13"/>
        <v>No</v>
      </c>
      <c r="I46" s="64">
        <f t="shared" ca="1" si="14"/>
        <v>2022</v>
      </c>
      <c r="J46" s="46"/>
      <c r="K46" s="46"/>
      <c r="L46" s="46"/>
      <c r="M46" s="46"/>
      <c r="N46" s="46"/>
      <c r="O46" s="46"/>
      <c r="P46" s="13">
        <f t="shared" ca="1" si="15"/>
        <v>1</v>
      </c>
      <c r="Q46" s="14">
        <f t="shared" ca="1" si="16"/>
        <v>0</v>
      </c>
      <c r="R46" s="14">
        <f t="shared" ca="1" si="17"/>
        <v>0</v>
      </c>
      <c r="S46" s="14">
        <f t="shared" ca="1" si="18"/>
        <v>0</v>
      </c>
      <c r="T46" s="15">
        <f t="shared" ca="1" si="19"/>
        <v>0</v>
      </c>
      <c r="U46" s="13">
        <f ca="1">IF(Table1[[#This Row],[Country of the movie]]="America",1,0)</f>
        <v>0</v>
      </c>
      <c r="V46" s="14">
        <f ca="1">IF(Table1[[#This Row],[Country of the movie]]="Europe",1,0)</f>
        <v>0</v>
      </c>
      <c r="W46" s="14">
        <f ca="1">IF(Table1[[#This Row],[Country of the movie]]="Asia",1,0)</f>
        <v>1</v>
      </c>
      <c r="X46" s="15">
        <f ca="1">IF(Table1[[#This Row],[Country of the movie]]="Africa",1,0)</f>
        <v>0</v>
      </c>
      <c r="Y46" s="7">
        <f ca="1">IF(Table1[[#This Row],[Popular actor]]="Yes",1,0)</f>
        <v>0</v>
      </c>
      <c r="Z46" s="8">
        <f ca="1">IF(Table1[[#This Row],[Popular actor]]="No",1,0)</f>
        <v>1</v>
      </c>
      <c r="AA46" s="46"/>
      <c r="AB46" s="53">
        <f ca="1">IF(AND(Table1[[#This Row],[Year of the movie]]&gt;=2000,Table1[[#This Row],[Year of the movie]]&lt;=2005),1,0)</f>
        <v>0</v>
      </c>
      <c r="AC46" s="54">
        <f ca="1">IF(AND(Table1[[#This Row],[Year of the movie]]&gt;=2006,Table1[[#This Row],[Year of the movie]]&lt;=2010),1,0)</f>
        <v>0</v>
      </c>
      <c r="AD46" s="54">
        <f ca="1">IF(AND(Table1[[#This Row],[Year of the movie]]&gt;=2011,Table1[[#This Row],[Year of the movie]]&lt;=2015),1,0)</f>
        <v>0</v>
      </c>
      <c r="AE46" s="55">
        <f ca="1">IF(AND(Table1[[#This Row],[Year of the movie]]&gt;=2016,Table1[[#This Row],[Year of the movie]]&lt;=2022),1,0)</f>
        <v>1</v>
      </c>
      <c r="AF46" s="46"/>
      <c r="AG46" s="8"/>
    </row>
    <row r="47" spans="2:33" ht="15.6" x14ac:dyDescent="0.3">
      <c r="B47" s="7"/>
      <c r="C47" s="46">
        <f t="shared" ca="1" si="10"/>
        <v>3</v>
      </c>
      <c r="D47" s="64" t="str">
        <f ca="1">VLOOKUP(C47,$K$12:$L$16,2)</f>
        <v>horror</v>
      </c>
      <c r="E47" s="64">
        <f t="shared" ca="1" si="11"/>
        <v>2</v>
      </c>
      <c r="F47" s="64" t="str">
        <f ca="1">VLOOKUP(E47,$M$12:$N$15,2)</f>
        <v>Europe</v>
      </c>
      <c r="G47" s="64">
        <f t="shared" ca="1" si="12"/>
        <v>1</v>
      </c>
      <c r="H47" s="64" t="str">
        <f t="shared" ca="1" si="13"/>
        <v>Yes</v>
      </c>
      <c r="I47" s="64">
        <f t="shared" ca="1" si="14"/>
        <v>2021</v>
      </c>
      <c r="J47" s="46"/>
      <c r="K47" s="46"/>
      <c r="L47" s="46"/>
      <c r="M47" s="46"/>
      <c r="N47" s="46"/>
      <c r="O47" s="46"/>
      <c r="P47" s="13">
        <f t="shared" ca="1" si="15"/>
        <v>0</v>
      </c>
      <c r="Q47" s="14">
        <f t="shared" ca="1" si="16"/>
        <v>0</v>
      </c>
      <c r="R47" s="14">
        <f t="shared" ca="1" si="17"/>
        <v>1</v>
      </c>
      <c r="S47" s="14">
        <f t="shared" ca="1" si="18"/>
        <v>0</v>
      </c>
      <c r="T47" s="15">
        <f t="shared" ca="1" si="19"/>
        <v>0</v>
      </c>
      <c r="U47" s="13">
        <f ca="1">IF(Table1[[#This Row],[Country of the movie]]="America",1,0)</f>
        <v>0</v>
      </c>
      <c r="V47" s="14">
        <f ca="1">IF(Table1[[#This Row],[Country of the movie]]="Europe",1,0)</f>
        <v>1</v>
      </c>
      <c r="W47" s="14">
        <f ca="1">IF(Table1[[#This Row],[Country of the movie]]="Asia",1,0)</f>
        <v>0</v>
      </c>
      <c r="X47" s="15">
        <f ca="1">IF(Table1[[#This Row],[Country of the movie]]="Africa",1,0)</f>
        <v>0</v>
      </c>
      <c r="Y47" s="7">
        <f ca="1">IF(Table1[[#This Row],[Popular actor]]="Yes",1,0)</f>
        <v>1</v>
      </c>
      <c r="Z47" s="8">
        <f ca="1">IF(Table1[[#This Row],[Popular actor]]="No",1,0)</f>
        <v>0</v>
      </c>
      <c r="AA47" s="46"/>
      <c r="AB47" s="53">
        <f ca="1">IF(AND(Table1[[#This Row],[Year of the movie]]&gt;=2000,Table1[[#This Row],[Year of the movie]]&lt;=2005),1,0)</f>
        <v>0</v>
      </c>
      <c r="AC47" s="54">
        <f ca="1">IF(AND(Table1[[#This Row],[Year of the movie]]&gt;=2006,Table1[[#This Row],[Year of the movie]]&lt;=2010),1,0)</f>
        <v>0</v>
      </c>
      <c r="AD47" s="54">
        <f ca="1">IF(AND(Table1[[#This Row],[Year of the movie]]&gt;=2011,Table1[[#This Row],[Year of the movie]]&lt;=2015),1,0)</f>
        <v>0</v>
      </c>
      <c r="AE47" s="55">
        <f ca="1">IF(AND(Table1[[#This Row],[Year of the movie]]&gt;=2016,Table1[[#This Row],[Year of the movie]]&lt;=2022),1,0)</f>
        <v>1</v>
      </c>
      <c r="AF47" s="46"/>
      <c r="AG47" s="8"/>
    </row>
    <row r="48" spans="2:33" ht="15.6" x14ac:dyDescent="0.3">
      <c r="B48" s="7"/>
      <c r="C48" s="46">
        <f t="shared" ca="1" si="10"/>
        <v>1</v>
      </c>
      <c r="D48" s="64" t="str">
        <f ca="1">VLOOKUP(C48,$K$12:$L$16,2)</f>
        <v>action</v>
      </c>
      <c r="E48" s="64">
        <f t="shared" ca="1" si="11"/>
        <v>3</v>
      </c>
      <c r="F48" s="64" t="str">
        <f ca="1">VLOOKUP(E48,$M$12:$N$15,2)</f>
        <v>Asia</v>
      </c>
      <c r="G48" s="64">
        <f t="shared" ca="1" si="12"/>
        <v>1</v>
      </c>
      <c r="H48" s="64" t="str">
        <f t="shared" ca="1" si="13"/>
        <v>Yes</v>
      </c>
      <c r="I48" s="64">
        <f t="shared" ca="1" si="14"/>
        <v>2013</v>
      </c>
      <c r="J48" s="46"/>
      <c r="K48" s="46"/>
      <c r="L48" s="46"/>
      <c r="M48" s="46"/>
      <c r="N48" s="46"/>
      <c r="O48" s="46"/>
      <c r="P48" s="13">
        <f t="shared" ca="1" si="15"/>
        <v>1</v>
      </c>
      <c r="Q48" s="14">
        <f t="shared" ca="1" si="16"/>
        <v>0</v>
      </c>
      <c r="R48" s="14">
        <f t="shared" ca="1" si="17"/>
        <v>0</v>
      </c>
      <c r="S48" s="14">
        <f t="shared" ca="1" si="18"/>
        <v>0</v>
      </c>
      <c r="T48" s="15">
        <f t="shared" ca="1" si="19"/>
        <v>0</v>
      </c>
      <c r="U48" s="13">
        <f ca="1">IF(Table1[[#This Row],[Country of the movie]]="America",1,0)</f>
        <v>0</v>
      </c>
      <c r="V48" s="14">
        <f ca="1">IF(Table1[[#This Row],[Country of the movie]]="Europe",1,0)</f>
        <v>0</v>
      </c>
      <c r="W48" s="14">
        <f ca="1">IF(Table1[[#This Row],[Country of the movie]]="Asia",1,0)</f>
        <v>1</v>
      </c>
      <c r="X48" s="15">
        <f ca="1">IF(Table1[[#This Row],[Country of the movie]]="Africa",1,0)</f>
        <v>0</v>
      </c>
      <c r="Y48" s="7">
        <f ca="1">IF(Table1[[#This Row],[Popular actor]]="Yes",1,0)</f>
        <v>1</v>
      </c>
      <c r="Z48" s="8">
        <f ca="1">IF(Table1[[#This Row],[Popular actor]]="No",1,0)</f>
        <v>0</v>
      </c>
      <c r="AA48" s="46"/>
      <c r="AB48" s="53">
        <f ca="1">IF(AND(Table1[[#This Row],[Year of the movie]]&gt;=2000,Table1[[#This Row],[Year of the movie]]&lt;=2005),1,0)</f>
        <v>0</v>
      </c>
      <c r="AC48" s="54">
        <f ca="1">IF(AND(Table1[[#This Row],[Year of the movie]]&gt;=2006,Table1[[#This Row],[Year of the movie]]&lt;=2010),1,0)</f>
        <v>0</v>
      </c>
      <c r="AD48" s="54">
        <f ca="1">IF(AND(Table1[[#This Row],[Year of the movie]]&gt;=2011,Table1[[#This Row],[Year of the movie]]&lt;=2015),1,0)</f>
        <v>1</v>
      </c>
      <c r="AE48" s="55">
        <f ca="1">IF(AND(Table1[[#This Row],[Year of the movie]]&gt;=2016,Table1[[#This Row],[Year of the movie]]&lt;=2022),1,0)</f>
        <v>0</v>
      </c>
      <c r="AF48" s="46"/>
      <c r="AG48" s="8"/>
    </row>
    <row r="49" spans="2:33" ht="15.6" x14ac:dyDescent="0.3">
      <c r="B49" s="7"/>
      <c r="C49" s="46">
        <f t="shared" ca="1" si="10"/>
        <v>4</v>
      </c>
      <c r="D49" s="64" t="str">
        <f ca="1">VLOOKUP(C49,$K$12:$L$16,2)</f>
        <v>drama</v>
      </c>
      <c r="E49" s="64">
        <f t="shared" ca="1" si="11"/>
        <v>3</v>
      </c>
      <c r="F49" s="64" t="str">
        <f ca="1">VLOOKUP(E49,$M$12:$N$15,2)</f>
        <v>Asia</v>
      </c>
      <c r="G49" s="64">
        <f t="shared" ca="1" si="12"/>
        <v>1</v>
      </c>
      <c r="H49" s="64" t="str">
        <f t="shared" ca="1" si="13"/>
        <v>Yes</v>
      </c>
      <c r="I49" s="64">
        <f t="shared" ca="1" si="14"/>
        <v>2016</v>
      </c>
      <c r="J49" s="46"/>
      <c r="K49" s="46"/>
      <c r="L49" s="46"/>
      <c r="M49" s="46"/>
      <c r="N49" s="46"/>
      <c r="O49" s="46"/>
      <c r="P49" s="13">
        <f t="shared" ca="1" si="15"/>
        <v>0</v>
      </c>
      <c r="Q49" s="14">
        <f t="shared" ca="1" si="16"/>
        <v>1</v>
      </c>
      <c r="R49" s="14">
        <f t="shared" ca="1" si="17"/>
        <v>0</v>
      </c>
      <c r="S49" s="14">
        <f t="shared" ca="1" si="18"/>
        <v>0</v>
      </c>
      <c r="T49" s="15">
        <f t="shared" ca="1" si="19"/>
        <v>0</v>
      </c>
      <c r="U49" s="13">
        <f ca="1">IF(Table1[[#This Row],[Country of the movie]]="America",1,0)</f>
        <v>0</v>
      </c>
      <c r="V49" s="14">
        <f ca="1">IF(Table1[[#This Row],[Country of the movie]]="Europe",1,0)</f>
        <v>0</v>
      </c>
      <c r="W49" s="14">
        <f ca="1">IF(Table1[[#This Row],[Country of the movie]]="Asia",1,0)</f>
        <v>1</v>
      </c>
      <c r="X49" s="15">
        <f ca="1">IF(Table1[[#This Row],[Country of the movie]]="Africa",1,0)</f>
        <v>0</v>
      </c>
      <c r="Y49" s="7">
        <f ca="1">IF(Table1[[#This Row],[Popular actor]]="Yes",1,0)</f>
        <v>1</v>
      </c>
      <c r="Z49" s="8">
        <f ca="1">IF(Table1[[#This Row],[Popular actor]]="No",1,0)</f>
        <v>0</v>
      </c>
      <c r="AA49" s="46"/>
      <c r="AB49" s="53">
        <f ca="1">IF(AND(Table1[[#This Row],[Year of the movie]]&gt;=2000,Table1[[#This Row],[Year of the movie]]&lt;=2005),1,0)</f>
        <v>0</v>
      </c>
      <c r="AC49" s="54">
        <f ca="1">IF(AND(Table1[[#This Row],[Year of the movie]]&gt;=2006,Table1[[#This Row],[Year of the movie]]&lt;=2010),1,0)</f>
        <v>0</v>
      </c>
      <c r="AD49" s="54">
        <f ca="1">IF(AND(Table1[[#This Row],[Year of the movie]]&gt;=2011,Table1[[#This Row],[Year of the movie]]&lt;=2015),1,0)</f>
        <v>0</v>
      </c>
      <c r="AE49" s="55">
        <f ca="1">IF(AND(Table1[[#This Row],[Year of the movie]]&gt;=2016,Table1[[#This Row],[Year of the movie]]&lt;=2022),1,0)</f>
        <v>1</v>
      </c>
      <c r="AF49" s="46"/>
      <c r="AG49" s="8"/>
    </row>
    <row r="50" spans="2:33" ht="15.6" x14ac:dyDescent="0.3">
      <c r="B50" s="7"/>
      <c r="C50" s="46">
        <f t="shared" ca="1" si="10"/>
        <v>4</v>
      </c>
      <c r="D50" s="64" t="str">
        <f ca="1">VLOOKUP(C50,$K$12:$L$16,2)</f>
        <v>drama</v>
      </c>
      <c r="E50" s="64">
        <f t="shared" ca="1" si="11"/>
        <v>3</v>
      </c>
      <c r="F50" s="64" t="str">
        <f ca="1">VLOOKUP(E50,$M$12:$N$15,2)</f>
        <v>Asia</v>
      </c>
      <c r="G50" s="64">
        <f t="shared" ca="1" si="12"/>
        <v>2</v>
      </c>
      <c r="H50" s="64" t="str">
        <f t="shared" ca="1" si="13"/>
        <v>No</v>
      </c>
      <c r="I50" s="64">
        <f t="shared" ca="1" si="14"/>
        <v>2003</v>
      </c>
      <c r="J50" s="46"/>
      <c r="K50" s="46"/>
      <c r="L50" s="46"/>
      <c r="M50" s="46"/>
      <c r="N50" s="46"/>
      <c r="O50" s="46"/>
      <c r="P50" s="13">
        <f t="shared" ca="1" si="15"/>
        <v>0</v>
      </c>
      <c r="Q50" s="14">
        <f t="shared" ca="1" si="16"/>
        <v>1</v>
      </c>
      <c r="R50" s="14">
        <f t="shared" ca="1" si="17"/>
        <v>0</v>
      </c>
      <c r="S50" s="14">
        <f t="shared" ca="1" si="18"/>
        <v>0</v>
      </c>
      <c r="T50" s="15">
        <f t="shared" ca="1" si="19"/>
        <v>0</v>
      </c>
      <c r="U50" s="13">
        <f ca="1">IF(Table1[[#This Row],[Country of the movie]]="America",1,0)</f>
        <v>0</v>
      </c>
      <c r="V50" s="14">
        <f ca="1">IF(Table1[[#This Row],[Country of the movie]]="Europe",1,0)</f>
        <v>0</v>
      </c>
      <c r="W50" s="14">
        <f ca="1">IF(Table1[[#This Row],[Country of the movie]]="Asia",1,0)</f>
        <v>1</v>
      </c>
      <c r="X50" s="15">
        <f ca="1">IF(Table1[[#This Row],[Country of the movie]]="Africa",1,0)</f>
        <v>0</v>
      </c>
      <c r="Y50" s="7">
        <f ca="1">IF(Table1[[#This Row],[Popular actor]]="Yes",1,0)</f>
        <v>0</v>
      </c>
      <c r="Z50" s="8">
        <f ca="1">IF(Table1[[#This Row],[Popular actor]]="No",1,0)</f>
        <v>1</v>
      </c>
      <c r="AA50" s="46"/>
      <c r="AB50" s="53">
        <f ca="1">IF(AND(Table1[[#This Row],[Year of the movie]]&gt;=2000,Table1[[#This Row],[Year of the movie]]&lt;=2005),1,0)</f>
        <v>1</v>
      </c>
      <c r="AC50" s="54">
        <f ca="1">IF(AND(Table1[[#This Row],[Year of the movie]]&gt;=2006,Table1[[#This Row],[Year of the movie]]&lt;=2010),1,0)</f>
        <v>0</v>
      </c>
      <c r="AD50" s="54">
        <f ca="1">IF(AND(Table1[[#This Row],[Year of the movie]]&gt;=2011,Table1[[#This Row],[Year of the movie]]&lt;=2015),1,0)</f>
        <v>0</v>
      </c>
      <c r="AE50" s="55">
        <f ca="1">IF(AND(Table1[[#This Row],[Year of the movie]]&gt;=2016,Table1[[#This Row],[Year of the movie]]&lt;=2022),1,0)</f>
        <v>0</v>
      </c>
      <c r="AF50" s="46"/>
      <c r="AG50" s="8"/>
    </row>
    <row r="51" spans="2:33" ht="15.6" x14ac:dyDescent="0.3">
      <c r="B51" s="7"/>
      <c r="C51" s="46">
        <f t="shared" ca="1" si="10"/>
        <v>2</v>
      </c>
      <c r="D51" s="64" t="str">
        <f ca="1">VLOOKUP(C51,$K$12:$L$16,2)</f>
        <v>comedy</v>
      </c>
      <c r="E51" s="64">
        <f t="shared" ca="1" si="11"/>
        <v>4</v>
      </c>
      <c r="F51" s="64" t="str">
        <f ca="1">VLOOKUP(E51,$M$12:$N$15,2)</f>
        <v>Africa</v>
      </c>
      <c r="G51" s="64">
        <f t="shared" ca="1" si="12"/>
        <v>2</v>
      </c>
      <c r="H51" s="64" t="str">
        <f t="shared" ca="1" si="13"/>
        <v>No</v>
      </c>
      <c r="I51" s="64">
        <f t="shared" ca="1" si="14"/>
        <v>2004</v>
      </c>
      <c r="J51" s="46"/>
      <c r="K51" s="46"/>
      <c r="L51" s="46"/>
      <c r="M51" s="46"/>
      <c r="N51" s="46"/>
      <c r="O51" s="46"/>
      <c r="P51" s="13">
        <f t="shared" ca="1" si="15"/>
        <v>0</v>
      </c>
      <c r="Q51" s="14">
        <f t="shared" ca="1" si="16"/>
        <v>0</v>
      </c>
      <c r="R51" s="14">
        <f t="shared" ca="1" si="17"/>
        <v>0</v>
      </c>
      <c r="S51" s="14">
        <f t="shared" ca="1" si="18"/>
        <v>1</v>
      </c>
      <c r="T51" s="15">
        <f t="shared" ca="1" si="19"/>
        <v>0</v>
      </c>
      <c r="U51" s="13">
        <f ca="1">IF(Table1[[#This Row],[Country of the movie]]="America",1,0)</f>
        <v>0</v>
      </c>
      <c r="V51" s="14">
        <f ca="1">IF(Table1[[#This Row],[Country of the movie]]="Europe",1,0)</f>
        <v>0</v>
      </c>
      <c r="W51" s="14">
        <f ca="1">IF(Table1[[#This Row],[Country of the movie]]="Asia",1,0)</f>
        <v>0</v>
      </c>
      <c r="X51" s="15">
        <f ca="1">IF(Table1[[#This Row],[Country of the movie]]="Africa",1,0)</f>
        <v>1</v>
      </c>
      <c r="Y51" s="7">
        <f ca="1">IF(Table1[[#This Row],[Popular actor]]="Yes",1,0)</f>
        <v>0</v>
      </c>
      <c r="Z51" s="8">
        <f ca="1">IF(Table1[[#This Row],[Popular actor]]="No",1,0)</f>
        <v>1</v>
      </c>
      <c r="AA51" s="46"/>
      <c r="AB51" s="53">
        <f ca="1">IF(AND(Table1[[#This Row],[Year of the movie]]&gt;=2000,Table1[[#This Row],[Year of the movie]]&lt;=2005),1,0)</f>
        <v>1</v>
      </c>
      <c r="AC51" s="54">
        <f ca="1">IF(AND(Table1[[#This Row],[Year of the movie]]&gt;=2006,Table1[[#This Row],[Year of the movie]]&lt;=2010),1,0)</f>
        <v>0</v>
      </c>
      <c r="AD51" s="54">
        <f ca="1">IF(AND(Table1[[#This Row],[Year of the movie]]&gt;=2011,Table1[[#This Row],[Year of the movie]]&lt;=2015),1,0)</f>
        <v>0</v>
      </c>
      <c r="AE51" s="55">
        <f ca="1">IF(AND(Table1[[#This Row],[Year of the movie]]&gt;=2016,Table1[[#This Row],[Year of the movie]]&lt;=2022),1,0)</f>
        <v>0</v>
      </c>
      <c r="AF51" s="46"/>
      <c r="AG51" s="8"/>
    </row>
    <row r="52" spans="2:33" ht="16.2" thickBot="1" x14ac:dyDescent="0.35">
      <c r="B52" s="7"/>
      <c r="C52" s="46">
        <f t="shared" ca="1" si="10"/>
        <v>3</v>
      </c>
      <c r="D52" s="64" t="str">
        <f ca="1">VLOOKUP(C52,$K$12:$L$16,2)</f>
        <v>horror</v>
      </c>
      <c r="E52" s="64">
        <f t="shared" ca="1" si="11"/>
        <v>1</v>
      </c>
      <c r="F52" s="64" t="str">
        <f ca="1">VLOOKUP(E52,$M$12:$N$15,2)</f>
        <v>America</v>
      </c>
      <c r="G52" s="64">
        <f t="shared" ca="1" si="12"/>
        <v>2</v>
      </c>
      <c r="H52" s="64" t="str">
        <f t="shared" ca="1" si="13"/>
        <v>No</v>
      </c>
      <c r="I52" s="64">
        <f t="shared" ca="1" si="14"/>
        <v>2022</v>
      </c>
      <c r="J52" s="46"/>
      <c r="K52" s="46"/>
      <c r="L52" s="46"/>
      <c r="M52" s="46"/>
      <c r="N52" s="46"/>
      <c r="O52" s="46"/>
      <c r="P52" s="16">
        <f t="shared" ref="P52" ca="1" si="20">IF(D52="action",1,0)</f>
        <v>0</v>
      </c>
      <c r="Q52" s="17">
        <f t="shared" ref="Q52" ca="1" si="21">IF(D52="drama",1,0)</f>
        <v>0</v>
      </c>
      <c r="R52" s="17">
        <f t="shared" ref="R52" ca="1" si="22">IF(D52="horror",1,0)</f>
        <v>1</v>
      </c>
      <c r="S52" s="17">
        <f t="shared" ref="S52" ca="1" si="23">IF(D52="comedy",1,0)</f>
        <v>0</v>
      </c>
      <c r="T52" s="18">
        <f t="shared" ref="T52" ca="1" si="24">IF(D52="thriller",1,0)</f>
        <v>0</v>
      </c>
      <c r="U52" s="13">
        <f ca="1">IF(Table1[[#This Row],[Country of the movie]]="America",1,0)</f>
        <v>1</v>
      </c>
      <c r="V52" s="14">
        <f ca="1">IF(Table1[[#This Row],[Country of the movie]]="Europe",1,0)</f>
        <v>0</v>
      </c>
      <c r="W52" s="14">
        <f ca="1">IF(Table1[[#This Row],[Country of the movie]]="Asia",1,0)</f>
        <v>0</v>
      </c>
      <c r="X52" s="15">
        <f ca="1">IF(Table1[[#This Row],[Country of the movie]]="Africa",1,0)</f>
        <v>0</v>
      </c>
      <c r="Y52" s="7">
        <f ca="1">IF(Table1[[#This Row],[Popular actor]]="Yes",1,0)</f>
        <v>0</v>
      </c>
      <c r="Z52" s="8">
        <f ca="1">IF(Table1[[#This Row],[Popular actor]]="No",1,0)</f>
        <v>1</v>
      </c>
      <c r="AA52" s="46"/>
      <c r="AB52" s="56">
        <f ca="1">IF(AND(Table1[[#This Row],[Year of the movie]]&gt;=2000,Table1[[#This Row],[Year of the movie]]&lt;=2005),1,0)</f>
        <v>0</v>
      </c>
      <c r="AC52" s="57">
        <f ca="1">IF(AND(Table1[[#This Row],[Year of the movie]]&gt;=2006,Table1[[#This Row],[Year of the movie]]&lt;=2010),1,0)</f>
        <v>0</v>
      </c>
      <c r="AD52" s="57">
        <f ca="1">IF(AND(Table1[[#This Row],[Year of the movie]]&gt;=2011,Table1[[#This Row],[Year of the movie]]&lt;=2015),1,0)</f>
        <v>0</v>
      </c>
      <c r="AE52" s="58">
        <f ca="1">IF(AND(Table1[[#This Row],[Year of the movie]]&gt;=2016,Table1[[#This Row],[Year of the movie]]&lt;=2022),1,0)</f>
        <v>1</v>
      </c>
      <c r="AF52" s="46"/>
      <c r="AG52" s="8"/>
    </row>
    <row r="53" spans="2:33" ht="15" thickBot="1" x14ac:dyDescent="0.35">
      <c r="B53" s="7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" t="s">
        <v>24</v>
      </c>
      <c r="P53" s="19">
        <f ca="1">SUM(P13:P52)</f>
        <v>10</v>
      </c>
      <c r="Q53" s="19">
        <f ca="1">SUM(Q13:Q52)</f>
        <v>9</v>
      </c>
      <c r="R53" s="19">
        <f ca="1">SUM(R13:R52)</f>
        <v>11</v>
      </c>
      <c r="S53" s="19">
        <f ca="1">SUM(S13:S52)</f>
        <v>7</v>
      </c>
      <c r="T53" s="20">
        <f ca="1">SUM(T13:T52)</f>
        <v>3</v>
      </c>
      <c r="U53" s="21">
        <f ca="1">SUM(U13:U52)</f>
        <v>6</v>
      </c>
      <c r="V53" s="20">
        <f ca="1">SUM(V13:V52)</f>
        <v>9</v>
      </c>
      <c r="W53" s="20">
        <f ca="1">SUM(W13:W52)</f>
        <v>14</v>
      </c>
      <c r="X53" s="20">
        <f ca="1">SUM(X13:X52)</f>
        <v>11</v>
      </c>
      <c r="Y53" s="62">
        <f ca="1">SUM(Y13:Y52)</f>
        <v>18</v>
      </c>
      <c r="Z53" s="12">
        <f t="shared" ref="Z53:AE53" ca="1" si="25">SUM(Z13:Z52)</f>
        <v>22</v>
      </c>
      <c r="AA53" s="46"/>
      <c r="AB53" s="62">
        <f t="shared" ca="1" si="25"/>
        <v>9</v>
      </c>
      <c r="AC53" s="12">
        <f t="shared" ca="1" si="25"/>
        <v>9</v>
      </c>
      <c r="AD53" s="12">
        <f t="shared" ca="1" si="25"/>
        <v>10</v>
      </c>
      <c r="AE53" s="12">
        <f t="shared" ca="1" si="25"/>
        <v>12</v>
      </c>
      <c r="AF53" s="46"/>
      <c r="AG53" s="8"/>
    </row>
    <row r="54" spans="2:33" x14ac:dyDescent="0.3">
      <c r="B54" s="7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5"/>
      <c r="Q54" s="45"/>
      <c r="R54" s="45"/>
      <c r="S54" s="45"/>
      <c r="T54" s="6"/>
      <c r="U54" s="60"/>
      <c r="V54" s="45"/>
      <c r="W54" s="45"/>
      <c r="X54" s="6"/>
      <c r="Y54" s="5"/>
      <c r="Z54" s="45"/>
      <c r="AA54" s="45"/>
      <c r="AB54" s="6" t="s">
        <v>19</v>
      </c>
      <c r="AC54" s="5"/>
      <c r="AD54" s="45"/>
      <c r="AE54" s="45"/>
      <c r="AF54" s="6"/>
      <c r="AG54" s="8"/>
    </row>
    <row r="55" spans="2:33" x14ac:dyDescent="0.3">
      <c r="B55" s="7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7"/>
      <c r="Q55" s="46"/>
      <c r="R55" s="46"/>
      <c r="S55" s="46"/>
      <c r="T55" s="8"/>
      <c r="U55" s="7"/>
      <c r="V55" s="46"/>
      <c r="W55" s="46"/>
      <c r="X55" s="8"/>
      <c r="Y55" s="7"/>
      <c r="Z55" s="46"/>
      <c r="AA55" s="46"/>
      <c r="AB55" s="8"/>
      <c r="AC55" s="7">
        <f ca="1">AB53</f>
        <v>9</v>
      </c>
      <c r="AD55" s="46" t="str">
        <f>AB12</f>
        <v>From 2000 to 2005</v>
      </c>
      <c r="AE55" s="46"/>
      <c r="AF55" s="8"/>
      <c r="AG55" s="8"/>
    </row>
    <row r="56" spans="2:33" x14ac:dyDescent="0.3">
      <c r="B56" s="7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7">
        <f ca="1">P53</f>
        <v>10</v>
      </c>
      <c r="Q56" s="46" t="str">
        <f>P12</f>
        <v>action</v>
      </c>
      <c r="R56" s="46">
        <f ca="1">MAX(P56:P60)</f>
        <v>11</v>
      </c>
      <c r="S56" s="46"/>
      <c r="T56" s="8"/>
      <c r="U56" s="7">
        <f ca="1">U53</f>
        <v>6</v>
      </c>
      <c r="V56" s="46" t="str">
        <f>U12</f>
        <v>America</v>
      </c>
      <c r="W56" s="46">
        <f ca="1">MAX(U56:U59)</f>
        <v>14</v>
      </c>
      <c r="X56" s="8"/>
      <c r="Y56" s="7">
        <f ca="1">Y53</f>
        <v>18</v>
      </c>
      <c r="Z56" s="46" t="str">
        <f>Y12</f>
        <v>Yes</v>
      </c>
      <c r="AA56" s="46">
        <f ca="1">MAX(Y56:Y57)</f>
        <v>22</v>
      </c>
      <c r="AB56" s="8"/>
      <c r="AC56" s="7">
        <f ca="1">AC53</f>
        <v>9</v>
      </c>
      <c r="AD56" s="46" t="str">
        <f>AC12</f>
        <v>from 2006 to 2010</v>
      </c>
      <c r="AE56" s="46">
        <f ca="1">MAX(AC55:AC58)</f>
        <v>12</v>
      </c>
      <c r="AF56" s="8"/>
      <c r="AG56" s="8"/>
    </row>
    <row r="57" spans="2:33" x14ac:dyDescent="0.3">
      <c r="B57" s="7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7">
        <f ca="1">Q53</f>
        <v>9</v>
      </c>
      <c r="Q57" s="46" t="str">
        <f>Q12</f>
        <v>drama</v>
      </c>
      <c r="R57" s="46"/>
      <c r="S57" s="59" t="str">
        <f ca="1">VLOOKUP(R56,$P$56:$Q$60,2)</f>
        <v>horror</v>
      </c>
      <c r="T57" s="8"/>
      <c r="U57" s="7">
        <f ca="1">V53</f>
        <v>9</v>
      </c>
      <c r="V57" s="46" t="str">
        <f>V12</f>
        <v>Europe</v>
      </c>
      <c r="W57" s="46"/>
      <c r="X57" s="61" t="str">
        <f ca="1">VLOOKUP(W56,$U$56:$V$59,2)</f>
        <v>Asia</v>
      </c>
      <c r="Y57" s="7">
        <f ca="1">Z53</f>
        <v>22</v>
      </c>
      <c r="Z57" s="46" t="str">
        <f>Z12</f>
        <v>No</v>
      </c>
      <c r="AA57" s="46"/>
      <c r="AB57" s="61" t="str">
        <f ca="1">VLOOKUP(AA56,$Y$56:$Z$57,2)</f>
        <v>No</v>
      </c>
      <c r="AC57" s="7">
        <f ca="1">AD53</f>
        <v>10</v>
      </c>
      <c r="AD57" s="46" t="str">
        <f>AD12</f>
        <v>from 2011 to 2015</v>
      </c>
      <c r="AE57" s="46"/>
      <c r="AF57" s="61" t="str">
        <f ca="1">VLOOKUP(AE56,$AC$55:$AD$58,2)</f>
        <v>form 2016 to 2022</v>
      </c>
      <c r="AG57" s="8"/>
    </row>
    <row r="58" spans="2:33" x14ac:dyDescent="0.3">
      <c r="B58" s="7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7">
        <f ca="1">R53</f>
        <v>11</v>
      </c>
      <c r="Q58" s="46" t="str">
        <f>R12</f>
        <v>horror</v>
      </c>
      <c r="R58" s="46"/>
      <c r="S58" s="46"/>
      <c r="T58" s="8"/>
      <c r="U58" s="7">
        <f ca="1">W53</f>
        <v>14</v>
      </c>
      <c r="V58" s="46" t="str">
        <f>W12</f>
        <v>Asia</v>
      </c>
      <c r="W58" s="46"/>
      <c r="X58" s="8"/>
      <c r="Y58" s="7"/>
      <c r="Z58" s="46"/>
      <c r="AA58" s="46"/>
      <c r="AB58" s="8"/>
      <c r="AC58" s="7">
        <f ca="1">AE53</f>
        <v>12</v>
      </c>
      <c r="AD58" s="46" t="str">
        <f>AE12</f>
        <v>form 2016 to 2022</v>
      </c>
      <c r="AE58" s="46"/>
      <c r="AF58" s="8"/>
      <c r="AG58" s="8"/>
    </row>
    <row r="59" spans="2:33" x14ac:dyDescent="0.3">
      <c r="B59" s="7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7">
        <f ca="1">S53</f>
        <v>7</v>
      </c>
      <c r="Q59" s="46" t="str">
        <f>S12</f>
        <v>comedy</v>
      </c>
      <c r="R59" s="46"/>
      <c r="S59" s="46"/>
      <c r="T59" s="8"/>
      <c r="U59" s="7">
        <f ca="1">X53</f>
        <v>11</v>
      </c>
      <c r="V59" s="46" t="str">
        <f>X12</f>
        <v>Africa</v>
      </c>
      <c r="W59" s="46"/>
      <c r="X59" s="8"/>
      <c r="Y59" s="7"/>
      <c r="Z59" s="46"/>
      <c r="AA59" s="46"/>
      <c r="AB59" s="8"/>
      <c r="AC59" s="7"/>
      <c r="AD59" s="46"/>
      <c r="AE59" s="46"/>
      <c r="AF59" s="8"/>
      <c r="AG59" s="8"/>
    </row>
    <row r="60" spans="2:33" x14ac:dyDescent="0.3">
      <c r="B60" s="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7">
        <f ca="1">T53</f>
        <v>3</v>
      </c>
      <c r="Q60" s="46" t="str">
        <f>T12</f>
        <v>thriller</v>
      </c>
      <c r="R60" s="46"/>
      <c r="S60" s="46"/>
      <c r="T60" s="8"/>
      <c r="U60" s="7"/>
      <c r="V60" s="46"/>
      <c r="W60" s="46"/>
      <c r="X60" s="8"/>
      <c r="Y60" s="7"/>
      <c r="Z60" s="46"/>
      <c r="AA60" s="46"/>
      <c r="AB60" s="8"/>
      <c r="AC60" s="7"/>
      <c r="AD60" s="46"/>
      <c r="AE60" s="46"/>
      <c r="AF60" s="8"/>
      <c r="AG60" s="8"/>
    </row>
    <row r="61" spans="2:33" ht="15" thickBot="1" x14ac:dyDescent="0.35">
      <c r="B61" s="7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7"/>
      <c r="Q61" s="48"/>
      <c r="R61" s="48"/>
      <c r="S61" s="48"/>
      <c r="T61" s="49"/>
      <c r="U61" s="47"/>
      <c r="V61" s="48"/>
      <c r="W61" s="48"/>
      <c r="X61" s="49"/>
      <c r="Y61" s="47"/>
      <c r="Z61" s="48"/>
      <c r="AA61" s="48"/>
      <c r="AB61" s="49"/>
      <c r="AC61" s="47"/>
      <c r="AD61" s="48"/>
      <c r="AE61" s="48"/>
      <c r="AF61" s="49"/>
      <c r="AG61" s="8"/>
    </row>
    <row r="62" spans="2:33" ht="15" thickBot="1" x14ac:dyDescent="0.35">
      <c r="B62" s="47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9"/>
    </row>
    <row r="63" spans="2:33" ht="21.6" thickBot="1" x14ac:dyDescent="0.45">
      <c r="B63" s="65" t="s">
        <v>39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2:33" ht="15" thickBot="1" x14ac:dyDescent="0.35">
      <c r="B64" s="7"/>
      <c r="C64" s="46"/>
      <c r="D64" s="46"/>
      <c r="E64" s="46"/>
      <c r="F64" s="46"/>
      <c r="G64" s="46"/>
      <c r="H64" s="46"/>
      <c r="I64" s="46"/>
      <c r="J64" s="46"/>
      <c r="K64" s="54"/>
      <c r="L64" s="54"/>
      <c r="M64" s="54"/>
      <c r="N64" s="54"/>
      <c r="O64" s="46"/>
      <c r="P64" s="26" t="s">
        <v>23</v>
      </c>
      <c r="Q64" s="27"/>
      <c r="R64" s="27"/>
      <c r="S64" s="27"/>
      <c r="T64" s="28"/>
      <c r="U64" s="26" t="s">
        <v>27</v>
      </c>
      <c r="V64" s="27"/>
      <c r="W64" s="27"/>
      <c r="X64" s="28"/>
      <c r="Y64" s="24" t="s">
        <v>28</v>
      </c>
      <c r="Z64" s="25"/>
      <c r="AA64" s="46"/>
      <c r="AB64" s="42" t="s">
        <v>35</v>
      </c>
      <c r="AC64" s="43"/>
      <c r="AD64" s="43"/>
      <c r="AE64" s="44"/>
      <c r="AF64" s="46"/>
    </row>
    <row r="65" spans="2:32" ht="15" thickBot="1" x14ac:dyDescent="0.35">
      <c r="B65" s="7"/>
      <c r="C65" s="46"/>
      <c r="D65" s="63" t="s">
        <v>3</v>
      </c>
      <c r="E65" s="63" t="s">
        <v>25</v>
      </c>
      <c r="F65" s="63" t="s">
        <v>1</v>
      </c>
      <c r="G65" s="63" t="s">
        <v>26</v>
      </c>
      <c r="H65" s="63" t="s">
        <v>2</v>
      </c>
      <c r="I65" s="63" t="s">
        <v>4</v>
      </c>
      <c r="J65" s="46"/>
      <c r="K65" s="46">
        <v>1</v>
      </c>
      <c r="L65" s="46" t="s">
        <v>5</v>
      </c>
      <c r="M65" s="46">
        <v>1</v>
      </c>
      <c r="N65" s="46" t="s">
        <v>12</v>
      </c>
      <c r="O65" s="46"/>
      <c r="P65" s="21" t="s">
        <v>5</v>
      </c>
      <c r="Q65" s="21" t="s">
        <v>8</v>
      </c>
      <c r="R65" s="21" t="s">
        <v>7</v>
      </c>
      <c r="S65" s="21" t="s">
        <v>6</v>
      </c>
      <c r="T65" s="20" t="s">
        <v>9</v>
      </c>
      <c r="U65" s="22" t="s">
        <v>12</v>
      </c>
      <c r="V65" s="23" t="s">
        <v>13</v>
      </c>
      <c r="W65" s="23" t="s">
        <v>14</v>
      </c>
      <c r="X65" s="23" t="s">
        <v>15</v>
      </c>
      <c r="Y65" s="22" t="s">
        <v>30</v>
      </c>
      <c r="Z65" s="23" t="s">
        <v>29</v>
      </c>
      <c r="AA65" s="46"/>
      <c r="AB65" s="22" t="s">
        <v>31</v>
      </c>
      <c r="AC65" s="22" t="s">
        <v>32</v>
      </c>
      <c r="AD65" s="22" t="s">
        <v>33</v>
      </c>
      <c r="AE65" s="22" t="s">
        <v>34</v>
      </c>
      <c r="AF65" s="46"/>
    </row>
    <row r="66" spans="2:32" ht="15.6" x14ac:dyDescent="0.3">
      <c r="B66" s="7"/>
      <c r="C66" s="46">
        <f ca="1">RANDBETWEEN(1,5)</f>
        <v>1</v>
      </c>
      <c r="D66" s="64" t="str">
        <f ca="1">VLOOKUP(C66,$K$12:$L$16,2)</f>
        <v>action</v>
      </c>
      <c r="E66" s="64">
        <f ca="1">RANDBETWEEN(1,4)</f>
        <v>3</v>
      </c>
      <c r="F66" s="64" t="str">
        <f ca="1">VLOOKUP(E66,$M$12:$N$15,2)</f>
        <v>Asia</v>
      </c>
      <c r="G66" s="64">
        <f ca="1">RANDBETWEEN(1,2)</f>
        <v>1</v>
      </c>
      <c r="H66" s="64" t="str">
        <f ca="1">IF(G66=1,"Yes","No")</f>
        <v>Yes</v>
      </c>
      <c r="I66" s="64">
        <f ca="1">RANDBETWEEN(2000,2022)</f>
        <v>2002</v>
      </c>
      <c r="J66" s="46"/>
      <c r="K66" s="46">
        <v>2</v>
      </c>
      <c r="L66" s="46" t="s">
        <v>6</v>
      </c>
      <c r="M66" s="46">
        <v>2</v>
      </c>
      <c r="N66" s="46" t="s">
        <v>13</v>
      </c>
      <c r="O66" s="46"/>
      <c r="P66" s="10">
        <f ca="1">IF(D66="action",1,0)</f>
        <v>1</v>
      </c>
      <c r="Q66" s="11">
        <f ca="1">IF(D66="drama",1,0)</f>
        <v>0</v>
      </c>
      <c r="R66" s="11">
        <f ca="1">IF(D66="horror",1,0)</f>
        <v>0</v>
      </c>
      <c r="S66" s="11">
        <f ca="1">IF(D66="comedy",1,0)</f>
        <v>0</v>
      </c>
      <c r="T66" s="12">
        <f ca="1">IF(D66="thriller",1,0)</f>
        <v>0</v>
      </c>
      <c r="U66" s="10">
        <f ca="1">IF(Table13[[#This Row],[Country of the movie]]="America",1,0)</f>
        <v>0</v>
      </c>
      <c r="V66" s="11">
        <f ca="1">IF(Table13[[#This Row],[Country of the movie]]="Europe",1,0)</f>
        <v>0</v>
      </c>
      <c r="W66" s="11">
        <f ca="1">IF(Table13[[#This Row],[Country of the movie]]="Asia",1,0)</f>
        <v>1</v>
      </c>
      <c r="X66" s="12">
        <f ca="1">IF(Table13[[#This Row],[Country of the movie]]="Africa",1,0)</f>
        <v>0</v>
      </c>
      <c r="Y66" s="5">
        <f ca="1">IF(Table13[[#This Row],[Popular actor]]="Yes",1,0)</f>
        <v>1</v>
      </c>
      <c r="Z66" s="6">
        <f ca="1">IF(Table13[[#This Row],[Popular actor]]="No",1,0)</f>
        <v>0</v>
      </c>
      <c r="AA66" s="46"/>
      <c r="AB66" s="50">
        <f ca="1">IF(AND(Table13[[#This Row],[Year of the movie]]&gt;=2000,Table13[[#This Row],[Year of the movie]]&lt;=2005),1,0)</f>
        <v>1</v>
      </c>
      <c r="AC66" s="51">
        <f ca="1">IF(AND(Table13[[#This Row],[Year of the movie]]&gt;=2006,Table13[[#This Row],[Year of the movie]]&lt;=2010),1,0)</f>
        <v>0</v>
      </c>
      <c r="AD66" s="51">
        <f ca="1">IF(AND(Table13[[#This Row],[Year of the movie]]&gt;=2011,Table13[[#This Row],[Year of the movie]]&lt;=2015),1,0)</f>
        <v>0</v>
      </c>
      <c r="AE66" s="52">
        <f ca="1">IF(AND(Table13[[#This Row],[Year of the movie]]&gt;=2016,Table13[[#This Row],[Year of the movie]]&lt;=2022),1,0)</f>
        <v>0</v>
      </c>
      <c r="AF66" s="46"/>
    </row>
    <row r="67" spans="2:32" ht="15.6" x14ac:dyDescent="0.3">
      <c r="B67" s="7"/>
      <c r="C67" s="46">
        <f t="shared" ref="C67:C105" ca="1" si="26">RANDBETWEEN(1,5)</f>
        <v>4</v>
      </c>
      <c r="D67" s="64" t="str">
        <f ca="1">VLOOKUP(C67,$K$12:$L$16,2)</f>
        <v>drama</v>
      </c>
      <c r="E67" s="64">
        <f t="shared" ref="E67:E105" ca="1" si="27">RANDBETWEEN(1,4)</f>
        <v>1</v>
      </c>
      <c r="F67" s="64" t="str">
        <f ca="1">VLOOKUP(E67,$M$12:$N$15,2)</f>
        <v>America</v>
      </c>
      <c r="G67" s="64">
        <f t="shared" ref="G67:G105" ca="1" si="28">RANDBETWEEN(1,2)</f>
        <v>1</v>
      </c>
      <c r="H67" s="64" t="str">
        <f t="shared" ref="H67:H105" ca="1" si="29">IF(G67=1,"Yes","No")</f>
        <v>Yes</v>
      </c>
      <c r="I67" s="64">
        <f t="shared" ref="I67:I105" ca="1" si="30">RANDBETWEEN(2000,2022)</f>
        <v>2019</v>
      </c>
      <c r="J67" s="46"/>
      <c r="K67" s="46">
        <v>3</v>
      </c>
      <c r="L67" s="46" t="s">
        <v>7</v>
      </c>
      <c r="M67" s="46">
        <v>3</v>
      </c>
      <c r="N67" s="46" t="s">
        <v>14</v>
      </c>
      <c r="O67" s="46"/>
      <c r="P67" s="13">
        <f t="shared" ref="P67:P105" ca="1" si="31">IF(D67="action",1,0)</f>
        <v>0</v>
      </c>
      <c r="Q67" s="14">
        <f t="shared" ref="Q67:Q105" ca="1" si="32">IF(D67="drama",1,0)</f>
        <v>1</v>
      </c>
      <c r="R67" s="14">
        <f t="shared" ref="R67:R105" ca="1" si="33">IF(D67="horror",1,0)</f>
        <v>0</v>
      </c>
      <c r="S67" s="14">
        <f t="shared" ref="S67:S105" ca="1" si="34">IF(D67="comedy",1,0)</f>
        <v>0</v>
      </c>
      <c r="T67" s="15">
        <f t="shared" ref="T67:T105" ca="1" si="35">IF(D67="thriller",1,0)</f>
        <v>0</v>
      </c>
      <c r="U67" s="13">
        <f ca="1">IF(Table13[[#This Row],[Country of the movie]]="America",1,0)</f>
        <v>1</v>
      </c>
      <c r="V67" s="14">
        <f ca="1">IF(Table13[[#This Row],[Country of the movie]]="Europe",1,0)</f>
        <v>0</v>
      </c>
      <c r="W67" s="14">
        <f ca="1">IF(Table13[[#This Row],[Country of the movie]]="Asia",1,0)</f>
        <v>0</v>
      </c>
      <c r="X67" s="15">
        <f ca="1">IF(Table13[[#This Row],[Country of the movie]]="Africa",1,0)</f>
        <v>0</v>
      </c>
      <c r="Y67" s="7">
        <f ca="1">IF(Table13[[#This Row],[Popular actor]]="Yes",1,0)</f>
        <v>1</v>
      </c>
      <c r="Z67" s="8">
        <f ca="1">IF(Table13[[#This Row],[Popular actor]]="No",1,0)</f>
        <v>0</v>
      </c>
      <c r="AA67" s="46"/>
      <c r="AB67" s="53">
        <f ca="1">IF(AND(Table13[[#This Row],[Year of the movie]]&gt;=2000,Table13[[#This Row],[Year of the movie]]&lt;=2005),1,0)</f>
        <v>0</v>
      </c>
      <c r="AC67" s="54">
        <f ca="1">IF(AND(Table13[[#This Row],[Year of the movie]]&gt;=2006,Table13[[#This Row],[Year of the movie]]&lt;=2010),1,0)</f>
        <v>0</v>
      </c>
      <c r="AD67" s="54">
        <f ca="1">IF(AND(Table13[[#This Row],[Year of the movie]]&gt;=2011,Table13[[#This Row],[Year of the movie]]&lt;=2015),1,0)</f>
        <v>0</v>
      </c>
      <c r="AE67" s="55">
        <f ca="1">IF(AND(Table13[[#This Row],[Year of the movie]]&gt;=2016,Table13[[#This Row],[Year of the movie]]&lt;=2022),1,0)</f>
        <v>1</v>
      </c>
      <c r="AF67" s="46"/>
    </row>
    <row r="68" spans="2:32" ht="15.6" x14ac:dyDescent="0.3">
      <c r="B68" s="7"/>
      <c r="C68" s="46">
        <f t="shared" ca="1" si="26"/>
        <v>2</v>
      </c>
      <c r="D68" s="64" t="str">
        <f ca="1">VLOOKUP(C68,$K$12:$L$16,2)</f>
        <v>comedy</v>
      </c>
      <c r="E68" s="64">
        <f t="shared" ca="1" si="27"/>
        <v>2</v>
      </c>
      <c r="F68" s="64" t="str">
        <f ca="1">VLOOKUP(E68,$M$12:$N$15,2)</f>
        <v>Europe</v>
      </c>
      <c r="G68" s="64">
        <f t="shared" ca="1" si="28"/>
        <v>2</v>
      </c>
      <c r="H68" s="64" t="str">
        <f t="shared" ca="1" si="29"/>
        <v>No</v>
      </c>
      <c r="I68" s="64">
        <f t="shared" ca="1" si="30"/>
        <v>2018</v>
      </c>
      <c r="J68" s="46"/>
      <c r="K68" s="46">
        <v>4</v>
      </c>
      <c r="L68" s="46" t="s">
        <v>8</v>
      </c>
      <c r="M68" s="46">
        <v>4</v>
      </c>
      <c r="N68" s="46" t="s">
        <v>15</v>
      </c>
      <c r="O68" s="46"/>
      <c r="P68" s="13">
        <f t="shared" ca="1" si="31"/>
        <v>0</v>
      </c>
      <c r="Q68" s="14">
        <f t="shared" ca="1" si="32"/>
        <v>0</v>
      </c>
      <c r="R68" s="14">
        <f t="shared" ca="1" si="33"/>
        <v>0</v>
      </c>
      <c r="S68" s="14">
        <f t="shared" ca="1" si="34"/>
        <v>1</v>
      </c>
      <c r="T68" s="15">
        <f t="shared" ca="1" si="35"/>
        <v>0</v>
      </c>
      <c r="U68" s="13">
        <f ca="1">IF(Table13[[#This Row],[Country of the movie]]="America",1,0)</f>
        <v>0</v>
      </c>
      <c r="V68" s="14">
        <f ca="1">IF(Table13[[#This Row],[Country of the movie]]="Europe",1,0)</f>
        <v>1</v>
      </c>
      <c r="W68" s="14">
        <f ca="1">IF(Table13[[#This Row],[Country of the movie]]="Asia",1,0)</f>
        <v>0</v>
      </c>
      <c r="X68" s="15">
        <f ca="1">IF(Table13[[#This Row],[Country of the movie]]="Africa",1,0)</f>
        <v>0</v>
      </c>
      <c r="Y68" s="7">
        <f ca="1">IF(Table13[[#This Row],[Popular actor]]="Yes",1,0)</f>
        <v>0</v>
      </c>
      <c r="Z68" s="8">
        <f ca="1">IF(Table13[[#This Row],[Popular actor]]="No",1,0)</f>
        <v>1</v>
      </c>
      <c r="AA68" s="46"/>
      <c r="AB68" s="53">
        <f ca="1">IF(AND(Table13[[#This Row],[Year of the movie]]&gt;=2000,Table13[[#This Row],[Year of the movie]]&lt;=2005),1,0)</f>
        <v>0</v>
      </c>
      <c r="AC68" s="54">
        <f ca="1">IF(AND(Table13[[#This Row],[Year of the movie]]&gt;=2006,Table13[[#This Row],[Year of the movie]]&lt;=2010),1,0)</f>
        <v>0</v>
      </c>
      <c r="AD68" s="54">
        <f ca="1">IF(AND(Table13[[#This Row],[Year of the movie]]&gt;=2011,Table13[[#This Row],[Year of the movie]]&lt;=2015),1,0)</f>
        <v>0</v>
      </c>
      <c r="AE68" s="55">
        <f ca="1">IF(AND(Table13[[#This Row],[Year of the movie]]&gt;=2016,Table13[[#This Row],[Year of the movie]]&lt;=2022),1,0)</f>
        <v>1</v>
      </c>
      <c r="AF68" s="46"/>
    </row>
    <row r="69" spans="2:32" ht="15.6" x14ac:dyDescent="0.3">
      <c r="B69" s="7" t="s">
        <v>19</v>
      </c>
      <c r="C69" s="46">
        <f t="shared" ca="1" si="26"/>
        <v>3</v>
      </c>
      <c r="D69" s="64" t="str">
        <f ca="1">VLOOKUP(C69,$K$12:$L$16,2)</f>
        <v>horror</v>
      </c>
      <c r="E69" s="64">
        <f t="shared" ca="1" si="27"/>
        <v>2</v>
      </c>
      <c r="F69" s="64" t="str">
        <f ca="1">VLOOKUP(E69,$M$12:$N$15,2)</f>
        <v>Europe</v>
      </c>
      <c r="G69" s="64">
        <f t="shared" ca="1" si="28"/>
        <v>2</v>
      </c>
      <c r="H69" s="64" t="str">
        <f t="shared" ca="1" si="29"/>
        <v>No</v>
      </c>
      <c r="I69" s="64">
        <f t="shared" ca="1" si="30"/>
        <v>2020</v>
      </c>
      <c r="J69" s="46"/>
      <c r="K69" s="46">
        <v>5</v>
      </c>
      <c r="L69" s="46" t="s">
        <v>9</v>
      </c>
      <c r="M69" s="46"/>
      <c r="N69" s="46"/>
      <c r="O69" s="46"/>
      <c r="P69" s="13">
        <f t="shared" ca="1" si="31"/>
        <v>0</v>
      </c>
      <c r="Q69" s="14">
        <f t="shared" ca="1" si="32"/>
        <v>0</v>
      </c>
      <c r="R69" s="14">
        <f t="shared" ca="1" si="33"/>
        <v>1</v>
      </c>
      <c r="S69" s="14">
        <f t="shared" ca="1" si="34"/>
        <v>0</v>
      </c>
      <c r="T69" s="15">
        <f t="shared" ca="1" si="35"/>
        <v>0</v>
      </c>
      <c r="U69" s="13">
        <f ca="1">IF(Table13[[#This Row],[Country of the movie]]="America",1,0)</f>
        <v>0</v>
      </c>
      <c r="V69" s="14">
        <f ca="1">IF(Table13[[#This Row],[Country of the movie]]="Europe",1,0)</f>
        <v>1</v>
      </c>
      <c r="W69" s="14">
        <f ca="1">IF(Table13[[#This Row],[Country of the movie]]="Asia",1,0)</f>
        <v>0</v>
      </c>
      <c r="X69" s="15">
        <f ca="1">IF(Table13[[#This Row],[Country of the movie]]="Africa",1,0)</f>
        <v>0</v>
      </c>
      <c r="Y69" s="7">
        <f ca="1">IF(Table13[[#This Row],[Popular actor]]="Yes",1,0)</f>
        <v>0</v>
      </c>
      <c r="Z69" s="8">
        <f ca="1">IF(Table13[[#This Row],[Popular actor]]="No",1,0)</f>
        <v>1</v>
      </c>
      <c r="AA69" s="46"/>
      <c r="AB69" s="53">
        <f ca="1">IF(AND(Table13[[#This Row],[Year of the movie]]&gt;=2000,Table13[[#This Row],[Year of the movie]]&lt;=2005),1,0)</f>
        <v>0</v>
      </c>
      <c r="AC69" s="54">
        <f ca="1">IF(AND(Table13[[#This Row],[Year of the movie]]&gt;=2006,Table13[[#This Row],[Year of the movie]]&lt;=2010),1,0)</f>
        <v>0</v>
      </c>
      <c r="AD69" s="54">
        <f ca="1">IF(AND(Table13[[#This Row],[Year of the movie]]&gt;=2011,Table13[[#This Row],[Year of the movie]]&lt;=2015),1,0)</f>
        <v>0</v>
      </c>
      <c r="AE69" s="55">
        <f ca="1">IF(AND(Table13[[#This Row],[Year of the movie]]&gt;=2016,Table13[[#This Row],[Year of the movie]]&lt;=2022),1,0)</f>
        <v>1</v>
      </c>
      <c r="AF69" s="46"/>
    </row>
    <row r="70" spans="2:32" ht="15.6" x14ac:dyDescent="0.3">
      <c r="B70" s="7"/>
      <c r="C70" s="46">
        <f t="shared" ca="1" si="26"/>
        <v>2</v>
      </c>
      <c r="D70" s="64" t="str">
        <f ca="1">VLOOKUP(C70,$K$12:$L$16,2)</f>
        <v>comedy</v>
      </c>
      <c r="E70" s="64">
        <f t="shared" ca="1" si="27"/>
        <v>3</v>
      </c>
      <c r="F70" s="64" t="str">
        <f ca="1">VLOOKUP(E70,$M$12:$N$15,2)</f>
        <v>Asia</v>
      </c>
      <c r="G70" s="64">
        <f t="shared" ca="1" si="28"/>
        <v>1</v>
      </c>
      <c r="H70" s="64" t="str">
        <f t="shared" ca="1" si="29"/>
        <v>Yes</v>
      </c>
      <c r="I70" s="64">
        <f t="shared" ca="1" si="30"/>
        <v>2010</v>
      </c>
      <c r="J70" s="46"/>
      <c r="K70" s="46"/>
      <c r="L70" s="46"/>
      <c r="M70" s="46"/>
      <c r="N70" s="46"/>
      <c r="O70" s="46"/>
      <c r="P70" s="13">
        <f t="shared" ca="1" si="31"/>
        <v>0</v>
      </c>
      <c r="Q70" s="14">
        <f t="shared" ca="1" si="32"/>
        <v>0</v>
      </c>
      <c r="R70" s="14">
        <f t="shared" ca="1" si="33"/>
        <v>0</v>
      </c>
      <c r="S70" s="14">
        <f t="shared" ca="1" si="34"/>
        <v>1</v>
      </c>
      <c r="T70" s="15">
        <f t="shared" ca="1" si="35"/>
        <v>0</v>
      </c>
      <c r="U70" s="13">
        <f ca="1">IF(Table13[[#This Row],[Country of the movie]]="America",1,0)</f>
        <v>0</v>
      </c>
      <c r="V70" s="14">
        <f ca="1">IF(Table13[[#This Row],[Country of the movie]]="Europe",1,0)</f>
        <v>0</v>
      </c>
      <c r="W70" s="14">
        <f ca="1">IF(Table13[[#This Row],[Country of the movie]]="Asia",1,0)</f>
        <v>1</v>
      </c>
      <c r="X70" s="15">
        <f ca="1">IF(Table13[[#This Row],[Country of the movie]]="Africa",1,0)</f>
        <v>0</v>
      </c>
      <c r="Y70" s="7">
        <f ca="1">IF(Table13[[#This Row],[Popular actor]]="Yes",1,0)</f>
        <v>1</v>
      </c>
      <c r="Z70" s="8">
        <f ca="1">IF(Table13[[#This Row],[Popular actor]]="No",1,0)</f>
        <v>0</v>
      </c>
      <c r="AA70" s="46"/>
      <c r="AB70" s="53">
        <f ca="1">IF(AND(Table13[[#This Row],[Year of the movie]]&gt;=2000,Table13[[#This Row],[Year of the movie]]&lt;=2005),1,0)</f>
        <v>0</v>
      </c>
      <c r="AC70" s="54">
        <f ca="1">IF(AND(Table13[[#This Row],[Year of the movie]]&gt;=2006,Table13[[#This Row],[Year of the movie]]&lt;=2010),1,0)</f>
        <v>1</v>
      </c>
      <c r="AD70" s="54">
        <f ca="1">IF(AND(Table13[[#This Row],[Year of the movie]]&gt;=2011,Table13[[#This Row],[Year of the movie]]&lt;=2015),1,0)</f>
        <v>0</v>
      </c>
      <c r="AE70" s="55">
        <f ca="1">IF(AND(Table13[[#This Row],[Year of the movie]]&gt;=2016,Table13[[#This Row],[Year of the movie]]&lt;=2022),1,0)</f>
        <v>0</v>
      </c>
      <c r="AF70" s="46"/>
    </row>
    <row r="71" spans="2:32" ht="15.6" x14ac:dyDescent="0.3">
      <c r="B71" s="7"/>
      <c r="C71" s="46">
        <f t="shared" ca="1" si="26"/>
        <v>1</v>
      </c>
      <c r="D71" s="64" t="str">
        <f ca="1">VLOOKUP(C71,$K$12:$L$16,2)</f>
        <v>action</v>
      </c>
      <c r="E71" s="64">
        <f t="shared" ca="1" si="27"/>
        <v>1</v>
      </c>
      <c r="F71" s="64" t="str">
        <f ca="1">VLOOKUP(E71,$M$12:$N$15,2)</f>
        <v>America</v>
      </c>
      <c r="G71" s="64">
        <f t="shared" ca="1" si="28"/>
        <v>2</v>
      </c>
      <c r="H71" s="64" t="str">
        <f t="shared" ca="1" si="29"/>
        <v>No</v>
      </c>
      <c r="I71" s="64">
        <f t="shared" ca="1" si="30"/>
        <v>2014</v>
      </c>
      <c r="J71" s="46"/>
      <c r="K71" s="46"/>
      <c r="L71" s="46"/>
      <c r="M71" s="46"/>
      <c r="N71" s="46"/>
      <c r="O71" s="46"/>
      <c r="P71" s="13">
        <f t="shared" ca="1" si="31"/>
        <v>1</v>
      </c>
      <c r="Q71" s="14">
        <f t="shared" ca="1" si="32"/>
        <v>0</v>
      </c>
      <c r="R71" s="14">
        <f t="shared" ca="1" si="33"/>
        <v>0</v>
      </c>
      <c r="S71" s="14">
        <f t="shared" ca="1" si="34"/>
        <v>0</v>
      </c>
      <c r="T71" s="15">
        <f t="shared" ca="1" si="35"/>
        <v>0</v>
      </c>
      <c r="U71" s="13">
        <f ca="1">IF(Table13[[#This Row],[Country of the movie]]="America",1,0)</f>
        <v>1</v>
      </c>
      <c r="V71" s="14">
        <f ca="1">IF(Table13[[#This Row],[Country of the movie]]="Europe",1,0)</f>
        <v>0</v>
      </c>
      <c r="W71" s="14">
        <f ca="1">IF(Table13[[#This Row],[Country of the movie]]="Asia",1,0)</f>
        <v>0</v>
      </c>
      <c r="X71" s="15">
        <f ca="1">IF(Table13[[#This Row],[Country of the movie]]="Africa",1,0)</f>
        <v>0</v>
      </c>
      <c r="Y71" s="7">
        <f ca="1">IF(Table13[[#This Row],[Popular actor]]="Yes",1,0)</f>
        <v>0</v>
      </c>
      <c r="Z71" s="8">
        <f ca="1">IF(Table13[[#This Row],[Popular actor]]="No",1,0)</f>
        <v>1</v>
      </c>
      <c r="AA71" s="46"/>
      <c r="AB71" s="53">
        <f ca="1">IF(AND(Table13[[#This Row],[Year of the movie]]&gt;=2000,Table13[[#This Row],[Year of the movie]]&lt;=2005),1,0)</f>
        <v>0</v>
      </c>
      <c r="AC71" s="54">
        <f ca="1">IF(AND(Table13[[#This Row],[Year of the movie]]&gt;=2006,Table13[[#This Row],[Year of the movie]]&lt;=2010),1,0)</f>
        <v>0</v>
      </c>
      <c r="AD71" s="54">
        <f ca="1">IF(AND(Table13[[#This Row],[Year of the movie]]&gt;=2011,Table13[[#This Row],[Year of the movie]]&lt;=2015),1,0)</f>
        <v>1</v>
      </c>
      <c r="AE71" s="55">
        <f ca="1">IF(AND(Table13[[#This Row],[Year of the movie]]&gt;=2016,Table13[[#This Row],[Year of the movie]]&lt;=2022),1,0)</f>
        <v>0</v>
      </c>
      <c r="AF71" s="46"/>
    </row>
    <row r="72" spans="2:32" ht="15.6" x14ac:dyDescent="0.3">
      <c r="B72" s="7"/>
      <c r="C72" s="46">
        <f t="shared" ca="1" si="26"/>
        <v>5</v>
      </c>
      <c r="D72" s="64" t="str">
        <f ca="1">VLOOKUP(C72,$K$12:$L$16,2)</f>
        <v>thriller</v>
      </c>
      <c r="E72" s="64">
        <f t="shared" ca="1" si="27"/>
        <v>4</v>
      </c>
      <c r="F72" s="64" t="str">
        <f ca="1">VLOOKUP(E72,$M$12:$N$15,2)</f>
        <v>Africa</v>
      </c>
      <c r="G72" s="64">
        <f t="shared" ca="1" si="28"/>
        <v>2</v>
      </c>
      <c r="H72" s="64" t="str">
        <f t="shared" ca="1" si="29"/>
        <v>No</v>
      </c>
      <c r="I72" s="64">
        <f t="shared" ca="1" si="30"/>
        <v>2005</v>
      </c>
      <c r="J72" s="46"/>
      <c r="K72" s="46"/>
      <c r="L72" s="46"/>
      <c r="M72" s="46"/>
      <c r="N72" s="46"/>
      <c r="O72" s="46"/>
      <c r="P72" s="13">
        <f t="shared" ca="1" si="31"/>
        <v>0</v>
      </c>
      <c r="Q72" s="14">
        <f t="shared" ca="1" si="32"/>
        <v>0</v>
      </c>
      <c r="R72" s="14">
        <f t="shared" ca="1" si="33"/>
        <v>0</v>
      </c>
      <c r="S72" s="14">
        <f t="shared" ca="1" si="34"/>
        <v>0</v>
      </c>
      <c r="T72" s="15">
        <f t="shared" ca="1" si="35"/>
        <v>1</v>
      </c>
      <c r="U72" s="13">
        <f ca="1">IF(Table13[[#This Row],[Country of the movie]]="America",1,0)</f>
        <v>0</v>
      </c>
      <c r="V72" s="14">
        <f ca="1">IF(Table13[[#This Row],[Country of the movie]]="Europe",1,0)</f>
        <v>0</v>
      </c>
      <c r="W72" s="14">
        <f ca="1">IF(Table13[[#This Row],[Country of the movie]]="Asia",1,0)</f>
        <v>0</v>
      </c>
      <c r="X72" s="15">
        <f ca="1">IF(Table13[[#This Row],[Country of the movie]]="Africa",1,0)</f>
        <v>1</v>
      </c>
      <c r="Y72" s="7">
        <f ca="1">IF(Table13[[#This Row],[Popular actor]]="Yes",1,0)</f>
        <v>0</v>
      </c>
      <c r="Z72" s="8">
        <f ca="1">IF(Table13[[#This Row],[Popular actor]]="No",1,0)</f>
        <v>1</v>
      </c>
      <c r="AA72" s="46"/>
      <c r="AB72" s="53">
        <f ca="1">IF(AND(Table13[[#This Row],[Year of the movie]]&gt;=2000,Table13[[#This Row],[Year of the movie]]&lt;=2005),1,0)</f>
        <v>1</v>
      </c>
      <c r="AC72" s="54">
        <f ca="1">IF(AND(Table13[[#This Row],[Year of the movie]]&gt;=2006,Table13[[#This Row],[Year of the movie]]&lt;=2010),1,0)</f>
        <v>0</v>
      </c>
      <c r="AD72" s="54">
        <f ca="1">IF(AND(Table13[[#This Row],[Year of the movie]]&gt;=2011,Table13[[#This Row],[Year of the movie]]&lt;=2015),1,0)</f>
        <v>0</v>
      </c>
      <c r="AE72" s="55">
        <f ca="1">IF(AND(Table13[[#This Row],[Year of the movie]]&gt;=2016,Table13[[#This Row],[Year of the movie]]&lt;=2022),1,0)</f>
        <v>0</v>
      </c>
      <c r="AF72" s="46"/>
    </row>
    <row r="73" spans="2:32" ht="15.6" x14ac:dyDescent="0.3">
      <c r="B73" s="7"/>
      <c r="C73" s="46">
        <f t="shared" ca="1" si="26"/>
        <v>5</v>
      </c>
      <c r="D73" s="64" t="str">
        <f ca="1">VLOOKUP(C73,$K$12:$L$16,2)</f>
        <v>thriller</v>
      </c>
      <c r="E73" s="64">
        <f t="shared" ca="1" si="27"/>
        <v>4</v>
      </c>
      <c r="F73" s="64" t="str">
        <f ca="1">VLOOKUP(E73,$M$12:$N$15,2)</f>
        <v>Africa</v>
      </c>
      <c r="G73" s="64">
        <f t="shared" ca="1" si="28"/>
        <v>1</v>
      </c>
      <c r="H73" s="64" t="str">
        <f t="shared" ca="1" si="29"/>
        <v>Yes</v>
      </c>
      <c r="I73" s="64">
        <f t="shared" ca="1" si="30"/>
        <v>2009</v>
      </c>
      <c r="J73" s="46"/>
      <c r="K73" s="46"/>
      <c r="L73" s="46"/>
      <c r="M73" s="46"/>
      <c r="N73" s="46"/>
      <c r="O73" s="46"/>
      <c r="P73" s="13">
        <f t="shared" ca="1" si="31"/>
        <v>0</v>
      </c>
      <c r="Q73" s="14">
        <f t="shared" ca="1" si="32"/>
        <v>0</v>
      </c>
      <c r="R73" s="14">
        <f t="shared" ca="1" si="33"/>
        <v>0</v>
      </c>
      <c r="S73" s="14">
        <f t="shared" ca="1" si="34"/>
        <v>0</v>
      </c>
      <c r="T73" s="15">
        <f t="shared" ca="1" si="35"/>
        <v>1</v>
      </c>
      <c r="U73" s="13">
        <f ca="1">IF(Table13[[#This Row],[Country of the movie]]="America",1,0)</f>
        <v>0</v>
      </c>
      <c r="V73" s="14">
        <f ca="1">IF(Table13[[#This Row],[Country of the movie]]="Europe",1,0)</f>
        <v>0</v>
      </c>
      <c r="W73" s="14">
        <f ca="1">IF(Table13[[#This Row],[Country of the movie]]="Asia",1,0)</f>
        <v>0</v>
      </c>
      <c r="X73" s="15">
        <f ca="1">IF(Table13[[#This Row],[Country of the movie]]="Africa",1,0)</f>
        <v>1</v>
      </c>
      <c r="Y73" s="7">
        <f ca="1">IF(Table13[[#This Row],[Popular actor]]="Yes",1,0)</f>
        <v>1</v>
      </c>
      <c r="Z73" s="8">
        <f ca="1">IF(Table13[[#This Row],[Popular actor]]="No",1,0)</f>
        <v>0</v>
      </c>
      <c r="AA73" s="46"/>
      <c r="AB73" s="53">
        <f ca="1">IF(AND(Table13[[#This Row],[Year of the movie]]&gt;=2000,Table13[[#This Row],[Year of the movie]]&lt;=2005),1,0)</f>
        <v>0</v>
      </c>
      <c r="AC73" s="54">
        <f ca="1">IF(AND(Table13[[#This Row],[Year of the movie]]&gt;=2006,Table13[[#This Row],[Year of the movie]]&lt;=2010),1,0)</f>
        <v>1</v>
      </c>
      <c r="AD73" s="54">
        <f ca="1">IF(AND(Table13[[#This Row],[Year of the movie]]&gt;=2011,Table13[[#This Row],[Year of the movie]]&lt;=2015),1,0)</f>
        <v>0</v>
      </c>
      <c r="AE73" s="55">
        <f ca="1">IF(AND(Table13[[#This Row],[Year of the movie]]&gt;=2016,Table13[[#This Row],[Year of the movie]]&lt;=2022),1,0)</f>
        <v>0</v>
      </c>
      <c r="AF73" s="46"/>
    </row>
    <row r="74" spans="2:32" ht="15.6" x14ac:dyDescent="0.3">
      <c r="B74" s="7"/>
      <c r="C74" s="46">
        <f t="shared" ca="1" si="26"/>
        <v>3</v>
      </c>
      <c r="D74" s="64" t="str">
        <f ca="1">VLOOKUP(C74,$K$12:$L$16,2)</f>
        <v>horror</v>
      </c>
      <c r="E74" s="64">
        <f t="shared" ca="1" si="27"/>
        <v>4</v>
      </c>
      <c r="F74" s="64" t="str">
        <f ca="1">VLOOKUP(E74,$M$12:$N$15,2)</f>
        <v>Africa</v>
      </c>
      <c r="G74" s="64">
        <f t="shared" ca="1" si="28"/>
        <v>2</v>
      </c>
      <c r="H74" s="64" t="str">
        <f t="shared" ca="1" si="29"/>
        <v>No</v>
      </c>
      <c r="I74" s="64">
        <f t="shared" ca="1" si="30"/>
        <v>2009</v>
      </c>
      <c r="J74" s="46"/>
      <c r="K74" s="46"/>
      <c r="L74" s="46"/>
      <c r="M74" s="46"/>
      <c r="N74" s="46"/>
      <c r="O74" s="46"/>
      <c r="P74" s="13">
        <f t="shared" ca="1" si="31"/>
        <v>0</v>
      </c>
      <c r="Q74" s="14">
        <f t="shared" ca="1" si="32"/>
        <v>0</v>
      </c>
      <c r="R74" s="14">
        <f t="shared" ca="1" si="33"/>
        <v>1</v>
      </c>
      <c r="S74" s="14">
        <f t="shared" ca="1" si="34"/>
        <v>0</v>
      </c>
      <c r="T74" s="15">
        <f t="shared" ca="1" si="35"/>
        <v>0</v>
      </c>
      <c r="U74" s="13">
        <f ca="1">IF(Table13[[#This Row],[Country of the movie]]="America",1,0)</f>
        <v>0</v>
      </c>
      <c r="V74" s="14">
        <f ca="1">IF(Table13[[#This Row],[Country of the movie]]="Europe",1,0)</f>
        <v>0</v>
      </c>
      <c r="W74" s="14">
        <f ca="1">IF(Table13[[#This Row],[Country of the movie]]="Asia",1,0)</f>
        <v>0</v>
      </c>
      <c r="X74" s="15">
        <f ca="1">IF(Table13[[#This Row],[Country of the movie]]="Africa",1,0)</f>
        <v>1</v>
      </c>
      <c r="Y74" s="7">
        <f ca="1">IF(Table13[[#This Row],[Popular actor]]="Yes",1,0)</f>
        <v>0</v>
      </c>
      <c r="Z74" s="8">
        <f ca="1">IF(Table13[[#This Row],[Popular actor]]="No",1,0)</f>
        <v>1</v>
      </c>
      <c r="AA74" s="46"/>
      <c r="AB74" s="53">
        <f ca="1">IF(AND(Table13[[#This Row],[Year of the movie]]&gt;=2000,Table13[[#This Row],[Year of the movie]]&lt;=2005),1,0)</f>
        <v>0</v>
      </c>
      <c r="AC74" s="54">
        <f ca="1">IF(AND(Table13[[#This Row],[Year of the movie]]&gt;=2006,Table13[[#This Row],[Year of the movie]]&lt;=2010),1,0)</f>
        <v>1</v>
      </c>
      <c r="AD74" s="54">
        <f ca="1">IF(AND(Table13[[#This Row],[Year of the movie]]&gt;=2011,Table13[[#This Row],[Year of the movie]]&lt;=2015),1,0)</f>
        <v>0</v>
      </c>
      <c r="AE74" s="55">
        <f ca="1">IF(AND(Table13[[#This Row],[Year of the movie]]&gt;=2016,Table13[[#This Row],[Year of the movie]]&lt;=2022),1,0)</f>
        <v>0</v>
      </c>
      <c r="AF74" s="46"/>
    </row>
    <row r="75" spans="2:32" ht="15.6" x14ac:dyDescent="0.3">
      <c r="B75" s="7"/>
      <c r="C75" s="46">
        <f t="shared" ca="1" si="26"/>
        <v>5</v>
      </c>
      <c r="D75" s="64" t="str">
        <f ca="1">VLOOKUP(C75,$K$12:$L$16,2)</f>
        <v>thriller</v>
      </c>
      <c r="E75" s="64">
        <f t="shared" ca="1" si="27"/>
        <v>2</v>
      </c>
      <c r="F75" s="64" t="str">
        <f ca="1">VLOOKUP(E75,$M$12:$N$15,2)</f>
        <v>Europe</v>
      </c>
      <c r="G75" s="64">
        <f t="shared" ca="1" si="28"/>
        <v>1</v>
      </c>
      <c r="H75" s="64" t="str">
        <f t="shared" ca="1" si="29"/>
        <v>Yes</v>
      </c>
      <c r="I75" s="64">
        <f t="shared" ca="1" si="30"/>
        <v>2011</v>
      </c>
      <c r="J75" s="46"/>
      <c r="K75" s="46"/>
      <c r="L75" s="46"/>
      <c r="M75" s="46"/>
      <c r="N75" s="46"/>
      <c r="O75" s="46"/>
      <c r="P75" s="13">
        <f t="shared" ca="1" si="31"/>
        <v>0</v>
      </c>
      <c r="Q75" s="14">
        <f t="shared" ca="1" si="32"/>
        <v>0</v>
      </c>
      <c r="R75" s="14">
        <f t="shared" ca="1" si="33"/>
        <v>0</v>
      </c>
      <c r="S75" s="14">
        <f t="shared" ca="1" si="34"/>
        <v>0</v>
      </c>
      <c r="T75" s="15">
        <f t="shared" ca="1" si="35"/>
        <v>1</v>
      </c>
      <c r="U75" s="13">
        <f ca="1">IF(Table13[[#This Row],[Country of the movie]]="America",1,0)</f>
        <v>0</v>
      </c>
      <c r="V75" s="14">
        <f ca="1">IF(Table13[[#This Row],[Country of the movie]]="Europe",1,0)</f>
        <v>1</v>
      </c>
      <c r="W75" s="14">
        <f ca="1">IF(Table13[[#This Row],[Country of the movie]]="Asia",1,0)</f>
        <v>0</v>
      </c>
      <c r="X75" s="15">
        <f ca="1">IF(Table13[[#This Row],[Country of the movie]]="Africa",1,0)</f>
        <v>0</v>
      </c>
      <c r="Y75" s="7">
        <f ca="1">IF(Table13[[#This Row],[Popular actor]]="Yes",1,0)</f>
        <v>1</v>
      </c>
      <c r="Z75" s="8">
        <f ca="1">IF(Table13[[#This Row],[Popular actor]]="No",1,0)</f>
        <v>0</v>
      </c>
      <c r="AA75" s="46"/>
      <c r="AB75" s="53">
        <f ca="1">IF(AND(Table13[[#This Row],[Year of the movie]]&gt;=2000,Table13[[#This Row],[Year of the movie]]&lt;=2005),1,0)</f>
        <v>0</v>
      </c>
      <c r="AC75" s="54">
        <f ca="1">IF(AND(Table13[[#This Row],[Year of the movie]]&gt;=2006,Table13[[#This Row],[Year of the movie]]&lt;=2010),1,0)</f>
        <v>0</v>
      </c>
      <c r="AD75" s="54">
        <f ca="1">IF(AND(Table13[[#This Row],[Year of the movie]]&gt;=2011,Table13[[#This Row],[Year of the movie]]&lt;=2015),1,0)</f>
        <v>1</v>
      </c>
      <c r="AE75" s="55">
        <f ca="1">IF(AND(Table13[[#This Row],[Year of the movie]]&gt;=2016,Table13[[#This Row],[Year of the movie]]&lt;=2022),1,0)</f>
        <v>0</v>
      </c>
      <c r="AF75" s="46"/>
    </row>
    <row r="76" spans="2:32" ht="15.6" x14ac:dyDescent="0.3">
      <c r="B76" s="7"/>
      <c r="C76" s="46">
        <f t="shared" ca="1" si="26"/>
        <v>3</v>
      </c>
      <c r="D76" s="64" t="str">
        <f ca="1">VLOOKUP(C76,$K$12:$L$16,2)</f>
        <v>horror</v>
      </c>
      <c r="E76" s="64">
        <f t="shared" ca="1" si="27"/>
        <v>2</v>
      </c>
      <c r="F76" s="64" t="str">
        <f ca="1">VLOOKUP(E76,$M$12:$N$15,2)</f>
        <v>Europe</v>
      </c>
      <c r="G76" s="64">
        <f t="shared" ca="1" si="28"/>
        <v>1</v>
      </c>
      <c r="H76" s="64" t="str">
        <f t="shared" ca="1" si="29"/>
        <v>Yes</v>
      </c>
      <c r="I76" s="64">
        <f t="shared" ca="1" si="30"/>
        <v>2007</v>
      </c>
      <c r="J76" s="46"/>
      <c r="K76" s="46"/>
      <c r="L76" s="46"/>
      <c r="M76" s="46"/>
      <c r="N76" s="46"/>
      <c r="O76" s="46"/>
      <c r="P76" s="13">
        <f t="shared" ca="1" si="31"/>
        <v>0</v>
      </c>
      <c r="Q76" s="14">
        <f t="shared" ca="1" si="32"/>
        <v>0</v>
      </c>
      <c r="R76" s="14">
        <f t="shared" ca="1" si="33"/>
        <v>1</v>
      </c>
      <c r="S76" s="14">
        <f t="shared" ca="1" si="34"/>
        <v>0</v>
      </c>
      <c r="T76" s="15">
        <f t="shared" ca="1" si="35"/>
        <v>0</v>
      </c>
      <c r="U76" s="13">
        <f ca="1">IF(Table13[[#This Row],[Country of the movie]]="America",1,0)</f>
        <v>0</v>
      </c>
      <c r="V76" s="14">
        <f ca="1">IF(Table13[[#This Row],[Country of the movie]]="Europe",1,0)</f>
        <v>1</v>
      </c>
      <c r="W76" s="14">
        <f ca="1">IF(Table13[[#This Row],[Country of the movie]]="Asia",1,0)</f>
        <v>0</v>
      </c>
      <c r="X76" s="15">
        <f ca="1">IF(Table13[[#This Row],[Country of the movie]]="Africa",1,0)</f>
        <v>0</v>
      </c>
      <c r="Y76" s="7">
        <f ca="1">IF(Table13[[#This Row],[Popular actor]]="Yes",1,0)</f>
        <v>1</v>
      </c>
      <c r="Z76" s="8">
        <f ca="1">IF(Table13[[#This Row],[Popular actor]]="No",1,0)</f>
        <v>0</v>
      </c>
      <c r="AA76" s="46"/>
      <c r="AB76" s="53">
        <f ca="1">IF(AND(Table13[[#This Row],[Year of the movie]]&gt;=2000,Table13[[#This Row],[Year of the movie]]&lt;=2005),1,0)</f>
        <v>0</v>
      </c>
      <c r="AC76" s="54">
        <f ca="1">IF(AND(Table13[[#This Row],[Year of the movie]]&gt;=2006,Table13[[#This Row],[Year of the movie]]&lt;=2010),1,0)</f>
        <v>1</v>
      </c>
      <c r="AD76" s="54">
        <f ca="1">IF(AND(Table13[[#This Row],[Year of the movie]]&gt;=2011,Table13[[#This Row],[Year of the movie]]&lt;=2015),1,0)</f>
        <v>0</v>
      </c>
      <c r="AE76" s="55">
        <f ca="1">IF(AND(Table13[[#This Row],[Year of the movie]]&gt;=2016,Table13[[#This Row],[Year of the movie]]&lt;=2022),1,0)</f>
        <v>0</v>
      </c>
      <c r="AF76" s="46"/>
    </row>
    <row r="77" spans="2:32" ht="15.6" x14ac:dyDescent="0.3">
      <c r="B77" s="7"/>
      <c r="C77" s="46">
        <f t="shared" ca="1" si="26"/>
        <v>4</v>
      </c>
      <c r="D77" s="64" t="str">
        <f ca="1">VLOOKUP(C77,$K$12:$L$16,2)</f>
        <v>drama</v>
      </c>
      <c r="E77" s="64">
        <f t="shared" ca="1" si="27"/>
        <v>4</v>
      </c>
      <c r="F77" s="64" t="str">
        <f ca="1">VLOOKUP(E77,$M$12:$N$15,2)</f>
        <v>Africa</v>
      </c>
      <c r="G77" s="64">
        <f t="shared" ca="1" si="28"/>
        <v>2</v>
      </c>
      <c r="H77" s="64" t="str">
        <f t="shared" ca="1" si="29"/>
        <v>No</v>
      </c>
      <c r="I77" s="64">
        <f t="shared" ca="1" si="30"/>
        <v>2011</v>
      </c>
      <c r="J77" s="46"/>
      <c r="K77" s="46"/>
      <c r="L77" s="46"/>
      <c r="M77" s="46"/>
      <c r="N77" s="46"/>
      <c r="O77" s="46"/>
      <c r="P77" s="13">
        <f t="shared" ca="1" si="31"/>
        <v>0</v>
      </c>
      <c r="Q77" s="14">
        <f t="shared" ca="1" si="32"/>
        <v>1</v>
      </c>
      <c r="R77" s="14">
        <f t="shared" ca="1" si="33"/>
        <v>0</v>
      </c>
      <c r="S77" s="14">
        <f t="shared" ca="1" si="34"/>
        <v>0</v>
      </c>
      <c r="T77" s="15">
        <f t="shared" ca="1" si="35"/>
        <v>0</v>
      </c>
      <c r="U77" s="13">
        <f ca="1">IF(Table13[[#This Row],[Country of the movie]]="America",1,0)</f>
        <v>0</v>
      </c>
      <c r="V77" s="14">
        <f ca="1">IF(Table13[[#This Row],[Country of the movie]]="Europe",1,0)</f>
        <v>0</v>
      </c>
      <c r="W77" s="14">
        <f ca="1">IF(Table13[[#This Row],[Country of the movie]]="Asia",1,0)</f>
        <v>0</v>
      </c>
      <c r="X77" s="15">
        <f ca="1">IF(Table13[[#This Row],[Country of the movie]]="Africa",1,0)</f>
        <v>1</v>
      </c>
      <c r="Y77" s="7">
        <f ca="1">IF(Table13[[#This Row],[Popular actor]]="Yes",1,0)</f>
        <v>0</v>
      </c>
      <c r="Z77" s="8">
        <f ca="1">IF(Table13[[#This Row],[Popular actor]]="No",1,0)</f>
        <v>1</v>
      </c>
      <c r="AA77" s="46"/>
      <c r="AB77" s="53">
        <f ca="1">IF(AND(Table13[[#This Row],[Year of the movie]]&gt;=2000,Table13[[#This Row],[Year of the movie]]&lt;=2005),1,0)</f>
        <v>0</v>
      </c>
      <c r="AC77" s="54">
        <f ca="1">IF(AND(Table13[[#This Row],[Year of the movie]]&gt;=2006,Table13[[#This Row],[Year of the movie]]&lt;=2010),1,0)</f>
        <v>0</v>
      </c>
      <c r="AD77" s="54">
        <f ca="1">IF(AND(Table13[[#This Row],[Year of the movie]]&gt;=2011,Table13[[#This Row],[Year of the movie]]&lt;=2015),1,0)</f>
        <v>1</v>
      </c>
      <c r="AE77" s="55">
        <f ca="1">IF(AND(Table13[[#This Row],[Year of the movie]]&gt;=2016,Table13[[#This Row],[Year of the movie]]&lt;=2022),1,0)</f>
        <v>0</v>
      </c>
      <c r="AF77" s="46"/>
    </row>
    <row r="78" spans="2:32" ht="15.6" x14ac:dyDescent="0.3">
      <c r="B78" s="7"/>
      <c r="C78" s="46">
        <f t="shared" ca="1" si="26"/>
        <v>4</v>
      </c>
      <c r="D78" s="64" t="str">
        <f ca="1">VLOOKUP(C78,$K$12:$L$16,2)</f>
        <v>drama</v>
      </c>
      <c r="E78" s="64">
        <f t="shared" ca="1" si="27"/>
        <v>2</v>
      </c>
      <c r="F78" s="64" t="str">
        <f ca="1">VLOOKUP(E78,$M$12:$N$15,2)</f>
        <v>Europe</v>
      </c>
      <c r="G78" s="64">
        <f t="shared" ca="1" si="28"/>
        <v>2</v>
      </c>
      <c r="H78" s="64" t="str">
        <f t="shared" ca="1" si="29"/>
        <v>No</v>
      </c>
      <c r="I78" s="64">
        <f t="shared" ca="1" si="30"/>
        <v>2016</v>
      </c>
      <c r="J78" s="46"/>
      <c r="K78" s="46"/>
      <c r="L78" s="46"/>
      <c r="M78" s="46"/>
      <c r="N78" s="46"/>
      <c r="O78" s="46"/>
      <c r="P78" s="13">
        <f t="shared" ca="1" si="31"/>
        <v>0</v>
      </c>
      <c r="Q78" s="14">
        <f t="shared" ca="1" si="32"/>
        <v>1</v>
      </c>
      <c r="R78" s="14">
        <f t="shared" ca="1" si="33"/>
        <v>0</v>
      </c>
      <c r="S78" s="14">
        <f t="shared" ca="1" si="34"/>
        <v>0</v>
      </c>
      <c r="T78" s="15">
        <f t="shared" ca="1" si="35"/>
        <v>0</v>
      </c>
      <c r="U78" s="13">
        <f ca="1">IF(Table13[[#This Row],[Country of the movie]]="America",1,0)</f>
        <v>0</v>
      </c>
      <c r="V78" s="14">
        <f ca="1">IF(Table13[[#This Row],[Country of the movie]]="Europe",1,0)</f>
        <v>1</v>
      </c>
      <c r="W78" s="14">
        <f ca="1">IF(Table13[[#This Row],[Country of the movie]]="Asia",1,0)</f>
        <v>0</v>
      </c>
      <c r="X78" s="15">
        <f ca="1">IF(Table13[[#This Row],[Country of the movie]]="Africa",1,0)</f>
        <v>0</v>
      </c>
      <c r="Y78" s="7">
        <f ca="1">IF(Table13[[#This Row],[Popular actor]]="Yes",1,0)</f>
        <v>0</v>
      </c>
      <c r="Z78" s="8">
        <f ca="1">IF(Table13[[#This Row],[Popular actor]]="No",1,0)</f>
        <v>1</v>
      </c>
      <c r="AA78" s="46"/>
      <c r="AB78" s="53">
        <f ca="1">IF(AND(Table13[[#This Row],[Year of the movie]]&gt;=2000,Table13[[#This Row],[Year of the movie]]&lt;=2005),1,0)</f>
        <v>0</v>
      </c>
      <c r="AC78" s="54">
        <f ca="1">IF(AND(Table13[[#This Row],[Year of the movie]]&gt;=2006,Table13[[#This Row],[Year of the movie]]&lt;=2010),1,0)</f>
        <v>0</v>
      </c>
      <c r="AD78" s="54">
        <f ca="1">IF(AND(Table13[[#This Row],[Year of the movie]]&gt;=2011,Table13[[#This Row],[Year of the movie]]&lt;=2015),1,0)</f>
        <v>0</v>
      </c>
      <c r="AE78" s="55">
        <f ca="1">IF(AND(Table13[[#This Row],[Year of the movie]]&gt;=2016,Table13[[#This Row],[Year of the movie]]&lt;=2022),1,0)</f>
        <v>1</v>
      </c>
      <c r="AF78" s="46"/>
    </row>
    <row r="79" spans="2:32" ht="15.6" x14ac:dyDescent="0.3">
      <c r="B79" s="7"/>
      <c r="C79" s="46">
        <f t="shared" ca="1" si="26"/>
        <v>4</v>
      </c>
      <c r="D79" s="64" t="str">
        <f ca="1">VLOOKUP(C79,$K$12:$L$16,2)</f>
        <v>drama</v>
      </c>
      <c r="E79" s="64">
        <f t="shared" ca="1" si="27"/>
        <v>1</v>
      </c>
      <c r="F79" s="64" t="str">
        <f ca="1">VLOOKUP(E79,$M$12:$N$15,2)</f>
        <v>America</v>
      </c>
      <c r="G79" s="64">
        <f t="shared" ca="1" si="28"/>
        <v>2</v>
      </c>
      <c r="H79" s="64" t="str">
        <f t="shared" ca="1" si="29"/>
        <v>No</v>
      </c>
      <c r="I79" s="64">
        <f t="shared" ca="1" si="30"/>
        <v>2012</v>
      </c>
      <c r="J79" s="46"/>
      <c r="K79" s="46"/>
      <c r="L79" s="46"/>
      <c r="M79" s="46"/>
      <c r="N79" s="46"/>
      <c r="O79" s="46"/>
      <c r="P79" s="13">
        <f t="shared" ca="1" si="31"/>
        <v>0</v>
      </c>
      <c r="Q79" s="14">
        <f t="shared" ca="1" si="32"/>
        <v>1</v>
      </c>
      <c r="R79" s="14">
        <f t="shared" ca="1" si="33"/>
        <v>0</v>
      </c>
      <c r="S79" s="14">
        <f t="shared" ca="1" si="34"/>
        <v>0</v>
      </c>
      <c r="T79" s="15">
        <f t="shared" ca="1" si="35"/>
        <v>0</v>
      </c>
      <c r="U79" s="13">
        <f ca="1">IF(Table13[[#This Row],[Country of the movie]]="America",1,0)</f>
        <v>1</v>
      </c>
      <c r="V79" s="14">
        <f ca="1">IF(Table13[[#This Row],[Country of the movie]]="Europe",1,0)</f>
        <v>0</v>
      </c>
      <c r="W79" s="14">
        <f ca="1">IF(Table13[[#This Row],[Country of the movie]]="Asia",1,0)</f>
        <v>0</v>
      </c>
      <c r="X79" s="15">
        <f ca="1">IF(Table13[[#This Row],[Country of the movie]]="Africa",1,0)</f>
        <v>0</v>
      </c>
      <c r="Y79" s="7">
        <f ca="1">IF(Table13[[#This Row],[Popular actor]]="Yes",1,0)</f>
        <v>0</v>
      </c>
      <c r="Z79" s="8">
        <f ca="1">IF(Table13[[#This Row],[Popular actor]]="No",1,0)</f>
        <v>1</v>
      </c>
      <c r="AA79" s="46"/>
      <c r="AB79" s="53">
        <f ca="1">IF(AND(Table13[[#This Row],[Year of the movie]]&gt;=2000,Table13[[#This Row],[Year of the movie]]&lt;=2005),1,0)</f>
        <v>0</v>
      </c>
      <c r="AC79" s="54">
        <f ca="1">IF(AND(Table13[[#This Row],[Year of the movie]]&gt;=2006,Table13[[#This Row],[Year of the movie]]&lt;=2010),1,0)</f>
        <v>0</v>
      </c>
      <c r="AD79" s="54">
        <f ca="1">IF(AND(Table13[[#This Row],[Year of the movie]]&gt;=2011,Table13[[#This Row],[Year of the movie]]&lt;=2015),1,0)</f>
        <v>1</v>
      </c>
      <c r="AE79" s="55">
        <f ca="1">IF(AND(Table13[[#This Row],[Year of the movie]]&gt;=2016,Table13[[#This Row],[Year of the movie]]&lt;=2022),1,0)</f>
        <v>0</v>
      </c>
      <c r="AF79" s="46"/>
    </row>
    <row r="80" spans="2:32" ht="15.6" x14ac:dyDescent="0.3">
      <c r="B80" s="7"/>
      <c r="C80" s="46">
        <f t="shared" ca="1" si="26"/>
        <v>5</v>
      </c>
      <c r="D80" s="64" t="str">
        <f ca="1">VLOOKUP(C80,$K$12:$L$16,2)</f>
        <v>thriller</v>
      </c>
      <c r="E80" s="64">
        <f t="shared" ca="1" si="27"/>
        <v>1</v>
      </c>
      <c r="F80" s="64" t="str">
        <f ca="1">VLOOKUP(E80,$M$12:$N$15,2)</f>
        <v>America</v>
      </c>
      <c r="G80" s="64">
        <f t="shared" ca="1" si="28"/>
        <v>1</v>
      </c>
      <c r="H80" s="64" t="str">
        <f t="shared" ca="1" si="29"/>
        <v>Yes</v>
      </c>
      <c r="I80" s="64">
        <f t="shared" ca="1" si="30"/>
        <v>2019</v>
      </c>
      <c r="J80" s="46"/>
      <c r="K80" s="46"/>
      <c r="L80" s="46"/>
      <c r="M80" s="46"/>
      <c r="N80" s="46"/>
      <c r="O80" s="46"/>
      <c r="P80" s="13">
        <f t="shared" ca="1" si="31"/>
        <v>0</v>
      </c>
      <c r="Q80" s="14">
        <f t="shared" ca="1" si="32"/>
        <v>0</v>
      </c>
      <c r="R80" s="14">
        <f t="shared" ca="1" si="33"/>
        <v>0</v>
      </c>
      <c r="S80" s="14">
        <f t="shared" ca="1" si="34"/>
        <v>0</v>
      </c>
      <c r="T80" s="15">
        <f t="shared" ca="1" si="35"/>
        <v>1</v>
      </c>
      <c r="U80" s="13">
        <f ca="1">IF(Table13[[#This Row],[Country of the movie]]="America",1,0)</f>
        <v>1</v>
      </c>
      <c r="V80" s="14">
        <f ca="1">IF(Table13[[#This Row],[Country of the movie]]="Europe",1,0)</f>
        <v>0</v>
      </c>
      <c r="W80" s="14">
        <f ca="1">IF(Table13[[#This Row],[Country of the movie]]="Asia",1,0)</f>
        <v>0</v>
      </c>
      <c r="X80" s="15">
        <f ca="1">IF(Table13[[#This Row],[Country of the movie]]="Africa",1,0)</f>
        <v>0</v>
      </c>
      <c r="Y80" s="7">
        <f ca="1">IF(Table13[[#This Row],[Popular actor]]="Yes",1,0)</f>
        <v>1</v>
      </c>
      <c r="Z80" s="8">
        <f ca="1">IF(Table13[[#This Row],[Popular actor]]="No",1,0)</f>
        <v>0</v>
      </c>
      <c r="AA80" s="46"/>
      <c r="AB80" s="53">
        <f ca="1">IF(AND(Table13[[#This Row],[Year of the movie]]&gt;=2000,Table13[[#This Row],[Year of the movie]]&lt;=2005),1,0)</f>
        <v>0</v>
      </c>
      <c r="AC80" s="54">
        <f ca="1">IF(AND(Table13[[#This Row],[Year of the movie]]&gt;=2006,Table13[[#This Row],[Year of the movie]]&lt;=2010),1,0)</f>
        <v>0</v>
      </c>
      <c r="AD80" s="54">
        <f ca="1">IF(AND(Table13[[#This Row],[Year of the movie]]&gt;=2011,Table13[[#This Row],[Year of the movie]]&lt;=2015),1,0)</f>
        <v>0</v>
      </c>
      <c r="AE80" s="55">
        <f ca="1">IF(AND(Table13[[#This Row],[Year of the movie]]&gt;=2016,Table13[[#This Row],[Year of the movie]]&lt;=2022),1,0)</f>
        <v>1</v>
      </c>
      <c r="AF80" s="46"/>
    </row>
    <row r="81" spans="2:32" ht="15.6" x14ac:dyDescent="0.3">
      <c r="B81" s="7"/>
      <c r="C81" s="46">
        <f t="shared" ca="1" si="26"/>
        <v>4</v>
      </c>
      <c r="D81" s="64" t="str">
        <f ca="1">VLOOKUP(C81,$K$12:$L$16,2)</f>
        <v>drama</v>
      </c>
      <c r="E81" s="64">
        <f t="shared" ca="1" si="27"/>
        <v>1</v>
      </c>
      <c r="F81" s="64" t="str">
        <f ca="1">VLOOKUP(E81,$M$12:$N$15,2)</f>
        <v>America</v>
      </c>
      <c r="G81" s="64">
        <f t="shared" ca="1" si="28"/>
        <v>1</v>
      </c>
      <c r="H81" s="64" t="str">
        <f t="shared" ca="1" si="29"/>
        <v>Yes</v>
      </c>
      <c r="I81" s="64">
        <f t="shared" ca="1" si="30"/>
        <v>2013</v>
      </c>
      <c r="J81" s="46"/>
      <c r="K81" s="46"/>
      <c r="L81" s="46"/>
      <c r="M81" s="46"/>
      <c r="N81" s="46"/>
      <c r="O81" s="46"/>
      <c r="P81" s="13">
        <f t="shared" ca="1" si="31"/>
        <v>0</v>
      </c>
      <c r="Q81" s="14">
        <f t="shared" ca="1" si="32"/>
        <v>1</v>
      </c>
      <c r="R81" s="14">
        <f t="shared" ca="1" si="33"/>
        <v>0</v>
      </c>
      <c r="S81" s="14">
        <f t="shared" ca="1" si="34"/>
        <v>0</v>
      </c>
      <c r="T81" s="15">
        <f t="shared" ca="1" si="35"/>
        <v>0</v>
      </c>
      <c r="U81" s="13">
        <f ca="1">IF(Table13[[#This Row],[Country of the movie]]="America",1,0)</f>
        <v>1</v>
      </c>
      <c r="V81" s="14">
        <f ca="1">IF(Table13[[#This Row],[Country of the movie]]="Europe",1,0)</f>
        <v>0</v>
      </c>
      <c r="W81" s="14">
        <f ca="1">IF(Table13[[#This Row],[Country of the movie]]="Asia",1,0)</f>
        <v>0</v>
      </c>
      <c r="X81" s="15">
        <f ca="1">IF(Table13[[#This Row],[Country of the movie]]="Africa",1,0)</f>
        <v>0</v>
      </c>
      <c r="Y81" s="7">
        <f ca="1">IF(Table13[[#This Row],[Popular actor]]="Yes",1,0)</f>
        <v>1</v>
      </c>
      <c r="Z81" s="8">
        <f ca="1">IF(Table13[[#This Row],[Popular actor]]="No",1,0)</f>
        <v>0</v>
      </c>
      <c r="AA81" s="46"/>
      <c r="AB81" s="53">
        <f ca="1">IF(AND(Table13[[#This Row],[Year of the movie]]&gt;=2000,Table13[[#This Row],[Year of the movie]]&lt;=2005),1,0)</f>
        <v>0</v>
      </c>
      <c r="AC81" s="54">
        <f ca="1">IF(AND(Table13[[#This Row],[Year of the movie]]&gt;=2006,Table13[[#This Row],[Year of the movie]]&lt;=2010),1,0)</f>
        <v>0</v>
      </c>
      <c r="AD81" s="54">
        <f ca="1">IF(AND(Table13[[#This Row],[Year of the movie]]&gt;=2011,Table13[[#This Row],[Year of the movie]]&lt;=2015),1,0)</f>
        <v>1</v>
      </c>
      <c r="AE81" s="55">
        <f ca="1">IF(AND(Table13[[#This Row],[Year of the movie]]&gt;=2016,Table13[[#This Row],[Year of the movie]]&lt;=2022),1,0)</f>
        <v>0</v>
      </c>
      <c r="AF81" s="46"/>
    </row>
    <row r="82" spans="2:32" ht="15.6" x14ac:dyDescent="0.3">
      <c r="B82" s="7"/>
      <c r="C82" s="46">
        <f t="shared" ca="1" si="26"/>
        <v>4</v>
      </c>
      <c r="D82" s="64" t="str">
        <f ca="1">VLOOKUP(C82,$K$12:$L$16,2)</f>
        <v>drama</v>
      </c>
      <c r="E82" s="64">
        <f t="shared" ca="1" si="27"/>
        <v>1</v>
      </c>
      <c r="F82" s="64" t="str">
        <f ca="1">VLOOKUP(E82,$M$12:$N$15,2)</f>
        <v>America</v>
      </c>
      <c r="G82" s="64">
        <f t="shared" ca="1" si="28"/>
        <v>1</v>
      </c>
      <c r="H82" s="64" t="str">
        <f t="shared" ca="1" si="29"/>
        <v>Yes</v>
      </c>
      <c r="I82" s="64">
        <f t="shared" ca="1" si="30"/>
        <v>2010</v>
      </c>
      <c r="J82" s="46"/>
      <c r="K82" s="46"/>
      <c r="L82" s="46"/>
      <c r="M82" s="46"/>
      <c r="N82" s="46"/>
      <c r="O82" s="46"/>
      <c r="P82" s="13">
        <f t="shared" ca="1" si="31"/>
        <v>0</v>
      </c>
      <c r="Q82" s="14">
        <f t="shared" ca="1" si="32"/>
        <v>1</v>
      </c>
      <c r="R82" s="14">
        <f t="shared" ca="1" si="33"/>
        <v>0</v>
      </c>
      <c r="S82" s="14">
        <f t="shared" ca="1" si="34"/>
        <v>0</v>
      </c>
      <c r="T82" s="15">
        <f t="shared" ca="1" si="35"/>
        <v>0</v>
      </c>
      <c r="U82" s="13">
        <f ca="1">IF(Table13[[#This Row],[Country of the movie]]="America",1,0)</f>
        <v>1</v>
      </c>
      <c r="V82" s="14">
        <f ca="1">IF(Table13[[#This Row],[Country of the movie]]="Europe",1,0)</f>
        <v>0</v>
      </c>
      <c r="W82" s="14">
        <f ca="1">IF(Table13[[#This Row],[Country of the movie]]="Asia",1,0)</f>
        <v>0</v>
      </c>
      <c r="X82" s="15">
        <f ca="1">IF(Table13[[#This Row],[Country of the movie]]="Africa",1,0)</f>
        <v>0</v>
      </c>
      <c r="Y82" s="7">
        <f ca="1">IF(Table13[[#This Row],[Popular actor]]="Yes",1,0)</f>
        <v>1</v>
      </c>
      <c r="Z82" s="8">
        <f ca="1">IF(Table13[[#This Row],[Popular actor]]="No",1,0)</f>
        <v>0</v>
      </c>
      <c r="AA82" s="46"/>
      <c r="AB82" s="53">
        <f ca="1">IF(AND(Table13[[#This Row],[Year of the movie]]&gt;=2000,Table13[[#This Row],[Year of the movie]]&lt;=2005),1,0)</f>
        <v>0</v>
      </c>
      <c r="AC82" s="54">
        <f ca="1">IF(AND(Table13[[#This Row],[Year of the movie]]&gt;=2006,Table13[[#This Row],[Year of the movie]]&lt;=2010),1,0)</f>
        <v>1</v>
      </c>
      <c r="AD82" s="54">
        <f ca="1">IF(AND(Table13[[#This Row],[Year of the movie]]&gt;=2011,Table13[[#This Row],[Year of the movie]]&lt;=2015),1,0)</f>
        <v>0</v>
      </c>
      <c r="AE82" s="55">
        <f ca="1">IF(AND(Table13[[#This Row],[Year of the movie]]&gt;=2016,Table13[[#This Row],[Year of the movie]]&lt;=2022),1,0)</f>
        <v>0</v>
      </c>
      <c r="AF82" s="46"/>
    </row>
    <row r="83" spans="2:32" ht="15.6" x14ac:dyDescent="0.3">
      <c r="B83" s="7"/>
      <c r="C83" s="46">
        <f t="shared" ca="1" si="26"/>
        <v>3</v>
      </c>
      <c r="D83" s="64" t="str">
        <f ca="1">VLOOKUP(C83,$K$12:$L$16,2)</f>
        <v>horror</v>
      </c>
      <c r="E83" s="64">
        <f t="shared" ca="1" si="27"/>
        <v>1</v>
      </c>
      <c r="F83" s="64" t="str">
        <f ca="1">VLOOKUP(E83,$M$12:$N$15,2)</f>
        <v>America</v>
      </c>
      <c r="G83" s="64">
        <f t="shared" ca="1" si="28"/>
        <v>2</v>
      </c>
      <c r="H83" s="64" t="str">
        <f t="shared" ca="1" si="29"/>
        <v>No</v>
      </c>
      <c r="I83" s="64">
        <f t="shared" ca="1" si="30"/>
        <v>2006</v>
      </c>
      <c r="J83" s="46"/>
      <c r="K83" s="46"/>
      <c r="L83" s="46"/>
      <c r="M83" s="46"/>
      <c r="N83" s="46"/>
      <c r="O83" s="46"/>
      <c r="P83" s="13">
        <f t="shared" ca="1" si="31"/>
        <v>0</v>
      </c>
      <c r="Q83" s="14">
        <f t="shared" ca="1" si="32"/>
        <v>0</v>
      </c>
      <c r="R83" s="14">
        <f t="shared" ca="1" si="33"/>
        <v>1</v>
      </c>
      <c r="S83" s="14">
        <f t="shared" ca="1" si="34"/>
        <v>0</v>
      </c>
      <c r="T83" s="15">
        <f t="shared" ca="1" si="35"/>
        <v>0</v>
      </c>
      <c r="U83" s="13">
        <f ca="1">IF(Table13[[#This Row],[Country of the movie]]="America",1,0)</f>
        <v>1</v>
      </c>
      <c r="V83" s="14">
        <f ca="1">IF(Table13[[#This Row],[Country of the movie]]="Europe",1,0)</f>
        <v>0</v>
      </c>
      <c r="W83" s="14">
        <f ca="1">IF(Table13[[#This Row],[Country of the movie]]="Asia",1,0)</f>
        <v>0</v>
      </c>
      <c r="X83" s="15">
        <f ca="1">IF(Table13[[#This Row],[Country of the movie]]="Africa",1,0)</f>
        <v>0</v>
      </c>
      <c r="Y83" s="7">
        <f ca="1">IF(Table13[[#This Row],[Popular actor]]="Yes",1,0)</f>
        <v>0</v>
      </c>
      <c r="Z83" s="8">
        <f ca="1">IF(Table13[[#This Row],[Popular actor]]="No",1,0)</f>
        <v>1</v>
      </c>
      <c r="AA83" s="46"/>
      <c r="AB83" s="53">
        <f ca="1">IF(AND(Table13[[#This Row],[Year of the movie]]&gt;=2000,Table13[[#This Row],[Year of the movie]]&lt;=2005),1,0)</f>
        <v>0</v>
      </c>
      <c r="AC83" s="54">
        <f ca="1">IF(AND(Table13[[#This Row],[Year of the movie]]&gt;=2006,Table13[[#This Row],[Year of the movie]]&lt;=2010),1,0)</f>
        <v>1</v>
      </c>
      <c r="AD83" s="54">
        <f ca="1">IF(AND(Table13[[#This Row],[Year of the movie]]&gt;=2011,Table13[[#This Row],[Year of the movie]]&lt;=2015),1,0)</f>
        <v>0</v>
      </c>
      <c r="AE83" s="55">
        <f ca="1">IF(AND(Table13[[#This Row],[Year of the movie]]&gt;=2016,Table13[[#This Row],[Year of the movie]]&lt;=2022),1,0)</f>
        <v>0</v>
      </c>
      <c r="AF83" s="46"/>
    </row>
    <row r="84" spans="2:32" ht="15.6" x14ac:dyDescent="0.3">
      <c r="B84" s="7"/>
      <c r="C84" s="46">
        <f t="shared" ca="1" si="26"/>
        <v>5</v>
      </c>
      <c r="D84" s="64" t="str">
        <f ca="1">VLOOKUP(C84,$K$12:$L$16,2)</f>
        <v>thriller</v>
      </c>
      <c r="E84" s="64">
        <f t="shared" ca="1" si="27"/>
        <v>4</v>
      </c>
      <c r="F84" s="64" t="str">
        <f ca="1">VLOOKUP(E84,$M$12:$N$15,2)</f>
        <v>Africa</v>
      </c>
      <c r="G84" s="64">
        <f t="shared" ca="1" si="28"/>
        <v>2</v>
      </c>
      <c r="H84" s="64" t="str">
        <f t="shared" ca="1" si="29"/>
        <v>No</v>
      </c>
      <c r="I84" s="64">
        <f t="shared" ca="1" si="30"/>
        <v>2019</v>
      </c>
      <c r="J84" s="46"/>
      <c r="K84" s="46"/>
      <c r="L84" s="46"/>
      <c r="M84" s="46"/>
      <c r="N84" s="46"/>
      <c r="O84" s="46"/>
      <c r="P84" s="13">
        <f t="shared" ca="1" si="31"/>
        <v>0</v>
      </c>
      <c r="Q84" s="14">
        <f t="shared" ca="1" si="32"/>
        <v>0</v>
      </c>
      <c r="R84" s="14">
        <f t="shared" ca="1" si="33"/>
        <v>0</v>
      </c>
      <c r="S84" s="14">
        <f t="shared" ca="1" si="34"/>
        <v>0</v>
      </c>
      <c r="T84" s="15">
        <f t="shared" ca="1" si="35"/>
        <v>1</v>
      </c>
      <c r="U84" s="13">
        <f ca="1">IF(Table13[[#This Row],[Country of the movie]]="America",1,0)</f>
        <v>0</v>
      </c>
      <c r="V84" s="14">
        <f ca="1">IF(Table13[[#This Row],[Country of the movie]]="Europe",1,0)</f>
        <v>0</v>
      </c>
      <c r="W84" s="14">
        <f ca="1">IF(Table13[[#This Row],[Country of the movie]]="Asia",1,0)</f>
        <v>0</v>
      </c>
      <c r="X84" s="15">
        <f ca="1">IF(Table13[[#This Row],[Country of the movie]]="Africa",1,0)</f>
        <v>1</v>
      </c>
      <c r="Y84" s="7">
        <f ca="1">IF(Table13[[#This Row],[Popular actor]]="Yes",1,0)</f>
        <v>0</v>
      </c>
      <c r="Z84" s="8">
        <f ca="1">IF(Table13[[#This Row],[Popular actor]]="No",1,0)</f>
        <v>1</v>
      </c>
      <c r="AA84" s="46"/>
      <c r="AB84" s="53">
        <f ca="1">IF(AND(Table13[[#This Row],[Year of the movie]]&gt;=2000,Table13[[#This Row],[Year of the movie]]&lt;=2005),1,0)</f>
        <v>0</v>
      </c>
      <c r="AC84" s="54">
        <f ca="1">IF(AND(Table13[[#This Row],[Year of the movie]]&gt;=2006,Table13[[#This Row],[Year of the movie]]&lt;=2010),1,0)</f>
        <v>0</v>
      </c>
      <c r="AD84" s="54">
        <f ca="1">IF(AND(Table13[[#This Row],[Year of the movie]]&gt;=2011,Table13[[#This Row],[Year of the movie]]&lt;=2015),1,0)</f>
        <v>0</v>
      </c>
      <c r="AE84" s="55">
        <f ca="1">IF(AND(Table13[[#This Row],[Year of the movie]]&gt;=2016,Table13[[#This Row],[Year of the movie]]&lt;=2022),1,0)</f>
        <v>1</v>
      </c>
      <c r="AF84" s="46"/>
    </row>
    <row r="85" spans="2:32" ht="15.6" x14ac:dyDescent="0.3">
      <c r="B85" s="7"/>
      <c r="C85" s="46">
        <f t="shared" ca="1" si="26"/>
        <v>4</v>
      </c>
      <c r="D85" s="64" t="str">
        <f ca="1">VLOOKUP(C85,$K$12:$L$16,2)</f>
        <v>drama</v>
      </c>
      <c r="E85" s="64">
        <f t="shared" ca="1" si="27"/>
        <v>1</v>
      </c>
      <c r="F85" s="64" t="str">
        <f ca="1">VLOOKUP(E85,$M$12:$N$15,2)</f>
        <v>America</v>
      </c>
      <c r="G85" s="64">
        <f t="shared" ca="1" si="28"/>
        <v>1</v>
      </c>
      <c r="H85" s="64" t="str">
        <f t="shared" ca="1" si="29"/>
        <v>Yes</v>
      </c>
      <c r="I85" s="64">
        <f t="shared" ca="1" si="30"/>
        <v>2013</v>
      </c>
      <c r="J85" s="46"/>
      <c r="K85" s="46"/>
      <c r="L85" s="46"/>
      <c r="M85" s="46"/>
      <c r="N85" s="46"/>
      <c r="O85" s="46"/>
      <c r="P85" s="13">
        <f t="shared" ca="1" si="31"/>
        <v>0</v>
      </c>
      <c r="Q85" s="14">
        <f t="shared" ca="1" si="32"/>
        <v>1</v>
      </c>
      <c r="R85" s="14">
        <f t="shared" ca="1" si="33"/>
        <v>0</v>
      </c>
      <c r="S85" s="14">
        <f t="shared" ca="1" si="34"/>
        <v>0</v>
      </c>
      <c r="T85" s="15">
        <f t="shared" ca="1" si="35"/>
        <v>0</v>
      </c>
      <c r="U85" s="13">
        <f ca="1">IF(Table13[[#This Row],[Country of the movie]]="America",1,0)</f>
        <v>1</v>
      </c>
      <c r="V85" s="14">
        <f ca="1">IF(Table13[[#This Row],[Country of the movie]]="Europe",1,0)</f>
        <v>0</v>
      </c>
      <c r="W85" s="14">
        <f ca="1">IF(Table13[[#This Row],[Country of the movie]]="Asia",1,0)</f>
        <v>0</v>
      </c>
      <c r="X85" s="15">
        <f ca="1">IF(Table13[[#This Row],[Country of the movie]]="Africa",1,0)</f>
        <v>0</v>
      </c>
      <c r="Y85" s="7">
        <f ca="1">IF(Table13[[#This Row],[Popular actor]]="Yes",1,0)</f>
        <v>1</v>
      </c>
      <c r="Z85" s="8">
        <f ca="1">IF(Table13[[#This Row],[Popular actor]]="No",1,0)</f>
        <v>0</v>
      </c>
      <c r="AA85" s="46"/>
      <c r="AB85" s="53">
        <f ca="1">IF(AND(Table13[[#This Row],[Year of the movie]]&gt;=2000,Table13[[#This Row],[Year of the movie]]&lt;=2005),1,0)</f>
        <v>0</v>
      </c>
      <c r="AC85" s="54">
        <f ca="1">IF(AND(Table13[[#This Row],[Year of the movie]]&gt;=2006,Table13[[#This Row],[Year of the movie]]&lt;=2010),1,0)</f>
        <v>0</v>
      </c>
      <c r="AD85" s="54">
        <f ca="1">IF(AND(Table13[[#This Row],[Year of the movie]]&gt;=2011,Table13[[#This Row],[Year of the movie]]&lt;=2015),1,0)</f>
        <v>1</v>
      </c>
      <c r="AE85" s="55">
        <f ca="1">IF(AND(Table13[[#This Row],[Year of the movie]]&gt;=2016,Table13[[#This Row],[Year of the movie]]&lt;=2022),1,0)</f>
        <v>0</v>
      </c>
      <c r="AF85" s="46"/>
    </row>
    <row r="86" spans="2:32" ht="15.6" x14ac:dyDescent="0.3">
      <c r="B86" s="7"/>
      <c r="C86" s="46">
        <f t="shared" ca="1" si="26"/>
        <v>3</v>
      </c>
      <c r="D86" s="64" t="str">
        <f ca="1">VLOOKUP(C86,$K$12:$L$16,2)</f>
        <v>horror</v>
      </c>
      <c r="E86" s="64">
        <f t="shared" ca="1" si="27"/>
        <v>1</v>
      </c>
      <c r="F86" s="64" t="str">
        <f ca="1">VLOOKUP(E86,$M$12:$N$15,2)</f>
        <v>America</v>
      </c>
      <c r="G86" s="64">
        <f t="shared" ca="1" si="28"/>
        <v>1</v>
      </c>
      <c r="H86" s="64" t="str">
        <f t="shared" ca="1" si="29"/>
        <v>Yes</v>
      </c>
      <c r="I86" s="64">
        <f t="shared" ca="1" si="30"/>
        <v>2000</v>
      </c>
      <c r="J86" s="46"/>
      <c r="K86" s="46"/>
      <c r="L86" s="46"/>
      <c r="M86" s="46"/>
      <c r="N86" s="46"/>
      <c r="O86" s="46"/>
      <c r="P86" s="13">
        <f t="shared" ca="1" si="31"/>
        <v>0</v>
      </c>
      <c r="Q86" s="14">
        <f t="shared" ca="1" si="32"/>
        <v>0</v>
      </c>
      <c r="R86" s="14">
        <f t="shared" ca="1" si="33"/>
        <v>1</v>
      </c>
      <c r="S86" s="14">
        <f t="shared" ca="1" si="34"/>
        <v>0</v>
      </c>
      <c r="T86" s="15">
        <f t="shared" ca="1" si="35"/>
        <v>0</v>
      </c>
      <c r="U86" s="13">
        <f ca="1">IF(Table13[[#This Row],[Country of the movie]]="America",1,0)</f>
        <v>1</v>
      </c>
      <c r="V86" s="14">
        <f ca="1">IF(Table13[[#This Row],[Country of the movie]]="Europe",1,0)</f>
        <v>0</v>
      </c>
      <c r="W86" s="14">
        <f ca="1">IF(Table13[[#This Row],[Country of the movie]]="Asia",1,0)</f>
        <v>0</v>
      </c>
      <c r="X86" s="15">
        <f ca="1">IF(Table13[[#This Row],[Country of the movie]]="Africa",1,0)</f>
        <v>0</v>
      </c>
      <c r="Y86" s="7">
        <f ca="1">IF(Table13[[#This Row],[Popular actor]]="Yes",1,0)</f>
        <v>1</v>
      </c>
      <c r="Z86" s="8">
        <f ca="1">IF(Table13[[#This Row],[Popular actor]]="No",1,0)</f>
        <v>0</v>
      </c>
      <c r="AA86" s="46"/>
      <c r="AB86" s="53">
        <f ca="1">IF(AND(Table13[[#This Row],[Year of the movie]]&gt;=2000,Table13[[#This Row],[Year of the movie]]&lt;=2005),1,0)</f>
        <v>1</v>
      </c>
      <c r="AC86" s="54">
        <f ca="1">IF(AND(Table13[[#This Row],[Year of the movie]]&gt;=2006,Table13[[#This Row],[Year of the movie]]&lt;=2010),1,0)</f>
        <v>0</v>
      </c>
      <c r="AD86" s="54">
        <f ca="1">IF(AND(Table13[[#This Row],[Year of the movie]]&gt;=2011,Table13[[#This Row],[Year of the movie]]&lt;=2015),1,0)</f>
        <v>0</v>
      </c>
      <c r="AE86" s="55">
        <f ca="1">IF(AND(Table13[[#This Row],[Year of the movie]]&gt;=2016,Table13[[#This Row],[Year of the movie]]&lt;=2022),1,0)</f>
        <v>0</v>
      </c>
      <c r="AF86" s="46"/>
    </row>
    <row r="87" spans="2:32" ht="15.6" x14ac:dyDescent="0.3">
      <c r="B87" s="7"/>
      <c r="C87" s="46">
        <f t="shared" ca="1" si="26"/>
        <v>5</v>
      </c>
      <c r="D87" s="64" t="str">
        <f ca="1">VLOOKUP(C87,$K$12:$L$16,2)</f>
        <v>thriller</v>
      </c>
      <c r="E87" s="64">
        <f t="shared" ca="1" si="27"/>
        <v>3</v>
      </c>
      <c r="F87" s="64" t="str">
        <f ca="1">VLOOKUP(E87,$M$12:$N$15,2)</f>
        <v>Asia</v>
      </c>
      <c r="G87" s="64">
        <f t="shared" ca="1" si="28"/>
        <v>2</v>
      </c>
      <c r="H87" s="64" t="str">
        <f t="shared" ca="1" si="29"/>
        <v>No</v>
      </c>
      <c r="I87" s="64">
        <f t="shared" ca="1" si="30"/>
        <v>2000</v>
      </c>
      <c r="J87" s="46"/>
      <c r="K87" s="46"/>
      <c r="L87" s="46"/>
      <c r="M87" s="46"/>
      <c r="N87" s="46"/>
      <c r="O87" s="46"/>
      <c r="P87" s="13">
        <f t="shared" ca="1" si="31"/>
        <v>0</v>
      </c>
      <c r="Q87" s="14">
        <f t="shared" ca="1" si="32"/>
        <v>0</v>
      </c>
      <c r="R87" s="14">
        <f t="shared" ca="1" si="33"/>
        <v>0</v>
      </c>
      <c r="S87" s="14">
        <f t="shared" ca="1" si="34"/>
        <v>0</v>
      </c>
      <c r="T87" s="15">
        <f t="shared" ca="1" si="35"/>
        <v>1</v>
      </c>
      <c r="U87" s="13">
        <f ca="1">IF(Table13[[#This Row],[Country of the movie]]="America",1,0)</f>
        <v>0</v>
      </c>
      <c r="V87" s="14">
        <f ca="1">IF(Table13[[#This Row],[Country of the movie]]="Europe",1,0)</f>
        <v>0</v>
      </c>
      <c r="W87" s="14">
        <f ca="1">IF(Table13[[#This Row],[Country of the movie]]="Asia",1,0)</f>
        <v>1</v>
      </c>
      <c r="X87" s="15">
        <f ca="1">IF(Table13[[#This Row],[Country of the movie]]="Africa",1,0)</f>
        <v>0</v>
      </c>
      <c r="Y87" s="7">
        <f ca="1">IF(Table13[[#This Row],[Popular actor]]="Yes",1,0)</f>
        <v>0</v>
      </c>
      <c r="Z87" s="8">
        <f ca="1">IF(Table13[[#This Row],[Popular actor]]="No",1,0)</f>
        <v>1</v>
      </c>
      <c r="AA87" s="46"/>
      <c r="AB87" s="53">
        <f ca="1">IF(AND(Table13[[#This Row],[Year of the movie]]&gt;=2000,Table13[[#This Row],[Year of the movie]]&lt;=2005),1,0)</f>
        <v>1</v>
      </c>
      <c r="AC87" s="54">
        <f ca="1">IF(AND(Table13[[#This Row],[Year of the movie]]&gt;=2006,Table13[[#This Row],[Year of the movie]]&lt;=2010),1,0)</f>
        <v>0</v>
      </c>
      <c r="AD87" s="54">
        <f ca="1">IF(AND(Table13[[#This Row],[Year of the movie]]&gt;=2011,Table13[[#This Row],[Year of the movie]]&lt;=2015),1,0)</f>
        <v>0</v>
      </c>
      <c r="AE87" s="55">
        <f ca="1">IF(AND(Table13[[#This Row],[Year of the movie]]&gt;=2016,Table13[[#This Row],[Year of the movie]]&lt;=2022),1,0)</f>
        <v>0</v>
      </c>
      <c r="AF87" s="46"/>
    </row>
    <row r="88" spans="2:32" ht="15.6" x14ac:dyDescent="0.3">
      <c r="B88" s="7"/>
      <c r="C88" s="46">
        <f t="shared" ca="1" si="26"/>
        <v>2</v>
      </c>
      <c r="D88" s="64" t="str">
        <f ca="1">VLOOKUP(C88,$K$12:$L$16,2)</f>
        <v>comedy</v>
      </c>
      <c r="E88" s="64">
        <f t="shared" ca="1" si="27"/>
        <v>2</v>
      </c>
      <c r="F88" s="64" t="str">
        <f ca="1">VLOOKUP(E88,$M$12:$N$15,2)</f>
        <v>Europe</v>
      </c>
      <c r="G88" s="64">
        <f t="shared" ca="1" si="28"/>
        <v>2</v>
      </c>
      <c r="H88" s="64" t="str">
        <f t="shared" ca="1" si="29"/>
        <v>No</v>
      </c>
      <c r="I88" s="64">
        <f t="shared" ca="1" si="30"/>
        <v>2001</v>
      </c>
      <c r="J88" s="46"/>
      <c r="K88" s="46"/>
      <c r="L88" s="46"/>
      <c r="M88" s="46"/>
      <c r="N88" s="46"/>
      <c r="O88" s="46"/>
      <c r="P88" s="13">
        <f t="shared" ca="1" si="31"/>
        <v>0</v>
      </c>
      <c r="Q88" s="14">
        <f t="shared" ca="1" si="32"/>
        <v>0</v>
      </c>
      <c r="R88" s="14">
        <f t="shared" ca="1" si="33"/>
        <v>0</v>
      </c>
      <c r="S88" s="14">
        <f t="shared" ca="1" si="34"/>
        <v>1</v>
      </c>
      <c r="T88" s="15">
        <f t="shared" ca="1" si="35"/>
        <v>0</v>
      </c>
      <c r="U88" s="13">
        <f ca="1">IF(Table13[[#This Row],[Country of the movie]]="America",1,0)</f>
        <v>0</v>
      </c>
      <c r="V88" s="14">
        <f ca="1">IF(Table13[[#This Row],[Country of the movie]]="Europe",1,0)</f>
        <v>1</v>
      </c>
      <c r="W88" s="14">
        <f ca="1">IF(Table13[[#This Row],[Country of the movie]]="Asia",1,0)</f>
        <v>0</v>
      </c>
      <c r="X88" s="15">
        <f ca="1">IF(Table13[[#This Row],[Country of the movie]]="Africa",1,0)</f>
        <v>0</v>
      </c>
      <c r="Y88" s="7">
        <f ca="1">IF(Table13[[#This Row],[Popular actor]]="Yes",1,0)</f>
        <v>0</v>
      </c>
      <c r="Z88" s="8">
        <f ca="1">IF(Table13[[#This Row],[Popular actor]]="No",1,0)</f>
        <v>1</v>
      </c>
      <c r="AA88" s="46"/>
      <c r="AB88" s="53">
        <f ca="1">IF(AND(Table13[[#This Row],[Year of the movie]]&gt;=2000,Table13[[#This Row],[Year of the movie]]&lt;=2005),1,0)</f>
        <v>1</v>
      </c>
      <c r="AC88" s="54">
        <f ca="1">IF(AND(Table13[[#This Row],[Year of the movie]]&gt;=2006,Table13[[#This Row],[Year of the movie]]&lt;=2010),1,0)</f>
        <v>0</v>
      </c>
      <c r="AD88" s="54">
        <f ca="1">IF(AND(Table13[[#This Row],[Year of the movie]]&gt;=2011,Table13[[#This Row],[Year of the movie]]&lt;=2015),1,0)</f>
        <v>0</v>
      </c>
      <c r="AE88" s="55">
        <f ca="1">IF(AND(Table13[[#This Row],[Year of the movie]]&gt;=2016,Table13[[#This Row],[Year of the movie]]&lt;=2022),1,0)</f>
        <v>0</v>
      </c>
      <c r="AF88" s="46"/>
    </row>
    <row r="89" spans="2:32" ht="15.6" x14ac:dyDescent="0.3">
      <c r="B89" s="7"/>
      <c r="C89" s="46">
        <f t="shared" ca="1" si="26"/>
        <v>2</v>
      </c>
      <c r="D89" s="64" t="str">
        <f ca="1">VLOOKUP(C89,$K$12:$L$16,2)</f>
        <v>comedy</v>
      </c>
      <c r="E89" s="64">
        <f t="shared" ca="1" si="27"/>
        <v>1</v>
      </c>
      <c r="F89" s="64" t="str">
        <f ca="1">VLOOKUP(E89,$M$12:$N$15,2)</f>
        <v>America</v>
      </c>
      <c r="G89" s="64">
        <f t="shared" ca="1" si="28"/>
        <v>1</v>
      </c>
      <c r="H89" s="64" t="str">
        <f t="shared" ca="1" si="29"/>
        <v>Yes</v>
      </c>
      <c r="I89" s="64">
        <f t="shared" ca="1" si="30"/>
        <v>2006</v>
      </c>
      <c r="J89" s="46"/>
      <c r="K89" s="46"/>
      <c r="L89" s="46"/>
      <c r="M89" s="46"/>
      <c r="N89" s="46"/>
      <c r="O89" s="46"/>
      <c r="P89" s="13">
        <f t="shared" ca="1" si="31"/>
        <v>0</v>
      </c>
      <c r="Q89" s="14">
        <f t="shared" ca="1" si="32"/>
        <v>0</v>
      </c>
      <c r="R89" s="14">
        <f t="shared" ca="1" si="33"/>
        <v>0</v>
      </c>
      <c r="S89" s="14">
        <f t="shared" ca="1" si="34"/>
        <v>1</v>
      </c>
      <c r="T89" s="15">
        <f t="shared" ca="1" si="35"/>
        <v>0</v>
      </c>
      <c r="U89" s="13">
        <f ca="1">IF(Table13[[#This Row],[Country of the movie]]="America",1,0)</f>
        <v>1</v>
      </c>
      <c r="V89" s="14">
        <f ca="1">IF(Table13[[#This Row],[Country of the movie]]="Europe",1,0)</f>
        <v>0</v>
      </c>
      <c r="W89" s="14">
        <f ca="1">IF(Table13[[#This Row],[Country of the movie]]="Asia",1,0)</f>
        <v>0</v>
      </c>
      <c r="X89" s="15">
        <f ca="1">IF(Table13[[#This Row],[Country of the movie]]="Africa",1,0)</f>
        <v>0</v>
      </c>
      <c r="Y89" s="7">
        <f ca="1">IF(Table13[[#This Row],[Popular actor]]="Yes",1,0)</f>
        <v>1</v>
      </c>
      <c r="Z89" s="8">
        <f ca="1">IF(Table13[[#This Row],[Popular actor]]="No",1,0)</f>
        <v>0</v>
      </c>
      <c r="AA89" s="46"/>
      <c r="AB89" s="53">
        <f ca="1">IF(AND(Table13[[#This Row],[Year of the movie]]&gt;=2000,Table13[[#This Row],[Year of the movie]]&lt;=2005),1,0)</f>
        <v>0</v>
      </c>
      <c r="AC89" s="54">
        <f ca="1">IF(AND(Table13[[#This Row],[Year of the movie]]&gt;=2006,Table13[[#This Row],[Year of the movie]]&lt;=2010),1,0)</f>
        <v>1</v>
      </c>
      <c r="AD89" s="54">
        <f ca="1">IF(AND(Table13[[#This Row],[Year of the movie]]&gt;=2011,Table13[[#This Row],[Year of the movie]]&lt;=2015),1,0)</f>
        <v>0</v>
      </c>
      <c r="AE89" s="55">
        <f ca="1">IF(AND(Table13[[#This Row],[Year of the movie]]&gt;=2016,Table13[[#This Row],[Year of the movie]]&lt;=2022),1,0)</f>
        <v>0</v>
      </c>
      <c r="AF89" s="46"/>
    </row>
    <row r="90" spans="2:32" ht="15.6" x14ac:dyDescent="0.3">
      <c r="B90" s="7"/>
      <c r="C90" s="46">
        <f t="shared" ca="1" si="26"/>
        <v>3</v>
      </c>
      <c r="D90" s="64" t="str">
        <f ca="1">VLOOKUP(C90,$K$12:$L$16,2)</f>
        <v>horror</v>
      </c>
      <c r="E90" s="64">
        <f t="shared" ca="1" si="27"/>
        <v>4</v>
      </c>
      <c r="F90" s="64" t="str">
        <f ca="1">VLOOKUP(E90,$M$12:$N$15,2)</f>
        <v>Africa</v>
      </c>
      <c r="G90" s="64">
        <f t="shared" ca="1" si="28"/>
        <v>2</v>
      </c>
      <c r="H90" s="64" t="str">
        <f t="shared" ca="1" si="29"/>
        <v>No</v>
      </c>
      <c r="I90" s="64">
        <f t="shared" ca="1" si="30"/>
        <v>2000</v>
      </c>
      <c r="J90" s="46"/>
      <c r="K90" s="46"/>
      <c r="L90" s="46"/>
      <c r="M90" s="46"/>
      <c r="N90" s="46"/>
      <c r="O90" s="46"/>
      <c r="P90" s="13">
        <f t="shared" ca="1" si="31"/>
        <v>0</v>
      </c>
      <c r="Q90" s="14">
        <f t="shared" ca="1" si="32"/>
        <v>0</v>
      </c>
      <c r="R90" s="14">
        <f t="shared" ca="1" si="33"/>
        <v>1</v>
      </c>
      <c r="S90" s="14">
        <f t="shared" ca="1" si="34"/>
        <v>0</v>
      </c>
      <c r="T90" s="15">
        <f t="shared" ca="1" si="35"/>
        <v>0</v>
      </c>
      <c r="U90" s="13">
        <f ca="1">IF(Table13[[#This Row],[Country of the movie]]="America",1,0)</f>
        <v>0</v>
      </c>
      <c r="V90" s="14">
        <f ca="1">IF(Table13[[#This Row],[Country of the movie]]="Europe",1,0)</f>
        <v>0</v>
      </c>
      <c r="W90" s="14">
        <f ca="1">IF(Table13[[#This Row],[Country of the movie]]="Asia",1,0)</f>
        <v>0</v>
      </c>
      <c r="X90" s="15">
        <f ca="1">IF(Table13[[#This Row],[Country of the movie]]="Africa",1,0)</f>
        <v>1</v>
      </c>
      <c r="Y90" s="7">
        <f ca="1">IF(Table13[[#This Row],[Popular actor]]="Yes",1,0)</f>
        <v>0</v>
      </c>
      <c r="Z90" s="8">
        <f ca="1">IF(Table13[[#This Row],[Popular actor]]="No",1,0)</f>
        <v>1</v>
      </c>
      <c r="AA90" s="46"/>
      <c r="AB90" s="53">
        <f ca="1">IF(AND(Table13[[#This Row],[Year of the movie]]&gt;=2000,Table13[[#This Row],[Year of the movie]]&lt;=2005),1,0)</f>
        <v>1</v>
      </c>
      <c r="AC90" s="54">
        <f ca="1">IF(AND(Table13[[#This Row],[Year of the movie]]&gt;=2006,Table13[[#This Row],[Year of the movie]]&lt;=2010),1,0)</f>
        <v>0</v>
      </c>
      <c r="AD90" s="54">
        <f ca="1">IF(AND(Table13[[#This Row],[Year of the movie]]&gt;=2011,Table13[[#This Row],[Year of the movie]]&lt;=2015),1,0)</f>
        <v>0</v>
      </c>
      <c r="AE90" s="55">
        <f ca="1">IF(AND(Table13[[#This Row],[Year of the movie]]&gt;=2016,Table13[[#This Row],[Year of the movie]]&lt;=2022),1,0)</f>
        <v>0</v>
      </c>
      <c r="AF90" s="46"/>
    </row>
    <row r="91" spans="2:32" ht="15.6" x14ac:dyDescent="0.3">
      <c r="B91" s="7"/>
      <c r="C91" s="46">
        <f t="shared" ca="1" si="26"/>
        <v>2</v>
      </c>
      <c r="D91" s="64" t="str">
        <f ca="1">VLOOKUP(C91,$K$12:$L$16,2)</f>
        <v>comedy</v>
      </c>
      <c r="E91" s="64">
        <f t="shared" ca="1" si="27"/>
        <v>2</v>
      </c>
      <c r="F91" s="64" t="str">
        <f ca="1">VLOOKUP(E91,$M$12:$N$15,2)</f>
        <v>Europe</v>
      </c>
      <c r="G91" s="64">
        <f t="shared" ca="1" si="28"/>
        <v>2</v>
      </c>
      <c r="H91" s="64" t="str">
        <f t="shared" ca="1" si="29"/>
        <v>No</v>
      </c>
      <c r="I91" s="64">
        <f t="shared" ca="1" si="30"/>
        <v>2009</v>
      </c>
      <c r="J91" s="46"/>
      <c r="K91" s="46"/>
      <c r="L91" s="46"/>
      <c r="M91" s="46"/>
      <c r="N91" s="46"/>
      <c r="O91" s="46"/>
      <c r="P91" s="13">
        <f t="shared" ca="1" si="31"/>
        <v>0</v>
      </c>
      <c r="Q91" s="14">
        <f t="shared" ca="1" si="32"/>
        <v>0</v>
      </c>
      <c r="R91" s="14">
        <f t="shared" ca="1" si="33"/>
        <v>0</v>
      </c>
      <c r="S91" s="14">
        <f t="shared" ca="1" si="34"/>
        <v>1</v>
      </c>
      <c r="T91" s="15">
        <f t="shared" ca="1" si="35"/>
        <v>0</v>
      </c>
      <c r="U91" s="13">
        <f ca="1">IF(Table13[[#This Row],[Country of the movie]]="America",1,0)</f>
        <v>0</v>
      </c>
      <c r="V91" s="14">
        <f ca="1">IF(Table13[[#This Row],[Country of the movie]]="Europe",1,0)</f>
        <v>1</v>
      </c>
      <c r="W91" s="14">
        <f ca="1">IF(Table13[[#This Row],[Country of the movie]]="Asia",1,0)</f>
        <v>0</v>
      </c>
      <c r="X91" s="15">
        <f ca="1">IF(Table13[[#This Row],[Country of the movie]]="Africa",1,0)</f>
        <v>0</v>
      </c>
      <c r="Y91" s="7">
        <f ca="1">IF(Table13[[#This Row],[Popular actor]]="Yes",1,0)</f>
        <v>0</v>
      </c>
      <c r="Z91" s="8">
        <f ca="1">IF(Table13[[#This Row],[Popular actor]]="No",1,0)</f>
        <v>1</v>
      </c>
      <c r="AA91" s="46"/>
      <c r="AB91" s="53">
        <f ca="1">IF(AND(Table13[[#This Row],[Year of the movie]]&gt;=2000,Table13[[#This Row],[Year of the movie]]&lt;=2005),1,0)</f>
        <v>0</v>
      </c>
      <c r="AC91" s="54">
        <f ca="1">IF(AND(Table13[[#This Row],[Year of the movie]]&gt;=2006,Table13[[#This Row],[Year of the movie]]&lt;=2010),1,0)</f>
        <v>1</v>
      </c>
      <c r="AD91" s="54">
        <f ca="1">IF(AND(Table13[[#This Row],[Year of the movie]]&gt;=2011,Table13[[#This Row],[Year of the movie]]&lt;=2015),1,0)</f>
        <v>0</v>
      </c>
      <c r="AE91" s="55">
        <f ca="1">IF(AND(Table13[[#This Row],[Year of the movie]]&gt;=2016,Table13[[#This Row],[Year of the movie]]&lt;=2022),1,0)</f>
        <v>0</v>
      </c>
      <c r="AF91" s="46"/>
    </row>
    <row r="92" spans="2:32" ht="15.6" x14ac:dyDescent="0.3">
      <c r="B92" s="7"/>
      <c r="C92" s="46">
        <f t="shared" ca="1" si="26"/>
        <v>1</v>
      </c>
      <c r="D92" s="64" t="str">
        <f ca="1">VLOOKUP(C92,$K$12:$L$16,2)</f>
        <v>action</v>
      </c>
      <c r="E92" s="64">
        <f t="shared" ca="1" si="27"/>
        <v>2</v>
      </c>
      <c r="F92" s="64" t="str">
        <f ca="1">VLOOKUP(E92,$M$12:$N$15,2)</f>
        <v>Europe</v>
      </c>
      <c r="G92" s="64">
        <f t="shared" ca="1" si="28"/>
        <v>2</v>
      </c>
      <c r="H92" s="64" t="str">
        <f t="shared" ca="1" si="29"/>
        <v>No</v>
      </c>
      <c r="I92" s="64">
        <f t="shared" ca="1" si="30"/>
        <v>2001</v>
      </c>
      <c r="J92" s="46"/>
      <c r="K92" s="46"/>
      <c r="L92" s="46"/>
      <c r="M92" s="46"/>
      <c r="N92" s="46"/>
      <c r="O92" s="46"/>
      <c r="P92" s="13">
        <f t="shared" ca="1" si="31"/>
        <v>1</v>
      </c>
      <c r="Q92" s="14">
        <f t="shared" ca="1" si="32"/>
        <v>0</v>
      </c>
      <c r="R92" s="14">
        <f t="shared" ca="1" si="33"/>
        <v>0</v>
      </c>
      <c r="S92" s="14">
        <f t="shared" ca="1" si="34"/>
        <v>0</v>
      </c>
      <c r="T92" s="15">
        <f t="shared" ca="1" si="35"/>
        <v>0</v>
      </c>
      <c r="U92" s="13">
        <f ca="1">IF(Table13[[#This Row],[Country of the movie]]="America",1,0)</f>
        <v>0</v>
      </c>
      <c r="V92" s="14">
        <f ca="1">IF(Table13[[#This Row],[Country of the movie]]="Europe",1,0)</f>
        <v>1</v>
      </c>
      <c r="W92" s="14">
        <f ca="1">IF(Table13[[#This Row],[Country of the movie]]="Asia",1,0)</f>
        <v>0</v>
      </c>
      <c r="X92" s="15">
        <f ca="1">IF(Table13[[#This Row],[Country of the movie]]="Africa",1,0)</f>
        <v>0</v>
      </c>
      <c r="Y92" s="7">
        <f ca="1">IF(Table13[[#This Row],[Popular actor]]="Yes",1,0)</f>
        <v>0</v>
      </c>
      <c r="Z92" s="8">
        <f ca="1">IF(Table13[[#This Row],[Popular actor]]="No",1,0)</f>
        <v>1</v>
      </c>
      <c r="AA92" s="46"/>
      <c r="AB92" s="53">
        <f ca="1">IF(AND(Table13[[#This Row],[Year of the movie]]&gt;=2000,Table13[[#This Row],[Year of the movie]]&lt;=2005),1,0)</f>
        <v>1</v>
      </c>
      <c r="AC92" s="54">
        <f ca="1">IF(AND(Table13[[#This Row],[Year of the movie]]&gt;=2006,Table13[[#This Row],[Year of the movie]]&lt;=2010),1,0)</f>
        <v>0</v>
      </c>
      <c r="AD92" s="54">
        <f ca="1">IF(AND(Table13[[#This Row],[Year of the movie]]&gt;=2011,Table13[[#This Row],[Year of the movie]]&lt;=2015),1,0)</f>
        <v>0</v>
      </c>
      <c r="AE92" s="55">
        <f ca="1">IF(AND(Table13[[#This Row],[Year of the movie]]&gt;=2016,Table13[[#This Row],[Year of the movie]]&lt;=2022),1,0)</f>
        <v>0</v>
      </c>
      <c r="AF92" s="46"/>
    </row>
    <row r="93" spans="2:32" ht="15.6" x14ac:dyDescent="0.3">
      <c r="B93" s="7"/>
      <c r="C93" s="46">
        <f t="shared" ca="1" si="26"/>
        <v>2</v>
      </c>
      <c r="D93" s="64" t="str">
        <f ca="1">VLOOKUP(C93,$K$12:$L$16,2)</f>
        <v>comedy</v>
      </c>
      <c r="E93" s="64">
        <f t="shared" ca="1" si="27"/>
        <v>4</v>
      </c>
      <c r="F93" s="64" t="str">
        <f ca="1">VLOOKUP(E93,$M$12:$N$15,2)</f>
        <v>Africa</v>
      </c>
      <c r="G93" s="64">
        <f t="shared" ca="1" si="28"/>
        <v>1</v>
      </c>
      <c r="H93" s="64" t="str">
        <f t="shared" ca="1" si="29"/>
        <v>Yes</v>
      </c>
      <c r="I93" s="64">
        <f t="shared" ca="1" si="30"/>
        <v>2008</v>
      </c>
      <c r="J93" s="46"/>
      <c r="K93" s="46"/>
      <c r="L93" s="46"/>
      <c r="M93" s="46"/>
      <c r="N93" s="46"/>
      <c r="O93" s="46"/>
      <c r="P93" s="13">
        <f t="shared" ca="1" si="31"/>
        <v>0</v>
      </c>
      <c r="Q93" s="14">
        <f t="shared" ca="1" si="32"/>
        <v>0</v>
      </c>
      <c r="R93" s="14">
        <f t="shared" ca="1" si="33"/>
        <v>0</v>
      </c>
      <c r="S93" s="14">
        <f t="shared" ca="1" si="34"/>
        <v>1</v>
      </c>
      <c r="T93" s="15">
        <f t="shared" ca="1" si="35"/>
        <v>0</v>
      </c>
      <c r="U93" s="13">
        <f ca="1">IF(Table13[[#This Row],[Country of the movie]]="America",1,0)</f>
        <v>0</v>
      </c>
      <c r="V93" s="14">
        <f ca="1">IF(Table13[[#This Row],[Country of the movie]]="Europe",1,0)</f>
        <v>0</v>
      </c>
      <c r="W93" s="14">
        <f ca="1">IF(Table13[[#This Row],[Country of the movie]]="Asia",1,0)</f>
        <v>0</v>
      </c>
      <c r="X93" s="15">
        <f ca="1">IF(Table13[[#This Row],[Country of the movie]]="Africa",1,0)</f>
        <v>1</v>
      </c>
      <c r="Y93" s="7">
        <f ca="1">IF(Table13[[#This Row],[Popular actor]]="Yes",1,0)</f>
        <v>1</v>
      </c>
      <c r="Z93" s="8">
        <f ca="1">IF(Table13[[#This Row],[Popular actor]]="No",1,0)</f>
        <v>0</v>
      </c>
      <c r="AA93" s="46"/>
      <c r="AB93" s="53">
        <f ca="1">IF(AND(Table13[[#This Row],[Year of the movie]]&gt;=2000,Table13[[#This Row],[Year of the movie]]&lt;=2005),1,0)</f>
        <v>0</v>
      </c>
      <c r="AC93" s="54">
        <f ca="1">IF(AND(Table13[[#This Row],[Year of the movie]]&gt;=2006,Table13[[#This Row],[Year of the movie]]&lt;=2010),1,0)</f>
        <v>1</v>
      </c>
      <c r="AD93" s="54">
        <f ca="1">IF(AND(Table13[[#This Row],[Year of the movie]]&gt;=2011,Table13[[#This Row],[Year of the movie]]&lt;=2015),1,0)</f>
        <v>0</v>
      </c>
      <c r="AE93" s="55">
        <f ca="1">IF(AND(Table13[[#This Row],[Year of the movie]]&gt;=2016,Table13[[#This Row],[Year of the movie]]&lt;=2022),1,0)</f>
        <v>0</v>
      </c>
      <c r="AF93" s="46"/>
    </row>
    <row r="94" spans="2:32" ht="15.6" x14ac:dyDescent="0.3">
      <c r="B94" s="7"/>
      <c r="C94" s="46">
        <f t="shared" ca="1" si="26"/>
        <v>5</v>
      </c>
      <c r="D94" s="64" t="str">
        <f ca="1">VLOOKUP(C94,$K$12:$L$16,2)</f>
        <v>thriller</v>
      </c>
      <c r="E94" s="64">
        <f t="shared" ca="1" si="27"/>
        <v>1</v>
      </c>
      <c r="F94" s="64" t="str">
        <f ca="1">VLOOKUP(E94,$M$12:$N$15,2)</f>
        <v>America</v>
      </c>
      <c r="G94" s="64">
        <f t="shared" ca="1" si="28"/>
        <v>1</v>
      </c>
      <c r="H94" s="64" t="str">
        <f t="shared" ca="1" si="29"/>
        <v>Yes</v>
      </c>
      <c r="I94" s="64">
        <f t="shared" ca="1" si="30"/>
        <v>2018</v>
      </c>
      <c r="J94" s="46"/>
      <c r="K94" s="46"/>
      <c r="L94" s="46"/>
      <c r="M94" s="46"/>
      <c r="N94" s="46"/>
      <c r="O94" s="46"/>
      <c r="P94" s="13">
        <f t="shared" ca="1" si="31"/>
        <v>0</v>
      </c>
      <c r="Q94" s="14">
        <f t="shared" ca="1" si="32"/>
        <v>0</v>
      </c>
      <c r="R94" s="14">
        <f t="shared" ca="1" si="33"/>
        <v>0</v>
      </c>
      <c r="S94" s="14">
        <f t="shared" ca="1" si="34"/>
        <v>0</v>
      </c>
      <c r="T94" s="15">
        <f t="shared" ca="1" si="35"/>
        <v>1</v>
      </c>
      <c r="U94" s="13">
        <f ca="1">IF(Table13[[#This Row],[Country of the movie]]="America",1,0)</f>
        <v>1</v>
      </c>
      <c r="V94" s="14">
        <f ca="1">IF(Table13[[#This Row],[Country of the movie]]="Europe",1,0)</f>
        <v>0</v>
      </c>
      <c r="W94" s="14">
        <f ca="1">IF(Table13[[#This Row],[Country of the movie]]="Asia",1,0)</f>
        <v>0</v>
      </c>
      <c r="X94" s="15">
        <f ca="1">IF(Table13[[#This Row],[Country of the movie]]="Africa",1,0)</f>
        <v>0</v>
      </c>
      <c r="Y94" s="7">
        <f ca="1">IF(Table13[[#This Row],[Popular actor]]="Yes",1,0)</f>
        <v>1</v>
      </c>
      <c r="Z94" s="8">
        <f ca="1">IF(Table13[[#This Row],[Popular actor]]="No",1,0)</f>
        <v>0</v>
      </c>
      <c r="AA94" s="46"/>
      <c r="AB94" s="53">
        <f ca="1">IF(AND(Table13[[#This Row],[Year of the movie]]&gt;=2000,Table13[[#This Row],[Year of the movie]]&lt;=2005),1,0)</f>
        <v>0</v>
      </c>
      <c r="AC94" s="54">
        <f ca="1">IF(AND(Table13[[#This Row],[Year of the movie]]&gt;=2006,Table13[[#This Row],[Year of the movie]]&lt;=2010),1,0)</f>
        <v>0</v>
      </c>
      <c r="AD94" s="54">
        <f ca="1">IF(AND(Table13[[#This Row],[Year of the movie]]&gt;=2011,Table13[[#This Row],[Year of the movie]]&lt;=2015),1,0)</f>
        <v>0</v>
      </c>
      <c r="AE94" s="55">
        <f ca="1">IF(AND(Table13[[#This Row],[Year of the movie]]&gt;=2016,Table13[[#This Row],[Year of the movie]]&lt;=2022),1,0)</f>
        <v>1</v>
      </c>
      <c r="AF94" s="46"/>
    </row>
    <row r="95" spans="2:32" ht="15.6" x14ac:dyDescent="0.3">
      <c r="B95" s="7"/>
      <c r="C95" s="46">
        <f t="shared" ca="1" si="26"/>
        <v>3</v>
      </c>
      <c r="D95" s="64" t="str">
        <f ca="1">VLOOKUP(C95,$K$12:$L$16,2)</f>
        <v>horror</v>
      </c>
      <c r="E95" s="64">
        <f t="shared" ca="1" si="27"/>
        <v>3</v>
      </c>
      <c r="F95" s="64" t="str">
        <f ca="1">VLOOKUP(E95,$M$12:$N$15,2)</f>
        <v>Asia</v>
      </c>
      <c r="G95" s="64">
        <f t="shared" ca="1" si="28"/>
        <v>1</v>
      </c>
      <c r="H95" s="64" t="str">
        <f t="shared" ca="1" si="29"/>
        <v>Yes</v>
      </c>
      <c r="I95" s="64">
        <f t="shared" ca="1" si="30"/>
        <v>2009</v>
      </c>
      <c r="J95" s="46"/>
      <c r="K95" s="46"/>
      <c r="L95" s="46"/>
      <c r="M95" s="46"/>
      <c r="N95" s="46"/>
      <c r="O95" s="46"/>
      <c r="P95" s="13">
        <f t="shared" ca="1" si="31"/>
        <v>0</v>
      </c>
      <c r="Q95" s="14">
        <f t="shared" ca="1" si="32"/>
        <v>0</v>
      </c>
      <c r="R95" s="14">
        <f t="shared" ca="1" si="33"/>
        <v>1</v>
      </c>
      <c r="S95" s="14">
        <f t="shared" ca="1" si="34"/>
        <v>0</v>
      </c>
      <c r="T95" s="15">
        <f t="shared" ca="1" si="35"/>
        <v>0</v>
      </c>
      <c r="U95" s="13">
        <f ca="1">IF(Table13[[#This Row],[Country of the movie]]="America",1,0)</f>
        <v>0</v>
      </c>
      <c r="V95" s="14">
        <f ca="1">IF(Table13[[#This Row],[Country of the movie]]="Europe",1,0)</f>
        <v>0</v>
      </c>
      <c r="W95" s="14">
        <f ca="1">IF(Table13[[#This Row],[Country of the movie]]="Asia",1,0)</f>
        <v>1</v>
      </c>
      <c r="X95" s="15">
        <f ca="1">IF(Table13[[#This Row],[Country of the movie]]="Africa",1,0)</f>
        <v>0</v>
      </c>
      <c r="Y95" s="7">
        <f ca="1">IF(Table13[[#This Row],[Popular actor]]="Yes",1,0)</f>
        <v>1</v>
      </c>
      <c r="Z95" s="8">
        <f ca="1">IF(Table13[[#This Row],[Popular actor]]="No",1,0)</f>
        <v>0</v>
      </c>
      <c r="AA95" s="46"/>
      <c r="AB95" s="53">
        <f ca="1">IF(AND(Table13[[#This Row],[Year of the movie]]&gt;=2000,Table13[[#This Row],[Year of the movie]]&lt;=2005),1,0)</f>
        <v>0</v>
      </c>
      <c r="AC95" s="54">
        <f ca="1">IF(AND(Table13[[#This Row],[Year of the movie]]&gt;=2006,Table13[[#This Row],[Year of the movie]]&lt;=2010),1,0)</f>
        <v>1</v>
      </c>
      <c r="AD95" s="54">
        <f ca="1">IF(AND(Table13[[#This Row],[Year of the movie]]&gt;=2011,Table13[[#This Row],[Year of the movie]]&lt;=2015),1,0)</f>
        <v>0</v>
      </c>
      <c r="AE95" s="55">
        <f ca="1">IF(AND(Table13[[#This Row],[Year of the movie]]&gt;=2016,Table13[[#This Row],[Year of the movie]]&lt;=2022),1,0)</f>
        <v>0</v>
      </c>
      <c r="AF95" s="46"/>
    </row>
    <row r="96" spans="2:32" ht="15.6" x14ac:dyDescent="0.3">
      <c r="B96" s="7"/>
      <c r="C96" s="46">
        <f t="shared" ca="1" si="26"/>
        <v>3</v>
      </c>
      <c r="D96" s="64" t="str">
        <f ca="1">VLOOKUP(C96,$K$12:$L$16,2)</f>
        <v>horror</v>
      </c>
      <c r="E96" s="64">
        <f t="shared" ca="1" si="27"/>
        <v>1</v>
      </c>
      <c r="F96" s="64" t="str">
        <f ca="1">VLOOKUP(E96,$M$12:$N$15,2)</f>
        <v>America</v>
      </c>
      <c r="G96" s="64">
        <f t="shared" ca="1" si="28"/>
        <v>2</v>
      </c>
      <c r="H96" s="64" t="str">
        <f t="shared" ca="1" si="29"/>
        <v>No</v>
      </c>
      <c r="I96" s="64">
        <f t="shared" ca="1" si="30"/>
        <v>2017</v>
      </c>
      <c r="J96" s="46"/>
      <c r="K96" s="46"/>
      <c r="L96" s="46"/>
      <c r="M96" s="46"/>
      <c r="N96" s="46"/>
      <c r="O96" s="46"/>
      <c r="P96" s="13">
        <f t="shared" ca="1" si="31"/>
        <v>0</v>
      </c>
      <c r="Q96" s="14">
        <f t="shared" ca="1" si="32"/>
        <v>0</v>
      </c>
      <c r="R96" s="14">
        <f t="shared" ca="1" si="33"/>
        <v>1</v>
      </c>
      <c r="S96" s="14">
        <f t="shared" ca="1" si="34"/>
        <v>0</v>
      </c>
      <c r="T96" s="15">
        <f t="shared" ca="1" si="35"/>
        <v>0</v>
      </c>
      <c r="U96" s="13">
        <f ca="1">IF(Table13[[#This Row],[Country of the movie]]="America",1,0)</f>
        <v>1</v>
      </c>
      <c r="V96" s="14">
        <f ca="1">IF(Table13[[#This Row],[Country of the movie]]="Europe",1,0)</f>
        <v>0</v>
      </c>
      <c r="W96" s="14">
        <f ca="1">IF(Table13[[#This Row],[Country of the movie]]="Asia",1,0)</f>
        <v>0</v>
      </c>
      <c r="X96" s="15">
        <f ca="1">IF(Table13[[#This Row],[Country of the movie]]="Africa",1,0)</f>
        <v>0</v>
      </c>
      <c r="Y96" s="7">
        <f ca="1">IF(Table13[[#This Row],[Popular actor]]="Yes",1,0)</f>
        <v>0</v>
      </c>
      <c r="Z96" s="8">
        <f ca="1">IF(Table13[[#This Row],[Popular actor]]="No",1,0)</f>
        <v>1</v>
      </c>
      <c r="AA96" s="46"/>
      <c r="AB96" s="53">
        <f ca="1">IF(AND(Table13[[#This Row],[Year of the movie]]&gt;=2000,Table13[[#This Row],[Year of the movie]]&lt;=2005),1,0)</f>
        <v>0</v>
      </c>
      <c r="AC96" s="54">
        <f ca="1">IF(AND(Table13[[#This Row],[Year of the movie]]&gt;=2006,Table13[[#This Row],[Year of the movie]]&lt;=2010),1,0)</f>
        <v>0</v>
      </c>
      <c r="AD96" s="54">
        <f ca="1">IF(AND(Table13[[#This Row],[Year of the movie]]&gt;=2011,Table13[[#This Row],[Year of the movie]]&lt;=2015),1,0)</f>
        <v>0</v>
      </c>
      <c r="AE96" s="55">
        <f ca="1">IF(AND(Table13[[#This Row],[Year of the movie]]&gt;=2016,Table13[[#This Row],[Year of the movie]]&lt;=2022),1,0)</f>
        <v>1</v>
      </c>
      <c r="AF96" s="46"/>
    </row>
    <row r="97" spans="2:32" ht="15.6" x14ac:dyDescent="0.3">
      <c r="B97" s="7"/>
      <c r="C97" s="46">
        <f t="shared" ca="1" si="26"/>
        <v>1</v>
      </c>
      <c r="D97" s="64" t="str">
        <f ca="1">VLOOKUP(C97,$K$12:$L$16,2)</f>
        <v>action</v>
      </c>
      <c r="E97" s="64">
        <f t="shared" ca="1" si="27"/>
        <v>3</v>
      </c>
      <c r="F97" s="64" t="str">
        <f ca="1">VLOOKUP(E97,$M$12:$N$15,2)</f>
        <v>Asia</v>
      </c>
      <c r="G97" s="64">
        <f t="shared" ca="1" si="28"/>
        <v>2</v>
      </c>
      <c r="H97" s="64" t="str">
        <f t="shared" ca="1" si="29"/>
        <v>No</v>
      </c>
      <c r="I97" s="64">
        <f t="shared" ca="1" si="30"/>
        <v>2014</v>
      </c>
      <c r="J97" s="46"/>
      <c r="K97" s="46"/>
      <c r="L97" s="46"/>
      <c r="M97" s="46"/>
      <c r="N97" s="46"/>
      <c r="O97" s="46"/>
      <c r="P97" s="13">
        <f t="shared" ca="1" si="31"/>
        <v>1</v>
      </c>
      <c r="Q97" s="14">
        <f t="shared" ca="1" si="32"/>
        <v>0</v>
      </c>
      <c r="R97" s="14">
        <f t="shared" ca="1" si="33"/>
        <v>0</v>
      </c>
      <c r="S97" s="14">
        <f t="shared" ca="1" si="34"/>
        <v>0</v>
      </c>
      <c r="T97" s="15">
        <f t="shared" ca="1" si="35"/>
        <v>0</v>
      </c>
      <c r="U97" s="13">
        <f ca="1">IF(Table13[[#This Row],[Country of the movie]]="America",1,0)</f>
        <v>0</v>
      </c>
      <c r="V97" s="14">
        <f ca="1">IF(Table13[[#This Row],[Country of the movie]]="Europe",1,0)</f>
        <v>0</v>
      </c>
      <c r="W97" s="14">
        <f ca="1">IF(Table13[[#This Row],[Country of the movie]]="Asia",1,0)</f>
        <v>1</v>
      </c>
      <c r="X97" s="15">
        <f ca="1">IF(Table13[[#This Row],[Country of the movie]]="Africa",1,0)</f>
        <v>0</v>
      </c>
      <c r="Y97" s="7">
        <f ca="1">IF(Table13[[#This Row],[Popular actor]]="Yes",1,0)</f>
        <v>0</v>
      </c>
      <c r="Z97" s="8">
        <f ca="1">IF(Table13[[#This Row],[Popular actor]]="No",1,0)</f>
        <v>1</v>
      </c>
      <c r="AA97" s="46"/>
      <c r="AB97" s="53">
        <f ca="1">IF(AND(Table13[[#This Row],[Year of the movie]]&gt;=2000,Table13[[#This Row],[Year of the movie]]&lt;=2005),1,0)</f>
        <v>0</v>
      </c>
      <c r="AC97" s="54">
        <f ca="1">IF(AND(Table13[[#This Row],[Year of the movie]]&gt;=2006,Table13[[#This Row],[Year of the movie]]&lt;=2010),1,0)</f>
        <v>0</v>
      </c>
      <c r="AD97" s="54">
        <f ca="1">IF(AND(Table13[[#This Row],[Year of the movie]]&gt;=2011,Table13[[#This Row],[Year of the movie]]&lt;=2015),1,0)</f>
        <v>1</v>
      </c>
      <c r="AE97" s="55">
        <f ca="1">IF(AND(Table13[[#This Row],[Year of the movie]]&gt;=2016,Table13[[#This Row],[Year of the movie]]&lt;=2022),1,0)</f>
        <v>0</v>
      </c>
      <c r="AF97" s="46"/>
    </row>
    <row r="98" spans="2:32" ht="15.6" x14ac:dyDescent="0.3">
      <c r="B98" s="7"/>
      <c r="C98" s="46">
        <f t="shared" ca="1" si="26"/>
        <v>3</v>
      </c>
      <c r="D98" s="64" t="str">
        <f ca="1">VLOOKUP(C98,$K$12:$L$16,2)</f>
        <v>horror</v>
      </c>
      <c r="E98" s="64">
        <f t="shared" ca="1" si="27"/>
        <v>3</v>
      </c>
      <c r="F98" s="64" t="str">
        <f ca="1">VLOOKUP(E98,$M$12:$N$15,2)</f>
        <v>Asia</v>
      </c>
      <c r="G98" s="64">
        <f t="shared" ca="1" si="28"/>
        <v>2</v>
      </c>
      <c r="H98" s="64" t="str">
        <f t="shared" ca="1" si="29"/>
        <v>No</v>
      </c>
      <c r="I98" s="64">
        <f t="shared" ca="1" si="30"/>
        <v>2008</v>
      </c>
      <c r="J98" s="46"/>
      <c r="K98" s="46"/>
      <c r="L98" s="46"/>
      <c r="M98" s="46"/>
      <c r="N98" s="46"/>
      <c r="O98" s="46"/>
      <c r="P98" s="13">
        <f t="shared" ca="1" si="31"/>
        <v>0</v>
      </c>
      <c r="Q98" s="14">
        <f t="shared" ca="1" si="32"/>
        <v>0</v>
      </c>
      <c r="R98" s="14">
        <f t="shared" ca="1" si="33"/>
        <v>1</v>
      </c>
      <c r="S98" s="14">
        <f t="shared" ca="1" si="34"/>
        <v>0</v>
      </c>
      <c r="T98" s="15">
        <f t="shared" ca="1" si="35"/>
        <v>0</v>
      </c>
      <c r="U98" s="13">
        <f ca="1">IF(Table13[[#This Row],[Country of the movie]]="America",1,0)</f>
        <v>0</v>
      </c>
      <c r="V98" s="14">
        <f ca="1">IF(Table13[[#This Row],[Country of the movie]]="Europe",1,0)</f>
        <v>0</v>
      </c>
      <c r="W98" s="14">
        <f ca="1">IF(Table13[[#This Row],[Country of the movie]]="Asia",1,0)</f>
        <v>1</v>
      </c>
      <c r="X98" s="15">
        <f ca="1">IF(Table13[[#This Row],[Country of the movie]]="Africa",1,0)</f>
        <v>0</v>
      </c>
      <c r="Y98" s="7">
        <f ca="1">IF(Table13[[#This Row],[Popular actor]]="Yes",1,0)</f>
        <v>0</v>
      </c>
      <c r="Z98" s="8">
        <f ca="1">IF(Table13[[#This Row],[Popular actor]]="No",1,0)</f>
        <v>1</v>
      </c>
      <c r="AA98" s="46"/>
      <c r="AB98" s="53">
        <f ca="1">IF(AND(Table13[[#This Row],[Year of the movie]]&gt;=2000,Table13[[#This Row],[Year of the movie]]&lt;=2005),1,0)</f>
        <v>0</v>
      </c>
      <c r="AC98" s="54">
        <f ca="1">IF(AND(Table13[[#This Row],[Year of the movie]]&gt;=2006,Table13[[#This Row],[Year of the movie]]&lt;=2010),1,0)</f>
        <v>1</v>
      </c>
      <c r="AD98" s="54">
        <f ca="1">IF(AND(Table13[[#This Row],[Year of the movie]]&gt;=2011,Table13[[#This Row],[Year of the movie]]&lt;=2015),1,0)</f>
        <v>0</v>
      </c>
      <c r="AE98" s="55">
        <f ca="1">IF(AND(Table13[[#This Row],[Year of the movie]]&gt;=2016,Table13[[#This Row],[Year of the movie]]&lt;=2022),1,0)</f>
        <v>0</v>
      </c>
      <c r="AF98" s="46"/>
    </row>
    <row r="99" spans="2:32" ht="15.6" x14ac:dyDescent="0.3">
      <c r="B99" s="7"/>
      <c r="C99" s="46">
        <f t="shared" ca="1" si="26"/>
        <v>2</v>
      </c>
      <c r="D99" s="64" t="str">
        <f ca="1">VLOOKUP(C99,$K$12:$L$16,2)</f>
        <v>comedy</v>
      </c>
      <c r="E99" s="64">
        <f t="shared" ca="1" si="27"/>
        <v>3</v>
      </c>
      <c r="F99" s="64" t="str">
        <f ca="1">VLOOKUP(E99,$M$12:$N$15,2)</f>
        <v>Asia</v>
      </c>
      <c r="G99" s="64">
        <f t="shared" ca="1" si="28"/>
        <v>1</v>
      </c>
      <c r="H99" s="64" t="str">
        <f t="shared" ca="1" si="29"/>
        <v>Yes</v>
      </c>
      <c r="I99" s="64">
        <f t="shared" ca="1" si="30"/>
        <v>2021</v>
      </c>
      <c r="J99" s="46"/>
      <c r="K99" s="46"/>
      <c r="L99" s="46"/>
      <c r="M99" s="46"/>
      <c r="N99" s="46"/>
      <c r="O99" s="46"/>
      <c r="P99" s="13">
        <f t="shared" ca="1" si="31"/>
        <v>0</v>
      </c>
      <c r="Q99" s="14">
        <f t="shared" ca="1" si="32"/>
        <v>0</v>
      </c>
      <c r="R99" s="14">
        <f t="shared" ca="1" si="33"/>
        <v>0</v>
      </c>
      <c r="S99" s="14">
        <f t="shared" ca="1" si="34"/>
        <v>1</v>
      </c>
      <c r="T99" s="15">
        <f t="shared" ca="1" si="35"/>
        <v>0</v>
      </c>
      <c r="U99" s="13">
        <f ca="1">IF(Table13[[#This Row],[Country of the movie]]="America",1,0)</f>
        <v>0</v>
      </c>
      <c r="V99" s="14">
        <f ca="1">IF(Table13[[#This Row],[Country of the movie]]="Europe",1,0)</f>
        <v>0</v>
      </c>
      <c r="W99" s="14">
        <f ca="1">IF(Table13[[#This Row],[Country of the movie]]="Asia",1,0)</f>
        <v>1</v>
      </c>
      <c r="X99" s="15">
        <f ca="1">IF(Table13[[#This Row],[Country of the movie]]="Africa",1,0)</f>
        <v>0</v>
      </c>
      <c r="Y99" s="7">
        <f ca="1">IF(Table13[[#This Row],[Popular actor]]="Yes",1,0)</f>
        <v>1</v>
      </c>
      <c r="Z99" s="8">
        <f ca="1">IF(Table13[[#This Row],[Popular actor]]="No",1,0)</f>
        <v>0</v>
      </c>
      <c r="AA99" s="46"/>
      <c r="AB99" s="53">
        <f ca="1">IF(AND(Table13[[#This Row],[Year of the movie]]&gt;=2000,Table13[[#This Row],[Year of the movie]]&lt;=2005),1,0)</f>
        <v>0</v>
      </c>
      <c r="AC99" s="54">
        <f ca="1">IF(AND(Table13[[#This Row],[Year of the movie]]&gt;=2006,Table13[[#This Row],[Year of the movie]]&lt;=2010),1,0)</f>
        <v>0</v>
      </c>
      <c r="AD99" s="54">
        <f ca="1">IF(AND(Table13[[#This Row],[Year of the movie]]&gt;=2011,Table13[[#This Row],[Year of the movie]]&lt;=2015),1,0)</f>
        <v>0</v>
      </c>
      <c r="AE99" s="55">
        <f ca="1">IF(AND(Table13[[#This Row],[Year of the movie]]&gt;=2016,Table13[[#This Row],[Year of the movie]]&lt;=2022),1,0)</f>
        <v>1</v>
      </c>
      <c r="AF99" s="46"/>
    </row>
    <row r="100" spans="2:32" ht="15.6" x14ac:dyDescent="0.3">
      <c r="B100" s="7"/>
      <c r="C100" s="46">
        <f t="shared" ca="1" si="26"/>
        <v>3</v>
      </c>
      <c r="D100" s="64" t="str">
        <f ca="1">VLOOKUP(C100,$K$12:$L$16,2)</f>
        <v>horror</v>
      </c>
      <c r="E100" s="64">
        <f t="shared" ca="1" si="27"/>
        <v>1</v>
      </c>
      <c r="F100" s="64" t="str">
        <f ca="1">VLOOKUP(E100,$M$12:$N$15,2)</f>
        <v>America</v>
      </c>
      <c r="G100" s="64">
        <f t="shared" ca="1" si="28"/>
        <v>2</v>
      </c>
      <c r="H100" s="64" t="str">
        <f t="shared" ca="1" si="29"/>
        <v>No</v>
      </c>
      <c r="I100" s="64">
        <f t="shared" ca="1" si="30"/>
        <v>2009</v>
      </c>
      <c r="J100" s="46"/>
      <c r="K100" s="46"/>
      <c r="L100" s="46"/>
      <c r="M100" s="46"/>
      <c r="N100" s="46"/>
      <c r="O100" s="46"/>
      <c r="P100" s="13">
        <f t="shared" ca="1" si="31"/>
        <v>0</v>
      </c>
      <c r="Q100" s="14">
        <f t="shared" ca="1" si="32"/>
        <v>0</v>
      </c>
      <c r="R100" s="14">
        <f t="shared" ca="1" si="33"/>
        <v>1</v>
      </c>
      <c r="S100" s="14">
        <f t="shared" ca="1" si="34"/>
        <v>0</v>
      </c>
      <c r="T100" s="15">
        <f t="shared" ca="1" si="35"/>
        <v>0</v>
      </c>
      <c r="U100" s="13">
        <f ca="1">IF(Table13[[#This Row],[Country of the movie]]="America",1,0)</f>
        <v>1</v>
      </c>
      <c r="V100" s="14">
        <f ca="1">IF(Table13[[#This Row],[Country of the movie]]="Europe",1,0)</f>
        <v>0</v>
      </c>
      <c r="W100" s="14">
        <f ca="1">IF(Table13[[#This Row],[Country of the movie]]="Asia",1,0)</f>
        <v>0</v>
      </c>
      <c r="X100" s="15">
        <f ca="1">IF(Table13[[#This Row],[Country of the movie]]="Africa",1,0)</f>
        <v>0</v>
      </c>
      <c r="Y100" s="7">
        <f ca="1">IF(Table13[[#This Row],[Popular actor]]="Yes",1,0)</f>
        <v>0</v>
      </c>
      <c r="Z100" s="8">
        <f ca="1">IF(Table13[[#This Row],[Popular actor]]="No",1,0)</f>
        <v>1</v>
      </c>
      <c r="AA100" s="46"/>
      <c r="AB100" s="53">
        <f ca="1">IF(AND(Table13[[#This Row],[Year of the movie]]&gt;=2000,Table13[[#This Row],[Year of the movie]]&lt;=2005),1,0)</f>
        <v>0</v>
      </c>
      <c r="AC100" s="54">
        <f ca="1">IF(AND(Table13[[#This Row],[Year of the movie]]&gt;=2006,Table13[[#This Row],[Year of the movie]]&lt;=2010),1,0)</f>
        <v>1</v>
      </c>
      <c r="AD100" s="54">
        <f ca="1">IF(AND(Table13[[#This Row],[Year of the movie]]&gt;=2011,Table13[[#This Row],[Year of the movie]]&lt;=2015),1,0)</f>
        <v>0</v>
      </c>
      <c r="AE100" s="55">
        <f ca="1">IF(AND(Table13[[#This Row],[Year of the movie]]&gt;=2016,Table13[[#This Row],[Year of the movie]]&lt;=2022),1,0)</f>
        <v>0</v>
      </c>
      <c r="AF100" s="46"/>
    </row>
    <row r="101" spans="2:32" ht="15.6" x14ac:dyDescent="0.3">
      <c r="B101" s="7"/>
      <c r="C101" s="46">
        <f t="shared" ca="1" si="26"/>
        <v>5</v>
      </c>
      <c r="D101" s="64" t="str">
        <f ca="1">VLOOKUP(C101,$K$12:$L$16,2)</f>
        <v>thriller</v>
      </c>
      <c r="E101" s="64">
        <f t="shared" ca="1" si="27"/>
        <v>2</v>
      </c>
      <c r="F101" s="64" t="str">
        <f ca="1">VLOOKUP(E101,$M$12:$N$15,2)</f>
        <v>Europe</v>
      </c>
      <c r="G101" s="64">
        <f t="shared" ca="1" si="28"/>
        <v>1</v>
      </c>
      <c r="H101" s="64" t="str">
        <f t="shared" ca="1" si="29"/>
        <v>Yes</v>
      </c>
      <c r="I101" s="64">
        <f t="shared" ca="1" si="30"/>
        <v>2022</v>
      </c>
      <c r="J101" s="46"/>
      <c r="K101" s="46"/>
      <c r="L101" s="46"/>
      <c r="M101" s="46"/>
      <c r="N101" s="46"/>
      <c r="O101" s="46"/>
      <c r="P101" s="13">
        <f t="shared" ca="1" si="31"/>
        <v>0</v>
      </c>
      <c r="Q101" s="14">
        <f t="shared" ca="1" si="32"/>
        <v>0</v>
      </c>
      <c r="R101" s="14">
        <f t="shared" ca="1" si="33"/>
        <v>0</v>
      </c>
      <c r="S101" s="14">
        <f t="shared" ca="1" si="34"/>
        <v>0</v>
      </c>
      <c r="T101" s="15">
        <f t="shared" ca="1" si="35"/>
        <v>1</v>
      </c>
      <c r="U101" s="13">
        <f ca="1">IF(Table13[[#This Row],[Country of the movie]]="America",1,0)</f>
        <v>0</v>
      </c>
      <c r="V101" s="14">
        <f ca="1">IF(Table13[[#This Row],[Country of the movie]]="Europe",1,0)</f>
        <v>1</v>
      </c>
      <c r="W101" s="14">
        <f ca="1">IF(Table13[[#This Row],[Country of the movie]]="Asia",1,0)</f>
        <v>0</v>
      </c>
      <c r="X101" s="15">
        <f ca="1">IF(Table13[[#This Row],[Country of the movie]]="Africa",1,0)</f>
        <v>0</v>
      </c>
      <c r="Y101" s="7">
        <f ca="1">IF(Table13[[#This Row],[Popular actor]]="Yes",1,0)</f>
        <v>1</v>
      </c>
      <c r="Z101" s="8">
        <f ca="1">IF(Table13[[#This Row],[Popular actor]]="No",1,0)</f>
        <v>0</v>
      </c>
      <c r="AA101" s="46"/>
      <c r="AB101" s="53">
        <f ca="1">IF(AND(Table13[[#This Row],[Year of the movie]]&gt;=2000,Table13[[#This Row],[Year of the movie]]&lt;=2005),1,0)</f>
        <v>0</v>
      </c>
      <c r="AC101" s="54">
        <f ca="1">IF(AND(Table13[[#This Row],[Year of the movie]]&gt;=2006,Table13[[#This Row],[Year of the movie]]&lt;=2010),1,0)</f>
        <v>0</v>
      </c>
      <c r="AD101" s="54">
        <f ca="1">IF(AND(Table13[[#This Row],[Year of the movie]]&gt;=2011,Table13[[#This Row],[Year of the movie]]&lt;=2015),1,0)</f>
        <v>0</v>
      </c>
      <c r="AE101" s="55">
        <f ca="1">IF(AND(Table13[[#This Row],[Year of the movie]]&gt;=2016,Table13[[#This Row],[Year of the movie]]&lt;=2022),1,0)</f>
        <v>1</v>
      </c>
      <c r="AF101" s="46"/>
    </row>
    <row r="102" spans="2:32" ht="15.6" x14ac:dyDescent="0.3">
      <c r="B102" s="7"/>
      <c r="C102" s="46">
        <f t="shared" ca="1" si="26"/>
        <v>2</v>
      </c>
      <c r="D102" s="64" t="str">
        <f ca="1">VLOOKUP(C102,$K$12:$L$16,2)</f>
        <v>comedy</v>
      </c>
      <c r="E102" s="64">
        <f t="shared" ca="1" si="27"/>
        <v>4</v>
      </c>
      <c r="F102" s="64" t="str">
        <f ca="1">VLOOKUP(E102,$M$12:$N$15,2)</f>
        <v>Africa</v>
      </c>
      <c r="G102" s="64">
        <f t="shared" ca="1" si="28"/>
        <v>1</v>
      </c>
      <c r="H102" s="64" t="str">
        <f t="shared" ca="1" si="29"/>
        <v>Yes</v>
      </c>
      <c r="I102" s="64">
        <f t="shared" ca="1" si="30"/>
        <v>2022</v>
      </c>
      <c r="J102" s="46"/>
      <c r="K102" s="46"/>
      <c r="L102" s="46"/>
      <c r="M102" s="46"/>
      <c r="N102" s="46"/>
      <c r="O102" s="46"/>
      <c r="P102" s="13">
        <f t="shared" ca="1" si="31"/>
        <v>0</v>
      </c>
      <c r="Q102" s="14">
        <f t="shared" ca="1" si="32"/>
        <v>0</v>
      </c>
      <c r="R102" s="14">
        <f t="shared" ca="1" si="33"/>
        <v>0</v>
      </c>
      <c r="S102" s="14">
        <f t="shared" ca="1" si="34"/>
        <v>1</v>
      </c>
      <c r="T102" s="15">
        <f t="shared" ca="1" si="35"/>
        <v>0</v>
      </c>
      <c r="U102" s="13">
        <f ca="1">IF(Table13[[#This Row],[Country of the movie]]="America",1,0)</f>
        <v>0</v>
      </c>
      <c r="V102" s="14">
        <f ca="1">IF(Table13[[#This Row],[Country of the movie]]="Europe",1,0)</f>
        <v>0</v>
      </c>
      <c r="W102" s="14">
        <f ca="1">IF(Table13[[#This Row],[Country of the movie]]="Asia",1,0)</f>
        <v>0</v>
      </c>
      <c r="X102" s="15">
        <f ca="1">IF(Table13[[#This Row],[Country of the movie]]="Africa",1,0)</f>
        <v>1</v>
      </c>
      <c r="Y102" s="7">
        <f ca="1">IF(Table13[[#This Row],[Popular actor]]="Yes",1,0)</f>
        <v>1</v>
      </c>
      <c r="Z102" s="8">
        <f ca="1">IF(Table13[[#This Row],[Popular actor]]="No",1,0)</f>
        <v>0</v>
      </c>
      <c r="AA102" s="46"/>
      <c r="AB102" s="53">
        <f ca="1">IF(AND(Table13[[#This Row],[Year of the movie]]&gt;=2000,Table13[[#This Row],[Year of the movie]]&lt;=2005),1,0)</f>
        <v>0</v>
      </c>
      <c r="AC102" s="54">
        <f ca="1">IF(AND(Table13[[#This Row],[Year of the movie]]&gt;=2006,Table13[[#This Row],[Year of the movie]]&lt;=2010),1,0)</f>
        <v>0</v>
      </c>
      <c r="AD102" s="54">
        <f ca="1">IF(AND(Table13[[#This Row],[Year of the movie]]&gt;=2011,Table13[[#This Row],[Year of the movie]]&lt;=2015),1,0)</f>
        <v>0</v>
      </c>
      <c r="AE102" s="55">
        <f ca="1">IF(AND(Table13[[#This Row],[Year of the movie]]&gt;=2016,Table13[[#This Row],[Year of the movie]]&lt;=2022),1,0)</f>
        <v>1</v>
      </c>
      <c r="AF102" s="46"/>
    </row>
    <row r="103" spans="2:32" ht="15.6" x14ac:dyDescent="0.3">
      <c r="B103" s="7"/>
      <c r="C103" s="46">
        <f t="shared" ca="1" si="26"/>
        <v>5</v>
      </c>
      <c r="D103" s="64" t="str">
        <f ca="1">VLOOKUP(C103,$K$12:$L$16,2)</f>
        <v>thriller</v>
      </c>
      <c r="E103" s="64">
        <f t="shared" ca="1" si="27"/>
        <v>4</v>
      </c>
      <c r="F103" s="64" t="str">
        <f ca="1">VLOOKUP(E103,$M$12:$N$15,2)</f>
        <v>Africa</v>
      </c>
      <c r="G103" s="64">
        <f t="shared" ca="1" si="28"/>
        <v>2</v>
      </c>
      <c r="H103" s="64" t="str">
        <f t="shared" ca="1" si="29"/>
        <v>No</v>
      </c>
      <c r="I103" s="64">
        <f t="shared" ca="1" si="30"/>
        <v>2013</v>
      </c>
      <c r="J103" s="46"/>
      <c r="K103" s="46"/>
      <c r="L103" s="46"/>
      <c r="M103" s="46"/>
      <c r="N103" s="46"/>
      <c r="O103" s="46"/>
      <c r="P103" s="13">
        <f t="shared" ca="1" si="31"/>
        <v>0</v>
      </c>
      <c r="Q103" s="14">
        <f t="shared" ca="1" si="32"/>
        <v>0</v>
      </c>
      <c r="R103" s="14">
        <f t="shared" ca="1" si="33"/>
        <v>0</v>
      </c>
      <c r="S103" s="14">
        <f t="shared" ca="1" si="34"/>
        <v>0</v>
      </c>
      <c r="T103" s="15">
        <f t="shared" ca="1" si="35"/>
        <v>1</v>
      </c>
      <c r="U103" s="13">
        <f ca="1">IF(Table13[[#This Row],[Country of the movie]]="America",1,0)</f>
        <v>0</v>
      </c>
      <c r="V103" s="14">
        <f ca="1">IF(Table13[[#This Row],[Country of the movie]]="Europe",1,0)</f>
        <v>0</v>
      </c>
      <c r="W103" s="14">
        <f ca="1">IF(Table13[[#This Row],[Country of the movie]]="Asia",1,0)</f>
        <v>0</v>
      </c>
      <c r="X103" s="15">
        <f ca="1">IF(Table13[[#This Row],[Country of the movie]]="Africa",1,0)</f>
        <v>1</v>
      </c>
      <c r="Y103" s="7">
        <f ca="1">IF(Table13[[#This Row],[Popular actor]]="Yes",1,0)</f>
        <v>0</v>
      </c>
      <c r="Z103" s="8">
        <f ca="1">IF(Table13[[#This Row],[Popular actor]]="No",1,0)</f>
        <v>1</v>
      </c>
      <c r="AA103" s="46"/>
      <c r="AB103" s="53">
        <f ca="1">IF(AND(Table13[[#This Row],[Year of the movie]]&gt;=2000,Table13[[#This Row],[Year of the movie]]&lt;=2005),1,0)</f>
        <v>0</v>
      </c>
      <c r="AC103" s="54">
        <f ca="1">IF(AND(Table13[[#This Row],[Year of the movie]]&gt;=2006,Table13[[#This Row],[Year of the movie]]&lt;=2010),1,0)</f>
        <v>0</v>
      </c>
      <c r="AD103" s="54">
        <f ca="1">IF(AND(Table13[[#This Row],[Year of the movie]]&gt;=2011,Table13[[#This Row],[Year of the movie]]&lt;=2015),1,0)</f>
        <v>1</v>
      </c>
      <c r="AE103" s="55">
        <f ca="1">IF(AND(Table13[[#This Row],[Year of the movie]]&gt;=2016,Table13[[#This Row],[Year of the movie]]&lt;=2022),1,0)</f>
        <v>0</v>
      </c>
      <c r="AF103" s="46"/>
    </row>
    <row r="104" spans="2:32" ht="15.6" x14ac:dyDescent="0.3">
      <c r="B104" s="7"/>
      <c r="C104" s="46">
        <f t="shared" ca="1" si="26"/>
        <v>1</v>
      </c>
      <c r="D104" s="64" t="str">
        <f ca="1">VLOOKUP(C104,$K$12:$L$16,2)</f>
        <v>action</v>
      </c>
      <c r="E104" s="64">
        <f t="shared" ca="1" si="27"/>
        <v>4</v>
      </c>
      <c r="F104" s="64" t="str">
        <f ca="1">VLOOKUP(E104,$M$12:$N$15,2)</f>
        <v>Africa</v>
      </c>
      <c r="G104" s="64">
        <f t="shared" ca="1" si="28"/>
        <v>1</v>
      </c>
      <c r="H104" s="64" t="str">
        <f t="shared" ca="1" si="29"/>
        <v>Yes</v>
      </c>
      <c r="I104" s="64">
        <f t="shared" ca="1" si="30"/>
        <v>2019</v>
      </c>
      <c r="J104" s="46"/>
      <c r="K104" s="46"/>
      <c r="L104" s="46"/>
      <c r="M104" s="46"/>
      <c r="N104" s="46"/>
      <c r="O104" s="46"/>
      <c r="P104" s="13">
        <f t="shared" ca="1" si="31"/>
        <v>1</v>
      </c>
      <c r="Q104" s="14">
        <f t="shared" ca="1" si="32"/>
        <v>0</v>
      </c>
      <c r="R104" s="14">
        <f t="shared" ca="1" si="33"/>
        <v>0</v>
      </c>
      <c r="S104" s="14">
        <f t="shared" ca="1" si="34"/>
        <v>0</v>
      </c>
      <c r="T104" s="15">
        <f t="shared" ca="1" si="35"/>
        <v>0</v>
      </c>
      <c r="U104" s="13">
        <f ca="1">IF(Table13[[#This Row],[Country of the movie]]="America",1,0)</f>
        <v>0</v>
      </c>
      <c r="V104" s="14">
        <f ca="1">IF(Table13[[#This Row],[Country of the movie]]="Europe",1,0)</f>
        <v>0</v>
      </c>
      <c r="W104" s="14">
        <f ca="1">IF(Table13[[#This Row],[Country of the movie]]="Asia",1,0)</f>
        <v>0</v>
      </c>
      <c r="X104" s="15">
        <f ca="1">IF(Table13[[#This Row],[Country of the movie]]="Africa",1,0)</f>
        <v>1</v>
      </c>
      <c r="Y104" s="7">
        <f ca="1">IF(Table13[[#This Row],[Popular actor]]="Yes",1,0)</f>
        <v>1</v>
      </c>
      <c r="Z104" s="8">
        <f ca="1">IF(Table13[[#This Row],[Popular actor]]="No",1,0)</f>
        <v>0</v>
      </c>
      <c r="AA104" s="46"/>
      <c r="AB104" s="53">
        <f ca="1">IF(AND(Table13[[#This Row],[Year of the movie]]&gt;=2000,Table13[[#This Row],[Year of the movie]]&lt;=2005),1,0)</f>
        <v>0</v>
      </c>
      <c r="AC104" s="54">
        <f ca="1">IF(AND(Table13[[#This Row],[Year of the movie]]&gt;=2006,Table13[[#This Row],[Year of the movie]]&lt;=2010),1,0)</f>
        <v>0</v>
      </c>
      <c r="AD104" s="54">
        <f ca="1">IF(AND(Table13[[#This Row],[Year of the movie]]&gt;=2011,Table13[[#This Row],[Year of the movie]]&lt;=2015),1,0)</f>
        <v>0</v>
      </c>
      <c r="AE104" s="55">
        <f ca="1">IF(AND(Table13[[#This Row],[Year of the movie]]&gt;=2016,Table13[[#This Row],[Year of the movie]]&lt;=2022),1,0)</f>
        <v>1</v>
      </c>
      <c r="AF104" s="46"/>
    </row>
    <row r="105" spans="2:32" ht="16.2" thickBot="1" x14ac:dyDescent="0.35">
      <c r="B105" s="7"/>
      <c r="C105" s="46">
        <f t="shared" ca="1" si="26"/>
        <v>5</v>
      </c>
      <c r="D105" s="64" t="str">
        <f ca="1">VLOOKUP(C105,$K$12:$L$16,2)</f>
        <v>thriller</v>
      </c>
      <c r="E105" s="64">
        <f t="shared" ca="1" si="27"/>
        <v>1</v>
      </c>
      <c r="F105" s="64" t="str">
        <f ca="1">VLOOKUP(E105,$M$12:$N$15,2)</f>
        <v>America</v>
      </c>
      <c r="G105" s="64">
        <f t="shared" ca="1" si="28"/>
        <v>1</v>
      </c>
      <c r="H105" s="64" t="str">
        <f t="shared" ca="1" si="29"/>
        <v>Yes</v>
      </c>
      <c r="I105" s="64">
        <f t="shared" ca="1" si="30"/>
        <v>2004</v>
      </c>
      <c r="J105" s="46"/>
      <c r="K105" s="46"/>
      <c r="L105" s="46"/>
      <c r="M105" s="46"/>
      <c r="N105" s="46"/>
      <c r="O105" s="46"/>
      <c r="P105" s="16">
        <f t="shared" ca="1" si="31"/>
        <v>0</v>
      </c>
      <c r="Q105" s="17">
        <f t="shared" ca="1" si="32"/>
        <v>0</v>
      </c>
      <c r="R105" s="17">
        <f t="shared" ca="1" si="33"/>
        <v>0</v>
      </c>
      <c r="S105" s="17">
        <f t="shared" ca="1" si="34"/>
        <v>0</v>
      </c>
      <c r="T105" s="18">
        <f t="shared" ca="1" si="35"/>
        <v>1</v>
      </c>
      <c r="U105" s="13">
        <f ca="1">IF(Table13[[#This Row],[Country of the movie]]="America",1,0)</f>
        <v>1</v>
      </c>
      <c r="V105" s="14">
        <f ca="1">IF(Table13[[#This Row],[Country of the movie]]="Europe",1,0)</f>
        <v>0</v>
      </c>
      <c r="W105" s="14">
        <f ca="1">IF(Table13[[#This Row],[Country of the movie]]="Asia",1,0)</f>
        <v>0</v>
      </c>
      <c r="X105" s="15">
        <f ca="1">IF(Table13[[#This Row],[Country of the movie]]="Africa",1,0)</f>
        <v>0</v>
      </c>
      <c r="Y105" s="7">
        <f ca="1">IF(Table13[[#This Row],[Popular actor]]="Yes",1,0)</f>
        <v>1</v>
      </c>
      <c r="Z105" s="8">
        <f ca="1">IF(Table13[[#This Row],[Popular actor]]="No",1,0)</f>
        <v>0</v>
      </c>
      <c r="AA105" s="46"/>
      <c r="AB105" s="56">
        <f ca="1">IF(AND(Table13[[#This Row],[Year of the movie]]&gt;=2000,Table13[[#This Row],[Year of the movie]]&lt;=2005),1,0)</f>
        <v>1</v>
      </c>
      <c r="AC105" s="57">
        <f ca="1">IF(AND(Table13[[#This Row],[Year of the movie]]&gt;=2006,Table13[[#This Row],[Year of the movie]]&lt;=2010),1,0)</f>
        <v>0</v>
      </c>
      <c r="AD105" s="57">
        <f ca="1">IF(AND(Table13[[#This Row],[Year of the movie]]&gt;=2011,Table13[[#This Row],[Year of the movie]]&lt;=2015),1,0)</f>
        <v>0</v>
      </c>
      <c r="AE105" s="58">
        <f ca="1">IF(AND(Table13[[#This Row],[Year of the movie]]&gt;=2016,Table13[[#This Row],[Year of the movie]]&lt;=2022),1,0)</f>
        <v>0</v>
      </c>
      <c r="AF105" s="46"/>
    </row>
    <row r="106" spans="2:32" ht="15" thickBot="1" x14ac:dyDescent="0.35">
      <c r="B106" s="7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" t="s">
        <v>24</v>
      </c>
      <c r="P106" s="19">
        <f ca="1">SUM(P66:P105)</f>
        <v>5</v>
      </c>
      <c r="Q106" s="19">
        <f ca="1">SUM(Q66:Q105)</f>
        <v>7</v>
      </c>
      <c r="R106" s="19">
        <f ca="1">SUM(R66:R105)</f>
        <v>10</v>
      </c>
      <c r="S106" s="19">
        <f ca="1">SUM(S66:S105)</f>
        <v>8</v>
      </c>
      <c r="T106" s="20">
        <f ca="1">SUM(T66:T105)</f>
        <v>10</v>
      </c>
      <c r="U106" s="21">
        <f ca="1">SUM(U66:U105)</f>
        <v>14</v>
      </c>
      <c r="V106" s="20">
        <f ca="1">SUM(V66:V105)</f>
        <v>9</v>
      </c>
      <c r="W106" s="20">
        <f ca="1">SUM(W66:W105)</f>
        <v>7</v>
      </c>
      <c r="X106" s="20">
        <f ca="1">SUM(X66:X105)</f>
        <v>10</v>
      </c>
      <c r="Y106" s="62">
        <f ca="1">SUM(Y66:Y105)</f>
        <v>20</v>
      </c>
      <c r="Z106" s="12">
        <f t="shared" ref="Z106:AE106" ca="1" si="36">SUM(Z66:Z105)</f>
        <v>20</v>
      </c>
      <c r="AA106" s="46"/>
      <c r="AB106" s="62">
        <f t="shared" ref="AB106:AF106" ca="1" si="37">SUM(AB66:AB105)</f>
        <v>8</v>
      </c>
      <c r="AC106" s="12">
        <f t="shared" ca="1" si="37"/>
        <v>12</v>
      </c>
      <c r="AD106" s="12">
        <f t="shared" ca="1" si="37"/>
        <v>8</v>
      </c>
      <c r="AE106" s="12">
        <f t="shared" ca="1" si="37"/>
        <v>12</v>
      </c>
      <c r="AF106" s="46"/>
    </row>
    <row r="107" spans="2:32" x14ac:dyDescent="0.3">
      <c r="B107" s="7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5"/>
      <c r="Q107" s="45"/>
      <c r="R107" s="45"/>
      <c r="S107" s="45"/>
      <c r="T107" s="6"/>
      <c r="U107" s="60"/>
      <c r="V107" s="45"/>
      <c r="W107" s="45"/>
      <c r="X107" s="6"/>
      <c r="Y107" s="5"/>
      <c r="Z107" s="45"/>
      <c r="AA107" s="45"/>
      <c r="AB107" s="6" t="s">
        <v>19</v>
      </c>
      <c r="AC107" s="5"/>
      <c r="AD107" s="45"/>
      <c r="AE107" s="45"/>
      <c r="AF107" s="6"/>
    </row>
    <row r="108" spans="2:32" x14ac:dyDescent="0.3">
      <c r="B108" s="7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7"/>
      <c r="Q108" s="46"/>
      <c r="R108" s="46"/>
      <c r="S108" s="46"/>
      <c r="T108" s="8"/>
      <c r="U108" s="7"/>
      <c r="V108" s="46"/>
      <c r="W108" s="46"/>
      <c r="X108" s="8"/>
      <c r="Y108" s="7"/>
      <c r="Z108" s="46"/>
      <c r="AA108" s="46"/>
      <c r="AB108" s="8"/>
      <c r="AC108" s="7">
        <f ca="1">AB106</f>
        <v>8</v>
      </c>
      <c r="AD108" s="46" t="str">
        <f>AB65</f>
        <v>From 2000 to 2005</v>
      </c>
      <c r="AE108" s="46"/>
      <c r="AF108" s="8"/>
    </row>
    <row r="109" spans="2:32" x14ac:dyDescent="0.3">
      <c r="B109" s="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7">
        <f ca="1">P106</f>
        <v>5</v>
      </c>
      <c r="Q109" s="46" t="str">
        <f>P65</f>
        <v>action</v>
      </c>
      <c r="R109" s="46">
        <f ca="1">MAX(P109:P113)</f>
        <v>10</v>
      </c>
      <c r="S109" s="46"/>
      <c r="T109" s="8"/>
      <c r="U109" s="7">
        <f ca="1">U106</f>
        <v>14</v>
      </c>
      <c r="V109" s="46" t="str">
        <f>U65</f>
        <v>America</v>
      </c>
      <c r="W109" s="46">
        <f ca="1">MAX(U109:U112)</f>
        <v>14</v>
      </c>
      <c r="X109" s="8"/>
      <c r="Y109" s="7">
        <f ca="1">Y106</f>
        <v>20</v>
      </c>
      <c r="Z109" s="46" t="str">
        <f>Y65</f>
        <v>Yes</v>
      </c>
      <c r="AA109" s="46">
        <f ca="1">MAX(Y109:Y110)</f>
        <v>20</v>
      </c>
      <c r="AB109" s="8"/>
      <c r="AC109" s="7">
        <f ca="1">AC106</f>
        <v>12</v>
      </c>
      <c r="AD109" s="46" t="str">
        <f>AC65</f>
        <v>from 2006 to 2010</v>
      </c>
      <c r="AE109" s="46">
        <f ca="1">MAX(AC108:AC111)</f>
        <v>12</v>
      </c>
      <c r="AF109" s="8"/>
    </row>
    <row r="110" spans="2:32" x14ac:dyDescent="0.3">
      <c r="B110" s="7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7">
        <f ca="1">Q106</f>
        <v>7</v>
      </c>
      <c r="Q110" s="46" t="str">
        <f>Q65</f>
        <v>drama</v>
      </c>
      <c r="R110" s="46"/>
      <c r="S110" s="59" t="str">
        <f ca="1">VLOOKUP(R109,$P$56:$Q$60,2)</f>
        <v>action</v>
      </c>
      <c r="T110" s="8"/>
      <c r="U110" s="7">
        <f ca="1">V106</f>
        <v>9</v>
      </c>
      <c r="V110" s="46" t="str">
        <f>V65</f>
        <v>Europe</v>
      </c>
      <c r="W110" s="46"/>
      <c r="X110" s="61" t="str">
        <f ca="1">VLOOKUP(W109,$U$56:$V$59,2)</f>
        <v>Asia</v>
      </c>
      <c r="Y110" s="7">
        <f ca="1">Z106</f>
        <v>20</v>
      </c>
      <c r="Z110" s="46" t="str">
        <f>Z65</f>
        <v>No</v>
      </c>
      <c r="AA110" s="46"/>
      <c r="AB110" s="61" t="str">
        <f ca="1">VLOOKUP(AA109,$Y$56:$Z$57,2)</f>
        <v>Yes</v>
      </c>
      <c r="AC110" s="7">
        <f ca="1">AD106</f>
        <v>8</v>
      </c>
      <c r="AD110" s="46" t="str">
        <f>AD65</f>
        <v>from 2011 to 2015</v>
      </c>
      <c r="AE110" s="46"/>
      <c r="AF110" s="61" t="str">
        <f ca="1">VLOOKUP(AE109,$AC$55:$AD$58,2)</f>
        <v>form 2016 to 2022</v>
      </c>
    </row>
    <row r="111" spans="2:32" x14ac:dyDescent="0.3">
      <c r="B111" s="7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7">
        <f ca="1">R106</f>
        <v>10</v>
      </c>
      <c r="Q111" s="46" t="str">
        <f>R65</f>
        <v>horror</v>
      </c>
      <c r="R111" s="46"/>
      <c r="S111" s="46"/>
      <c r="T111" s="8"/>
      <c r="U111" s="7">
        <f ca="1">W106</f>
        <v>7</v>
      </c>
      <c r="V111" s="46" t="str">
        <f>W65</f>
        <v>Asia</v>
      </c>
      <c r="W111" s="46"/>
      <c r="X111" s="8"/>
      <c r="Y111" s="7"/>
      <c r="Z111" s="46"/>
      <c r="AA111" s="46"/>
      <c r="AB111" s="8"/>
      <c r="AC111" s="7">
        <f ca="1">AE106</f>
        <v>12</v>
      </c>
      <c r="AD111" s="46" t="str">
        <f>AE65</f>
        <v>form 2016 to 2022</v>
      </c>
      <c r="AE111" s="46"/>
      <c r="AF111" s="8"/>
    </row>
    <row r="112" spans="2:32" x14ac:dyDescent="0.3">
      <c r="B112" s="7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7">
        <f ca="1">S106</f>
        <v>8</v>
      </c>
      <c r="Q112" s="46" t="str">
        <f>S65</f>
        <v>comedy</v>
      </c>
      <c r="R112" s="46"/>
      <c r="S112" s="46"/>
      <c r="T112" s="8"/>
      <c r="U112" s="7">
        <f ca="1">X106</f>
        <v>10</v>
      </c>
      <c r="V112" s="46" t="str">
        <f>X65</f>
        <v>Africa</v>
      </c>
      <c r="W112" s="46"/>
      <c r="X112" s="8"/>
      <c r="Y112" s="7"/>
      <c r="Z112" s="46"/>
      <c r="AA112" s="46"/>
      <c r="AB112" s="8"/>
      <c r="AC112" s="7"/>
      <c r="AD112" s="46"/>
      <c r="AE112" s="46"/>
      <c r="AF112" s="8"/>
    </row>
    <row r="113" spans="2:32" x14ac:dyDescent="0.3">
      <c r="B113" s="7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7">
        <f ca="1">T106</f>
        <v>10</v>
      </c>
      <c r="Q113" s="46" t="str">
        <f>T65</f>
        <v>thriller</v>
      </c>
      <c r="R113" s="46"/>
      <c r="S113" s="46"/>
      <c r="T113" s="8"/>
      <c r="U113" s="7"/>
      <c r="V113" s="46"/>
      <c r="W113" s="46"/>
      <c r="X113" s="8"/>
      <c r="Y113" s="7"/>
      <c r="Z113" s="46"/>
      <c r="AA113" s="46"/>
      <c r="AB113" s="8"/>
      <c r="AC113" s="7"/>
      <c r="AD113" s="46"/>
      <c r="AE113" s="46"/>
      <c r="AF113" s="8"/>
    </row>
    <row r="114" spans="2:32" ht="15" thickBot="1" x14ac:dyDescent="0.35">
      <c r="B114" s="7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7"/>
      <c r="Q114" s="48"/>
      <c r="R114" s="48"/>
      <c r="S114" s="48"/>
      <c r="T114" s="49"/>
      <c r="U114" s="47"/>
      <c r="V114" s="48"/>
      <c r="W114" s="48"/>
      <c r="X114" s="49"/>
      <c r="Y114" s="47"/>
      <c r="Z114" s="48"/>
      <c r="AA114" s="48"/>
      <c r="AB114" s="49"/>
      <c r="AC114" s="47"/>
      <c r="AD114" s="48"/>
      <c r="AE114" s="48"/>
      <c r="AF114" s="49"/>
    </row>
    <row r="115" spans="2:32" ht="15" thickBot="1" x14ac:dyDescent="0.35">
      <c r="B115" s="47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</row>
    <row r="116" spans="2:32" ht="21.6" thickBot="1" x14ac:dyDescent="0.45">
      <c r="B116" s="65" t="s">
        <v>38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</row>
    <row r="117" spans="2:32" ht="15" thickBot="1" x14ac:dyDescent="0.35">
      <c r="B117" s="7"/>
      <c r="C117" s="46"/>
      <c r="D117" s="46"/>
      <c r="E117" s="46"/>
      <c r="F117" s="46"/>
      <c r="G117" s="46"/>
      <c r="H117" s="46"/>
      <c r="I117" s="46"/>
      <c r="J117" s="46"/>
      <c r="K117" s="54"/>
      <c r="L117" s="54"/>
      <c r="M117" s="54"/>
      <c r="N117" s="54"/>
      <c r="O117" s="46"/>
      <c r="P117" s="26" t="s">
        <v>23</v>
      </c>
      <c r="Q117" s="27"/>
      <c r="R117" s="27"/>
      <c r="S117" s="27"/>
      <c r="T117" s="28"/>
      <c r="U117" s="26" t="s">
        <v>27</v>
      </c>
      <c r="V117" s="27"/>
      <c r="W117" s="27"/>
      <c r="X117" s="28"/>
      <c r="Y117" s="24" t="s">
        <v>28</v>
      </c>
      <c r="Z117" s="25"/>
      <c r="AA117" s="46"/>
      <c r="AB117" s="42" t="s">
        <v>35</v>
      </c>
      <c r="AC117" s="43"/>
      <c r="AD117" s="43"/>
      <c r="AE117" s="44"/>
      <c r="AF117" s="46"/>
    </row>
    <row r="118" spans="2:32" ht="15" thickBot="1" x14ac:dyDescent="0.35">
      <c r="B118" s="7"/>
      <c r="C118" s="46"/>
      <c r="D118" s="63" t="s">
        <v>3</v>
      </c>
      <c r="E118" s="63" t="s">
        <v>25</v>
      </c>
      <c r="F118" s="63" t="s">
        <v>1</v>
      </c>
      <c r="G118" s="63" t="s">
        <v>26</v>
      </c>
      <c r="H118" s="63" t="s">
        <v>2</v>
      </c>
      <c r="I118" s="63" t="s">
        <v>4</v>
      </c>
      <c r="J118" s="46"/>
      <c r="K118" s="46">
        <v>1</v>
      </c>
      <c r="L118" s="46" t="s">
        <v>5</v>
      </c>
      <c r="M118" s="46">
        <v>1</v>
      </c>
      <c r="N118" s="46" t="s">
        <v>12</v>
      </c>
      <c r="O118" s="46"/>
      <c r="P118" s="21" t="s">
        <v>5</v>
      </c>
      <c r="Q118" s="21" t="s">
        <v>8</v>
      </c>
      <c r="R118" s="21" t="s">
        <v>7</v>
      </c>
      <c r="S118" s="21" t="s">
        <v>6</v>
      </c>
      <c r="T118" s="20" t="s">
        <v>9</v>
      </c>
      <c r="U118" s="22" t="s">
        <v>12</v>
      </c>
      <c r="V118" s="23" t="s">
        <v>13</v>
      </c>
      <c r="W118" s="23" t="s">
        <v>14</v>
      </c>
      <c r="X118" s="23" t="s">
        <v>15</v>
      </c>
      <c r="Y118" s="22" t="s">
        <v>30</v>
      </c>
      <c r="Z118" s="23" t="s">
        <v>29</v>
      </c>
      <c r="AA118" s="46"/>
      <c r="AB118" s="22" t="s">
        <v>31</v>
      </c>
      <c r="AC118" s="22" t="s">
        <v>32</v>
      </c>
      <c r="AD118" s="22" t="s">
        <v>33</v>
      </c>
      <c r="AE118" s="22" t="s">
        <v>34</v>
      </c>
      <c r="AF118" s="46"/>
    </row>
    <row r="119" spans="2:32" ht="15.6" x14ac:dyDescent="0.3">
      <c r="B119" s="7"/>
      <c r="C119" s="46">
        <f ca="1">RANDBETWEEN(1,5)</f>
        <v>5</v>
      </c>
      <c r="D119" s="64" t="str">
        <f ca="1">VLOOKUP(C119,$K$12:$L$16,2)</f>
        <v>thriller</v>
      </c>
      <c r="E119" s="64">
        <f ca="1">RANDBETWEEN(1,4)</f>
        <v>3</v>
      </c>
      <c r="F119" s="64" t="str">
        <f ca="1">VLOOKUP(E119,$M$12:$N$15,2)</f>
        <v>Asia</v>
      </c>
      <c r="G119" s="64">
        <f ca="1">RANDBETWEEN(1,2)</f>
        <v>2</v>
      </c>
      <c r="H119" s="64" t="str">
        <f ca="1">IF(G119=1,"Yes","No")</f>
        <v>No</v>
      </c>
      <c r="I119" s="64">
        <f ca="1">RANDBETWEEN(2000,2022)</f>
        <v>2022</v>
      </c>
      <c r="J119" s="46"/>
      <c r="K119" s="46">
        <v>2</v>
      </c>
      <c r="L119" s="46" t="s">
        <v>6</v>
      </c>
      <c r="M119" s="46">
        <v>2</v>
      </c>
      <c r="N119" s="46" t="s">
        <v>13</v>
      </c>
      <c r="O119" s="46"/>
      <c r="P119" s="10">
        <f ca="1">IF(D119="action",1,0)</f>
        <v>0</v>
      </c>
      <c r="Q119" s="11">
        <f ca="1">IF(D119="drama",1,0)</f>
        <v>0</v>
      </c>
      <c r="R119" s="11">
        <f ca="1">IF(D119="horror",1,0)</f>
        <v>0</v>
      </c>
      <c r="S119" s="11">
        <f ca="1">IF(D119="comedy",1,0)</f>
        <v>0</v>
      </c>
      <c r="T119" s="12">
        <f ca="1">IF(D119="thriller",1,0)</f>
        <v>1</v>
      </c>
      <c r="U119" s="10">
        <f ca="1">IF(Table14[[#This Row],[Country of the movie]]="America",1,0)</f>
        <v>0</v>
      </c>
      <c r="V119" s="11">
        <f ca="1">IF(Table14[[#This Row],[Country of the movie]]="Europe",1,0)</f>
        <v>0</v>
      </c>
      <c r="W119" s="11">
        <f ca="1">IF(Table14[[#This Row],[Country of the movie]]="Asia",1,0)</f>
        <v>1</v>
      </c>
      <c r="X119" s="12">
        <f ca="1">IF(Table14[[#This Row],[Country of the movie]]="Africa",1,0)</f>
        <v>0</v>
      </c>
      <c r="Y119" s="5">
        <f ca="1">IF(Table14[[#This Row],[Popular actor]]="Yes",1,0)</f>
        <v>0</v>
      </c>
      <c r="Z119" s="6">
        <f ca="1">IF(Table14[[#This Row],[Popular actor]]="No",1,0)</f>
        <v>1</v>
      </c>
      <c r="AA119" s="46"/>
      <c r="AB119" s="50">
        <f ca="1">IF(AND(Table14[[#This Row],[Year of the movie]]&gt;=2000,Table14[[#This Row],[Year of the movie]]&lt;=2005),1,0)</f>
        <v>0</v>
      </c>
      <c r="AC119" s="51">
        <f ca="1">IF(AND(Table14[[#This Row],[Year of the movie]]&gt;=2006,Table14[[#This Row],[Year of the movie]]&lt;=2010),1,0)</f>
        <v>0</v>
      </c>
      <c r="AD119" s="51">
        <f ca="1">IF(AND(Table14[[#This Row],[Year of the movie]]&gt;=2011,Table14[[#This Row],[Year of the movie]]&lt;=2015),1,0)</f>
        <v>0</v>
      </c>
      <c r="AE119" s="52">
        <f ca="1">IF(AND(Table14[[#This Row],[Year of the movie]]&gt;=2016,Table14[[#This Row],[Year of the movie]]&lt;=2022),1,0)</f>
        <v>1</v>
      </c>
      <c r="AF119" s="46"/>
    </row>
    <row r="120" spans="2:32" ht="15.6" x14ac:dyDescent="0.3">
      <c r="B120" s="7"/>
      <c r="C120" s="46">
        <f t="shared" ref="C120:C158" ca="1" si="38">RANDBETWEEN(1,5)</f>
        <v>5</v>
      </c>
      <c r="D120" s="64" t="str">
        <f ca="1">VLOOKUP(C120,$K$12:$L$16,2)</f>
        <v>thriller</v>
      </c>
      <c r="E120" s="64">
        <f t="shared" ref="E120:E158" ca="1" si="39">RANDBETWEEN(1,4)</f>
        <v>4</v>
      </c>
      <c r="F120" s="64" t="str">
        <f ca="1">VLOOKUP(E120,$M$12:$N$15,2)</f>
        <v>Africa</v>
      </c>
      <c r="G120" s="64">
        <f t="shared" ref="G120:G158" ca="1" si="40">RANDBETWEEN(1,2)</f>
        <v>1</v>
      </c>
      <c r="H120" s="64" t="str">
        <f t="shared" ref="H120:H158" ca="1" si="41">IF(G120=1,"Yes","No")</f>
        <v>Yes</v>
      </c>
      <c r="I120" s="64">
        <f t="shared" ref="I120:I158" ca="1" si="42">RANDBETWEEN(2000,2022)</f>
        <v>2013</v>
      </c>
      <c r="J120" s="46"/>
      <c r="K120" s="46">
        <v>3</v>
      </c>
      <c r="L120" s="46" t="s">
        <v>7</v>
      </c>
      <c r="M120" s="46">
        <v>3</v>
      </c>
      <c r="N120" s="46" t="s">
        <v>14</v>
      </c>
      <c r="O120" s="46"/>
      <c r="P120" s="13">
        <f t="shared" ref="P120:P158" ca="1" si="43">IF(D120="action",1,0)</f>
        <v>0</v>
      </c>
      <c r="Q120" s="14">
        <f t="shared" ref="Q120:Q158" ca="1" si="44">IF(D120="drama",1,0)</f>
        <v>0</v>
      </c>
      <c r="R120" s="14">
        <f t="shared" ref="R120:R158" ca="1" si="45">IF(D120="horror",1,0)</f>
        <v>0</v>
      </c>
      <c r="S120" s="14">
        <f t="shared" ref="S120:S158" ca="1" si="46">IF(D120="comedy",1,0)</f>
        <v>0</v>
      </c>
      <c r="T120" s="15">
        <f t="shared" ref="T120:T158" ca="1" si="47">IF(D120="thriller",1,0)</f>
        <v>1</v>
      </c>
      <c r="U120" s="13">
        <f ca="1">IF(Table14[[#This Row],[Country of the movie]]="America",1,0)</f>
        <v>0</v>
      </c>
      <c r="V120" s="14">
        <f ca="1">IF(Table14[[#This Row],[Country of the movie]]="Europe",1,0)</f>
        <v>0</v>
      </c>
      <c r="W120" s="14">
        <f ca="1">IF(Table14[[#This Row],[Country of the movie]]="Asia",1,0)</f>
        <v>0</v>
      </c>
      <c r="X120" s="15">
        <f ca="1">IF(Table14[[#This Row],[Country of the movie]]="Africa",1,0)</f>
        <v>1</v>
      </c>
      <c r="Y120" s="7">
        <f ca="1">IF(Table14[[#This Row],[Popular actor]]="Yes",1,0)</f>
        <v>1</v>
      </c>
      <c r="Z120" s="8">
        <f ca="1">IF(Table14[[#This Row],[Popular actor]]="No",1,0)</f>
        <v>0</v>
      </c>
      <c r="AA120" s="46"/>
      <c r="AB120" s="53">
        <f ca="1">IF(AND(Table14[[#This Row],[Year of the movie]]&gt;=2000,Table14[[#This Row],[Year of the movie]]&lt;=2005),1,0)</f>
        <v>0</v>
      </c>
      <c r="AC120" s="54">
        <f ca="1">IF(AND(Table14[[#This Row],[Year of the movie]]&gt;=2006,Table14[[#This Row],[Year of the movie]]&lt;=2010),1,0)</f>
        <v>0</v>
      </c>
      <c r="AD120" s="54">
        <f ca="1">IF(AND(Table14[[#This Row],[Year of the movie]]&gt;=2011,Table14[[#This Row],[Year of the movie]]&lt;=2015),1,0)</f>
        <v>1</v>
      </c>
      <c r="AE120" s="55">
        <f ca="1">IF(AND(Table14[[#This Row],[Year of the movie]]&gt;=2016,Table14[[#This Row],[Year of the movie]]&lt;=2022),1,0)</f>
        <v>0</v>
      </c>
      <c r="AF120" s="46"/>
    </row>
    <row r="121" spans="2:32" ht="15.6" x14ac:dyDescent="0.3">
      <c r="B121" s="7"/>
      <c r="C121" s="46">
        <f t="shared" ca="1" si="38"/>
        <v>3</v>
      </c>
      <c r="D121" s="64" t="str">
        <f ca="1">VLOOKUP(C121,$K$12:$L$16,2)</f>
        <v>horror</v>
      </c>
      <c r="E121" s="64">
        <f t="shared" ca="1" si="39"/>
        <v>3</v>
      </c>
      <c r="F121" s="64" t="str">
        <f ca="1">VLOOKUP(E121,$M$12:$N$15,2)</f>
        <v>Asia</v>
      </c>
      <c r="G121" s="64">
        <f t="shared" ca="1" si="40"/>
        <v>2</v>
      </c>
      <c r="H121" s="64" t="str">
        <f t="shared" ca="1" si="41"/>
        <v>No</v>
      </c>
      <c r="I121" s="64">
        <f t="shared" ca="1" si="42"/>
        <v>2016</v>
      </c>
      <c r="J121" s="46"/>
      <c r="K121" s="46">
        <v>4</v>
      </c>
      <c r="L121" s="46" t="s">
        <v>8</v>
      </c>
      <c r="M121" s="46">
        <v>4</v>
      </c>
      <c r="N121" s="46" t="s">
        <v>15</v>
      </c>
      <c r="O121" s="46"/>
      <c r="P121" s="13">
        <f t="shared" ca="1" si="43"/>
        <v>0</v>
      </c>
      <c r="Q121" s="14">
        <f t="shared" ca="1" si="44"/>
        <v>0</v>
      </c>
      <c r="R121" s="14">
        <f t="shared" ca="1" si="45"/>
        <v>1</v>
      </c>
      <c r="S121" s="14">
        <f t="shared" ca="1" si="46"/>
        <v>0</v>
      </c>
      <c r="T121" s="15">
        <f t="shared" ca="1" si="47"/>
        <v>0</v>
      </c>
      <c r="U121" s="13">
        <f ca="1">IF(Table14[[#This Row],[Country of the movie]]="America",1,0)</f>
        <v>0</v>
      </c>
      <c r="V121" s="14">
        <f ca="1">IF(Table14[[#This Row],[Country of the movie]]="Europe",1,0)</f>
        <v>0</v>
      </c>
      <c r="W121" s="14">
        <f ca="1">IF(Table14[[#This Row],[Country of the movie]]="Asia",1,0)</f>
        <v>1</v>
      </c>
      <c r="X121" s="15">
        <f ca="1">IF(Table14[[#This Row],[Country of the movie]]="Africa",1,0)</f>
        <v>0</v>
      </c>
      <c r="Y121" s="7">
        <f ca="1">IF(Table14[[#This Row],[Popular actor]]="Yes",1,0)</f>
        <v>0</v>
      </c>
      <c r="Z121" s="8">
        <f ca="1">IF(Table14[[#This Row],[Popular actor]]="No",1,0)</f>
        <v>1</v>
      </c>
      <c r="AA121" s="46"/>
      <c r="AB121" s="53">
        <f ca="1">IF(AND(Table14[[#This Row],[Year of the movie]]&gt;=2000,Table14[[#This Row],[Year of the movie]]&lt;=2005),1,0)</f>
        <v>0</v>
      </c>
      <c r="AC121" s="54">
        <f ca="1">IF(AND(Table14[[#This Row],[Year of the movie]]&gt;=2006,Table14[[#This Row],[Year of the movie]]&lt;=2010),1,0)</f>
        <v>0</v>
      </c>
      <c r="AD121" s="54">
        <f ca="1">IF(AND(Table14[[#This Row],[Year of the movie]]&gt;=2011,Table14[[#This Row],[Year of the movie]]&lt;=2015),1,0)</f>
        <v>0</v>
      </c>
      <c r="AE121" s="55">
        <f ca="1">IF(AND(Table14[[#This Row],[Year of the movie]]&gt;=2016,Table14[[#This Row],[Year of the movie]]&lt;=2022),1,0)</f>
        <v>1</v>
      </c>
      <c r="AF121" s="46"/>
    </row>
    <row r="122" spans="2:32" ht="15.6" x14ac:dyDescent="0.3">
      <c r="B122" s="7" t="s">
        <v>19</v>
      </c>
      <c r="C122" s="46">
        <f t="shared" ca="1" si="38"/>
        <v>4</v>
      </c>
      <c r="D122" s="64" t="str">
        <f ca="1">VLOOKUP(C122,$K$12:$L$16,2)</f>
        <v>drama</v>
      </c>
      <c r="E122" s="64">
        <f t="shared" ca="1" si="39"/>
        <v>3</v>
      </c>
      <c r="F122" s="64" t="str">
        <f ca="1">VLOOKUP(E122,$M$12:$N$15,2)</f>
        <v>Asia</v>
      </c>
      <c r="G122" s="64">
        <f t="shared" ca="1" si="40"/>
        <v>2</v>
      </c>
      <c r="H122" s="64" t="str">
        <f t="shared" ca="1" si="41"/>
        <v>No</v>
      </c>
      <c r="I122" s="64">
        <f t="shared" ca="1" si="42"/>
        <v>2001</v>
      </c>
      <c r="J122" s="46"/>
      <c r="K122" s="46">
        <v>5</v>
      </c>
      <c r="L122" s="46" t="s">
        <v>9</v>
      </c>
      <c r="M122" s="46"/>
      <c r="N122" s="46"/>
      <c r="O122" s="46"/>
      <c r="P122" s="13">
        <f t="shared" ca="1" si="43"/>
        <v>0</v>
      </c>
      <c r="Q122" s="14">
        <f t="shared" ca="1" si="44"/>
        <v>1</v>
      </c>
      <c r="R122" s="14">
        <f t="shared" ca="1" si="45"/>
        <v>0</v>
      </c>
      <c r="S122" s="14">
        <f t="shared" ca="1" si="46"/>
        <v>0</v>
      </c>
      <c r="T122" s="15">
        <f t="shared" ca="1" si="47"/>
        <v>0</v>
      </c>
      <c r="U122" s="13">
        <f ca="1">IF(Table14[[#This Row],[Country of the movie]]="America",1,0)</f>
        <v>0</v>
      </c>
      <c r="V122" s="14">
        <f ca="1">IF(Table14[[#This Row],[Country of the movie]]="Europe",1,0)</f>
        <v>0</v>
      </c>
      <c r="W122" s="14">
        <f ca="1">IF(Table14[[#This Row],[Country of the movie]]="Asia",1,0)</f>
        <v>1</v>
      </c>
      <c r="X122" s="15">
        <f ca="1">IF(Table14[[#This Row],[Country of the movie]]="Africa",1,0)</f>
        <v>0</v>
      </c>
      <c r="Y122" s="7">
        <f ca="1">IF(Table14[[#This Row],[Popular actor]]="Yes",1,0)</f>
        <v>0</v>
      </c>
      <c r="Z122" s="8">
        <f ca="1">IF(Table14[[#This Row],[Popular actor]]="No",1,0)</f>
        <v>1</v>
      </c>
      <c r="AA122" s="46"/>
      <c r="AB122" s="53">
        <f ca="1">IF(AND(Table14[[#This Row],[Year of the movie]]&gt;=2000,Table14[[#This Row],[Year of the movie]]&lt;=2005),1,0)</f>
        <v>1</v>
      </c>
      <c r="AC122" s="54">
        <f ca="1">IF(AND(Table14[[#This Row],[Year of the movie]]&gt;=2006,Table14[[#This Row],[Year of the movie]]&lt;=2010),1,0)</f>
        <v>0</v>
      </c>
      <c r="AD122" s="54">
        <f ca="1">IF(AND(Table14[[#This Row],[Year of the movie]]&gt;=2011,Table14[[#This Row],[Year of the movie]]&lt;=2015),1,0)</f>
        <v>0</v>
      </c>
      <c r="AE122" s="55">
        <f ca="1">IF(AND(Table14[[#This Row],[Year of the movie]]&gt;=2016,Table14[[#This Row],[Year of the movie]]&lt;=2022),1,0)</f>
        <v>0</v>
      </c>
      <c r="AF122" s="46"/>
    </row>
    <row r="123" spans="2:32" ht="15.6" x14ac:dyDescent="0.3">
      <c r="B123" s="7"/>
      <c r="C123" s="46">
        <f t="shared" ca="1" si="38"/>
        <v>2</v>
      </c>
      <c r="D123" s="64" t="str">
        <f ca="1">VLOOKUP(C123,$K$12:$L$16,2)</f>
        <v>comedy</v>
      </c>
      <c r="E123" s="64">
        <f t="shared" ca="1" si="39"/>
        <v>1</v>
      </c>
      <c r="F123" s="64" t="str">
        <f ca="1">VLOOKUP(E123,$M$12:$N$15,2)</f>
        <v>America</v>
      </c>
      <c r="G123" s="64">
        <f t="shared" ca="1" si="40"/>
        <v>2</v>
      </c>
      <c r="H123" s="64" t="str">
        <f t="shared" ca="1" si="41"/>
        <v>No</v>
      </c>
      <c r="I123" s="64">
        <f t="shared" ca="1" si="42"/>
        <v>2022</v>
      </c>
      <c r="J123" s="46"/>
      <c r="K123" s="46"/>
      <c r="L123" s="46"/>
      <c r="M123" s="46"/>
      <c r="N123" s="46"/>
      <c r="O123" s="46"/>
      <c r="P123" s="13">
        <f t="shared" ca="1" si="43"/>
        <v>0</v>
      </c>
      <c r="Q123" s="14">
        <f t="shared" ca="1" si="44"/>
        <v>0</v>
      </c>
      <c r="R123" s="14">
        <f t="shared" ca="1" si="45"/>
        <v>0</v>
      </c>
      <c r="S123" s="14">
        <f t="shared" ca="1" si="46"/>
        <v>1</v>
      </c>
      <c r="T123" s="15">
        <f t="shared" ca="1" si="47"/>
        <v>0</v>
      </c>
      <c r="U123" s="13">
        <f ca="1">IF(Table14[[#This Row],[Country of the movie]]="America",1,0)</f>
        <v>1</v>
      </c>
      <c r="V123" s="14">
        <f ca="1">IF(Table14[[#This Row],[Country of the movie]]="Europe",1,0)</f>
        <v>0</v>
      </c>
      <c r="W123" s="14">
        <f ca="1">IF(Table14[[#This Row],[Country of the movie]]="Asia",1,0)</f>
        <v>0</v>
      </c>
      <c r="X123" s="15">
        <f ca="1">IF(Table14[[#This Row],[Country of the movie]]="Africa",1,0)</f>
        <v>0</v>
      </c>
      <c r="Y123" s="7">
        <f ca="1">IF(Table14[[#This Row],[Popular actor]]="Yes",1,0)</f>
        <v>0</v>
      </c>
      <c r="Z123" s="8">
        <f ca="1">IF(Table14[[#This Row],[Popular actor]]="No",1,0)</f>
        <v>1</v>
      </c>
      <c r="AA123" s="46"/>
      <c r="AB123" s="53">
        <f ca="1">IF(AND(Table14[[#This Row],[Year of the movie]]&gt;=2000,Table14[[#This Row],[Year of the movie]]&lt;=2005),1,0)</f>
        <v>0</v>
      </c>
      <c r="AC123" s="54">
        <f ca="1">IF(AND(Table14[[#This Row],[Year of the movie]]&gt;=2006,Table14[[#This Row],[Year of the movie]]&lt;=2010),1,0)</f>
        <v>0</v>
      </c>
      <c r="AD123" s="54">
        <f ca="1">IF(AND(Table14[[#This Row],[Year of the movie]]&gt;=2011,Table14[[#This Row],[Year of the movie]]&lt;=2015),1,0)</f>
        <v>0</v>
      </c>
      <c r="AE123" s="55">
        <f ca="1">IF(AND(Table14[[#This Row],[Year of the movie]]&gt;=2016,Table14[[#This Row],[Year of the movie]]&lt;=2022),1,0)</f>
        <v>1</v>
      </c>
      <c r="AF123" s="46"/>
    </row>
    <row r="124" spans="2:32" ht="15.6" x14ac:dyDescent="0.3">
      <c r="B124" s="7"/>
      <c r="C124" s="46">
        <f t="shared" ca="1" si="38"/>
        <v>5</v>
      </c>
      <c r="D124" s="64" t="str">
        <f ca="1">VLOOKUP(C124,$K$12:$L$16,2)</f>
        <v>thriller</v>
      </c>
      <c r="E124" s="64">
        <f t="shared" ca="1" si="39"/>
        <v>2</v>
      </c>
      <c r="F124" s="64" t="str">
        <f ca="1">VLOOKUP(E124,$M$12:$N$15,2)</f>
        <v>Europe</v>
      </c>
      <c r="G124" s="64">
        <f t="shared" ca="1" si="40"/>
        <v>1</v>
      </c>
      <c r="H124" s="64" t="str">
        <f t="shared" ca="1" si="41"/>
        <v>Yes</v>
      </c>
      <c r="I124" s="64">
        <f t="shared" ca="1" si="42"/>
        <v>2016</v>
      </c>
      <c r="J124" s="46"/>
      <c r="K124" s="46"/>
      <c r="L124" s="46"/>
      <c r="M124" s="46"/>
      <c r="N124" s="46"/>
      <c r="O124" s="46"/>
      <c r="P124" s="13">
        <f t="shared" ca="1" si="43"/>
        <v>0</v>
      </c>
      <c r="Q124" s="14">
        <f t="shared" ca="1" si="44"/>
        <v>0</v>
      </c>
      <c r="R124" s="14">
        <f t="shared" ca="1" si="45"/>
        <v>0</v>
      </c>
      <c r="S124" s="14">
        <f t="shared" ca="1" si="46"/>
        <v>0</v>
      </c>
      <c r="T124" s="15">
        <f t="shared" ca="1" si="47"/>
        <v>1</v>
      </c>
      <c r="U124" s="13">
        <f ca="1">IF(Table14[[#This Row],[Country of the movie]]="America",1,0)</f>
        <v>0</v>
      </c>
      <c r="V124" s="14">
        <f ca="1">IF(Table14[[#This Row],[Country of the movie]]="Europe",1,0)</f>
        <v>1</v>
      </c>
      <c r="W124" s="14">
        <f ca="1">IF(Table14[[#This Row],[Country of the movie]]="Asia",1,0)</f>
        <v>0</v>
      </c>
      <c r="X124" s="15">
        <f ca="1">IF(Table14[[#This Row],[Country of the movie]]="Africa",1,0)</f>
        <v>0</v>
      </c>
      <c r="Y124" s="7">
        <f ca="1">IF(Table14[[#This Row],[Popular actor]]="Yes",1,0)</f>
        <v>1</v>
      </c>
      <c r="Z124" s="8">
        <f ca="1">IF(Table14[[#This Row],[Popular actor]]="No",1,0)</f>
        <v>0</v>
      </c>
      <c r="AA124" s="46"/>
      <c r="AB124" s="53">
        <f ca="1">IF(AND(Table14[[#This Row],[Year of the movie]]&gt;=2000,Table14[[#This Row],[Year of the movie]]&lt;=2005),1,0)</f>
        <v>0</v>
      </c>
      <c r="AC124" s="54">
        <f ca="1">IF(AND(Table14[[#This Row],[Year of the movie]]&gt;=2006,Table14[[#This Row],[Year of the movie]]&lt;=2010),1,0)</f>
        <v>0</v>
      </c>
      <c r="AD124" s="54">
        <f ca="1">IF(AND(Table14[[#This Row],[Year of the movie]]&gt;=2011,Table14[[#This Row],[Year of the movie]]&lt;=2015),1,0)</f>
        <v>0</v>
      </c>
      <c r="AE124" s="55">
        <f ca="1">IF(AND(Table14[[#This Row],[Year of the movie]]&gt;=2016,Table14[[#This Row],[Year of the movie]]&lt;=2022),1,0)</f>
        <v>1</v>
      </c>
      <c r="AF124" s="46"/>
    </row>
    <row r="125" spans="2:32" ht="15.6" x14ac:dyDescent="0.3">
      <c r="B125" s="7"/>
      <c r="C125" s="46">
        <f t="shared" ca="1" si="38"/>
        <v>3</v>
      </c>
      <c r="D125" s="64" t="str">
        <f ca="1">VLOOKUP(C125,$K$12:$L$16,2)</f>
        <v>horror</v>
      </c>
      <c r="E125" s="64">
        <f t="shared" ca="1" si="39"/>
        <v>3</v>
      </c>
      <c r="F125" s="64" t="str">
        <f ca="1">VLOOKUP(E125,$M$12:$N$15,2)</f>
        <v>Asia</v>
      </c>
      <c r="G125" s="64">
        <f t="shared" ca="1" si="40"/>
        <v>2</v>
      </c>
      <c r="H125" s="64" t="str">
        <f t="shared" ca="1" si="41"/>
        <v>No</v>
      </c>
      <c r="I125" s="64">
        <f t="shared" ca="1" si="42"/>
        <v>2021</v>
      </c>
      <c r="J125" s="46"/>
      <c r="K125" s="46"/>
      <c r="L125" s="46"/>
      <c r="M125" s="46"/>
      <c r="N125" s="46"/>
      <c r="O125" s="46"/>
      <c r="P125" s="13">
        <f t="shared" ca="1" si="43"/>
        <v>0</v>
      </c>
      <c r="Q125" s="14">
        <f t="shared" ca="1" si="44"/>
        <v>0</v>
      </c>
      <c r="R125" s="14">
        <f t="shared" ca="1" si="45"/>
        <v>1</v>
      </c>
      <c r="S125" s="14">
        <f t="shared" ca="1" si="46"/>
        <v>0</v>
      </c>
      <c r="T125" s="15">
        <f t="shared" ca="1" si="47"/>
        <v>0</v>
      </c>
      <c r="U125" s="13">
        <f ca="1">IF(Table14[[#This Row],[Country of the movie]]="America",1,0)</f>
        <v>0</v>
      </c>
      <c r="V125" s="14">
        <f ca="1">IF(Table14[[#This Row],[Country of the movie]]="Europe",1,0)</f>
        <v>0</v>
      </c>
      <c r="W125" s="14">
        <f ca="1">IF(Table14[[#This Row],[Country of the movie]]="Asia",1,0)</f>
        <v>1</v>
      </c>
      <c r="X125" s="15">
        <f ca="1">IF(Table14[[#This Row],[Country of the movie]]="Africa",1,0)</f>
        <v>0</v>
      </c>
      <c r="Y125" s="7">
        <f ca="1">IF(Table14[[#This Row],[Popular actor]]="Yes",1,0)</f>
        <v>0</v>
      </c>
      <c r="Z125" s="8">
        <f ca="1">IF(Table14[[#This Row],[Popular actor]]="No",1,0)</f>
        <v>1</v>
      </c>
      <c r="AA125" s="46"/>
      <c r="AB125" s="53">
        <f ca="1">IF(AND(Table14[[#This Row],[Year of the movie]]&gt;=2000,Table14[[#This Row],[Year of the movie]]&lt;=2005),1,0)</f>
        <v>0</v>
      </c>
      <c r="AC125" s="54">
        <f ca="1">IF(AND(Table14[[#This Row],[Year of the movie]]&gt;=2006,Table14[[#This Row],[Year of the movie]]&lt;=2010),1,0)</f>
        <v>0</v>
      </c>
      <c r="AD125" s="54">
        <f ca="1">IF(AND(Table14[[#This Row],[Year of the movie]]&gt;=2011,Table14[[#This Row],[Year of the movie]]&lt;=2015),1,0)</f>
        <v>0</v>
      </c>
      <c r="AE125" s="55">
        <f ca="1">IF(AND(Table14[[#This Row],[Year of the movie]]&gt;=2016,Table14[[#This Row],[Year of the movie]]&lt;=2022),1,0)</f>
        <v>1</v>
      </c>
      <c r="AF125" s="46"/>
    </row>
    <row r="126" spans="2:32" ht="15.6" x14ac:dyDescent="0.3">
      <c r="B126" s="7"/>
      <c r="C126" s="46">
        <f t="shared" ca="1" si="38"/>
        <v>5</v>
      </c>
      <c r="D126" s="64" t="str">
        <f ca="1">VLOOKUP(C126,$K$12:$L$16,2)</f>
        <v>thriller</v>
      </c>
      <c r="E126" s="64">
        <f t="shared" ca="1" si="39"/>
        <v>4</v>
      </c>
      <c r="F126" s="64" t="str">
        <f ca="1">VLOOKUP(E126,$M$12:$N$15,2)</f>
        <v>Africa</v>
      </c>
      <c r="G126" s="64">
        <f t="shared" ca="1" si="40"/>
        <v>1</v>
      </c>
      <c r="H126" s="64" t="str">
        <f t="shared" ca="1" si="41"/>
        <v>Yes</v>
      </c>
      <c r="I126" s="64">
        <f t="shared" ca="1" si="42"/>
        <v>2005</v>
      </c>
      <c r="J126" s="46"/>
      <c r="K126" s="46"/>
      <c r="L126" s="46"/>
      <c r="M126" s="46"/>
      <c r="N126" s="46"/>
      <c r="O126" s="46"/>
      <c r="P126" s="13">
        <f t="shared" ca="1" si="43"/>
        <v>0</v>
      </c>
      <c r="Q126" s="14">
        <f t="shared" ca="1" si="44"/>
        <v>0</v>
      </c>
      <c r="R126" s="14">
        <f t="shared" ca="1" si="45"/>
        <v>0</v>
      </c>
      <c r="S126" s="14">
        <f t="shared" ca="1" si="46"/>
        <v>0</v>
      </c>
      <c r="T126" s="15">
        <f t="shared" ca="1" si="47"/>
        <v>1</v>
      </c>
      <c r="U126" s="13">
        <f ca="1">IF(Table14[[#This Row],[Country of the movie]]="America",1,0)</f>
        <v>0</v>
      </c>
      <c r="V126" s="14">
        <f ca="1">IF(Table14[[#This Row],[Country of the movie]]="Europe",1,0)</f>
        <v>0</v>
      </c>
      <c r="W126" s="14">
        <f ca="1">IF(Table14[[#This Row],[Country of the movie]]="Asia",1,0)</f>
        <v>0</v>
      </c>
      <c r="X126" s="15">
        <f ca="1">IF(Table14[[#This Row],[Country of the movie]]="Africa",1,0)</f>
        <v>1</v>
      </c>
      <c r="Y126" s="7">
        <f ca="1">IF(Table14[[#This Row],[Popular actor]]="Yes",1,0)</f>
        <v>1</v>
      </c>
      <c r="Z126" s="8">
        <f ca="1">IF(Table14[[#This Row],[Popular actor]]="No",1,0)</f>
        <v>0</v>
      </c>
      <c r="AA126" s="46"/>
      <c r="AB126" s="53">
        <f ca="1">IF(AND(Table14[[#This Row],[Year of the movie]]&gt;=2000,Table14[[#This Row],[Year of the movie]]&lt;=2005),1,0)</f>
        <v>1</v>
      </c>
      <c r="AC126" s="54">
        <f ca="1">IF(AND(Table14[[#This Row],[Year of the movie]]&gt;=2006,Table14[[#This Row],[Year of the movie]]&lt;=2010),1,0)</f>
        <v>0</v>
      </c>
      <c r="AD126" s="54">
        <f ca="1">IF(AND(Table14[[#This Row],[Year of the movie]]&gt;=2011,Table14[[#This Row],[Year of the movie]]&lt;=2015),1,0)</f>
        <v>0</v>
      </c>
      <c r="AE126" s="55">
        <f ca="1">IF(AND(Table14[[#This Row],[Year of the movie]]&gt;=2016,Table14[[#This Row],[Year of the movie]]&lt;=2022),1,0)</f>
        <v>0</v>
      </c>
      <c r="AF126" s="46"/>
    </row>
    <row r="127" spans="2:32" ht="15.6" x14ac:dyDescent="0.3">
      <c r="B127" s="7"/>
      <c r="C127" s="46">
        <f t="shared" ca="1" si="38"/>
        <v>5</v>
      </c>
      <c r="D127" s="64" t="str">
        <f ca="1">VLOOKUP(C127,$K$12:$L$16,2)</f>
        <v>thriller</v>
      </c>
      <c r="E127" s="64">
        <f t="shared" ca="1" si="39"/>
        <v>4</v>
      </c>
      <c r="F127" s="64" t="str">
        <f ca="1">VLOOKUP(E127,$M$12:$N$15,2)</f>
        <v>Africa</v>
      </c>
      <c r="G127" s="64">
        <f t="shared" ca="1" si="40"/>
        <v>2</v>
      </c>
      <c r="H127" s="64" t="str">
        <f t="shared" ca="1" si="41"/>
        <v>No</v>
      </c>
      <c r="I127" s="64">
        <f t="shared" ca="1" si="42"/>
        <v>2013</v>
      </c>
      <c r="J127" s="46"/>
      <c r="K127" s="46"/>
      <c r="L127" s="46"/>
      <c r="M127" s="46"/>
      <c r="N127" s="46"/>
      <c r="O127" s="46"/>
      <c r="P127" s="13">
        <f t="shared" ca="1" si="43"/>
        <v>0</v>
      </c>
      <c r="Q127" s="14">
        <f t="shared" ca="1" si="44"/>
        <v>0</v>
      </c>
      <c r="R127" s="14">
        <f t="shared" ca="1" si="45"/>
        <v>0</v>
      </c>
      <c r="S127" s="14">
        <f t="shared" ca="1" si="46"/>
        <v>0</v>
      </c>
      <c r="T127" s="15">
        <f t="shared" ca="1" si="47"/>
        <v>1</v>
      </c>
      <c r="U127" s="13">
        <f ca="1">IF(Table14[[#This Row],[Country of the movie]]="America",1,0)</f>
        <v>0</v>
      </c>
      <c r="V127" s="14">
        <f ca="1">IF(Table14[[#This Row],[Country of the movie]]="Europe",1,0)</f>
        <v>0</v>
      </c>
      <c r="W127" s="14">
        <f ca="1">IF(Table14[[#This Row],[Country of the movie]]="Asia",1,0)</f>
        <v>0</v>
      </c>
      <c r="X127" s="15">
        <f ca="1">IF(Table14[[#This Row],[Country of the movie]]="Africa",1,0)</f>
        <v>1</v>
      </c>
      <c r="Y127" s="7">
        <f ca="1">IF(Table14[[#This Row],[Popular actor]]="Yes",1,0)</f>
        <v>0</v>
      </c>
      <c r="Z127" s="8">
        <f ca="1">IF(Table14[[#This Row],[Popular actor]]="No",1,0)</f>
        <v>1</v>
      </c>
      <c r="AA127" s="46"/>
      <c r="AB127" s="53">
        <f ca="1">IF(AND(Table14[[#This Row],[Year of the movie]]&gt;=2000,Table14[[#This Row],[Year of the movie]]&lt;=2005),1,0)</f>
        <v>0</v>
      </c>
      <c r="AC127" s="54">
        <f ca="1">IF(AND(Table14[[#This Row],[Year of the movie]]&gt;=2006,Table14[[#This Row],[Year of the movie]]&lt;=2010),1,0)</f>
        <v>0</v>
      </c>
      <c r="AD127" s="54">
        <f ca="1">IF(AND(Table14[[#This Row],[Year of the movie]]&gt;=2011,Table14[[#This Row],[Year of the movie]]&lt;=2015),1,0)</f>
        <v>1</v>
      </c>
      <c r="AE127" s="55">
        <f ca="1">IF(AND(Table14[[#This Row],[Year of the movie]]&gt;=2016,Table14[[#This Row],[Year of the movie]]&lt;=2022),1,0)</f>
        <v>0</v>
      </c>
      <c r="AF127" s="46"/>
    </row>
    <row r="128" spans="2:32" ht="15.6" x14ac:dyDescent="0.3">
      <c r="B128" s="7"/>
      <c r="C128" s="46">
        <f t="shared" ca="1" si="38"/>
        <v>2</v>
      </c>
      <c r="D128" s="64" t="str">
        <f ca="1">VLOOKUP(C128,$K$12:$L$16,2)</f>
        <v>comedy</v>
      </c>
      <c r="E128" s="64">
        <f t="shared" ca="1" si="39"/>
        <v>1</v>
      </c>
      <c r="F128" s="64" t="str">
        <f ca="1">VLOOKUP(E128,$M$12:$N$15,2)</f>
        <v>America</v>
      </c>
      <c r="G128" s="64">
        <f t="shared" ca="1" si="40"/>
        <v>2</v>
      </c>
      <c r="H128" s="64" t="str">
        <f t="shared" ca="1" si="41"/>
        <v>No</v>
      </c>
      <c r="I128" s="64">
        <f t="shared" ca="1" si="42"/>
        <v>2001</v>
      </c>
      <c r="J128" s="46"/>
      <c r="K128" s="46"/>
      <c r="L128" s="46"/>
      <c r="M128" s="46"/>
      <c r="N128" s="46"/>
      <c r="O128" s="46"/>
      <c r="P128" s="13">
        <f t="shared" ca="1" si="43"/>
        <v>0</v>
      </c>
      <c r="Q128" s="14">
        <f t="shared" ca="1" si="44"/>
        <v>0</v>
      </c>
      <c r="R128" s="14">
        <f t="shared" ca="1" si="45"/>
        <v>0</v>
      </c>
      <c r="S128" s="14">
        <f t="shared" ca="1" si="46"/>
        <v>1</v>
      </c>
      <c r="T128" s="15">
        <f t="shared" ca="1" si="47"/>
        <v>0</v>
      </c>
      <c r="U128" s="13">
        <f ca="1">IF(Table14[[#This Row],[Country of the movie]]="America",1,0)</f>
        <v>1</v>
      </c>
      <c r="V128" s="14">
        <f ca="1">IF(Table14[[#This Row],[Country of the movie]]="Europe",1,0)</f>
        <v>0</v>
      </c>
      <c r="W128" s="14">
        <f ca="1">IF(Table14[[#This Row],[Country of the movie]]="Asia",1,0)</f>
        <v>0</v>
      </c>
      <c r="X128" s="15">
        <f ca="1">IF(Table14[[#This Row],[Country of the movie]]="Africa",1,0)</f>
        <v>0</v>
      </c>
      <c r="Y128" s="7">
        <f ca="1">IF(Table14[[#This Row],[Popular actor]]="Yes",1,0)</f>
        <v>0</v>
      </c>
      <c r="Z128" s="8">
        <f ca="1">IF(Table14[[#This Row],[Popular actor]]="No",1,0)</f>
        <v>1</v>
      </c>
      <c r="AA128" s="46"/>
      <c r="AB128" s="53">
        <f ca="1">IF(AND(Table14[[#This Row],[Year of the movie]]&gt;=2000,Table14[[#This Row],[Year of the movie]]&lt;=2005),1,0)</f>
        <v>1</v>
      </c>
      <c r="AC128" s="54">
        <f ca="1">IF(AND(Table14[[#This Row],[Year of the movie]]&gt;=2006,Table14[[#This Row],[Year of the movie]]&lt;=2010),1,0)</f>
        <v>0</v>
      </c>
      <c r="AD128" s="54">
        <f ca="1">IF(AND(Table14[[#This Row],[Year of the movie]]&gt;=2011,Table14[[#This Row],[Year of the movie]]&lt;=2015),1,0)</f>
        <v>0</v>
      </c>
      <c r="AE128" s="55">
        <f ca="1">IF(AND(Table14[[#This Row],[Year of the movie]]&gt;=2016,Table14[[#This Row],[Year of the movie]]&lt;=2022),1,0)</f>
        <v>0</v>
      </c>
      <c r="AF128" s="46"/>
    </row>
    <row r="129" spans="2:32" ht="15.6" x14ac:dyDescent="0.3">
      <c r="B129" s="7"/>
      <c r="C129" s="46">
        <f t="shared" ca="1" si="38"/>
        <v>3</v>
      </c>
      <c r="D129" s="64" t="str">
        <f ca="1">VLOOKUP(C129,$K$12:$L$16,2)</f>
        <v>horror</v>
      </c>
      <c r="E129" s="64">
        <f t="shared" ca="1" si="39"/>
        <v>2</v>
      </c>
      <c r="F129" s="64" t="str">
        <f ca="1">VLOOKUP(E129,$M$12:$N$15,2)</f>
        <v>Europe</v>
      </c>
      <c r="G129" s="64">
        <f t="shared" ca="1" si="40"/>
        <v>2</v>
      </c>
      <c r="H129" s="64" t="str">
        <f t="shared" ca="1" si="41"/>
        <v>No</v>
      </c>
      <c r="I129" s="64">
        <f t="shared" ca="1" si="42"/>
        <v>2017</v>
      </c>
      <c r="J129" s="46"/>
      <c r="K129" s="46"/>
      <c r="L129" s="46"/>
      <c r="M129" s="46"/>
      <c r="N129" s="46"/>
      <c r="O129" s="46"/>
      <c r="P129" s="13">
        <f t="shared" ca="1" si="43"/>
        <v>0</v>
      </c>
      <c r="Q129" s="14">
        <f t="shared" ca="1" si="44"/>
        <v>0</v>
      </c>
      <c r="R129" s="14">
        <f t="shared" ca="1" si="45"/>
        <v>1</v>
      </c>
      <c r="S129" s="14">
        <f t="shared" ca="1" si="46"/>
        <v>0</v>
      </c>
      <c r="T129" s="15">
        <f t="shared" ca="1" si="47"/>
        <v>0</v>
      </c>
      <c r="U129" s="13">
        <f ca="1">IF(Table14[[#This Row],[Country of the movie]]="America",1,0)</f>
        <v>0</v>
      </c>
      <c r="V129" s="14">
        <f ca="1">IF(Table14[[#This Row],[Country of the movie]]="Europe",1,0)</f>
        <v>1</v>
      </c>
      <c r="W129" s="14">
        <f ca="1">IF(Table14[[#This Row],[Country of the movie]]="Asia",1,0)</f>
        <v>0</v>
      </c>
      <c r="X129" s="15">
        <f ca="1">IF(Table14[[#This Row],[Country of the movie]]="Africa",1,0)</f>
        <v>0</v>
      </c>
      <c r="Y129" s="7">
        <f ca="1">IF(Table14[[#This Row],[Popular actor]]="Yes",1,0)</f>
        <v>0</v>
      </c>
      <c r="Z129" s="8">
        <f ca="1">IF(Table14[[#This Row],[Popular actor]]="No",1,0)</f>
        <v>1</v>
      </c>
      <c r="AA129" s="46"/>
      <c r="AB129" s="53">
        <f ca="1">IF(AND(Table14[[#This Row],[Year of the movie]]&gt;=2000,Table14[[#This Row],[Year of the movie]]&lt;=2005),1,0)</f>
        <v>0</v>
      </c>
      <c r="AC129" s="54">
        <f ca="1">IF(AND(Table14[[#This Row],[Year of the movie]]&gt;=2006,Table14[[#This Row],[Year of the movie]]&lt;=2010),1,0)</f>
        <v>0</v>
      </c>
      <c r="AD129" s="54">
        <f ca="1">IF(AND(Table14[[#This Row],[Year of the movie]]&gt;=2011,Table14[[#This Row],[Year of the movie]]&lt;=2015),1,0)</f>
        <v>0</v>
      </c>
      <c r="AE129" s="55">
        <f ca="1">IF(AND(Table14[[#This Row],[Year of the movie]]&gt;=2016,Table14[[#This Row],[Year of the movie]]&lt;=2022),1,0)</f>
        <v>1</v>
      </c>
      <c r="AF129" s="46"/>
    </row>
    <row r="130" spans="2:32" ht="15.6" x14ac:dyDescent="0.3">
      <c r="B130" s="7"/>
      <c r="C130" s="46">
        <f t="shared" ca="1" si="38"/>
        <v>2</v>
      </c>
      <c r="D130" s="64" t="str">
        <f ca="1">VLOOKUP(C130,$K$12:$L$16,2)</f>
        <v>comedy</v>
      </c>
      <c r="E130" s="64">
        <f t="shared" ca="1" si="39"/>
        <v>4</v>
      </c>
      <c r="F130" s="64" t="str">
        <f ca="1">VLOOKUP(E130,$M$12:$N$15,2)</f>
        <v>Africa</v>
      </c>
      <c r="G130" s="64">
        <f t="shared" ca="1" si="40"/>
        <v>1</v>
      </c>
      <c r="H130" s="64" t="str">
        <f t="shared" ca="1" si="41"/>
        <v>Yes</v>
      </c>
      <c r="I130" s="64">
        <f t="shared" ca="1" si="42"/>
        <v>2010</v>
      </c>
      <c r="J130" s="46"/>
      <c r="K130" s="46"/>
      <c r="L130" s="46"/>
      <c r="M130" s="46"/>
      <c r="N130" s="46"/>
      <c r="O130" s="46"/>
      <c r="P130" s="13">
        <f t="shared" ca="1" si="43"/>
        <v>0</v>
      </c>
      <c r="Q130" s="14">
        <f t="shared" ca="1" si="44"/>
        <v>0</v>
      </c>
      <c r="R130" s="14">
        <f t="shared" ca="1" si="45"/>
        <v>0</v>
      </c>
      <c r="S130" s="14">
        <f t="shared" ca="1" si="46"/>
        <v>1</v>
      </c>
      <c r="T130" s="15">
        <f t="shared" ca="1" si="47"/>
        <v>0</v>
      </c>
      <c r="U130" s="13">
        <f ca="1">IF(Table14[[#This Row],[Country of the movie]]="America",1,0)</f>
        <v>0</v>
      </c>
      <c r="V130" s="14">
        <f ca="1">IF(Table14[[#This Row],[Country of the movie]]="Europe",1,0)</f>
        <v>0</v>
      </c>
      <c r="W130" s="14">
        <f ca="1">IF(Table14[[#This Row],[Country of the movie]]="Asia",1,0)</f>
        <v>0</v>
      </c>
      <c r="X130" s="15">
        <f ca="1">IF(Table14[[#This Row],[Country of the movie]]="Africa",1,0)</f>
        <v>1</v>
      </c>
      <c r="Y130" s="7">
        <f ca="1">IF(Table14[[#This Row],[Popular actor]]="Yes",1,0)</f>
        <v>1</v>
      </c>
      <c r="Z130" s="8">
        <f ca="1">IF(Table14[[#This Row],[Popular actor]]="No",1,0)</f>
        <v>0</v>
      </c>
      <c r="AA130" s="46"/>
      <c r="AB130" s="53">
        <f ca="1">IF(AND(Table14[[#This Row],[Year of the movie]]&gt;=2000,Table14[[#This Row],[Year of the movie]]&lt;=2005),1,0)</f>
        <v>0</v>
      </c>
      <c r="AC130" s="54">
        <f ca="1">IF(AND(Table14[[#This Row],[Year of the movie]]&gt;=2006,Table14[[#This Row],[Year of the movie]]&lt;=2010),1,0)</f>
        <v>1</v>
      </c>
      <c r="AD130" s="54">
        <f ca="1">IF(AND(Table14[[#This Row],[Year of the movie]]&gt;=2011,Table14[[#This Row],[Year of the movie]]&lt;=2015),1,0)</f>
        <v>0</v>
      </c>
      <c r="AE130" s="55">
        <f ca="1">IF(AND(Table14[[#This Row],[Year of the movie]]&gt;=2016,Table14[[#This Row],[Year of the movie]]&lt;=2022),1,0)</f>
        <v>0</v>
      </c>
      <c r="AF130" s="46"/>
    </row>
    <row r="131" spans="2:32" ht="15.6" x14ac:dyDescent="0.3">
      <c r="B131" s="7"/>
      <c r="C131" s="46">
        <f t="shared" ca="1" si="38"/>
        <v>1</v>
      </c>
      <c r="D131" s="64" t="str">
        <f ca="1">VLOOKUP(C131,$K$12:$L$16,2)</f>
        <v>action</v>
      </c>
      <c r="E131" s="64">
        <f t="shared" ca="1" si="39"/>
        <v>1</v>
      </c>
      <c r="F131" s="64" t="str">
        <f ca="1">VLOOKUP(E131,$M$12:$N$15,2)</f>
        <v>America</v>
      </c>
      <c r="G131" s="64">
        <f t="shared" ca="1" si="40"/>
        <v>1</v>
      </c>
      <c r="H131" s="64" t="str">
        <f t="shared" ca="1" si="41"/>
        <v>Yes</v>
      </c>
      <c r="I131" s="64">
        <f t="shared" ca="1" si="42"/>
        <v>2010</v>
      </c>
      <c r="J131" s="46"/>
      <c r="K131" s="46"/>
      <c r="L131" s="46"/>
      <c r="M131" s="46"/>
      <c r="N131" s="46"/>
      <c r="O131" s="46"/>
      <c r="P131" s="13">
        <f t="shared" ca="1" si="43"/>
        <v>1</v>
      </c>
      <c r="Q131" s="14">
        <f t="shared" ca="1" si="44"/>
        <v>0</v>
      </c>
      <c r="R131" s="14">
        <f t="shared" ca="1" si="45"/>
        <v>0</v>
      </c>
      <c r="S131" s="14">
        <f t="shared" ca="1" si="46"/>
        <v>0</v>
      </c>
      <c r="T131" s="15">
        <f t="shared" ca="1" si="47"/>
        <v>0</v>
      </c>
      <c r="U131" s="13">
        <f ca="1">IF(Table14[[#This Row],[Country of the movie]]="America",1,0)</f>
        <v>1</v>
      </c>
      <c r="V131" s="14">
        <f ca="1">IF(Table14[[#This Row],[Country of the movie]]="Europe",1,0)</f>
        <v>0</v>
      </c>
      <c r="W131" s="14">
        <f ca="1">IF(Table14[[#This Row],[Country of the movie]]="Asia",1,0)</f>
        <v>0</v>
      </c>
      <c r="X131" s="15">
        <f ca="1">IF(Table14[[#This Row],[Country of the movie]]="Africa",1,0)</f>
        <v>0</v>
      </c>
      <c r="Y131" s="7">
        <f ca="1">IF(Table14[[#This Row],[Popular actor]]="Yes",1,0)</f>
        <v>1</v>
      </c>
      <c r="Z131" s="8">
        <f ca="1">IF(Table14[[#This Row],[Popular actor]]="No",1,0)</f>
        <v>0</v>
      </c>
      <c r="AA131" s="46"/>
      <c r="AB131" s="53">
        <f ca="1">IF(AND(Table14[[#This Row],[Year of the movie]]&gt;=2000,Table14[[#This Row],[Year of the movie]]&lt;=2005),1,0)</f>
        <v>0</v>
      </c>
      <c r="AC131" s="54">
        <f ca="1">IF(AND(Table14[[#This Row],[Year of the movie]]&gt;=2006,Table14[[#This Row],[Year of the movie]]&lt;=2010),1,0)</f>
        <v>1</v>
      </c>
      <c r="AD131" s="54">
        <f ca="1">IF(AND(Table14[[#This Row],[Year of the movie]]&gt;=2011,Table14[[#This Row],[Year of the movie]]&lt;=2015),1,0)</f>
        <v>0</v>
      </c>
      <c r="AE131" s="55">
        <f ca="1">IF(AND(Table14[[#This Row],[Year of the movie]]&gt;=2016,Table14[[#This Row],[Year of the movie]]&lt;=2022),1,0)</f>
        <v>0</v>
      </c>
      <c r="AF131" s="46"/>
    </row>
    <row r="132" spans="2:32" ht="15.6" x14ac:dyDescent="0.3">
      <c r="B132" s="7"/>
      <c r="C132" s="46">
        <f t="shared" ca="1" si="38"/>
        <v>3</v>
      </c>
      <c r="D132" s="64" t="str">
        <f ca="1">VLOOKUP(C132,$K$12:$L$16,2)</f>
        <v>horror</v>
      </c>
      <c r="E132" s="64">
        <f t="shared" ca="1" si="39"/>
        <v>1</v>
      </c>
      <c r="F132" s="64" t="str">
        <f ca="1">VLOOKUP(E132,$M$12:$N$15,2)</f>
        <v>America</v>
      </c>
      <c r="G132" s="64">
        <f t="shared" ca="1" si="40"/>
        <v>2</v>
      </c>
      <c r="H132" s="64" t="str">
        <f t="shared" ca="1" si="41"/>
        <v>No</v>
      </c>
      <c r="I132" s="64">
        <f t="shared" ca="1" si="42"/>
        <v>2016</v>
      </c>
      <c r="J132" s="46"/>
      <c r="K132" s="46"/>
      <c r="L132" s="46"/>
      <c r="M132" s="46"/>
      <c r="N132" s="46"/>
      <c r="O132" s="46"/>
      <c r="P132" s="13">
        <f t="shared" ca="1" si="43"/>
        <v>0</v>
      </c>
      <c r="Q132" s="14">
        <f t="shared" ca="1" si="44"/>
        <v>0</v>
      </c>
      <c r="R132" s="14">
        <f t="shared" ca="1" si="45"/>
        <v>1</v>
      </c>
      <c r="S132" s="14">
        <f t="shared" ca="1" si="46"/>
        <v>0</v>
      </c>
      <c r="T132" s="15">
        <f t="shared" ca="1" si="47"/>
        <v>0</v>
      </c>
      <c r="U132" s="13">
        <f ca="1">IF(Table14[[#This Row],[Country of the movie]]="America",1,0)</f>
        <v>1</v>
      </c>
      <c r="V132" s="14">
        <f ca="1">IF(Table14[[#This Row],[Country of the movie]]="Europe",1,0)</f>
        <v>0</v>
      </c>
      <c r="W132" s="14">
        <f ca="1">IF(Table14[[#This Row],[Country of the movie]]="Asia",1,0)</f>
        <v>0</v>
      </c>
      <c r="X132" s="15">
        <f ca="1">IF(Table14[[#This Row],[Country of the movie]]="Africa",1,0)</f>
        <v>0</v>
      </c>
      <c r="Y132" s="7">
        <f ca="1">IF(Table14[[#This Row],[Popular actor]]="Yes",1,0)</f>
        <v>0</v>
      </c>
      <c r="Z132" s="8">
        <f ca="1">IF(Table14[[#This Row],[Popular actor]]="No",1,0)</f>
        <v>1</v>
      </c>
      <c r="AA132" s="46"/>
      <c r="AB132" s="53">
        <f ca="1">IF(AND(Table14[[#This Row],[Year of the movie]]&gt;=2000,Table14[[#This Row],[Year of the movie]]&lt;=2005),1,0)</f>
        <v>0</v>
      </c>
      <c r="AC132" s="54">
        <f ca="1">IF(AND(Table14[[#This Row],[Year of the movie]]&gt;=2006,Table14[[#This Row],[Year of the movie]]&lt;=2010),1,0)</f>
        <v>0</v>
      </c>
      <c r="AD132" s="54">
        <f ca="1">IF(AND(Table14[[#This Row],[Year of the movie]]&gt;=2011,Table14[[#This Row],[Year of the movie]]&lt;=2015),1,0)</f>
        <v>0</v>
      </c>
      <c r="AE132" s="55">
        <f ca="1">IF(AND(Table14[[#This Row],[Year of the movie]]&gt;=2016,Table14[[#This Row],[Year of the movie]]&lt;=2022),1,0)</f>
        <v>1</v>
      </c>
      <c r="AF132" s="46"/>
    </row>
    <row r="133" spans="2:32" ht="15.6" x14ac:dyDescent="0.3">
      <c r="B133" s="7"/>
      <c r="C133" s="46">
        <f t="shared" ca="1" si="38"/>
        <v>4</v>
      </c>
      <c r="D133" s="64" t="str">
        <f ca="1">VLOOKUP(C133,$K$12:$L$16,2)</f>
        <v>drama</v>
      </c>
      <c r="E133" s="64">
        <f t="shared" ca="1" si="39"/>
        <v>2</v>
      </c>
      <c r="F133" s="64" t="str">
        <f ca="1">VLOOKUP(E133,$M$12:$N$15,2)</f>
        <v>Europe</v>
      </c>
      <c r="G133" s="64">
        <f t="shared" ca="1" si="40"/>
        <v>1</v>
      </c>
      <c r="H133" s="64" t="str">
        <f t="shared" ca="1" si="41"/>
        <v>Yes</v>
      </c>
      <c r="I133" s="64">
        <f t="shared" ca="1" si="42"/>
        <v>2015</v>
      </c>
      <c r="J133" s="46"/>
      <c r="K133" s="46"/>
      <c r="L133" s="46"/>
      <c r="M133" s="46"/>
      <c r="N133" s="46"/>
      <c r="O133" s="46"/>
      <c r="P133" s="13">
        <f t="shared" ca="1" si="43"/>
        <v>0</v>
      </c>
      <c r="Q133" s="14">
        <f t="shared" ca="1" si="44"/>
        <v>1</v>
      </c>
      <c r="R133" s="14">
        <f t="shared" ca="1" si="45"/>
        <v>0</v>
      </c>
      <c r="S133" s="14">
        <f t="shared" ca="1" si="46"/>
        <v>0</v>
      </c>
      <c r="T133" s="15">
        <f t="shared" ca="1" si="47"/>
        <v>0</v>
      </c>
      <c r="U133" s="13">
        <f ca="1">IF(Table14[[#This Row],[Country of the movie]]="America",1,0)</f>
        <v>0</v>
      </c>
      <c r="V133" s="14">
        <f ca="1">IF(Table14[[#This Row],[Country of the movie]]="Europe",1,0)</f>
        <v>1</v>
      </c>
      <c r="W133" s="14">
        <f ca="1">IF(Table14[[#This Row],[Country of the movie]]="Asia",1,0)</f>
        <v>0</v>
      </c>
      <c r="X133" s="15">
        <f ca="1">IF(Table14[[#This Row],[Country of the movie]]="Africa",1,0)</f>
        <v>0</v>
      </c>
      <c r="Y133" s="7">
        <f ca="1">IF(Table14[[#This Row],[Popular actor]]="Yes",1,0)</f>
        <v>1</v>
      </c>
      <c r="Z133" s="8">
        <f ca="1">IF(Table14[[#This Row],[Popular actor]]="No",1,0)</f>
        <v>0</v>
      </c>
      <c r="AA133" s="46"/>
      <c r="AB133" s="53">
        <f ca="1">IF(AND(Table14[[#This Row],[Year of the movie]]&gt;=2000,Table14[[#This Row],[Year of the movie]]&lt;=2005),1,0)</f>
        <v>0</v>
      </c>
      <c r="AC133" s="54">
        <f ca="1">IF(AND(Table14[[#This Row],[Year of the movie]]&gt;=2006,Table14[[#This Row],[Year of the movie]]&lt;=2010),1,0)</f>
        <v>0</v>
      </c>
      <c r="AD133" s="54">
        <f ca="1">IF(AND(Table14[[#This Row],[Year of the movie]]&gt;=2011,Table14[[#This Row],[Year of the movie]]&lt;=2015),1,0)</f>
        <v>1</v>
      </c>
      <c r="AE133" s="55">
        <f ca="1">IF(AND(Table14[[#This Row],[Year of the movie]]&gt;=2016,Table14[[#This Row],[Year of the movie]]&lt;=2022),1,0)</f>
        <v>0</v>
      </c>
      <c r="AF133" s="46"/>
    </row>
    <row r="134" spans="2:32" ht="15.6" x14ac:dyDescent="0.3">
      <c r="B134" s="7"/>
      <c r="C134" s="46">
        <f t="shared" ca="1" si="38"/>
        <v>4</v>
      </c>
      <c r="D134" s="64" t="str">
        <f ca="1">VLOOKUP(C134,$K$12:$L$16,2)</f>
        <v>drama</v>
      </c>
      <c r="E134" s="64">
        <f t="shared" ca="1" si="39"/>
        <v>3</v>
      </c>
      <c r="F134" s="64" t="str">
        <f ca="1">VLOOKUP(E134,$M$12:$N$15,2)</f>
        <v>Asia</v>
      </c>
      <c r="G134" s="64">
        <f t="shared" ca="1" si="40"/>
        <v>2</v>
      </c>
      <c r="H134" s="64" t="str">
        <f t="shared" ca="1" si="41"/>
        <v>No</v>
      </c>
      <c r="I134" s="64">
        <f t="shared" ca="1" si="42"/>
        <v>2014</v>
      </c>
      <c r="J134" s="46"/>
      <c r="K134" s="46"/>
      <c r="L134" s="46"/>
      <c r="M134" s="46"/>
      <c r="N134" s="46"/>
      <c r="O134" s="46"/>
      <c r="P134" s="13">
        <f t="shared" ca="1" si="43"/>
        <v>0</v>
      </c>
      <c r="Q134" s="14">
        <f t="shared" ca="1" si="44"/>
        <v>1</v>
      </c>
      <c r="R134" s="14">
        <f t="shared" ca="1" si="45"/>
        <v>0</v>
      </c>
      <c r="S134" s="14">
        <f t="shared" ca="1" si="46"/>
        <v>0</v>
      </c>
      <c r="T134" s="15">
        <f t="shared" ca="1" si="47"/>
        <v>0</v>
      </c>
      <c r="U134" s="13">
        <f ca="1">IF(Table14[[#This Row],[Country of the movie]]="America",1,0)</f>
        <v>0</v>
      </c>
      <c r="V134" s="14">
        <f ca="1">IF(Table14[[#This Row],[Country of the movie]]="Europe",1,0)</f>
        <v>0</v>
      </c>
      <c r="W134" s="14">
        <f ca="1">IF(Table14[[#This Row],[Country of the movie]]="Asia",1,0)</f>
        <v>1</v>
      </c>
      <c r="X134" s="15">
        <f ca="1">IF(Table14[[#This Row],[Country of the movie]]="Africa",1,0)</f>
        <v>0</v>
      </c>
      <c r="Y134" s="7">
        <f ca="1">IF(Table14[[#This Row],[Popular actor]]="Yes",1,0)</f>
        <v>0</v>
      </c>
      <c r="Z134" s="8">
        <f ca="1">IF(Table14[[#This Row],[Popular actor]]="No",1,0)</f>
        <v>1</v>
      </c>
      <c r="AA134" s="46"/>
      <c r="AB134" s="53">
        <f ca="1">IF(AND(Table14[[#This Row],[Year of the movie]]&gt;=2000,Table14[[#This Row],[Year of the movie]]&lt;=2005),1,0)</f>
        <v>0</v>
      </c>
      <c r="AC134" s="54">
        <f ca="1">IF(AND(Table14[[#This Row],[Year of the movie]]&gt;=2006,Table14[[#This Row],[Year of the movie]]&lt;=2010),1,0)</f>
        <v>0</v>
      </c>
      <c r="AD134" s="54">
        <f ca="1">IF(AND(Table14[[#This Row],[Year of the movie]]&gt;=2011,Table14[[#This Row],[Year of the movie]]&lt;=2015),1,0)</f>
        <v>1</v>
      </c>
      <c r="AE134" s="55">
        <f ca="1">IF(AND(Table14[[#This Row],[Year of the movie]]&gt;=2016,Table14[[#This Row],[Year of the movie]]&lt;=2022),1,0)</f>
        <v>0</v>
      </c>
      <c r="AF134" s="46"/>
    </row>
    <row r="135" spans="2:32" ht="15.6" x14ac:dyDescent="0.3">
      <c r="B135" s="7"/>
      <c r="C135" s="46">
        <f t="shared" ca="1" si="38"/>
        <v>4</v>
      </c>
      <c r="D135" s="64" t="str">
        <f ca="1">VLOOKUP(C135,$K$12:$L$16,2)</f>
        <v>drama</v>
      </c>
      <c r="E135" s="64">
        <f t="shared" ca="1" si="39"/>
        <v>2</v>
      </c>
      <c r="F135" s="64" t="str">
        <f ca="1">VLOOKUP(E135,$M$12:$N$15,2)</f>
        <v>Europe</v>
      </c>
      <c r="G135" s="64">
        <f t="shared" ca="1" si="40"/>
        <v>1</v>
      </c>
      <c r="H135" s="64" t="str">
        <f t="shared" ca="1" si="41"/>
        <v>Yes</v>
      </c>
      <c r="I135" s="64">
        <f t="shared" ca="1" si="42"/>
        <v>2016</v>
      </c>
      <c r="J135" s="46"/>
      <c r="K135" s="46"/>
      <c r="L135" s="46"/>
      <c r="M135" s="46"/>
      <c r="N135" s="46"/>
      <c r="O135" s="46"/>
      <c r="P135" s="13">
        <f t="shared" ca="1" si="43"/>
        <v>0</v>
      </c>
      <c r="Q135" s="14">
        <f t="shared" ca="1" si="44"/>
        <v>1</v>
      </c>
      <c r="R135" s="14">
        <f t="shared" ca="1" si="45"/>
        <v>0</v>
      </c>
      <c r="S135" s="14">
        <f t="shared" ca="1" si="46"/>
        <v>0</v>
      </c>
      <c r="T135" s="15">
        <f t="shared" ca="1" si="47"/>
        <v>0</v>
      </c>
      <c r="U135" s="13">
        <f ca="1">IF(Table14[[#This Row],[Country of the movie]]="America",1,0)</f>
        <v>0</v>
      </c>
      <c r="V135" s="14">
        <f ca="1">IF(Table14[[#This Row],[Country of the movie]]="Europe",1,0)</f>
        <v>1</v>
      </c>
      <c r="W135" s="14">
        <f ca="1">IF(Table14[[#This Row],[Country of the movie]]="Asia",1,0)</f>
        <v>0</v>
      </c>
      <c r="X135" s="15">
        <f ca="1">IF(Table14[[#This Row],[Country of the movie]]="Africa",1,0)</f>
        <v>0</v>
      </c>
      <c r="Y135" s="7">
        <f ca="1">IF(Table14[[#This Row],[Popular actor]]="Yes",1,0)</f>
        <v>1</v>
      </c>
      <c r="Z135" s="8">
        <f ca="1">IF(Table14[[#This Row],[Popular actor]]="No",1,0)</f>
        <v>0</v>
      </c>
      <c r="AA135" s="46"/>
      <c r="AB135" s="53">
        <f ca="1">IF(AND(Table14[[#This Row],[Year of the movie]]&gt;=2000,Table14[[#This Row],[Year of the movie]]&lt;=2005),1,0)</f>
        <v>0</v>
      </c>
      <c r="AC135" s="54">
        <f ca="1">IF(AND(Table14[[#This Row],[Year of the movie]]&gt;=2006,Table14[[#This Row],[Year of the movie]]&lt;=2010),1,0)</f>
        <v>0</v>
      </c>
      <c r="AD135" s="54">
        <f ca="1">IF(AND(Table14[[#This Row],[Year of the movie]]&gt;=2011,Table14[[#This Row],[Year of the movie]]&lt;=2015),1,0)</f>
        <v>0</v>
      </c>
      <c r="AE135" s="55">
        <f ca="1">IF(AND(Table14[[#This Row],[Year of the movie]]&gt;=2016,Table14[[#This Row],[Year of the movie]]&lt;=2022),1,0)</f>
        <v>1</v>
      </c>
      <c r="AF135" s="46"/>
    </row>
    <row r="136" spans="2:32" ht="15.6" x14ac:dyDescent="0.3">
      <c r="B136" s="7"/>
      <c r="C136" s="46">
        <f t="shared" ca="1" si="38"/>
        <v>5</v>
      </c>
      <c r="D136" s="64" t="str">
        <f ca="1">VLOOKUP(C136,$K$12:$L$16,2)</f>
        <v>thriller</v>
      </c>
      <c r="E136" s="64">
        <f t="shared" ca="1" si="39"/>
        <v>2</v>
      </c>
      <c r="F136" s="64" t="str">
        <f ca="1">VLOOKUP(E136,$M$12:$N$15,2)</f>
        <v>Europe</v>
      </c>
      <c r="G136" s="64">
        <f t="shared" ca="1" si="40"/>
        <v>2</v>
      </c>
      <c r="H136" s="64" t="str">
        <f t="shared" ca="1" si="41"/>
        <v>No</v>
      </c>
      <c r="I136" s="64">
        <f t="shared" ca="1" si="42"/>
        <v>2014</v>
      </c>
      <c r="J136" s="46"/>
      <c r="K136" s="46"/>
      <c r="L136" s="46"/>
      <c r="M136" s="46"/>
      <c r="N136" s="46"/>
      <c r="O136" s="46"/>
      <c r="P136" s="13">
        <f t="shared" ca="1" si="43"/>
        <v>0</v>
      </c>
      <c r="Q136" s="14">
        <f t="shared" ca="1" si="44"/>
        <v>0</v>
      </c>
      <c r="R136" s="14">
        <f t="shared" ca="1" si="45"/>
        <v>0</v>
      </c>
      <c r="S136" s="14">
        <f t="shared" ca="1" si="46"/>
        <v>0</v>
      </c>
      <c r="T136" s="15">
        <f t="shared" ca="1" si="47"/>
        <v>1</v>
      </c>
      <c r="U136" s="13">
        <f ca="1">IF(Table14[[#This Row],[Country of the movie]]="America",1,0)</f>
        <v>0</v>
      </c>
      <c r="V136" s="14">
        <f ca="1">IF(Table14[[#This Row],[Country of the movie]]="Europe",1,0)</f>
        <v>1</v>
      </c>
      <c r="W136" s="14">
        <f ca="1">IF(Table14[[#This Row],[Country of the movie]]="Asia",1,0)</f>
        <v>0</v>
      </c>
      <c r="X136" s="15">
        <f ca="1">IF(Table14[[#This Row],[Country of the movie]]="Africa",1,0)</f>
        <v>0</v>
      </c>
      <c r="Y136" s="7">
        <f ca="1">IF(Table14[[#This Row],[Popular actor]]="Yes",1,0)</f>
        <v>0</v>
      </c>
      <c r="Z136" s="8">
        <f ca="1">IF(Table14[[#This Row],[Popular actor]]="No",1,0)</f>
        <v>1</v>
      </c>
      <c r="AA136" s="46"/>
      <c r="AB136" s="53">
        <f ca="1">IF(AND(Table14[[#This Row],[Year of the movie]]&gt;=2000,Table14[[#This Row],[Year of the movie]]&lt;=2005),1,0)</f>
        <v>0</v>
      </c>
      <c r="AC136" s="54">
        <f ca="1">IF(AND(Table14[[#This Row],[Year of the movie]]&gt;=2006,Table14[[#This Row],[Year of the movie]]&lt;=2010),1,0)</f>
        <v>0</v>
      </c>
      <c r="AD136" s="54">
        <f ca="1">IF(AND(Table14[[#This Row],[Year of the movie]]&gt;=2011,Table14[[#This Row],[Year of the movie]]&lt;=2015),1,0)</f>
        <v>1</v>
      </c>
      <c r="AE136" s="55">
        <f ca="1">IF(AND(Table14[[#This Row],[Year of the movie]]&gt;=2016,Table14[[#This Row],[Year of the movie]]&lt;=2022),1,0)</f>
        <v>0</v>
      </c>
      <c r="AF136" s="46"/>
    </row>
    <row r="137" spans="2:32" ht="15.6" x14ac:dyDescent="0.3">
      <c r="B137" s="7"/>
      <c r="C137" s="46">
        <f t="shared" ca="1" si="38"/>
        <v>2</v>
      </c>
      <c r="D137" s="64" t="str">
        <f ca="1">VLOOKUP(C137,$K$12:$L$16,2)</f>
        <v>comedy</v>
      </c>
      <c r="E137" s="64">
        <f t="shared" ca="1" si="39"/>
        <v>4</v>
      </c>
      <c r="F137" s="64" t="str">
        <f ca="1">VLOOKUP(E137,$M$12:$N$15,2)</f>
        <v>Africa</v>
      </c>
      <c r="G137" s="64">
        <f t="shared" ca="1" si="40"/>
        <v>1</v>
      </c>
      <c r="H137" s="64" t="str">
        <f t="shared" ca="1" si="41"/>
        <v>Yes</v>
      </c>
      <c r="I137" s="64">
        <f t="shared" ca="1" si="42"/>
        <v>2003</v>
      </c>
      <c r="J137" s="46"/>
      <c r="K137" s="46"/>
      <c r="L137" s="46"/>
      <c r="M137" s="46"/>
      <c r="N137" s="46"/>
      <c r="O137" s="46"/>
      <c r="P137" s="13">
        <f t="shared" ca="1" si="43"/>
        <v>0</v>
      </c>
      <c r="Q137" s="14">
        <f t="shared" ca="1" si="44"/>
        <v>0</v>
      </c>
      <c r="R137" s="14">
        <f t="shared" ca="1" si="45"/>
        <v>0</v>
      </c>
      <c r="S137" s="14">
        <f t="shared" ca="1" si="46"/>
        <v>1</v>
      </c>
      <c r="T137" s="15">
        <f t="shared" ca="1" si="47"/>
        <v>0</v>
      </c>
      <c r="U137" s="13">
        <f ca="1">IF(Table14[[#This Row],[Country of the movie]]="America",1,0)</f>
        <v>0</v>
      </c>
      <c r="V137" s="14">
        <f ca="1">IF(Table14[[#This Row],[Country of the movie]]="Europe",1,0)</f>
        <v>0</v>
      </c>
      <c r="W137" s="14">
        <f ca="1">IF(Table14[[#This Row],[Country of the movie]]="Asia",1,0)</f>
        <v>0</v>
      </c>
      <c r="X137" s="15">
        <f ca="1">IF(Table14[[#This Row],[Country of the movie]]="Africa",1,0)</f>
        <v>1</v>
      </c>
      <c r="Y137" s="7">
        <f ca="1">IF(Table14[[#This Row],[Popular actor]]="Yes",1,0)</f>
        <v>1</v>
      </c>
      <c r="Z137" s="8">
        <f ca="1">IF(Table14[[#This Row],[Popular actor]]="No",1,0)</f>
        <v>0</v>
      </c>
      <c r="AA137" s="46"/>
      <c r="AB137" s="53">
        <f ca="1">IF(AND(Table14[[#This Row],[Year of the movie]]&gt;=2000,Table14[[#This Row],[Year of the movie]]&lt;=2005),1,0)</f>
        <v>1</v>
      </c>
      <c r="AC137" s="54">
        <f ca="1">IF(AND(Table14[[#This Row],[Year of the movie]]&gt;=2006,Table14[[#This Row],[Year of the movie]]&lt;=2010),1,0)</f>
        <v>0</v>
      </c>
      <c r="AD137" s="54">
        <f ca="1">IF(AND(Table14[[#This Row],[Year of the movie]]&gt;=2011,Table14[[#This Row],[Year of the movie]]&lt;=2015),1,0)</f>
        <v>0</v>
      </c>
      <c r="AE137" s="55">
        <f ca="1">IF(AND(Table14[[#This Row],[Year of the movie]]&gt;=2016,Table14[[#This Row],[Year of the movie]]&lt;=2022),1,0)</f>
        <v>0</v>
      </c>
      <c r="AF137" s="46"/>
    </row>
    <row r="138" spans="2:32" ht="15.6" x14ac:dyDescent="0.3">
      <c r="B138" s="7"/>
      <c r="C138" s="46">
        <f t="shared" ca="1" si="38"/>
        <v>5</v>
      </c>
      <c r="D138" s="64" t="str">
        <f ca="1">VLOOKUP(C138,$K$12:$L$16,2)</f>
        <v>thriller</v>
      </c>
      <c r="E138" s="64">
        <f t="shared" ca="1" si="39"/>
        <v>1</v>
      </c>
      <c r="F138" s="64" t="str">
        <f ca="1">VLOOKUP(E138,$M$12:$N$15,2)</f>
        <v>America</v>
      </c>
      <c r="G138" s="64">
        <f t="shared" ca="1" si="40"/>
        <v>2</v>
      </c>
      <c r="H138" s="64" t="str">
        <f t="shared" ca="1" si="41"/>
        <v>No</v>
      </c>
      <c r="I138" s="64">
        <f t="shared" ca="1" si="42"/>
        <v>2016</v>
      </c>
      <c r="J138" s="46"/>
      <c r="K138" s="46"/>
      <c r="L138" s="46"/>
      <c r="M138" s="46"/>
      <c r="N138" s="46"/>
      <c r="O138" s="46"/>
      <c r="P138" s="13">
        <f t="shared" ca="1" si="43"/>
        <v>0</v>
      </c>
      <c r="Q138" s="14">
        <f t="shared" ca="1" si="44"/>
        <v>0</v>
      </c>
      <c r="R138" s="14">
        <f t="shared" ca="1" si="45"/>
        <v>0</v>
      </c>
      <c r="S138" s="14">
        <f t="shared" ca="1" si="46"/>
        <v>0</v>
      </c>
      <c r="T138" s="15">
        <f t="shared" ca="1" si="47"/>
        <v>1</v>
      </c>
      <c r="U138" s="13">
        <f ca="1">IF(Table14[[#This Row],[Country of the movie]]="America",1,0)</f>
        <v>1</v>
      </c>
      <c r="V138" s="14">
        <f ca="1">IF(Table14[[#This Row],[Country of the movie]]="Europe",1,0)</f>
        <v>0</v>
      </c>
      <c r="W138" s="14">
        <f ca="1">IF(Table14[[#This Row],[Country of the movie]]="Asia",1,0)</f>
        <v>0</v>
      </c>
      <c r="X138" s="15">
        <f ca="1">IF(Table14[[#This Row],[Country of the movie]]="Africa",1,0)</f>
        <v>0</v>
      </c>
      <c r="Y138" s="7">
        <f ca="1">IF(Table14[[#This Row],[Popular actor]]="Yes",1,0)</f>
        <v>0</v>
      </c>
      <c r="Z138" s="8">
        <f ca="1">IF(Table14[[#This Row],[Popular actor]]="No",1,0)</f>
        <v>1</v>
      </c>
      <c r="AA138" s="46"/>
      <c r="AB138" s="53">
        <f ca="1">IF(AND(Table14[[#This Row],[Year of the movie]]&gt;=2000,Table14[[#This Row],[Year of the movie]]&lt;=2005),1,0)</f>
        <v>0</v>
      </c>
      <c r="AC138" s="54">
        <f ca="1">IF(AND(Table14[[#This Row],[Year of the movie]]&gt;=2006,Table14[[#This Row],[Year of the movie]]&lt;=2010),1,0)</f>
        <v>0</v>
      </c>
      <c r="AD138" s="54">
        <f ca="1">IF(AND(Table14[[#This Row],[Year of the movie]]&gt;=2011,Table14[[#This Row],[Year of the movie]]&lt;=2015),1,0)</f>
        <v>0</v>
      </c>
      <c r="AE138" s="55">
        <f ca="1">IF(AND(Table14[[#This Row],[Year of the movie]]&gt;=2016,Table14[[#This Row],[Year of the movie]]&lt;=2022),1,0)</f>
        <v>1</v>
      </c>
      <c r="AF138" s="46"/>
    </row>
    <row r="139" spans="2:32" ht="15.6" x14ac:dyDescent="0.3">
      <c r="B139" s="7"/>
      <c r="C139" s="46">
        <f t="shared" ca="1" si="38"/>
        <v>5</v>
      </c>
      <c r="D139" s="64" t="str">
        <f ca="1">VLOOKUP(C139,$K$12:$L$16,2)</f>
        <v>thriller</v>
      </c>
      <c r="E139" s="64">
        <f t="shared" ca="1" si="39"/>
        <v>2</v>
      </c>
      <c r="F139" s="64" t="str">
        <f ca="1">VLOOKUP(E139,$M$12:$N$15,2)</f>
        <v>Europe</v>
      </c>
      <c r="G139" s="64">
        <f t="shared" ca="1" si="40"/>
        <v>2</v>
      </c>
      <c r="H139" s="64" t="str">
        <f t="shared" ca="1" si="41"/>
        <v>No</v>
      </c>
      <c r="I139" s="64">
        <f t="shared" ca="1" si="42"/>
        <v>2007</v>
      </c>
      <c r="J139" s="46"/>
      <c r="K139" s="46"/>
      <c r="L139" s="46"/>
      <c r="M139" s="46"/>
      <c r="N139" s="46"/>
      <c r="O139" s="46"/>
      <c r="P139" s="13">
        <f t="shared" ca="1" si="43"/>
        <v>0</v>
      </c>
      <c r="Q139" s="14">
        <f t="shared" ca="1" si="44"/>
        <v>0</v>
      </c>
      <c r="R139" s="14">
        <f t="shared" ca="1" si="45"/>
        <v>0</v>
      </c>
      <c r="S139" s="14">
        <f t="shared" ca="1" si="46"/>
        <v>0</v>
      </c>
      <c r="T139" s="15">
        <f t="shared" ca="1" si="47"/>
        <v>1</v>
      </c>
      <c r="U139" s="13">
        <f ca="1">IF(Table14[[#This Row],[Country of the movie]]="America",1,0)</f>
        <v>0</v>
      </c>
      <c r="V139" s="14">
        <f ca="1">IF(Table14[[#This Row],[Country of the movie]]="Europe",1,0)</f>
        <v>1</v>
      </c>
      <c r="W139" s="14">
        <f ca="1">IF(Table14[[#This Row],[Country of the movie]]="Asia",1,0)</f>
        <v>0</v>
      </c>
      <c r="X139" s="15">
        <f ca="1">IF(Table14[[#This Row],[Country of the movie]]="Africa",1,0)</f>
        <v>0</v>
      </c>
      <c r="Y139" s="7">
        <f ca="1">IF(Table14[[#This Row],[Popular actor]]="Yes",1,0)</f>
        <v>0</v>
      </c>
      <c r="Z139" s="8">
        <f ca="1">IF(Table14[[#This Row],[Popular actor]]="No",1,0)</f>
        <v>1</v>
      </c>
      <c r="AA139" s="46"/>
      <c r="AB139" s="53">
        <f ca="1">IF(AND(Table14[[#This Row],[Year of the movie]]&gt;=2000,Table14[[#This Row],[Year of the movie]]&lt;=2005),1,0)</f>
        <v>0</v>
      </c>
      <c r="AC139" s="54">
        <f ca="1">IF(AND(Table14[[#This Row],[Year of the movie]]&gt;=2006,Table14[[#This Row],[Year of the movie]]&lt;=2010),1,0)</f>
        <v>1</v>
      </c>
      <c r="AD139" s="54">
        <f ca="1">IF(AND(Table14[[#This Row],[Year of the movie]]&gt;=2011,Table14[[#This Row],[Year of the movie]]&lt;=2015),1,0)</f>
        <v>0</v>
      </c>
      <c r="AE139" s="55">
        <f ca="1">IF(AND(Table14[[#This Row],[Year of the movie]]&gt;=2016,Table14[[#This Row],[Year of the movie]]&lt;=2022),1,0)</f>
        <v>0</v>
      </c>
      <c r="AF139" s="46"/>
    </row>
    <row r="140" spans="2:32" ht="15.6" x14ac:dyDescent="0.3">
      <c r="B140" s="7"/>
      <c r="C140" s="46">
        <f t="shared" ca="1" si="38"/>
        <v>1</v>
      </c>
      <c r="D140" s="64" t="str">
        <f ca="1">VLOOKUP(C140,$K$12:$L$16,2)</f>
        <v>action</v>
      </c>
      <c r="E140" s="64">
        <f t="shared" ca="1" si="39"/>
        <v>1</v>
      </c>
      <c r="F140" s="64" t="str">
        <f ca="1">VLOOKUP(E140,$M$12:$N$15,2)</f>
        <v>America</v>
      </c>
      <c r="G140" s="64">
        <f t="shared" ca="1" si="40"/>
        <v>1</v>
      </c>
      <c r="H140" s="64" t="str">
        <f t="shared" ca="1" si="41"/>
        <v>Yes</v>
      </c>
      <c r="I140" s="64">
        <f t="shared" ca="1" si="42"/>
        <v>2016</v>
      </c>
      <c r="J140" s="46"/>
      <c r="K140" s="46"/>
      <c r="L140" s="46"/>
      <c r="M140" s="46"/>
      <c r="N140" s="46"/>
      <c r="O140" s="46"/>
      <c r="P140" s="13">
        <f t="shared" ca="1" si="43"/>
        <v>1</v>
      </c>
      <c r="Q140" s="14">
        <f t="shared" ca="1" si="44"/>
        <v>0</v>
      </c>
      <c r="R140" s="14">
        <f t="shared" ca="1" si="45"/>
        <v>0</v>
      </c>
      <c r="S140" s="14">
        <f t="shared" ca="1" si="46"/>
        <v>0</v>
      </c>
      <c r="T140" s="15">
        <f t="shared" ca="1" si="47"/>
        <v>0</v>
      </c>
      <c r="U140" s="13">
        <f ca="1">IF(Table14[[#This Row],[Country of the movie]]="America",1,0)</f>
        <v>1</v>
      </c>
      <c r="V140" s="14">
        <f ca="1">IF(Table14[[#This Row],[Country of the movie]]="Europe",1,0)</f>
        <v>0</v>
      </c>
      <c r="W140" s="14">
        <f ca="1">IF(Table14[[#This Row],[Country of the movie]]="Asia",1,0)</f>
        <v>0</v>
      </c>
      <c r="X140" s="15">
        <f ca="1">IF(Table14[[#This Row],[Country of the movie]]="Africa",1,0)</f>
        <v>0</v>
      </c>
      <c r="Y140" s="7">
        <f ca="1">IF(Table14[[#This Row],[Popular actor]]="Yes",1,0)</f>
        <v>1</v>
      </c>
      <c r="Z140" s="8">
        <f ca="1">IF(Table14[[#This Row],[Popular actor]]="No",1,0)</f>
        <v>0</v>
      </c>
      <c r="AA140" s="46"/>
      <c r="AB140" s="53">
        <f ca="1">IF(AND(Table14[[#This Row],[Year of the movie]]&gt;=2000,Table14[[#This Row],[Year of the movie]]&lt;=2005),1,0)</f>
        <v>0</v>
      </c>
      <c r="AC140" s="54">
        <f ca="1">IF(AND(Table14[[#This Row],[Year of the movie]]&gt;=2006,Table14[[#This Row],[Year of the movie]]&lt;=2010),1,0)</f>
        <v>0</v>
      </c>
      <c r="AD140" s="54">
        <f ca="1">IF(AND(Table14[[#This Row],[Year of the movie]]&gt;=2011,Table14[[#This Row],[Year of the movie]]&lt;=2015),1,0)</f>
        <v>0</v>
      </c>
      <c r="AE140" s="55">
        <f ca="1">IF(AND(Table14[[#This Row],[Year of the movie]]&gt;=2016,Table14[[#This Row],[Year of the movie]]&lt;=2022),1,0)</f>
        <v>1</v>
      </c>
      <c r="AF140" s="46"/>
    </row>
    <row r="141" spans="2:32" ht="15.6" x14ac:dyDescent="0.3">
      <c r="B141" s="7"/>
      <c r="C141" s="46">
        <f t="shared" ca="1" si="38"/>
        <v>2</v>
      </c>
      <c r="D141" s="64" t="str">
        <f ca="1">VLOOKUP(C141,$K$12:$L$16,2)</f>
        <v>comedy</v>
      </c>
      <c r="E141" s="64">
        <f t="shared" ca="1" si="39"/>
        <v>2</v>
      </c>
      <c r="F141" s="64" t="str">
        <f ca="1">VLOOKUP(E141,$M$12:$N$15,2)</f>
        <v>Europe</v>
      </c>
      <c r="G141" s="64">
        <f t="shared" ca="1" si="40"/>
        <v>1</v>
      </c>
      <c r="H141" s="64" t="str">
        <f t="shared" ca="1" si="41"/>
        <v>Yes</v>
      </c>
      <c r="I141" s="64">
        <f t="shared" ca="1" si="42"/>
        <v>2020</v>
      </c>
      <c r="J141" s="46"/>
      <c r="K141" s="46"/>
      <c r="L141" s="46"/>
      <c r="M141" s="46"/>
      <c r="N141" s="46"/>
      <c r="O141" s="46"/>
      <c r="P141" s="13">
        <f t="shared" ca="1" si="43"/>
        <v>0</v>
      </c>
      <c r="Q141" s="14">
        <f t="shared" ca="1" si="44"/>
        <v>0</v>
      </c>
      <c r="R141" s="14">
        <f t="shared" ca="1" si="45"/>
        <v>0</v>
      </c>
      <c r="S141" s="14">
        <f t="shared" ca="1" si="46"/>
        <v>1</v>
      </c>
      <c r="T141" s="15">
        <f t="shared" ca="1" si="47"/>
        <v>0</v>
      </c>
      <c r="U141" s="13">
        <f ca="1">IF(Table14[[#This Row],[Country of the movie]]="America",1,0)</f>
        <v>0</v>
      </c>
      <c r="V141" s="14">
        <f ca="1">IF(Table14[[#This Row],[Country of the movie]]="Europe",1,0)</f>
        <v>1</v>
      </c>
      <c r="W141" s="14">
        <f ca="1">IF(Table14[[#This Row],[Country of the movie]]="Asia",1,0)</f>
        <v>0</v>
      </c>
      <c r="X141" s="15">
        <f ca="1">IF(Table14[[#This Row],[Country of the movie]]="Africa",1,0)</f>
        <v>0</v>
      </c>
      <c r="Y141" s="7">
        <f ca="1">IF(Table14[[#This Row],[Popular actor]]="Yes",1,0)</f>
        <v>1</v>
      </c>
      <c r="Z141" s="8">
        <f ca="1">IF(Table14[[#This Row],[Popular actor]]="No",1,0)</f>
        <v>0</v>
      </c>
      <c r="AA141" s="46"/>
      <c r="AB141" s="53">
        <f ca="1">IF(AND(Table14[[#This Row],[Year of the movie]]&gt;=2000,Table14[[#This Row],[Year of the movie]]&lt;=2005),1,0)</f>
        <v>0</v>
      </c>
      <c r="AC141" s="54">
        <f ca="1">IF(AND(Table14[[#This Row],[Year of the movie]]&gt;=2006,Table14[[#This Row],[Year of the movie]]&lt;=2010),1,0)</f>
        <v>0</v>
      </c>
      <c r="AD141" s="54">
        <f ca="1">IF(AND(Table14[[#This Row],[Year of the movie]]&gt;=2011,Table14[[#This Row],[Year of the movie]]&lt;=2015),1,0)</f>
        <v>0</v>
      </c>
      <c r="AE141" s="55">
        <f ca="1">IF(AND(Table14[[#This Row],[Year of the movie]]&gt;=2016,Table14[[#This Row],[Year of the movie]]&lt;=2022),1,0)</f>
        <v>1</v>
      </c>
      <c r="AF141" s="46"/>
    </row>
    <row r="142" spans="2:32" ht="15.6" x14ac:dyDescent="0.3">
      <c r="B142" s="7"/>
      <c r="C142" s="46">
        <f t="shared" ca="1" si="38"/>
        <v>5</v>
      </c>
      <c r="D142" s="64" t="str">
        <f ca="1">VLOOKUP(C142,$K$12:$L$16,2)</f>
        <v>thriller</v>
      </c>
      <c r="E142" s="64">
        <f t="shared" ca="1" si="39"/>
        <v>1</v>
      </c>
      <c r="F142" s="64" t="str">
        <f ca="1">VLOOKUP(E142,$M$12:$N$15,2)</f>
        <v>America</v>
      </c>
      <c r="G142" s="64">
        <f t="shared" ca="1" si="40"/>
        <v>1</v>
      </c>
      <c r="H142" s="64" t="str">
        <f t="shared" ca="1" si="41"/>
        <v>Yes</v>
      </c>
      <c r="I142" s="64">
        <f t="shared" ca="1" si="42"/>
        <v>2014</v>
      </c>
      <c r="J142" s="46"/>
      <c r="K142" s="46"/>
      <c r="L142" s="46"/>
      <c r="M142" s="46"/>
      <c r="N142" s="46"/>
      <c r="O142" s="46"/>
      <c r="P142" s="13">
        <f t="shared" ca="1" si="43"/>
        <v>0</v>
      </c>
      <c r="Q142" s="14">
        <f t="shared" ca="1" si="44"/>
        <v>0</v>
      </c>
      <c r="R142" s="14">
        <f t="shared" ca="1" si="45"/>
        <v>0</v>
      </c>
      <c r="S142" s="14">
        <f t="shared" ca="1" si="46"/>
        <v>0</v>
      </c>
      <c r="T142" s="15">
        <f t="shared" ca="1" si="47"/>
        <v>1</v>
      </c>
      <c r="U142" s="13">
        <f ca="1">IF(Table14[[#This Row],[Country of the movie]]="America",1,0)</f>
        <v>1</v>
      </c>
      <c r="V142" s="14">
        <f ca="1">IF(Table14[[#This Row],[Country of the movie]]="Europe",1,0)</f>
        <v>0</v>
      </c>
      <c r="W142" s="14">
        <f ca="1">IF(Table14[[#This Row],[Country of the movie]]="Asia",1,0)</f>
        <v>0</v>
      </c>
      <c r="X142" s="15">
        <f ca="1">IF(Table14[[#This Row],[Country of the movie]]="Africa",1,0)</f>
        <v>0</v>
      </c>
      <c r="Y142" s="7">
        <f ca="1">IF(Table14[[#This Row],[Popular actor]]="Yes",1,0)</f>
        <v>1</v>
      </c>
      <c r="Z142" s="8">
        <f ca="1">IF(Table14[[#This Row],[Popular actor]]="No",1,0)</f>
        <v>0</v>
      </c>
      <c r="AA142" s="46"/>
      <c r="AB142" s="53">
        <f ca="1">IF(AND(Table14[[#This Row],[Year of the movie]]&gt;=2000,Table14[[#This Row],[Year of the movie]]&lt;=2005),1,0)</f>
        <v>0</v>
      </c>
      <c r="AC142" s="54">
        <f ca="1">IF(AND(Table14[[#This Row],[Year of the movie]]&gt;=2006,Table14[[#This Row],[Year of the movie]]&lt;=2010),1,0)</f>
        <v>0</v>
      </c>
      <c r="AD142" s="54">
        <f ca="1">IF(AND(Table14[[#This Row],[Year of the movie]]&gt;=2011,Table14[[#This Row],[Year of the movie]]&lt;=2015),1,0)</f>
        <v>1</v>
      </c>
      <c r="AE142" s="55">
        <f ca="1">IF(AND(Table14[[#This Row],[Year of the movie]]&gt;=2016,Table14[[#This Row],[Year of the movie]]&lt;=2022),1,0)</f>
        <v>0</v>
      </c>
      <c r="AF142" s="46"/>
    </row>
    <row r="143" spans="2:32" ht="15.6" x14ac:dyDescent="0.3">
      <c r="B143" s="7"/>
      <c r="C143" s="46">
        <f t="shared" ca="1" si="38"/>
        <v>4</v>
      </c>
      <c r="D143" s="64" t="str">
        <f ca="1">VLOOKUP(C143,$K$12:$L$16,2)</f>
        <v>drama</v>
      </c>
      <c r="E143" s="64">
        <f t="shared" ca="1" si="39"/>
        <v>4</v>
      </c>
      <c r="F143" s="64" t="str">
        <f ca="1">VLOOKUP(E143,$M$12:$N$15,2)</f>
        <v>Africa</v>
      </c>
      <c r="G143" s="64">
        <f t="shared" ca="1" si="40"/>
        <v>1</v>
      </c>
      <c r="H143" s="64" t="str">
        <f t="shared" ca="1" si="41"/>
        <v>Yes</v>
      </c>
      <c r="I143" s="64">
        <f t="shared" ca="1" si="42"/>
        <v>2010</v>
      </c>
      <c r="J143" s="46"/>
      <c r="K143" s="46"/>
      <c r="L143" s="46"/>
      <c r="M143" s="46"/>
      <c r="N143" s="46"/>
      <c r="O143" s="46"/>
      <c r="P143" s="13">
        <f t="shared" ca="1" si="43"/>
        <v>0</v>
      </c>
      <c r="Q143" s="14">
        <f t="shared" ca="1" si="44"/>
        <v>1</v>
      </c>
      <c r="R143" s="14">
        <f t="shared" ca="1" si="45"/>
        <v>0</v>
      </c>
      <c r="S143" s="14">
        <f t="shared" ca="1" si="46"/>
        <v>0</v>
      </c>
      <c r="T143" s="15">
        <f t="shared" ca="1" si="47"/>
        <v>0</v>
      </c>
      <c r="U143" s="13">
        <f ca="1">IF(Table14[[#This Row],[Country of the movie]]="America",1,0)</f>
        <v>0</v>
      </c>
      <c r="V143" s="14">
        <f ca="1">IF(Table14[[#This Row],[Country of the movie]]="Europe",1,0)</f>
        <v>0</v>
      </c>
      <c r="W143" s="14">
        <f ca="1">IF(Table14[[#This Row],[Country of the movie]]="Asia",1,0)</f>
        <v>0</v>
      </c>
      <c r="X143" s="15">
        <f ca="1">IF(Table14[[#This Row],[Country of the movie]]="Africa",1,0)</f>
        <v>1</v>
      </c>
      <c r="Y143" s="7">
        <f ca="1">IF(Table14[[#This Row],[Popular actor]]="Yes",1,0)</f>
        <v>1</v>
      </c>
      <c r="Z143" s="8">
        <f ca="1">IF(Table14[[#This Row],[Popular actor]]="No",1,0)</f>
        <v>0</v>
      </c>
      <c r="AA143" s="46"/>
      <c r="AB143" s="53">
        <f ca="1">IF(AND(Table14[[#This Row],[Year of the movie]]&gt;=2000,Table14[[#This Row],[Year of the movie]]&lt;=2005),1,0)</f>
        <v>0</v>
      </c>
      <c r="AC143" s="54">
        <f ca="1">IF(AND(Table14[[#This Row],[Year of the movie]]&gt;=2006,Table14[[#This Row],[Year of the movie]]&lt;=2010),1,0)</f>
        <v>1</v>
      </c>
      <c r="AD143" s="54">
        <f ca="1">IF(AND(Table14[[#This Row],[Year of the movie]]&gt;=2011,Table14[[#This Row],[Year of the movie]]&lt;=2015),1,0)</f>
        <v>0</v>
      </c>
      <c r="AE143" s="55">
        <f ca="1">IF(AND(Table14[[#This Row],[Year of the movie]]&gt;=2016,Table14[[#This Row],[Year of the movie]]&lt;=2022),1,0)</f>
        <v>0</v>
      </c>
      <c r="AF143" s="46"/>
    </row>
    <row r="144" spans="2:32" ht="15.6" x14ac:dyDescent="0.3">
      <c r="B144" s="7"/>
      <c r="C144" s="46">
        <f t="shared" ca="1" si="38"/>
        <v>2</v>
      </c>
      <c r="D144" s="64" t="str">
        <f ca="1">VLOOKUP(C144,$K$12:$L$16,2)</f>
        <v>comedy</v>
      </c>
      <c r="E144" s="64">
        <f t="shared" ca="1" si="39"/>
        <v>2</v>
      </c>
      <c r="F144" s="64" t="str">
        <f ca="1">VLOOKUP(E144,$M$12:$N$15,2)</f>
        <v>Europe</v>
      </c>
      <c r="G144" s="64">
        <f t="shared" ca="1" si="40"/>
        <v>1</v>
      </c>
      <c r="H144" s="64" t="str">
        <f t="shared" ca="1" si="41"/>
        <v>Yes</v>
      </c>
      <c r="I144" s="64">
        <f t="shared" ca="1" si="42"/>
        <v>2005</v>
      </c>
      <c r="J144" s="46"/>
      <c r="K144" s="46"/>
      <c r="L144" s="46"/>
      <c r="M144" s="46"/>
      <c r="N144" s="46"/>
      <c r="O144" s="46"/>
      <c r="P144" s="13">
        <f t="shared" ca="1" si="43"/>
        <v>0</v>
      </c>
      <c r="Q144" s="14">
        <f t="shared" ca="1" si="44"/>
        <v>0</v>
      </c>
      <c r="R144" s="14">
        <f t="shared" ca="1" si="45"/>
        <v>0</v>
      </c>
      <c r="S144" s="14">
        <f t="shared" ca="1" si="46"/>
        <v>1</v>
      </c>
      <c r="T144" s="15">
        <f t="shared" ca="1" si="47"/>
        <v>0</v>
      </c>
      <c r="U144" s="13">
        <f ca="1">IF(Table14[[#This Row],[Country of the movie]]="America",1,0)</f>
        <v>0</v>
      </c>
      <c r="V144" s="14">
        <f ca="1">IF(Table14[[#This Row],[Country of the movie]]="Europe",1,0)</f>
        <v>1</v>
      </c>
      <c r="W144" s="14">
        <f ca="1">IF(Table14[[#This Row],[Country of the movie]]="Asia",1,0)</f>
        <v>0</v>
      </c>
      <c r="X144" s="15">
        <f ca="1">IF(Table14[[#This Row],[Country of the movie]]="Africa",1,0)</f>
        <v>0</v>
      </c>
      <c r="Y144" s="7">
        <f ca="1">IF(Table14[[#This Row],[Popular actor]]="Yes",1,0)</f>
        <v>1</v>
      </c>
      <c r="Z144" s="8">
        <f ca="1">IF(Table14[[#This Row],[Popular actor]]="No",1,0)</f>
        <v>0</v>
      </c>
      <c r="AA144" s="46"/>
      <c r="AB144" s="53">
        <f ca="1">IF(AND(Table14[[#This Row],[Year of the movie]]&gt;=2000,Table14[[#This Row],[Year of the movie]]&lt;=2005),1,0)</f>
        <v>1</v>
      </c>
      <c r="AC144" s="54">
        <f ca="1">IF(AND(Table14[[#This Row],[Year of the movie]]&gt;=2006,Table14[[#This Row],[Year of the movie]]&lt;=2010),1,0)</f>
        <v>0</v>
      </c>
      <c r="AD144" s="54">
        <f ca="1">IF(AND(Table14[[#This Row],[Year of the movie]]&gt;=2011,Table14[[#This Row],[Year of the movie]]&lt;=2015),1,0)</f>
        <v>0</v>
      </c>
      <c r="AE144" s="55">
        <f ca="1">IF(AND(Table14[[#This Row],[Year of the movie]]&gt;=2016,Table14[[#This Row],[Year of the movie]]&lt;=2022),1,0)</f>
        <v>0</v>
      </c>
      <c r="AF144" s="46"/>
    </row>
    <row r="145" spans="2:32" ht="15.6" x14ac:dyDescent="0.3">
      <c r="B145" s="7"/>
      <c r="C145" s="46">
        <f t="shared" ca="1" si="38"/>
        <v>1</v>
      </c>
      <c r="D145" s="64" t="str">
        <f ca="1">VLOOKUP(C145,$K$12:$L$16,2)</f>
        <v>action</v>
      </c>
      <c r="E145" s="64">
        <f t="shared" ca="1" si="39"/>
        <v>4</v>
      </c>
      <c r="F145" s="64" t="str">
        <f ca="1">VLOOKUP(E145,$M$12:$N$15,2)</f>
        <v>Africa</v>
      </c>
      <c r="G145" s="64">
        <f t="shared" ca="1" si="40"/>
        <v>1</v>
      </c>
      <c r="H145" s="64" t="str">
        <f t="shared" ca="1" si="41"/>
        <v>Yes</v>
      </c>
      <c r="I145" s="64">
        <f t="shared" ca="1" si="42"/>
        <v>2013</v>
      </c>
      <c r="J145" s="46"/>
      <c r="K145" s="46"/>
      <c r="L145" s="46"/>
      <c r="M145" s="46"/>
      <c r="N145" s="46"/>
      <c r="O145" s="46"/>
      <c r="P145" s="13">
        <f t="shared" ca="1" si="43"/>
        <v>1</v>
      </c>
      <c r="Q145" s="14">
        <f t="shared" ca="1" si="44"/>
        <v>0</v>
      </c>
      <c r="R145" s="14">
        <f t="shared" ca="1" si="45"/>
        <v>0</v>
      </c>
      <c r="S145" s="14">
        <f t="shared" ca="1" si="46"/>
        <v>0</v>
      </c>
      <c r="T145" s="15">
        <f t="shared" ca="1" si="47"/>
        <v>0</v>
      </c>
      <c r="U145" s="13">
        <f ca="1">IF(Table14[[#This Row],[Country of the movie]]="America",1,0)</f>
        <v>0</v>
      </c>
      <c r="V145" s="14">
        <f ca="1">IF(Table14[[#This Row],[Country of the movie]]="Europe",1,0)</f>
        <v>0</v>
      </c>
      <c r="W145" s="14">
        <f ca="1">IF(Table14[[#This Row],[Country of the movie]]="Asia",1,0)</f>
        <v>0</v>
      </c>
      <c r="X145" s="15">
        <f ca="1">IF(Table14[[#This Row],[Country of the movie]]="Africa",1,0)</f>
        <v>1</v>
      </c>
      <c r="Y145" s="7">
        <f ca="1">IF(Table14[[#This Row],[Popular actor]]="Yes",1,0)</f>
        <v>1</v>
      </c>
      <c r="Z145" s="8">
        <f ca="1">IF(Table14[[#This Row],[Popular actor]]="No",1,0)</f>
        <v>0</v>
      </c>
      <c r="AA145" s="46"/>
      <c r="AB145" s="53">
        <f ca="1">IF(AND(Table14[[#This Row],[Year of the movie]]&gt;=2000,Table14[[#This Row],[Year of the movie]]&lt;=2005),1,0)</f>
        <v>0</v>
      </c>
      <c r="AC145" s="54">
        <f ca="1">IF(AND(Table14[[#This Row],[Year of the movie]]&gt;=2006,Table14[[#This Row],[Year of the movie]]&lt;=2010),1,0)</f>
        <v>0</v>
      </c>
      <c r="AD145" s="54">
        <f ca="1">IF(AND(Table14[[#This Row],[Year of the movie]]&gt;=2011,Table14[[#This Row],[Year of the movie]]&lt;=2015),1,0)</f>
        <v>1</v>
      </c>
      <c r="AE145" s="55">
        <f ca="1">IF(AND(Table14[[#This Row],[Year of the movie]]&gt;=2016,Table14[[#This Row],[Year of the movie]]&lt;=2022),1,0)</f>
        <v>0</v>
      </c>
      <c r="AF145" s="46"/>
    </row>
    <row r="146" spans="2:32" ht="15.6" x14ac:dyDescent="0.3">
      <c r="B146" s="7"/>
      <c r="C146" s="46">
        <f t="shared" ca="1" si="38"/>
        <v>4</v>
      </c>
      <c r="D146" s="64" t="str">
        <f ca="1">VLOOKUP(C146,$K$12:$L$16,2)</f>
        <v>drama</v>
      </c>
      <c r="E146" s="64">
        <f t="shared" ca="1" si="39"/>
        <v>3</v>
      </c>
      <c r="F146" s="64" t="str">
        <f ca="1">VLOOKUP(E146,$M$12:$N$15,2)</f>
        <v>Asia</v>
      </c>
      <c r="G146" s="64">
        <f t="shared" ca="1" si="40"/>
        <v>1</v>
      </c>
      <c r="H146" s="64" t="str">
        <f t="shared" ca="1" si="41"/>
        <v>Yes</v>
      </c>
      <c r="I146" s="64">
        <f t="shared" ca="1" si="42"/>
        <v>2014</v>
      </c>
      <c r="J146" s="46"/>
      <c r="K146" s="46"/>
      <c r="L146" s="46"/>
      <c r="M146" s="46"/>
      <c r="N146" s="46"/>
      <c r="O146" s="46"/>
      <c r="P146" s="13">
        <f t="shared" ca="1" si="43"/>
        <v>0</v>
      </c>
      <c r="Q146" s="14">
        <f t="shared" ca="1" si="44"/>
        <v>1</v>
      </c>
      <c r="R146" s="14">
        <f t="shared" ca="1" si="45"/>
        <v>0</v>
      </c>
      <c r="S146" s="14">
        <f t="shared" ca="1" si="46"/>
        <v>0</v>
      </c>
      <c r="T146" s="15">
        <f t="shared" ca="1" si="47"/>
        <v>0</v>
      </c>
      <c r="U146" s="13">
        <f ca="1">IF(Table14[[#This Row],[Country of the movie]]="America",1,0)</f>
        <v>0</v>
      </c>
      <c r="V146" s="14">
        <f ca="1">IF(Table14[[#This Row],[Country of the movie]]="Europe",1,0)</f>
        <v>0</v>
      </c>
      <c r="W146" s="14">
        <f ca="1">IF(Table14[[#This Row],[Country of the movie]]="Asia",1,0)</f>
        <v>1</v>
      </c>
      <c r="X146" s="15">
        <f ca="1">IF(Table14[[#This Row],[Country of the movie]]="Africa",1,0)</f>
        <v>0</v>
      </c>
      <c r="Y146" s="7">
        <f ca="1">IF(Table14[[#This Row],[Popular actor]]="Yes",1,0)</f>
        <v>1</v>
      </c>
      <c r="Z146" s="8">
        <f ca="1">IF(Table14[[#This Row],[Popular actor]]="No",1,0)</f>
        <v>0</v>
      </c>
      <c r="AA146" s="46"/>
      <c r="AB146" s="53">
        <f ca="1">IF(AND(Table14[[#This Row],[Year of the movie]]&gt;=2000,Table14[[#This Row],[Year of the movie]]&lt;=2005),1,0)</f>
        <v>0</v>
      </c>
      <c r="AC146" s="54">
        <f ca="1">IF(AND(Table14[[#This Row],[Year of the movie]]&gt;=2006,Table14[[#This Row],[Year of the movie]]&lt;=2010),1,0)</f>
        <v>0</v>
      </c>
      <c r="AD146" s="54">
        <f ca="1">IF(AND(Table14[[#This Row],[Year of the movie]]&gt;=2011,Table14[[#This Row],[Year of the movie]]&lt;=2015),1,0)</f>
        <v>1</v>
      </c>
      <c r="AE146" s="55">
        <f ca="1">IF(AND(Table14[[#This Row],[Year of the movie]]&gt;=2016,Table14[[#This Row],[Year of the movie]]&lt;=2022),1,0)</f>
        <v>0</v>
      </c>
      <c r="AF146" s="46"/>
    </row>
    <row r="147" spans="2:32" ht="15.6" x14ac:dyDescent="0.3">
      <c r="B147" s="7"/>
      <c r="C147" s="46">
        <f t="shared" ca="1" si="38"/>
        <v>3</v>
      </c>
      <c r="D147" s="64" t="str">
        <f ca="1">VLOOKUP(C147,$K$12:$L$16,2)</f>
        <v>horror</v>
      </c>
      <c r="E147" s="64">
        <f t="shared" ca="1" si="39"/>
        <v>2</v>
      </c>
      <c r="F147" s="64" t="str">
        <f ca="1">VLOOKUP(E147,$M$12:$N$15,2)</f>
        <v>Europe</v>
      </c>
      <c r="G147" s="64">
        <f t="shared" ca="1" si="40"/>
        <v>1</v>
      </c>
      <c r="H147" s="64" t="str">
        <f t="shared" ca="1" si="41"/>
        <v>Yes</v>
      </c>
      <c r="I147" s="64">
        <f t="shared" ca="1" si="42"/>
        <v>2019</v>
      </c>
      <c r="J147" s="46"/>
      <c r="K147" s="46"/>
      <c r="L147" s="46"/>
      <c r="M147" s="46"/>
      <c r="N147" s="46"/>
      <c r="O147" s="46"/>
      <c r="P147" s="13">
        <f t="shared" ca="1" si="43"/>
        <v>0</v>
      </c>
      <c r="Q147" s="14">
        <f t="shared" ca="1" si="44"/>
        <v>0</v>
      </c>
      <c r="R147" s="14">
        <f t="shared" ca="1" si="45"/>
        <v>1</v>
      </c>
      <c r="S147" s="14">
        <f t="shared" ca="1" si="46"/>
        <v>0</v>
      </c>
      <c r="T147" s="15">
        <f t="shared" ca="1" si="47"/>
        <v>0</v>
      </c>
      <c r="U147" s="13">
        <f ca="1">IF(Table14[[#This Row],[Country of the movie]]="America",1,0)</f>
        <v>0</v>
      </c>
      <c r="V147" s="14">
        <f ca="1">IF(Table14[[#This Row],[Country of the movie]]="Europe",1,0)</f>
        <v>1</v>
      </c>
      <c r="W147" s="14">
        <f ca="1">IF(Table14[[#This Row],[Country of the movie]]="Asia",1,0)</f>
        <v>0</v>
      </c>
      <c r="X147" s="15">
        <f ca="1">IF(Table14[[#This Row],[Country of the movie]]="Africa",1,0)</f>
        <v>0</v>
      </c>
      <c r="Y147" s="7">
        <f ca="1">IF(Table14[[#This Row],[Popular actor]]="Yes",1,0)</f>
        <v>1</v>
      </c>
      <c r="Z147" s="8">
        <f ca="1">IF(Table14[[#This Row],[Popular actor]]="No",1,0)</f>
        <v>0</v>
      </c>
      <c r="AA147" s="46"/>
      <c r="AB147" s="53">
        <f ca="1">IF(AND(Table14[[#This Row],[Year of the movie]]&gt;=2000,Table14[[#This Row],[Year of the movie]]&lt;=2005),1,0)</f>
        <v>0</v>
      </c>
      <c r="AC147" s="54">
        <f ca="1">IF(AND(Table14[[#This Row],[Year of the movie]]&gt;=2006,Table14[[#This Row],[Year of the movie]]&lt;=2010),1,0)</f>
        <v>0</v>
      </c>
      <c r="AD147" s="54">
        <f ca="1">IF(AND(Table14[[#This Row],[Year of the movie]]&gt;=2011,Table14[[#This Row],[Year of the movie]]&lt;=2015),1,0)</f>
        <v>0</v>
      </c>
      <c r="AE147" s="55">
        <f ca="1">IF(AND(Table14[[#This Row],[Year of the movie]]&gt;=2016,Table14[[#This Row],[Year of the movie]]&lt;=2022),1,0)</f>
        <v>1</v>
      </c>
      <c r="AF147" s="46"/>
    </row>
    <row r="148" spans="2:32" ht="15.6" x14ac:dyDescent="0.3">
      <c r="B148" s="7"/>
      <c r="C148" s="46">
        <f t="shared" ca="1" si="38"/>
        <v>2</v>
      </c>
      <c r="D148" s="64" t="str">
        <f ca="1">VLOOKUP(C148,$K$12:$L$16,2)</f>
        <v>comedy</v>
      </c>
      <c r="E148" s="64">
        <f t="shared" ca="1" si="39"/>
        <v>4</v>
      </c>
      <c r="F148" s="64" t="str">
        <f ca="1">VLOOKUP(E148,$M$12:$N$15,2)</f>
        <v>Africa</v>
      </c>
      <c r="G148" s="64">
        <f t="shared" ca="1" si="40"/>
        <v>1</v>
      </c>
      <c r="H148" s="64" t="str">
        <f t="shared" ca="1" si="41"/>
        <v>Yes</v>
      </c>
      <c r="I148" s="64">
        <f t="shared" ca="1" si="42"/>
        <v>2022</v>
      </c>
      <c r="J148" s="46"/>
      <c r="K148" s="46"/>
      <c r="L148" s="46"/>
      <c r="M148" s="46"/>
      <c r="N148" s="46"/>
      <c r="O148" s="46"/>
      <c r="P148" s="13">
        <f t="shared" ca="1" si="43"/>
        <v>0</v>
      </c>
      <c r="Q148" s="14">
        <f t="shared" ca="1" si="44"/>
        <v>0</v>
      </c>
      <c r="R148" s="14">
        <f t="shared" ca="1" si="45"/>
        <v>0</v>
      </c>
      <c r="S148" s="14">
        <f t="shared" ca="1" si="46"/>
        <v>1</v>
      </c>
      <c r="T148" s="15">
        <f t="shared" ca="1" si="47"/>
        <v>0</v>
      </c>
      <c r="U148" s="13">
        <f ca="1">IF(Table14[[#This Row],[Country of the movie]]="America",1,0)</f>
        <v>0</v>
      </c>
      <c r="V148" s="14">
        <f ca="1">IF(Table14[[#This Row],[Country of the movie]]="Europe",1,0)</f>
        <v>0</v>
      </c>
      <c r="W148" s="14">
        <f ca="1">IF(Table14[[#This Row],[Country of the movie]]="Asia",1,0)</f>
        <v>0</v>
      </c>
      <c r="X148" s="15">
        <f ca="1">IF(Table14[[#This Row],[Country of the movie]]="Africa",1,0)</f>
        <v>1</v>
      </c>
      <c r="Y148" s="7">
        <f ca="1">IF(Table14[[#This Row],[Popular actor]]="Yes",1,0)</f>
        <v>1</v>
      </c>
      <c r="Z148" s="8">
        <f ca="1">IF(Table14[[#This Row],[Popular actor]]="No",1,0)</f>
        <v>0</v>
      </c>
      <c r="AA148" s="46"/>
      <c r="AB148" s="53">
        <f ca="1">IF(AND(Table14[[#This Row],[Year of the movie]]&gt;=2000,Table14[[#This Row],[Year of the movie]]&lt;=2005),1,0)</f>
        <v>0</v>
      </c>
      <c r="AC148" s="54">
        <f ca="1">IF(AND(Table14[[#This Row],[Year of the movie]]&gt;=2006,Table14[[#This Row],[Year of the movie]]&lt;=2010),1,0)</f>
        <v>0</v>
      </c>
      <c r="AD148" s="54">
        <f ca="1">IF(AND(Table14[[#This Row],[Year of the movie]]&gt;=2011,Table14[[#This Row],[Year of the movie]]&lt;=2015),1,0)</f>
        <v>0</v>
      </c>
      <c r="AE148" s="55">
        <f ca="1">IF(AND(Table14[[#This Row],[Year of the movie]]&gt;=2016,Table14[[#This Row],[Year of the movie]]&lt;=2022),1,0)</f>
        <v>1</v>
      </c>
      <c r="AF148" s="46"/>
    </row>
    <row r="149" spans="2:32" ht="15.6" x14ac:dyDescent="0.3">
      <c r="B149" s="7"/>
      <c r="C149" s="46">
        <f t="shared" ca="1" si="38"/>
        <v>4</v>
      </c>
      <c r="D149" s="64" t="str">
        <f ca="1">VLOOKUP(C149,$K$12:$L$16,2)</f>
        <v>drama</v>
      </c>
      <c r="E149" s="64">
        <f t="shared" ca="1" si="39"/>
        <v>1</v>
      </c>
      <c r="F149" s="64" t="str">
        <f ca="1">VLOOKUP(E149,$M$12:$N$15,2)</f>
        <v>America</v>
      </c>
      <c r="G149" s="64">
        <f t="shared" ca="1" si="40"/>
        <v>2</v>
      </c>
      <c r="H149" s="64" t="str">
        <f t="shared" ca="1" si="41"/>
        <v>No</v>
      </c>
      <c r="I149" s="64">
        <f t="shared" ca="1" si="42"/>
        <v>2012</v>
      </c>
      <c r="J149" s="46"/>
      <c r="K149" s="46"/>
      <c r="L149" s="46"/>
      <c r="M149" s="46"/>
      <c r="N149" s="46"/>
      <c r="O149" s="46"/>
      <c r="P149" s="13">
        <f t="shared" ca="1" si="43"/>
        <v>0</v>
      </c>
      <c r="Q149" s="14">
        <f t="shared" ca="1" si="44"/>
        <v>1</v>
      </c>
      <c r="R149" s="14">
        <f t="shared" ca="1" si="45"/>
        <v>0</v>
      </c>
      <c r="S149" s="14">
        <f t="shared" ca="1" si="46"/>
        <v>0</v>
      </c>
      <c r="T149" s="15">
        <f t="shared" ca="1" si="47"/>
        <v>0</v>
      </c>
      <c r="U149" s="13">
        <f ca="1">IF(Table14[[#This Row],[Country of the movie]]="America",1,0)</f>
        <v>1</v>
      </c>
      <c r="V149" s="14">
        <f ca="1">IF(Table14[[#This Row],[Country of the movie]]="Europe",1,0)</f>
        <v>0</v>
      </c>
      <c r="W149" s="14">
        <f ca="1">IF(Table14[[#This Row],[Country of the movie]]="Asia",1,0)</f>
        <v>0</v>
      </c>
      <c r="X149" s="15">
        <f ca="1">IF(Table14[[#This Row],[Country of the movie]]="Africa",1,0)</f>
        <v>0</v>
      </c>
      <c r="Y149" s="7">
        <f ca="1">IF(Table14[[#This Row],[Popular actor]]="Yes",1,0)</f>
        <v>0</v>
      </c>
      <c r="Z149" s="8">
        <f ca="1">IF(Table14[[#This Row],[Popular actor]]="No",1,0)</f>
        <v>1</v>
      </c>
      <c r="AA149" s="46"/>
      <c r="AB149" s="53">
        <f ca="1">IF(AND(Table14[[#This Row],[Year of the movie]]&gt;=2000,Table14[[#This Row],[Year of the movie]]&lt;=2005),1,0)</f>
        <v>0</v>
      </c>
      <c r="AC149" s="54">
        <f ca="1">IF(AND(Table14[[#This Row],[Year of the movie]]&gt;=2006,Table14[[#This Row],[Year of the movie]]&lt;=2010),1,0)</f>
        <v>0</v>
      </c>
      <c r="AD149" s="54">
        <f ca="1">IF(AND(Table14[[#This Row],[Year of the movie]]&gt;=2011,Table14[[#This Row],[Year of the movie]]&lt;=2015),1,0)</f>
        <v>1</v>
      </c>
      <c r="AE149" s="55">
        <f ca="1">IF(AND(Table14[[#This Row],[Year of the movie]]&gt;=2016,Table14[[#This Row],[Year of the movie]]&lt;=2022),1,0)</f>
        <v>0</v>
      </c>
      <c r="AF149" s="46"/>
    </row>
    <row r="150" spans="2:32" ht="15.6" x14ac:dyDescent="0.3">
      <c r="B150" s="7"/>
      <c r="C150" s="46">
        <f t="shared" ca="1" si="38"/>
        <v>5</v>
      </c>
      <c r="D150" s="64" t="str">
        <f ca="1">VLOOKUP(C150,$K$12:$L$16,2)</f>
        <v>thriller</v>
      </c>
      <c r="E150" s="64">
        <f t="shared" ca="1" si="39"/>
        <v>1</v>
      </c>
      <c r="F150" s="64" t="str">
        <f ca="1">VLOOKUP(E150,$M$12:$N$15,2)</f>
        <v>America</v>
      </c>
      <c r="G150" s="64">
        <f t="shared" ca="1" si="40"/>
        <v>1</v>
      </c>
      <c r="H150" s="64" t="str">
        <f t="shared" ca="1" si="41"/>
        <v>Yes</v>
      </c>
      <c r="I150" s="64">
        <f t="shared" ca="1" si="42"/>
        <v>2000</v>
      </c>
      <c r="J150" s="46"/>
      <c r="K150" s="46"/>
      <c r="L150" s="46"/>
      <c r="M150" s="46"/>
      <c r="N150" s="46"/>
      <c r="O150" s="46"/>
      <c r="P150" s="13">
        <f t="shared" ca="1" si="43"/>
        <v>0</v>
      </c>
      <c r="Q150" s="14">
        <f t="shared" ca="1" si="44"/>
        <v>0</v>
      </c>
      <c r="R150" s="14">
        <f t="shared" ca="1" si="45"/>
        <v>0</v>
      </c>
      <c r="S150" s="14">
        <f t="shared" ca="1" si="46"/>
        <v>0</v>
      </c>
      <c r="T150" s="15">
        <f t="shared" ca="1" si="47"/>
        <v>1</v>
      </c>
      <c r="U150" s="13">
        <f ca="1">IF(Table14[[#This Row],[Country of the movie]]="America",1,0)</f>
        <v>1</v>
      </c>
      <c r="V150" s="14">
        <f ca="1">IF(Table14[[#This Row],[Country of the movie]]="Europe",1,0)</f>
        <v>0</v>
      </c>
      <c r="W150" s="14">
        <f ca="1">IF(Table14[[#This Row],[Country of the movie]]="Asia",1,0)</f>
        <v>0</v>
      </c>
      <c r="X150" s="15">
        <f ca="1">IF(Table14[[#This Row],[Country of the movie]]="Africa",1,0)</f>
        <v>0</v>
      </c>
      <c r="Y150" s="7">
        <f ca="1">IF(Table14[[#This Row],[Popular actor]]="Yes",1,0)</f>
        <v>1</v>
      </c>
      <c r="Z150" s="8">
        <f ca="1">IF(Table14[[#This Row],[Popular actor]]="No",1,0)</f>
        <v>0</v>
      </c>
      <c r="AA150" s="46"/>
      <c r="AB150" s="53">
        <f ca="1">IF(AND(Table14[[#This Row],[Year of the movie]]&gt;=2000,Table14[[#This Row],[Year of the movie]]&lt;=2005),1,0)</f>
        <v>1</v>
      </c>
      <c r="AC150" s="54">
        <f ca="1">IF(AND(Table14[[#This Row],[Year of the movie]]&gt;=2006,Table14[[#This Row],[Year of the movie]]&lt;=2010),1,0)</f>
        <v>0</v>
      </c>
      <c r="AD150" s="54">
        <f ca="1">IF(AND(Table14[[#This Row],[Year of the movie]]&gt;=2011,Table14[[#This Row],[Year of the movie]]&lt;=2015),1,0)</f>
        <v>0</v>
      </c>
      <c r="AE150" s="55">
        <f ca="1">IF(AND(Table14[[#This Row],[Year of the movie]]&gt;=2016,Table14[[#This Row],[Year of the movie]]&lt;=2022),1,0)</f>
        <v>0</v>
      </c>
      <c r="AF150" s="46"/>
    </row>
    <row r="151" spans="2:32" ht="15.6" x14ac:dyDescent="0.3">
      <c r="B151" s="7"/>
      <c r="C151" s="46">
        <f t="shared" ca="1" si="38"/>
        <v>2</v>
      </c>
      <c r="D151" s="64" t="str">
        <f ca="1">VLOOKUP(C151,$K$12:$L$16,2)</f>
        <v>comedy</v>
      </c>
      <c r="E151" s="64">
        <f t="shared" ca="1" si="39"/>
        <v>4</v>
      </c>
      <c r="F151" s="64" t="str">
        <f ca="1">VLOOKUP(E151,$M$12:$N$15,2)</f>
        <v>Africa</v>
      </c>
      <c r="G151" s="64">
        <f t="shared" ca="1" si="40"/>
        <v>1</v>
      </c>
      <c r="H151" s="64" t="str">
        <f t="shared" ca="1" si="41"/>
        <v>Yes</v>
      </c>
      <c r="I151" s="64">
        <f t="shared" ca="1" si="42"/>
        <v>2015</v>
      </c>
      <c r="J151" s="46"/>
      <c r="K151" s="46"/>
      <c r="L151" s="46"/>
      <c r="M151" s="46"/>
      <c r="N151" s="46"/>
      <c r="O151" s="46"/>
      <c r="P151" s="13">
        <f t="shared" ca="1" si="43"/>
        <v>0</v>
      </c>
      <c r="Q151" s="14">
        <f t="shared" ca="1" si="44"/>
        <v>0</v>
      </c>
      <c r="R151" s="14">
        <f t="shared" ca="1" si="45"/>
        <v>0</v>
      </c>
      <c r="S151" s="14">
        <f t="shared" ca="1" si="46"/>
        <v>1</v>
      </c>
      <c r="T151" s="15">
        <f t="shared" ca="1" si="47"/>
        <v>0</v>
      </c>
      <c r="U151" s="13">
        <f ca="1">IF(Table14[[#This Row],[Country of the movie]]="America",1,0)</f>
        <v>0</v>
      </c>
      <c r="V151" s="14">
        <f ca="1">IF(Table14[[#This Row],[Country of the movie]]="Europe",1,0)</f>
        <v>0</v>
      </c>
      <c r="W151" s="14">
        <f ca="1">IF(Table14[[#This Row],[Country of the movie]]="Asia",1,0)</f>
        <v>0</v>
      </c>
      <c r="X151" s="15">
        <f ca="1">IF(Table14[[#This Row],[Country of the movie]]="Africa",1,0)</f>
        <v>1</v>
      </c>
      <c r="Y151" s="7">
        <f ca="1">IF(Table14[[#This Row],[Popular actor]]="Yes",1,0)</f>
        <v>1</v>
      </c>
      <c r="Z151" s="8">
        <f ca="1">IF(Table14[[#This Row],[Popular actor]]="No",1,0)</f>
        <v>0</v>
      </c>
      <c r="AA151" s="46"/>
      <c r="AB151" s="53">
        <f ca="1">IF(AND(Table14[[#This Row],[Year of the movie]]&gt;=2000,Table14[[#This Row],[Year of the movie]]&lt;=2005),1,0)</f>
        <v>0</v>
      </c>
      <c r="AC151" s="54">
        <f ca="1">IF(AND(Table14[[#This Row],[Year of the movie]]&gt;=2006,Table14[[#This Row],[Year of the movie]]&lt;=2010),1,0)</f>
        <v>0</v>
      </c>
      <c r="AD151" s="54">
        <f ca="1">IF(AND(Table14[[#This Row],[Year of the movie]]&gt;=2011,Table14[[#This Row],[Year of the movie]]&lt;=2015),1,0)</f>
        <v>1</v>
      </c>
      <c r="AE151" s="55">
        <f ca="1">IF(AND(Table14[[#This Row],[Year of the movie]]&gt;=2016,Table14[[#This Row],[Year of the movie]]&lt;=2022),1,0)</f>
        <v>0</v>
      </c>
      <c r="AF151" s="46"/>
    </row>
    <row r="152" spans="2:32" ht="15.6" x14ac:dyDescent="0.3">
      <c r="B152" s="7"/>
      <c r="C152" s="46">
        <f t="shared" ca="1" si="38"/>
        <v>1</v>
      </c>
      <c r="D152" s="64" t="str">
        <f ca="1">VLOOKUP(C152,$K$12:$L$16,2)</f>
        <v>action</v>
      </c>
      <c r="E152" s="64">
        <f t="shared" ca="1" si="39"/>
        <v>4</v>
      </c>
      <c r="F152" s="64" t="str">
        <f ca="1">VLOOKUP(E152,$M$12:$N$15,2)</f>
        <v>Africa</v>
      </c>
      <c r="G152" s="64">
        <f t="shared" ca="1" si="40"/>
        <v>1</v>
      </c>
      <c r="H152" s="64" t="str">
        <f t="shared" ca="1" si="41"/>
        <v>Yes</v>
      </c>
      <c r="I152" s="64">
        <f t="shared" ca="1" si="42"/>
        <v>2018</v>
      </c>
      <c r="J152" s="46"/>
      <c r="K152" s="46"/>
      <c r="L152" s="46"/>
      <c r="M152" s="46"/>
      <c r="N152" s="46"/>
      <c r="O152" s="46"/>
      <c r="P152" s="13">
        <f t="shared" ca="1" si="43"/>
        <v>1</v>
      </c>
      <c r="Q152" s="14">
        <f t="shared" ca="1" si="44"/>
        <v>0</v>
      </c>
      <c r="R152" s="14">
        <f t="shared" ca="1" si="45"/>
        <v>0</v>
      </c>
      <c r="S152" s="14">
        <f t="shared" ca="1" si="46"/>
        <v>0</v>
      </c>
      <c r="T152" s="15">
        <f t="shared" ca="1" si="47"/>
        <v>0</v>
      </c>
      <c r="U152" s="13">
        <f ca="1">IF(Table14[[#This Row],[Country of the movie]]="America",1,0)</f>
        <v>0</v>
      </c>
      <c r="V152" s="14">
        <f ca="1">IF(Table14[[#This Row],[Country of the movie]]="Europe",1,0)</f>
        <v>0</v>
      </c>
      <c r="W152" s="14">
        <f ca="1">IF(Table14[[#This Row],[Country of the movie]]="Asia",1,0)</f>
        <v>0</v>
      </c>
      <c r="X152" s="15">
        <f ca="1">IF(Table14[[#This Row],[Country of the movie]]="Africa",1,0)</f>
        <v>1</v>
      </c>
      <c r="Y152" s="7">
        <f ca="1">IF(Table14[[#This Row],[Popular actor]]="Yes",1,0)</f>
        <v>1</v>
      </c>
      <c r="Z152" s="8">
        <f ca="1">IF(Table14[[#This Row],[Popular actor]]="No",1,0)</f>
        <v>0</v>
      </c>
      <c r="AA152" s="46"/>
      <c r="AB152" s="53">
        <f ca="1">IF(AND(Table14[[#This Row],[Year of the movie]]&gt;=2000,Table14[[#This Row],[Year of the movie]]&lt;=2005),1,0)</f>
        <v>0</v>
      </c>
      <c r="AC152" s="54">
        <f ca="1">IF(AND(Table14[[#This Row],[Year of the movie]]&gt;=2006,Table14[[#This Row],[Year of the movie]]&lt;=2010),1,0)</f>
        <v>0</v>
      </c>
      <c r="AD152" s="54">
        <f ca="1">IF(AND(Table14[[#This Row],[Year of the movie]]&gt;=2011,Table14[[#This Row],[Year of the movie]]&lt;=2015),1,0)</f>
        <v>0</v>
      </c>
      <c r="AE152" s="55">
        <f ca="1">IF(AND(Table14[[#This Row],[Year of the movie]]&gt;=2016,Table14[[#This Row],[Year of the movie]]&lt;=2022),1,0)</f>
        <v>1</v>
      </c>
      <c r="AF152" s="46"/>
    </row>
    <row r="153" spans="2:32" ht="15.6" x14ac:dyDescent="0.3">
      <c r="B153" s="7"/>
      <c r="C153" s="46">
        <f t="shared" ca="1" si="38"/>
        <v>4</v>
      </c>
      <c r="D153" s="64" t="str">
        <f ca="1">VLOOKUP(C153,$K$12:$L$16,2)</f>
        <v>drama</v>
      </c>
      <c r="E153" s="64">
        <f t="shared" ca="1" si="39"/>
        <v>2</v>
      </c>
      <c r="F153" s="64" t="str">
        <f ca="1">VLOOKUP(E153,$M$12:$N$15,2)</f>
        <v>Europe</v>
      </c>
      <c r="G153" s="64">
        <f t="shared" ca="1" si="40"/>
        <v>2</v>
      </c>
      <c r="H153" s="64" t="str">
        <f t="shared" ca="1" si="41"/>
        <v>No</v>
      </c>
      <c r="I153" s="64">
        <f t="shared" ca="1" si="42"/>
        <v>2004</v>
      </c>
      <c r="J153" s="46"/>
      <c r="K153" s="46"/>
      <c r="L153" s="46"/>
      <c r="M153" s="46"/>
      <c r="N153" s="46"/>
      <c r="O153" s="46"/>
      <c r="P153" s="13">
        <f t="shared" ca="1" si="43"/>
        <v>0</v>
      </c>
      <c r="Q153" s="14">
        <f t="shared" ca="1" si="44"/>
        <v>1</v>
      </c>
      <c r="R153" s="14">
        <f t="shared" ca="1" si="45"/>
        <v>0</v>
      </c>
      <c r="S153" s="14">
        <f t="shared" ca="1" si="46"/>
        <v>0</v>
      </c>
      <c r="T153" s="15">
        <f t="shared" ca="1" si="47"/>
        <v>0</v>
      </c>
      <c r="U153" s="13">
        <f ca="1">IF(Table14[[#This Row],[Country of the movie]]="America",1,0)</f>
        <v>0</v>
      </c>
      <c r="V153" s="14">
        <f ca="1">IF(Table14[[#This Row],[Country of the movie]]="Europe",1,0)</f>
        <v>1</v>
      </c>
      <c r="W153" s="14">
        <f ca="1">IF(Table14[[#This Row],[Country of the movie]]="Asia",1,0)</f>
        <v>0</v>
      </c>
      <c r="X153" s="15">
        <f ca="1">IF(Table14[[#This Row],[Country of the movie]]="Africa",1,0)</f>
        <v>0</v>
      </c>
      <c r="Y153" s="7">
        <f ca="1">IF(Table14[[#This Row],[Popular actor]]="Yes",1,0)</f>
        <v>0</v>
      </c>
      <c r="Z153" s="8">
        <f ca="1">IF(Table14[[#This Row],[Popular actor]]="No",1,0)</f>
        <v>1</v>
      </c>
      <c r="AA153" s="46"/>
      <c r="AB153" s="53">
        <f ca="1">IF(AND(Table14[[#This Row],[Year of the movie]]&gt;=2000,Table14[[#This Row],[Year of the movie]]&lt;=2005),1,0)</f>
        <v>1</v>
      </c>
      <c r="AC153" s="54">
        <f ca="1">IF(AND(Table14[[#This Row],[Year of the movie]]&gt;=2006,Table14[[#This Row],[Year of the movie]]&lt;=2010),1,0)</f>
        <v>0</v>
      </c>
      <c r="AD153" s="54">
        <f ca="1">IF(AND(Table14[[#This Row],[Year of the movie]]&gt;=2011,Table14[[#This Row],[Year of the movie]]&lt;=2015),1,0)</f>
        <v>0</v>
      </c>
      <c r="AE153" s="55">
        <f ca="1">IF(AND(Table14[[#This Row],[Year of the movie]]&gt;=2016,Table14[[#This Row],[Year of the movie]]&lt;=2022),1,0)</f>
        <v>0</v>
      </c>
      <c r="AF153" s="46"/>
    </row>
    <row r="154" spans="2:32" ht="15.6" x14ac:dyDescent="0.3">
      <c r="B154" s="7"/>
      <c r="C154" s="46">
        <f t="shared" ca="1" si="38"/>
        <v>2</v>
      </c>
      <c r="D154" s="64" t="str">
        <f ca="1">VLOOKUP(C154,$K$12:$L$16,2)</f>
        <v>comedy</v>
      </c>
      <c r="E154" s="64">
        <f t="shared" ca="1" si="39"/>
        <v>2</v>
      </c>
      <c r="F154" s="64" t="str">
        <f ca="1">VLOOKUP(E154,$M$12:$N$15,2)</f>
        <v>Europe</v>
      </c>
      <c r="G154" s="64">
        <f t="shared" ca="1" si="40"/>
        <v>1</v>
      </c>
      <c r="H154" s="64" t="str">
        <f t="shared" ca="1" si="41"/>
        <v>Yes</v>
      </c>
      <c r="I154" s="64">
        <f t="shared" ca="1" si="42"/>
        <v>2017</v>
      </c>
      <c r="J154" s="46"/>
      <c r="K154" s="46"/>
      <c r="L154" s="46"/>
      <c r="M154" s="46"/>
      <c r="N154" s="46"/>
      <c r="O154" s="46"/>
      <c r="P154" s="13">
        <f t="shared" ca="1" si="43"/>
        <v>0</v>
      </c>
      <c r="Q154" s="14">
        <f t="shared" ca="1" si="44"/>
        <v>0</v>
      </c>
      <c r="R154" s="14">
        <f t="shared" ca="1" si="45"/>
        <v>0</v>
      </c>
      <c r="S154" s="14">
        <f t="shared" ca="1" si="46"/>
        <v>1</v>
      </c>
      <c r="T154" s="15">
        <f t="shared" ca="1" si="47"/>
        <v>0</v>
      </c>
      <c r="U154" s="13">
        <f ca="1">IF(Table14[[#This Row],[Country of the movie]]="America",1,0)</f>
        <v>0</v>
      </c>
      <c r="V154" s="14">
        <f ca="1">IF(Table14[[#This Row],[Country of the movie]]="Europe",1,0)</f>
        <v>1</v>
      </c>
      <c r="W154" s="14">
        <f ca="1">IF(Table14[[#This Row],[Country of the movie]]="Asia",1,0)</f>
        <v>0</v>
      </c>
      <c r="X154" s="15">
        <f ca="1">IF(Table14[[#This Row],[Country of the movie]]="Africa",1,0)</f>
        <v>0</v>
      </c>
      <c r="Y154" s="7">
        <f ca="1">IF(Table14[[#This Row],[Popular actor]]="Yes",1,0)</f>
        <v>1</v>
      </c>
      <c r="Z154" s="8">
        <f ca="1">IF(Table14[[#This Row],[Popular actor]]="No",1,0)</f>
        <v>0</v>
      </c>
      <c r="AA154" s="46"/>
      <c r="AB154" s="53">
        <f ca="1">IF(AND(Table14[[#This Row],[Year of the movie]]&gt;=2000,Table14[[#This Row],[Year of the movie]]&lt;=2005),1,0)</f>
        <v>0</v>
      </c>
      <c r="AC154" s="54">
        <f ca="1">IF(AND(Table14[[#This Row],[Year of the movie]]&gt;=2006,Table14[[#This Row],[Year of the movie]]&lt;=2010),1,0)</f>
        <v>0</v>
      </c>
      <c r="AD154" s="54">
        <f ca="1">IF(AND(Table14[[#This Row],[Year of the movie]]&gt;=2011,Table14[[#This Row],[Year of the movie]]&lt;=2015),1,0)</f>
        <v>0</v>
      </c>
      <c r="AE154" s="55">
        <f ca="1">IF(AND(Table14[[#This Row],[Year of the movie]]&gt;=2016,Table14[[#This Row],[Year of the movie]]&lt;=2022),1,0)</f>
        <v>1</v>
      </c>
      <c r="AF154" s="46"/>
    </row>
    <row r="155" spans="2:32" ht="15.6" x14ac:dyDescent="0.3">
      <c r="B155" s="7"/>
      <c r="C155" s="46">
        <f t="shared" ca="1" si="38"/>
        <v>3</v>
      </c>
      <c r="D155" s="64" t="str">
        <f ca="1">VLOOKUP(C155,$K$12:$L$16,2)</f>
        <v>horror</v>
      </c>
      <c r="E155" s="64">
        <f t="shared" ca="1" si="39"/>
        <v>2</v>
      </c>
      <c r="F155" s="64" t="str">
        <f ca="1">VLOOKUP(E155,$M$12:$N$15,2)</f>
        <v>Europe</v>
      </c>
      <c r="G155" s="64">
        <f t="shared" ca="1" si="40"/>
        <v>1</v>
      </c>
      <c r="H155" s="64" t="str">
        <f t="shared" ca="1" si="41"/>
        <v>Yes</v>
      </c>
      <c r="I155" s="64">
        <f t="shared" ca="1" si="42"/>
        <v>2020</v>
      </c>
      <c r="J155" s="46"/>
      <c r="K155" s="46"/>
      <c r="L155" s="46"/>
      <c r="M155" s="46"/>
      <c r="N155" s="46"/>
      <c r="O155" s="46"/>
      <c r="P155" s="13">
        <f t="shared" ca="1" si="43"/>
        <v>0</v>
      </c>
      <c r="Q155" s="14">
        <f t="shared" ca="1" si="44"/>
        <v>0</v>
      </c>
      <c r="R155" s="14">
        <f t="shared" ca="1" si="45"/>
        <v>1</v>
      </c>
      <c r="S155" s="14">
        <f t="shared" ca="1" si="46"/>
        <v>0</v>
      </c>
      <c r="T155" s="15">
        <f t="shared" ca="1" si="47"/>
        <v>0</v>
      </c>
      <c r="U155" s="13">
        <f ca="1">IF(Table14[[#This Row],[Country of the movie]]="America",1,0)</f>
        <v>0</v>
      </c>
      <c r="V155" s="14">
        <f ca="1">IF(Table14[[#This Row],[Country of the movie]]="Europe",1,0)</f>
        <v>1</v>
      </c>
      <c r="W155" s="14">
        <f ca="1">IF(Table14[[#This Row],[Country of the movie]]="Asia",1,0)</f>
        <v>0</v>
      </c>
      <c r="X155" s="15">
        <f ca="1">IF(Table14[[#This Row],[Country of the movie]]="Africa",1,0)</f>
        <v>0</v>
      </c>
      <c r="Y155" s="7">
        <f ca="1">IF(Table14[[#This Row],[Popular actor]]="Yes",1,0)</f>
        <v>1</v>
      </c>
      <c r="Z155" s="8">
        <f ca="1">IF(Table14[[#This Row],[Popular actor]]="No",1,0)</f>
        <v>0</v>
      </c>
      <c r="AA155" s="46"/>
      <c r="AB155" s="53">
        <f ca="1">IF(AND(Table14[[#This Row],[Year of the movie]]&gt;=2000,Table14[[#This Row],[Year of the movie]]&lt;=2005),1,0)</f>
        <v>0</v>
      </c>
      <c r="AC155" s="54">
        <f ca="1">IF(AND(Table14[[#This Row],[Year of the movie]]&gt;=2006,Table14[[#This Row],[Year of the movie]]&lt;=2010),1,0)</f>
        <v>0</v>
      </c>
      <c r="AD155" s="54">
        <f ca="1">IF(AND(Table14[[#This Row],[Year of the movie]]&gt;=2011,Table14[[#This Row],[Year of the movie]]&lt;=2015),1,0)</f>
        <v>0</v>
      </c>
      <c r="AE155" s="55">
        <f ca="1">IF(AND(Table14[[#This Row],[Year of the movie]]&gt;=2016,Table14[[#This Row],[Year of the movie]]&lt;=2022),1,0)</f>
        <v>1</v>
      </c>
      <c r="AF155" s="46"/>
    </row>
    <row r="156" spans="2:32" ht="15.6" x14ac:dyDescent="0.3">
      <c r="B156" s="7"/>
      <c r="C156" s="46">
        <f t="shared" ca="1" si="38"/>
        <v>3</v>
      </c>
      <c r="D156" s="64" t="str">
        <f ca="1">VLOOKUP(C156,$K$12:$L$16,2)</f>
        <v>horror</v>
      </c>
      <c r="E156" s="64">
        <f t="shared" ca="1" si="39"/>
        <v>2</v>
      </c>
      <c r="F156" s="64" t="str">
        <f ca="1">VLOOKUP(E156,$M$12:$N$15,2)</f>
        <v>Europe</v>
      </c>
      <c r="G156" s="64">
        <f t="shared" ca="1" si="40"/>
        <v>2</v>
      </c>
      <c r="H156" s="64" t="str">
        <f t="shared" ca="1" si="41"/>
        <v>No</v>
      </c>
      <c r="I156" s="64">
        <f t="shared" ca="1" si="42"/>
        <v>2002</v>
      </c>
      <c r="J156" s="46"/>
      <c r="K156" s="46"/>
      <c r="L156" s="46"/>
      <c r="M156" s="46"/>
      <c r="N156" s="46"/>
      <c r="O156" s="46"/>
      <c r="P156" s="13">
        <f t="shared" ca="1" si="43"/>
        <v>0</v>
      </c>
      <c r="Q156" s="14">
        <f t="shared" ca="1" si="44"/>
        <v>0</v>
      </c>
      <c r="R156" s="14">
        <f t="shared" ca="1" si="45"/>
        <v>1</v>
      </c>
      <c r="S156" s="14">
        <f t="shared" ca="1" si="46"/>
        <v>0</v>
      </c>
      <c r="T156" s="15">
        <f t="shared" ca="1" si="47"/>
        <v>0</v>
      </c>
      <c r="U156" s="13">
        <f ca="1">IF(Table14[[#This Row],[Country of the movie]]="America",1,0)</f>
        <v>0</v>
      </c>
      <c r="V156" s="14">
        <f ca="1">IF(Table14[[#This Row],[Country of the movie]]="Europe",1,0)</f>
        <v>1</v>
      </c>
      <c r="W156" s="14">
        <f ca="1">IF(Table14[[#This Row],[Country of the movie]]="Asia",1,0)</f>
        <v>0</v>
      </c>
      <c r="X156" s="15">
        <f ca="1">IF(Table14[[#This Row],[Country of the movie]]="Africa",1,0)</f>
        <v>0</v>
      </c>
      <c r="Y156" s="7">
        <f ca="1">IF(Table14[[#This Row],[Popular actor]]="Yes",1,0)</f>
        <v>0</v>
      </c>
      <c r="Z156" s="8">
        <f ca="1">IF(Table14[[#This Row],[Popular actor]]="No",1,0)</f>
        <v>1</v>
      </c>
      <c r="AA156" s="46"/>
      <c r="AB156" s="53">
        <f ca="1">IF(AND(Table14[[#This Row],[Year of the movie]]&gt;=2000,Table14[[#This Row],[Year of the movie]]&lt;=2005),1,0)</f>
        <v>1</v>
      </c>
      <c r="AC156" s="54">
        <f ca="1">IF(AND(Table14[[#This Row],[Year of the movie]]&gt;=2006,Table14[[#This Row],[Year of the movie]]&lt;=2010),1,0)</f>
        <v>0</v>
      </c>
      <c r="AD156" s="54">
        <f ca="1">IF(AND(Table14[[#This Row],[Year of the movie]]&gt;=2011,Table14[[#This Row],[Year of the movie]]&lt;=2015),1,0)</f>
        <v>0</v>
      </c>
      <c r="AE156" s="55">
        <f ca="1">IF(AND(Table14[[#This Row],[Year of the movie]]&gt;=2016,Table14[[#This Row],[Year of the movie]]&lt;=2022),1,0)</f>
        <v>0</v>
      </c>
      <c r="AF156" s="46"/>
    </row>
    <row r="157" spans="2:32" ht="15.6" x14ac:dyDescent="0.3">
      <c r="B157" s="7"/>
      <c r="C157" s="46">
        <f t="shared" ca="1" si="38"/>
        <v>1</v>
      </c>
      <c r="D157" s="64" t="str">
        <f ca="1">VLOOKUP(C157,$K$12:$L$16,2)</f>
        <v>action</v>
      </c>
      <c r="E157" s="64">
        <f t="shared" ca="1" si="39"/>
        <v>3</v>
      </c>
      <c r="F157" s="64" t="str">
        <f ca="1">VLOOKUP(E157,$M$12:$N$15,2)</f>
        <v>Asia</v>
      </c>
      <c r="G157" s="64">
        <f t="shared" ca="1" si="40"/>
        <v>1</v>
      </c>
      <c r="H157" s="64" t="str">
        <f t="shared" ca="1" si="41"/>
        <v>Yes</v>
      </c>
      <c r="I157" s="64">
        <f t="shared" ca="1" si="42"/>
        <v>2006</v>
      </c>
      <c r="J157" s="46"/>
      <c r="K157" s="46"/>
      <c r="L157" s="46"/>
      <c r="M157" s="46"/>
      <c r="N157" s="46"/>
      <c r="O157" s="46"/>
      <c r="P157" s="13">
        <f t="shared" ca="1" si="43"/>
        <v>1</v>
      </c>
      <c r="Q157" s="14">
        <f t="shared" ca="1" si="44"/>
        <v>0</v>
      </c>
      <c r="R157" s="14">
        <f t="shared" ca="1" si="45"/>
        <v>0</v>
      </c>
      <c r="S157" s="14">
        <f t="shared" ca="1" si="46"/>
        <v>0</v>
      </c>
      <c r="T157" s="15">
        <f t="shared" ca="1" si="47"/>
        <v>0</v>
      </c>
      <c r="U157" s="13">
        <f ca="1">IF(Table14[[#This Row],[Country of the movie]]="America",1,0)</f>
        <v>0</v>
      </c>
      <c r="V157" s="14">
        <f ca="1">IF(Table14[[#This Row],[Country of the movie]]="Europe",1,0)</f>
        <v>0</v>
      </c>
      <c r="W157" s="14">
        <f ca="1">IF(Table14[[#This Row],[Country of the movie]]="Asia",1,0)</f>
        <v>1</v>
      </c>
      <c r="X157" s="15">
        <f ca="1">IF(Table14[[#This Row],[Country of the movie]]="Africa",1,0)</f>
        <v>0</v>
      </c>
      <c r="Y157" s="7">
        <f ca="1">IF(Table14[[#This Row],[Popular actor]]="Yes",1,0)</f>
        <v>1</v>
      </c>
      <c r="Z157" s="8">
        <f ca="1">IF(Table14[[#This Row],[Popular actor]]="No",1,0)</f>
        <v>0</v>
      </c>
      <c r="AA157" s="46"/>
      <c r="AB157" s="53">
        <f ca="1">IF(AND(Table14[[#This Row],[Year of the movie]]&gt;=2000,Table14[[#This Row],[Year of the movie]]&lt;=2005),1,0)</f>
        <v>0</v>
      </c>
      <c r="AC157" s="54">
        <f ca="1">IF(AND(Table14[[#This Row],[Year of the movie]]&gt;=2006,Table14[[#This Row],[Year of the movie]]&lt;=2010),1,0)</f>
        <v>1</v>
      </c>
      <c r="AD157" s="54">
        <f ca="1">IF(AND(Table14[[#This Row],[Year of the movie]]&gt;=2011,Table14[[#This Row],[Year of the movie]]&lt;=2015),1,0)</f>
        <v>0</v>
      </c>
      <c r="AE157" s="55">
        <f ca="1">IF(AND(Table14[[#This Row],[Year of the movie]]&gt;=2016,Table14[[#This Row],[Year of the movie]]&lt;=2022),1,0)</f>
        <v>0</v>
      </c>
      <c r="AF157" s="46"/>
    </row>
    <row r="158" spans="2:32" ht="16.2" thickBot="1" x14ac:dyDescent="0.35">
      <c r="B158" s="7"/>
      <c r="C158" s="46">
        <f t="shared" ca="1" si="38"/>
        <v>5</v>
      </c>
      <c r="D158" s="64" t="str">
        <f ca="1">VLOOKUP(C158,$K$12:$L$16,2)</f>
        <v>thriller</v>
      </c>
      <c r="E158" s="64">
        <f t="shared" ca="1" si="39"/>
        <v>3</v>
      </c>
      <c r="F158" s="64" t="str">
        <f ca="1">VLOOKUP(E158,$M$12:$N$15,2)</f>
        <v>Asia</v>
      </c>
      <c r="G158" s="64">
        <f t="shared" ca="1" si="40"/>
        <v>2</v>
      </c>
      <c r="H158" s="64" t="str">
        <f t="shared" ca="1" si="41"/>
        <v>No</v>
      </c>
      <c r="I158" s="64">
        <f t="shared" ca="1" si="42"/>
        <v>2020</v>
      </c>
      <c r="J158" s="46"/>
      <c r="K158" s="46"/>
      <c r="L158" s="46"/>
      <c r="M158" s="46"/>
      <c r="N158" s="46"/>
      <c r="O158" s="46"/>
      <c r="P158" s="16">
        <f t="shared" ca="1" si="43"/>
        <v>0</v>
      </c>
      <c r="Q158" s="17">
        <f t="shared" ca="1" si="44"/>
        <v>0</v>
      </c>
      <c r="R158" s="17">
        <f t="shared" ca="1" si="45"/>
        <v>0</v>
      </c>
      <c r="S158" s="17">
        <f t="shared" ca="1" si="46"/>
        <v>0</v>
      </c>
      <c r="T158" s="18">
        <f t="shared" ca="1" si="47"/>
        <v>1</v>
      </c>
      <c r="U158" s="13">
        <f ca="1">IF(Table14[[#This Row],[Country of the movie]]="America",1,0)</f>
        <v>0</v>
      </c>
      <c r="V158" s="14">
        <f ca="1">IF(Table14[[#This Row],[Country of the movie]]="Europe",1,0)</f>
        <v>0</v>
      </c>
      <c r="W158" s="14">
        <f ca="1">IF(Table14[[#This Row],[Country of the movie]]="Asia",1,0)</f>
        <v>1</v>
      </c>
      <c r="X158" s="15">
        <f ca="1">IF(Table14[[#This Row],[Country of the movie]]="Africa",1,0)</f>
        <v>0</v>
      </c>
      <c r="Y158" s="7">
        <f ca="1">IF(Table14[[#This Row],[Popular actor]]="Yes",1,0)</f>
        <v>0</v>
      </c>
      <c r="Z158" s="8">
        <f ca="1">IF(Table14[[#This Row],[Popular actor]]="No",1,0)</f>
        <v>1</v>
      </c>
      <c r="AA158" s="46"/>
      <c r="AB158" s="56">
        <f ca="1">IF(AND(Table14[[#This Row],[Year of the movie]]&gt;=2000,Table14[[#This Row],[Year of the movie]]&lt;=2005),1,0)</f>
        <v>0</v>
      </c>
      <c r="AC158" s="57">
        <f ca="1">IF(AND(Table14[[#This Row],[Year of the movie]]&gt;=2006,Table14[[#This Row],[Year of the movie]]&lt;=2010),1,0)</f>
        <v>0</v>
      </c>
      <c r="AD158" s="57">
        <f ca="1">IF(AND(Table14[[#This Row],[Year of the movie]]&gt;=2011,Table14[[#This Row],[Year of the movie]]&lt;=2015),1,0)</f>
        <v>0</v>
      </c>
      <c r="AE158" s="58">
        <f ca="1">IF(AND(Table14[[#This Row],[Year of the movie]]&gt;=2016,Table14[[#This Row],[Year of the movie]]&lt;=2022),1,0)</f>
        <v>1</v>
      </c>
      <c r="AF158" s="46"/>
    </row>
    <row r="159" spans="2:32" ht="15" thickBot="1" x14ac:dyDescent="0.35">
      <c r="B159" s="7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" t="s">
        <v>24</v>
      </c>
      <c r="P159" s="19">
        <f ca="1">SUM(P119:P158)</f>
        <v>5</v>
      </c>
      <c r="Q159" s="19">
        <f ca="1">SUM(Q119:Q158)</f>
        <v>8</v>
      </c>
      <c r="R159" s="19">
        <f ca="1">SUM(R119:R158)</f>
        <v>7</v>
      </c>
      <c r="S159" s="19">
        <f ca="1">SUM(S119:S158)</f>
        <v>9</v>
      </c>
      <c r="T159" s="20">
        <f ca="1">SUM(T119:T158)</f>
        <v>11</v>
      </c>
      <c r="U159" s="21">
        <f ca="1">SUM(U119:U158)</f>
        <v>9</v>
      </c>
      <c r="V159" s="20">
        <f ca="1">SUM(V119:V158)</f>
        <v>13</v>
      </c>
      <c r="W159" s="20">
        <f ca="1">SUM(W119:W158)</f>
        <v>8</v>
      </c>
      <c r="X159" s="20">
        <f ca="1">SUM(X119:X158)</f>
        <v>10</v>
      </c>
      <c r="Y159" s="62">
        <f ca="1">SUM(Y119:Y158)</f>
        <v>23</v>
      </c>
      <c r="Z159" s="12">
        <f t="shared" ref="Z159:AE159" ca="1" si="48">SUM(Z119:Z158)</f>
        <v>17</v>
      </c>
      <c r="AA159" s="46"/>
      <c r="AB159" s="62">
        <f t="shared" ref="AB159:AF159" ca="1" si="49">SUM(AB119:AB158)</f>
        <v>8</v>
      </c>
      <c r="AC159" s="12">
        <f t="shared" ca="1" si="49"/>
        <v>5</v>
      </c>
      <c r="AD159" s="12">
        <f t="shared" ca="1" si="49"/>
        <v>10</v>
      </c>
      <c r="AE159" s="12">
        <f t="shared" ca="1" si="49"/>
        <v>17</v>
      </c>
      <c r="AF159" s="46"/>
    </row>
    <row r="160" spans="2:32" x14ac:dyDescent="0.3">
      <c r="B160" s="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5"/>
      <c r="Q160" s="45"/>
      <c r="R160" s="45"/>
      <c r="S160" s="45"/>
      <c r="T160" s="6"/>
      <c r="U160" s="60"/>
      <c r="V160" s="45"/>
      <c r="W160" s="45"/>
      <c r="X160" s="6"/>
      <c r="Y160" s="5"/>
      <c r="Z160" s="45"/>
      <c r="AA160" s="45"/>
      <c r="AB160" s="6" t="s">
        <v>19</v>
      </c>
      <c r="AC160" s="5"/>
      <c r="AD160" s="45"/>
      <c r="AE160" s="45"/>
      <c r="AF160" s="6"/>
    </row>
    <row r="161" spans="2:32" x14ac:dyDescent="0.3">
      <c r="B161" s="7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7"/>
      <c r="Q161" s="46"/>
      <c r="R161" s="46"/>
      <c r="S161" s="46"/>
      <c r="T161" s="8"/>
      <c r="U161" s="7"/>
      <c r="V161" s="46"/>
      <c r="W161" s="46"/>
      <c r="X161" s="8"/>
      <c r="Y161" s="7"/>
      <c r="Z161" s="46"/>
      <c r="AA161" s="46"/>
      <c r="AB161" s="8"/>
      <c r="AC161" s="7">
        <f ca="1">AB159</f>
        <v>8</v>
      </c>
      <c r="AD161" s="46" t="str">
        <f>AB118</f>
        <v>From 2000 to 2005</v>
      </c>
      <c r="AE161" s="46"/>
      <c r="AF161" s="8"/>
    </row>
    <row r="162" spans="2:32" x14ac:dyDescent="0.3">
      <c r="B162" s="7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7">
        <f ca="1">P159</f>
        <v>5</v>
      </c>
      <c r="Q162" s="46" t="str">
        <f>P118</f>
        <v>action</v>
      </c>
      <c r="R162" s="46">
        <f ca="1">MAX(P162:P166)</f>
        <v>11</v>
      </c>
      <c r="S162" s="46"/>
      <c r="T162" s="8"/>
      <c r="U162" s="7">
        <f ca="1">U159</f>
        <v>9</v>
      </c>
      <c r="V162" s="46" t="str">
        <f>U118</f>
        <v>America</v>
      </c>
      <c r="W162" s="46">
        <f ca="1">MAX(U162:U165)</f>
        <v>13</v>
      </c>
      <c r="X162" s="8"/>
      <c r="Y162" s="7">
        <f ca="1">Y159</f>
        <v>23</v>
      </c>
      <c r="Z162" s="46" t="str">
        <f>Y118</f>
        <v>Yes</v>
      </c>
      <c r="AA162" s="46">
        <f ca="1">MAX(Y162:Y163)</f>
        <v>23</v>
      </c>
      <c r="AB162" s="8"/>
      <c r="AC162" s="7">
        <f ca="1">AC159</f>
        <v>5</v>
      </c>
      <c r="AD162" s="46" t="str">
        <f>AC118</f>
        <v>from 2006 to 2010</v>
      </c>
      <c r="AE162" s="46">
        <f ca="1">MAX(AC161:AC164)</f>
        <v>17</v>
      </c>
      <c r="AF162" s="8"/>
    </row>
    <row r="163" spans="2:32" x14ac:dyDescent="0.3">
      <c r="B163" s="7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7">
        <f ca="1">Q159</f>
        <v>8</v>
      </c>
      <c r="Q163" s="46" t="str">
        <f>Q118</f>
        <v>drama</v>
      </c>
      <c r="R163" s="46"/>
      <c r="S163" s="59" t="str">
        <f ca="1">VLOOKUP(R162,$P$56:$Q$60,2)</f>
        <v>horror</v>
      </c>
      <c r="T163" s="8"/>
      <c r="U163" s="7">
        <f ca="1">V159</f>
        <v>13</v>
      </c>
      <c r="V163" s="46" t="str">
        <f>V118</f>
        <v>Europe</v>
      </c>
      <c r="W163" s="46"/>
      <c r="X163" s="61" t="str">
        <f ca="1">VLOOKUP(W162,$U$56:$V$59,2)</f>
        <v>Europe</v>
      </c>
      <c r="Y163" s="7">
        <f ca="1">Z159</f>
        <v>17</v>
      </c>
      <c r="Z163" s="46" t="str">
        <f>Z118</f>
        <v>No</v>
      </c>
      <c r="AA163" s="46"/>
      <c r="AB163" s="61" t="str">
        <f ca="1">VLOOKUP(AA162,$Y$56:$Z$57,2)</f>
        <v>No</v>
      </c>
      <c r="AC163" s="7">
        <f ca="1">AD159</f>
        <v>10</v>
      </c>
      <c r="AD163" s="46" t="str">
        <f>AD118</f>
        <v>from 2011 to 2015</v>
      </c>
      <c r="AE163" s="46"/>
      <c r="AF163" s="61" t="str">
        <f ca="1">VLOOKUP(AE162,$AC$55:$AD$58,2)</f>
        <v>form 2016 to 2022</v>
      </c>
    </row>
    <row r="164" spans="2:32" x14ac:dyDescent="0.3">
      <c r="B164" s="7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7">
        <f ca="1">R159</f>
        <v>7</v>
      </c>
      <c r="Q164" s="46" t="str">
        <f>R118</f>
        <v>horror</v>
      </c>
      <c r="R164" s="46"/>
      <c r="S164" s="46"/>
      <c r="T164" s="8"/>
      <c r="U164" s="7">
        <f ca="1">W159</f>
        <v>8</v>
      </c>
      <c r="V164" s="46" t="str">
        <f>W118</f>
        <v>Asia</v>
      </c>
      <c r="W164" s="46"/>
      <c r="X164" s="8"/>
      <c r="Y164" s="7"/>
      <c r="Z164" s="46"/>
      <c r="AA164" s="46"/>
      <c r="AB164" s="8"/>
      <c r="AC164" s="7">
        <f ca="1">AE159</f>
        <v>17</v>
      </c>
      <c r="AD164" s="46" t="str">
        <f>AE118</f>
        <v>form 2016 to 2022</v>
      </c>
      <c r="AE164" s="46"/>
      <c r="AF164" s="8"/>
    </row>
    <row r="165" spans="2:32" x14ac:dyDescent="0.3">
      <c r="B165" s="7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7">
        <f ca="1">S159</f>
        <v>9</v>
      </c>
      <c r="Q165" s="46" t="str">
        <f>S118</f>
        <v>comedy</v>
      </c>
      <c r="R165" s="46"/>
      <c r="S165" s="46"/>
      <c r="T165" s="8"/>
      <c r="U165" s="7">
        <f ca="1">X159</f>
        <v>10</v>
      </c>
      <c r="V165" s="46" t="str">
        <f>X118</f>
        <v>Africa</v>
      </c>
      <c r="W165" s="46"/>
      <c r="X165" s="8"/>
      <c r="Y165" s="7"/>
      <c r="Z165" s="46"/>
      <c r="AA165" s="46"/>
      <c r="AB165" s="8"/>
      <c r="AC165" s="7"/>
      <c r="AD165" s="46"/>
      <c r="AE165" s="46"/>
      <c r="AF165" s="8"/>
    </row>
    <row r="166" spans="2:32" x14ac:dyDescent="0.3">
      <c r="B166" s="7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7">
        <f ca="1">T159</f>
        <v>11</v>
      </c>
      <c r="Q166" s="46" t="str">
        <f>T118</f>
        <v>thriller</v>
      </c>
      <c r="R166" s="46"/>
      <c r="S166" s="46"/>
      <c r="T166" s="8"/>
      <c r="U166" s="7"/>
      <c r="V166" s="46"/>
      <c r="W166" s="46"/>
      <c r="X166" s="8"/>
      <c r="Y166" s="7"/>
      <c r="Z166" s="46"/>
      <c r="AA166" s="46"/>
      <c r="AB166" s="8"/>
      <c r="AC166" s="7"/>
      <c r="AD166" s="46"/>
      <c r="AE166" s="46"/>
      <c r="AF166" s="8"/>
    </row>
    <row r="167" spans="2:32" ht="15" thickBot="1" x14ac:dyDescent="0.35">
      <c r="B167" s="7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7"/>
      <c r="Q167" s="48"/>
      <c r="R167" s="48"/>
      <c r="S167" s="48"/>
      <c r="T167" s="49"/>
      <c r="U167" s="47"/>
      <c r="V167" s="48"/>
      <c r="W167" s="48"/>
      <c r="X167" s="49"/>
      <c r="Y167" s="47"/>
      <c r="Z167" s="48"/>
      <c r="AA167" s="48"/>
      <c r="AB167" s="49"/>
      <c r="AC167" s="47"/>
      <c r="AD167" s="48"/>
      <c r="AE167" s="48"/>
      <c r="AF167" s="49"/>
    </row>
    <row r="168" spans="2:32" ht="15" thickBot="1" x14ac:dyDescent="0.35">
      <c r="B168" s="47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</row>
    <row r="169" spans="2:32" ht="21.6" thickBot="1" x14ac:dyDescent="0.45">
      <c r="B169" s="65" t="s">
        <v>37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</row>
    <row r="170" spans="2:32" ht="15" thickBot="1" x14ac:dyDescent="0.35">
      <c r="B170" s="7"/>
      <c r="C170" s="46"/>
      <c r="D170" s="46"/>
      <c r="E170" s="46"/>
      <c r="F170" s="46"/>
      <c r="G170" s="46"/>
      <c r="H170" s="46"/>
      <c r="I170" s="46"/>
      <c r="J170" s="46"/>
      <c r="K170" s="54"/>
      <c r="L170" s="54"/>
      <c r="M170" s="54"/>
      <c r="N170" s="54"/>
      <c r="O170" s="46"/>
      <c r="P170" s="26" t="s">
        <v>23</v>
      </c>
      <c r="Q170" s="27"/>
      <c r="R170" s="27"/>
      <c r="S170" s="27"/>
      <c r="T170" s="28"/>
      <c r="U170" s="26" t="s">
        <v>27</v>
      </c>
      <c r="V170" s="27"/>
      <c r="W170" s="27"/>
      <c r="X170" s="28"/>
      <c r="Y170" s="24" t="s">
        <v>28</v>
      </c>
      <c r="Z170" s="25"/>
      <c r="AA170" s="46"/>
      <c r="AB170" s="42" t="s">
        <v>35</v>
      </c>
      <c r="AC170" s="43"/>
      <c r="AD170" s="43"/>
      <c r="AE170" s="44"/>
      <c r="AF170" s="46"/>
    </row>
    <row r="171" spans="2:32" ht="15" thickBot="1" x14ac:dyDescent="0.35">
      <c r="B171" s="7"/>
      <c r="C171" s="46"/>
      <c r="D171" s="63" t="s">
        <v>3</v>
      </c>
      <c r="E171" s="63" t="s">
        <v>25</v>
      </c>
      <c r="F171" s="63" t="s">
        <v>1</v>
      </c>
      <c r="G171" s="63" t="s">
        <v>26</v>
      </c>
      <c r="H171" s="63" t="s">
        <v>2</v>
      </c>
      <c r="I171" s="63" t="s">
        <v>4</v>
      </c>
      <c r="J171" s="46"/>
      <c r="K171" s="46">
        <v>1</v>
      </c>
      <c r="L171" s="46" t="s">
        <v>5</v>
      </c>
      <c r="M171" s="46">
        <v>1</v>
      </c>
      <c r="N171" s="46" t="s">
        <v>12</v>
      </c>
      <c r="O171" s="46"/>
      <c r="P171" s="21" t="s">
        <v>5</v>
      </c>
      <c r="Q171" s="21" t="s">
        <v>8</v>
      </c>
      <c r="R171" s="21" t="s">
        <v>7</v>
      </c>
      <c r="S171" s="21" t="s">
        <v>6</v>
      </c>
      <c r="T171" s="20" t="s">
        <v>9</v>
      </c>
      <c r="U171" s="22" t="s">
        <v>12</v>
      </c>
      <c r="V171" s="23" t="s">
        <v>13</v>
      </c>
      <c r="W171" s="23" t="s">
        <v>14</v>
      </c>
      <c r="X171" s="23" t="s">
        <v>15</v>
      </c>
      <c r="Y171" s="22" t="s">
        <v>30</v>
      </c>
      <c r="Z171" s="23" t="s">
        <v>29</v>
      </c>
      <c r="AA171" s="46"/>
      <c r="AB171" s="22" t="s">
        <v>31</v>
      </c>
      <c r="AC171" s="22" t="s">
        <v>32</v>
      </c>
      <c r="AD171" s="22" t="s">
        <v>33</v>
      </c>
      <c r="AE171" s="22" t="s">
        <v>34</v>
      </c>
      <c r="AF171" s="46"/>
    </row>
    <row r="172" spans="2:32" ht="15.6" x14ac:dyDescent="0.3">
      <c r="B172" s="7"/>
      <c r="C172" s="46">
        <f ca="1">RANDBETWEEN(1,5)</f>
        <v>5</v>
      </c>
      <c r="D172" s="64" t="str">
        <f ca="1">VLOOKUP(C172,$K$12:$L$16,2)</f>
        <v>thriller</v>
      </c>
      <c r="E172" s="64">
        <f ca="1">RANDBETWEEN(1,4)</f>
        <v>4</v>
      </c>
      <c r="F172" s="64" t="str">
        <f ca="1">VLOOKUP(E172,$M$12:$N$15,2)</f>
        <v>Africa</v>
      </c>
      <c r="G172" s="64">
        <f ca="1">RANDBETWEEN(1,2)</f>
        <v>1</v>
      </c>
      <c r="H172" s="64" t="str">
        <f ca="1">IF(G172=1,"Yes","No")</f>
        <v>Yes</v>
      </c>
      <c r="I172" s="64">
        <f ca="1">RANDBETWEEN(2000,2022)</f>
        <v>2019</v>
      </c>
      <c r="J172" s="46"/>
      <c r="K172" s="46">
        <v>2</v>
      </c>
      <c r="L172" s="46" t="s">
        <v>6</v>
      </c>
      <c r="M172" s="46">
        <v>2</v>
      </c>
      <c r="N172" s="46" t="s">
        <v>13</v>
      </c>
      <c r="O172" s="46"/>
      <c r="P172" s="10">
        <f ca="1">IF(D172="action",1,0)</f>
        <v>0</v>
      </c>
      <c r="Q172" s="11">
        <f ca="1">IF(D172="drama",1,0)</f>
        <v>0</v>
      </c>
      <c r="R172" s="11">
        <f ca="1">IF(D172="horror",1,0)</f>
        <v>0</v>
      </c>
      <c r="S172" s="11">
        <f ca="1">IF(D172="comedy",1,0)</f>
        <v>0</v>
      </c>
      <c r="T172" s="12">
        <f ca="1">IF(D172="thriller",1,0)</f>
        <v>1</v>
      </c>
      <c r="U172" s="10">
        <f ca="1">IF(Table15[[#This Row],[Country of the movie]]="America",1,0)</f>
        <v>0</v>
      </c>
      <c r="V172" s="11">
        <f ca="1">IF(Table15[[#This Row],[Country of the movie]]="Europe",1,0)</f>
        <v>0</v>
      </c>
      <c r="W172" s="11">
        <f ca="1">IF(Table15[[#This Row],[Country of the movie]]="Asia",1,0)</f>
        <v>0</v>
      </c>
      <c r="X172" s="12">
        <f ca="1">IF(Table15[[#This Row],[Country of the movie]]="Africa",1,0)</f>
        <v>1</v>
      </c>
      <c r="Y172" s="5">
        <f ca="1">IF(Table15[[#This Row],[Popular actor]]="Yes",1,0)</f>
        <v>1</v>
      </c>
      <c r="Z172" s="6">
        <f ca="1">IF(Table15[[#This Row],[Popular actor]]="No",1,0)</f>
        <v>0</v>
      </c>
      <c r="AA172" s="46"/>
      <c r="AB172" s="50">
        <f ca="1">IF(AND(Table15[[#This Row],[Year of the movie]]&gt;=2000,Table15[[#This Row],[Year of the movie]]&lt;=2005),1,0)</f>
        <v>0</v>
      </c>
      <c r="AC172" s="51">
        <f ca="1">IF(AND(Table15[[#This Row],[Year of the movie]]&gt;=2006,Table15[[#This Row],[Year of the movie]]&lt;=2010),1,0)</f>
        <v>0</v>
      </c>
      <c r="AD172" s="51">
        <f ca="1">IF(AND(Table15[[#This Row],[Year of the movie]]&gt;=2011,Table15[[#This Row],[Year of the movie]]&lt;=2015),1,0)</f>
        <v>0</v>
      </c>
      <c r="AE172" s="52">
        <f ca="1">IF(AND(Table15[[#This Row],[Year of the movie]]&gt;=2016,Table15[[#This Row],[Year of the movie]]&lt;=2022),1,0)</f>
        <v>1</v>
      </c>
      <c r="AF172" s="46"/>
    </row>
    <row r="173" spans="2:32" ht="15.6" x14ac:dyDescent="0.3">
      <c r="B173" s="7"/>
      <c r="C173" s="46">
        <f t="shared" ref="C173:C211" ca="1" si="50">RANDBETWEEN(1,5)</f>
        <v>2</v>
      </c>
      <c r="D173" s="64" t="str">
        <f ca="1">VLOOKUP(C173,$K$12:$L$16,2)</f>
        <v>comedy</v>
      </c>
      <c r="E173" s="64">
        <f t="shared" ref="E173:E211" ca="1" si="51">RANDBETWEEN(1,4)</f>
        <v>1</v>
      </c>
      <c r="F173" s="64" t="str">
        <f ca="1">VLOOKUP(E173,$M$12:$N$15,2)</f>
        <v>America</v>
      </c>
      <c r="G173" s="64">
        <f t="shared" ref="G173:G211" ca="1" si="52">RANDBETWEEN(1,2)</f>
        <v>2</v>
      </c>
      <c r="H173" s="64" t="str">
        <f t="shared" ref="H173:H211" ca="1" si="53">IF(G173=1,"Yes","No")</f>
        <v>No</v>
      </c>
      <c r="I173" s="64">
        <f t="shared" ref="I173:I211" ca="1" si="54">RANDBETWEEN(2000,2022)</f>
        <v>2003</v>
      </c>
      <c r="J173" s="46"/>
      <c r="K173" s="46">
        <v>3</v>
      </c>
      <c r="L173" s="46" t="s">
        <v>7</v>
      </c>
      <c r="M173" s="46">
        <v>3</v>
      </c>
      <c r="N173" s="46" t="s">
        <v>14</v>
      </c>
      <c r="O173" s="46"/>
      <c r="P173" s="13">
        <f t="shared" ref="P173:P211" ca="1" si="55">IF(D173="action",1,0)</f>
        <v>0</v>
      </c>
      <c r="Q173" s="14">
        <f t="shared" ref="Q173:Q211" ca="1" si="56">IF(D173="drama",1,0)</f>
        <v>0</v>
      </c>
      <c r="R173" s="14">
        <f t="shared" ref="R173:R211" ca="1" si="57">IF(D173="horror",1,0)</f>
        <v>0</v>
      </c>
      <c r="S173" s="14">
        <f t="shared" ref="S173:S211" ca="1" si="58">IF(D173="comedy",1,0)</f>
        <v>1</v>
      </c>
      <c r="T173" s="15">
        <f t="shared" ref="T173:T211" ca="1" si="59">IF(D173="thriller",1,0)</f>
        <v>0</v>
      </c>
      <c r="U173" s="13">
        <f ca="1">IF(Table15[[#This Row],[Country of the movie]]="America",1,0)</f>
        <v>1</v>
      </c>
      <c r="V173" s="14">
        <f ca="1">IF(Table15[[#This Row],[Country of the movie]]="Europe",1,0)</f>
        <v>0</v>
      </c>
      <c r="W173" s="14">
        <f ca="1">IF(Table15[[#This Row],[Country of the movie]]="Asia",1,0)</f>
        <v>0</v>
      </c>
      <c r="X173" s="15">
        <f ca="1">IF(Table15[[#This Row],[Country of the movie]]="Africa",1,0)</f>
        <v>0</v>
      </c>
      <c r="Y173" s="7">
        <f ca="1">IF(Table15[[#This Row],[Popular actor]]="Yes",1,0)</f>
        <v>0</v>
      </c>
      <c r="Z173" s="8">
        <f ca="1">IF(Table15[[#This Row],[Popular actor]]="No",1,0)</f>
        <v>1</v>
      </c>
      <c r="AA173" s="46"/>
      <c r="AB173" s="53">
        <f ca="1">IF(AND(Table15[[#This Row],[Year of the movie]]&gt;=2000,Table15[[#This Row],[Year of the movie]]&lt;=2005),1,0)</f>
        <v>1</v>
      </c>
      <c r="AC173" s="54">
        <f ca="1">IF(AND(Table15[[#This Row],[Year of the movie]]&gt;=2006,Table15[[#This Row],[Year of the movie]]&lt;=2010),1,0)</f>
        <v>0</v>
      </c>
      <c r="AD173" s="54">
        <f ca="1">IF(AND(Table15[[#This Row],[Year of the movie]]&gt;=2011,Table15[[#This Row],[Year of the movie]]&lt;=2015),1,0)</f>
        <v>0</v>
      </c>
      <c r="AE173" s="55">
        <f ca="1">IF(AND(Table15[[#This Row],[Year of the movie]]&gt;=2016,Table15[[#This Row],[Year of the movie]]&lt;=2022),1,0)</f>
        <v>0</v>
      </c>
      <c r="AF173" s="46"/>
    </row>
    <row r="174" spans="2:32" ht="15.6" x14ac:dyDescent="0.3">
      <c r="B174" s="7"/>
      <c r="C174" s="46">
        <f t="shared" ca="1" si="50"/>
        <v>1</v>
      </c>
      <c r="D174" s="64" t="str">
        <f ca="1">VLOOKUP(C174,$K$12:$L$16,2)</f>
        <v>action</v>
      </c>
      <c r="E174" s="64">
        <f t="shared" ca="1" si="51"/>
        <v>3</v>
      </c>
      <c r="F174" s="64" t="str">
        <f ca="1">VLOOKUP(E174,$M$12:$N$15,2)</f>
        <v>Asia</v>
      </c>
      <c r="G174" s="64">
        <f t="shared" ca="1" si="52"/>
        <v>1</v>
      </c>
      <c r="H174" s="64" t="str">
        <f t="shared" ca="1" si="53"/>
        <v>Yes</v>
      </c>
      <c r="I174" s="64">
        <f t="shared" ca="1" si="54"/>
        <v>2022</v>
      </c>
      <c r="J174" s="46"/>
      <c r="K174" s="46">
        <v>4</v>
      </c>
      <c r="L174" s="46" t="s">
        <v>8</v>
      </c>
      <c r="M174" s="46">
        <v>4</v>
      </c>
      <c r="N174" s="46" t="s">
        <v>15</v>
      </c>
      <c r="O174" s="46"/>
      <c r="P174" s="13">
        <f t="shared" ca="1" si="55"/>
        <v>1</v>
      </c>
      <c r="Q174" s="14">
        <f t="shared" ca="1" si="56"/>
        <v>0</v>
      </c>
      <c r="R174" s="14">
        <f t="shared" ca="1" si="57"/>
        <v>0</v>
      </c>
      <c r="S174" s="14">
        <f t="shared" ca="1" si="58"/>
        <v>0</v>
      </c>
      <c r="T174" s="15">
        <f t="shared" ca="1" si="59"/>
        <v>0</v>
      </c>
      <c r="U174" s="13">
        <f ca="1">IF(Table15[[#This Row],[Country of the movie]]="America",1,0)</f>
        <v>0</v>
      </c>
      <c r="V174" s="14">
        <f ca="1">IF(Table15[[#This Row],[Country of the movie]]="Europe",1,0)</f>
        <v>0</v>
      </c>
      <c r="W174" s="14">
        <f ca="1">IF(Table15[[#This Row],[Country of the movie]]="Asia",1,0)</f>
        <v>1</v>
      </c>
      <c r="X174" s="15">
        <f ca="1">IF(Table15[[#This Row],[Country of the movie]]="Africa",1,0)</f>
        <v>0</v>
      </c>
      <c r="Y174" s="7">
        <f ca="1">IF(Table15[[#This Row],[Popular actor]]="Yes",1,0)</f>
        <v>1</v>
      </c>
      <c r="Z174" s="8">
        <f ca="1">IF(Table15[[#This Row],[Popular actor]]="No",1,0)</f>
        <v>0</v>
      </c>
      <c r="AA174" s="46"/>
      <c r="AB174" s="53">
        <f ca="1">IF(AND(Table15[[#This Row],[Year of the movie]]&gt;=2000,Table15[[#This Row],[Year of the movie]]&lt;=2005),1,0)</f>
        <v>0</v>
      </c>
      <c r="AC174" s="54">
        <f ca="1">IF(AND(Table15[[#This Row],[Year of the movie]]&gt;=2006,Table15[[#This Row],[Year of the movie]]&lt;=2010),1,0)</f>
        <v>0</v>
      </c>
      <c r="AD174" s="54">
        <f ca="1">IF(AND(Table15[[#This Row],[Year of the movie]]&gt;=2011,Table15[[#This Row],[Year of the movie]]&lt;=2015),1,0)</f>
        <v>0</v>
      </c>
      <c r="AE174" s="55">
        <f ca="1">IF(AND(Table15[[#This Row],[Year of the movie]]&gt;=2016,Table15[[#This Row],[Year of the movie]]&lt;=2022),1,0)</f>
        <v>1</v>
      </c>
      <c r="AF174" s="46"/>
    </row>
    <row r="175" spans="2:32" ht="15.6" x14ac:dyDescent="0.3">
      <c r="B175" s="7" t="s">
        <v>19</v>
      </c>
      <c r="C175" s="46">
        <f t="shared" ca="1" si="50"/>
        <v>4</v>
      </c>
      <c r="D175" s="64" t="str">
        <f ca="1">VLOOKUP(C175,$K$12:$L$16,2)</f>
        <v>drama</v>
      </c>
      <c r="E175" s="64">
        <f t="shared" ca="1" si="51"/>
        <v>2</v>
      </c>
      <c r="F175" s="64" t="str">
        <f ca="1">VLOOKUP(E175,$M$12:$N$15,2)</f>
        <v>Europe</v>
      </c>
      <c r="G175" s="64">
        <f t="shared" ca="1" si="52"/>
        <v>1</v>
      </c>
      <c r="H175" s="64" t="str">
        <f t="shared" ca="1" si="53"/>
        <v>Yes</v>
      </c>
      <c r="I175" s="64">
        <f t="shared" ca="1" si="54"/>
        <v>2001</v>
      </c>
      <c r="J175" s="46"/>
      <c r="K175" s="46">
        <v>5</v>
      </c>
      <c r="L175" s="46" t="s">
        <v>9</v>
      </c>
      <c r="M175" s="46"/>
      <c r="N175" s="46"/>
      <c r="O175" s="46"/>
      <c r="P175" s="13">
        <f t="shared" ca="1" si="55"/>
        <v>0</v>
      </c>
      <c r="Q175" s="14">
        <f t="shared" ca="1" si="56"/>
        <v>1</v>
      </c>
      <c r="R175" s="14">
        <f t="shared" ca="1" si="57"/>
        <v>0</v>
      </c>
      <c r="S175" s="14">
        <f t="shared" ca="1" si="58"/>
        <v>0</v>
      </c>
      <c r="T175" s="15">
        <f t="shared" ca="1" si="59"/>
        <v>0</v>
      </c>
      <c r="U175" s="13">
        <f ca="1">IF(Table15[[#This Row],[Country of the movie]]="America",1,0)</f>
        <v>0</v>
      </c>
      <c r="V175" s="14">
        <f ca="1">IF(Table15[[#This Row],[Country of the movie]]="Europe",1,0)</f>
        <v>1</v>
      </c>
      <c r="W175" s="14">
        <f ca="1">IF(Table15[[#This Row],[Country of the movie]]="Asia",1,0)</f>
        <v>0</v>
      </c>
      <c r="X175" s="15">
        <f ca="1">IF(Table15[[#This Row],[Country of the movie]]="Africa",1,0)</f>
        <v>0</v>
      </c>
      <c r="Y175" s="7">
        <f ca="1">IF(Table15[[#This Row],[Popular actor]]="Yes",1,0)</f>
        <v>1</v>
      </c>
      <c r="Z175" s="8">
        <f ca="1">IF(Table15[[#This Row],[Popular actor]]="No",1,0)</f>
        <v>0</v>
      </c>
      <c r="AA175" s="46"/>
      <c r="AB175" s="53">
        <f ca="1">IF(AND(Table15[[#This Row],[Year of the movie]]&gt;=2000,Table15[[#This Row],[Year of the movie]]&lt;=2005),1,0)</f>
        <v>1</v>
      </c>
      <c r="AC175" s="54">
        <f ca="1">IF(AND(Table15[[#This Row],[Year of the movie]]&gt;=2006,Table15[[#This Row],[Year of the movie]]&lt;=2010),1,0)</f>
        <v>0</v>
      </c>
      <c r="AD175" s="54">
        <f ca="1">IF(AND(Table15[[#This Row],[Year of the movie]]&gt;=2011,Table15[[#This Row],[Year of the movie]]&lt;=2015),1,0)</f>
        <v>0</v>
      </c>
      <c r="AE175" s="55">
        <f ca="1">IF(AND(Table15[[#This Row],[Year of the movie]]&gt;=2016,Table15[[#This Row],[Year of the movie]]&lt;=2022),1,0)</f>
        <v>0</v>
      </c>
      <c r="AF175" s="46"/>
    </row>
    <row r="176" spans="2:32" ht="15.6" x14ac:dyDescent="0.3">
      <c r="B176" s="7"/>
      <c r="C176" s="46">
        <f t="shared" ca="1" si="50"/>
        <v>4</v>
      </c>
      <c r="D176" s="64" t="str">
        <f ca="1">VLOOKUP(C176,$K$12:$L$16,2)</f>
        <v>drama</v>
      </c>
      <c r="E176" s="64">
        <f t="shared" ca="1" si="51"/>
        <v>1</v>
      </c>
      <c r="F176" s="64" t="str">
        <f ca="1">VLOOKUP(E176,$M$12:$N$15,2)</f>
        <v>America</v>
      </c>
      <c r="G176" s="64">
        <f t="shared" ca="1" si="52"/>
        <v>2</v>
      </c>
      <c r="H176" s="64" t="str">
        <f t="shared" ca="1" si="53"/>
        <v>No</v>
      </c>
      <c r="I176" s="64">
        <f t="shared" ca="1" si="54"/>
        <v>2009</v>
      </c>
      <c r="J176" s="46"/>
      <c r="K176" s="46"/>
      <c r="L176" s="46"/>
      <c r="M176" s="46"/>
      <c r="N176" s="46"/>
      <c r="O176" s="46"/>
      <c r="P176" s="13">
        <f t="shared" ca="1" si="55"/>
        <v>0</v>
      </c>
      <c r="Q176" s="14">
        <f t="shared" ca="1" si="56"/>
        <v>1</v>
      </c>
      <c r="R176" s="14">
        <f t="shared" ca="1" si="57"/>
        <v>0</v>
      </c>
      <c r="S176" s="14">
        <f t="shared" ca="1" si="58"/>
        <v>0</v>
      </c>
      <c r="T176" s="15">
        <f t="shared" ca="1" si="59"/>
        <v>0</v>
      </c>
      <c r="U176" s="13">
        <f ca="1">IF(Table15[[#This Row],[Country of the movie]]="America",1,0)</f>
        <v>1</v>
      </c>
      <c r="V176" s="14">
        <f ca="1">IF(Table15[[#This Row],[Country of the movie]]="Europe",1,0)</f>
        <v>0</v>
      </c>
      <c r="W176" s="14">
        <f ca="1">IF(Table15[[#This Row],[Country of the movie]]="Asia",1,0)</f>
        <v>0</v>
      </c>
      <c r="X176" s="15">
        <f ca="1">IF(Table15[[#This Row],[Country of the movie]]="Africa",1,0)</f>
        <v>0</v>
      </c>
      <c r="Y176" s="7">
        <f ca="1">IF(Table15[[#This Row],[Popular actor]]="Yes",1,0)</f>
        <v>0</v>
      </c>
      <c r="Z176" s="8">
        <f ca="1">IF(Table15[[#This Row],[Popular actor]]="No",1,0)</f>
        <v>1</v>
      </c>
      <c r="AA176" s="46"/>
      <c r="AB176" s="53">
        <f ca="1">IF(AND(Table15[[#This Row],[Year of the movie]]&gt;=2000,Table15[[#This Row],[Year of the movie]]&lt;=2005),1,0)</f>
        <v>0</v>
      </c>
      <c r="AC176" s="54">
        <f ca="1">IF(AND(Table15[[#This Row],[Year of the movie]]&gt;=2006,Table15[[#This Row],[Year of the movie]]&lt;=2010),1,0)</f>
        <v>1</v>
      </c>
      <c r="AD176" s="54">
        <f ca="1">IF(AND(Table15[[#This Row],[Year of the movie]]&gt;=2011,Table15[[#This Row],[Year of the movie]]&lt;=2015),1,0)</f>
        <v>0</v>
      </c>
      <c r="AE176" s="55">
        <f ca="1">IF(AND(Table15[[#This Row],[Year of the movie]]&gt;=2016,Table15[[#This Row],[Year of the movie]]&lt;=2022),1,0)</f>
        <v>0</v>
      </c>
      <c r="AF176" s="46"/>
    </row>
    <row r="177" spans="2:32" ht="15.6" x14ac:dyDescent="0.3">
      <c r="B177" s="7"/>
      <c r="C177" s="46">
        <f t="shared" ca="1" si="50"/>
        <v>5</v>
      </c>
      <c r="D177" s="64" t="str">
        <f ca="1">VLOOKUP(C177,$K$12:$L$16,2)</f>
        <v>thriller</v>
      </c>
      <c r="E177" s="64">
        <f t="shared" ca="1" si="51"/>
        <v>3</v>
      </c>
      <c r="F177" s="64" t="str">
        <f ca="1">VLOOKUP(E177,$M$12:$N$15,2)</f>
        <v>Asia</v>
      </c>
      <c r="G177" s="64">
        <f t="shared" ca="1" si="52"/>
        <v>2</v>
      </c>
      <c r="H177" s="64" t="str">
        <f t="shared" ca="1" si="53"/>
        <v>No</v>
      </c>
      <c r="I177" s="64">
        <f t="shared" ca="1" si="54"/>
        <v>2005</v>
      </c>
      <c r="J177" s="46"/>
      <c r="K177" s="46"/>
      <c r="L177" s="46"/>
      <c r="M177" s="46"/>
      <c r="N177" s="46"/>
      <c r="O177" s="46"/>
      <c r="P177" s="13">
        <f t="shared" ca="1" si="55"/>
        <v>0</v>
      </c>
      <c r="Q177" s="14">
        <f t="shared" ca="1" si="56"/>
        <v>0</v>
      </c>
      <c r="R177" s="14">
        <f t="shared" ca="1" si="57"/>
        <v>0</v>
      </c>
      <c r="S177" s="14">
        <f t="shared" ca="1" si="58"/>
        <v>0</v>
      </c>
      <c r="T177" s="15">
        <f t="shared" ca="1" si="59"/>
        <v>1</v>
      </c>
      <c r="U177" s="13">
        <f ca="1">IF(Table15[[#This Row],[Country of the movie]]="America",1,0)</f>
        <v>0</v>
      </c>
      <c r="V177" s="14">
        <f ca="1">IF(Table15[[#This Row],[Country of the movie]]="Europe",1,0)</f>
        <v>0</v>
      </c>
      <c r="W177" s="14">
        <f ca="1">IF(Table15[[#This Row],[Country of the movie]]="Asia",1,0)</f>
        <v>1</v>
      </c>
      <c r="X177" s="15">
        <f ca="1">IF(Table15[[#This Row],[Country of the movie]]="Africa",1,0)</f>
        <v>0</v>
      </c>
      <c r="Y177" s="7">
        <f ca="1">IF(Table15[[#This Row],[Popular actor]]="Yes",1,0)</f>
        <v>0</v>
      </c>
      <c r="Z177" s="8">
        <f ca="1">IF(Table15[[#This Row],[Popular actor]]="No",1,0)</f>
        <v>1</v>
      </c>
      <c r="AA177" s="46"/>
      <c r="AB177" s="53">
        <f ca="1">IF(AND(Table15[[#This Row],[Year of the movie]]&gt;=2000,Table15[[#This Row],[Year of the movie]]&lt;=2005),1,0)</f>
        <v>1</v>
      </c>
      <c r="AC177" s="54">
        <f ca="1">IF(AND(Table15[[#This Row],[Year of the movie]]&gt;=2006,Table15[[#This Row],[Year of the movie]]&lt;=2010),1,0)</f>
        <v>0</v>
      </c>
      <c r="AD177" s="54">
        <f ca="1">IF(AND(Table15[[#This Row],[Year of the movie]]&gt;=2011,Table15[[#This Row],[Year of the movie]]&lt;=2015),1,0)</f>
        <v>0</v>
      </c>
      <c r="AE177" s="55">
        <f ca="1">IF(AND(Table15[[#This Row],[Year of the movie]]&gt;=2016,Table15[[#This Row],[Year of the movie]]&lt;=2022),1,0)</f>
        <v>0</v>
      </c>
      <c r="AF177" s="46"/>
    </row>
    <row r="178" spans="2:32" ht="15.6" x14ac:dyDescent="0.3">
      <c r="B178" s="7"/>
      <c r="C178" s="46">
        <f t="shared" ca="1" si="50"/>
        <v>4</v>
      </c>
      <c r="D178" s="64" t="str">
        <f ca="1">VLOOKUP(C178,$K$12:$L$16,2)</f>
        <v>drama</v>
      </c>
      <c r="E178" s="64">
        <f t="shared" ca="1" si="51"/>
        <v>1</v>
      </c>
      <c r="F178" s="64" t="str">
        <f ca="1">VLOOKUP(E178,$M$12:$N$15,2)</f>
        <v>America</v>
      </c>
      <c r="G178" s="64">
        <f t="shared" ca="1" si="52"/>
        <v>1</v>
      </c>
      <c r="H178" s="64" t="str">
        <f t="shared" ca="1" si="53"/>
        <v>Yes</v>
      </c>
      <c r="I178" s="64">
        <f t="shared" ca="1" si="54"/>
        <v>2002</v>
      </c>
      <c r="J178" s="46"/>
      <c r="K178" s="46"/>
      <c r="L178" s="46"/>
      <c r="M178" s="46"/>
      <c r="N178" s="46"/>
      <c r="O178" s="46"/>
      <c r="P178" s="13">
        <f t="shared" ca="1" si="55"/>
        <v>0</v>
      </c>
      <c r="Q178" s="14">
        <f t="shared" ca="1" si="56"/>
        <v>1</v>
      </c>
      <c r="R178" s="14">
        <f t="shared" ca="1" si="57"/>
        <v>0</v>
      </c>
      <c r="S178" s="14">
        <f t="shared" ca="1" si="58"/>
        <v>0</v>
      </c>
      <c r="T178" s="15">
        <f t="shared" ca="1" si="59"/>
        <v>0</v>
      </c>
      <c r="U178" s="13">
        <f ca="1">IF(Table15[[#This Row],[Country of the movie]]="America",1,0)</f>
        <v>1</v>
      </c>
      <c r="V178" s="14">
        <f ca="1">IF(Table15[[#This Row],[Country of the movie]]="Europe",1,0)</f>
        <v>0</v>
      </c>
      <c r="W178" s="14">
        <f ca="1">IF(Table15[[#This Row],[Country of the movie]]="Asia",1,0)</f>
        <v>0</v>
      </c>
      <c r="X178" s="15">
        <f ca="1">IF(Table15[[#This Row],[Country of the movie]]="Africa",1,0)</f>
        <v>0</v>
      </c>
      <c r="Y178" s="7">
        <f ca="1">IF(Table15[[#This Row],[Popular actor]]="Yes",1,0)</f>
        <v>1</v>
      </c>
      <c r="Z178" s="8">
        <f ca="1">IF(Table15[[#This Row],[Popular actor]]="No",1,0)</f>
        <v>0</v>
      </c>
      <c r="AA178" s="46"/>
      <c r="AB178" s="53">
        <f ca="1">IF(AND(Table15[[#This Row],[Year of the movie]]&gt;=2000,Table15[[#This Row],[Year of the movie]]&lt;=2005),1,0)</f>
        <v>1</v>
      </c>
      <c r="AC178" s="54">
        <f ca="1">IF(AND(Table15[[#This Row],[Year of the movie]]&gt;=2006,Table15[[#This Row],[Year of the movie]]&lt;=2010),1,0)</f>
        <v>0</v>
      </c>
      <c r="AD178" s="54">
        <f ca="1">IF(AND(Table15[[#This Row],[Year of the movie]]&gt;=2011,Table15[[#This Row],[Year of the movie]]&lt;=2015),1,0)</f>
        <v>0</v>
      </c>
      <c r="AE178" s="55">
        <f ca="1">IF(AND(Table15[[#This Row],[Year of the movie]]&gt;=2016,Table15[[#This Row],[Year of the movie]]&lt;=2022),1,0)</f>
        <v>0</v>
      </c>
      <c r="AF178" s="46"/>
    </row>
    <row r="179" spans="2:32" ht="15.6" x14ac:dyDescent="0.3">
      <c r="B179" s="7"/>
      <c r="C179" s="46">
        <f t="shared" ca="1" si="50"/>
        <v>1</v>
      </c>
      <c r="D179" s="64" t="str">
        <f ca="1">VLOOKUP(C179,$K$12:$L$16,2)</f>
        <v>action</v>
      </c>
      <c r="E179" s="64">
        <f t="shared" ca="1" si="51"/>
        <v>2</v>
      </c>
      <c r="F179" s="64" t="str">
        <f ca="1">VLOOKUP(E179,$M$12:$N$15,2)</f>
        <v>Europe</v>
      </c>
      <c r="G179" s="64">
        <f t="shared" ca="1" si="52"/>
        <v>1</v>
      </c>
      <c r="H179" s="64" t="str">
        <f t="shared" ca="1" si="53"/>
        <v>Yes</v>
      </c>
      <c r="I179" s="64">
        <f t="shared" ca="1" si="54"/>
        <v>2018</v>
      </c>
      <c r="J179" s="46"/>
      <c r="K179" s="46"/>
      <c r="L179" s="46"/>
      <c r="M179" s="46"/>
      <c r="N179" s="46"/>
      <c r="O179" s="46"/>
      <c r="P179" s="13">
        <f t="shared" ca="1" si="55"/>
        <v>1</v>
      </c>
      <c r="Q179" s="14">
        <f t="shared" ca="1" si="56"/>
        <v>0</v>
      </c>
      <c r="R179" s="14">
        <f t="shared" ca="1" si="57"/>
        <v>0</v>
      </c>
      <c r="S179" s="14">
        <f t="shared" ca="1" si="58"/>
        <v>0</v>
      </c>
      <c r="T179" s="15">
        <f t="shared" ca="1" si="59"/>
        <v>0</v>
      </c>
      <c r="U179" s="13">
        <f ca="1">IF(Table15[[#This Row],[Country of the movie]]="America",1,0)</f>
        <v>0</v>
      </c>
      <c r="V179" s="14">
        <f ca="1">IF(Table15[[#This Row],[Country of the movie]]="Europe",1,0)</f>
        <v>1</v>
      </c>
      <c r="W179" s="14">
        <f ca="1">IF(Table15[[#This Row],[Country of the movie]]="Asia",1,0)</f>
        <v>0</v>
      </c>
      <c r="X179" s="15">
        <f ca="1">IF(Table15[[#This Row],[Country of the movie]]="Africa",1,0)</f>
        <v>0</v>
      </c>
      <c r="Y179" s="7">
        <f ca="1">IF(Table15[[#This Row],[Popular actor]]="Yes",1,0)</f>
        <v>1</v>
      </c>
      <c r="Z179" s="8">
        <f ca="1">IF(Table15[[#This Row],[Popular actor]]="No",1,0)</f>
        <v>0</v>
      </c>
      <c r="AA179" s="46"/>
      <c r="AB179" s="53">
        <f ca="1">IF(AND(Table15[[#This Row],[Year of the movie]]&gt;=2000,Table15[[#This Row],[Year of the movie]]&lt;=2005),1,0)</f>
        <v>0</v>
      </c>
      <c r="AC179" s="54">
        <f ca="1">IF(AND(Table15[[#This Row],[Year of the movie]]&gt;=2006,Table15[[#This Row],[Year of the movie]]&lt;=2010),1,0)</f>
        <v>0</v>
      </c>
      <c r="AD179" s="54">
        <f ca="1">IF(AND(Table15[[#This Row],[Year of the movie]]&gt;=2011,Table15[[#This Row],[Year of the movie]]&lt;=2015),1,0)</f>
        <v>0</v>
      </c>
      <c r="AE179" s="55">
        <f ca="1">IF(AND(Table15[[#This Row],[Year of the movie]]&gt;=2016,Table15[[#This Row],[Year of the movie]]&lt;=2022),1,0)</f>
        <v>1</v>
      </c>
      <c r="AF179" s="46"/>
    </row>
    <row r="180" spans="2:32" ht="15.6" x14ac:dyDescent="0.3">
      <c r="B180" s="7"/>
      <c r="C180" s="46">
        <f t="shared" ca="1" si="50"/>
        <v>1</v>
      </c>
      <c r="D180" s="64" t="str">
        <f ca="1">VLOOKUP(C180,$K$12:$L$16,2)</f>
        <v>action</v>
      </c>
      <c r="E180" s="64">
        <f t="shared" ca="1" si="51"/>
        <v>2</v>
      </c>
      <c r="F180" s="64" t="str">
        <f ca="1">VLOOKUP(E180,$M$12:$N$15,2)</f>
        <v>Europe</v>
      </c>
      <c r="G180" s="64">
        <f t="shared" ca="1" si="52"/>
        <v>1</v>
      </c>
      <c r="H180" s="64" t="str">
        <f t="shared" ca="1" si="53"/>
        <v>Yes</v>
      </c>
      <c r="I180" s="64">
        <f t="shared" ca="1" si="54"/>
        <v>2015</v>
      </c>
      <c r="J180" s="46"/>
      <c r="K180" s="46"/>
      <c r="L180" s="46"/>
      <c r="M180" s="46"/>
      <c r="N180" s="46"/>
      <c r="O180" s="46"/>
      <c r="P180" s="13">
        <f t="shared" ca="1" si="55"/>
        <v>1</v>
      </c>
      <c r="Q180" s="14">
        <f t="shared" ca="1" si="56"/>
        <v>0</v>
      </c>
      <c r="R180" s="14">
        <f t="shared" ca="1" si="57"/>
        <v>0</v>
      </c>
      <c r="S180" s="14">
        <f t="shared" ca="1" si="58"/>
        <v>0</v>
      </c>
      <c r="T180" s="15">
        <f t="shared" ca="1" si="59"/>
        <v>0</v>
      </c>
      <c r="U180" s="13">
        <f ca="1">IF(Table15[[#This Row],[Country of the movie]]="America",1,0)</f>
        <v>0</v>
      </c>
      <c r="V180" s="14">
        <f ca="1">IF(Table15[[#This Row],[Country of the movie]]="Europe",1,0)</f>
        <v>1</v>
      </c>
      <c r="W180" s="14">
        <f ca="1">IF(Table15[[#This Row],[Country of the movie]]="Asia",1,0)</f>
        <v>0</v>
      </c>
      <c r="X180" s="15">
        <f ca="1">IF(Table15[[#This Row],[Country of the movie]]="Africa",1,0)</f>
        <v>0</v>
      </c>
      <c r="Y180" s="7">
        <f ca="1">IF(Table15[[#This Row],[Popular actor]]="Yes",1,0)</f>
        <v>1</v>
      </c>
      <c r="Z180" s="8">
        <f ca="1">IF(Table15[[#This Row],[Popular actor]]="No",1,0)</f>
        <v>0</v>
      </c>
      <c r="AA180" s="46"/>
      <c r="AB180" s="53">
        <f ca="1">IF(AND(Table15[[#This Row],[Year of the movie]]&gt;=2000,Table15[[#This Row],[Year of the movie]]&lt;=2005),1,0)</f>
        <v>0</v>
      </c>
      <c r="AC180" s="54">
        <f ca="1">IF(AND(Table15[[#This Row],[Year of the movie]]&gt;=2006,Table15[[#This Row],[Year of the movie]]&lt;=2010),1,0)</f>
        <v>0</v>
      </c>
      <c r="AD180" s="54">
        <f ca="1">IF(AND(Table15[[#This Row],[Year of the movie]]&gt;=2011,Table15[[#This Row],[Year of the movie]]&lt;=2015),1,0)</f>
        <v>1</v>
      </c>
      <c r="AE180" s="55">
        <f ca="1">IF(AND(Table15[[#This Row],[Year of the movie]]&gt;=2016,Table15[[#This Row],[Year of the movie]]&lt;=2022),1,0)</f>
        <v>0</v>
      </c>
      <c r="AF180" s="46"/>
    </row>
    <row r="181" spans="2:32" ht="15.6" x14ac:dyDescent="0.3">
      <c r="B181" s="7"/>
      <c r="C181" s="46">
        <f t="shared" ca="1" si="50"/>
        <v>4</v>
      </c>
      <c r="D181" s="64" t="str">
        <f ca="1">VLOOKUP(C181,$K$12:$L$16,2)</f>
        <v>drama</v>
      </c>
      <c r="E181" s="64">
        <f t="shared" ca="1" si="51"/>
        <v>3</v>
      </c>
      <c r="F181" s="64" t="str">
        <f ca="1">VLOOKUP(E181,$M$12:$N$15,2)</f>
        <v>Asia</v>
      </c>
      <c r="G181" s="64">
        <f t="shared" ca="1" si="52"/>
        <v>1</v>
      </c>
      <c r="H181" s="64" t="str">
        <f t="shared" ca="1" si="53"/>
        <v>Yes</v>
      </c>
      <c r="I181" s="64">
        <f t="shared" ca="1" si="54"/>
        <v>2000</v>
      </c>
      <c r="J181" s="46"/>
      <c r="K181" s="46"/>
      <c r="L181" s="46"/>
      <c r="M181" s="46"/>
      <c r="N181" s="46"/>
      <c r="O181" s="46"/>
      <c r="P181" s="13">
        <f t="shared" ca="1" si="55"/>
        <v>0</v>
      </c>
      <c r="Q181" s="14">
        <f t="shared" ca="1" si="56"/>
        <v>1</v>
      </c>
      <c r="R181" s="14">
        <f t="shared" ca="1" si="57"/>
        <v>0</v>
      </c>
      <c r="S181" s="14">
        <f t="shared" ca="1" si="58"/>
        <v>0</v>
      </c>
      <c r="T181" s="15">
        <f t="shared" ca="1" si="59"/>
        <v>0</v>
      </c>
      <c r="U181" s="13">
        <f ca="1">IF(Table15[[#This Row],[Country of the movie]]="America",1,0)</f>
        <v>0</v>
      </c>
      <c r="V181" s="14">
        <f ca="1">IF(Table15[[#This Row],[Country of the movie]]="Europe",1,0)</f>
        <v>0</v>
      </c>
      <c r="W181" s="14">
        <f ca="1">IF(Table15[[#This Row],[Country of the movie]]="Asia",1,0)</f>
        <v>1</v>
      </c>
      <c r="X181" s="15">
        <f ca="1">IF(Table15[[#This Row],[Country of the movie]]="Africa",1,0)</f>
        <v>0</v>
      </c>
      <c r="Y181" s="7">
        <f ca="1">IF(Table15[[#This Row],[Popular actor]]="Yes",1,0)</f>
        <v>1</v>
      </c>
      <c r="Z181" s="8">
        <f ca="1">IF(Table15[[#This Row],[Popular actor]]="No",1,0)</f>
        <v>0</v>
      </c>
      <c r="AA181" s="46"/>
      <c r="AB181" s="53">
        <f ca="1">IF(AND(Table15[[#This Row],[Year of the movie]]&gt;=2000,Table15[[#This Row],[Year of the movie]]&lt;=2005),1,0)</f>
        <v>1</v>
      </c>
      <c r="AC181" s="54">
        <f ca="1">IF(AND(Table15[[#This Row],[Year of the movie]]&gt;=2006,Table15[[#This Row],[Year of the movie]]&lt;=2010),1,0)</f>
        <v>0</v>
      </c>
      <c r="AD181" s="54">
        <f ca="1">IF(AND(Table15[[#This Row],[Year of the movie]]&gt;=2011,Table15[[#This Row],[Year of the movie]]&lt;=2015),1,0)</f>
        <v>0</v>
      </c>
      <c r="AE181" s="55">
        <f ca="1">IF(AND(Table15[[#This Row],[Year of the movie]]&gt;=2016,Table15[[#This Row],[Year of the movie]]&lt;=2022),1,0)</f>
        <v>0</v>
      </c>
      <c r="AF181" s="46"/>
    </row>
    <row r="182" spans="2:32" ht="15.6" x14ac:dyDescent="0.3">
      <c r="B182" s="7"/>
      <c r="C182" s="46">
        <f t="shared" ca="1" si="50"/>
        <v>2</v>
      </c>
      <c r="D182" s="64" t="str">
        <f ca="1">VLOOKUP(C182,$K$12:$L$16,2)</f>
        <v>comedy</v>
      </c>
      <c r="E182" s="64">
        <f t="shared" ca="1" si="51"/>
        <v>2</v>
      </c>
      <c r="F182" s="64" t="str">
        <f ca="1">VLOOKUP(E182,$M$12:$N$15,2)</f>
        <v>Europe</v>
      </c>
      <c r="G182" s="64">
        <f t="shared" ca="1" si="52"/>
        <v>2</v>
      </c>
      <c r="H182" s="64" t="str">
        <f t="shared" ca="1" si="53"/>
        <v>No</v>
      </c>
      <c r="I182" s="64">
        <f t="shared" ca="1" si="54"/>
        <v>2000</v>
      </c>
      <c r="J182" s="46"/>
      <c r="K182" s="46"/>
      <c r="L182" s="46"/>
      <c r="M182" s="46"/>
      <c r="N182" s="46"/>
      <c r="O182" s="46"/>
      <c r="P182" s="13">
        <f t="shared" ca="1" si="55"/>
        <v>0</v>
      </c>
      <c r="Q182" s="14">
        <f t="shared" ca="1" si="56"/>
        <v>0</v>
      </c>
      <c r="R182" s="14">
        <f t="shared" ca="1" si="57"/>
        <v>0</v>
      </c>
      <c r="S182" s="14">
        <f t="shared" ca="1" si="58"/>
        <v>1</v>
      </c>
      <c r="T182" s="15">
        <f t="shared" ca="1" si="59"/>
        <v>0</v>
      </c>
      <c r="U182" s="13">
        <f ca="1">IF(Table15[[#This Row],[Country of the movie]]="America",1,0)</f>
        <v>0</v>
      </c>
      <c r="V182" s="14">
        <f ca="1">IF(Table15[[#This Row],[Country of the movie]]="Europe",1,0)</f>
        <v>1</v>
      </c>
      <c r="W182" s="14">
        <f ca="1">IF(Table15[[#This Row],[Country of the movie]]="Asia",1,0)</f>
        <v>0</v>
      </c>
      <c r="X182" s="15">
        <f ca="1">IF(Table15[[#This Row],[Country of the movie]]="Africa",1,0)</f>
        <v>0</v>
      </c>
      <c r="Y182" s="7">
        <f ca="1">IF(Table15[[#This Row],[Popular actor]]="Yes",1,0)</f>
        <v>0</v>
      </c>
      <c r="Z182" s="8">
        <f ca="1">IF(Table15[[#This Row],[Popular actor]]="No",1,0)</f>
        <v>1</v>
      </c>
      <c r="AA182" s="46"/>
      <c r="AB182" s="53">
        <f ca="1">IF(AND(Table15[[#This Row],[Year of the movie]]&gt;=2000,Table15[[#This Row],[Year of the movie]]&lt;=2005),1,0)</f>
        <v>1</v>
      </c>
      <c r="AC182" s="54">
        <f ca="1">IF(AND(Table15[[#This Row],[Year of the movie]]&gt;=2006,Table15[[#This Row],[Year of the movie]]&lt;=2010),1,0)</f>
        <v>0</v>
      </c>
      <c r="AD182" s="54">
        <f ca="1">IF(AND(Table15[[#This Row],[Year of the movie]]&gt;=2011,Table15[[#This Row],[Year of the movie]]&lt;=2015),1,0)</f>
        <v>0</v>
      </c>
      <c r="AE182" s="55">
        <f ca="1">IF(AND(Table15[[#This Row],[Year of the movie]]&gt;=2016,Table15[[#This Row],[Year of the movie]]&lt;=2022),1,0)</f>
        <v>0</v>
      </c>
      <c r="AF182" s="46"/>
    </row>
    <row r="183" spans="2:32" ht="15.6" x14ac:dyDescent="0.3">
      <c r="B183" s="7"/>
      <c r="C183" s="46">
        <f t="shared" ca="1" si="50"/>
        <v>4</v>
      </c>
      <c r="D183" s="64" t="str">
        <f ca="1">VLOOKUP(C183,$K$12:$L$16,2)</f>
        <v>drama</v>
      </c>
      <c r="E183" s="64">
        <f t="shared" ca="1" si="51"/>
        <v>2</v>
      </c>
      <c r="F183" s="64" t="str">
        <f ca="1">VLOOKUP(E183,$M$12:$N$15,2)</f>
        <v>Europe</v>
      </c>
      <c r="G183" s="64">
        <f t="shared" ca="1" si="52"/>
        <v>2</v>
      </c>
      <c r="H183" s="64" t="str">
        <f t="shared" ca="1" si="53"/>
        <v>No</v>
      </c>
      <c r="I183" s="64">
        <f t="shared" ca="1" si="54"/>
        <v>2015</v>
      </c>
      <c r="J183" s="46"/>
      <c r="K183" s="46"/>
      <c r="L183" s="46"/>
      <c r="M183" s="46"/>
      <c r="N183" s="46"/>
      <c r="O183" s="46"/>
      <c r="P183" s="13">
        <f t="shared" ca="1" si="55"/>
        <v>0</v>
      </c>
      <c r="Q183" s="14">
        <f t="shared" ca="1" si="56"/>
        <v>1</v>
      </c>
      <c r="R183" s="14">
        <f t="shared" ca="1" si="57"/>
        <v>0</v>
      </c>
      <c r="S183" s="14">
        <f t="shared" ca="1" si="58"/>
        <v>0</v>
      </c>
      <c r="T183" s="15">
        <f t="shared" ca="1" si="59"/>
        <v>0</v>
      </c>
      <c r="U183" s="13">
        <f ca="1">IF(Table15[[#This Row],[Country of the movie]]="America",1,0)</f>
        <v>0</v>
      </c>
      <c r="V183" s="14">
        <f ca="1">IF(Table15[[#This Row],[Country of the movie]]="Europe",1,0)</f>
        <v>1</v>
      </c>
      <c r="W183" s="14">
        <f ca="1">IF(Table15[[#This Row],[Country of the movie]]="Asia",1,0)</f>
        <v>0</v>
      </c>
      <c r="X183" s="15">
        <f ca="1">IF(Table15[[#This Row],[Country of the movie]]="Africa",1,0)</f>
        <v>0</v>
      </c>
      <c r="Y183" s="7">
        <f ca="1">IF(Table15[[#This Row],[Popular actor]]="Yes",1,0)</f>
        <v>0</v>
      </c>
      <c r="Z183" s="8">
        <f ca="1">IF(Table15[[#This Row],[Popular actor]]="No",1,0)</f>
        <v>1</v>
      </c>
      <c r="AA183" s="46"/>
      <c r="AB183" s="53">
        <f ca="1">IF(AND(Table15[[#This Row],[Year of the movie]]&gt;=2000,Table15[[#This Row],[Year of the movie]]&lt;=2005),1,0)</f>
        <v>0</v>
      </c>
      <c r="AC183" s="54">
        <f ca="1">IF(AND(Table15[[#This Row],[Year of the movie]]&gt;=2006,Table15[[#This Row],[Year of the movie]]&lt;=2010),1,0)</f>
        <v>0</v>
      </c>
      <c r="AD183" s="54">
        <f ca="1">IF(AND(Table15[[#This Row],[Year of the movie]]&gt;=2011,Table15[[#This Row],[Year of the movie]]&lt;=2015),1,0)</f>
        <v>1</v>
      </c>
      <c r="AE183" s="55">
        <f ca="1">IF(AND(Table15[[#This Row],[Year of the movie]]&gt;=2016,Table15[[#This Row],[Year of the movie]]&lt;=2022),1,0)</f>
        <v>0</v>
      </c>
      <c r="AF183" s="46"/>
    </row>
    <row r="184" spans="2:32" ht="15.6" x14ac:dyDescent="0.3">
      <c r="B184" s="7"/>
      <c r="C184" s="46">
        <f t="shared" ca="1" si="50"/>
        <v>3</v>
      </c>
      <c r="D184" s="64" t="str">
        <f ca="1">VLOOKUP(C184,$K$12:$L$16,2)</f>
        <v>horror</v>
      </c>
      <c r="E184" s="64">
        <f t="shared" ca="1" si="51"/>
        <v>1</v>
      </c>
      <c r="F184" s="64" t="str">
        <f ca="1">VLOOKUP(E184,$M$12:$N$15,2)</f>
        <v>America</v>
      </c>
      <c r="G184" s="64">
        <f t="shared" ca="1" si="52"/>
        <v>1</v>
      </c>
      <c r="H184" s="64" t="str">
        <f t="shared" ca="1" si="53"/>
        <v>Yes</v>
      </c>
      <c r="I184" s="64">
        <f t="shared" ca="1" si="54"/>
        <v>2003</v>
      </c>
      <c r="J184" s="46"/>
      <c r="K184" s="46"/>
      <c r="L184" s="46"/>
      <c r="M184" s="46"/>
      <c r="N184" s="46"/>
      <c r="O184" s="46"/>
      <c r="P184" s="13">
        <f t="shared" ca="1" si="55"/>
        <v>0</v>
      </c>
      <c r="Q184" s="14">
        <f t="shared" ca="1" si="56"/>
        <v>0</v>
      </c>
      <c r="R184" s="14">
        <f t="shared" ca="1" si="57"/>
        <v>1</v>
      </c>
      <c r="S184" s="14">
        <f t="shared" ca="1" si="58"/>
        <v>0</v>
      </c>
      <c r="T184" s="15">
        <f t="shared" ca="1" si="59"/>
        <v>0</v>
      </c>
      <c r="U184" s="13">
        <f ca="1">IF(Table15[[#This Row],[Country of the movie]]="America",1,0)</f>
        <v>1</v>
      </c>
      <c r="V184" s="14">
        <f ca="1">IF(Table15[[#This Row],[Country of the movie]]="Europe",1,0)</f>
        <v>0</v>
      </c>
      <c r="W184" s="14">
        <f ca="1">IF(Table15[[#This Row],[Country of the movie]]="Asia",1,0)</f>
        <v>0</v>
      </c>
      <c r="X184" s="15">
        <f ca="1">IF(Table15[[#This Row],[Country of the movie]]="Africa",1,0)</f>
        <v>0</v>
      </c>
      <c r="Y184" s="7">
        <f ca="1">IF(Table15[[#This Row],[Popular actor]]="Yes",1,0)</f>
        <v>1</v>
      </c>
      <c r="Z184" s="8">
        <f ca="1">IF(Table15[[#This Row],[Popular actor]]="No",1,0)</f>
        <v>0</v>
      </c>
      <c r="AA184" s="46"/>
      <c r="AB184" s="53">
        <f ca="1">IF(AND(Table15[[#This Row],[Year of the movie]]&gt;=2000,Table15[[#This Row],[Year of the movie]]&lt;=2005),1,0)</f>
        <v>1</v>
      </c>
      <c r="AC184" s="54">
        <f ca="1">IF(AND(Table15[[#This Row],[Year of the movie]]&gt;=2006,Table15[[#This Row],[Year of the movie]]&lt;=2010),1,0)</f>
        <v>0</v>
      </c>
      <c r="AD184" s="54">
        <f ca="1">IF(AND(Table15[[#This Row],[Year of the movie]]&gt;=2011,Table15[[#This Row],[Year of the movie]]&lt;=2015),1,0)</f>
        <v>0</v>
      </c>
      <c r="AE184" s="55">
        <f ca="1">IF(AND(Table15[[#This Row],[Year of the movie]]&gt;=2016,Table15[[#This Row],[Year of the movie]]&lt;=2022),1,0)</f>
        <v>0</v>
      </c>
      <c r="AF184" s="46"/>
    </row>
    <row r="185" spans="2:32" ht="15.6" x14ac:dyDescent="0.3">
      <c r="B185" s="7"/>
      <c r="C185" s="46">
        <f t="shared" ca="1" si="50"/>
        <v>2</v>
      </c>
      <c r="D185" s="64" t="str">
        <f ca="1">VLOOKUP(C185,$K$12:$L$16,2)</f>
        <v>comedy</v>
      </c>
      <c r="E185" s="64">
        <f t="shared" ca="1" si="51"/>
        <v>1</v>
      </c>
      <c r="F185" s="64" t="str">
        <f ca="1">VLOOKUP(E185,$M$12:$N$15,2)</f>
        <v>America</v>
      </c>
      <c r="G185" s="64">
        <f t="shared" ca="1" si="52"/>
        <v>1</v>
      </c>
      <c r="H185" s="64" t="str">
        <f t="shared" ca="1" si="53"/>
        <v>Yes</v>
      </c>
      <c r="I185" s="64">
        <f t="shared" ca="1" si="54"/>
        <v>2006</v>
      </c>
      <c r="J185" s="46"/>
      <c r="K185" s="46"/>
      <c r="L185" s="46"/>
      <c r="M185" s="46"/>
      <c r="N185" s="46"/>
      <c r="O185" s="46"/>
      <c r="P185" s="13">
        <f t="shared" ca="1" si="55"/>
        <v>0</v>
      </c>
      <c r="Q185" s="14">
        <f t="shared" ca="1" si="56"/>
        <v>0</v>
      </c>
      <c r="R185" s="14">
        <f t="shared" ca="1" si="57"/>
        <v>0</v>
      </c>
      <c r="S185" s="14">
        <f t="shared" ca="1" si="58"/>
        <v>1</v>
      </c>
      <c r="T185" s="15">
        <f t="shared" ca="1" si="59"/>
        <v>0</v>
      </c>
      <c r="U185" s="13">
        <f ca="1">IF(Table15[[#This Row],[Country of the movie]]="America",1,0)</f>
        <v>1</v>
      </c>
      <c r="V185" s="14">
        <f ca="1">IF(Table15[[#This Row],[Country of the movie]]="Europe",1,0)</f>
        <v>0</v>
      </c>
      <c r="W185" s="14">
        <f ca="1">IF(Table15[[#This Row],[Country of the movie]]="Asia",1,0)</f>
        <v>0</v>
      </c>
      <c r="X185" s="15">
        <f ca="1">IF(Table15[[#This Row],[Country of the movie]]="Africa",1,0)</f>
        <v>0</v>
      </c>
      <c r="Y185" s="7">
        <f ca="1">IF(Table15[[#This Row],[Popular actor]]="Yes",1,0)</f>
        <v>1</v>
      </c>
      <c r="Z185" s="8">
        <f ca="1">IF(Table15[[#This Row],[Popular actor]]="No",1,0)</f>
        <v>0</v>
      </c>
      <c r="AA185" s="46"/>
      <c r="AB185" s="53">
        <f ca="1">IF(AND(Table15[[#This Row],[Year of the movie]]&gt;=2000,Table15[[#This Row],[Year of the movie]]&lt;=2005),1,0)</f>
        <v>0</v>
      </c>
      <c r="AC185" s="54">
        <f ca="1">IF(AND(Table15[[#This Row],[Year of the movie]]&gt;=2006,Table15[[#This Row],[Year of the movie]]&lt;=2010),1,0)</f>
        <v>1</v>
      </c>
      <c r="AD185" s="54">
        <f ca="1">IF(AND(Table15[[#This Row],[Year of the movie]]&gt;=2011,Table15[[#This Row],[Year of the movie]]&lt;=2015),1,0)</f>
        <v>0</v>
      </c>
      <c r="AE185" s="55">
        <f ca="1">IF(AND(Table15[[#This Row],[Year of the movie]]&gt;=2016,Table15[[#This Row],[Year of the movie]]&lt;=2022),1,0)</f>
        <v>0</v>
      </c>
      <c r="AF185" s="46"/>
    </row>
    <row r="186" spans="2:32" ht="15.6" x14ac:dyDescent="0.3">
      <c r="B186" s="7"/>
      <c r="C186" s="46">
        <f t="shared" ca="1" si="50"/>
        <v>3</v>
      </c>
      <c r="D186" s="64" t="str">
        <f ca="1">VLOOKUP(C186,$K$12:$L$16,2)</f>
        <v>horror</v>
      </c>
      <c r="E186" s="64">
        <f t="shared" ca="1" si="51"/>
        <v>1</v>
      </c>
      <c r="F186" s="64" t="str">
        <f ca="1">VLOOKUP(E186,$M$12:$N$15,2)</f>
        <v>America</v>
      </c>
      <c r="G186" s="64">
        <f t="shared" ca="1" si="52"/>
        <v>1</v>
      </c>
      <c r="H186" s="64" t="str">
        <f t="shared" ca="1" si="53"/>
        <v>Yes</v>
      </c>
      <c r="I186" s="64">
        <f t="shared" ca="1" si="54"/>
        <v>2015</v>
      </c>
      <c r="J186" s="46"/>
      <c r="K186" s="46"/>
      <c r="L186" s="46"/>
      <c r="M186" s="46"/>
      <c r="N186" s="46"/>
      <c r="O186" s="46"/>
      <c r="P186" s="13">
        <f t="shared" ca="1" si="55"/>
        <v>0</v>
      </c>
      <c r="Q186" s="14">
        <f t="shared" ca="1" si="56"/>
        <v>0</v>
      </c>
      <c r="R186" s="14">
        <f t="shared" ca="1" si="57"/>
        <v>1</v>
      </c>
      <c r="S186" s="14">
        <f t="shared" ca="1" si="58"/>
        <v>0</v>
      </c>
      <c r="T186" s="15">
        <f t="shared" ca="1" si="59"/>
        <v>0</v>
      </c>
      <c r="U186" s="13">
        <f ca="1">IF(Table15[[#This Row],[Country of the movie]]="America",1,0)</f>
        <v>1</v>
      </c>
      <c r="V186" s="14">
        <f ca="1">IF(Table15[[#This Row],[Country of the movie]]="Europe",1,0)</f>
        <v>0</v>
      </c>
      <c r="W186" s="14">
        <f ca="1">IF(Table15[[#This Row],[Country of the movie]]="Asia",1,0)</f>
        <v>0</v>
      </c>
      <c r="X186" s="15">
        <f ca="1">IF(Table15[[#This Row],[Country of the movie]]="Africa",1,0)</f>
        <v>0</v>
      </c>
      <c r="Y186" s="7">
        <f ca="1">IF(Table15[[#This Row],[Popular actor]]="Yes",1,0)</f>
        <v>1</v>
      </c>
      <c r="Z186" s="8">
        <f ca="1">IF(Table15[[#This Row],[Popular actor]]="No",1,0)</f>
        <v>0</v>
      </c>
      <c r="AA186" s="46"/>
      <c r="AB186" s="53">
        <f ca="1">IF(AND(Table15[[#This Row],[Year of the movie]]&gt;=2000,Table15[[#This Row],[Year of the movie]]&lt;=2005),1,0)</f>
        <v>0</v>
      </c>
      <c r="AC186" s="54">
        <f ca="1">IF(AND(Table15[[#This Row],[Year of the movie]]&gt;=2006,Table15[[#This Row],[Year of the movie]]&lt;=2010),1,0)</f>
        <v>0</v>
      </c>
      <c r="AD186" s="54">
        <f ca="1">IF(AND(Table15[[#This Row],[Year of the movie]]&gt;=2011,Table15[[#This Row],[Year of the movie]]&lt;=2015),1,0)</f>
        <v>1</v>
      </c>
      <c r="AE186" s="55">
        <f ca="1">IF(AND(Table15[[#This Row],[Year of the movie]]&gt;=2016,Table15[[#This Row],[Year of the movie]]&lt;=2022),1,0)</f>
        <v>0</v>
      </c>
      <c r="AF186" s="46"/>
    </row>
    <row r="187" spans="2:32" ht="15.6" x14ac:dyDescent="0.3">
      <c r="B187" s="7"/>
      <c r="C187" s="46">
        <f t="shared" ca="1" si="50"/>
        <v>1</v>
      </c>
      <c r="D187" s="64" t="str">
        <f ca="1">VLOOKUP(C187,$K$12:$L$16,2)</f>
        <v>action</v>
      </c>
      <c r="E187" s="64">
        <f t="shared" ca="1" si="51"/>
        <v>1</v>
      </c>
      <c r="F187" s="64" t="str">
        <f ca="1">VLOOKUP(E187,$M$12:$N$15,2)</f>
        <v>America</v>
      </c>
      <c r="G187" s="64">
        <f t="shared" ca="1" si="52"/>
        <v>1</v>
      </c>
      <c r="H187" s="64" t="str">
        <f t="shared" ca="1" si="53"/>
        <v>Yes</v>
      </c>
      <c r="I187" s="64">
        <f t="shared" ca="1" si="54"/>
        <v>2022</v>
      </c>
      <c r="J187" s="46"/>
      <c r="K187" s="46"/>
      <c r="L187" s="46"/>
      <c r="M187" s="46"/>
      <c r="N187" s="46"/>
      <c r="O187" s="46"/>
      <c r="P187" s="13">
        <f t="shared" ca="1" si="55"/>
        <v>1</v>
      </c>
      <c r="Q187" s="14">
        <f t="shared" ca="1" si="56"/>
        <v>0</v>
      </c>
      <c r="R187" s="14">
        <f t="shared" ca="1" si="57"/>
        <v>0</v>
      </c>
      <c r="S187" s="14">
        <f t="shared" ca="1" si="58"/>
        <v>0</v>
      </c>
      <c r="T187" s="15">
        <f t="shared" ca="1" si="59"/>
        <v>0</v>
      </c>
      <c r="U187" s="13">
        <f ca="1">IF(Table15[[#This Row],[Country of the movie]]="America",1,0)</f>
        <v>1</v>
      </c>
      <c r="V187" s="14">
        <f ca="1">IF(Table15[[#This Row],[Country of the movie]]="Europe",1,0)</f>
        <v>0</v>
      </c>
      <c r="W187" s="14">
        <f ca="1">IF(Table15[[#This Row],[Country of the movie]]="Asia",1,0)</f>
        <v>0</v>
      </c>
      <c r="X187" s="15">
        <f ca="1">IF(Table15[[#This Row],[Country of the movie]]="Africa",1,0)</f>
        <v>0</v>
      </c>
      <c r="Y187" s="7">
        <f ca="1">IF(Table15[[#This Row],[Popular actor]]="Yes",1,0)</f>
        <v>1</v>
      </c>
      <c r="Z187" s="8">
        <f ca="1">IF(Table15[[#This Row],[Popular actor]]="No",1,0)</f>
        <v>0</v>
      </c>
      <c r="AA187" s="46"/>
      <c r="AB187" s="53">
        <f ca="1">IF(AND(Table15[[#This Row],[Year of the movie]]&gt;=2000,Table15[[#This Row],[Year of the movie]]&lt;=2005),1,0)</f>
        <v>0</v>
      </c>
      <c r="AC187" s="54">
        <f ca="1">IF(AND(Table15[[#This Row],[Year of the movie]]&gt;=2006,Table15[[#This Row],[Year of the movie]]&lt;=2010),1,0)</f>
        <v>0</v>
      </c>
      <c r="AD187" s="54">
        <f ca="1">IF(AND(Table15[[#This Row],[Year of the movie]]&gt;=2011,Table15[[#This Row],[Year of the movie]]&lt;=2015),1,0)</f>
        <v>0</v>
      </c>
      <c r="AE187" s="55">
        <f ca="1">IF(AND(Table15[[#This Row],[Year of the movie]]&gt;=2016,Table15[[#This Row],[Year of the movie]]&lt;=2022),1,0)</f>
        <v>1</v>
      </c>
      <c r="AF187" s="46"/>
    </row>
    <row r="188" spans="2:32" ht="15.6" x14ac:dyDescent="0.3">
      <c r="B188" s="7"/>
      <c r="C188" s="46">
        <f t="shared" ca="1" si="50"/>
        <v>1</v>
      </c>
      <c r="D188" s="64" t="str">
        <f ca="1">VLOOKUP(C188,$K$12:$L$16,2)</f>
        <v>action</v>
      </c>
      <c r="E188" s="64">
        <f t="shared" ca="1" si="51"/>
        <v>2</v>
      </c>
      <c r="F188" s="64" t="str">
        <f ca="1">VLOOKUP(E188,$M$12:$N$15,2)</f>
        <v>Europe</v>
      </c>
      <c r="G188" s="64">
        <f t="shared" ca="1" si="52"/>
        <v>1</v>
      </c>
      <c r="H188" s="64" t="str">
        <f t="shared" ca="1" si="53"/>
        <v>Yes</v>
      </c>
      <c r="I188" s="64">
        <f t="shared" ca="1" si="54"/>
        <v>2020</v>
      </c>
      <c r="J188" s="46"/>
      <c r="K188" s="46"/>
      <c r="L188" s="46"/>
      <c r="M188" s="46"/>
      <c r="N188" s="46"/>
      <c r="O188" s="46"/>
      <c r="P188" s="13">
        <f t="shared" ca="1" si="55"/>
        <v>1</v>
      </c>
      <c r="Q188" s="14">
        <f t="shared" ca="1" si="56"/>
        <v>0</v>
      </c>
      <c r="R188" s="14">
        <f t="shared" ca="1" si="57"/>
        <v>0</v>
      </c>
      <c r="S188" s="14">
        <f t="shared" ca="1" si="58"/>
        <v>0</v>
      </c>
      <c r="T188" s="15">
        <f t="shared" ca="1" si="59"/>
        <v>0</v>
      </c>
      <c r="U188" s="13">
        <f ca="1">IF(Table15[[#This Row],[Country of the movie]]="America",1,0)</f>
        <v>0</v>
      </c>
      <c r="V188" s="14">
        <f ca="1">IF(Table15[[#This Row],[Country of the movie]]="Europe",1,0)</f>
        <v>1</v>
      </c>
      <c r="W188" s="14">
        <f ca="1">IF(Table15[[#This Row],[Country of the movie]]="Asia",1,0)</f>
        <v>0</v>
      </c>
      <c r="X188" s="15">
        <f ca="1">IF(Table15[[#This Row],[Country of the movie]]="Africa",1,0)</f>
        <v>0</v>
      </c>
      <c r="Y188" s="7">
        <f ca="1">IF(Table15[[#This Row],[Popular actor]]="Yes",1,0)</f>
        <v>1</v>
      </c>
      <c r="Z188" s="8">
        <f ca="1">IF(Table15[[#This Row],[Popular actor]]="No",1,0)</f>
        <v>0</v>
      </c>
      <c r="AA188" s="46"/>
      <c r="AB188" s="53">
        <f ca="1">IF(AND(Table15[[#This Row],[Year of the movie]]&gt;=2000,Table15[[#This Row],[Year of the movie]]&lt;=2005),1,0)</f>
        <v>0</v>
      </c>
      <c r="AC188" s="54">
        <f ca="1">IF(AND(Table15[[#This Row],[Year of the movie]]&gt;=2006,Table15[[#This Row],[Year of the movie]]&lt;=2010),1,0)</f>
        <v>0</v>
      </c>
      <c r="AD188" s="54">
        <f ca="1">IF(AND(Table15[[#This Row],[Year of the movie]]&gt;=2011,Table15[[#This Row],[Year of the movie]]&lt;=2015),1,0)</f>
        <v>0</v>
      </c>
      <c r="AE188" s="55">
        <f ca="1">IF(AND(Table15[[#This Row],[Year of the movie]]&gt;=2016,Table15[[#This Row],[Year of the movie]]&lt;=2022),1,0)</f>
        <v>1</v>
      </c>
      <c r="AF188" s="46"/>
    </row>
    <row r="189" spans="2:32" ht="15.6" x14ac:dyDescent="0.3">
      <c r="B189" s="7"/>
      <c r="C189" s="46">
        <f t="shared" ca="1" si="50"/>
        <v>4</v>
      </c>
      <c r="D189" s="64" t="str">
        <f ca="1">VLOOKUP(C189,$K$12:$L$16,2)</f>
        <v>drama</v>
      </c>
      <c r="E189" s="64">
        <f t="shared" ca="1" si="51"/>
        <v>3</v>
      </c>
      <c r="F189" s="64" t="str">
        <f ca="1">VLOOKUP(E189,$M$12:$N$15,2)</f>
        <v>Asia</v>
      </c>
      <c r="G189" s="64">
        <f t="shared" ca="1" si="52"/>
        <v>2</v>
      </c>
      <c r="H189" s="64" t="str">
        <f t="shared" ca="1" si="53"/>
        <v>No</v>
      </c>
      <c r="I189" s="64">
        <f t="shared" ca="1" si="54"/>
        <v>2012</v>
      </c>
      <c r="J189" s="46"/>
      <c r="K189" s="46"/>
      <c r="L189" s="46"/>
      <c r="M189" s="46"/>
      <c r="N189" s="46"/>
      <c r="O189" s="46"/>
      <c r="P189" s="13">
        <f t="shared" ca="1" si="55"/>
        <v>0</v>
      </c>
      <c r="Q189" s="14">
        <f t="shared" ca="1" si="56"/>
        <v>1</v>
      </c>
      <c r="R189" s="14">
        <f t="shared" ca="1" si="57"/>
        <v>0</v>
      </c>
      <c r="S189" s="14">
        <f t="shared" ca="1" si="58"/>
        <v>0</v>
      </c>
      <c r="T189" s="15">
        <f t="shared" ca="1" si="59"/>
        <v>0</v>
      </c>
      <c r="U189" s="13">
        <f ca="1">IF(Table15[[#This Row],[Country of the movie]]="America",1,0)</f>
        <v>0</v>
      </c>
      <c r="V189" s="14">
        <f ca="1">IF(Table15[[#This Row],[Country of the movie]]="Europe",1,0)</f>
        <v>0</v>
      </c>
      <c r="W189" s="14">
        <f ca="1">IF(Table15[[#This Row],[Country of the movie]]="Asia",1,0)</f>
        <v>1</v>
      </c>
      <c r="X189" s="15">
        <f ca="1">IF(Table15[[#This Row],[Country of the movie]]="Africa",1,0)</f>
        <v>0</v>
      </c>
      <c r="Y189" s="7">
        <f ca="1">IF(Table15[[#This Row],[Popular actor]]="Yes",1,0)</f>
        <v>0</v>
      </c>
      <c r="Z189" s="8">
        <f ca="1">IF(Table15[[#This Row],[Popular actor]]="No",1,0)</f>
        <v>1</v>
      </c>
      <c r="AA189" s="46"/>
      <c r="AB189" s="53">
        <f ca="1">IF(AND(Table15[[#This Row],[Year of the movie]]&gt;=2000,Table15[[#This Row],[Year of the movie]]&lt;=2005),1,0)</f>
        <v>0</v>
      </c>
      <c r="AC189" s="54">
        <f ca="1">IF(AND(Table15[[#This Row],[Year of the movie]]&gt;=2006,Table15[[#This Row],[Year of the movie]]&lt;=2010),1,0)</f>
        <v>0</v>
      </c>
      <c r="AD189" s="54">
        <f ca="1">IF(AND(Table15[[#This Row],[Year of the movie]]&gt;=2011,Table15[[#This Row],[Year of the movie]]&lt;=2015),1,0)</f>
        <v>1</v>
      </c>
      <c r="AE189" s="55">
        <f ca="1">IF(AND(Table15[[#This Row],[Year of the movie]]&gt;=2016,Table15[[#This Row],[Year of the movie]]&lt;=2022),1,0)</f>
        <v>0</v>
      </c>
      <c r="AF189" s="46"/>
    </row>
    <row r="190" spans="2:32" ht="15.6" x14ac:dyDescent="0.3">
      <c r="B190" s="7"/>
      <c r="C190" s="46">
        <f t="shared" ca="1" si="50"/>
        <v>1</v>
      </c>
      <c r="D190" s="64" t="str">
        <f ca="1">VLOOKUP(C190,$K$12:$L$16,2)</f>
        <v>action</v>
      </c>
      <c r="E190" s="64">
        <f t="shared" ca="1" si="51"/>
        <v>1</v>
      </c>
      <c r="F190" s="64" t="str">
        <f ca="1">VLOOKUP(E190,$M$12:$N$15,2)</f>
        <v>America</v>
      </c>
      <c r="G190" s="64">
        <f t="shared" ca="1" si="52"/>
        <v>1</v>
      </c>
      <c r="H190" s="64" t="str">
        <f t="shared" ca="1" si="53"/>
        <v>Yes</v>
      </c>
      <c r="I190" s="64">
        <f t="shared" ca="1" si="54"/>
        <v>2004</v>
      </c>
      <c r="J190" s="46"/>
      <c r="K190" s="46"/>
      <c r="L190" s="46"/>
      <c r="M190" s="46"/>
      <c r="N190" s="46"/>
      <c r="O190" s="46"/>
      <c r="P190" s="13">
        <f t="shared" ca="1" si="55"/>
        <v>1</v>
      </c>
      <c r="Q190" s="14">
        <f t="shared" ca="1" si="56"/>
        <v>0</v>
      </c>
      <c r="R190" s="14">
        <f t="shared" ca="1" si="57"/>
        <v>0</v>
      </c>
      <c r="S190" s="14">
        <f t="shared" ca="1" si="58"/>
        <v>0</v>
      </c>
      <c r="T190" s="15">
        <f t="shared" ca="1" si="59"/>
        <v>0</v>
      </c>
      <c r="U190" s="13">
        <f ca="1">IF(Table15[[#This Row],[Country of the movie]]="America",1,0)</f>
        <v>1</v>
      </c>
      <c r="V190" s="14">
        <f ca="1">IF(Table15[[#This Row],[Country of the movie]]="Europe",1,0)</f>
        <v>0</v>
      </c>
      <c r="W190" s="14">
        <f ca="1">IF(Table15[[#This Row],[Country of the movie]]="Asia",1,0)</f>
        <v>0</v>
      </c>
      <c r="X190" s="15">
        <f ca="1">IF(Table15[[#This Row],[Country of the movie]]="Africa",1,0)</f>
        <v>0</v>
      </c>
      <c r="Y190" s="7">
        <f ca="1">IF(Table15[[#This Row],[Popular actor]]="Yes",1,0)</f>
        <v>1</v>
      </c>
      <c r="Z190" s="8">
        <f ca="1">IF(Table15[[#This Row],[Popular actor]]="No",1,0)</f>
        <v>0</v>
      </c>
      <c r="AA190" s="46"/>
      <c r="AB190" s="53">
        <f ca="1">IF(AND(Table15[[#This Row],[Year of the movie]]&gt;=2000,Table15[[#This Row],[Year of the movie]]&lt;=2005),1,0)</f>
        <v>1</v>
      </c>
      <c r="AC190" s="54">
        <f ca="1">IF(AND(Table15[[#This Row],[Year of the movie]]&gt;=2006,Table15[[#This Row],[Year of the movie]]&lt;=2010),1,0)</f>
        <v>0</v>
      </c>
      <c r="AD190" s="54">
        <f ca="1">IF(AND(Table15[[#This Row],[Year of the movie]]&gt;=2011,Table15[[#This Row],[Year of the movie]]&lt;=2015),1,0)</f>
        <v>0</v>
      </c>
      <c r="AE190" s="55">
        <f ca="1">IF(AND(Table15[[#This Row],[Year of the movie]]&gt;=2016,Table15[[#This Row],[Year of the movie]]&lt;=2022),1,0)</f>
        <v>0</v>
      </c>
      <c r="AF190" s="46"/>
    </row>
    <row r="191" spans="2:32" ht="15.6" x14ac:dyDescent="0.3">
      <c r="B191" s="7"/>
      <c r="C191" s="46">
        <f t="shared" ca="1" si="50"/>
        <v>1</v>
      </c>
      <c r="D191" s="64" t="str">
        <f ca="1">VLOOKUP(C191,$K$12:$L$16,2)</f>
        <v>action</v>
      </c>
      <c r="E191" s="64">
        <f t="shared" ca="1" si="51"/>
        <v>4</v>
      </c>
      <c r="F191" s="64" t="str">
        <f ca="1">VLOOKUP(E191,$M$12:$N$15,2)</f>
        <v>Africa</v>
      </c>
      <c r="G191" s="64">
        <f t="shared" ca="1" si="52"/>
        <v>2</v>
      </c>
      <c r="H191" s="64" t="str">
        <f t="shared" ca="1" si="53"/>
        <v>No</v>
      </c>
      <c r="I191" s="64">
        <f t="shared" ca="1" si="54"/>
        <v>2006</v>
      </c>
      <c r="J191" s="46"/>
      <c r="K191" s="46"/>
      <c r="L191" s="46"/>
      <c r="M191" s="46"/>
      <c r="N191" s="46"/>
      <c r="O191" s="46"/>
      <c r="P191" s="13">
        <f t="shared" ca="1" si="55"/>
        <v>1</v>
      </c>
      <c r="Q191" s="14">
        <f t="shared" ca="1" si="56"/>
        <v>0</v>
      </c>
      <c r="R191" s="14">
        <f t="shared" ca="1" si="57"/>
        <v>0</v>
      </c>
      <c r="S191" s="14">
        <f t="shared" ca="1" si="58"/>
        <v>0</v>
      </c>
      <c r="T191" s="15">
        <f t="shared" ca="1" si="59"/>
        <v>0</v>
      </c>
      <c r="U191" s="13">
        <f ca="1">IF(Table15[[#This Row],[Country of the movie]]="America",1,0)</f>
        <v>0</v>
      </c>
      <c r="V191" s="14">
        <f ca="1">IF(Table15[[#This Row],[Country of the movie]]="Europe",1,0)</f>
        <v>0</v>
      </c>
      <c r="W191" s="14">
        <f ca="1">IF(Table15[[#This Row],[Country of the movie]]="Asia",1,0)</f>
        <v>0</v>
      </c>
      <c r="X191" s="15">
        <f ca="1">IF(Table15[[#This Row],[Country of the movie]]="Africa",1,0)</f>
        <v>1</v>
      </c>
      <c r="Y191" s="7">
        <f ca="1">IF(Table15[[#This Row],[Popular actor]]="Yes",1,0)</f>
        <v>0</v>
      </c>
      <c r="Z191" s="8">
        <f ca="1">IF(Table15[[#This Row],[Popular actor]]="No",1,0)</f>
        <v>1</v>
      </c>
      <c r="AA191" s="46"/>
      <c r="AB191" s="53">
        <f ca="1">IF(AND(Table15[[#This Row],[Year of the movie]]&gt;=2000,Table15[[#This Row],[Year of the movie]]&lt;=2005),1,0)</f>
        <v>0</v>
      </c>
      <c r="AC191" s="54">
        <f ca="1">IF(AND(Table15[[#This Row],[Year of the movie]]&gt;=2006,Table15[[#This Row],[Year of the movie]]&lt;=2010),1,0)</f>
        <v>1</v>
      </c>
      <c r="AD191" s="54">
        <f ca="1">IF(AND(Table15[[#This Row],[Year of the movie]]&gt;=2011,Table15[[#This Row],[Year of the movie]]&lt;=2015),1,0)</f>
        <v>0</v>
      </c>
      <c r="AE191" s="55">
        <f ca="1">IF(AND(Table15[[#This Row],[Year of the movie]]&gt;=2016,Table15[[#This Row],[Year of the movie]]&lt;=2022),1,0)</f>
        <v>0</v>
      </c>
      <c r="AF191" s="46"/>
    </row>
    <row r="192" spans="2:32" ht="15.6" x14ac:dyDescent="0.3">
      <c r="B192" s="7"/>
      <c r="C192" s="46">
        <f t="shared" ca="1" si="50"/>
        <v>3</v>
      </c>
      <c r="D192" s="64" t="str">
        <f ca="1">VLOOKUP(C192,$K$12:$L$16,2)</f>
        <v>horror</v>
      </c>
      <c r="E192" s="64">
        <f t="shared" ca="1" si="51"/>
        <v>4</v>
      </c>
      <c r="F192" s="64" t="str">
        <f ca="1">VLOOKUP(E192,$M$12:$N$15,2)</f>
        <v>Africa</v>
      </c>
      <c r="G192" s="64">
        <f t="shared" ca="1" si="52"/>
        <v>1</v>
      </c>
      <c r="H192" s="64" t="str">
        <f t="shared" ca="1" si="53"/>
        <v>Yes</v>
      </c>
      <c r="I192" s="64">
        <f t="shared" ca="1" si="54"/>
        <v>2002</v>
      </c>
      <c r="J192" s="46"/>
      <c r="K192" s="46"/>
      <c r="L192" s="46"/>
      <c r="M192" s="46"/>
      <c r="N192" s="46"/>
      <c r="O192" s="46"/>
      <c r="P192" s="13">
        <f t="shared" ca="1" si="55"/>
        <v>0</v>
      </c>
      <c r="Q192" s="14">
        <f t="shared" ca="1" si="56"/>
        <v>0</v>
      </c>
      <c r="R192" s="14">
        <f t="shared" ca="1" si="57"/>
        <v>1</v>
      </c>
      <c r="S192" s="14">
        <f t="shared" ca="1" si="58"/>
        <v>0</v>
      </c>
      <c r="T192" s="15">
        <f t="shared" ca="1" si="59"/>
        <v>0</v>
      </c>
      <c r="U192" s="13">
        <f ca="1">IF(Table15[[#This Row],[Country of the movie]]="America",1,0)</f>
        <v>0</v>
      </c>
      <c r="V192" s="14">
        <f ca="1">IF(Table15[[#This Row],[Country of the movie]]="Europe",1,0)</f>
        <v>0</v>
      </c>
      <c r="W192" s="14">
        <f ca="1">IF(Table15[[#This Row],[Country of the movie]]="Asia",1,0)</f>
        <v>0</v>
      </c>
      <c r="X192" s="15">
        <f ca="1">IF(Table15[[#This Row],[Country of the movie]]="Africa",1,0)</f>
        <v>1</v>
      </c>
      <c r="Y192" s="7">
        <f ca="1">IF(Table15[[#This Row],[Popular actor]]="Yes",1,0)</f>
        <v>1</v>
      </c>
      <c r="Z192" s="8">
        <f ca="1">IF(Table15[[#This Row],[Popular actor]]="No",1,0)</f>
        <v>0</v>
      </c>
      <c r="AA192" s="46"/>
      <c r="AB192" s="53">
        <f ca="1">IF(AND(Table15[[#This Row],[Year of the movie]]&gt;=2000,Table15[[#This Row],[Year of the movie]]&lt;=2005),1,0)</f>
        <v>1</v>
      </c>
      <c r="AC192" s="54">
        <f ca="1">IF(AND(Table15[[#This Row],[Year of the movie]]&gt;=2006,Table15[[#This Row],[Year of the movie]]&lt;=2010),1,0)</f>
        <v>0</v>
      </c>
      <c r="AD192" s="54">
        <f ca="1">IF(AND(Table15[[#This Row],[Year of the movie]]&gt;=2011,Table15[[#This Row],[Year of the movie]]&lt;=2015),1,0)</f>
        <v>0</v>
      </c>
      <c r="AE192" s="55">
        <f ca="1">IF(AND(Table15[[#This Row],[Year of the movie]]&gt;=2016,Table15[[#This Row],[Year of the movie]]&lt;=2022),1,0)</f>
        <v>0</v>
      </c>
      <c r="AF192" s="46"/>
    </row>
    <row r="193" spans="2:32" ht="15.6" x14ac:dyDescent="0.3">
      <c r="B193" s="7"/>
      <c r="C193" s="46">
        <f t="shared" ca="1" si="50"/>
        <v>3</v>
      </c>
      <c r="D193" s="64" t="str">
        <f ca="1">VLOOKUP(C193,$K$12:$L$16,2)</f>
        <v>horror</v>
      </c>
      <c r="E193" s="64">
        <f t="shared" ca="1" si="51"/>
        <v>3</v>
      </c>
      <c r="F193" s="64" t="str">
        <f ca="1">VLOOKUP(E193,$M$12:$N$15,2)</f>
        <v>Asia</v>
      </c>
      <c r="G193" s="64">
        <f t="shared" ca="1" si="52"/>
        <v>1</v>
      </c>
      <c r="H193" s="64" t="str">
        <f t="shared" ca="1" si="53"/>
        <v>Yes</v>
      </c>
      <c r="I193" s="64">
        <f t="shared" ca="1" si="54"/>
        <v>2015</v>
      </c>
      <c r="J193" s="46"/>
      <c r="K193" s="46"/>
      <c r="L193" s="46"/>
      <c r="M193" s="46"/>
      <c r="N193" s="46"/>
      <c r="O193" s="46"/>
      <c r="P193" s="13">
        <f t="shared" ca="1" si="55"/>
        <v>0</v>
      </c>
      <c r="Q193" s="14">
        <f t="shared" ca="1" si="56"/>
        <v>0</v>
      </c>
      <c r="R193" s="14">
        <f t="shared" ca="1" si="57"/>
        <v>1</v>
      </c>
      <c r="S193" s="14">
        <f t="shared" ca="1" si="58"/>
        <v>0</v>
      </c>
      <c r="T193" s="15">
        <f t="shared" ca="1" si="59"/>
        <v>0</v>
      </c>
      <c r="U193" s="13">
        <f ca="1">IF(Table15[[#This Row],[Country of the movie]]="America",1,0)</f>
        <v>0</v>
      </c>
      <c r="V193" s="14">
        <f ca="1">IF(Table15[[#This Row],[Country of the movie]]="Europe",1,0)</f>
        <v>0</v>
      </c>
      <c r="W193" s="14">
        <f ca="1">IF(Table15[[#This Row],[Country of the movie]]="Asia",1,0)</f>
        <v>1</v>
      </c>
      <c r="X193" s="15">
        <f ca="1">IF(Table15[[#This Row],[Country of the movie]]="Africa",1,0)</f>
        <v>0</v>
      </c>
      <c r="Y193" s="7">
        <f ca="1">IF(Table15[[#This Row],[Popular actor]]="Yes",1,0)</f>
        <v>1</v>
      </c>
      <c r="Z193" s="8">
        <f ca="1">IF(Table15[[#This Row],[Popular actor]]="No",1,0)</f>
        <v>0</v>
      </c>
      <c r="AA193" s="46"/>
      <c r="AB193" s="53">
        <f ca="1">IF(AND(Table15[[#This Row],[Year of the movie]]&gt;=2000,Table15[[#This Row],[Year of the movie]]&lt;=2005),1,0)</f>
        <v>0</v>
      </c>
      <c r="AC193" s="54">
        <f ca="1">IF(AND(Table15[[#This Row],[Year of the movie]]&gt;=2006,Table15[[#This Row],[Year of the movie]]&lt;=2010),1,0)</f>
        <v>0</v>
      </c>
      <c r="AD193" s="54">
        <f ca="1">IF(AND(Table15[[#This Row],[Year of the movie]]&gt;=2011,Table15[[#This Row],[Year of the movie]]&lt;=2015),1,0)</f>
        <v>1</v>
      </c>
      <c r="AE193" s="55">
        <f ca="1">IF(AND(Table15[[#This Row],[Year of the movie]]&gt;=2016,Table15[[#This Row],[Year of the movie]]&lt;=2022),1,0)</f>
        <v>0</v>
      </c>
      <c r="AF193" s="46"/>
    </row>
    <row r="194" spans="2:32" ht="15.6" x14ac:dyDescent="0.3">
      <c r="B194" s="7"/>
      <c r="C194" s="46">
        <f t="shared" ca="1" si="50"/>
        <v>1</v>
      </c>
      <c r="D194" s="64" t="str">
        <f ca="1">VLOOKUP(C194,$K$12:$L$16,2)</f>
        <v>action</v>
      </c>
      <c r="E194" s="64">
        <f t="shared" ca="1" si="51"/>
        <v>4</v>
      </c>
      <c r="F194" s="64" t="str">
        <f ca="1">VLOOKUP(E194,$M$12:$N$15,2)</f>
        <v>Africa</v>
      </c>
      <c r="G194" s="64">
        <f t="shared" ca="1" si="52"/>
        <v>1</v>
      </c>
      <c r="H194" s="64" t="str">
        <f t="shared" ca="1" si="53"/>
        <v>Yes</v>
      </c>
      <c r="I194" s="64">
        <f t="shared" ca="1" si="54"/>
        <v>2013</v>
      </c>
      <c r="J194" s="46"/>
      <c r="K194" s="46"/>
      <c r="L194" s="46"/>
      <c r="M194" s="46"/>
      <c r="N194" s="46"/>
      <c r="O194" s="46"/>
      <c r="P194" s="13">
        <f t="shared" ca="1" si="55"/>
        <v>1</v>
      </c>
      <c r="Q194" s="14">
        <f t="shared" ca="1" si="56"/>
        <v>0</v>
      </c>
      <c r="R194" s="14">
        <f t="shared" ca="1" si="57"/>
        <v>0</v>
      </c>
      <c r="S194" s="14">
        <f t="shared" ca="1" si="58"/>
        <v>0</v>
      </c>
      <c r="T194" s="15">
        <f t="shared" ca="1" si="59"/>
        <v>0</v>
      </c>
      <c r="U194" s="13">
        <f ca="1">IF(Table15[[#This Row],[Country of the movie]]="America",1,0)</f>
        <v>0</v>
      </c>
      <c r="V194" s="14">
        <f ca="1">IF(Table15[[#This Row],[Country of the movie]]="Europe",1,0)</f>
        <v>0</v>
      </c>
      <c r="W194" s="14">
        <f ca="1">IF(Table15[[#This Row],[Country of the movie]]="Asia",1,0)</f>
        <v>0</v>
      </c>
      <c r="X194" s="15">
        <f ca="1">IF(Table15[[#This Row],[Country of the movie]]="Africa",1,0)</f>
        <v>1</v>
      </c>
      <c r="Y194" s="7">
        <f ca="1">IF(Table15[[#This Row],[Popular actor]]="Yes",1,0)</f>
        <v>1</v>
      </c>
      <c r="Z194" s="8">
        <f ca="1">IF(Table15[[#This Row],[Popular actor]]="No",1,0)</f>
        <v>0</v>
      </c>
      <c r="AA194" s="46"/>
      <c r="AB194" s="53">
        <f ca="1">IF(AND(Table15[[#This Row],[Year of the movie]]&gt;=2000,Table15[[#This Row],[Year of the movie]]&lt;=2005),1,0)</f>
        <v>0</v>
      </c>
      <c r="AC194" s="54">
        <f ca="1">IF(AND(Table15[[#This Row],[Year of the movie]]&gt;=2006,Table15[[#This Row],[Year of the movie]]&lt;=2010),1,0)</f>
        <v>0</v>
      </c>
      <c r="AD194" s="54">
        <f ca="1">IF(AND(Table15[[#This Row],[Year of the movie]]&gt;=2011,Table15[[#This Row],[Year of the movie]]&lt;=2015),1,0)</f>
        <v>1</v>
      </c>
      <c r="AE194" s="55">
        <f ca="1">IF(AND(Table15[[#This Row],[Year of the movie]]&gt;=2016,Table15[[#This Row],[Year of the movie]]&lt;=2022),1,0)</f>
        <v>0</v>
      </c>
      <c r="AF194" s="46"/>
    </row>
    <row r="195" spans="2:32" ht="15.6" x14ac:dyDescent="0.3">
      <c r="B195" s="7"/>
      <c r="C195" s="46">
        <f t="shared" ca="1" si="50"/>
        <v>3</v>
      </c>
      <c r="D195" s="64" t="str">
        <f ca="1">VLOOKUP(C195,$K$12:$L$16,2)</f>
        <v>horror</v>
      </c>
      <c r="E195" s="64">
        <f t="shared" ca="1" si="51"/>
        <v>1</v>
      </c>
      <c r="F195" s="64" t="str">
        <f ca="1">VLOOKUP(E195,$M$12:$N$15,2)</f>
        <v>America</v>
      </c>
      <c r="G195" s="64">
        <f t="shared" ca="1" si="52"/>
        <v>2</v>
      </c>
      <c r="H195" s="64" t="str">
        <f t="shared" ca="1" si="53"/>
        <v>No</v>
      </c>
      <c r="I195" s="64">
        <f t="shared" ca="1" si="54"/>
        <v>2004</v>
      </c>
      <c r="J195" s="46"/>
      <c r="K195" s="46"/>
      <c r="L195" s="46"/>
      <c r="M195" s="46"/>
      <c r="N195" s="46"/>
      <c r="O195" s="46"/>
      <c r="P195" s="13">
        <f t="shared" ca="1" si="55"/>
        <v>0</v>
      </c>
      <c r="Q195" s="14">
        <f t="shared" ca="1" si="56"/>
        <v>0</v>
      </c>
      <c r="R195" s="14">
        <f t="shared" ca="1" si="57"/>
        <v>1</v>
      </c>
      <c r="S195" s="14">
        <f t="shared" ca="1" si="58"/>
        <v>0</v>
      </c>
      <c r="T195" s="15">
        <f t="shared" ca="1" si="59"/>
        <v>0</v>
      </c>
      <c r="U195" s="13">
        <f ca="1">IF(Table15[[#This Row],[Country of the movie]]="America",1,0)</f>
        <v>1</v>
      </c>
      <c r="V195" s="14">
        <f ca="1">IF(Table15[[#This Row],[Country of the movie]]="Europe",1,0)</f>
        <v>0</v>
      </c>
      <c r="W195" s="14">
        <f ca="1">IF(Table15[[#This Row],[Country of the movie]]="Asia",1,0)</f>
        <v>0</v>
      </c>
      <c r="X195" s="15">
        <f ca="1">IF(Table15[[#This Row],[Country of the movie]]="Africa",1,0)</f>
        <v>0</v>
      </c>
      <c r="Y195" s="7">
        <f ca="1">IF(Table15[[#This Row],[Popular actor]]="Yes",1,0)</f>
        <v>0</v>
      </c>
      <c r="Z195" s="8">
        <f ca="1">IF(Table15[[#This Row],[Popular actor]]="No",1,0)</f>
        <v>1</v>
      </c>
      <c r="AA195" s="46"/>
      <c r="AB195" s="53">
        <f ca="1">IF(AND(Table15[[#This Row],[Year of the movie]]&gt;=2000,Table15[[#This Row],[Year of the movie]]&lt;=2005),1,0)</f>
        <v>1</v>
      </c>
      <c r="AC195" s="54">
        <f ca="1">IF(AND(Table15[[#This Row],[Year of the movie]]&gt;=2006,Table15[[#This Row],[Year of the movie]]&lt;=2010),1,0)</f>
        <v>0</v>
      </c>
      <c r="AD195" s="54">
        <f ca="1">IF(AND(Table15[[#This Row],[Year of the movie]]&gt;=2011,Table15[[#This Row],[Year of the movie]]&lt;=2015),1,0)</f>
        <v>0</v>
      </c>
      <c r="AE195" s="55">
        <f ca="1">IF(AND(Table15[[#This Row],[Year of the movie]]&gt;=2016,Table15[[#This Row],[Year of the movie]]&lt;=2022),1,0)</f>
        <v>0</v>
      </c>
      <c r="AF195" s="46"/>
    </row>
    <row r="196" spans="2:32" ht="15.6" x14ac:dyDescent="0.3">
      <c r="B196" s="7"/>
      <c r="C196" s="46">
        <f t="shared" ca="1" si="50"/>
        <v>1</v>
      </c>
      <c r="D196" s="64" t="str">
        <f ca="1">VLOOKUP(C196,$K$12:$L$16,2)</f>
        <v>action</v>
      </c>
      <c r="E196" s="64">
        <f t="shared" ca="1" si="51"/>
        <v>2</v>
      </c>
      <c r="F196" s="64" t="str">
        <f ca="1">VLOOKUP(E196,$M$12:$N$15,2)</f>
        <v>Europe</v>
      </c>
      <c r="G196" s="64">
        <f t="shared" ca="1" si="52"/>
        <v>2</v>
      </c>
      <c r="H196" s="64" t="str">
        <f t="shared" ca="1" si="53"/>
        <v>No</v>
      </c>
      <c r="I196" s="64">
        <f t="shared" ca="1" si="54"/>
        <v>2018</v>
      </c>
      <c r="J196" s="46"/>
      <c r="K196" s="46"/>
      <c r="L196" s="46"/>
      <c r="M196" s="46"/>
      <c r="N196" s="46"/>
      <c r="O196" s="46"/>
      <c r="P196" s="13">
        <f t="shared" ca="1" si="55"/>
        <v>1</v>
      </c>
      <c r="Q196" s="14">
        <f t="shared" ca="1" si="56"/>
        <v>0</v>
      </c>
      <c r="R196" s="14">
        <f t="shared" ca="1" si="57"/>
        <v>0</v>
      </c>
      <c r="S196" s="14">
        <f t="shared" ca="1" si="58"/>
        <v>0</v>
      </c>
      <c r="T196" s="15">
        <f t="shared" ca="1" si="59"/>
        <v>0</v>
      </c>
      <c r="U196" s="13">
        <f ca="1">IF(Table15[[#This Row],[Country of the movie]]="America",1,0)</f>
        <v>0</v>
      </c>
      <c r="V196" s="14">
        <f ca="1">IF(Table15[[#This Row],[Country of the movie]]="Europe",1,0)</f>
        <v>1</v>
      </c>
      <c r="W196" s="14">
        <f ca="1">IF(Table15[[#This Row],[Country of the movie]]="Asia",1,0)</f>
        <v>0</v>
      </c>
      <c r="X196" s="15">
        <f ca="1">IF(Table15[[#This Row],[Country of the movie]]="Africa",1,0)</f>
        <v>0</v>
      </c>
      <c r="Y196" s="7">
        <f ca="1">IF(Table15[[#This Row],[Popular actor]]="Yes",1,0)</f>
        <v>0</v>
      </c>
      <c r="Z196" s="8">
        <f ca="1">IF(Table15[[#This Row],[Popular actor]]="No",1,0)</f>
        <v>1</v>
      </c>
      <c r="AA196" s="46"/>
      <c r="AB196" s="53">
        <f ca="1">IF(AND(Table15[[#This Row],[Year of the movie]]&gt;=2000,Table15[[#This Row],[Year of the movie]]&lt;=2005),1,0)</f>
        <v>0</v>
      </c>
      <c r="AC196" s="54">
        <f ca="1">IF(AND(Table15[[#This Row],[Year of the movie]]&gt;=2006,Table15[[#This Row],[Year of the movie]]&lt;=2010),1,0)</f>
        <v>0</v>
      </c>
      <c r="AD196" s="54">
        <f ca="1">IF(AND(Table15[[#This Row],[Year of the movie]]&gt;=2011,Table15[[#This Row],[Year of the movie]]&lt;=2015),1,0)</f>
        <v>0</v>
      </c>
      <c r="AE196" s="55">
        <f ca="1">IF(AND(Table15[[#This Row],[Year of the movie]]&gt;=2016,Table15[[#This Row],[Year of the movie]]&lt;=2022),1,0)</f>
        <v>1</v>
      </c>
      <c r="AF196" s="46"/>
    </row>
    <row r="197" spans="2:32" ht="15.6" x14ac:dyDescent="0.3">
      <c r="B197" s="7"/>
      <c r="C197" s="46">
        <f t="shared" ca="1" si="50"/>
        <v>1</v>
      </c>
      <c r="D197" s="64" t="str">
        <f ca="1">VLOOKUP(C197,$K$12:$L$16,2)</f>
        <v>action</v>
      </c>
      <c r="E197" s="64">
        <f t="shared" ca="1" si="51"/>
        <v>4</v>
      </c>
      <c r="F197" s="64" t="str">
        <f ca="1">VLOOKUP(E197,$M$12:$N$15,2)</f>
        <v>Africa</v>
      </c>
      <c r="G197" s="64">
        <f t="shared" ca="1" si="52"/>
        <v>1</v>
      </c>
      <c r="H197" s="64" t="str">
        <f t="shared" ca="1" si="53"/>
        <v>Yes</v>
      </c>
      <c r="I197" s="64">
        <f t="shared" ca="1" si="54"/>
        <v>2010</v>
      </c>
      <c r="J197" s="46"/>
      <c r="K197" s="46"/>
      <c r="L197" s="46"/>
      <c r="M197" s="46"/>
      <c r="N197" s="46"/>
      <c r="O197" s="46"/>
      <c r="P197" s="13">
        <f t="shared" ca="1" si="55"/>
        <v>1</v>
      </c>
      <c r="Q197" s="14">
        <f t="shared" ca="1" si="56"/>
        <v>0</v>
      </c>
      <c r="R197" s="14">
        <f t="shared" ca="1" si="57"/>
        <v>0</v>
      </c>
      <c r="S197" s="14">
        <f t="shared" ca="1" si="58"/>
        <v>0</v>
      </c>
      <c r="T197" s="15">
        <f t="shared" ca="1" si="59"/>
        <v>0</v>
      </c>
      <c r="U197" s="13">
        <f ca="1">IF(Table15[[#This Row],[Country of the movie]]="America",1,0)</f>
        <v>0</v>
      </c>
      <c r="V197" s="14">
        <f ca="1">IF(Table15[[#This Row],[Country of the movie]]="Europe",1,0)</f>
        <v>0</v>
      </c>
      <c r="W197" s="14">
        <f ca="1">IF(Table15[[#This Row],[Country of the movie]]="Asia",1,0)</f>
        <v>0</v>
      </c>
      <c r="X197" s="15">
        <f ca="1">IF(Table15[[#This Row],[Country of the movie]]="Africa",1,0)</f>
        <v>1</v>
      </c>
      <c r="Y197" s="7">
        <f ca="1">IF(Table15[[#This Row],[Popular actor]]="Yes",1,0)</f>
        <v>1</v>
      </c>
      <c r="Z197" s="8">
        <f ca="1">IF(Table15[[#This Row],[Popular actor]]="No",1,0)</f>
        <v>0</v>
      </c>
      <c r="AA197" s="46"/>
      <c r="AB197" s="53">
        <f ca="1">IF(AND(Table15[[#This Row],[Year of the movie]]&gt;=2000,Table15[[#This Row],[Year of the movie]]&lt;=2005),1,0)</f>
        <v>0</v>
      </c>
      <c r="AC197" s="54">
        <f ca="1">IF(AND(Table15[[#This Row],[Year of the movie]]&gt;=2006,Table15[[#This Row],[Year of the movie]]&lt;=2010),1,0)</f>
        <v>1</v>
      </c>
      <c r="AD197" s="54">
        <f ca="1">IF(AND(Table15[[#This Row],[Year of the movie]]&gt;=2011,Table15[[#This Row],[Year of the movie]]&lt;=2015),1,0)</f>
        <v>0</v>
      </c>
      <c r="AE197" s="55">
        <f ca="1">IF(AND(Table15[[#This Row],[Year of the movie]]&gt;=2016,Table15[[#This Row],[Year of the movie]]&lt;=2022),1,0)</f>
        <v>0</v>
      </c>
      <c r="AF197" s="46"/>
    </row>
    <row r="198" spans="2:32" ht="15.6" x14ac:dyDescent="0.3">
      <c r="B198" s="7"/>
      <c r="C198" s="46">
        <f t="shared" ca="1" si="50"/>
        <v>2</v>
      </c>
      <c r="D198" s="64" t="str">
        <f ca="1">VLOOKUP(C198,$K$12:$L$16,2)</f>
        <v>comedy</v>
      </c>
      <c r="E198" s="64">
        <f t="shared" ca="1" si="51"/>
        <v>3</v>
      </c>
      <c r="F198" s="64" t="str">
        <f ca="1">VLOOKUP(E198,$M$12:$N$15,2)</f>
        <v>Asia</v>
      </c>
      <c r="G198" s="64">
        <f t="shared" ca="1" si="52"/>
        <v>1</v>
      </c>
      <c r="H198" s="64" t="str">
        <f t="shared" ca="1" si="53"/>
        <v>Yes</v>
      </c>
      <c r="I198" s="64">
        <f t="shared" ca="1" si="54"/>
        <v>2005</v>
      </c>
      <c r="J198" s="46"/>
      <c r="K198" s="46"/>
      <c r="L198" s="46"/>
      <c r="M198" s="46"/>
      <c r="N198" s="46"/>
      <c r="O198" s="46"/>
      <c r="P198" s="13">
        <f t="shared" ca="1" si="55"/>
        <v>0</v>
      </c>
      <c r="Q198" s="14">
        <f t="shared" ca="1" si="56"/>
        <v>0</v>
      </c>
      <c r="R198" s="14">
        <f t="shared" ca="1" si="57"/>
        <v>0</v>
      </c>
      <c r="S198" s="14">
        <f t="shared" ca="1" si="58"/>
        <v>1</v>
      </c>
      <c r="T198" s="15">
        <f t="shared" ca="1" si="59"/>
        <v>0</v>
      </c>
      <c r="U198" s="13">
        <f ca="1">IF(Table15[[#This Row],[Country of the movie]]="America",1,0)</f>
        <v>0</v>
      </c>
      <c r="V198" s="14">
        <f ca="1">IF(Table15[[#This Row],[Country of the movie]]="Europe",1,0)</f>
        <v>0</v>
      </c>
      <c r="W198" s="14">
        <f ca="1">IF(Table15[[#This Row],[Country of the movie]]="Asia",1,0)</f>
        <v>1</v>
      </c>
      <c r="X198" s="15">
        <f ca="1">IF(Table15[[#This Row],[Country of the movie]]="Africa",1,0)</f>
        <v>0</v>
      </c>
      <c r="Y198" s="7">
        <f ca="1">IF(Table15[[#This Row],[Popular actor]]="Yes",1,0)</f>
        <v>1</v>
      </c>
      <c r="Z198" s="8">
        <f ca="1">IF(Table15[[#This Row],[Popular actor]]="No",1,0)</f>
        <v>0</v>
      </c>
      <c r="AA198" s="46"/>
      <c r="AB198" s="53">
        <f ca="1">IF(AND(Table15[[#This Row],[Year of the movie]]&gt;=2000,Table15[[#This Row],[Year of the movie]]&lt;=2005),1,0)</f>
        <v>1</v>
      </c>
      <c r="AC198" s="54">
        <f ca="1">IF(AND(Table15[[#This Row],[Year of the movie]]&gt;=2006,Table15[[#This Row],[Year of the movie]]&lt;=2010),1,0)</f>
        <v>0</v>
      </c>
      <c r="AD198" s="54">
        <f ca="1">IF(AND(Table15[[#This Row],[Year of the movie]]&gt;=2011,Table15[[#This Row],[Year of the movie]]&lt;=2015),1,0)</f>
        <v>0</v>
      </c>
      <c r="AE198" s="55">
        <f ca="1">IF(AND(Table15[[#This Row],[Year of the movie]]&gt;=2016,Table15[[#This Row],[Year of the movie]]&lt;=2022),1,0)</f>
        <v>0</v>
      </c>
      <c r="AF198" s="46"/>
    </row>
    <row r="199" spans="2:32" ht="15.6" x14ac:dyDescent="0.3">
      <c r="B199" s="7"/>
      <c r="C199" s="46">
        <f t="shared" ca="1" si="50"/>
        <v>4</v>
      </c>
      <c r="D199" s="64" t="str">
        <f ca="1">VLOOKUP(C199,$K$12:$L$16,2)</f>
        <v>drama</v>
      </c>
      <c r="E199" s="64">
        <f t="shared" ca="1" si="51"/>
        <v>3</v>
      </c>
      <c r="F199" s="64" t="str">
        <f ca="1">VLOOKUP(E199,$M$12:$N$15,2)</f>
        <v>Asia</v>
      </c>
      <c r="G199" s="64">
        <f t="shared" ca="1" si="52"/>
        <v>1</v>
      </c>
      <c r="H199" s="64" t="str">
        <f t="shared" ca="1" si="53"/>
        <v>Yes</v>
      </c>
      <c r="I199" s="64">
        <f t="shared" ca="1" si="54"/>
        <v>2018</v>
      </c>
      <c r="J199" s="46"/>
      <c r="K199" s="46"/>
      <c r="L199" s="46"/>
      <c r="M199" s="46"/>
      <c r="N199" s="46"/>
      <c r="O199" s="46"/>
      <c r="P199" s="13">
        <f t="shared" ca="1" si="55"/>
        <v>0</v>
      </c>
      <c r="Q199" s="14">
        <f t="shared" ca="1" si="56"/>
        <v>1</v>
      </c>
      <c r="R199" s="14">
        <f t="shared" ca="1" si="57"/>
        <v>0</v>
      </c>
      <c r="S199" s="14">
        <f t="shared" ca="1" si="58"/>
        <v>0</v>
      </c>
      <c r="T199" s="15">
        <f t="shared" ca="1" si="59"/>
        <v>0</v>
      </c>
      <c r="U199" s="13">
        <f ca="1">IF(Table15[[#This Row],[Country of the movie]]="America",1,0)</f>
        <v>0</v>
      </c>
      <c r="V199" s="14">
        <f ca="1">IF(Table15[[#This Row],[Country of the movie]]="Europe",1,0)</f>
        <v>0</v>
      </c>
      <c r="W199" s="14">
        <f ca="1">IF(Table15[[#This Row],[Country of the movie]]="Asia",1,0)</f>
        <v>1</v>
      </c>
      <c r="X199" s="15">
        <f ca="1">IF(Table15[[#This Row],[Country of the movie]]="Africa",1,0)</f>
        <v>0</v>
      </c>
      <c r="Y199" s="7">
        <f ca="1">IF(Table15[[#This Row],[Popular actor]]="Yes",1,0)</f>
        <v>1</v>
      </c>
      <c r="Z199" s="8">
        <f ca="1">IF(Table15[[#This Row],[Popular actor]]="No",1,0)</f>
        <v>0</v>
      </c>
      <c r="AA199" s="46"/>
      <c r="AB199" s="53">
        <f ca="1">IF(AND(Table15[[#This Row],[Year of the movie]]&gt;=2000,Table15[[#This Row],[Year of the movie]]&lt;=2005),1,0)</f>
        <v>0</v>
      </c>
      <c r="AC199" s="54">
        <f ca="1">IF(AND(Table15[[#This Row],[Year of the movie]]&gt;=2006,Table15[[#This Row],[Year of the movie]]&lt;=2010),1,0)</f>
        <v>0</v>
      </c>
      <c r="AD199" s="54">
        <f ca="1">IF(AND(Table15[[#This Row],[Year of the movie]]&gt;=2011,Table15[[#This Row],[Year of the movie]]&lt;=2015),1,0)</f>
        <v>0</v>
      </c>
      <c r="AE199" s="55">
        <f ca="1">IF(AND(Table15[[#This Row],[Year of the movie]]&gt;=2016,Table15[[#This Row],[Year of the movie]]&lt;=2022),1,0)</f>
        <v>1</v>
      </c>
      <c r="AF199" s="46"/>
    </row>
    <row r="200" spans="2:32" ht="15.6" x14ac:dyDescent="0.3">
      <c r="B200" s="7"/>
      <c r="C200" s="46">
        <f t="shared" ca="1" si="50"/>
        <v>4</v>
      </c>
      <c r="D200" s="64" t="str">
        <f ca="1">VLOOKUP(C200,$K$12:$L$16,2)</f>
        <v>drama</v>
      </c>
      <c r="E200" s="64">
        <f t="shared" ca="1" si="51"/>
        <v>4</v>
      </c>
      <c r="F200" s="64" t="str">
        <f ca="1">VLOOKUP(E200,$M$12:$N$15,2)</f>
        <v>Africa</v>
      </c>
      <c r="G200" s="64">
        <f t="shared" ca="1" si="52"/>
        <v>2</v>
      </c>
      <c r="H200" s="64" t="str">
        <f t="shared" ca="1" si="53"/>
        <v>No</v>
      </c>
      <c r="I200" s="64">
        <f t="shared" ca="1" si="54"/>
        <v>2019</v>
      </c>
      <c r="J200" s="46"/>
      <c r="K200" s="46"/>
      <c r="L200" s="46"/>
      <c r="M200" s="46"/>
      <c r="N200" s="46"/>
      <c r="O200" s="46"/>
      <c r="P200" s="13">
        <f t="shared" ca="1" si="55"/>
        <v>0</v>
      </c>
      <c r="Q200" s="14">
        <f t="shared" ca="1" si="56"/>
        <v>1</v>
      </c>
      <c r="R200" s="14">
        <f t="shared" ca="1" si="57"/>
        <v>0</v>
      </c>
      <c r="S200" s="14">
        <f t="shared" ca="1" si="58"/>
        <v>0</v>
      </c>
      <c r="T200" s="15">
        <f t="shared" ca="1" si="59"/>
        <v>0</v>
      </c>
      <c r="U200" s="13">
        <f ca="1">IF(Table15[[#This Row],[Country of the movie]]="America",1,0)</f>
        <v>0</v>
      </c>
      <c r="V200" s="14">
        <f ca="1">IF(Table15[[#This Row],[Country of the movie]]="Europe",1,0)</f>
        <v>0</v>
      </c>
      <c r="W200" s="14">
        <f ca="1">IF(Table15[[#This Row],[Country of the movie]]="Asia",1,0)</f>
        <v>0</v>
      </c>
      <c r="X200" s="15">
        <f ca="1">IF(Table15[[#This Row],[Country of the movie]]="Africa",1,0)</f>
        <v>1</v>
      </c>
      <c r="Y200" s="7">
        <f ca="1">IF(Table15[[#This Row],[Popular actor]]="Yes",1,0)</f>
        <v>0</v>
      </c>
      <c r="Z200" s="8">
        <f ca="1">IF(Table15[[#This Row],[Popular actor]]="No",1,0)</f>
        <v>1</v>
      </c>
      <c r="AA200" s="46"/>
      <c r="AB200" s="53">
        <f ca="1">IF(AND(Table15[[#This Row],[Year of the movie]]&gt;=2000,Table15[[#This Row],[Year of the movie]]&lt;=2005),1,0)</f>
        <v>0</v>
      </c>
      <c r="AC200" s="54">
        <f ca="1">IF(AND(Table15[[#This Row],[Year of the movie]]&gt;=2006,Table15[[#This Row],[Year of the movie]]&lt;=2010),1,0)</f>
        <v>0</v>
      </c>
      <c r="AD200" s="54">
        <f ca="1">IF(AND(Table15[[#This Row],[Year of the movie]]&gt;=2011,Table15[[#This Row],[Year of the movie]]&lt;=2015),1,0)</f>
        <v>0</v>
      </c>
      <c r="AE200" s="55">
        <f ca="1">IF(AND(Table15[[#This Row],[Year of the movie]]&gt;=2016,Table15[[#This Row],[Year of the movie]]&lt;=2022),1,0)</f>
        <v>1</v>
      </c>
      <c r="AF200" s="46"/>
    </row>
    <row r="201" spans="2:32" ht="15.6" x14ac:dyDescent="0.3">
      <c r="B201" s="7"/>
      <c r="C201" s="46">
        <f t="shared" ca="1" si="50"/>
        <v>2</v>
      </c>
      <c r="D201" s="64" t="str">
        <f ca="1">VLOOKUP(C201,$K$12:$L$16,2)</f>
        <v>comedy</v>
      </c>
      <c r="E201" s="64">
        <f t="shared" ca="1" si="51"/>
        <v>3</v>
      </c>
      <c r="F201" s="64" t="str">
        <f ca="1">VLOOKUP(E201,$M$12:$N$15,2)</f>
        <v>Asia</v>
      </c>
      <c r="G201" s="64">
        <f t="shared" ca="1" si="52"/>
        <v>2</v>
      </c>
      <c r="H201" s="64" t="str">
        <f t="shared" ca="1" si="53"/>
        <v>No</v>
      </c>
      <c r="I201" s="64">
        <f t="shared" ca="1" si="54"/>
        <v>2009</v>
      </c>
      <c r="J201" s="46"/>
      <c r="K201" s="46"/>
      <c r="L201" s="46"/>
      <c r="M201" s="46"/>
      <c r="N201" s="46"/>
      <c r="O201" s="46"/>
      <c r="P201" s="13">
        <f t="shared" ca="1" si="55"/>
        <v>0</v>
      </c>
      <c r="Q201" s="14">
        <f t="shared" ca="1" si="56"/>
        <v>0</v>
      </c>
      <c r="R201" s="14">
        <f t="shared" ca="1" si="57"/>
        <v>0</v>
      </c>
      <c r="S201" s="14">
        <f t="shared" ca="1" si="58"/>
        <v>1</v>
      </c>
      <c r="T201" s="15">
        <f t="shared" ca="1" si="59"/>
        <v>0</v>
      </c>
      <c r="U201" s="13">
        <f ca="1">IF(Table15[[#This Row],[Country of the movie]]="America",1,0)</f>
        <v>0</v>
      </c>
      <c r="V201" s="14">
        <f ca="1">IF(Table15[[#This Row],[Country of the movie]]="Europe",1,0)</f>
        <v>0</v>
      </c>
      <c r="W201" s="14">
        <f ca="1">IF(Table15[[#This Row],[Country of the movie]]="Asia",1,0)</f>
        <v>1</v>
      </c>
      <c r="X201" s="15">
        <f ca="1">IF(Table15[[#This Row],[Country of the movie]]="Africa",1,0)</f>
        <v>0</v>
      </c>
      <c r="Y201" s="7">
        <f ca="1">IF(Table15[[#This Row],[Popular actor]]="Yes",1,0)</f>
        <v>0</v>
      </c>
      <c r="Z201" s="8">
        <f ca="1">IF(Table15[[#This Row],[Popular actor]]="No",1,0)</f>
        <v>1</v>
      </c>
      <c r="AA201" s="46"/>
      <c r="AB201" s="53">
        <f ca="1">IF(AND(Table15[[#This Row],[Year of the movie]]&gt;=2000,Table15[[#This Row],[Year of the movie]]&lt;=2005),1,0)</f>
        <v>0</v>
      </c>
      <c r="AC201" s="54">
        <f ca="1">IF(AND(Table15[[#This Row],[Year of the movie]]&gt;=2006,Table15[[#This Row],[Year of the movie]]&lt;=2010),1,0)</f>
        <v>1</v>
      </c>
      <c r="AD201" s="54">
        <f ca="1">IF(AND(Table15[[#This Row],[Year of the movie]]&gt;=2011,Table15[[#This Row],[Year of the movie]]&lt;=2015),1,0)</f>
        <v>0</v>
      </c>
      <c r="AE201" s="55">
        <f ca="1">IF(AND(Table15[[#This Row],[Year of the movie]]&gt;=2016,Table15[[#This Row],[Year of the movie]]&lt;=2022),1,0)</f>
        <v>0</v>
      </c>
      <c r="AF201" s="46"/>
    </row>
    <row r="202" spans="2:32" ht="15.6" x14ac:dyDescent="0.3">
      <c r="B202" s="7"/>
      <c r="C202" s="46">
        <f t="shared" ca="1" si="50"/>
        <v>4</v>
      </c>
      <c r="D202" s="64" t="str">
        <f ca="1">VLOOKUP(C202,$K$12:$L$16,2)</f>
        <v>drama</v>
      </c>
      <c r="E202" s="64">
        <f t="shared" ca="1" si="51"/>
        <v>1</v>
      </c>
      <c r="F202" s="64" t="str">
        <f ca="1">VLOOKUP(E202,$M$12:$N$15,2)</f>
        <v>America</v>
      </c>
      <c r="G202" s="64">
        <f t="shared" ca="1" si="52"/>
        <v>1</v>
      </c>
      <c r="H202" s="64" t="str">
        <f t="shared" ca="1" si="53"/>
        <v>Yes</v>
      </c>
      <c r="I202" s="64">
        <f t="shared" ca="1" si="54"/>
        <v>2004</v>
      </c>
      <c r="J202" s="46"/>
      <c r="K202" s="46"/>
      <c r="L202" s="46"/>
      <c r="M202" s="46"/>
      <c r="N202" s="46"/>
      <c r="O202" s="46"/>
      <c r="P202" s="13">
        <f t="shared" ca="1" si="55"/>
        <v>0</v>
      </c>
      <c r="Q202" s="14">
        <f t="shared" ca="1" si="56"/>
        <v>1</v>
      </c>
      <c r="R202" s="14">
        <f t="shared" ca="1" si="57"/>
        <v>0</v>
      </c>
      <c r="S202" s="14">
        <f t="shared" ca="1" si="58"/>
        <v>0</v>
      </c>
      <c r="T202" s="15">
        <f t="shared" ca="1" si="59"/>
        <v>0</v>
      </c>
      <c r="U202" s="13">
        <f ca="1">IF(Table15[[#This Row],[Country of the movie]]="America",1,0)</f>
        <v>1</v>
      </c>
      <c r="V202" s="14">
        <f ca="1">IF(Table15[[#This Row],[Country of the movie]]="Europe",1,0)</f>
        <v>0</v>
      </c>
      <c r="W202" s="14">
        <f ca="1">IF(Table15[[#This Row],[Country of the movie]]="Asia",1,0)</f>
        <v>0</v>
      </c>
      <c r="X202" s="15">
        <f ca="1">IF(Table15[[#This Row],[Country of the movie]]="Africa",1,0)</f>
        <v>0</v>
      </c>
      <c r="Y202" s="7">
        <f ca="1">IF(Table15[[#This Row],[Popular actor]]="Yes",1,0)</f>
        <v>1</v>
      </c>
      <c r="Z202" s="8">
        <f ca="1">IF(Table15[[#This Row],[Popular actor]]="No",1,0)</f>
        <v>0</v>
      </c>
      <c r="AA202" s="46"/>
      <c r="AB202" s="53">
        <f ca="1">IF(AND(Table15[[#This Row],[Year of the movie]]&gt;=2000,Table15[[#This Row],[Year of the movie]]&lt;=2005),1,0)</f>
        <v>1</v>
      </c>
      <c r="AC202" s="54">
        <f ca="1">IF(AND(Table15[[#This Row],[Year of the movie]]&gt;=2006,Table15[[#This Row],[Year of the movie]]&lt;=2010),1,0)</f>
        <v>0</v>
      </c>
      <c r="AD202" s="54">
        <f ca="1">IF(AND(Table15[[#This Row],[Year of the movie]]&gt;=2011,Table15[[#This Row],[Year of the movie]]&lt;=2015),1,0)</f>
        <v>0</v>
      </c>
      <c r="AE202" s="55">
        <f ca="1">IF(AND(Table15[[#This Row],[Year of the movie]]&gt;=2016,Table15[[#This Row],[Year of the movie]]&lt;=2022),1,0)</f>
        <v>0</v>
      </c>
      <c r="AF202" s="46"/>
    </row>
    <row r="203" spans="2:32" ht="15.6" x14ac:dyDescent="0.3">
      <c r="B203" s="7"/>
      <c r="C203" s="46">
        <f t="shared" ca="1" si="50"/>
        <v>3</v>
      </c>
      <c r="D203" s="64" t="str">
        <f ca="1">VLOOKUP(C203,$K$12:$L$16,2)</f>
        <v>horror</v>
      </c>
      <c r="E203" s="64">
        <f t="shared" ca="1" si="51"/>
        <v>1</v>
      </c>
      <c r="F203" s="64" t="str">
        <f ca="1">VLOOKUP(E203,$M$12:$N$15,2)</f>
        <v>America</v>
      </c>
      <c r="G203" s="64">
        <f t="shared" ca="1" si="52"/>
        <v>1</v>
      </c>
      <c r="H203" s="64" t="str">
        <f t="shared" ca="1" si="53"/>
        <v>Yes</v>
      </c>
      <c r="I203" s="64">
        <f t="shared" ca="1" si="54"/>
        <v>2009</v>
      </c>
      <c r="J203" s="46"/>
      <c r="K203" s="46"/>
      <c r="L203" s="46"/>
      <c r="M203" s="46"/>
      <c r="N203" s="46"/>
      <c r="O203" s="46"/>
      <c r="P203" s="13">
        <f t="shared" ca="1" si="55"/>
        <v>0</v>
      </c>
      <c r="Q203" s="14">
        <f t="shared" ca="1" si="56"/>
        <v>0</v>
      </c>
      <c r="R203" s="14">
        <f t="shared" ca="1" si="57"/>
        <v>1</v>
      </c>
      <c r="S203" s="14">
        <f t="shared" ca="1" si="58"/>
        <v>0</v>
      </c>
      <c r="T203" s="15">
        <f t="shared" ca="1" si="59"/>
        <v>0</v>
      </c>
      <c r="U203" s="13">
        <f ca="1">IF(Table15[[#This Row],[Country of the movie]]="America",1,0)</f>
        <v>1</v>
      </c>
      <c r="V203" s="14">
        <f ca="1">IF(Table15[[#This Row],[Country of the movie]]="Europe",1,0)</f>
        <v>0</v>
      </c>
      <c r="W203" s="14">
        <f ca="1">IF(Table15[[#This Row],[Country of the movie]]="Asia",1,0)</f>
        <v>0</v>
      </c>
      <c r="X203" s="15">
        <f ca="1">IF(Table15[[#This Row],[Country of the movie]]="Africa",1,0)</f>
        <v>0</v>
      </c>
      <c r="Y203" s="7">
        <f ca="1">IF(Table15[[#This Row],[Popular actor]]="Yes",1,0)</f>
        <v>1</v>
      </c>
      <c r="Z203" s="8">
        <f ca="1">IF(Table15[[#This Row],[Popular actor]]="No",1,0)</f>
        <v>0</v>
      </c>
      <c r="AA203" s="46"/>
      <c r="AB203" s="53">
        <f ca="1">IF(AND(Table15[[#This Row],[Year of the movie]]&gt;=2000,Table15[[#This Row],[Year of the movie]]&lt;=2005),1,0)</f>
        <v>0</v>
      </c>
      <c r="AC203" s="54">
        <f ca="1">IF(AND(Table15[[#This Row],[Year of the movie]]&gt;=2006,Table15[[#This Row],[Year of the movie]]&lt;=2010),1,0)</f>
        <v>1</v>
      </c>
      <c r="AD203" s="54">
        <f ca="1">IF(AND(Table15[[#This Row],[Year of the movie]]&gt;=2011,Table15[[#This Row],[Year of the movie]]&lt;=2015),1,0)</f>
        <v>0</v>
      </c>
      <c r="AE203" s="55">
        <f ca="1">IF(AND(Table15[[#This Row],[Year of the movie]]&gt;=2016,Table15[[#This Row],[Year of the movie]]&lt;=2022),1,0)</f>
        <v>0</v>
      </c>
      <c r="AF203" s="46"/>
    </row>
    <row r="204" spans="2:32" ht="15.6" x14ac:dyDescent="0.3">
      <c r="B204" s="7"/>
      <c r="C204" s="46">
        <f t="shared" ca="1" si="50"/>
        <v>4</v>
      </c>
      <c r="D204" s="64" t="str">
        <f ca="1">VLOOKUP(C204,$K$12:$L$16,2)</f>
        <v>drama</v>
      </c>
      <c r="E204" s="64">
        <f t="shared" ca="1" si="51"/>
        <v>2</v>
      </c>
      <c r="F204" s="64" t="str">
        <f ca="1">VLOOKUP(E204,$M$12:$N$15,2)</f>
        <v>Europe</v>
      </c>
      <c r="G204" s="64">
        <f t="shared" ca="1" si="52"/>
        <v>2</v>
      </c>
      <c r="H204" s="64" t="str">
        <f t="shared" ca="1" si="53"/>
        <v>No</v>
      </c>
      <c r="I204" s="64">
        <f t="shared" ca="1" si="54"/>
        <v>2004</v>
      </c>
      <c r="J204" s="46"/>
      <c r="K204" s="46"/>
      <c r="L204" s="46"/>
      <c r="M204" s="46"/>
      <c r="N204" s="46"/>
      <c r="O204" s="46"/>
      <c r="P204" s="13">
        <f t="shared" ca="1" si="55"/>
        <v>0</v>
      </c>
      <c r="Q204" s="14">
        <f t="shared" ca="1" si="56"/>
        <v>1</v>
      </c>
      <c r="R204" s="14">
        <f t="shared" ca="1" si="57"/>
        <v>0</v>
      </c>
      <c r="S204" s="14">
        <f t="shared" ca="1" si="58"/>
        <v>0</v>
      </c>
      <c r="T204" s="15">
        <f t="shared" ca="1" si="59"/>
        <v>0</v>
      </c>
      <c r="U204" s="13">
        <f ca="1">IF(Table15[[#This Row],[Country of the movie]]="America",1,0)</f>
        <v>0</v>
      </c>
      <c r="V204" s="14">
        <f ca="1">IF(Table15[[#This Row],[Country of the movie]]="Europe",1,0)</f>
        <v>1</v>
      </c>
      <c r="W204" s="14">
        <f ca="1">IF(Table15[[#This Row],[Country of the movie]]="Asia",1,0)</f>
        <v>0</v>
      </c>
      <c r="X204" s="15">
        <f ca="1">IF(Table15[[#This Row],[Country of the movie]]="Africa",1,0)</f>
        <v>0</v>
      </c>
      <c r="Y204" s="7">
        <f ca="1">IF(Table15[[#This Row],[Popular actor]]="Yes",1,0)</f>
        <v>0</v>
      </c>
      <c r="Z204" s="8">
        <f ca="1">IF(Table15[[#This Row],[Popular actor]]="No",1,0)</f>
        <v>1</v>
      </c>
      <c r="AA204" s="46"/>
      <c r="AB204" s="53">
        <f ca="1">IF(AND(Table15[[#This Row],[Year of the movie]]&gt;=2000,Table15[[#This Row],[Year of the movie]]&lt;=2005),1,0)</f>
        <v>1</v>
      </c>
      <c r="AC204" s="54">
        <f ca="1">IF(AND(Table15[[#This Row],[Year of the movie]]&gt;=2006,Table15[[#This Row],[Year of the movie]]&lt;=2010),1,0)</f>
        <v>0</v>
      </c>
      <c r="AD204" s="54">
        <f ca="1">IF(AND(Table15[[#This Row],[Year of the movie]]&gt;=2011,Table15[[#This Row],[Year of the movie]]&lt;=2015),1,0)</f>
        <v>0</v>
      </c>
      <c r="AE204" s="55">
        <f ca="1">IF(AND(Table15[[#This Row],[Year of the movie]]&gt;=2016,Table15[[#This Row],[Year of the movie]]&lt;=2022),1,0)</f>
        <v>0</v>
      </c>
      <c r="AF204" s="46"/>
    </row>
    <row r="205" spans="2:32" ht="15.6" x14ac:dyDescent="0.3">
      <c r="B205" s="7"/>
      <c r="C205" s="46">
        <f t="shared" ca="1" si="50"/>
        <v>2</v>
      </c>
      <c r="D205" s="64" t="str">
        <f ca="1">VLOOKUP(C205,$K$12:$L$16,2)</f>
        <v>comedy</v>
      </c>
      <c r="E205" s="64">
        <f t="shared" ca="1" si="51"/>
        <v>2</v>
      </c>
      <c r="F205" s="64" t="str">
        <f ca="1">VLOOKUP(E205,$M$12:$N$15,2)</f>
        <v>Europe</v>
      </c>
      <c r="G205" s="64">
        <f t="shared" ca="1" si="52"/>
        <v>2</v>
      </c>
      <c r="H205" s="64" t="str">
        <f t="shared" ca="1" si="53"/>
        <v>No</v>
      </c>
      <c r="I205" s="64">
        <f t="shared" ca="1" si="54"/>
        <v>2016</v>
      </c>
      <c r="J205" s="46"/>
      <c r="K205" s="46"/>
      <c r="L205" s="46"/>
      <c r="M205" s="46"/>
      <c r="N205" s="46"/>
      <c r="O205" s="46"/>
      <c r="P205" s="13">
        <f t="shared" ca="1" si="55"/>
        <v>0</v>
      </c>
      <c r="Q205" s="14">
        <f t="shared" ca="1" si="56"/>
        <v>0</v>
      </c>
      <c r="R205" s="14">
        <f t="shared" ca="1" si="57"/>
        <v>0</v>
      </c>
      <c r="S205" s="14">
        <f t="shared" ca="1" si="58"/>
        <v>1</v>
      </c>
      <c r="T205" s="15">
        <f t="shared" ca="1" si="59"/>
        <v>0</v>
      </c>
      <c r="U205" s="13">
        <f ca="1">IF(Table15[[#This Row],[Country of the movie]]="America",1,0)</f>
        <v>0</v>
      </c>
      <c r="V205" s="14">
        <f ca="1">IF(Table15[[#This Row],[Country of the movie]]="Europe",1,0)</f>
        <v>1</v>
      </c>
      <c r="W205" s="14">
        <f ca="1">IF(Table15[[#This Row],[Country of the movie]]="Asia",1,0)</f>
        <v>0</v>
      </c>
      <c r="X205" s="15">
        <f ca="1">IF(Table15[[#This Row],[Country of the movie]]="Africa",1,0)</f>
        <v>0</v>
      </c>
      <c r="Y205" s="7">
        <f ca="1">IF(Table15[[#This Row],[Popular actor]]="Yes",1,0)</f>
        <v>0</v>
      </c>
      <c r="Z205" s="8">
        <f ca="1">IF(Table15[[#This Row],[Popular actor]]="No",1,0)</f>
        <v>1</v>
      </c>
      <c r="AA205" s="46"/>
      <c r="AB205" s="53">
        <f ca="1">IF(AND(Table15[[#This Row],[Year of the movie]]&gt;=2000,Table15[[#This Row],[Year of the movie]]&lt;=2005),1,0)</f>
        <v>0</v>
      </c>
      <c r="AC205" s="54">
        <f ca="1">IF(AND(Table15[[#This Row],[Year of the movie]]&gt;=2006,Table15[[#This Row],[Year of the movie]]&lt;=2010),1,0)</f>
        <v>0</v>
      </c>
      <c r="AD205" s="54">
        <f ca="1">IF(AND(Table15[[#This Row],[Year of the movie]]&gt;=2011,Table15[[#This Row],[Year of the movie]]&lt;=2015),1,0)</f>
        <v>0</v>
      </c>
      <c r="AE205" s="55">
        <f ca="1">IF(AND(Table15[[#This Row],[Year of the movie]]&gt;=2016,Table15[[#This Row],[Year of the movie]]&lt;=2022),1,0)</f>
        <v>1</v>
      </c>
      <c r="AF205" s="46"/>
    </row>
    <row r="206" spans="2:32" ht="15.6" x14ac:dyDescent="0.3">
      <c r="B206" s="7"/>
      <c r="C206" s="46">
        <f t="shared" ca="1" si="50"/>
        <v>2</v>
      </c>
      <c r="D206" s="64" t="str">
        <f ca="1">VLOOKUP(C206,$K$12:$L$16,2)</f>
        <v>comedy</v>
      </c>
      <c r="E206" s="64">
        <f t="shared" ca="1" si="51"/>
        <v>4</v>
      </c>
      <c r="F206" s="64" t="str">
        <f ca="1">VLOOKUP(E206,$M$12:$N$15,2)</f>
        <v>Africa</v>
      </c>
      <c r="G206" s="64">
        <f t="shared" ca="1" si="52"/>
        <v>2</v>
      </c>
      <c r="H206" s="64" t="str">
        <f t="shared" ca="1" si="53"/>
        <v>No</v>
      </c>
      <c r="I206" s="64">
        <f t="shared" ca="1" si="54"/>
        <v>2019</v>
      </c>
      <c r="J206" s="46"/>
      <c r="K206" s="46"/>
      <c r="L206" s="46"/>
      <c r="M206" s="46"/>
      <c r="N206" s="46"/>
      <c r="O206" s="46"/>
      <c r="P206" s="13">
        <f t="shared" ca="1" si="55"/>
        <v>0</v>
      </c>
      <c r="Q206" s="14">
        <f t="shared" ca="1" si="56"/>
        <v>0</v>
      </c>
      <c r="R206" s="14">
        <f t="shared" ca="1" si="57"/>
        <v>0</v>
      </c>
      <c r="S206" s="14">
        <f t="shared" ca="1" si="58"/>
        <v>1</v>
      </c>
      <c r="T206" s="15">
        <f t="shared" ca="1" si="59"/>
        <v>0</v>
      </c>
      <c r="U206" s="13">
        <f ca="1">IF(Table15[[#This Row],[Country of the movie]]="America",1,0)</f>
        <v>0</v>
      </c>
      <c r="V206" s="14">
        <f ca="1">IF(Table15[[#This Row],[Country of the movie]]="Europe",1,0)</f>
        <v>0</v>
      </c>
      <c r="W206" s="14">
        <f ca="1">IF(Table15[[#This Row],[Country of the movie]]="Asia",1,0)</f>
        <v>0</v>
      </c>
      <c r="X206" s="15">
        <f ca="1">IF(Table15[[#This Row],[Country of the movie]]="Africa",1,0)</f>
        <v>1</v>
      </c>
      <c r="Y206" s="7">
        <f ca="1">IF(Table15[[#This Row],[Popular actor]]="Yes",1,0)</f>
        <v>0</v>
      </c>
      <c r="Z206" s="8">
        <f ca="1">IF(Table15[[#This Row],[Popular actor]]="No",1,0)</f>
        <v>1</v>
      </c>
      <c r="AA206" s="46"/>
      <c r="AB206" s="53">
        <f ca="1">IF(AND(Table15[[#This Row],[Year of the movie]]&gt;=2000,Table15[[#This Row],[Year of the movie]]&lt;=2005),1,0)</f>
        <v>0</v>
      </c>
      <c r="AC206" s="54">
        <f ca="1">IF(AND(Table15[[#This Row],[Year of the movie]]&gt;=2006,Table15[[#This Row],[Year of the movie]]&lt;=2010),1,0)</f>
        <v>0</v>
      </c>
      <c r="AD206" s="54">
        <f ca="1">IF(AND(Table15[[#This Row],[Year of the movie]]&gt;=2011,Table15[[#This Row],[Year of the movie]]&lt;=2015),1,0)</f>
        <v>0</v>
      </c>
      <c r="AE206" s="55">
        <f ca="1">IF(AND(Table15[[#This Row],[Year of the movie]]&gt;=2016,Table15[[#This Row],[Year of the movie]]&lt;=2022),1,0)</f>
        <v>1</v>
      </c>
      <c r="AF206" s="46"/>
    </row>
    <row r="207" spans="2:32" ht="15.6" x14ac:dyDescent="0.3">
      <c r="B207" s="7"/>
      <c r="C207" s="46">
        <f t="shared" ca="1" si="50"/>
        <v>3</v>
      </c>
      <c r="D207" s="64" t="str">
        <f ca="1">VLOOKUP(C207,$K$12:$L$16,2)</f>
        <v>horror</v>
      </c>
      <c r="E207" s="64">
        <f t="shared" ca="1" si="51"/>
        <v>4</v>
      </c>
      <c r="F207" s="64" t="str">
        <f ca="1">VLOOKUP(E207,$M$12:$N$15,2)</f>
        <v>Africa</v>
      </c>
      <c r="G207" s="64">
        <f t="shared" ca="1" si="52"/>
        <v>2</v>
      </c>
      <c r="H207" s="64" t="str">
        <f t="shared" ca="1" si="53"/>
        <v>No</v>
      </c>
      <c r="I207" s="64">
        <f t="shared" ca="1" si="54"/>
        <v>2003</v>
      </c>
      <c r="J207" s="46"/>
      <c r="K207" s="46"/>
      <c r="L207" s="46"/>
      <c r="M207" s="46"/>
      <c r="N207" s="46"/>
      <c r="O207" s="46"/>
      <c r="P207" s="13">
        <f t="shared" ca="1" si="55"/>
        <v>0</v>
      </c>
      <c r="Q207" s="14">
        <f t="shared" ca="1" si="56"/>
        <v>0</v>
      </c>
      <c r="R207" s="14">
        <f t="shared" ca="1" si="57"/>
        <v>1</v>
      </c>
      <c r="S207" s="14">
        <f t="shared" ca="1" si="58"/>
        <v>0</v>
      </c>
      <c r="T207" s="15">
        <f t="shared" ca="1" si="59"/>
        <v>0</v>
      </c>
      <c r="U207" s="13">
        <f ca="1">IF(Table15[[#This Row],[Country of the movie]]="America",1,0)</f>
        <v>0</v>
      </c>
      <c r="V207" s="14">
        <f ca="1">IF(Table15[[#This Row],[Country of the movie]]="Europe",1,0)</f>
        <v>0</v>
      </c>
      <c r="W207" s="14">
        <f ca="1">IF(Table15[[#This Row],[Country of the movie]]="Asia",1,0)</f>
        <v>0</v>
      </c>
      <c r="X207" s="15">
        <f ca="1">IF(Table15[[#This Row],[Country of the movie]]="Africa",1,0)</f>
        <v>1</v>
      </c>
      <c r="Y207" s="7">
        <f ca="1">IF(Table15[[#This Row],[Popular actor]]="Yes",1,0)</f>
        <v>0</v>
      </c>
      <c r="Z207" s="8">
        <f ca="1">IF(Table15[[#This Row],[Popular actor]]="No",1,0)</f>
        <v>1</v>
      </c>
      <c r="AA207" s="46"/>
      <c r="AB207" s="53">
        <f ca="1">IF(AND(Table15[[#This Row],[Year of the movie]]&gt;=2000,Table15[[#This Row],[Year of the movie]]&lt;=2005),1,0)</f>
        <v>1</v>
      </c>
      <c r="AC207" s="54">
        <f ca="1">IF(AND(Table15[[#This Row],[Year of the movie]]&gt;=2006,Table15[[#This Row],[Year of the movie]]&lt;=2010),1,0)</f>
        <v>0</v>
      </c>
      <c r="AD207" s="54">
        <f ca="1">IF(AND(Table15[[#This Row],[Year of the movie]]&gt;=2011,Table15[[#This Row],[Year of the movie]]&lt;=2015),1,0)</f>
        <v>0</v>
      </c>
      <c r="AE207" s="55">
        <f ca="1">IF(AND(Table15[[#This Row],[Year of the movie]]&gt;=2016,Table15[[#This Row],[Year of the movie]]&lt;=2022),1,0)</f>
        <v>0</v>
      </c>
      <c r="AF207" s="46"/>
    </row>
    <row r="208" spans="2:32" ht="15.6" x14ac:dyDescent="0.3">
      <c r="B208" s="7"/>
      <c r="C208" s="46">
        <f t="shared" ca="1" si="50"/>
        <v>4</v>
      </c>
      <c r="D208" s="64" t="str">
        <f ca="1">VLOOKUP(C208,$K$12:$L$16,2)</f>
        <v>drama</v>
      </c>
      <c r="E208" s="64">
        <f t="shared" ca="1" si="51"/>
        <v>3</v>
      </c>
      <c r="F208" s="64" t="str">
        <f ca="1">VLOOKUP(E208,$M$12:$N$15,2)</f>
        <v>Asia</v>
      </c>
      <c r="G208" s="64">
        <f t="shared" ca="1" si="52"/>
        <v>1</v>
      </c>
      <c r="H208" s="64" t="str">
        <f t="shared" ca="1" si="53"/>
        <v>Yes</v>
      </c>
      <c r="I208" s="64">
        <f t="shared" ca="1" si="54"/>
        <v>2014</v>
      </c>
      <c r="J208" s="46"/>
      <c r="K208" s="46"/>
      <c r="L208" s="46"/>
      <c r="M208" s="46"/>
      <c r="N208" s="46"/>
      <c r="O208" s="46"/>
      <c r="P208" s="13">
        <f t="shared" ca="1" si="55"/>
        <v>0</v>
      </c>
      <c r="Q208" s="14">
        <f t="shared" ca="1" si="56"/>
        <v>1</v>
      </c>
      <c r="R208" s="14">
        <f t="shared" ca="1" si="57"/>
        <v>0</v>
      </c>
      <c r="S208" s="14">
        <f t="shared" ca="1" si="58"/>
        <v>0</v>
      </c>
      <c r="T208" s="15">
        <f t="shared" ca="1" si="59"/>
        <v>0</v>
      </c>
      <c r="U208" s="13">
        <f ca="1">IF(Table15[[#This Row],[Country of the movie]]="America",1,0)</f>
        <v>0</v>
      </c>
      <c r="V208" s="14">
        <f ca="1">IF(Table15[[#This Row],[Country of the movie]]="Europe",1,0)</f>
        <v>0</v>
      </c>
      <c r="W208" s="14">
        <f ca="1">IF(Table15[[#This Row],[Country of the movie]]="Asia",1,0)</f>
        <v>1</v>
      </c>
      <c r="X208" s="15">
        <f ca="1">IF(Table15[[#This Row],[Country of the movie]]="Africa",1,0)</f>
        <v>0</v>
      </c>
      <c r="Y208" s="7">
        <f ca="1">IF(Table15[[#This Row],[Popular actor]]="Yes",1,0)</f>
        <v>1</v>
      </c>
      <c r="Z208" s="8">
        <f ca="1">IF(Table15[[#This Row],[Popular actor]]="No",1,0)</f>
        <v>0</v>
      </c>
      <c r="AA208" s="46"/>
      <c r="AB208" s="53">
        <f ca="1">IF(AND(Table15[[#This Row],[Year of the movie]]&gt;=2000,Table15[[#This Row],[Year of the movie]]&lt;=2005),1,0)</f>
        <v>0</v>
      </c>
      <c r="AC208" s="54">
        <f ca="1">IF(AND(Table15[[#This Row],[Year of the movie]]&gt;=2006,Table15[[#This Row],[Year of the movie]]&lt;=2010),1,0)</f>
        <v>0</v>
      </c>
      <c r="AD208" s="54">
        <f ca="1">IF(AND(Table15[[#This Row],[Year of the movie]]&gt;=2011,Table15[[#This Row],[Year of the movie]]&lt;=2015),1,0)</f>
        <v>1</v>
      </c>
      <c r="AE208" s="55">
        <f ca="1">IF(AND(Table15[[#This Row],[Year of the movie]]&gt;=2016,Table15[[#This Row],[Year of the movie]]&lt;=2022),1,0)</f>
        <v>0</v>
      </c>
      <c r="AF208" s="46"/>
    </row>
    <row r="209" spans="2:32" ht="15.6" x14ac:dyDescent="0.3">
      <c r="B209" s="7"/>
      <c r="C209" s="46">
        <f t="shared" ca="1" si="50"/>
        <v>5</v>
      </c>
      <c r="D209" s="64" t="str">
        <f ca="1">VLOOKUP(C209,$K$12:$L$16,2)</f>
        <v>thriller</v>
      </c>
      <c r="E209" s="64">
        <f t="shared" ca="1" si="51"/>
        <v>1</v>
      </c>
      <c r="F209" s="64" t="str">
        <f ca="1">VLOOKUP(E209,$M$12:$N$15,2)</f>
        <v>America</v>
      </c>
      <c r="G209" s="64">
        <f t="shared" ca="1" si="52"/>
        <v>1</v>
      </c>
      <c r="H209" s="64" t="str">
        <f t="shared" ca="1" si="53"/>
        <v>Yes</v>
      </c>
      <c r="I209" s="64">
        <f t="shared" ca="1" si="54"/>
        <v>2017</v>
      </c>
      <c r="J209" s="46"/>
      <c r="K209" s="46"/>
      <c r="L209" s="46"/>
      <c r="M209" s="46"/>
      <c r="N209" s="46"/>
      <c r="O209" s="46"/>
      <c r="P209" s="13">
        <f t="shared" ca="1" si="55"/>
        <v>0</v>
      </c>
      <c r="Q209" s="14">
        <f t="shared" ca="1" si="56"/>
        <v>0</v>
      </c>
      <c r="R209" s="14">
        <f t="shared" ca="1" si="57"/>
        <v>0</v>
      </c>
      <c r="S209" s="14">
        <f t="shared" ca="1" si="58"/>
        <v>0</v>
      </c>
      <c r="T209" s="15">
        <f t="shared" ca="1" si="59"/>
        <v>1</v>
      </c>
      <c r="U209" s="13">
        <f ca="1">IF(Table15[[#This Row],[Country of the movie]]="America",1,0)</f>
        <v>1</v>
      </c>
      <c r="V209" s="14">
        <f ca="1">IF(Table15[[#This Row],[Country of the movie]]="Europe",1,0)</f>
        <v>0</v>
      </c>
      <c r="W209" s="14">
        <f ca="1">IF(Table15[[#This Row],[Country of the movie]]="Asia",1,0)</f>
        <v>0</v>
      </c>
      <c r="X209" s="15">
        <f ca="1">IF(Table15[[#This Row],[Country of the movie]]="Africa",1,0)</f>
        <v>0</v>
      </c>
      <c r="Y209" s="7">
        <f ca="1">IF(Table15[[#This Row],[Popular actor]]="Yes",1,0)</f>
        <v>1</v>
      </c>
      <c r="Z209" s="8">
        <f ca="1">IF(Table15[[#This Row],[Popular actor]]="No",1,0)</f>
        <v>0</v>
      </c>
      <c r="AA209" s="46"/>
      <c r="AB209" s="53">
        <f ca="1">IF(AND(Table15[[#This Row],[Year of the movie]]&gt;=2000,Table15[[#This Row],[Year of the movie]]&lt;=2005),1,0)</f>
        <v>0</v>
      </c>
      <c r="AC209" s="54">
        <f ca="1">IF(AND(Table15[[#This Row],[Year of the movie]]&gt;=2006,Table15[[#This Row],[Year of the movie]]&lt;=2010),1,0)</f>
        <v>0</v>
      </c>
      <c r="AD209" s="54">
        <f ca="1">IF(AND(Table15[[#This Row],[Year of the movie]]&gt;=2011,Table15[[#This Row],[Year of the movie]]&lt;=2015),1,0)</f>
        <v>0</v>
      </c>
      <c r="AE209" s="55">
        <f ca="1">IF(AND(Table15[[#This Row],[Year of the movie]]&gt;=2016,Table15[[#This Row],[Year of the movie]]&lt;=2022),1,0)</f>
        <v>1</v>
      </c>
      <c r="AF209" s="46"/>
    </row>
    <row r="210" spans="2:32" ht="15.6" x14ac:dyDescent="0.3">
      <c r="B210" s="7"/>
      <c r="C210" s="46">
        <f t="shared" ca="1" si="50"/>
        <v>3</v>
      </c>
      <c r="D210" s="64" t="str">
        <f ca="1">VLOOKUP(C210,$K$12:$L$16,2)</f>
        <v>horror</v>
      </c>
      <c r="E210" s="64">
        <f t="shared" ca="1" si="51"/>
        <v>2</v>
      </c>
      <c r="F210" s="64" t="str">
        <f ca="1">VLOOKUP(E210,$M$12:$N$15,2)</f>
        <v>Europe</v>
      </c>
      <c r="G210" s="64">
        <f t="shared" ca="1" si="52"/>
        <v>1</v>
      </c>
      <c r="H210" s="64" t="str">
        <f t="shared" ca="1" si="53"/>
        <v>Yes</v>
      </c>
      <c r="I210" s="64">
        <f t="shared" ca="1" si="54"/>
        <v>2006</v>
      </c>
      <c r="J210" s="46"/>
      <c r="K210" s="46"/>
      <c r="L210" s="46"/>
      <c r="M210" s="46"/>
      <c r="N210" s="46"/>
      <c r="O210" s="46"/>
      <c r="P210" s="13">
        <f t="shared" ca="1" si="55"/>
        <v>0</v>
      </c>
      <c r="Q210" s="14">
        <f t="shared" ca="1" si="56"/>
        <v>0</v>
      </c>
      <c r="R210" s="14">
        <f t="shared" ca="1" si="57"/>
        <v>1</v>
      </c>
      <c r="S210" s="14">
        <f t="shared" ca="1" si="58"/>
        <v>0</v>
      </c>
      <c r="T210" s="15">
        <f t="shared" ca="1" si="59"/>
        <v>0</v>
      </c>
      <c r="U210" s="13">
        <f ca="1">IF(Table15[[#This Row],[Country of the movie]]="America",1,0)</f>
        <v>0</v>
      </c>
      <c r="V210" s="14">
        <f ca="1">IF(Table15[[#This Row],[Country of the movie]]="Europe",1,0)</f>
        <v>1</v>
      </c>
      <c r="W210" s="14">
        <f ca="1">IF(Table15[[#This Row],[Country of the movie]]="Asia",1,0)</f>
        <v>0</v>
      </c>
      <c r="X210" s="15">
        <f ca="1">IF(Table15[[#This Row],[Country of the movie]]="Africa",1,0)</f>
        <v>0</v>
      </c>
      <c r="Y210" s="7">
        <f ca="1">IF(Table15[[#This Row],[Popular actor]]="Yes",1,0)</f>
        <v>1</v>
      </c>
      <c r="Z210" s="8">
        <f ca="1">IF(Table15[[#This Row],[Popular actor]]="No",1,0)</f>
        <v>0</v>
      </c>
      <c r="AA210" s="46"/>
      <c r="AB210" s="53">
        <f ca="1">IF(AND(Table15[[#This Row],[Year of the movie]]&gt;=2000,Table15[[#This Row],[Year of the movie]]&lt;=2005),1,0)</f>
        <v>0</v>
      </c>
      <c r="AC210" s="54">
        <f ca="1">IF(AND(Table15[[#This Row],[Year of the movie]]&gt;=2006,Table15[[#This Row],[Year of the movie]]&lt;=2010),1,0)</f>
        <v>1</v>
      </c>
      <c r="AD210" s="54">
        <f ca="1">IF(AND(Table15[[#This Row],[Year of the movie]]&gt;=2011,Table15[[#This Row],[Year of the movie]]&lt;=2015),1,0)</f>
        <v>0</v>
      </c>
      <c r="AE210" s="55">
        <f ca="1">IF(AND(Table15[[#This Row],[Year of the movie]]&gt;=2016,Table15[[#This Row],[Year of the movie]]&lt;=2022),1,0)</f>
        <v>0</v>
      </c>
      <c r="AF210" s="46"/>
    </row>
    <row r="211" spans="2:32" ht="16.2" thickBot="1" x14ac:dyDescent="0.35">
      <c r="B211" s="7"/>
      <c r="C211" s="46">
        <f t="shared" ca="1" si="50"/>
        <v>4</v>
      </c>
      <c r="D211" s="64" t="str">
        <f ca="1">VLOOKUP(C211,$K$12:$L$16,2)</f>
        <v>drama</v>
      </c>
      <c r="E211" s="64">
        <f t="shared" ca="1" si="51"/>
        <v>2</v>
      </c>
      <c r="F211" s="64" t="str">
        <f ca="1">VLOOKUP(E211,$M$12:$N$15,2)</f>
        <v>Europe</v>
      </c>
      <c r="G211" s="64">
        <f t="shared" ca="1" si="52"/>
        <v>1</v>
      </c>
      <c r="H211" s="64" t="str">
        <f t="shared" ca="1" si="53"/>
        <v>Yes</v>
      </c>
      <c r="I211" s="64">
        <f t="shared" ca="1" si="54"/>
        <v>2016</v>
      </c>
      <c r="J211" s="46"/>
      <c r="K211" s="46"/>
      <c r="L211" s="46"/>
      <c r="M211" s="46"/>
      <c r="N211" s="46"/>
      <c r="O211" s="46"/>
      <c r="P211" s="16">
        <f t="shared" ca="1" si="55"/>
        <v>0</v>
      </c>
      <c r="Q211" s="17">
        <f t="shared" ca="1" si="56"/>
        <v>1</v>
      </c>
      <c r="R211" s="17">
        <f t="shared" ca="1" si="57"/>
        <v>0</v>
      </c>
      <c r="S211" s="17">
        <f t="shared" ca="1" si="58"/>
        <v>0</v>
      </c>
      <c r="T211" s="18">
        <f t="shared" ca="1" si="59"/>
        <v>0</v>
      </c>
      <c r="U211" s="13">
        <f ca="1">IF(Table15[[#This Row],[Country of the movie]]="America",1,0)</f>
        <v>0</v>
      </c>
      <c r="V211" s="14">
        <f ca="1">IF(Table15[[#This Row],[Country of the movie]]="Europe",1,0)</f>
        <v>1</v>
      </c>
      <c r="W211" s="14">
        <f ca="1">IF(Table15[[#This Row],[Country of the movie]]="Asia",1,0)</f>
        <v>0</v>
      </c>
      <c r="X211" s="15">
        <f ca="1">IF(Table15[[#This Row],[Country of the movie]]="Africa",1,0)</f>
        <v>0</v>
      </c>
      <c r="Y211" s="7">
        <f ca="1">IF(Table15[[#This Row],[Popular actor]]="Yes",1,0)</f>
        <v>1</v>
      </c>
      <c r="Z211" s="8">
        <f ca="1">IF(Table15[[#This Row],[Popular actor]]="No",1,0)</f>
        <v>0</v>
      </c>
      <c r="AA211" s="46"/>
      <c r="AB211" s="56">
        <f ca="1">IF(AND(Table15[[#This Row],[Year of the movie]]&gt;=2000,Table15[[#This Row],[Year of the movie]]&lt;=2005),1,0)</f>
        <v>0</v>
      </c>
      <c r="AC211" s="57">
        <f ca="1">IF(AND(Table15[[#This Row],[Year of the movie]]&gt;=2006,Table15[[#This Row],[Year of the movie]]&lt;=2010),1,0)</f>
        <v>0</v>
      </c>
      <c r="AD211" s="57">
        <f ca="1">IF(AND(Table15[[#This Row],[Year of the movie]]&gt;=2011,Table15[[#This Row],[Year of the movie]]&lt;=2015),1,0)</f>
        <v>0</v>
      </c>
      <c r="AE211" s="58">
        <f ca="1">IF(AND(Table15[[#This Row],[Year of the movie]]&gt;=2016,Table15[[#This Row],[Year of the movie]]&lt;=2022),1,0)</f>
        <v>1</v>
      </c>
      <c r="AF211" s="46"/>
    </row>
    <row r="212" spans="2:32" ht="15" thickBot="1" x14ac:dyDescent="0.35">
      <c r="B212" s="7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" t="s">
        <v>24</v>
      </c>
      <c r="P212" s="19">
        <f ca="1">SUM(P172:P211)</f>
        <v>10</v>
      </c>
      <c r="Q212" s="19">
        <f ca="1">SUM(Q172:Q211)</f>
        <v>12</v>
      </c>
      <c r="R212" s="19">
        <f ca="1">SUM(R172:R211)</f>
        <v>8</v>
      </c>
      <c r="S212" s="19">
        <f ca="1">SUM(S172:S211)</f>
        <v>7</v>
      </c>
      <c r="T212" s="20">
        <f ca="1">SUM(T172:T211)</f>
        <v>3</v>
      </c>
      <c r="U212" s="21">
        <f ca="1">SUM(U172:U211)</f>
        <v>12</v>
      </c>
      <c r="V212" s="20">
        <f ca="1">SUM(V172:V211)</f>
        <v>11</v>
      </c>
      <c r="W212" s="20">
        <f ca="1">SUM(W172:W211)</f>
        <v>9</v>
      </c>
      <c r="X212" s="20">
        <f ca="1">SUM(X172:X211)</f>
        <v>8</v>
      </c>
      <c r="Y212" s="62">
        <f ca="1">SUM(Y172:Y211)</f>
        <v>25</v>
      </c>
      <c r="Z212" s="12">
        <f t="shared" ref="Z212:AE212" ca="1" si="60">SUM(Z172:Z211)</f>
        <v>15</v>
      </c>
      <c r="AA212" s="46"/>
      <c r="AB212" s="62">
        <f t="shared" ref="AB212:AF212" ca="1" si="61">SUM(AB172:AB211)</f>
        <v>14</v>
      </c>
      <c r="AC212" s="12">
        <f t="shared" ca="1" si="61"/>
        <v>7</v>
      </c>
      <c r="AD212" s="12">
        <f t="shared" ca="1" si="61"/>
        <v>7</v>
      </c>
      <c r="AE212" s="12">
        <f t="shared" ca="1" si="61"/>
        <v>12</v>
      </c>
      <c r="AF212" s="46"/>
    </row>
    <row r="213" spans="2:32" x14ac:dyDescent="0.3">
      <c r="B213" s="7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5"/>
      <c r="Q213" s="45"/>
      <c r="R213" s="45"/>
      <c r="S213" s="45"/>
      <c r="T213" s="6"/>
      <c r="U213" s="60"/>
      <c r="V213" s="45"/>
      <c r="W213" s="45"/>
      <c r="X213" s="6"/>
      <c r="Y213" s="5"/>
      <c r="Z213" s="45"/>
      <c r="AA213" s="45"/>
      <c r="AB213" s="6" t="s">
        <v>19</v>
      </c>
      <c r="AC213" s="5"/>
      <c r="AD213" s="45"/>
      <c r="AE213" s="45"/>
      <c r="AF213" s="6"/>
    </row>
    <row r="214" spans="2:32" x14ac:dyDescent="0.3">
      <c r="B214" s="7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7"/>
      <c r="Q214" s="46"/>
      <c r="R214" s="46"/>
      <c r="S214" s="46"/>
      <c r="T214" s="8"/>
      <c r="U214" s="7"/>
      <c r="V214" s="46"/>
      <c r="W214" s="46"/>
      <c r="X214" s="8"/>
      <c r="Y214" s="7"/>
      <c r="Z214" s="46"/>
      <c r="AA214" s="46"/>
      <c r="AB214" s="8"/>
      <c r="AC214" s="7">
        <f ca="1">AB212</f>
        <v>14</v>
      </c>
      <c r="AD214" s="46" t="str">
        <f>AB171</f>
        <v>From 2000 to 2005</v>
      </c>
      <c r="AE214" s="46"/>
      <c r="AF214" s="8"/>
    </row>
    <row r="215" spans="2:32" x14ac:dyDescent="0.3">
      <c r="B215" s="7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7">
        <f ca="1">P212</f>
        <v>10</v>
      </c>
      <c r="Q215" s="46" t="str">
        <f>P171</f>
        <v>action</v>
      </c>
      <c r="R215" s="46">
        <f ca="1">MAX(P215:P219)</f>
        <v>12</v>
      </c>
      <c r="S215" s="46"/>
      <c r="T215" s="8"/>
      <c r="U215" s="7">
        <f ca="1">U212</f>
        <v>12</v>
      </c>
      <c r="V215" s="46" t="str">
        <f>U171</f>
        <v>America</v>
      </c>
      <c r="W215" s="46">
        <f ca="1">MAX(U215:U218)</f>
        <v>12</v>
      </c>
      <c r="X215" s="8"/>
      <c r="Y215" s="7">
        <f ca="1">Y212</f>
        <v>25</v>
      </c>
      <c r="Z215" s="46" t="str">
        <f>Y171</f>
        <v>Yes</v>
      </c>
      <c r="AA215" s="46">
        <f ca="1">MAX(Y215:Y216)</f>
        <v>25</v>
      </c>
      <c r="AB215" s="8"/>
      <c r="AC215" s="7">
        <f ca="1">AC212</f>
        <v>7</v>
      </c>
      <c r="AD215" s="46" t="str">
        <f>AC171</f>
        <v>from 2006 to 2010</v>
      </c>
      <c r="AE215" s="46">
        <f ca="1">MAX(AC214:AC217)</f>
        <v>14</v>
      </c>
      <c r="AF215" s="8"/>
    </row>
    <row r="216" spans="2:32" x14ac:dyDescent="0.3">
      <c r="B216" s="7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7">
        <f ca="1">Q212</f>
        <v>12</v>
      </c>
      <c r="Q216" s="46" t="str">
        <f>Q171</f>
        <v>drama</v>
      </c>
      <c r="R216" s="46"/>
      <c r="S216" s="59" t="str">
        <f ca="1">VLOOKUP(R215,$P$56:$Q$60,2)</f>
        <v>thriller</v>
      </c>
      <c r="T216" s="8"/>
      <c r="U216" s="7">
        <f ca="1">V212</f>
        <v>11</v>
      </c>
      <c r="V216" s="46" t="str">
        <f>V171</f>
        <v>Europe</v>
      </c>
      <c r="W216" s="46"/>
      <c r="X216" s="61" t="str">
        <f ca="1">VLOOKUP(W215,$U$56:$V$59,2)</f>
        <v>Europe</v>
      </c>
      <c r="Y216" s="7">
        <f ca="1">Z212</f>
        <v>15</v>
      </c>
      <c r="Z216" s="46" t="str">
        <f>Z171</f>
        <v>No</v>
      </c>
      <c r="AA216" s="46"/>
      <c r="AB216" s="61" t="str">
        <f ca="1">VLOOKUP(AA215,$Y$56:$Z$57,2)</f>
        <v>No</v>
      </c>
      <c r="AC216" s="7">
        <f ca="1">AD212</f>
        <v>7</v>
      </c>
      <c r="AD216" s="46" t="str">
        <f>AD171</f>
        <v>from 2011 to 2015</v>
      </c>
      <c r="AE216" s="46"/>
      <c r="AF216" s="61" t="str">
        <f ca="1">VLOOKUP(AE215,$AC$55:$AD$58,2)</f>
        <v>form 2016 to 2022</v>
      </c>
    </row>
    <row r="217" spans="2:32" x14ac:dyDescent="0.3">
      <c r="B217" s="7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7">
        <f ca="1">R212</f>
        <v>8</v>
      </c>
      <c r="Q217" s="46" t="str">
        <f>R171</f>
        <v>horror</v>
      </c>
      <c r="R217" s="46"/>
      <c r="S217" s="46"/>
      <c r="T217" s="8"/>
      <c r="U217" s="7">
        <f ca="1">W212</f>
        <v>9</v>
      </c>
      <c r="V217" s="46" t="str">
        <f>W171</f>
        <v>Asia</v>
      </c>
      <c r="W217" s="46"/>
      <c r="X217" s="8"/>
      <c r="Y217" s="7"/>
      <c r="Z217" s="46"/>
      <c r="AA217" s="46"/>
      <c r="AB217" s="8"/>
      <c r="AC217" s="7">
        <f ca="1">AE212</f>
        <v>12</v>
      </c>
      <c r="AD217" s="46" t="str">
        <f>AE171</f>
        <v>form 2016 to 2022</v>
      </c>
      <c r="AE217" s="46"/>
      <c r="AF217" s="8"/>
    </row>
    <row r="218" spans="2:32" x14ac:dyDescent="0.3">
      <c r="B218" s="7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7">
        <f ca="1">S212</f>
        <v>7</v>
      </c>
      <c r="Q218" s="46" t="str">
        <f>S171</f>
        <v>comedy</v>
      </c>
      <c r="R218" s="46"/>
      <c r="S218" s="46"/>
      <c r="T218" s="8"/>
      <c r="U218" s="7">
        <f ca="1">X212</f>
        <v>8</v>
      </c>
      <c r="V218" s="46" t="str">
        <f>X171</f>
        <v>Africa</v>
      </c>
      <c r="W218" s="46"/>
      <c r="X218" s="8"/>
      <c r="Y218" s="7"/>
      <c r="Z218" s="46"/>
      <c r="AA218" s="46"/>
      <c r="AB218" s="8"/>
      <c r="AC218" s="7"/>
      <c r="AD218" s="46"/>
      <c r="AE218" s="46"/>
      <c r="AF218" s="8"/>
    </row>
    <row r="219" spans="2:32" x14ac:dyDescent="0.3">
      <c r="B219" s="7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7">
        <f ca="1">T212</f>
        <v>3</v>
      </c>
      <c r="Q219" s="46" t="str">
        <f>T171</f>
        <v>thriller</v>
      </c>
      <c r="R219" s="46"/>
      <c r="S219" s="46"/>
      <c r="T219" s="8"/>
      <c r="U219" s="7"/>
      <c r="V219" s="46"/>
      <c r="W219" s="46"/>
      <c r="X219" s="8"/>
      <c r="Y219" s="7"/>
      <c r="Z219" s="46"/>
      <c r="AA219" s="46"/>
      <c r="AB219" s="8"/>
      <c r="AC219" s="7"/>
      <c r="AD219" s="46"/>
      <c r="AE219" s="46"/>
      <c r="AF219" s="8"/>
    </row>
    <row r="220" spans="2:32" ht="15" thickBot="1" x14ac:dyDescent="0.35">
      <c r="B220" s="7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7"/>
      <c r="Q220" s="48"/>
      <c r="R220" s="48"/>
      <c r="S220" s="48"/>
      <c r="T220" s="49"/>
      <c r="U220" s="47"/>
      <c r="V220" s="48"/>
      <c r="W220" s="48"/>
      <c r="X220" s="49"/>
      <c r="Y220" s="47"/>
      <c r="Z220" s="48"/>
      <c r="AA220" s="48"/>
      <c r="AB220" s="49"/>
      <c r="AC220" s="47"/>
      <c r="AD220" s="48"/>
      <c r="AE220" s="48"/>
      <c r="AF220" s="49"/>
    </row>
    <row r="221" spans="2:32" ht="15" thickBot="1" x14ac:dyDescent="0.35">
      <c r="B221" s="47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</row>
  </sheetData>
  <mergeCells count="26">
    <mergeCell ref="P170:T170"/>
    <mergeCell ref="U170:X170"/>
    <mergeCell ref="Y170:Z170"/>
    <mergeCell ref="AB170:AE170"/>
    <mergeCell ref="O1:V1"/>
    <mergeCell ref="AC2:AE2"/>
    <mergeCell ref="P64:T64"/>
    <mergeCell ref="U64:X64"/>
    <mergeCell ref="Y64:Z64"/>
    <mergeCell ref="AB64:AE64"/>
    <mergeCell ref="P117:T117"/>
    <mergeCell ref="U117:X117"/>
    <mergeCell ref="Y117:Z117"/>
    <mergeCell ref="AB117:AE117"/>
    <mergeCell ref="K5:L5"/>
    <mergeCell ref="M5:N5"/>
    <mergeCell ref="O3:Q3"/>
    <mergeCell ref="O4:W4"/>
    <mergeCell ref="AB11:AE11"/>
    <mergeCell ref="Y11:Z11"/>
    <mergeCell ref="P11:T11"/>
    <mergeCell ref="O5:W5"/>
    <mergeCell ref="O6:W6"/>
    <mergeCell ref="O7:W7"/>
    <mergeCell ref="O8:W8"/>
    <mergeCell ref="U11:X11"/>
  </mergeCells>
  <phoneticPr fontId="8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Vishal Yadav</cp:lastModifiedBy>
  <dcterms:created xsi:type="dcterms:W3CDTF">2023-05-07T10:16:06Z</dcterms:created>
  <dcterms:modified xsi:type="dcterms:W3CDTF">2023-05-07T16:14:01Z</dcterms:modified>
</cp:coreProperties>
</file>