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excel_files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<sst xmlns="http://schemas.openxmlformats.org/spreadsheetml/2006/main" count="1655" uniqueCount="189">
  <si>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</si>
  <si>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</si>
  <si>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</si>
  <si>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</si>
  <si>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</si>
  <si>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</si>
  <si>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</si>
  <si>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</si>
  <si>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</si>
  <si>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</si>
  <si>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</si>
  <si>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</si>
  <si>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</si>
  <si>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</si>
  <si>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</si>
  <si>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</si>
  <si>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</si>
  <si>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</si>
  <si>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</si>
  <si>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</si>
  <si>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</si>
  <si>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</si>
  <si>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</si>
  <si>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</si>
  <si>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</si>
  <si>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</si>
  <si>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</si>
  <si>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</si>
  <si>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</si>
  <si>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</si>
  <si>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</si>
  <si>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</si>
  <si>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</si>
  <si>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</si>
  <si>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</si>
  <si>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</si>
  <si>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</si>
  <si>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</si>
  <si>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</si>
  <si>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</si>
  <si>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</si>
  <si>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</si>
  <si>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</si>
  <si>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</si>
  <si>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</si>
  <si>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</si>
  <si>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</si>
  <si>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</si>
  <si>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</si>
  <si>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</si>
  <si>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</si>
  <si>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</si>
  <si>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</si>
  <si>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</si>
  <si>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</si>
  <si>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</si>
  <si>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</si>
  <si>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</si>
  <si>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</si>
  <si>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</si>
  <si>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</si>
  <si>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</si>
  <si>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</si>
  <si>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</si>
  <si>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</si>
  <si>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</si>
  <si>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</si>
  <si>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</si>
  <si>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</si>
  <si>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</si>
  <si>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</si>
  <si>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</si>
  <si>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</si>
  <si>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</si>
  <si>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</si>
  <si>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</si>
  <si>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</si>
  <si>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</si>
  <si>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</si>
  <si>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</si>
  <si>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</si>
  <si>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</si>
  <si>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</si>
  <si>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</si>
  <si>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</si>
  <si>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</si>
  <si>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</si>
  <si>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</si>
  <si>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</si>
  <si>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</si>
  <si>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</si>
  <si>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</si>
  <si>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</si>
  <si>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</si>
  <si>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</si>
  <si>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</si>
  <si>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</si>
  <si>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</si>
  <si>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</si>
  <si>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</si>
  <si>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</si>
  <si>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</si>
  <si>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</si>
  <si>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</si>
  <si>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</si>
  <si>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</si>
  <si>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</si>
  <si>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</si>
  <si>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</si>
  <si>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</si>
  <si>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</si>
  <si>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</si>
  <si>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</si>
  <si>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</si>
  <si>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</si>
  <si>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</si>
  <si>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</si>
  <si>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</si>
  <si>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</si>
  <si>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</si>
  <si>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</si>
  <si>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</si>
  <si>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</si>
  <si>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</si>
  <si>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</si>
  <si>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</si>
  <si>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</si>
  <si>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</si>
  <si>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</si>
  <si>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</si>
  <si>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</si>
  <si>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</si>
  <si>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</si>
  <si>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</si>
  <si>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</si>
  <si>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</si>
  <si>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</si>
  <si>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</si>
  <si>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</si>
  <si>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</si>
  <si>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</si>
  <si>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</si>
  <si>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</si>
  <si>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</si>
  <si>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</si>
  <si>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</si>
  <si>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</si>
  <si>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</si>
  <si>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</si>
  <si>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</si>
  <si>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</si>
  <si>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</si>
  <si>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</si>
  <si>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</si>
  <si>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</si>
  <si>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</si>
  <si>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</si>
  <si>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</si>
  <si>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</si>
  <si>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</si>
  <si>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</si>
  <si>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</si>
  <si>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</si>
  <si>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</si>
  <si>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</si>
  <si>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Digitas - AMEX</t>
  </si>
  <si>
    <t>2017 2H CPS Acquisition</t>
  </si>
  <si>
    <t>NULL</t>
  </si>
  <si>
    <t>2017 Q3-Q4 | AMEX PerSav Acquisition &amp; Paid Search</t>
  </si>
  <si>
    <t>OPEN Savings Think Big 2017 - Madeline Pierce</t>
  </si>
  <si>
    <t>2017 Amex TLS Full Year - Emily Myers</t>
  </si>
  <si>
    <t>2017 Q4 Gift Card - Thomas Monahan</t>
  </si>
  <si>
    <t>Blocking</t>
  </si>
  <si>
    <t>2017 Amex Merchant Financing - Najee Stephenson</t>
  </si>
  <si>
    <t>2017 Q4 Access GABM Ticketmaster Year Long</t>
  </si>
  <si>
    <t>Monitoring</t>
  </si>
  <si>
    <t>2017 OPEN Aquisition</t>
  </si>
  <si>
    <t>2017 Q4 Platinum Display - Amanda Beck</t>
  </si>
  <si>
    <t>2017 OptBlue Sales Agent - Madeline Pierce</t>
  </si>
  <si>
    <t>Personal Loans 2017 - Madeline Pierce</t>
  </si>
  <si>
    <t>2017 Q4 SBS- Steven Salazar</t>
  </si>
  <si>
    <t>2017 Q3-Q4 Access AXS Ad Serving</t>
  </si>
  <si>
    <t>2017 GMS Free Ads - Najee Stephenson</t>
  </si>
  <si>
    <t>2017 Q4 CS Express Checkout Media</t>
  </si>
  <si>
    <t>2017 Q4 GCP</t>
  </si>
  <si>
    <t>2017 Q4 Access Billboard Women In Music EOS</t>
  </si>
  <si>
    <t>2017 GMS OptBlue Merchant - Najee Stephenson</t>
  </si>
  <si>
    <t>2017 Q4 Access Vevo Year Long</t>
  </si>
  <si>
    <t>Amex- 2017 Q2 Platinum-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</si>
</sst>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0" fontId="37" fillId="0" borderId="0" xfId="0" applyFont="1" applyFill="1" applyAlignment="1" applyProtection="1">
      <alignment vertical="center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35" totalsRowShown="0" headerRowDxfId="483" dataDxfId="481" headerRowBorderDxfId="482" dataCellStyle="Percent">
  <autoFilter ref="B15:AA35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35" totalsRowShown="0" headerRowDxfId="423" dataDxfId="421" headerRowBorderDxfId="422" dataCellStyle="Percent">
  <autoFilter ref="B15:AA35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35" totalsRowShown="0" headerRowDxfId="363" dataDxfId="361" headerRowBorderDxfId="362" dataCellStyle="Percent">
  <autoFilter ref="B15:AA35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0" customWidth="1"/>
    <col min="2" max="2" width="22.1796875" style="202" hidden="1" customWidth="1"/>
    <col min="3" max="3" width="60.7265625" style="202" customWidth="1"/>
    <col min="4" max="4" width="60.7265625" style="202" hidden="1" customWidth="1"/>
    <col min="5" max="5" width="60.54296875" style="202" hidden="1" customWidth="1"/>
    <col min="6" max="6" width="60.7265625" style="202" hidden="1" customWidth="1"/>
    <col min="7" max="7" width="16.26953125" style="202" hidden="1" customWidth="1"/>
    <col min="8" max="8" width="21.81640625" style="202" customWidth="1"/>
    <col min="9" max="9" width="21.7265625" style="202" hidden="1" customWidth="1"/>
    <col min="10" max="10" width="24.453125" style="130" customWidth="1"/>
    <col min="11" max="11" width="24.453125" style="134" customWidth="1"/>
    <col min="12" max="47" width="23.453125" style="134" customWidth="1"/>
    <col min="48" max="79" width="17" style="134" customWidth="1"/>
    <col min="80" max="81" width="17.1796875" style="134" customWidth="1"/>
    <col min="82" max="102" width="17.1796875" style="130" customWidth="1"/>
    <col min="103" max="106" width="12.26953125" style="130" customWidth="1"/>
    <col min="107" max="114" width="12.453125" style="130" customWidth="1"/>
    <col min="115" max="121" width="8.81640625" style="130" customWidth="1"/>
    <col min="122" max="122" width="8.453125" style="135" customWidth="1"/>
    <col min="123" max="123" width="8.81640625" style="130" customWidth="1"/>
    <col min="124" max="16384" width="8.81640625" style="130" hidden="1"/>
  </cols>
  <sheetData>
    <row r="1" spans="1:122" ht="15.75" customHeight="1" thickBot="1" x14ac:dyDescent="0.3">
      <c r="B1" s="131"/>
      <c r="C1" s="131"/>
      <c r="D1" s="131"/>
      <c r="E1" s="132"/>
      <c r="F1" s="133" t="s">
        <v>21</v>
      </c>
      <c r="G1" s="133" t="s">
        <v>21</v>
      </c>
      <c r="H1" s="131"/>
      <c r="I1" s="133" t="s">
        <v>21</v>
      </c>
      <c r="J1" s="134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DQ1" s="135"/>
      <c r="DR1" s="130"/>
    </row>
    <row r="2" spans="1:122" ht="15.75" customHeight="1" thickBot="1" x14ac:dyDescent="0.3">
      <c r="B2" s="131"/>
      <c r="C2" s="131"/>
      <c r="D2" s="131"/>
      <c r="E2" s="132"/>
      <c r="F2" s="136"/>
      <c r="G2" s="136"/>
      <c r="H2" s="131"/>
      <c r="I2" s="136"/>
      <c r="J2" s="137" t="s">
        <v>12</v>
      </c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8"/>
      <c r="Y2" s="138"/>
      <c r="Z2" s="130"/>
      <c r="AA2" s="130"/>
      <c r="AB2" s="130"/>
      <c r="AC2" s="131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DQ2" s="135"/>
      <c r="DR2" s="130"/>
    </row>
    <row r="3" spans="1:122" ht="15" customHeight="1" x14ac:dyDescent="0.25">
      <c r="B3" s="131"/>
      <c r="C3" s="131"/>
      <c r="D3" s="131"/>
      <c r="E3" s="132"/>
      <c r="F3" s="136"/>
      <c r="G3" s="136"/>
      <c r="H3" s="131"/>
      <c r="I3" s="136"/>
      <c r="J3" s="139">
        <v>0.3</v>
      </c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8"/>
      <c r="Y3" s="138"/>
      <c r="Z3" s="130"/>
      <c r="AA3" s="130"/>
      <c r="AB3" s="130"/>
      <c r="AC3" s="131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DQ3" s="135"/>
      <c r="DR3" s="130"/>
    </row>
    <row r="4" spans="1:122" ht="15" customHeight="1" thickBot="1" x14ac:dyDescent="0.3">
      <c r="B4" s="131"/>
      <c r="C4" s="131"/>
      <c r="D4" s="131"/>
      <c r="E4" s="132"/>
      <c r="F4" s="136"/>
      <c r="G4" s="136"/>
      <c r="H4" s="131"/>
      <c r="I4" s="136"/>
      <c r="J4" s="140">
        <v>0.3</v>
      </c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DQ4" s="135"/>
      <c r="DR4" s="130"/>
    </row>
    <row r="5" spans="1:122" ht="15.75" customHeight="1" thickBot="1" x14ac:dyDescent="0.3">
      <c r="B5" s="131"/>
      <c r="C5" s="131"/>
      <c r="D5" s="131"/>
      <c r="E5" s="132"/>
      <c r="F5" s="136"/>
      <c r="G5" s="136"/>
      <c r="H5" s="131"/>
      <c r="I5" s="136"/>
      <c r="J5" s="141"/>
      <c r="K5" s="130"/>
      <c r="L5" s="130"/>
      <c r="M5" s="130"/>
      <c r="N5" s="130"/>
      <c r="O5" s="142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8"/>
      <c r="AH5" s="138"/>
      <c r="AI5" s="138"/>
      <c r="AJ5" s="138"/>
      <c r="AK5" s="138"/>
      <c r="AL5" s="138"/>
      <c r="AM5" s="138"/>
      <c r="AN5" s="138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DQ5" s="135"/>
      <c r="DR5" s="130"/>
    </row>
    <row r="6" spans="1:122" s="138" customFormat="1" ht="42.65" customHeight="1" thickBot="1" x14ac:dyDescent="0.4">
      <c r="A6" s="143"/>
      <c r="B6" s="215" t="s">
        <v>155</v>
      </c>
      <c r="C6" s="215"/>
      <c r="D6" s="216"/>
      <c r="E6" s="144"/>
      <c r="F6" s="145"/>
      <c r="G6" s="209" t="s">
        <v>133</v>
      </c>
      <c r="H6" s="210"/>
      <c r="I6" s="146"/>
      <c r="J6" s="147" t="s">
        <v>1</v>
      </c>
      <c r="K6" s="148" t="s">
        <v>4</v>
      </c>
      <c r="L6" s="148" t="s">
        <v>162</v>
      </c>
      <c r="M6" s="148" t="s">
        <v>23</v>
      </c>
      <c r="N6" s="148" t="s">
        <v>5</v>
      </c>
      <c r="O6" s="148" t="s">
        <v>24</v>
      </c>
      <c r="P6" s="148" t="s">
        <v>25</v>
      </c>
      <c r="Q6" s="148" t="s">
        <v>26</v>
      </c>
      <c r="R6" s="148" t="s">
        <v>27</v>
      </c>
      <c r="S6" s="148" t="s">
        <v>156</v>
      </c>
      <c r="T6" s="148" t="s">
        <v>28</v>
      </c>
      <c r="U6" s="148" t="s">
        <v>157</v>
      </c>
      <c r="V6" s="148" t="s">
        <v>158</v>
      </c>
      <c r="W6" s="148" t="s">
        <v>159</v>
      </c>
      <c r="X6" s="148" t="s">
        <v>160</v>
      </c>
      <c r="Y6" s="148" t="s">
        <v>161</v>
      </c>
      <c r="Z6" s="148" t="s">
        <v>163</v>
      </c>
      <c r="AA6" s="148" t="s">
        <v>164</v>
      </c>
      <c r="AB6" s="149"/>
    </row>
    <row r="7" spans="1:122" s="138" customFormat="1" ht="15" hidden="1" customHeight="1" thickBot="1" x14ac:dyDescent="0.4">
      <c r="A7" s="150"/>
      <c r="B7" s="151"/>
      <c r="C7" s="151"/>
      <c r="D7" s="152"/>
      <c r="E7" s="144"/>
      <c r="F7" s="145"/>
      <c r="G7" s="211" t="s">
        <v>132</v>
      </c>
      <c r="H7" s="212"/>
      <c r="I7" s="153"/>
      <c r="J7" s="1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149"/>
    </row>
    <row r="8" spans="1:122" s="138" customFormat="1" ht="15.75" customHeight="1" x14ac:dyDescent="0.35">
      <c r="A8" s="143"/>
      <c r="B8" s="217" t="str">
        <f ca="1">MID(CELL("filename",A1),FIND("]",CELL("filename",A1))+1,255)&amp;" Level Scorecard"</f>
        <v>Team Level Scorecard</v>
      </c>
      <c r="C8" s="217"/>
      <c r="D8" s="218"/>
      <c r="E8" s="144"/>
      <c r="F8" s="145"/>
      <c r="G8" s="213" t="s">
        <v>132</v>
      </c>
      <c r="H8" s="214"/>
      <c r="I8" s="157"/>
      <c r="J8" s="158" t="s">
        <v>16</v>
      </c>
      <c r="K8" s="203">
        <f>VLOOKUP(K6,Benchmark_Legend[],MATCH(ColumnT[[#This Row],[Metric]],Benchmark_Legend[#Headers],0),0)</f>
        <v>0.7</v>
      </c>
      <c r="L8" s="159">
        <f>VLOOKUP(L6,Benchmark_Legend[],MATCH(ColumnT[[#This Row],[Metric]],Benchmark_Legend[#Headers],0),0)</f>
        <v>0.98</v>
      </c>
      <c r="M8" s="160">
        <f>VLOOKUP(M6,Benchmark_Legend[],MATCH(ColumnT[[#This Row],[Metric]],Benchmark_Legend[#Headers],0),0)</f>
        <v>0.95</v>
      </c>
      <c r="N8" s="161">
        <f>VLOOKUP(N6,Benchmark_Legend[],MATCH(ColumnT[[#This Row],[Metric]],Benchmark_Legend[#Headers],0),0)</f>
        <v>0.05</v>
      </c>
      <c r="O8" s="161">
        <f>VLOOKUP(O6,Benchmark_Legend[],MATCH(ColumnT[[#This Row],[Metric]],Benchmark_Legend[#Headers],0),0)</f>
        <v>0.02</v>
      </c>
      <c r="P8" s="161">
        <f>VLOOKUP(P6,Benchmark_Legend[],MATCH(ColumnT[[#This Row],[Metric]],Benchmark_Legend[#Headers],0),0)</f>
        <v>0.02</v>
      </c>
      <c r="Q8" s="159">
        <f>VLOOKUP(Q6,Benchmark_Legend[],MATCH(ColumnT[[#This Row],[Metric]],Benchmark_Legend[#Headers],0),0)</f>
        <v>0.01</v>
      </c>
      <c r="R8" s="159">
        <f>VLOOKUP(R6,Benchmark_Legend[],MATCH(ColumnT[[#This Row],[Metric]],Benchmark_Legend[#Headers],0),0)</f>
        <v>0.01</v>
      </c>
      <c r="S8" s="159">
        <f>VLOOKUP(S6,Benchmark_Legend[],MATCH(ColumnT[[#This Row],[Metric]],Benchmark_Legend[#Headers],0),0)</f>
        <v>0.01</v>
      </c>
      <c r="T8" s="162">
        <f>VLOOKUP(T6,Benchmark_Legend[],MATCH(ColumnT[[#This Row],[Metric]],Benchmark_Legend[#Headers],0),0)</f>
        <v>0.03</v>
      </c>
      <c r="U8" s="162">
        <f>VLOOKUP(U6,Benchmark_Legend[],MATCH(ColumnT[[#This Row],[Metric]],Benchmark_Legend[#Headers],0),0)</f>
        <v>0.55000000000000004</v>
      </c>
      <c r="V8" s="162">
        <f>VLOOKUP(V6,Benchmark_Legend[],MATCH(ColumnT[[#This Row],[Metric]],Benchmark_Legend[#Headers],0),0)</f>
        <v>0.6</v>
      </c>
      <c r="W8" s="163">
        <f>VLOOKUP(W6,Benchmark_Legend[],MATCH(ColumnT[[#This Row],[Metric]],Benchmark_Legend[#Headers],0),0)</f>
        <v>0.5</v>
      </c>
      <c r="X8" s="159">
        <f>VLOOKUP(X6,Benchmark_Legend[],MATCH(ColumnT[[#This Row],[Metric]],Benchmark_Legend[#Headers],0),0)</f>
        <v>0.35</v>
      </c>
      <c r="Y8" s="161">
        <f>VLOOKUP(Y6,Benchmark_Legend[],MATCH(ColumnT[[#This Row],[Metric]],Benchmark_Legend[#Headers],0),0)</f>
        <v>0.25</v>
      </c>
      <c r="Z8" s="159">
        <f>VLOOKUP(Z6,Benchmark_Legend[],MATCH(ColumnT[[#This Row],[Metric]],Benchmark_Legend[#Headers],0),0)</f>
        <v>0.35</v>
      </c>
      <c r="AA8" s="159">
        <f>VLOOKUP(AA6,Benchmark_Legend[],MATCH(ColumnT[[#This Row],[Metric]],Benchmark_Legend[#Headers],0),0)</f>
        <v>0.25</v>
      </c>
      <c r="AB8" s="149"/>
    </row>
    <row r="9" spans="1:122" s="138" customFormat="1" ht="15.75" customHeight="1" thickBot="1" x14ac:dyDescent="0.4">
      <c r="A9" s="143"/>
      <c r="B9" s="206" t="s">
        <v>154</v>
      </c>
      <c r="C9" s="206"/>
      <c r="D9" s="207"/>
      <c r="E9" s="164"/>
      <c r="F9" s="145"/>
      <c r="G9" s="165" t="s">
        <v>14</v>
      </c>
      <c r="H9" s="166" t="s">
        <v>14</v>
      </c>
      <c r="I9" s="167"/>
      <c r="J9" s="168" t="s">
        <v>130</v>
      </c>
      <c r="K9" s="169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69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0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0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0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0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69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69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69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69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69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69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0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69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0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69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69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49"/>
    </row>
    <row r="10" spans="1:122" s="138" customFormat="1" ht="15.75" hidden="1" customHeight="1" x14ac:dyDescent="0.35">
      <c r="A10" s="150"/>
      <c r="B10" s="151"/>
      <c r="C10" s="151"/>
      <c r="D10" s="152"/>
      <c r="E10" s="144"/>
      <c r="F10" s="145"/>
      <c r="G10" s="171" t="s">
        <v>14</v>
      </c>
      <c r="H10" s="171"/>
      <c r="I10" s="150"/>
      <c r="J10" s="172" t="s">
        <v>126</v>
      </c>
      <c r="K10" s="173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4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4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4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4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4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4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4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4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4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4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4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4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4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4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4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4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49"/>
    </row>
    <row r="11" spans="1:122" s="138" customFormat="1" ht="16" hidden="1" customHeight="1" x14ac:dyDescent="0.35">
      <c r="A11" s="175"/>
      <c r="B11" s="176"/>
      <c r="C11" s="176"/>
      <c r="D11" s="177"/>
      <c r="E11" s="144"/>
      <c r="F11" s="145"/>
      <c r="G11" s="171" t="s">
        <v>14</v>
      </c>
      <c r="H11" s="171"/>
      <c r="I11" s="150"/>
      <c r="J11" s="172" t="s">
        <v>140</v>
      </c>
      <c r="K11" s="173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4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4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4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4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4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4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4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4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4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4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4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4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4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4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4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4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49"/>
    </row>
    <row r="12" spans="1:122" s="138" customFormat="1" ht="16.5" hidden="1" customHeight="1" x14ac:dyDescent="0.35">
      <c r="A12" s="150"/>
      <c r="B12" s="151"/>
      <c r="C12" s="151"/>
      <c r="D12" s="152"/>
      <c r="E12" s="144"/>
      <c r="F12" s="145"/>
      <c r="G12" s="208" t="s">
        <v>8</v>
      </c>
      <c r="H12" s="208"/>
      <c r="I12" s="150"/>
      <c r="J12" s="178" t="s">
        <v>7</v>
      </c>
      <c r="K12" s="179"/>
      <c r="L12" s="179"/>
      <c r="M12" s="180"/>
      <c r="N12" s="179"/>
      <c r="O12" s="179"/>
      <c r="P12" s="179"/>
      <c r="Q12" s="179"/>
      <c r="R12" s="179"/>
      <c r="S12" s="179"/>
      <c r="T12" s="179"/>
      <c r="U12" s="179"/>
      <c r="V12" s="179"/>
      <c r="W12" s="174"/>
      <c r="X12" s="179"/>
      <c r="Y12" s="179"/>
      <c r="Z12" s="179"/>
      <c r="AA12" s="179"/>
      <c r="AB12" s="149"/>
    </row>
    <row r="13" spans="1:122" s="138" customFormat="1" ht="15.75" hidden="1" customHeight="1" x14ac:dyDescent="0.35">
      <c r="A13" s="143"/>
      <c r="B13" s="181"/>
      <c r="C13" s="181"/>
      <c r="D13" s="182"/>
      <c r="E13" s="183"/>
      <c r="F13" s="145"/>
      <c r="G13" s="208" t="s">
        <v>8</v>
      </c>
      <c r="H13" s="208"/>
      <c r="I13" s="150"/>
      <c r="J13" s="184" t="s">
        <v>6</v>
      </c>
      <c r="K13" s="185">
        <v>0</v>
      </c>
      <c r="L13" s="185">
        <v>0</v>
      </c>
      <c r="M13" s="185">
        <v>0</v>
      </c>
      <c r="N13" s="185">
        <v>0</v>
      </c>
      <c r="O13" s="185">
        <v>0</v>
      </c>
      <c r="P13" s="185">
        <v>0</v>
      </c>
      <c r="Q13" s="185">
        <v>1</v>
      </c>
      <c r="R13" s="185">
        <v>0</v>
      </c>
      <c r="S13" s="185">
        <v>0</v>
      </c>
      <c r="T13" s="185">
        <v>0</v>
      </c>
      <c r="U13" s="185">
        <v>0</v>
      </c>
      <c r="V13" s="185">
        <v>0</v>
      </c>
      <c r="W13" s="185">
        <v>0</v>
      </c>
      <c r="X13" s="185">
        <v>0</v>
      </c>
      <c r="Y13" s="185">
        <v>0</v>
      </c>
      <c r="Z13" s="185">
        <v>0</v>
      </c>
      <c r="AA13" s="185">
        <v>0</v>
      </c>
      <c r="AB13" s="149"/>
    </row>
    <row r="14" spans="1:122" s="138" customFormat="1" ht="15.75" customHeight="1" thickBot="1" x14ac:dyDescent="0.4">
      <c r="B14" s="143"/>
      <c r="C14" s="186"/>
      <c r="D14" s="143"/>
      <c r="E14" s="187"/>
      <c r="F14" s="133" t="s">
        <v>21</v>
      </c>
      <c r="G14" s="133" t="s">
        <v>21</v>
      </c>
      <c r="H14" s="186"/>
      <c r="I14" s="133" t="s">
        <v>21</v>
      </c>
      <c r="J14" s="188"/>
      <c r="K14" s="189"/>
      <c r="L14" s="189"/>
      <c r="M14" s="189"/>
      <c r="N14" s="189"/>
      <c r="O14" s="189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DQ14" s="149"/>
    </row>
    <row r="15" spans="1:122" s="141" customFormat="1" ht="42.75" customHeight="1" thickBot="1" x14ac:dyDescent="0.3">
      <c r="B15" s="190" t="s">
        <v>151</v>
      </c>
      <c r="C15" s="191" t="s">
        <v>20</v>
      </c>
      <c r="D15" s="192" t="s">
        <v>9</v>
      </c>
      <c r="E15" s="192" t="s">
        <v>141</v>
      </c>
      <c r="F15" s="192" t="s">
        <v>22</v>
      </c>
      <c r="G15" s="192" t="s">
        <v>38</v>
      </c>
      <c r="H15" s="148" t="s">
        <v>19</v>
      </c>
      <c r="I15" s="193" t="s">
        <v>11</v>
      </c>
      <c r="J15" s="194" t="s">
        <v>13</v>
      </c>
      <c r="K15" s="194" t="s">
        <v>4</v>
      </c>
      <c r="L15" s="194" t="s">
        <v>162</v>
      </c>
      <c r="M15" s="194" t="s">
        <v>23</v>
      </c>
      <c r="N15" s="194" t="s">
        <v>5</v>
      </c>
      <c r="O15" s="194" t="s">
        <v>24</v>
      </c>
      <c r="P15" s="194" t="s">
        <v>25</v>
      </c>
      <c r="Q15" s="194" t="s">
        <v>26</v>
      </c>
      <c r="R15" s="194" t="s">
        <v>27</v>
      </c>
      <c r="S15" s="194" t="s">
        <v>156</v>
      </c>
      <c r="T15" s="194" t="s">
        <v>28</v>
      </c>
      <c r="U15" s="194" t="s">
        <v>157</v>
      </c>
      <c r="V15" s="194" t="s">
        <v>158</v>
      </c>
      <c r="W15" s="194" t="s">
        <v>159</v>
      </c>
      <c r="X15" s="194" t="s">
        <v>160</v>
      </c>
      <c r="Y15" s="148" t="s">
        <v>161</v>
      </c>
      <c r="Z15" s="148" t="s">
        <v>163</v>
      </c>
      <c r="AA15" s="148" t="s">
        <v>164</v>
      </c>
    </row>
    <row r="16" spans="1:122" s="131" customFormat="1" ht="15" customHeight="1" thickBot="1" x14ac:dyDescent="0.3">
      <c r="B16" s="195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6" t="s">
        <v>35</v>
      </c>
      <c r="D16" s="197" t="s">
        <v>10</v>
      </c>
      <c r="E16" s="197" t="s">
        <v>10</v>
      </c>
      <c r="F16" s="197" t="s">
        <v>10</v>
      </c>
      <c r="G16" s="197" t="s">
        <v>10</v>
      </c>
      <c r="H16" s="197" t="s">
        <v>124</v>
      </c>
      <c r="I16" s="198">
        <v>292953764</v>
      </c>
      <c r="J16" s="199">
        <v>450881961</v>
      </c>
      <c r="K16" s="200">
        <v>0.7</v>
      </c>
      <c r="L16" s="200">
        <v>0.98</v>
      </c>
      <c r="M16" s="200">
        <v>0.95</v>
      </c>
      <c r="N16" s="200">
        <v>0.05</v>
      </c>
      <c r="O16" s="200">
        <v>0.02</v>
      </c>
      <c r="P16" s="200">
        <v>0.02</v>
      </c>
      <c r="Q16" s="200">
        <v>0.01</v>
      </c>
      <c r="R16" s="200">
        <v>0.01</v>
      </c>
      <c r="S16" s="200">
        <v>0.01</v>
      </c>
      <c r="T16" s="200">
        <v>0.03</v>
      </c>
      <c r="U16" s="200">
        <v>0.55000000000000004</v>
      </c>
      <c r="V16" s="200">
        <v>0.6</v>
      </c>
      <c r="W16" s="200">
        <v>0.5</v>
      </c>
      <c r="X16" s="200">
        <v>0.35</v>
      </c>
      <c r="Y16" s="200">
        <v>0.25</v>
      </c>
      <c r="Z16" s="200">
        <v>0.35</v>
      </c>
      <c r="AA16" s="200">
        <v>0.25</v>
      </c>
    </row>
    <row r="21" spans="7:8" ht="15" customHeight="1" x14ac:dyDescent="0.25">
      <c r="G21" s="201"/>
      <c r="H21" s="201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79" t="s">
        <v>155</v>
      </c>
      <c r="E6" s="81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B8" s="70"/>
      <c r="C8" s="70"/>
      <c r="D8" s="80" t="str">
        <f ca="1">MID(CELL("filename",A1),FIND("]",CELL("filename",A1))+1,255)&amp;" Level Scorecard"</f>
        <v>Campaign Level Scorecard</v>
      </c>
      <c r="E8" s="2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VLOOKUP(K6,Benchmark_Legend[],MATCH(ColumnC[[#This Row],[Metric]],Benchmark_Legend[#Headers],0),0)</f>
        <v>0.7</v>
      </c>
      <c r="L8" s="127">
        <f>VLOOKUP(L6,Benchmark_Legend[],MATCH(ColumnC[[#This Row],[Metric]],Benchmark_Legend[#Headers],0),0)</f>
        <v>0.98</v>
      </c>
      <c r="M8" s="127">
        <f>VLOOKUP(M6,Benchmark_Legend[],MATCH(ColumnC[[#This Row],[Metric]],Benchmark_Legend[#Headers],0),0)</f>
        <v>0.95</v>
      </c>
      <c r="N8" s="127">
        <f>VLOOKUP(N6,Benchmark_Legend[],MATCH(ColumnC[[#This Row],[Metric]],Benchmark_Legend[#Headers],0),0)</f>
        <v>0.05</v>
      </c>
      <c r="O8" s="127">
        <f>VLOOKUP(O6,Benchmark_Legend[],MATCH(ColumnC[[#This Row],[Metric]],Benchmark_Legend[#Headers],0),0)</f>
        <v>0.02</v>
      </c>
      <c r="P8" s="127">
        <f>VLOOKUP(P6,Benchmark_Legend[],MATCH(ColumnC[[#This Row],[Metric]],Benchmark_Legend[#Headers],0),0)</f>
        <v>0.02</v>
      </c>
      <c r="Q8" s="127">
        <f>VLOOKUP(Q6,Benchmark_Legend[],MATCH(ColumnC[[#This Row],[Metric]],Benchmark_Legend[#Headers],0),0)</f>
        <v>0.01</v>
      </c>
      <c r="R8" s="127">
        <f>VLOOKUP(R6,Benchmark_Legend[],MATCH(ColumnC[[#This Row],[Metric]],Benchmark_Legend[#Headers],0),0)</f>
        <v>0.01</v>
      </c>
      <c r="S8" s="127">
        <f>VLOOKUP(S6,Benchmark_Legend[],MATCH(ColumnC[[#This Row],[Metric]],Benchmark_Legend[#Headers],0),0)</f>
        <v>0.01</v>
      </c>
      <c r="T8" s="127">
        <f>VLOOKUP(T6,Benchmark_Legend[],MATCH(ColumnC[[#This Row],[Metric]],Benchmark_Legend[#Headers],0),0)</f>
        <v>0.03</v>
      </c>
      <c r="U8" s="127">
        <f>VLOOKUP(U6,Benchmark_Legend[],MATCH(ColumnC[[#This Row],[Metric]],Benchmark_Legend[#Headers],0),0)</f>
        <v>0.55000000000000004</v>
      </c>
      <c r="V8" s="127">
        <f>VLOOKUP(V6,Benchmark_Legend[],MATCH(ColumnC[[#This Row],[Metric]],Benchmark_Legend[#Headers],0),0)</f>
        <v>0.6</v>
      </c>
      <c r="W8" s="127">
        <f>VLOOKUP(W6,Benchmark_Legend[],MATCH(ColumnC[[#This Row],[Metric]],Benchmark_Legend[#Headers],0),0)</f>
        <v>0.5</v>
      </c>
      <c r="X8" s="127">
        <f>VLOOKUP(X6,Benchmark_Legend[],MATCH(ColumnC[[#This Row],[Metric]],Benchmark_Legend[#Headers],0),0)</f>
        <v>0.35</v>
      </c>
      <c r="Y8" s="127">
        <f>VLOOKUP(Y6,Benchmark_Legend[],MATCH(ColumnC[[#This Row],[Metric]],Benchmark_Legend[#Headers],0),0)</f>
        <v>0.25</v>
      </c>
      <c r="Z8" s="127">
        <f>VLOOKUP(Z6,Benchmark_Legend[],MATCH(ColumnC[[#This Row],[Metric]],Benchmark_Legend[#Headers],0),0)</f>
        <v>0.35</v>
      </c>
      <c r="AA8" s="127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2" t="s">
        <v>154</v>
      </c>
      <c r="C9" s="232"/>
      <c r="D9" s="232"/>
      <c r="E9" s="28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0.86593121134139683</v>
      </c>
      <c r="L9" s="99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0.93837444016447547</v>
      </c>
      <c r="M9" s="111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0.87500915159404713</v>
      </c>
      <c r="N9" s="111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0.12499084840595295</v>
      </c>
      <c r="O9" s="111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3.3112672491524935E-2</v>
      </c>
      <c r="P9" s="111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3.7754661291618595E-3</v>
      </c>
      <c r="Q9" s="99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1.8458402876231659E-2</v>
      </c>
      <c r="R9" s="99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4.1176897414443902E-3</v>
      </c>
      <c r="S9" s="99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0</v>
      </c>
      <c r="T9" s="99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1.8118758484055055E-2</v>
      </c>
      <c r="U9" s="99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0.52746552785759226</v>
      </c>
      <c r="V9" s="99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0.52746552785759226</v>
      </c>
      <c r="W9" s="111" t="e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#DIV/0!</v>
      </c>
      <c r="X9" s="99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1" t="e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#DIV/0!</v>
      </c>
      <c r="Z9" s="99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99" t="e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#DIV/0!</v>
      </c>
    </row>
    <row r="10" spans="1:121" s="18" customFormat="1" ht="15.75" hidden="1" customHeight="1" x14ac:dyDescent="0.35">
      <c r="A10" s="224"/>
      <c r="B10" s="225"/>
      <c r="C10" s="225"/>
      <c r="D10" s="226"/>
      <c r="E10" s="23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1"/>
      <c r="B11" s="222"/>
      <c r="C11" s="222"/>
      <c r="D11" s="223"/>
      <c r="E11" s="23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4"/>
      <c r="B12" s="225"/>
      <c r="C12" s="225"/>
      <c r="D12" s="226"/>
      <c r="E12" s="23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>
        <v>30</v>
      </c>
      <c r="C16" s="45" t="s">
        <v>165</v>
      </c>
      <c r="D16" s="90" t="s">
        <v>166</v>
      </c>
      <c r="E16" s="85" t="s">
        <v>10</v>
      </c>
      <c r="F16" s="85" t="s">
        <v>10</v>
      </c>
      <c r="G16" s="85" t="s">
        <v>10</v>
      </c>
      <c r="H16" s="85" t="s">
        <v>124</v>
      </c>
      <c r="I16" s="86">
        <v>797586558</v>
      </c>
      <c r="J16" s="87">
        <v>1045639612</v>
      </c>
      <c r="K16" s="88">
        <v>0.85535014799999998</v>
      </c>
      <c r="L16" s="88">
        <v>0.94964706899999995</v>
      </c>
      <c r="M16" s="88">
        <v>0.87989590600000001</v>
      </c>
      <c r="N16" s="88">
        <v>0.12010409399999999</v>
      </c>
      <c r="O16" s="88">
        <v>3.4312159000000002E-2</v>
      </c>
      <c r="P16" s="88">
        <v>2.5454359999999999E-3</v>
      </c>
      <c r="Q16" s="88">
        <v>1.4586419E-2</v>
      </c>
      <c r="R16" s="88">
        <v>3.1802359999999999E-3</v>
      </c>
      <c r="S16" s="88">
        <v>0</v>
      </c>
      <c r="T16" s="88">
        <v>1.8344928E-2</v>
      </c>
      <c r="U16" s="88">
        <v>0.50930685399999998</v>
      </c>
      <c r="V16" s="88">
        <v>0.50930685399999998</v>
      </c>
      <c r="W16" s="88" t="s">
        <v>167</v>
      </c>
      <c r="X16" s="88">
        <v>0</v>
      </c>
      <c r="Y16" s="88" t="s">
        <v>167</v>
      </c>
      <c r="Z16" s="88">
        <v>0</v>
      </c>
      <c r="AA16" s="88" t="s">
        <v>167</v>
      </c>
    </row>
    <row r="17" spans="2:121" ht="15" customHeight="1" x14ac:dyDescent="0.25">
      <c r="B17" s="261">
        <v>30</v>
      </c>
      <c r="C17" s="262" t="s">
        <v>165</v>
      </c>
      <c r="D17" s="263" t="s">
        <v>168</v>
      </c>
      <c r="E17" s="264" t="s">
        <v>10</v>
      </c>
      <c r="F17" s="264" t="s">
        <v>10</v>
      </c>
      <c r="G17" s="264" t="s">
        <v>10</v>
      </c>
      <c r="H17" s="264" t="s">
        <v>124</v>
      </c>
      <c r="I17" s="265">
        <v>266666306</v>
      </c>
      <c r="J17" s="266">
        <v>331428562</v>
      </c>
      <c r="K17" s="267">
        <v>0.92755913599999995</v>
      </c>
      <c r="L17" s="267">
        <v>0.93357745999999997</v>
      </c>
      <c r="M17" s="267">
        <v>0.86364833600000002</v>
      </c>
      <c r="N17" s="267">
        <v>0.13635166400000001</v>
      </c>
      <c r="O17" s="267">
        <v>3.5001234999999999E-2</v>
      </c>
      <c r="P17" s="267">
        <v>2.7102670000000001E-3</v>
      </c>
      <c r="Q17" s="267">
        <v>1.8622462999999999E-2</v>
      </c>
      <c r="R17" s="267">
        <v>9.2932640000000007E-3</v>
      </c>
      <c r="S17" s="267">
        <v>0</v>
      </c>
      <c r="T17" s="267">
        <v>1.0809310000000001E-2</v>
      </c>
      <c r="U17" s="267">
        <v>0.47567789799999999</v>
      </c>
      <c r="V17" s="268">
        <v>0.47567789799999999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  <c r="CB17" s="10"/>
      <c r="DP17" s="15"/>
      <c r="DQ17" s="10"/>
    </row>
    <row r="18" spans="2:121" ht="15" customHeight="1" x14ac:dyDescent="0.25">
      <c r="B18" s="261">
        <v>30</v>
      </c>
      <c r="C18" s="262" t="s">
        <v>165</v>
      </c>
      <c r="D18" s="263" t="s">
        <v>169</v>
      </c>
      <c r="E18" s="264" t="s">
        <v>10</v>
      </c>
      <c r="F18" s="264" t="s">
        <v>10</v>
      </c>
      <c r="G18" s="264" t="s">
        <v>10</v>
      </c>
      <c r="H18" s="264" t="s">
        <v>124</v>
      </c>
      <c r="I18" s="265">
        <v>120718949</v>
      </c>
      <c r="J18" s="266">
        <v>143227881</v>
      </c>
      <c r="K18" s="267">
        <v>0.96276415800000004</v>
      </c>
      <c r="L18" s="267">
        <v>0.98179056399999998</v>
      </c>
      <c r="M18" s="267">
        <v>0.87329716899999998</v>
      </c>
      <c r="N18" s="267">
        <v>0.12670283099999999</v>
      </c>
      <c r="O18" s="267">
        <v>7.9815925999999995E-2</v>
      </c>
      <c r="P18" s="267">
        <v>8.9329330000000005E-3</v>
      </c>
      <c r="Q18" s="267">
        <v>2.3202703000000002E-2</v>
      </c>
      <c r="R18" s="267">
        <v>2.7817559999999998E-3</v>
      </c>
      <c r="S18" s="267">
        <v>0</v>
      </c>
      <c r="T18" s="267">
        <v>4.5618489999999998E-3</v>
      </c>
      <c r="U18" s="267">
        <v>0.695693126</v>
      </c>
      <c r="V18" s="268">
        <v>0.695693126</v>
      </c>
      <c r="W18" s="269" t="s">
        <v>167</v>
      </c>
      <c r="X18" s="268">
        <v>0</v>
      </c>
      <c r="Y18" s="267" t="s">
        <v>167</v>
      </c>
      <c r="Z18" s="267">
        <v>0</v>
      </c>
      <c r="AA18" s="267" t="s">
        <v>167</v>
      </c>
      <c r="CB18" s="10"/>
      <c r="DP18" s="15"/>
      <c r="DQ18" s="10"/>
    </row>
    <row r="19" spans="2:121" ht="15" customHeight="1" x14ac:dyDescent="0.25">
      <c r="B19" s="261">
        <v>30</v>
      </c>
      <c r="C19" s="262" t="s">
        <v>165</v>
      </c>
      <c r="D19" s="263" t="s">
        <v>170</v>
      </c>
      <c r="E19" s="264" t="s">
        <v>10</v>
      </c>
      <c r="F19" s="264" t="s">
        <v>10</v>
      </c>
      <c r="G19" s="264" t="s">
        <v>10</v>
      </c>
      <c r="H19" s="264" t="s">
        <v>124</v>
      </c>
      <c r="I19" s="265">
        <v>75787508</v>
      </c>
      <c r="J19" s="266">
        <v>97672902</v>
      </c>
      <c r="K19" s="267">
        <v>0.84347645199999999</v>
      </c>
      <c r="L19" s="267">
        <v>0.94397206499999997</v>
      </c>
      <c r="M19" s="267">
        <v>0.91461362499999999</v>
      </c>
      <c r="N19" s="267">
        <v>8.5386375E-2</v>
      </c>
      <c r="O19" s="267">
        <v>2.4952182E-2</v>
      </c>
      <c r="P19" s="267">
        <v>2.8566469999999999E-3</v>
      </c>
      <c r="Q19" s="267">
        <v>3.0311958999999999E-2</v>
      </c>
      <c r="R19" s="267">
        <v>3.4400000000000003E-5</v>
      </c>
      <c r="S19" s="267">
        <v>0</v>
      </c>
      <c r="T19" s="267">
        <v>2.8768767000000001E-2</v>
      </c>
      <c r="U19" s="267">
        <v>0.56744768499999998</v>
      </c>
      <c r="V19" s="268">
        <v>0.56744768499999998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  <c r="CB19" s="10"/>
      <c r="DP19" s="15"/>
      <c r="DQ19" s="10"/>
    </row>
    <row r="20" spans="2:121" ht="15" customHeight="1" x14ac:dyDescent="0.25">
      <c r="B20" s="261">
        <v>30</v>
      </c>
      <c r="C20" s="262" t="s">
        <v>165</v>
      </c>
      <c r="D20" s="263" t="s">
        <v>171</v>
      </c>
      <c r="E20" s="264" t="s">
        <v>10</v>
      </c>
      <c r="F20" s="264" t="s">
        <v>10</v>
      </c>
      <c r="G20" s="264" t="s">
        <v>10</v>
      </c>
      <c r="H20" s="264" t="s">
        <v>172</v>
      </c>
      <c r="I20" s="265">
        <v>64858384</v>
      </c>
      <c r="J20" s="266">
        <v>78287743</v>
      </c>
      <c r="K20" s="267">
        <v>0.91554605600000005</v>
      </c>
      <c r="L20" s="267">
        <v>0.98997214700000002</v>
      </c>
      <c r="M20" s="267">
        <v>0.90488242799999996</v>
      </c>
      <c r="N20" s="267">
        <v>9.5117571999999997E-2</v>
      </c>
      <c r="O20" s="267">
        <v>1.10859E-3</v>
      </c>
      <c r="P20" s="267">
        <v>2.695416E-3</v>
      </c>
      <c r="Q20" s="267">
        <v>3.4838850999999997E-2</v>
      </c>
      <c r="R20" s="267">
        <v>1.1195558E-2</v>
      </c>
      <c r="S20" s="267">
        <v>0</v>
      </c>
      <c r="T20" s="267">
        <v>3.8518214000000002E-2</v>
      </c>
      <c r="U20" s="267">
        <v>0.58522694600000003</v>
      </c>
      <c r="V20" s="268">
        <v>0.58522694600000003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  <c r="CB20" s="10"/>
      <c r="DP20" s="15"/>
      <c r="DQ20" s="10"/>
    </row>
    <row r="21" spans="2:121" ht="15" customHeight="1" x14ac:dyDescent="0.25">
      <c r="B21" s="261">
        <v>30</v>
      </c>
      <c r="C21" s="262" t="s">
        <v>165</v>
      </c>
      <c r="D21" s="263" t="s">
        <v>173</v>
      </c>
      <c r="E21" s="264" t="s">
        <v>10</v>
      </c>
      <c r="F21" s="264" t="s">
        <v>10</v>
      </c>
      <c r="G21" s="264" t="s">
        <v>10</v>
      </c>
      <c r="H21" s="264" t="s">
        <v>124</v>
      </c>
      <c r="I21" s="265">
        <v>49106807</v>
      </c>
      <c r="J21" s="266">
        <v>62585444</v>
      </c>
      <c r="K21" s="267">
        <v>0.87089037999999996</v>
      </c>
      <c r="L21" s="267">
        <v>0.90577805899999997</v>
      </c>
      <c r="M21" s="267">
        <v>0.85434741000000003</v>
      </c>
      <c r="N21" s="267">
        <v>0.14565259</v>
      </c>
      <c r="O21" s="267">
        <v>1.0713960999999999E-2</v>
      </c>
      <c r="P21" s="267">
        <v>1.1173093E-2</v>
      </c>
      <c r="Q21" s="267">
        <v>9.1521280000000007E-3</v>
      </c>
      <c r="R21" s="267">
        <v>2.7686149999999999E-3</v>
      </c>
      <c r="S21" s="267">
        <v>0</v>
      </c>
      <c r="T21" s="267">
        <v>2.2907723000000001E-2</v>
      </c>
      <c r="U21" s="267">
        <v>0.38560108399999998</v>
      </c>
      <c r="V21" s="268">
        <v>0.38560108399999998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  <c r="CB21" s="10"/>
      <c r="DP21" s="15"/>
      <c r="DQ21" s="10"/>
    </row>
    <row r="22" spans="2:121" ht="15" customHeight="1" x14ac:dyDescent="0.25">
      <c r="B22" s="261">
        <v>30</v>
      </c>
      <c r="C22" s="262" t="s">
        <v>165</v>
      </c>
      <c r="D22" s="263" t="s">
        <v>174</v>
      </c>
      <c r="E22" s="264" t="s">
        <v>10</v>
      </c>
      <c r="F22" s="264" t="s">
        <v>10</v>
      </c>
      <c r="G22" s="264" t="s">
        <v>10</v>
      </c>
      <c r="H22" s="264" t="s">
        <v>175</v>
      </c>
      <c r="I22" s="265">
        <v>32714458</v>
      </c>
      <c r="J22" s="266">
        <v>46094619</v>
      </c>
      <c r="K22" s="267">
        <v>0.74666721599999997</v>
      </c>
      <c r="L22" s="267">
        <v>0.80332780299999995</v>
      </c>
      <c r="M22" s="267">
        <v>0.798487693</v>
      </c>
      <c r="N22" s="267">
        <v>0.201512307</v>
      </c>
      <c r="O22" s="267">
        <v>7.8395299999999999E-4</v>
      </c>
      <c r="P22" s="267">
        <v>4.1984939999999997E-3</v>
      </c>
      <c r="Q22" s="267">
        <v>1.7564674999999998E-2</v>
      </c>
      <c r="R22" s="267">
        <v>3.0400000000000002E-7</v>
      </c>
      <c r="S22" s="267">
        <v>0</v>
      </c>
      <c r="T22" s="267">
        <v>4.946304E-2</v>
      </c>
      <c r="U22" s="267">
        <v>0.78711002900000004</v>
      </c>
      <c r="V22" s="268">
        <v>0.78711002900000004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  <c r="CB22" s="10"/>
      <c r="DP22" s="15"/>
      <c r="DQ22" s="10"/>
    </row>
    <row r="23" spans="2:121" ht="15" customHeight="1" x14ac:dyDescent="0.25">
      <c r="B23" s="261">
        <v>30</v>
      </c>
      <c r="C23" s="262" t="s">
        <v>165</v>
      </c>
      <c r="D23" s="263" t="s">
        <v>176</v>
      </c>
      <c r="E23" s="264" t="s">
        <v>10</v>
      </c>
      <c r="F23" s="264" t="s">
        <v>10</v>
      </c>
      <c r="G23" s="264" t="s">
        <v>10</v>
      </c>
      <c r="H23" s="264" t="s">
        <v>124</v>
      </c>
      <c r="I23" s="265">
        <v>22932576</v>
      </c>
      <c r="J23" s="266">
        <v>28606947</v>
      </c>
      <c r="K23" s="267">
        <v>0.84788876099999999</v>
      </c>
      <c r="L23" s="267">
        <v>0.92311374599999996</v>
      </c>
      <c r="M23" s="267">
        <v>0.91050789200000004</v>
      </c>
      <c r="N23" s="267">
        <v>8.9492108000000001E-2</v>
      </c>
      <c r="O23" s="267">
        <v>2.8454067E-2</v>
      </c>
      <c r="P23" s="267">
        <v>4.4468200000000001E-4</v>
      </c>
      <c r="Q23" s="267">
        <v>4.8802341999999999E-2</v>
      </c>
      <c r="R23" s="267">
        <v>1.1468540000000001E-3</v>
      </c>
      <c r="S23" s="267">
        <v>0</v>
      </c>
      <c r="T23" s="267">
        <v>1.1591066000000001E-2</v>
      </c>
      <c r="U23" s="267">
        <v>0.57067304600000002</v>
      </c>
      <c r="V23" s="268">
        <v>0.57067304600000002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  <c r="CB23" s="10"/>
      <c r="DP23" s="15"/>
      <c r="DQ23" s="10"/>
    </row>
    <row r="24" spans="2:121" ht="15" customHeight="1" x14ac:dyDescent="0.25">
      <c r="B24" s="261">
        <v>30</v>
      </c>
      <c r="C24" s="262" t="s">
        <v>165</v>
      </c>
      <c r="D24" s="263" t="s">
        <v>177</v>
      </c>
      <c r="E24" s="264" t="s">
        <v>10</v>
      </c>
      <c r="F24" s="264" t="s">
        <v>10</v>
      </c>
      <c r="G24" s="264" t="s">
        <v>10</v>
      </c>
      <c r="H24" s="264" t="s">
        <v>124</v>
      </c>
      <c r="I24" s="265">
        <v>16328073</v>
      </c>
      <c r="J24" s="266">
        <v>31147036</v>
      </c>
      <c r="K24" s="267">
        <v>0.52929923000000001</v>
      </c>
      <c r="L24" s="267">
        <v>0.74981966200000005</v>
      </c>
      <c r="M24" s="267">
        <v>0.97039191800000002</v>
      </c>
      <c r="N24" s="267">
        <v>2.9608082000000001E-2</v>
      </c>
      <c r="O24" s="267">
        <v>4.0872909999999998E-3</v>
      </c>
      <c r="P24" s="267">
        <v>4.2549800000000001E-4</v>
      </c>
      <c r="Q24" s="267">
        <v>1.6778096999999999E-2</v>
      </c>
      <c r="R24" s="267">
        <v>4.8099999999999997E-5</v>
      </c>
      <c r="S24" s="267">
        <v>0</v>
      </c>
      <c r="T24" s="267">
        <v>8.4471279999999999E-3</v>
      </c>
      <c r="U24" s="267">
        <v>0.31367326699999998</v>
      </c>
      <c r="V24" s="268">
        <v>0.31367326699999998</v>
      </c>
      <c r="W24" s="269" t="s">
        <v>167</v>
      </c>
      <c r="X24" s="268">
        <v>0</v>
      </c>
      <c r="Y24" s="267" t="s">
        <v>167</v>
      </c>
      <c r="Z24" s="267">
        <v>0</v>
      </c>
      <c r="AA24" s="267" t="s">
        <v>167</v>
      </c>
      <c r="CB24" s="10"/>
      <c r="DP24" s="15"/>
      <c r="DQ24" s="10"/>
    </row>
    <row r="25" spans="2:121" ht="15" customHeight="1" x14ac:dyDescent="0.25">
      <c r="B25" s="261">
        <v>30</v>
      </c>
      <c r="C25" s="262" t="s">
        <v>165</v>
      </c>
      <c r="D25" s="263" t="s">
        <v>178</v>
      </c>
      <c r="E25" s="264" t="s">
        <v>10</v>
      </c>
      <c r="F25" s="264" t="s">
        <v>10</v>
      </c>
      <c r="G25" s="264" t="s">
        <v>10</v>
      </c>
      <c r="H25" s="264" t="s">
        <v>172</v>
      </c>
      <c r="I25" s="265">
        <v>15056157</v>
      </c>
      <c r="J25" s="266">
        <v>17421708</v>
      </c>
      <c r="K25" s="267">
        <v>0.977409203</v>
      </c>
      <c r="L25" s="267">
        <v>0.96741215000000003</v>
      </c>
      <c r="M25" s="267">
        <v>0.88419281299999997</v>
      </c>
      <c r="N25" s="267">
        <v>0.11580718700000001</v>
      </c>
      <c r="O25" s="267">
        <v>1.9750073E-2</v>
      </c>
      <c r="P25" s="267">
        <v>1.5736287000000002E-2</v>
      </c>
      <c r="Q25" s="267">
        <v>3.4744009999999999E-2</v>
      </c>
      <c r="R25" s="267">
        <v>5.0992700000000004E-3</v>
      </c>
      <c r="S25" s="267">
        <v>0</v>
      </c>
      <c r="T25" s="267">
        <v>1.5736918999999999E-2</v>
      </c>
      <c r="U25" s="267">
        <v>0.58377320300000002</v>
      </c>
      <c r="V25" s="268">
        <v>0.58377320300000002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  <c r="CB25" s="10"/>
      <c r="DP25" s="15"/>
      <c r="DQ25" s="10"/>
    </row>
    <row r="26" spans="2:121" ht="15" customHeight="1" x14ac:dyDescent="0.25">
      <c r="B26" s="261">
        <v>30</v>
      </c>
      <c r="C26" s="262" t="s">
        <v>165</v>
      </c>
      <c r="D26" s="263" t="s">
        <v>179</v>
      </c>
      <c r="E26" s="264" t="s">
        <v>10</v>
      </c>
      <c r="F26" s="264" t="s">
        <v>10</v>
      </c>
      <c r="G26" s="264" t="s">
        <v>10</v>
      </c>
      <c r="H26" s="264" t="s">
        <v>124</v>
      </c>
      <c r="I26" s="265">
        <v>11850356</v>
      </c>
      <c r="J26" s="266">
        <v>17400663</v>
      </c>
      <c r="K26" s="267">
        <v>0.72848281599999998</v>
      </c>
      <c r="L26" s="267">
        <v>0.77639817499999997</v>
      </c>
      <c r="M26" s="267">
        <v>0.73902143799999997</v>
      </c>
      <c r="N26" s="267">
        <v>0.26097856200000003</v>
      </c>
      <c r="O26" s="267">
        <v>1.7160782999999999E-2</v>
      </c>
      <c r="P26" s="267">
        <v>3.9021500000000002E-4</v>
      </c>
      <c r="Q26" s="267">
        <v>1.1587145E-2</v>
      </c>
      <c r="R26" s="267">
        <v>2.7217400000000003E-4</v>
      </c>
      <c r="S26" s="267">
        <v>0</v>
      </c>
      <c r="T26" s="267">
        <v>2.2034160000000001E-2</v>
      </c>
      <c r="U26" s="267">
        <v>0.75222567200000001</v>
      </c>
      <c r="V26" s="268">
        <v>0.75222567200000001</v>
      </c>
      <c r="W26" s="269" t="s">
        <v>167</v>
      </c>
      <c r="X26" s="268">
        <v>0</v>
      </c>
      <c r="Y26" s="267" t="s">
        <v>167</v>
      </c>
      <c r="Z26" s="267">
        <v>0</v>
      </c>
      <c r="AA26" s="267" t="s">
        <v>167</v>
      </c>
      <c r="CB26" s="10"/>
      <c r="DP26" s="15"/>
      <c r="DQ26" s="10"/>
    </row>
    <row r="27" spans="2:121" ht="15" customHeight="1" x14ac:dyDescent="0.25">
      <c r="B27" s="261">
        <v>30</v>
      </c>
      <c r="C27" s="262" t="s">
        <v>165</v>
      </c>
      <c r="D27" s="263" t="s">
        <v>180</v>
      </c>
      <c r="E27" s="264" t="s">
        <v>10</v>
      </c>
      <c r="F27" s="264" t="s">
        <v>10</v>
      </c>
      <c r="G27" s="264" t="s">
        <v>10</v>
      </c>
      <c r="H27" s="264" t="s">
        <v>175</v>
      </c>
      <c r="I27" s="265">
        <v>6913200</v>
      </c>
      <c r="J27" s="266">
        <v>10320968</v>
      </c>
      <c r="K27" s="267">
        <v>0.67816994600000002</v>
      </c>
      <c r="L27" s="267">
        <v>0.81130306799999996</v>
      </c>
      <c r="M27" s="267">
        <v>0.77498690000000003</v>
      </c>
      <c r="N27" s="267">
        <v>0.22501309999999999</v>
      </c>
      <c r="O27" s="267">
        <v>6.36278E-4</v>
      </c>
      <c r="P27" s="267">
        <v>1.0723799999999999E-3</v>
      </c>
      <c r="Q27" s="267">
        <v>2.9178465000000001E-2</v>
      </c>
      <c r="R27" s="267">
        <v>9.6900000000000001E-8</v>
      </c>
      <c r="S27" s="267">
        <v>0</v>
      </c>
      <c r="T27" s="267">
        <v>1.2554443E-2</v>
      </c>
      <c r="U27" s="267">
        <v>0.54969970499999998</v>
      </c>
      <c r="V27" s="268">
        <v>0.54969970499999998</v>
      </c>
      <c r="W27" s="269" t="s">
        <v>167</v>
      </c>
      <c r="X27" s="268">
        <v>0</v>
      </c>
      <c r="Y27" s="267" t="s">
        <v>167</v>
      </c>
      <c r="Z27" s="267">
        <v>0</v>
      </c>
      <c r="AA27" s="267" t="s">
        <v>167</v>
      </c>
      <c r="CB27" s="10"/>
      <c r="DP27" s="15"/>
      <c r="DQ27" s="10"/>
    </row>
    <row r="28" spans="2:121" ht="15" customHeight="1" x14ac:dyDescent="0.25">
      <c r="B28" s="261">
        <v>30</v>
      </c>
      <c r="C28" s="262" t="s">
        <v>165</v>
      </c>
      <c r="D28" s="263" t="s">
        <v>181</v>
      </c>
      <c r="E28" s="264" t="s">
        <v>10</v>
      </c>
      <c r="F28" s="264" t="s">
        <v>10</v>
      </c>
      <c r="G28" s="264" t="s">
        <v>10</v>
      </c>
      <c r="H28" s="264" t="s">
        <v>172</v>
      </c>
      <c r="I28" s="265">
        <v>5483993</v>
      </c>
      <c r="J28" s="266">
        <v>5803655</v>
      </c>
      <c r="K28" s="267">
        <v>0.99135330600000005</v>
      </c>
      <c r="L28" s="267">
        <v>0.99589258800000002</v>
      </c>
      <c r="M28" s="267">
        <v>0.95316227399999998</v>
      </c>
      <c r="N28" s="267">
        <v>4.6837726000000003E-2</v>
      </c>
      <c r="O28" s="267">
        <v>2.9464200000000002E-4</v>
      </c>
      <c r="P28" s="267">
        <v>1.105855E-3</v>
      </c>
      <c r="Q28" s="267">
        <v>2.0472443999999999E-2</v>
      </c>
      <c r="R28" s="267">
        <v>8.1000000000000004E-6</v>
      </c>
      <c r="S28" s="267">
        <v>0</v>
      </c>
      <c r="T28" s="267">
        <v>3.2448517000000003E-2</v>
      </c>
      <c r="U28" s="267">
        <v>0.31507443600000001</v>
      </c>
      <c r="V28" s="268">
        <v>0.31507443600000001</v>
      </c>
      <c r="W28" s="269" t="s">
        <v>167</v>
      </c>
      <c r="X28" s="268">
        <v>0</v>
      </c>
      <c r="Y28" s="267" t="s">
        <v>167</v>
      </c>
      <c r="Z28" s="267">
        <v>0</v>
      </c>
      <c r="AA28" s="267" t="s">
        <v>167</v>
      </c>
      <c r="CB28" s="10"/>
      <c r="DP28" s="15"/>
      <c r="DQ28" s="10"/>
    </row>
    <row r="29" spans="2:121" ht="15" customHeight="1" x14ac:dyDescent="0.25">
      <c r="B29" s="261">
        <v>30</v>
      </c>
      <c r="C29" s="262" t="s">
        <v>165</v>
      </c>
      <c r="D29" s="263" t="s">
        <v>182</v>
      </c>
      <c r="E29" s="264" t="s">
        <v>10</v>
      </c>
      <c r="F29" s="264" t="s">
        <v>10</v>
      </c>
      <c r="G29" s="264" t="s">
        <v>10</v>
      </c>
      <c r="H29" s="264" t="s">
        <v>172</v>
      </c>
      <c r="I29" s="265">
        <v>3653413</v>
      </c>
      <c r="J29" s="266">
        <v>6771570</v>
      </c>
      <c r="K29" s="267">
        <v>0.64828907800000002</v>
      </c>
      <c r="L29" s="267">
        <v>0.96671348000000001</v>
      </c>
      <c r="M29" s="267">
        <v>0.83222487499999998</v>
      </c>
      <c r="N29" s="267">
        <v>0.167775125</v>
      </c>
      <c r="O29" s="267">
        <v>4.8363525999999997E-2</v>
      </c>
      <c r="P29" s="267">
        <v>1.4931397000000001E-2</v>
      </c>
      <c r="Q29" s="267">
        <v>6.8306611000000003E-2</v>
      </c>
      <c r="R29" s="267">
        <v>3.5737699999999998E-4</v>
      </c>
      <c r="S29" s="267">
        <v>0</v>
      </c>
      <c r="T29" s="267">
        <v>1.551841E-2</v>
      </c>
      <c r="U29" s="267">
        <v>0.74278927699999997</v>
      </c>
      <c r="V29" s="268">
        <v>0.74278927699999997</v>
      </c>
      <c r="W29" s="269" t="s">
        <v>167</v>
      </c>
      <c r="X29" s="268">
        <v>0</v>
      </c>
      <c r="Y29" s="267" t="s">
        <v>167</v>
      </c>
      <c r="Z29" s="267">
        <v>0</v>
      </c>
      <c r="AA29" s="267" t="s">
        <v>167</v>
      </c>
      <c r="CB29" s="10"/>
      <c r="DP29" s="15"/>
      <c r="DQ29" s="10"/>
    </row>
    <row r="30" spans="2:121" ht="15" customHeight="1" x14ac:dyDescent="0.25">
      <c r="B30" s="261">
        <v>30</v>
      </c>
      <c r="C30" s="262" t="s">
        <v>165</v>
      </c>
      <c r="D30" s="263" t="s">
        <v>183</v>
      </c>
      <c r="E30" s="264" t="s">
        <v>10</v>
      </c>
      <c r="F30" s="264" t="s">
        <v>10</v>
      </c>
      <c r="G30" s="264" t="s">
        <v>10</v>
      </c>
      <c r="H30" s="264" t="s">
        <v>172</v>
      </c>
      <c r="I30" s="265">
        <v>3102977</v>
      </c>
      <c r="J30" s="266">
        <v>3384640</v>
      </c>
      <c r="K30" s="267">
        <v>0.96011873000000003</v>
      </c>
      <c r="L30" s="267">
        <v>0.96416369199999996</v>
      </c>
      <c r="M30" s="267">
        <v>0.954863146</v>
      </c>
      <c r="N30" s="267">
        <v>4.5136853999999997E-2</v>
      </c>
      <c r="O30" s="267">
        <v>1.659261E-3</v>
      </c>
      <c r="P30" s="267">
        <v>1.6633083999999999E-2</v>
      </c>
      <c r="Q30" s="267">
        <v>2.5527089999999998E-3</v>
      </c>
      <c r="R30" s="267">
        <v>0</v>
      </c>
      <c r="S30" s="267">
        <v>0</v>
      </c>
      <c r="T30" s="267">
        <v>2.4394913000000001E-2</v>
      </c>
      <c r="U30" s="267">
        <v>0.28792769000000001</v>
      </c>
      <c r="V30" s="268">
        <v>0.28792769000000001</v>
      </c>
      <c r="W30" s="269" t="s">
        <v>167</v>
      </c>
      <c r="X30" s="268">
        <v>0</v>
      </c>
      <c r="Y30" s="267" t="s">
        <v>167</v>
      </c>
      <c r="Z30" s="267">
        <v>0</v>
      </c>
      <c r="AA30" s="267" t="s">
        <v>167</v>
      </c>
      <c r="CB30" s="10"/>
      <c r="DP30" s="15"/>
      <c r="DQ30" s="10"/>
    </row>
    <row r="31" spans="2:121" ht="15" customHeight="1" x14ac:dyDescent="0.25">
      <c r="B31" s="261">
        <v>30</v>
      </c>
      <c r="C31" s="262" t="s">
        <v>165</v>
      </c>
      <c r="D31" s="263" t="s">
        <v>184</v>
      </c>
      <c r="E31" s="264" t="s">
        <v>10</v>
      </c>
      <c r="F31" s="264" t="s">
        <v>10</v>
      </c>
      <c r="G31" s="264" t="s">
        <v>10</v>
      </c>
      <c r="H31" s="264" t="s">
        <v>175</v>
      </c>
      <c r="I31" s="265">
        <v>2887289</v>
      </c>
      <c r="J31" s="266">
        <v>3499932</v>
      </c>
      <c r="K31" s="267">
        <v>0.84916218700000001</v>
      </c>
      <c r="L31" s="267">
        <v>0.936836487</v>
      </c>
      <c r="M31" s="267">
        <v>0.843894967</v>
      </c>
      <c r="N31" s="267">
        <v>0.156105033</v>
      </c>
      <c r="O31" s="267">
        <v>2.6991950000000002E-3</v>
      </c>
      <c r="P31" s="267">
        <v>8.2304460000000006E-3</v>
      </c>
      <c r="Q31" s="267">
        <v>7.1243669999999995E-2</v>
      </c>
      <c r="R31" s="267">
        <v>2.8600000000000001E-6</v>
      </c>
      <c r="S31" s="267">
        <v>0</v>
      </c>
      <c r="T31" s="267">
        <v>2.8500839E-2</v>
      </c>
      <c r="U31" s="267">
        <v>0.559380443</v>
      </c>
      <c r="V31" s="268">
        <v>0.559380443</v>
      </c>
      <c r="W31" s="269" t="s">
        <v>167</v>
      </c>
      <c r="X31" s="268">
        <v>0</v>
      </c>
      <c r="Y31" s="267" t="s">
        <v>167</v>
      </c>
      <c r="Z31" s="267">
        <v>0</v>
      </c>
      <c r="AA31" s="267" t="s">
        <v>167</v>
      </c>
    </row>
    <row r="32" spans="2:121" ht="15" customHeight="1" x14ac:dyDescent="0.25">
      <c r="B32" s="261">
        <v>30</v>
      </c>
      <c r="C32" s="262" t="s">
        <v>165</v>
      </c>
      <c r="D32" s="263" t="s">
        <v>185</v>
      </c>
      <c r="E32" s="264" t="s">
        <v>10</v>
      </c>
      <c r="F32" s="264" t="s">
        <v>10</v>
      </c>
      <c r="G32" s="264" t="s">
        <v>10</v>
      </c>
      <c r="H32" s="264" t="s">
        <v>175</v>
      </c>
      <c r="I32" s="265">
        <v>2639575</v>
      </c>
      <c r="J32" s="266">
        <v>2770578</v>
      </c>
      <c r="K32" s="267">
        <v>0.99563284399999996</v>
      </c>
      <c r="L32" s="267">
        <v>0.94731929599999998</v>
      </c>
      <c r="M32" s="267">
        <v>0.84399356400000003</v>
      </c>
      <c r="N32" s="267">
        <v>0.156006436</v>
      </c>
      <c r="O32" s="267">
        <v>2.9113420000000001E-2</v>
      </c>
      <c r="P32" s="267">
        <v>6.1936499999999998E-4</v>
      </c>
      <c r="Q32" s="267">
        <v>4.1873212E-2</v>
      </c>
      <c r="R32" s="267">
        <v>0</v>
      </c>
      <c r="S32" s="267">
        <v>0</v>
      </c>
      <c r="T32" s="267">
        <v>4.3063216000000001E-2</v>
      </c>
      <c r="U32" s="267">
        <v>0.34836214199999999</v>
      </c>
      <c r="V32" s="268">
        <v>0.34836214199999999</v>
      </c>
      <c r="W32" s="269" t="s">
        <v>167</v>
      </c>
      <c r="X32" s="268">
        <v>0</v>
      </c>
      <c r="Y32" s="267" t="s">
        <v>167</v>
      </c>
      <c r="Z32" s="267">
        <v>0</v>
      </c>
      <c r="AA32" s="267" t="s">
        <v>167</v>
      </c>
    </row>
    <row r="33" spans="2:27" ht="15" customHeight="1" x14ac:dyDescent="0.25">
      <c r="B33" s="261">
        <v>30</v>
      </c>
      <c r="C33" s="262" t="s">
        <v>165</v>
      </c>
      <c r="D33" s="263" t="s">
        <v>186</v>
      </c>
      <c r="E33" s="264" t="s">
        <v>10</v>
      </c>
      <c r="F33" s="264" t="s">
        <v>10</v>
      </c>
      <c r="G33" s="264" t="s">
        <v>10</v>
      </c>
      <c r="H33" s="264" t="s">
        <v>124</v>
      </c>
      <c r="I33" s="265">
        <v>228859</v>
      </c>
      <c r="J33" s="266">
        <v>317083</v>
      </c>
      <c r="K33" s="267">
        <v>0.95025722599999995</v>
      </c>
      <c r="L33" s="267">
        <v>0.96207617599999995</v>
      </c>
      <c r="M33" s="267">
        <v>0.74866517600000004</v>
      </c>
      <c r="N33" s="267">
        <v>0.25133482400000001</v>
      </c>
      <c r="O33" s="267">
        <v>3.0875199999999998E-3</v>
      </c>
      <c r="P33" s="267">
        <v>0.16733158200000001</v>
      </c>
      <c r="Q33" s="267">
        <v>1.6408953E-2</v>
      </c>
      <c r="R33" s="267">
        <v>2.23916E-4</v>
      </c>
      <c r="S33" s="267">
        <v>0</v>
      </c>
      <c r="T33" s="267">
        <v>5.2254456999999997E-2</v>
      </c>
      <c r="U33" s="267">
        <v>0.57749968299999999</v>
      </c>
      <c r="V33" s="268">
        <v>0.57749968299999999</v>
      </c>
      <c r="W33" s="269" t="s">
        <v>167</v>
      </c>
      <c r="X33" s="268">
        <v>0</v>
      </c>
      <c r="Y33" s="267" t="s">
        <v>167</v>
      </c>
      <c r="Z33" s="267">
        <v>0</v>
      </c>
      <c r="AA33" s="267" t="s">
        <v>167</v>
      </c>
    </row>
    <row r="34" spans="2:27" ht="15" customHeight="1" x14ac:dyDescent="0.25">
      <c r="B34" s="261">
        <v>30</v>
      </c>
      <c r="C34" s="262" t="s">
        <v>165</v>
      </c>
      <c r="D34" s="263" t="s">
        <v>187</v>
      </c>
      <c r="E34" s="264" t="s">
        <v>10</v>
      </c>
      <c r="F34" s="264" t="s">
        <v>10</v>
      </c>
      <c r="G34" s="264" t="s">
        <v>10</v>
      </c>
      <c r="H34" s="264" t="s">
        <v>175</v>
      </c>
      <c r="I34" s="265">
        <v>115598</v>
      </c>
      <c r="J34" s="266">
        <v>7306159</v>
      </c>
      <c r="K34" s="267">
        <v>1.6086526E-2</v>
      </c>
      <c r="L34" s="267">
        <v>0.47925948499999999</v>
      </c>
      <c r="M34" s="267">
        <v>0.41370575199999998</v>
      </c>
      <c r="N34" s="267">
        <v>0.58629424799999996</v>
      </c>
      <c r="O34" s="267">
        <v>1.011188E-2</v>
      </c>
      <c r="P34" s="267">
        <v>7.3353590999999996E-2</v>
      </c>
      <c r="Q34" s="267">
        <v>9.5799999999999998E-7</v>
      </c>
      <c r="R34" s="267">
        <v>1.37E-6</v>
      </c>
      <c r="S34" s="267">
        <v>0</v>
      </c>
      <c r="T34" s="267">
        <v>1.6628846999999999E-2</v>
      </c>
      <c r="U34" s="267">
        <v>0.54299382299999999</v>
      </c>
      <c r="V34" s="268">
        <v>0.54299382299999999</v>
      </c>
      <c r="W34" s="269" t="s">
        <v>167</v>
      </c>
      <c r="X34" s="268">
        <v>0</v>
      </c>
      <c r="Y34" s="267" t="s">
        <v>167</v>
      </c>
      <c r="Z34" s="267">
        <v>0</v>
      </c>
      <c r="AA34" s="267" t="s">
        <v>167</v>
      </c>
    </row>
    <row r="35" spans="2:27" ht="15" customHeight="1" x14ac:dyDescent="0.25">
      <c r="B35" s="261">
        <v>30</v>
      </c>
      <c r="C35" s="262" t="s">
        <v>165</v>
      </c>
      <c r="D35" s="263" t="s">
        <v>188</v>
      </c>
      <c r="E35" s="264" t="s">
        <v>10</v>
      </c>
      <c r="F35" s="264" t="s">
        <v>10</v>
      </c>
      <c r="G35" s="264" t="s">
        <v>10</v>
      </c>
      <c r="H35" s="264" t="s">
        <v>124</v>
      </c>
      <c r="I35" s="265">
        <v>9650</v>
      </c>
      <c r="J35" s="266">
        <v>94677</v>
      </c>
      <c r="K35" s="267">
        <v>0.475533435</v>
      </c>
      <c r="L35" s="267">
        <v>1.16185E-4</v>
      </c>
      <c r="M35" s="267">
        <v>0.21374779499999999</v>
      </c>
      <c r="N35" s="267">
        <v>0.78625220500000004</v>
      </c>
      <c r="O35" s="267">
        <v>0</v>
      </c>
      <c r="P35" s="267">
        <v>1.1724070000000001E-3</v>
      </c>
      <c r="Q35" s="267">
        <v>1.06E-5</v>
      </c>
      <c r="R35" s="267">
        <v>0</v>
      </c>
      <c r="S35" s="267">
        <v>0</v>
      </c>
      <c r="T35" s="267">
        <v>0.78513260900000004</v>
      </c>
      <c r="U35" s="267">
        <v>0.99398963699999998</v>
      </c>
      <c r="V35" s="268">
        <v>0.99398963699999998</v>
      </c>
      <c r="W35" s="269" t="s">
        <v>167</v>
      </c>
      <c r="X35" s="268">
        <v>0</v>
      </c>
      <c r="Y35" s="267" t="s">
        <v>167</v>
      </c>
      <c r="Z35" s="267">
        <v>0</v>
      </c>
      <c r="AA35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35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35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35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74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1"/>
      <c r="F7" s="74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Level Scorecard</v>
      </c>
      <c r="F8" s="74"/>
      <c r="G8" s="230" t="s">
        <v>132</v>
      </c>
      <c r="H8" s="231"/>
      <c r="I8" s="128"/>
      <c r="J8" s="126" t="s">
        <v>16</v>
      </c>
      <c r="K8" s="127">
        <f>VLOOKUP(K6,Benchmark_Legend[],MATCH(ColumnP[[#This Row],[Metric]],Benchmark_Legend[#Headers],0),0)</f>
        <v>0.7</v>
      </c>
      <c r="L8" s="127">
        <f>VLOOKUP(L6,Benchmark_Legend[],MATCH(ColumnP[[#This Row],[Metric]],Benchmark_Legend[#Headers],0),0)</f>
        <v>0.98</v>
      </c>
      <c r="M8" s="127">
        <f>VLOOKUP(M6,Benchmark_Legend[],MATCH(ColumnP[[#This Row],[Metric]],Benchmark_Legend[#Headers],0),0)</f>
        <v>0.95</v>
      </c>
      <c r="N8" s="127">
        <f>VLOOKUP(N6,Benchmark_Legend[],MATCH(ColumnP[[#This Row],[Metric]],Benchmark_Legend[#Headers],0),0)</f>
        <v>0.05</v>
      </c>
      <c r="O8" s="127">
        <f>VLOOKUP(O6,Benchmark_Legend[],MATCH(ColumnP[[#This Row],[Metric]],Benchmark_Legend[#Headers],0),0)</f>
        <v>0.02</v>
      </c>
      <c r="P8" s="127">
        <f>VLOOKUP(P6,Benchmark_Legend[],MATCH(ColumnP[[#This Row],[Metric]],Benchmark_Legend[#Headers],0),0)</f>
        <v>0.02</v>
      </c>
      <c r="Q8" s="127">
        <f>VLOOKUP(Q6,Benchmark_Legend[],MATCH(ColumnP[[#This Row],[Metric]],Benchmark_Legend[#Headers],0),0)</f>
        <v>0.01</v>
      </c>
      <c r="R8" s="127">
        <f>VLOOKUP(R6,Benchmark_Legend[],MATCH(ColumnP[[#This Row],[Metric]],Benchmark_Legend[#Headers],0),0)</f>
        <v>0.01</v>
      </c>
      <c r="S8" s="127">
        <f>VLOOKUP(S6,Benchmark_Legend[],MATCH(ColumnP[[#This Row],[Metric]],Benchmark_Legend[#Headers],0),0)</f>
        <v>0.01</v>
      </c>
      <c r="T8" s="127">
        <f>VLOOKUP(T6,Benchmark_Legend[],MATCH(ColumnP[[#This Row],[Metric]],Benchmark_Legend[#Headers],0),0)</f>
        <v>0.03</v>
      </c>
      <c r="U8" s="127">
        <f>VLOOKUP(U6,Benchmark_Legend[],MATCH(ColumnP[[#This Row],[Metric]],Benchmark_Legend[#Headers],0),0)</f>
        <v>0.55000000000000004</v>
      </c>
      <c r="V8" s="127">
        <f>VLOOKUP(V6,Benchmark_Legend[],MATCH(ColumnP[[#This Row],[Metric]],Benchmark_Legend[#Headers],0),0)</f>
        <v>0.6</v>
      </c>
      <c r="W8" s="127">
        <f>VLOOKUP(W6,Benchmark_Legend[],MATCH(ColumnP[[#This Row],[Metric]],Benchmark_Legend[#Headers],0),0)</f>
        <v>0.5</v>
      </c>
      <c r="X8" s="127">
        <f>VLOOKUP(X6,Benchmark_Legend[],MATCH(ColumnP[[#This Row],[Metric]],Benchmark_Legend[#Headers],0),0)</f>
        <v>0.35</v>
      </c>
      <c r="Y8" s="127">
        <f>VLOOKUP(Y6,Benchmark_Legend[],MATCH(ColumnP[[#This Row],[Metric]],Benchmark_Legend[#Headers],0),0)</f>
        <v>0.25</v>
      </c>
      <c r="Z8" s="127">
        <f>VLOOKUP(Z6,Benchmark_Legend[],MATCH(ColumnP[[#This Row],[Metric]],Benchmark_Legend[#Headers],0),0)</f>
        <v>0.35</v>
      </c>
      <c r="AA8" s="127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57"/>
      <c r="G9" s="117" t="s">
        <v>14</v>
      </c>
      <c r="H9" s="121" t="s">
        <v>14</v>
      </c>
      <c r="I9" s="109"/>
      <c r="J9" s="110" t="s">
        <v>130</v>
      </c>
      <c r="K9" s="113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0.86593121134139683</v>
      </c>
      <c r="L9" s="113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0.93837444016447547</v>
      </c>
      <c r="M9" s="113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0.87500915159404713</v>
      </c>
      <c r="N9" s="113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0.12499084840595295</v>
      </c>
      <c r="O9" s="113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3.3112672491524935E-2</v>
      </c>
      <c r="P9" s="113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3.7754661291618595E-3</v>
      </c>
      <c r="Q9" s="113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1.8458402876231659E-2</v>
      </c>
      <c r="R9" s="113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4.1176897414443902E-3</v>
      </c>
      <c r="S9" s="113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0</v>
      </c>
      <c r="T9" s="113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1.8118758484055055E-2</v>
      </c>
      <c r="U9" s="113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0.52746552785759226</v>
      </c>
      <c r="V9" s="113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0.52746552785759226</v>
      </c>
      <c r="W9" s="113" t="e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#DIV/0!</v>
      </c>
      <c r="X9" s="113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3" t="e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#DIV/0!</v>
      </c>
      <c r="Z9" s="113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3" t="e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#DIV/0!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5" t="s">
        <v>14</v>
      </c>
      <c r="H10" s="115"/>
      <c r="I10" s="27"/>
      <c r="J10" s="101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5" t="s">
        <v>14</v>
      </c>
      <c r="H11" s="115"/>
      <c r="I11" s="27"/>
      <c r="J11" s="101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1"/>
      <c r="C12" s="81"/>
      <c r="D12" s="28"/>
      <c r="E12" s="60"/>
      <c r="F12" s="57"/>
      <c r="G12" s="227" t="s">
        <v>8</v>
      </c>
      <c r="H12" s="227"/>
      <c r="I12" s="27"/>
      <c r="J12" s="102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0"/>
      <c r="C13" s="28"/>
      <c r="D13" s="28"/>
      <c r="E13" s="63"/>
      <c r="F13" s="57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30</v>
      </c>
      <c r="C16" s="46" t="s">
        <v>165</v>
      </c>
      <c r="D16" s="46" t="s">
        <v>166</v>
      </c>
      <c r="E16" s="46" t="s">
        <v>10</v>
      </c>
      <c r="F16" s="46" t="s">
        <v>10</v>
      </c>
      <c r="G16" s="46" t="s">
        <v>10</v>
      </c>
      <c r="H16" s="46" t="s">
        <v>124</v>
      </c>
      <c r="I16" s="47">
        <v>797586558</v>
      </c>
      <c r="J16" s="48">
        <v>1045639612</v>
      </c>
      <c r="K16" s="49">
        <v>0.85535014799999998</v>
      </c>
      <c r="L16" s="49">
        <v>0.94964706899999995</v>
      </c>
      <c r="M16" s="49">
        <v>0.87989590600000001</v>
      </c>
      <c r="N16" s="49">
        <v>0.12010409399999999</v>
      </c>
      <c r="O16" s="49">
        <v>3.4312159000000002E-2</v>
      </c>
      <c r="P16" s="49">
        <v>2.5454359999999999E-3</v>
      </c>
      <c r="Q16" s="49">
        <v>1.4586419E-2</v>
      </c>
      <c r="R16" s="49">
        <v>3.1802359999999999E-3</v>
      </c>
      <c r="S16" s="49">
        <v>0</v>
      </c>
      <c r="T16" s="49">
        <v>1.8344928E-2</v>
      </c>
      <c r="U16" s="49">
        <v>0.50930685399999998</v>
      </c>
      <c r="V16" s="49">
        <v>0.50930685399999998</v>
      </c>
      <c r="W16" s="49" t="s">
        <v>167</v>
      </c>
      <c r="X16" s="49">
        <v>0</v>
      </c>
      <c r="Y16" s="49" t="s">
        <v>167</v>
      </c>
      <c r="Z16" s="49">
        <v>0</v>
      </c>
      <c r="AA16" s="49" t="s">
        <v>167</v>
      </c>
    </row>
    <row r="17" spans="2:65" ht="15" customHeight="1" x14ac:dyDescent="0.25">
      <c r="B17" s="261">
        <v>30</v>
      </c>
      <c r="C17" s="264" t="s">
        <v>165</v>
      </c>
      <c r="D17" s="270" t="s">
        <v>168</v>
      </c>
      <c r="E17" s="264" t="s">
        <v>10</v>
      </c>
      <c r="F17" s="264" t="s">
        <v>10</v>
      </c>
      <c r="G17" s="264" t="s">
        <v>10</v>
      </c>
      <c r="H17" s="264" t="s">
        <v>124</v>
      </c>
      <c r="I17" s="265">
        <v>266666306</v>
      </c>
      <c r="J17" s="266">
        <v>331428562</v>
      </c>
      <c r="K17" s="267">
        <v>0.92755913599999995</v>
      </c>
      <c r="L17" s="267">
        <v>0.93357745999999997</v>
      </c>
      <c r="M17" s="267">
        <v>0.86364833600000002</v>
      </c>
      <c r="N17" s="267">
        <v>0.13635166400000001</v>
      </c>
      <c r="O17" s="267">
        <v>3.5001234999999999E-2</v>
      </c>
      <c r="P17" s="267">
        <v>2.7102670000000001E-3</v>
      </c>
      <c r="Q17" s="267">
        <v>1.8622462999999999E-2</v>
      </c>
      <c r="R17" s="267">
        <v>9.2932640000000007E-3</v>
      </c>
      <c r="S17" s="267">
        <v>0</v>
      </c>
      <c r="T17" s="267">
        <v>1.0809310000000001E-2</v>
      </c>
      <c r="U17" s="267">
        <v>0.47567789799999999</v>
      </c>
      <c r="V17" s="268">
        <v>0.47567789799999999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</row>
    <row r="18" spans="2:65" ht="15" customHeight="1" x14ac:dyDescent="0.25">
      <c r="B18" s="261">
        <v>30</v>
      </c>
      <c r="C18" s="264" t="s">
        <v>165</v>
      </c>
      <c r="D18" s="270" t="s">
        <v>169</v>
      </c>
      <c r="E18" s="264" t="s">
        <v>10</v>
      </c>
      <c r="F18" s="264" t="s">
        <v>10</v>
      </c>
      <c r="G18" s="264" t="s">
        <v>10</v>
      </c>
      <c r="H18" s="264" t="s">
        <v>124</v>
      </c>
      <c r="I18" s="265">
        <v>120718949</v>
      </c>
      <c r="J18" s="266">
        <v>143227881</v>
      </c>
      <c r="K18" s="267">
        <v>0.96276415800000004</v>
      </c>
      <c r="L18" s="267">
        <v>0.98179056399999998</v>
      </c>
      <c r="M18" s="267">
        <v>0.87329716899999998</v>
      </c>
      <c r="N18" s="267">
        <v>0.12670283099999999</v>
      </c>
      <c r="O18" s="267">
        <v>7.9815925999999995E-2</v>
      </c>
      <c r="P18" s="267">
        <v>8.9329330000000005E-3</v>
      </c>
      <c r="Q18" s="267">
        <v>2.3202703000000002E-2</v>
      </c>
      <c r="R18" s="267">
        <v>2.7817559999999998E-3</v>
      </c>
      <c r="S18" s="267">
        <v>0</v>
      </c>
      <c r="T18" s="267">
        <v>4.5618489999999998E-3</v>
      </c>
      <c r="U18" s="267">
        <v>0.695693126</v>
      </c>
      <c r="V18" s="268">
        <v>0.695693126</v>
      </c>
      <c r="W18" s="269" t="s">
        <v>167</v>
      </c>
      <c r="X18" s="268">
        <v>0</v>
      </c>
      <c r="Y18" s="267" t="s">
        <v>167</v>
      </c>
      <c r="Z18" s="267">
        <v>0</v>
      </c>
      <c r="AA18" s="267" t="s">
        <v>167</v>
      </c>
    </row>
    <row r="19" spans="2:65" ht="15" customHeight="1" x14ac:dyDescent="0.25">
      <c r="B19" s="261">
        <v>30</v>
      </c>
      <c r="C19" s="264" t="s">
        <v>165</v>
      </c>
      <c r="D19" s="270" t="s">
        <v>170</v>
      </c>
      <c r="E19" s="264" t="s">
        <v>10</v>
      </c>
      <c r="F19" s="264" t="s">
        <v>10</v>
      </c>
      <c r="G19" s="264" t="s">
        <v>10</v>
      </c>
      <c r="H19" s="264" t="s">
        <v>124</v>
      </c>
      <c r="I19" s="265">
        <v>75787508</v>
      </c>
      <c r="J19" s="266">
        <v>97672902</v>
      </c>
      <c r="K19" s="267">
        <v>0.84347645199999999</v>
      </c>
      <c r="L19" s="267">
        <v>0.94397206499999997</v>
      </c>
      <c r="M19" s="267">
        <v>0.91461362499999999</v>
      </c>
      <c r="N19" s="267">
        <v>8.5386375E-2</v>
      </c>
      <c r="O19" s="267">
        <v>2.4952182E-2</v>
      </c>
      <c r="P19" s="267">
        <v>2.8566469999999999E-3</v>
      </c>
      <c r="Q19" s="267">
        <v>3.0311958999999999E-2</v>
      </c>
      <c r="R19" s="267">
        <v>3.4400000000000003E-5</v>
      </c>
      <c r="S19" s="267">
        <v>0</v>
      </c>
      <c r="T19" s="267">
        <v>2.8768767000000001E-2</v>
      </c>
      <c r="U19" s="267">
        <v>0.56744768499999998</v>
      </c>
      <c r="V19" s="268">
        <v>0.56744768499999998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</row>
    <row r="20" spans="2:65" ht="15" customHeight="1" x14ac:dyDescent="0.25">
      <c r="B20" s="261">
        <v>30</v>
      </c>
      <c r="C20" s="264" t="s">
        <v>165</v>
      </c>
      <c r="D20" s="270" t="s">
        <v>171</v>
      </c>
      <c r="E20" s="264" t="s">
        <v>10</v>
      </c>
      <c r="F20" s="264" t="s">
        <v>10</v>
      </c>
      <c r="G20" s="264" t="s">
        <v>10</v>
      </c>
      <c r="H20" s="264" t="s">
        <v>172</v>
      </c>
      <c r="I20" s="265">
        <v>64858384</v>
      </c>
      <c r="J20" s="266">
        <v>78287743</v>
      </c>
      <c r="K20" s="267">
        <v>0.91554605600000005</v>
      </c>
      <c r="L20" s="267">
        <v>0.98997214700000002</v>
      </c>
      <c r="M20" s="267">
        <v>0.90488242799999996</v>
      </c>
      <c r="N20" s="267">
        <v>9.5117571999999997E-2</v>
      </c>
      <c r="O20" s="267">
        <v>1.10859E-3</v>
      </c>
      <c r="P20" s="267">
        <v>2.695416E-3</v>
      </c>
      <c r="Q20" s="267">
        <v>3.4838850999999997E-2</v>
      </c>
      <c r="R20" s="267">
        <v>1.1195558E-2</v>
      </c>
      <c r="S20" s="267">
        <v>0</v>
      </c>
      <c r="T20" s="267">
        <v>3.8518214000000002E-2</v>
      </c>
      <c r="U20" s="267">
        <v>0.58522694600000003</v>
      </c>
      <c r="V20" s="268">
        <v>0.58522694600000003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</row>
    <row r="21" spans="2:65" ht="15" customHeight="1" x14ac:dyDescent="0.25">
      <c r="B21" s="261">
        <v>30</v>
      </c>
      <c r="C21" s="264" t="s">
        <v>165</v>
      </c>
      <c r="D21" s="270" t="s">
        <v>173</v>
      </c>
      <c r="E21" s="264" t="s">
        <v>10</v>
      </c>
      <c r="F21" s="264" t="s">
        <v>10</v>
      </c>
      <c r="G21" s="264" t="s">
        <v>10</v>
      </c>
      <c r="H21" s="264" t="s">
        <v>124</v>
      </c>
      <c r="I21" s="265">
        <v>49106807</v>
      </c>
      <c r="J21" s="266">
        <v>62585444</v>
      </c>
      <c r="K21" s="267">
        <v>0.87089037999999996</v>
      </c>
      <c r="L21" s="267">
        <v>0.90577805899999997</v>
      </c>
      <c r="M21" s="267">
        <v>0.85434741000000003</v>
      </c>
      <c r="N21" s="267">
        <v>0.14565259</v>
      </c>
      <c r="O21" s="267">
        <v>1.0713960999999999E-2</v>
      </c>
      <c r="P21" s="267">
        <v>1.1173093E-2</v>
      </c>
      <c r="Q21" s="267">
        <v>9.1521280000000007E-3</v>
      </c>
      <c r="R21" s="267">
        <v>2.7686149999999999E-3</v>
      </c>
      <c r="S21" s="267">
        <v>0</v>
      </c>
      <c r="T21" s="267">
        <v>2.2907723000000001E-2</v>
      </c>
      <c r="U21" s="267">
        <v>0.38560108399999998</v>
      </c>
      <c r="V21" s="268">
        <v>0.38560108399999998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</row>
    <row r="22" spans="2:65" ht="15" customHeight="1" x14ac:dyDescent="0.25">
      <c r="B22" s="261">
        <v>30</v>
      </c>
      <c r="C22" s="264" t="s">
        <v>165</v>
      </c>
      <c r="D22" s="270" t="s">
        <v>174</v>
      </c>
      <c r="E22" s="264" t="s">
        <v>10</v>
      </c>
      <c r="F22" s="264" t="s">
        <v>10</v>
      </c>
      <c r="G22" s="264" t="s">
        <v>10</v>
      </c>
      <c r="H22" s="264" t="s">
        <v>175</v>
      </c>
      <c r="I22" s="265">
        <v>32714458</v>
      </c>
      <c r="J22" s="266">
        <v>46094619</v>
      </c>
      <c r="K22" s="267">
        <v>0.74666721599999997</v>
      </c>
      <c r="L22" s="267">
        <v>0.80332780299999995</v>
      </c>
      <c r="M22" s="267">
        <v>0.798487693</v>
      </c>
      <c r="N22" s="267">
        <v>0.201512307</v>
      </c>
      <c r="O22" s="267">
        <v>7.8395299999999999E-4</v>
      </c>
      <c r="P22" s="267">
        <v>4.1984939999999997E-3</v>
      </c>
      <c r="Q22" s="267">
        <v>1.7564674999999998E-2</v>
      </c>
      <c r="R22" s="267">
        <v>3.0400000000000002E-7</v>
      </c>
      <c r="S22" s="267">
        <v>0</v>
      </c>
      <c r="T22" s="267">
        <v>4.946304E-2</v>
      </c>
      <c r="U22" s="267">
        <v>0.78711002900000004</v>
      </c>
      <c r="V22" s="268">
        <v>0.78711002900000004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  <c r="BM22" s="14" t="e">
        <v>#VALUE!</v>
      </c>
    </row>
    <row r="23" spans="2:65" ht="15" customHeight="1" x14ac:dyDescent="0.25">
      <c r="B23" s="261">
        <v>30</v>
      </c>
      <c r="C23" s="264" t="s">
        <v>165</v>
      </c>
      <c r="D23" s="270" t="s">
        <v>176</v>
      </c>
      <c r="E23" s="264" t="s">
        <v>10</v>
      </c>
      <c r="F23" s="264" t="s">
        <v>10</v>
      </c>
      <c r="G23" s="264" t="s">
        <v>10</v>
      </c>
      <c r="H23" s="264" t="s">
        <v>124</v>
      </c>
      <c r="I23" s="265">
        <v>22932576</v>
      </c>
      <c r="J23" s="266">
        <v>28606947</v>
      </c>
      <c r="K23" s="267">
        <v>0.84788876099999999</v>
      </c>
      <c r="L23" s="267">
        <v>0.92311374599999996</v>
      </c>
      <c r="M23" s="267">
        <v>0.91050789200000004</v>
      </c>
      <c r="N23" s="267">
        <v>8.9492108000000001E-2</v>
      </c>
      <c r="O23" s="267">
        <v>2.8454067E-2</v>
      </c>
      <c r="P23" s="267">
        <v>4.4468200000000001E-4</v>
      </c>
      <c r="Q23" s="267">
        <v>4.8802341999999999E-2</v>
      </c>
      <c r="R23" s="267">
        <v>1.1468540000000001E-3</v>
      </c>
      <c r="S23" s="267">
        <v>0</v>
      </c>
      <c r="T23" s="267">
        <v>1.1591066000000001E-2</v>
      </c>
      <c r="U23" s="267">
        <v>0.57067304600000002</v>
      </c>
      <c r="V23" s="268">
        <v>0.57067304600000002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</row>
    <row r="24" spans="2:65" ht="15" customHeight="1" x14ac:dyDescent="0.25">
      <c r="B24" s="261">
        <v>30</v>
      </c>
      <c r="C24" s="264" t="s">
        <v>165</v>
      </c>
      <c r="D24" s="270" t="s">
        <v>177</v>
      </c>
      <c r="E24" s="264" t="s">
        <v>10</v>
      </c>
      <c r="F24" s="264" t="s">
        <v>10</v>
      </c>
      <c r="G24" s="264" t="s">
        <v>10</v>
      </c>
      <c r="H24" s="264" t="s">
        <v>124</v>
      </c>
      <c r="I24" s="265">
        <v>16328073</v>
      </c>
      <c r="J24" s="266">
        <v>31147036</v>
      </c>
      <c r="K24" s="267">
        <v>0.52929923000000001</v>
      </c>
      <c r="L24" s="267">
        <v>0.74981966200000005</v>
      </c>
      <c r="M24" s="267">
        <v>0.97039191800000002</v>
      </c>
      <c r="N24" s="267">
        <v>2.9608082000000001E-2</v>
      </c>
      <c r="O24" s="267">
        <v>4.0872909999999998E-3</v>
      </c>
      <c r="P24" s="267">
        <v>4.2549800000000001E-4</v>
      </c>
      <c r="Q24" s="267">
        <v>1.6778096999999999E-2</v>
      </c>
      <c r="R24" s="267">
        <v>4.8099999999999997E-5</v>
      </c>
      <c r="S24" s="267">
        <v>0</v>
      </c>
      <c r="T24" s="267">
        <v>8.4471279999999999E-3</v>
      </c>
      <c r="U24" s="267">
        <v>0.31367326699999998</v>
      </c>
      <c r="V24" s="268">
        <v>0.31367326699999998</v>
      </c>
      <c r="W24" s="269" t="s">
        <v>167</v>
      </c>
      <c r="X24" s="268">
        <v>0</v>
      </c>
      <c r="Y24" s="267" t="s">
        <v>167</v>
      </c>
      <c r="Z24" s="267">
        <v>0</v>
      </c>
      <c r="AA24" s="267" t="s">
        <v>167</v>
      </c>
    </row>
    <row r="25" spans="2:65" ht="15" customHeight="1" x14ac:dyDescent="0.25">
      <c r="B25" s="261">
        <v>30</v>
      </c>
      <c r="C25" s="264" t="s">
        <v>165</v>
      </c>
      <c r="D25" s="270" t="s">
        <v>178</v>
      </c>
      <c r="E25" s="264" t="s">
        <v>10</v>
      </c>
      <c r="F25" s="264" t="s">
        <v>10</v>
      </c>
      <c r="G25" s="264" t="s">
        <v>10</v>
      </c>
      <c r="H25" s="264" t="s">
        <v>172</v>
      </c>
      <c r="I25" s="265">
        <v>15056157</v>
      </c>
      <c r="J25" s="266">
        <v>17421708</v>
      </c>
      <c r="K25" s="267">
        <v>0.977409203</v>
      </c>
      <c r="L25" s="267">
        <v>0.96741215000000003</v>
      </c>
      <c r="M25" s="267">
        <v>0.88419281299999997</v>
      </c>
      <c r="N25" s="267">
        <v>0.11580718700000001</v>
      </c>
      <c r="O25" s="267">
        <v>1.9750073E-2</v>
      </c>
      <c r="P25" s="267">
        <v>1.5736287000000002E-2</v>
      </c>
      <c r="Q25" s="267">
        <v>3.4744009999999999E-2</v>
      </c>
      <c r="R25" s="267">
        <v>5.0992700000000004E-3</v>
      </c>
      <c r="S25" s="267">
        <v>0</v>
      </c>
      <c r="T25" s="267">
        <v>1.5736918999999999E-2</v>
      </c>
      <c r="U25" s="267">
        <v>0.58377320300000002</v>
      </c>
      <c r="V25" s="268">
        <v>0.58377320300000002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</row>
    <row r="26" spans="2:65" ht="15" customHeight="1" x14ac:dyDescent="0.25">
      <c r="B26" s="261">
        <v>30</v>
      </c>
      <c r="C26" s="264" t="s">
        <v>165</v>
      </c>
      <c r="D26" s="270" t="s">
        <v>179</v>
      </c>
      <c r="E26" s="264" t="s">
        <v>10</v>
      </c>
      <c r="F26" s="264" t="s">
        <v>10</v>
      </c>
      <c r="G26" s="264" t="s">
        <v>10</v>
      </c>
      <c r="H26" s="264" t="s">
        <v>124</v>
      </c>
      <c r="I26" s="265">
        <v>11850356</v>
      </c>
      <c r="J26" s="266">
        <v>17400663</v>
      </c>
      <c r="K26" s="267">
        <v>0.72848281599999998</v>
      </c>
      <c r="L26" s="267">
        <v>0.77639817499999997</v>
      </c>
      <c r="M26" s="267">
        <v>0.73902143799999997</v>
      </c>
      <c r="N26" s="267">
        <v>0.26097856200000003</v>
      </c>
      <c r="O26" s="267">
        <v>1.7160782999999999E-2</v>
      </c>
      <c r="P26" s="267">
        <v>3.9021500000000002E-4</v>
      </c>
      <c r="Q26" s="267">
        <v>1.1587145E-2</v>
      </c>
      <c r="R26" s="267">
        <v>2.7217400000000003E-4</v>
      </c>
      <c r="S26" s="267">
        <v>0</v>
      </c>
      <c r="T26" s="267">
        <v>2.2034160000000001E-2</v>
      </c>
      <c r="U26" s="267">
        <v>0.75222567200000001</v>
      </c>
      <c r="V26" s="268">
        <v>0.75222567200000001</v>
      </c>
      <c r="W26" s="269" t="s">
        <v>167</v>
      </c>
      <c r="X26" s="268">
        <v>0</v>
      </c>
      <c r="Y26" s="267" t="s">
        <v>167</v>
      </c>
      <c r="Z26" s="267">
        <v>0</v>
      </c>
      <c r="AA26" s="267" t="s">
        <v>167</v>
      </c>
    </row>
    <row r="27" spans="2:65" ht="15" customHeight="1" x14ac:dyDescent="0.25">
      <c r="B27" s="261">
        <v>30</v>
      </c>
      <c r="C27" s="264" t="s">
        <v>165</v>
      </c>
      <c r="D27" s="270" t="s">
        <v>180</v>
      </c>
      <c r="E27" s="264" t="s">
        <v>10</v>
      </c>
      <c r="F27" s="264" t="s">
        <v>10</v>
      </c>
      <c r="G27" s="264" t="s">
        <v>10</v>
      </c>
      <c r="H27" s="264" t="s">
        <v>175</v>
      </c>
      <c r="I27" s="265">
        <v>6913200</v>
      </c>
      <c r="J27" s="266">
        <v>10320968</v>
      </c>
      <c r="K27" s="267">
        <v>0.67816994600000002</v>
      </c>
      <c r="L27" s="267">
        <v>0.81130306799999996</v>
      </c>
      <c r="M27" s="267">
        <v>0.77498690000000003</v>
      </c>
      <c r="N27" s="267">
        <v>0.22501309999999999</v>
      </c>
      <c r="O27" s="267">
        <v>6.36278E-4</v>
      </c>
      <c r="P27" s="267">
        <v>1.0723799999999999E-3</v>
      </c>
      <c r="Q27" s="267">
        <v>2.9178465000000001E-2</v>
      </c>
      <c r="R27" s="267">
        <v>9.6900000000000001E-8</v>
      </c>
      <c r="S27" s="267">
        <v>0</v>
      </c>
      <c r="T27" s="267">
        <v>1.2554443E-2</v>
      </c>
      <c r="U27" s="267">
        <v>0.54969970499999998</v>
      </c>
      <c r="V27" s="268">
        <v>0.54969970499999998</v>
      </c>
      <c r="W27" s="269" t="s">
        <v>167</v>
      </c>
      <c r="X27" s="268">
        <v>0</v>
      </c>
      <c r="Y27" s="267" t="s">
        <v>167</v>
      </c>
      <c r="Z27" s="267">
        <v>0</v>
      </c>
      <c r="AA27" s="267" t="s">
        <v>167</v>
      </c>
    </row>
    <row r="28" spans="2:65" ht="15" customHeight="1" x14ac:dyDescent="0.25">
      <c r="B28" s="261">
        <v>30</v>
      </c>
      <c r="C28" s="264" t="s">
        <v>165</v>
      </c>
      <c r="D28" s="270" t="s">
        <v>181</v>
      </c>
      <c r="E28" s="264" t="s">
        <v>10</v>
      </c>
      <c r="F28" s="264" t="s">
        <v>10</v>
      </c>
      <c r="G28" s="264" t="s">
        <v>10</v>
      </c>
      <c r="H28" s="264" t="s">
        <v>172</v>
      </c>
      <c r="I28" s="265">
        <v>5483993</v>
      </c>
      <c r="J28" s="266">
        <v>5803655</v>
      </c>
      <c r="K28" s="267">
        <v>0.99135330600000005</v>
      </c>
      <c r="L28" s="267">
        <v>0.99589258800000002</v>
      </c>
      <c r="M28" s="267">
        <v>0.95316227399999998</v>
      </c>
      <c r="N28" s="267">
        <v>4.6837726000000003E-2</v>
      </c>
      <c r="O28" s="267">
        <v>2.9464200000000002E-4</v>
      </c>
      <c r="P28" s="267">
        <v>1.105855E-3</v>
      </c>
      <c r="Q28" s="267">
        <v>2.0472443999999999E-2</v>
      </c>
      <c r="R28" s="267">
        <v>8.1000000000000004E-6</v>
      </c>
      <c r="S28" s="267">
        <v>0</v>
      </c>
      <c r="T28" s="267">
        <v>3.2448517000000003E-2</v>
      </c>
      <c r="U28" s="267">
        <v>0.31507443600000001</v>
      </c>
      <c r="V28" s="268">
        <v>0.31507443600000001</v>
      </c>
      <c r="W28" s="269" t="s">
        <v>167</v>
      </c>
      <c r="X28" s="268">
        <v>0</v>
      </c>
      <c r="Y28" s="267" t="s">
        <v>167</v>
      </c>
      <c r="Z28" s="267">
        <v>0</v>
      </c>
      <c r="AA28" s="267" t="s">
        <v>167</v>
      </c>
    </row>
    <row r="29" spans="2:65" ht="15" customHeight="1" x14ac:dyDescent="0.25">
      <c r="B29" s="261">
        <v>30</v>
      </c>
      <c r="C29" s="264" t="s">
        <v>165</v>
      </c>
      <c r="D29" s="270" t="s">
        <v>182</v>
      </c>
      <c r="E29" s="264" t="s">
        <v>10</v>
      </c>
      <c r="F29" s="264" t="s">
        <v>10</v>
      </c>
      <c r="G29" s="264" t="s">
        <v>10</v>
      </c>
      <c r="H29" s="264" t="s">
        <v>172</v>
      </c>
      <c r="I29" s="265">
        <v>3653413</v>
      </c>
      <c r="J29" s="266">
        <v>6771570</v>
      </c>
      <c r="K29" s="267">
        <v>0.64828907800000002</v>
      </c>
      <c r="L29" s="267">
        <v>0.96671348000000001</v>
      </c>
      <c r="M29" s="267">
        <v>0.83222487499999998</v>
      </c>
      <c r="N29" s="267">
        <v>0.167775125</v>
      </c>
      <c r="O29" s="267">
        <v>4.8363525999999997E-2</v>
      </c>
      <c r="P29" s="267">
        <v>1.4931397000000001E-2</v>
      </c>
      <c r="Q29" s="267">
        <v>6.8306611000000003E-2</v>
      </c>
      <c r="R29" s="267">
        <v>3.5737699999999998E-4</v>
      </c>
      <c r="S29" s="267">
        <v>0</v>
      </c>
      <c r="T29" s="267">
        <v>1.551841E-2</v>
      </c>
      <c r="U29" s="267">
        <v>0.74278927699999997</v>
      </c>
      <c r="V29" s="268">
        <v>0.74278927699999997</v>
      </c>
      <c r="W29" s="269" t="s">
        <v>167</v>
      </c>
      <c r="X29" s="268">
        <v>0</v>
      </c>
      <c r="Y29" s="267" t="s">
        <v>167</v>
      </c>
      <c r="Z29" s="267">
        <v>0</v>
      </c>
      <c r="AA29" s="267" t="s">
        <v>167</v>
      </c>
    </row>
    <row r="30" spans="2:65" ht="15" customHeight="1" x14ac:dyDescent="0.25">
      <c r="B30" s="261">
        <v>30</v>
      </c>
      <c r="C30" s="264" t="s">
        <v>165</v>
      </c>
      <c r="D30" s="270" t="s">
        <v>183</v>
      </c>
      <c r="E30" s="264" t="s">
        <v>10</v>
      </c>
      <c r="F30" s="264" t="s">
        <v>10</v>
      </c>
      <c r="G30" s="264" t="s">
        <v>10</v>
      </c>
      <c r="H30" s="264" t="s">
        <v>172</v>
      </c>
      <c r="I30" s="265">
        <v>3102977</v>
      </c>
      <c r="J30" s="266">
        <v>3384640</v>
      </c>
      <c r="K30" s="267">
        <v>0.96011873000000003</v>
      </c>
      <c r="L30" s="267">
        <v>0.96416369199999996</v>
      </c>
      <c r="M30" s="267">
        <v>0.954863146</v>
      </c>
      <c r="N30" s="267">
        <v>4.5136853999999997E-2</v>
      </c>
      <c r="O30" s="267">
        <v>1.659261E-3</v>
      </c>
      <c r="P30" s="267">
        <v>1.6633083999999999E-2</v>
      </c>
      <c r="Q30" s="267">
        <v>2.5527089999999998E-3</v>
      </c>
      <c r="R30" s="267">
        <v>0</v>
      </c>
      <c r="S30" s="267">
        <v>0</v>
      </c>
      <c r="T30" s="267">
        <v>2.4394913000000001E-2</v>
      </c>
      <c r="U30" s="267">
        <v>0.28792769000000001</v>
      </c>
      <c r="V30" s="268">
        <v>0.28792769000000001</v>
      </c>
      <c r="W30" s="269" t="s">
        <v>167</v>
      </c>
      <c r="X30" s="268">
        <v>0</v>
      </c>
      <c r="Y30" s="267" t="s">
        <v>167</v>
      </c>
      <c r="Z30" s="267">
        <v>0</v>
      </c>
      <c r="AA30" s="267" t="s">
        <v>167</v>
      </c>
    </row>
    <row r="31" spans="2:65" ht="15" customHeight="1" x14ac:dyDescent="0.25">
      <c r="B31" s="261">
        <v>30</v>
      </c>
      <c r="C31" s="264" t="s">
        <v>165</v>
      </c>
      <c r="D31" s="270" t="s">
        <v>184</v>
      </c>
      <c r="E31" s="264" t="s">
        <v>10</v>
      </c>
      <c r="F31" s="264" t="s">
        <v>10</v>
      </c>
      <c r="G31" s="264" t="s">
        <v>10</v>
      </c>
      <c r="H31" s="264" t="s">
        <v>175</v>
      </c>
      <c r="I31" s="265">
        <v>2887289</v>
      </c>
      <c r="J31" s="266">
        <v>3499932</v>
      </c>
      <c r="K31" s="267">
        <v>0.84916218700000001</v>
      </c>
      <c r="L31" s="267">
        <v>0.936836487</v>
      </c>
      <c r="M31" s="267">
        <v>0.843894967</v>
      </c>
      <c r="N31" s="267">
        <v>0.156105033</v>
      </c>
      <c r="O31" s="267">
        <v>2.6991950000000002E-3</v>
      </c>
      <c r="P31" s="267">
        <v>8.2304460000000006E-3</v>
      </c>
      <c r="Q31" s="267">
        <v>7.1243669999999995E-2</v>
      </c>
      <c r="R31" s="267">
        <v>2.8600000000000001E-6</v>
      </c>
      <c r="S31" s="267">
        <v>0</v>
      </c>
      <c r="T31" s="267">
        <v>2.8500839E-2</v>
      </c>
      <c r="U31" s="267">
        <v>0.559380443</v>
      </c>
      <c r="V31" s="268">
        <v>0.559380443</v>
      </c>
      <c r="W31" s="269" t="s">
        <v>167</v>
      </c>
      <c r="X31" s="268">
        <v>0</v>
      </c>
      <c r="Y31" s="267" t="s">
        <v>167</v>
      </c>
      <c r="Z31" s="267">
        <v>0</v>
      </c>
      <c r="AA31" s="267" t="s">
        <v>167</v>
      </c>
    </row>
    <row r="32" spans="2:65" ht="15" customHeight="1" x14ac:dyDescent="0.25">
      <c r="B32" s="261">
        <v>30</v>
      </c>
      <c r="C32" s="264" t="s">
        <v>165</v>
      </c>
      <c r="D32" s="270" t="s">
        <v>185</v>
      </c>
      <c r="E32" s="264" t="s">
        <v>10</v>
      </c>
      <c r="F32" s="264" t="s">
        <v>10</v>
      </c>
      <c r="G32" s="264" t="s">
        <v>10</v>
      </c>
      <c r="H32" s="264" t="s">
        <v>175</v>
      </c>
      <c r="I32" s="265">
        <v>2639575</v>
      </c>
      <c r="J32" s="266">
        <v>2770578</v>
      </c>
      <c r="K32" s="267">
        <v>0.99563284399999996</v>
      </c>
      <c r="L32" s="267">
        <v>0.94731929599999998</v>
      </c>
      <c r="M32" s="267">
        <v>0.84399356400000003</v>
      </c>
      <c r="N32" s="267">
        <v>0.156006436</v>
      </c>
      <c r="O32" s="267">
        <v>2.9113420000000001E-2</v>
      </c>
      <c r="P32" s="267">
        <v>6.1936499999999998E-4</v>
      </c>
      <c r="Q32" s="267">
        <v>4.1873212E-2</v>
      </c>
      <c r="R32" s="267">
        <v>0</v>
      </c>
      <c r="S32" s="267">
        <v>0</v>
      </c>
      <c r="T32" s="267">
        <v>4.3063216000000001E-2</v>
      </c>
      <c r="U32" s="267">
        <v>0.34836214199999999</v>
      </c>
      <c r="V32" s="268">
        <v>0.34836214199999999</v>
      </c>
      <c r="W32" s="269" t="s">
        <v>167</v>
      </c>
      <c r="X32" s="268">
        <v>0</v>
      </c>
      <c r="Y32" s="267" t="s">
        <v>167</v>
      </c>
      <c r="Z32" s="267">
        <v>0</v>
      </c>
      <c r="AA32" s="267" t="s">
        <v>167</v>
      </c>
    </row>
    <row r="33" spans="2:27" ht="15" customHeight="1" x14ac:dyDescent="0.25">
      <c r="B33" s="261">
        <v>30</v>
      </c>
      <c r="C33" s="264" t="s">
        <v>165</v>
      </c>
      <c r="D33" s="270" t="s">
        <v>186</v>
      </c>
      <c r="E33" s="264" t="s">
        <v>10</v>
      </c>
      <c r="F33" s="264" t="s">
        <v>10</v>
      </c>
      <c r="G33" s="264" t="s">
        <v>10</v>
      </c>
      <c r="H33" s="264" t="s">
        <v>124</v>
      </c>
      <c r="I33" s="265">
        <v>228859</v>
      </c>
      <c r="J33" s="266">
        <v>317083</v>
      </c>
      <c r="K33" s="267">
        <v>0.95025722599999995</v>
      </c>
      <c r="L33" s="267">
        <v>0.96207617599999995</v>
      </c>
      <c r="M33" s="267">
        <v>0.74866517600000004</v>
      </c>
      <c r="N33" s="267">
        <v>0.25133482400000001</v>
      </c>
      <c r="O33" s="267">
        <v>3.0875199999999998E-3</v>
      </c>
      <c r="P33" s="267">
        <v>0.16733158200000001</v>
      </c>
      <c r="Q33" s="267">
        <v>1.6408953E-2</v>
      </c>
      <c r="R33" s="267">
        <v>2.23916E-4</v>
      </c>
      <c r="S33" s="267">
        <v>0</v>
      </c>
      <c r="T33" s="267">
        <v>5.2254456999999997E-2</v>
      </c>
      <c r="U33" s="267">
        <v>0.57749968299999999</v>
      </c>
      <c r="V33" s="268">
        <v>0.57749968299999999</v>
      </c>
      <c r="W33" s="269" t="s">
        <v>167</v>
      </c>
      <c r="X33" s="268">
        <v>0</v>
      </c>
      <c r="Y33" s="267" t="s">
        <v>167</v>
      </c>
      <c r="Z33" s="267">
        <v>0</v>
      </c>
      <c r="AA33" s="267" t="s">
        <v>167</v>
      </c>
    </row>
    <row r="34" spans="2:27" ht="15" customHeight="1" x14ac:dyDescent="0.25">
      <c r="B34" s="261">
        <v>30</v>
      </c>
      <c r="C34" s="264" t="s">
        <v>165</v>
      </c>
      <c r="D34" s="270" t="s">
        <v>187</v>
      </c>
      <c r="E34" s="264" t="s">
        <v>10</v>
      </c>
      <c r="F34" s="264" t="s">
        <v>10</v>
      </c>
      <c r="G34" s="264" t="s">
        <v>10</v>
      </c>
      <c r="H34" s="264" t="s">
        <v>175</v>
      </c>
      <c r="I34" s="265">
        <v>115598</v>
      </c>
      <c r="J34" s="266">
        <v>7306159</v>
      </c>
      <c r="K34" s="267">
        <v>1.6086526E-2</v>
      </c>
      <c r="L34" s="267">
        <v>0.47925948499999999</v>
      </c>
      <c r="M34" s="267">
        <v>0.41370575199999998</v>
      </c>
      <c r="N34" s="267">
        <v>0.58629424799999996</v>
      </c>
      <c r="O34" s="267">
        <v>1.011188E-2</v>
      </c>
      <c r="P34" s="267">
        <v>7.3353590999999996E-2</v>
      </c>
      <c r="Q34" s="267">
        <v>9.5799999999999998E-7</v>
      </c>
      <c r="R34" s="267">
        <v>1.37E-6</v>
      </c>
      <c r="S34" s="267">
        <v>0</v>
      </c>
      <c r="T34" s="267">
        <v>1.6628846999999999E-2</v>
      </c>
      <c r="U34" s="267">
        <v>0.54299382299999999</v>
      </c>
      <c r="V34" s="268">
        <v>0.54299382299999999</v>
      </c>
      <c r="W34" s="269" t="s">
        <v>167</v>
      </c>
      <c r="X34" s="268">
        <v>0</v>
      </c>
      <c r="Y34" s="267" t="s">
        <v>167</v>
      </c>
      <c r="Z34" s="267">
        <v>0</v>
      </c>
      <c r="AA34" s="267" t="s">
        <v>167</v>
      </c>
    </row>
    <row r="35" spans="2:27" ht="15" customHeight="1" x14ac:dyDescent="0.25">
      <c r="B35" s="261">
        <v>30</v>
      </c>
      <c r="C35" s="264" t="s">
        <v>165</v>
      </c>
      <c r="D35" s="270" t="s">
        <v>188</v>
      </c>
      <c r="E35" s="264" t="s">
        <v>10</v>
      </c>
      <c r="F35" s="264" t="s">
        <v>10</v>
      </c>
      <c r="G35" s="264" t="s">
        <v>10</v>
      </c>
      <c r="H35" s="264" t="s">
        <v>124</v>
      </c>
      <c r="I35" s="265">
        <v>9650</v>
      </c>
      <c r="J35" s="266">
        <v>94677</v>
      </c>
      <c r="K35" s="267">
        <v>0.475533435</v>
      </c>
      <c r="L35" s="267">
        <v>1.16185E-4</v>
      </c>
      <c r="M35" s="267">
        <v>0.21374779499999999</v>
      </c>
      <c r="N35" s="267">
        <v>0.78625220500000004</v>
      </c>
      <c r="O35" s="267">
        <v>0</v>
      </c>
      <c r="P35" s="267">
        <v>1.1724070000000001E-3</v>
      </c>
      <c r="Q35" s="267">
        <v>1.06E-5</v>
      </c>
      <c r="R35" s="267">
        <v>0</v>
      </c>
      <c r="S35" s="267">
        <v>0</v>
      </c>
      <c r="T35" s="267">
        <v>0.78513260900000004</v>
      </c>
      <c r="U35" s="267">
        <v>0.99398963699999998</v>
      </c>
      <c r="V35" s="268">
        <v>0.99398963699999998</v>
      </c>
      <c r="W35" s="269" t="s">
        <v>167</v>
      </c>
      <c r="X35" s="268">
        <v>0</v>
      </c>
      <c r="Y35" s="267" t="s">
        <v>167</v>
      </c>
      <c r="Z35" s="267">
        <v>0</v>
      </c>
      <c r="AA35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35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35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237" t="s">
        <v>155</v>
      </c>
      <c r="E6" s="237"/>
      <c r="F6" s="28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A8" s="22"/>
      <c r="B8" s="70"/>
      <c r="C8" s="70"/>
      <c r="D8" s="238" t="str">
        <f ca="1">MID(CELL("filename",A1),FIND("]",CELL("filename",A1))+1,255)&amp;" Level Scorecard"</f>
        <v>Campaign &amp; Partner Level Scorecard</v>
      </c>
      <c r="E8" s="238"/>
      <c r="F8" s="28"/>
      <c r="G8" s="230" t="s">
        <v>132</v>
      </c>
      <c r="H8" s="231"/>
      <c r="I8" s="128"/>
      <c r="J8" s="126" t="s">
        <v>16</v>
      </c>
      <c r="K8" s="127">
        <f>VLOOKUP(K6,Benchmark_Legend[],MATCH(ColumnCP[[#This Row],[Metric]],Benchmark_Legend[#Headers],0),0)</f>
        <v>0.7</v>
      </c>
      <c r="L8" s="127">
        <f>VLOOKUP(L6,Benchmark_Legend[],MATCH(ColumnCP[[#This Row],[Metric]],Benchmark_Legend[#Headers],0),0)</f>
        <v>0.98</v>
      </c>
      <c r="M8" s="127">
        <f>VLOOKUP(M6,Benchmark_Legend[],MATCH(ColumnCP[[#This Row],[Metric]],Benchmark_Legend[#Headers],0),0)</f>
        <v>0.95</v>
      </c>
      <c r="N8" s="127">
        <f>VLOOKUP(N6,Benchmark_Legend[],MATCH(ColumnCP[[#This Row],[Metric]],Benchmark_Legend[#Headers],0),0)</f>
        <v>0.05</v>
      </c>
      <c r="O8" s="127">
        <f>VLOOKUP(O6,Benchmark_Legend[],MATCH(ColumnCP[[#This Row],[Metric]],Benchmark_Legend[#Headers],0),0)</f>
        <v>0.02</v>
      </c>
      <c r="P8" s="127">
        <f>VLOOKUP(P6,Benchmark_Legend[],MATCH(ColumnCP[[#This Row],[Metric]],Benchmark_Legend[#Headers],0),0)</f>
        <v>0.02</v>
      </c>
      <c r="Q8" s="127">
        <f>VLOOKUP(Q6,Benchmark_Legend[],MATCH(ColumnCP[[#This Row],[Metric]],Benchmark_Legend[#Headers],0),0)</f>
        <v>0.01</v>
      </c>
      <c r="R8" s="127">
        <f>VLOOKUP(R6,Benchmark_Legend[],MATCH(ColumnCP[[#This Row],[Metric]],Benchmark_Legend[#Headers],0),0)</f>
        <v>0.01</v>
      </c>
      <c r="S8" s="127">
        <f>VLOOKUP(S6,Benchmark_Legend[],MATCH(ColumnCP[[#This Row],[Metric]],Benchmark_Legend[#Headers],0),0)</f>
        <v>0.01</v>
      </c>
      <c r="T8" s="127">
        <f>VLOOKUP(T6,Benchmark_Legend[],MATCH(ColumnCP[[#This Row],[Metric]],Benchmark_Legend[#Headers],0),0)</f>
        <v>0.03</v>
      </c>
      <c r="U8" s="127">
        <f>VLOOKUP(U6,Benchmark_Legend[],MATCH(ColumnCP[[#This Row],[Metric]],Benchmark_Legend[#Headers],0),0)</f>
        <v>0.55000000000000004</v>
      </c>
      <c r="V8" s="127">
        <f>VLOOKUP(V6,Benchmark_Legend[],MATCH(ColumnCP[[#This Row],[Metric]],Benchmark_Legend[#Headers],0),0)</f>
        <v>0.6</v>
      </c>
      <c r="W8" s="127">
        <f>VLOOKUP(W6,Benchmark_Legend[],MATCH(ColumnCP[[#This Row],[Metric]],Benchmark_Legend[#Headers],0),0)</f>
        <v>0.5</v>
      </c>
      <c r="X8" s="127">
        <f>VLOOKUP(X6,Benchmark_Legend[],MATCH(ColumnCP[[#This Row],[Metric]],Benchmark_Legend[#Headers],0),0)</f>
        <v>0.35</v>
      </c>
      <c r="Y8" s="127">
        <f>VLOOKUP(Y6,Benchmark_Legend[],MATCH(ColumnCP[[#This Row],[Metric]],Benchmark_Legend[#Headers],0),0)</f>
        <v>0.25</v>
      </c>
      <c r="Z8" s="127">
        <f>VLOOKUP(Z6,Benchmark_Legend[],MATCH(ColumnCP[[#This Row],[Metric]],Benchmark_Legend[#Headers],0),0)</f>
        <v>0.35</v>
      </c>
      <c r="AA8" s="127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8"/>
      <c r="G9" s="117" t="s">
        <v>14</v>
      </c>
      <c r="H9" s="121" t="s">
        <v>14</v>
      </c>
      <c r="I9" s="109"/>
      <c r="J9" s="110" t="s">
        <v>130</v>
      </c>
      <c r="K9" s="99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0.86593121134139683</v>
      </c>
      <c r="L9" s="99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0.93837444016447547</v>
      </c>
      <c r="M9" s="111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0.87500915159404713</v>
      </c>
      <c r="N9" s="111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0.12499084840595295</v>
      </c>
      <c r="O9" s="111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3.3112672491524935E-2</v>
      </c>
      <c r="P9" s="111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3.7754661291618595E-3</v>
      </c>
      <c r="Q9" s="99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1.8458402876231659E-2</v>
      </c>
      <c r="R9" s="99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4.1176897414443902E-3</v>
      </c>
      <c r="S9" s="99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</v>
      </c>
      <c r="T9" s="99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1.8118758484055055E-2</v>
      </c>
      <c r="U9" s="99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0.52746552785759226</v>
      </c>
      <c r="V9" s="99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0.52746552785759226</v>
      </c>
      <c r="W9" s="111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#DIV/0!</v>
      </c>
      <c r="X9" s="99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</v>
      </c>
      <c r="Y9" s="111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#DIV/0!</v>
      </c>
      <c r="Z9" s="99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</v>
      </c>
      <c r="AA9" s="99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#DIV/0!</v>
      </c>
      <c r="AB9" s="26"/>
    </row>
    <row r="10" spans="1:121" s="18" customFormat="1" ht="15" hidden="1" customHeight="1" x14ac:dyDescent="0.35">
      <c r="A10" s="233"/>
      <c r="B10" s="234"/>
      <c r="C10" s="234"/>
      <c r="D10" s="234"/>
      <c r="E10" s="58"/>
      <c r="F10" s="28"/>
      <c r="G10" s="115" t="s">
        <v>14</v>
      </c>
      <c r="H10" s="115"/>
      <c r="I10" s="27"/>
      <c r="J10" s="101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5"/>
      <c r="B11" s="236"/>
      <c r="C11" s="236"/>
      <c r="D11" s="236"/>
      <c r="E11" s="58"/>
      <c r="F11" s="28"/>
      <c r="G11" s="115" t="s">
        <v>14</v>
      </c>
      <c r="H11" s="115"/>
      <c r="I11" s="27"/>
      <c r="J11" s="101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3"/>
      <c r="B12" s="234"/>
      <c r="C12" s="234"/>
      <c r="D12" s="234"/>
      <c r="E12" s="58"/>
      <c r="F12" s="28"/>
      <c r="G12" s="227" t="s">
        <v>8</v>
      </c>
      <c r="H12" s="227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7" t="s">
        <v>8</v>
      </c>
      <c r="H13" s="227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>
        <v>30</v>
      </c>
      <c r="C16" s="45" t="s">
        <v>165</v>
      </c>
      <c r="D16" s="46" t="s">
        <v>166</v>
      </c>
      <c r="E16" s="46" t="s">
        <v>10</v>
      </c>
      <c r="F16" s="46" t="s">
        <v>10</v>
      </c>
      <c r="G16" s="46" t="s">
        <v>10</v>
      </c>
      <c r="H16" s="46" t="s">
        <v>124</v>
      </c>
      <c r="I16" s="47">
        <v>797586558</v>
      </c>
      <c r="J16" s="48">
        <v>1045639612</v>
      </c>
      <c r="K16" s="49">
        <v>0.85535014799999998</v>
      </c>
      <c r="L16" s="49">
        <v>0.94964706899999995</v>
      </c>
      <c r="M16" s="49">
        <v>0.87989590600000001</v>
      </c>
      <c r="N16" s="49">
        <v>0.12010409399999999</v>
      </c>
      <c r="O16" s="49">
        <v>3.4312159000000002E-2</v>
      </c>
      <c r="P16" s="49">
        <v>2.5454359999999999E-3</v>
      </c>
      <c r="Q16" s="49">
        <v>1.4586419E-2</v>
      </c>
      <c r="R16" s="49">
        <v>3.1802359999999999E-3</v>
      </c>
      <c r="S16" s="49">
        <v>0</v>
      </c>
      <c r="T16" s="49">
        <v>1.8344928E-2</v>
      </c>
      <c r="U16" s="49">
        <v>0.50930685399999998</v>
      </c>
      <c r="V16" s="49">
        <v>0.50930685399999998</v>
      </c>
      <c r="W16" s="49" t="s">
        <v>167</v>
      </c>
      <c r="X16" s="49">
        <v>0</v>
      </c>
      <c r="Y16" s="49" t="s">
        <v>167</v>
      </c>
      <c r="Z16" s="49">
        <v>0</v>
      </c>
      <c r="AA16" s="49" t="s">
        <v>167</v>
      </c>
    </row>
    <row r="17" spans="2:27" ht="15" customHeight="1" x14ac:dyDescent="0.25">
      <c r="B17" s="261">
        <v>30</v>
      </c>
      <c r="C17" s="262" t="s">
        <v>165</v>
      </c>
      <c r="D17" s="270" t="s">
        <v>168</v>
      </c>
      <c r="E17" s="264" t="s">
        <v>10</v>
      </c>
      <c r="F17" s="264" t="s">
        <v>10</v>
      </c>
      <c r="G17" s="264" t="s">
        <v>10</v>
      </c>
      <c r="H17" s="264" t="s">
        <v>124</v>
      </c>
      <c r="I17" s="265">
        <v>266666306</v>
      </c>
      <c r="J17" s="266">
        <v>331428562</v>
      </c>
      <c r="K17" s="267">
        <v>0.92755913599999995</v>
      </c>
      <c r="L17" s="267">
        <v>0.93357745999999997</v>
      </c>
      <c r="M17" s="267">
        <v>0.86364833600000002</v>
      </c>
      <c r="N17" s="267">
        <v>0.13635166400000001</v>
      </c>
      <c r="O17" s="267">
        <v>3.5001234999999999E-2</v>
      </c>
      <c r="P17" s="267">
        <v>2.7102670000000001E-3</v>
      </c>
      <c r="Q17" s="267">
        <v>1.8622462999999999E-2</v>
      </c>
      <c r="R17" s="267">
        <v>9.2932640000000007E-3</v>
      </c>
      <c r="S17" s="267">
        <v>0</v>
      </c>
      <c r="T17" s="267">
        <v>1.0809310000000001E-2</v>
      </c>
      <c r="U17" s="267">
        <v>0.47567789799999999</v>
      </c>
      <c r="V17" s="268">
        <v>0.47567789799999999</v>
      </c>
      <c r="W17" s="269" t="s">
        <v>167</v>
      </c>
      <c r="X17" s="268">
        <v>0</v>
      </c>
      <c r="Y17" s="267" t="s">
        <v>167</v>
      </c>
      <c r="Z17" s="267">
        <v>0</v>
      </c>
      <c r="AA17" s="267" t="s">
        <v>167</v>
      </c>
    </row>
    <row r="18" spans="2:27" ht="15" customHeight="1" x14ac:dyDescent="0.25">
      <c r="B18" s="261">
        <v>30</v>
      </c>
      <c r="C18" s="262" t="s">
        <v>165</v>
      </c>
      <c r="D18" s="270" t="s">
        <v>169</v>
      </c>
      <c r="E18" s="264" t="s">
        <v>10</v>
      </c>
      <c r="F18" s="264" t="s">
        <v>10</v>
      </c>
      <c r="G18" s="264" t="s">
        <v>10</v>
      </c>
      <c r="H18" s="264" t="s">
        <v>124</v>
      </c>
      <c r="I18" s="265">
        <v>120718949</v>
      </c>
      <c r="J18" s="266">
        <v>143227881</v>
      </c>
      <c r="K18" s="267">
        <v>0.96276415800000004</v>
      </c>
      <c r="L18" s="267">
        <v>0.98179056399999998</v>
      </c>
      <c r="M18" s="267">
        <v>0.87329716899999998</v>
      </c>
      <c r="N18" s="267">
        <v>0.12670283099999999</v>
      </c>
      <c r="O18" s="267">
        <v>7.9815925999999995E-2</v>
      </c>
      <c r="P18" s="267">
        <v>8.9329330000000005E-3</v>
      </c>
      <c r="Q18" s="267">
        <v>2.3202703000000002E-2</v>
      </c>
      <c r="R18" s="267">
        <v>2.7817559999999998E-3</v>
      </c>
      <c r="S18" s="267">
        <v>0</v>
      </c>
      <c r="T18" s="267">
        <v>4.5618489999999998E-3</v>
      </c>
      <c r="U18" s="267">
        <v>0.695693126</v>
      </c>
      <c r="V18" s="268">
        <v>0.695693126</v>
      </c>
      <c r="W18" s="269" t="s">
        <v>167</v>
      </c>
      <c r="X18" s="268">
        <v>0</v>
      </c>
      <c r="Y18" s="267" t="s">
        <v>167</v>
      </c>
      <c r="Z18" s="267">
        <v>0</v>
      </c>
      <c r="AA18" s="267" t="s">
        <v>167</v>
      </c>
    </row>
    <row r="19" spans="2:27" ht="15" customHeight="1" x14ac:dyDescent="0.25">
      <c r="B19" s="261">
        <v>30</v>
      </c>
      <c r="C19" s="262" t="s">
        <v>165</v>
      </c>
      <c r="D19" s="270" t="s">
        <v>170</v>
      </c>
      <c r="E19" s="264" t="s">
        <v>10</v>
      </c>
      <c r="F19" s="264" t="s">
        <v>10</v>
      </c>
      <c r="G19" s="264" t="s">
        <v>10</v>
      </c>
      <c r="H19" s="264" t="s">
        <v>124</v>
      </c>
      <c r="I19" s="265">
        <v>75787508</v>
      </c>
      <c r="J19" s="266">
        <v>97672902</v>
      </c>
      <c r="K19" s="267">
        <v>0.84347645199999999</v>
      </c>
      <c r="L19" s="267">
        <v>0.94397206499999997</v>
      </c>
      <c r="M19" s="267">
        <v>0.91461362499999999</v>
      </c>
      <c r="N19" s="267">
        <v>8.5386375E-2</v>
      </c>
      <c r="O19" s="267">
        <v>2.4952182E-2</v>
      </c>
      <c r="P19" s="267">
        <v>2.8566469999999999E-3</v>
      </c>
      <c r="Q19" s="267">
        <v>3.0311958999999999E-2</v>
      </c>
      <c r="R19" s="267">
        <v>3.4400000000000003E-5</v>
      </c>
      <c r="S19" s="267">
        <v>0</v>
      </c>
      <c r="T19" s="267">
        <v>2.8768767000000001E-2</v>
      </c>
      <c r="U19" s="267">
        <v>0.56744768499999998</v>
      </c>
      <c r="V19" s="268">
        <v>0.56744768499999998</v>
      </c>
      <c r="W19" s="269" t="s">
        <v>167</v>
      </c>
      <c r="X19" s="268">
        <v>0</v>
      </c>
      <c r="Y19" s="267" t="s">
        <v>167</v>
      </c>
      <c r="Z19" s="267">
        <v>0</v>
      </c>
      <c r="AA19" s="267" t="s">
        <v>167</v>
      </c>
    </row>
    <row r="20" spans="2:27" ht="15" customHeight="1" x14ac:dyDescent="0.25">
      <c r="B20" s="261">
        <v>30</v>
      </c>
      <c r="C20" s="262" t="s">
        <v>165</v>
      </c>
      <c r="D20" s="270" t="s">
        <v>171</v>
      </c>
      <c r="E20" s="264" t="s">
        <v>10</v>
      </c>
      <c r="F20" s="264" t="s">
        <v>10</v>
      </c>
      <c r="G20" s="264" t="s">
        <v>10</v>
      </c>
      <c r="H20" s="264" t="s">
        <v>172</v>
      </c>
      <c r="I20" s="265">
        <v>64858384</v>
      </c>
      <c r="J20" s="266">
        <v>78287743</v>
      </c>
      <c r="K20" s="267">
        <v>0.91554605600000005</v>
      </c>
      <c r="L20" s="267">
        <v>0.98997214700000002</v>
      </c>
      <c r="M20" s="267">
        <v>0.90488242799999996</v>
      </c>
      <c r="N20" s="267">
        <v>9.5117571999999997E-2</v>
      </c>
      <c r="O20" s="267">
        <v>1.10859E-3</v>
      </c>
      <c r="P20" s="267">
        <v>2.695416E-3</v>
      </c>
      <c r="Q20" s="267">
        <v>3.4838850999999997E-2</v>
      </c>
      <c r="R20" s="267">
        <v>1.1195558E-2</v>
      </c>
      <c r="S20" s="267">
        <v>0</v>
      </c>
      <c r="T20" s="267">
        <v>3.8518214000000002E-2</v>
      </c>
      <c r="U20" s="267">
        <v>0.58522694600000003</v>
      </c>
      <c r="V20" s="268">
        <v>0.58522694600000003</v>
      </c>
      <c r="W20" s="269" t="s">
        <v>167</v>
      </c>
      <c r="X20" s="268">
        <v>0</v>
      </c>
      <c r="Y20" s="267" t="s">
        <v>167</v>
      </c>
      <c r="Z20" s="267">
        <v>0</v>
      </c>
      <c r="AA20" s="267" t="s">
        <v>167</v>
      </c>
    </row>
    <row r="21" spans="2:27" ht="15" customHeight="1" x14ac:dyDescent="0.25">
      <c r="B21" s="261">
        <v>30</v>
      </c>
      <c r="C21" s="262" t="s">
        <v>165</v>
      </c>
      <c r="D21" s="270" t="s">
        <v>173</v>
      </c>
      <c r="E21" s="264" t="s">
        <v>10</v>
      </c>
      <c r="F21" s="264" t="s">
        <v>10</v>
      </c>
      <c r="G21" s="264" t="s">
        <v>10</v>
      </c>
      <c r="H21" s="264" t="s">
        <v>124</v>
      </c>
      <c r="I21" s="265">
        <v>49106807</v>
      </c>
      <c r="J21" s="266">
        <v>62585444</v>
      </c>
      <c r="K21" s="267">
        <v>0.87089037999999996</v>
      </c>
      <c r="L21" s="267">
        <v>0.90577805899999997</v>
      </c>
      <c r="M21" s="267">
        <v>0.85434741000000003</v>
      </c>
      <c r="N21" s="267">
        <v>0.14565259</v>
      </c>
      <c r="O21" s="267">
        <v>1.0713960999999999E-2</v>
      </c>
      <c r="P21" s="267">
        <v>1.1173093E-2</v>
      </c>
      <c r="Q21" s="267">
        <v>9.1521280000000007E-3</v>
      </c>
      <c r="R21" s="267">
        <v>2.7686149999999999E-3</v>
      </c>
      <c r="S21" s="267">
        <v>0</v>
      </c>
      <c r="T21" s="267">
        <v>2.2907723000000001E-2</v>
      </c>
      <c r="U21" s="267">
        <v>0.38560108399999998</v>
      </c>
      <c r="V21" s="268">
        <v>0.38560108399999998</v>
      </c>
      <c r="W21" s="269" t="s">
        <v>167</v>
      </c>
      <c r="X21" s="268">
        <v>0</v>
      </c>
      <c r="Y21" s="267" t="s">
        <v>167</v>
      </c>
      <c r="Z21" s="267">
        <v>0</v>
      </c>
      <c r="AA21" s="267" t="s">
        <v>167</v>
      </c>
    </row>
    <row r="22" spans="2:27" ht="15" customHeight="1" x14ac:dyDescent="0.25">
      <c r="B22" s="261">
        <v>30</v>
      </c>
      <c r="C22" s="262" t="s">
        <v>165</v>
      </c>
      <c r="D22" s="270" t="s">
        <v>174</v>
      </c>
      <c r="E22" s="264" t="s">
        <v>10</v>
      </c>
      <c r="F22" s="264" t="s">
        <v>10</v>
      </c>
      <c r="G22" s="264" t="s">
        <v>10</v>
      </c>
      <c r="H22" s="264" t="s">
        <v>175</v>
      </c>
      <c r="I22" s="265">
        <v>32714458</v>
      </c>
      <c r="J22" s="266">
        <v>46094619</v>
      </c>
      <c r="K22" s="267">
        <v>0.74666721599999997</v>
      </c>
      <c r="L22" s="267">
        <v>0.80332780299999995</v>
      </c>
      <c r="M22" s="267">
        <v>0.798487693</v>
      </c>
      <c r="N22" s="267">
        <v>0.201512307</v>
      </c>
      <c r="O22" s="267">
        <v>7.8395299999999999E-4</v>
      </c>
      <c r="P22" s="267">
        <v>4.1984939999999997E-3</v>
      </c>
      <c r="Q22" s="267">
        <v>1.7564674999999998E-2</v>
      </c>
      <c r="R22" s="267">
        <v>3.0400000000000002E-7</v>
      </c>
      <c r="S22" s="267">
        <v>0</v>
      </c>
      <c r="T22" s="267">
        <v>4.946304E-2</v>
      </c>
      <c r="U22" s="267">
        <v>0.78711002900000004</v>
      </c>
      <c r="V22" s="268">
        <v>0.78711002900000004</v>
      </c>
      <c r="W22" s="269" t="s">
        <v>167</v>
      </c>
      <c r="X22" s="268">
        <v>0</v>
      </c>
      <c r="Y22" s="267" t="s">
        <v>167</v>
      </c>
      <c r="Z22" s="267">
        <v>0</v>
      </c>
      <c r="AA22" s="267" t="s">
        <v>167</v>
      </c>
    </row>
    <row r="23" spans="2:27" ht="15" customHeight="1" x14ac:dyDescent="0.25">
      <c r="B23" s="261">
        <v>30</v>
      </c>
      <c r="C23" s="262" t="s">
        <v>165</v>
      </c>
      <c r="D23" s="270" t="s">
        <v>176</v>
      </c>
      <c r="E23" s="264" t="s">
        <v>10</v>
      </c>
      <c r="F23" s="264" t="s">
        <v>10</v>
      </c>
      <c r="G23" s="264" t="s">
        <v>10</v>
      </c>
      <c r="H23" s="264" t="s">
        <v>124</v>
      </c>
      <c r="I23" s="265">
        <v>22932576</v>
      </c>
      <c r="J23" s="266">
        <v>28606947</v>
      </c>
      <c r="K23" s="267">
        <v>0.84788876099999999</v>
      </c>
      <c r="L23" s="267">
        <v>0.92311374599999996</v>
      </c>
      <c r="M23" s="267">
        <v>0.91050789200000004</v>
      </c>
      <c r="N23" s="267">
        <v>8.9492108000000001E-2</v>
      </c>
      <c r="O23" s="267">
        <v>2.8454067E-2</v>
      </c>
      <c r="P23" s="267">
        <v>4.4468200000000001E-4</v>
      </c>
      <c r="Q23" s="267">
        <v>4.8802341999999999E-2</v>
      </c>
      <c r="R23" s="267">
        <v>1.1468540000000001E-3</v>
      </c>
      <c r="S23" s="267">
        <v>0</v>
      </c>
      <c r="T23" s="267">
        <v>1.1591066000000001E-2</v>
      </c>
      <c r="U23" s="267">
        <v>0.57067304600000002</v>
      </c>
      <c r="V23" s="268">
        <v>0.57067304600000002</v>
      </c>
      <c r="W23" s="269" t="s">
        <v>167</v>
      </c>
      <c r="X23" s="268">
        <v>0</v>
      </c>
      <c r="Y23" s="267" t="s">
        <v>167</v>
      </c>
      <c r="Z23" s="267">
        <v>0</v>
      </c>
      <c r="AA23" s="267" t="s">
        <v>167</v>
      </c>
    </row>
    <row r="24" spans="2:27" ht="15" customHeight="1" x14ac:dyDescent="0.25">
      <c r="B24" s="261">
        <v>30</v>
      </c>
      <c r="C24" s="262" t="s">
        <v>165</v>
      </c>
      <c r="D24" s="270" t="s">
        <v>177</v>
      </c>
      <c r="E24" s="264" t="s">
        <v>10</v>
      </c>
      <c r="F24" s="264" t="s">
        <v>10</v>
      </c>
      <c r="G24" s="264" t="s">
        <v>10</v>
      </c>
      <c r="H24" s="264" t="s">
        <v>124</v>
      </c>
      <c r="I24" s="265">
        <v>16328073</v>
      </c>
      <c r="J24" s="266">
        <v>31147036</v>
      </c>
      <c r="K24" s="267">
        <v>0.52929923000000001</v>
      </c>
      <c r="L24" s="267">
        <v>0.74981966200000005</v>
      </c>
      <c r="M24" s="267">
        <v>0.97039191800000002</v>
      </c>
      <c r="N24" s="267">
        <v>2.9608082000000001E-2</v>
      </c>
      <c r="O24" s="267">
        <v>4.0872909999999998E-3</v>
      </c>
      <c r="P24" s="267">
        <v>4.2549800000000001E-4</v>
      </c>
      <c r="Q24" s="267">
        <v>1.6778096999999999E-2</v>
      </c>
      <c r="R24" s="267">
        <v>4.8099999999999997E-5</v>
      </c>
      <c r="S24" s="267">
        <v>0</v>
      </c>
      <c r="T24" s="267">
        <v>8.4471279999999999E-3</v>
      </c>
      <c r="U24" s="267">
        <v>0.31367326699999998</v>
      </c>
      <c r="V24" s="268">
        <v>0.31367326699999998</v>
      </c>
      <c r="W24" s="269" t="s">
        <v>167</v>
      </c>
      <c r="X24" s="268">
        <v>0</v>
      </c>
      <c r="Y24" s="267" t="s">
        <v>167</v>
      </c>
      <c r="Z24" s="267">
        <v>0</v>
      </c>
      <c r="AA24" s="267" t="s">
        <v>167</v>
      </c>
    </row>
    <row r="25" spans="2:27" ht="15" customHeight="1" x14ac:dyDescent="0.25">
      <c r="B25" s="261">
        <v>30</v>
      </c>
      <c r="C25" s="262" t="s">
        <v>165</v>
      </c>
      <c r="D25" s="270" t="s">
        <v>178</v>
      </c>
      <c r="E25" s="264" t="s">
        <v>10</v>
      </c>
      <c r="F25" s="264" t="s">
        <v>10</v>
      </c>
      <c r="G25" s="264" t="s">
        <v>10</v>
      </c>
      <c r="H25" s="264" t="s">
        <v>172</v>
      </c>
      <c r="I25" s="265">
        <v>15056157</v>
      </c>
      <c r="J25" s="266">
        <v>17421708</v>
      </c>
      <c r="K25" s="267">
        <v>0.977409203</v>
      </c>
      <c r="L25" s="267">
        <v>0.96741215000000003</v>
      </c>
      <c r="M25" s="267">
        <v>0.88419281299999997</v>
      </c>
      <c r="N25" s="267">
        <v>0.11580718700000001</v>
      </c>
      <c r="O25" s="267">
        <v>1.9750073E-2</v>
      </c>
      <c r="P25" s="267">
        <v>1.5736287000000002E-2</v>
      </c>
      <c r="Q25" s="267">
        <v>3.4744009999999999E-2</v>
      </c>
      <c r="R25" s="267">
        <v>5.0992700000000004E-3</v>
      </c>
      <c r="S25" s="267">
        <v>0</v>
      </c>
      <c r="T25" s="267">
        <v>1.5736918999999999E-2</v>
      </c>
      <c r="U25" s="267">
        <v>0.58377320300000002</v>
      </c>
      <c r="V25" s="268">
        <v>0.58377320300000002</v>
      </c>
      <c r="W25" s="269" t="s">
        <v>167</v>
      </c>
      <c r="X25" s="268">
        <v>0</v>
      </c>
      <c r="Y25" s="267" t="s">
        <v>167</v>
      </c>
      <c r="Z25" s="267">
        <v>0</v>
      </c>
      <c r="AA25" s="267" t="s">
        <v>167</v>
      </c>
    </row>
    <row r="26" spans="2:27" ht="15" customHeight="1" x14ac:dyDescent="0.25">
      <c r="B26" s="261">
        <v>30</v>
      </c>
      <c r="C26" s="262" t="s">
        <v>165</v>
      </c>
      <c r="D26" s="270" t="s">
        <v>179</v>
      </c>
      <c r="E26" s="264" t="s">
        <v>10</v>
      </c>
      <c r="F26" s="264" t="s">
        <v>10</v>
      </c>
      <c r="G26" s="264" t="s">
        <v>10</v>
      </c>
      <c r="H26" s="264" t="s">
        <v>124</v>
      </c>
      <c r="I26" s="265">
        <v>11850356</v>
      </c>
      <c r="J26" s="266">
        <v>17400663</v>
      </c>
      <c r="K26" s="267">
        <v>0.72848281599999998</v>
      </c>
      <c r="L26" s="267">
        <v>0.77639817499999997</v>
      </c>
      <c r="M26" s="267">
        <v>0.73902143799999997</v>
      </c>
      <c r="N26" s="267">
        <v>0.26097856200000003</v>
      </c>
      <c r="O26" s="267">
        <v>1.7160782999999999E-2</v>
      </c>
      <c r="P26" s="267">
        <v>3.9021500000000002E-4</v>
      </c>
      <c r="Q26" s="267">
        <v>1.1587145E-2</v>
      </c>
      <c r="R26" s="267">
        <v>2.7217400000000003E-4</v>
      </c>
      <c r="S26" s="267">
        <v>0</v>
      </c>
      <c r="T26" s="267">
        <v>2.2034160000000001E-2</v>
      </c>
      <c r="U26" s="267">
        <v>0.75222567200000001</v>
      </c>
      <c r="V26" s="268">
        <v>0.75222567200000001</v>
      </c>
      <c r="W26" s="269" t="s">
        <v>167</v>
      </c>
      <c r="X26" s="268">
        <v>0</v>
      </c>
      <c r="Y26" s="267" t="s">
        <v>167</v>
      </c>
      <c r="Z26" s="267">
        <v>0</v>
      </c>
      <c r="AA26" s="267" t="s">
        <v>167</v>
      </c>
    </row>
    <row r="27" spans="2:27" ht="15" customHeight="1" x14ac:dyDescent="0.25">
      <c r="B27" s="261">
        <v>30</v>
      </c>
      <c r="C27" s="262" t="s">
        <v>165</v>
      </c>
      <c r="D27" s="270" t="s">
        <v>180</v>
      </c>
      <c r="E27" s="264" t="s">
        <v>10</v>
      </c>
      <c r="F27" s="264" t="s">
        <v>10</v>
      </c>
      <c r="G27" s="264" t="s">
        <v>10</v>
      </c>
      <c r="H27" s="264" t="s">
        <v>175</v>
      </c>
      <c r="I27" s="265">
        <v>6913200</v>
      </c>
      <c r="J27" s="266">
        <v>10320968</v>
      </c>
      <c r="K27" s="267">
        <v>0.67816994600000002</v>
      </c>
      <c r="L27" s="267">
        <v>0.81130306799999996</v>
      </c>
      <c r="M27" s="267">
        <v>0.77498690000000003</v>
      </c>
      <c r="N27" s="267">
        <v>0.22501309999999999</v>
      </c>
      <c r="O27" s="267">
        <v>6.36278E-4</v>
      </c>
      <c r="P27" s="267">
        <v>1.0723799999999999E-3</v>
      </c>
      <c r="Q27" s="267">
        <v>2.9178465000000001E-2</v>
      </c>
      <c r="R27" s="267">
        <v>9.6900000000000001E-8</v>
      </c>
      <c r="S27" s="267">
        <v>0</v>
      </c>
      <c r="T27" s="267">
        <v>1.2554443E-2</v>
      </c>
      <c r="U27" s="267">
        <v>0.54969970499999998</v>
      </c>
      <c r="V27" s="268">
        <v>0.54969970499999998</v>
      </c>
      <c r="W27" s="269" t="s">
        <v>167</v>
      </c>
      <c r="X27" s="268">
        <v>0</v>
      </c>
      <c r="Y27" s="267" t="s">
        <v>167</v>
      </c>
      <c r="Z27" s="267">
        <v>0</v>
      </c>
      <c r="AA27" s="267" t="s">
        <v>167</v>
      </c>
    </row>
    <row r="28" spans="2:27" ht="15" customHeight="1" x14ac:dyDescent="0.25">
      <c r="B28" s="261">
        <v>30</v>
      </c>
      <c r="C28" s="262" t="s">
        <v>165</v>
      </c>
      <c r="D28" s="270" t="s">
        <v>181</v>
      </c>
      <c r="E28" s="264" t="s">
        <v>10</v>
      </c>
      <c r="F28" s="264" t="s">
        <v>10</v>
      </c>
      <c r="G28" s="264" t="s">
        <v>10</v>
      </c>
      <c r="H28" s="264" t="s">
        <v>172</v>
      </c>
      <c r="I28" s="265">
        <v>5483993</v>
      </c>
      <c r="J28" s="266">
        <v>5803655</v>
      </c>
      <c r="K28" s="267">
        <v>0.99135330600000005</v>
      </c>
      <c r="L28" s="267">
        <v>0.99589258800000002</v>
      </c>
      <c r="M28" s="267">
        <v>0.95316227399999998</v>
      </c>
      <c r="N28" s="267">
        <v>4.6837726000000003E-2</v>
      </c>
      <c r="O28" s="267">
        <v>2.9464200000000002E-4</v>
      </c>
      <c r="P28" s="267">
        <v>1.105855E-3</v>
      </c>
      <c r="Q28" s="267">
        <v>2.0472443999999999E-2</v>
      </c>
      <c r="R28" s="267">
        <v>8.1000000000000004E-6</v>
      </c>
      <c r="S28" s="267">
        <v>0</v>
      </c>
      <c r="T28" s="267">
        <v>3.2448517000000003E-2</v>
      </c>
      <c r="U28" s="267">
        <v>0.31507443600000001</v>
      </c>
      <c r="V28" s="268">
        <v>0.31507443600000001</v>
      </c>
      <c r="W28" s="269" t="s">
        <v>167</v>
      </c>
      <c r="X28" s="268">
        <v>0</v>
      </c>
      <c r="Y28" s="267" t="s">
        <v>167</v>
      </c>
      <c r="Z28" s="267">
        <v>0</v>
      </c>
      <c r="AA28" s="267" t="s">
        <v>167</v>
      </c>
    </row>
    <row r="29" spans="2:27" ht="15" customHeight="1" x14ac:dyDescent="0.25">
      <c r="B29" s="261">
        <v>30</v>
      </c>
      <c r="C29" s="262" t="s">
        <v>165</v>
      </c>
      <c r="D29" s="270" t="s">
        <v>182</v>
      </c>
      <c r="E29" s="264" t="s">
        <v>10</v>
      </c>
      <c r="F29" s="264" t="s">
        <v>10</v>
      </c>
      <c r="G29" s="264" t="s">
        <v>10</v>
      </c>
      <c r="H29" s="264" t="s">
        <v>172</v>
      </c>
      <c r="I29" s="265">
        <v>3653413</v>
      </c>
      <c r="J29" s="266">
        <v>6771570</v>
      </c>
      <c r="K29" s="267">
        <v>0.64828907800000002</v>
      </c>
      <c r="L29" s="267">
        <v>0.96671348000000001</v>
      </c>
      <c r="M29" s="267">
        <v>0.83222487499999998</v>
      </c>
      <c r="N29" s="267">
        <v>0.167775125</v>
      </c>
      <c r="O29" s="267">
        <v>4.8363525999999997E-2</v>
      </c>
      <c r="P29" s="267">
        <v>1.4931397000000001E-2</v>
      </c>
      <c r="Q29" s="267">
        <v>6.8306611000000003E-2</v>
      </c>
      <c r="R29" s="267">
        <v>3.5737699999999998E-4</v>
      </c>
      <c r="S29" s="267">
        <v>0</v>
      </c>
      <c r="T29" s="267">
        <v>1.551841E-2</v>
      </c>
      <c r="U29" s="267">
        <v>0.74278927699999997</v>
      </c>
      <c r="V29" s="268">
        <v>0.74278927699999997</v>
      </c>
      <c r="W29" s="269" t="s">
        <v>167</v>
      </c>
      <c r="X29" s="268">
        <v>0</v>
      </c>
      <c r="Y29" s="267" t="s">
        <v>167</v>
      </c>
      <c r="Z29" s="267">
        <v>0</v>
      </c>
      <c r="AA29" s="267" t="s">
        <v>167</v>
      </c>
    </row>
    <row r="30" spans="2:27" ht="15" customHeight="1" x14ac:dyDescent="0.25">
      <c r="B30" s="261">
        <v>30</v>
      </c>
      <c r="C30" s="262" t="s">
        <v>165</v>
      </c>
      <c r="D30" s="270" t="s">
        <v>183</v>
      </c>
      <c r="E30" s="264" t="s">
        <v>10</v>
      </c>
      <c r="F30" s="264" t="s">
        <v>10</v>
      </c>
      <c r="G30" s="264" t="s">
        <v>10</v>
      </c>
      <c r="H30" s="264" t="s">
        <v>172</v>
      </c>
      <c r="I30" s="265">
        <v>3102977</v>
      </c>
      <c r="J30" s="266">
        <v>3384640</v>
      </c>
      <c r="K30" s="267">
        <v>0.96011873000000003</v>
      </c>
      <c r="L30" s="267">
        <v>0.96416369199999996</v>
      </c>
      <c r="M30" s="267">
        <v>0.954863146</v>
      </c>
      <c r="N30" s="267">
        <v>4.5136853999999997E-2</v>
      </c>
      <c r="O30" s="267">
        <v>1.659261E-3</v>
      </c>
      <c r="P30" s="267">
        <v>1.6633083999999999E-2</v>
      </c>
      <c r="Q30" s="267">
        <v>2.5527089999999998E-3</v>
      </c>
      <c r="R30" s="267">
        <v>0</v>
      </c>
      <c r="S30" s="267">
        <v>0</v>
      </c>
      <c r="T30" s="267">
        <v>2.4394913000000001E-2</v>
      </c>
      <c r="U30" s="267">
        <v>0.28792769000000001</v>
      </c>
      <c r="V30" s="268">
        <v>0.28792769000000001</v>
      </c>
      <c r="W30" s="269" t="s">
        <v>167</v>
      </c>
      <c r="X30" s="268">
        <v>0</v>
      </c>
      <c r="Y30" s="267" t="s">
        <v>167</v>
      </c>
      <c r="Z30" s="267">
        <v>0</v>
      </c>
      <c r="AA30" s="267" t="s">
        <v>167</v>
      </c>
    </row>
    <row r="31" spans="2:27" ht="15" customHeight="1" x14ac:dyDescent="0.25">
      <c r="B31" s="261">
        <v>30</v>
      </c>
      <c r="C31" s="262" t="s">
        <v>165</v>
      </c>
      <c r="D31" s="270" t="s">
        <v>184</v>
      </c>
      <c r="E31" s="264" t="s">
        <v>10</v>
      </c>
      <c r="F31" s="264" t="s">
        <v>10</v>
      </c>
      <c r="G31" s="264" t="s">
        <v>10</v>
      </c>
      <c r="H31" s="264" t="s">
        <v>175</v>
      </c>
      <c r="I31" s="265">
        <v>2887289</v>
      </c>
      <c r="J31" s="266">
        <v>3499932</v>
      </c>
      <c r="K31" s="267">
        <v>0.84916218700000001</v>
      </c>
      <c r="L31" s="267">
        <v>0.936836487</v>
      </c>
      <c r="M31" s="267">
        <v>0.843894967</v>
      </c>
      <c r="N31" s="267">
        <v>0.156105033</v>
      </c>
      <c r="O31" s="267">
        <v>2.6991950000000002E-3</v>
      </c>
      <c r="P31" s="267">
        <v>8.2304460000000006E-3</v>
      </c>
      <c r="Q31" s="267">
        <v>7.1243669999999995E-2</v>
      </c>
      <c r="R31" s="267">
        <v>2.8600000000000001E-6</v>
      </c>
      <c r="S31" s="267">
        <v>0</v>
      </c>
      <c r="T31" s="267">
        <v>2.8500839E-2</v>
      </c>
      <c r="U31" s="267">
        <v>0.559380443</v>
      </c>
      <c r="V31" s="268">
        <v>0.559380443</v>
      </c>
      <c r="W31" s="269" t="s">
        <v>167</v>
      </c>
      <c r="X31" s="268">
        <v>0</v>
      </c>
      <c r="Y31" s="267" t="s">
        <v>167</v>
      </c>
      <c r="Z31" s="267">
        <v>0</v>
      </c>
      <c r="AA31" s="267" t="s">
        <v>167</v>
      </c>
    </row>
    <row r="32" spans="2:27" ht="15" customHeight="1" x14ac:dyDescent="0.25">
      <c r="B32" s="261">
        <v>30</v>
      </c>
      <c r="C32" s="262" t="s">
        <v>165</v>
      </c>
      <c r="D32" s="270" t="s">
        <v>185</v>
      </c>
      <c r="E32" s="264" t="s">
        <v>10</v>
      </c>
      <c r="F32" s="264" t="s">
        <v>10</v>
      </c>
      <c r="G32" s="264" t="s">
        <v>10</v>
      </c>
      <c r="H32" s="264" t="s">
        <v>175</v>
      </c>
      <c r="I32" s="265">
        <v>2639575</v>
      </c>
      <c r="J32" s="266">
        <v>2770578</v>
      </c>
      <c r="K32" s="267">
        <v>0.99563284399999996</v>
      </c>
      <c r="L32" s="267">
        <v>0.94731929599999998</v>
      </c>
      <c r="M32" s="267">
        <v>0.84399356400000003</v>
      </c>
      <c r="N32" s="267">
        <v>0.156006436</v>
      </c>
      <c r="O32" s="267">
        <v>2.9113420000000001E-2</v>
      </c>
      <c r="P32" s="267">
        <v>6.1936499999999998E-4</v>
      </c>
      <c r="Q32" s="267">
        <v>4.1873212E-2</v>
      </c>
      <c r="R32" s="267">
        <v>0</v>
      </c>
      <c r="S32" s="267">
        <v>0</v>
      </c>
      <c r="T32" s="267">
        <v>4.3063216000000001E-2</v>
      </c>
      <c r="U32" s="267">
        <v>0.34836214199999999</v>
      </c>
      <c r="V32" s="268">
        <v>0.34836214199999999</v>
      </c>
      <c r="W32" s="269" t="s">
        <v>167</v>
      </c>
      <c r="X32" s="268">
        <v>0</v>
      </c>
      <c r="Y32" s="267" t="s">
        <v>167</v>
      </c>
      <c r="Z32" s="267">
        <v>0</v>
      </c>
      <c r="AA32" s="267" t="s">
        <v>167</v>
      </c>
    </row>
    <row r="33" spans="2:27" ht="15" customHeight="1" x14ac:dyDescent="0.25">
      <c r="B33" s="261">
        <v>30</v>
      </c>
      <c r="C33" s="262" t="s">
        <v>165</v>
      </c>
      <c r="D33" s="270" t="s">
        <v>186</v>
      </c>
      <c r="E33" s="264" t="s">
        <v>10</v>
      </c>
      <c r="F33" s="264" t="s">
        <v>10</v>
      </c>
      <c r="G33" s="264" t="s">
        <v>10</v>
      </c>
      <c r="H33" s="264" t="s">
        <v>124</v>
      </c>
      <c r="I33" s="265">
        <v>228859</v>
      </c>
      <c r="J33" s="266">
        <v>317083</v>
      </c>
      <c r="K33" s="267">
        <v>0.95025722599999995</v>
      </c>
      <c r="L33" s="267">
        <v>0.96207617599999995</v>
      </c>
      <c r="M33" s="267">
        <v>0.74866517600000004</v>
      </c>
      <c r="N33" s="267">
        <v>0.25133482400000001</v>
      </c>
      <c r="O33" s="267">
        <v>3.0875199999999998E-3</v>
      </c>
      <c r="P33" s="267">
        <v>0.16733158200000001</v>
      </c>
      <c r="Q33" s="267">
        <v>1.6408953E-2</v>
      </c>
      <c r="R33" s="267">
        <v>2.23916E-4</v>
      </c>
      <c r="S33" s="267">
        <v>0</v>
      </c>
      <c r="T33" s="267">
        <v>5.2254456999999997E-2</v>
      </c>
      <c r="U33" s="267">
        <v>0.57749968299999999</v>
      </c>
      <c r="V33" s="268">
        <v>0.57749968299999999</v>
      </c>
      <c r="W33" s="269" t="s">
        <v>167</v>
      </c>
      <c r="X33" s="268">
        <v>0</v>
      </c>
      <c r="Y33" s="267" t="s">
        <v>167</v>
      </c>
      <c r="Z33" s="267">
        <v>0</v>
      </c>
      <c r="AA33" s="267" t="s">
        <v>167</v>
      </c>
    </row>
    <row r="34" spans="2:27" ht="15" customHeight="1" x14ac:dyDescent="0.25">
      <c r="B34" s="261">
        <v>30</v>
      </c>
      <c r="C34" s="262" t="s">
        <v>165</v>
      </c>
      <c r="D34" s="270" t="s">
        <v>187</v>
      </c>
      <c r="E34" s="264" t="s">
        <v>10</v>
      </c>
      <c r="F34" s="264" t="s">
        <v>10</v>
      </c>
      <c r="G34" s="264" t="s">
        <v>10</v>
      </c>
      <c r="H34" s="264" t="s">
        <v>175</v>
      </c>
      <c r="I34" s="265">
        <v>115598</v>
      </c>
      <c r="J34" s="266">
        <v>7306159</v>
      </c>
      <c r="K34" s="267">
        <v>1.6086526E-2</v>
      </c>
      <c r="L34" s="267">
        <v>0.47925948499999999</v>
      </c>
      <c r="M34" s="267">
        <v>0.41370575199999998</v>
      </c>
      <c r="N34" s="267">
        <v>0.58629424799999996</v>
      </c>
      <c r="O34" s="267">
        <v>1.011188E-2</v>
      </c>
      <c r="P34" s="267">
        <v>7.3353590999999996E-2</v>
      </c>
      <c r="Q34" s="267">
        <v>9.5799999999999998E-7</v>
      </c>
      <c r="R34" s="267">
        <v>1.37E-6</v>
      </c>
      <c r="S34" s="267">
        <v>0</v>
      </c>
      <c r="T34" s="267">
        <v>1.6628846999999999E-2</v>
      </c>
      <c r="U34" s="267">
        <v>0.54299382299999999</v>
      </c>
      <c r="V34" s="268">
        <v>0.54299382299999999</v>
      </c>
      <c r="W34" s="269" t="s">
        <v>167</v>
      </c>
      <c r="X34" s="268">
        <v>0</v>
      </c>
      <c r="Y34" s="267" t="s">
        <v>167</v>
      </c>
      <c r="Z34" s="267">
        <v>0</v>
      </c>
      <c r="AA34" s="267" t="s">
        <v>167</v>
      </c>
    </row>
    <row r="35" spans="2:27" ht="15" customHeight="1" x14ac:dyDescent="0.25">
      <c r="B35" s="261">
        <v>30</v>
      </c>
      <c r="C35" s="262" t="s">
        <v>165</v>
      </c>
      <c r="D35" s="270" t="s">
        <v>188</v>
      </c>
      <c r="E35" s="264" t="s">
        <v>10</v>
      </c>
      <c r="F35" s="264" t="s">
        <v>10</v>
      </c>
      <c r="G35" s="264" t="s">
        <v>10</v>
      </c>
      <c r="H35" s="264" t="s">
        <v>124</v>
      </c>
      <c r="I35" s="265">
        <v>9650</v>
      </c>
      <c r="J35" s="266">
        <v>94677</v>
      </c>
      <c r="K35" s="267">
        <v>0.475533435</v>
      </c>
      <c r="L35" s="267">
        <v>1.16185E-4</v>
      </c>
      <c r="M35" s="267">
        <v>0.21374779499999999</v>
      </c>
      <c r="N35" s="267">
        <v>0.78625220500000004</v>
      </c>
      <c r="O35" s="267">
        <v>0</v>
      </c>
      <c r="P35" s="267">
        <v>1.1724070000000001E-3</v>
      </c>
      <c r="Q35" s="267">
        <v>1.06E-5</v>
      </c>
      <c r="R35" s="267">
        <v>0</v>
      </c>
      <c r="S35" s="267">
        <v>0</v>
      </c>
      <c r="T35" s="267">
        <v>0.78513260900000004</v>
      </c>
      <c r="U35" s="267">
        <v>0.99398963699999998</v>
      </c>
      <c r="V35" s="268">
        <v>0.99398963699999998</v>
      </c>
      <c r="W35" s="269" t="s">
        <v>167</v>
      </c>
      <c r="X35" s="268">
        <v>0</v>
      </c>
      <c r="Y35" s="267" t="s">
        <v>167</v>
      </c>
      <c r="Z35" s="267">
        <v>0</v>
      </c>
      <c r="AA35" s="267" t="s">
        <v>167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35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35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237" t="s">
        <v>155</v>
      </c>
      <c r="F6" s="237"/>
      <c r="G6" s="219" t="s">
        <v>133</v>
      </c>
      <c r="H6" s="220"/>
      <c r="I6" s="89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8" t="s">
        <v>132</v>
      </c>
      <c r="H7" s="229"/>
      <c r="I7" s="108"/>
      <c r="J7" s="12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75" customHeight="1" x14ac:dyDescent="0.35">
      <c r="A8" s="22"/>
      <c r="B8" s="70"/>
      <c r="C8" s="70"/>
      <c r="D8" s="70"/>
      <c r="E8" s="238" t="str">
        <f ca="1">MID(CELL("filename",A1),FIND("]",CELL("filename",A1))+1,255)&amp;" Level Scorecard"</f>
        <v>Partner &amp; Placement Level Scorecard</v>
      </c>
      <c r="F8" s="238"/>
      <c r="G8" s="240" t="s">
        <v>132</v>
      </c>
      <c r="H8" s="241"/>
      <c r="I8" s="128"/>
      <c r="J8" s="126" t="s">
        <v>16</v>
      </c>
      <c r="K8" s="127">
        <f>VLOOKUP(K6,Benchmark_Legend[],MATCH(ColumnPP[[#This Row],[Metric]],Benchmark_Legend[#Headers],0),0)</f>
        <v>0.7</v>
      </c>
      <c r="L8" s="127">
        <f>VLOOKUP(L6,Benchmark_Legend[],MATCH(ColumnPP[[#This Row],[Metric]],Benchmark_Legend[#Headers],0),0)</f>
        <v>0.98</v>
      </c>
      <c r="M8" s="127">
        <f>VLOOKUP(M6,Benchmark_Legend[],MATCH(ColumnPP[[#This Row],[Metric]],Benchmark_Legend[#Headers],0),0)</f>
        <v>0.95</v>
      </c>
      <c r="N8" s="127">
        <f>VLOOKUP(N6,Benchmark_Legend[],MATCH(ColumnPP[[#This Row],[Metric]],Benchmark_Legend[#Headers],0),0)</f>
        <v>0.05</v>
      </c>
      <c r="O8" s="127">
        <f>VLOOKUP(O6,Benchmark_Legend[],MATCH(ColumnPP[[#This Row],[Metric]],Benchmark_Legend[#Headers],0),0)</f>
        <v>0.02</v>
      </c>
      <c r="P8" s="127">
        <f>VLOOKUP(P6,Benchmark_Legend[],MATCH(ColumnPP[[#This Row],[Metric]],Benchmark_Legend[#Headers],0),0)</f>
        <v>0.02</v>
      </c>
      <c r="Q8" s="127">
        <f>VLOOKUP(Q6,Benchmark_Legend[],MATCH(ColumnPP[[#This Row],[Metric]],Benchmark_Legend[#Headers],0),0)</f>
        <v>0.01</v>
      </c>
      <c r="R8" s="127">
        <f>VLOOKUP(R6,Benchmark_Legend[],MATCH(ColumnPP[[#This Row],[Metric]],Benchmark_Legend[#Headers],0),0)</f>
        <v>0.01</v>
      </c>
      <c r="S8" s="127">
        <f>VLOOKUP(S6,Benchmark_Legend[],MATCH(ColumnPP[[#This Row],[Metric]],Benchmark_Legend[#Headers],0),0)</f>
        <v>0.01</v>
      </c>
      <c r="T8" s="127">
        <f>VLOOKUP(T6,Benchmark_Legend[],MATCH(ColumnPP[[#This Row],[Metric]],Benchmark_Legend[#Headers],0),0)</f>
        <v>0.03</v>
      </c>
      <c r="U8" s="127">
        <f>VLOOKUP(U6,Benchmark_Legend[],MATCH(ColumnPP[[#This Row],[Metric]],Benchmark_Legend[#Headers],0),0)</f>
        <v>0.55000000000000004</v>
      </c>
      <c r="V8" s="127">
        <f>VLOOKUP(V6,Benchmark_Legend[],MATCH(ColumnPP[[#This Row],[Metric]],Benchmark_Legend[#Headers],0),0)</f>
        <v>0.6</v>
      </c>
      <c r="W8" s="127">
        <f>VLOOKUP(W6,Benchmark_Legend[],MATCH(ColumnPP[[#This Row],[Metric]],Benchmark_Legend[#Headers],0),0)</f>
        <v>0.5</v>
      </c>
      <c r="X8" s="127">
        <f>VLOOKUP(X6,Benchmark_Legend[],MATCH(ColumnPP[[#This Row],[Metric]],Benchmark_Legend[#Headers],0),0)</f>
        <v>0.35</v>
      </c>
      <c r="Y8" s="127">
        <f>VLOOKUP(Y6,Benchmark_Legend[],MATCH(ColumnPP[[#This Row],[Metric]],Benchmark_Legend[#Headers],0),0)</f>
        <v>0.25</v>
      </c>
      <c r="Z8" s="127">
        <f>VLOOKUP(Z6,Benchmark_Legend[],MATCH(ColumnPP[[#This Row],[Metric]],Benchmark_Legend[#Headers],0),0)</f>
        <v>0.35</v>
      </c>
      <c r="AA8" s="127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2" t="s">
        <v>154</v>
      </c>
      <c r="C9" s="232"/>
      <c r="D9" s="232"/>
      <c r="E9" s="232"/>
      <c r="F9" s="232"/>
      <c r="G9" s="120" t="s">
        <v>14</v>
      </c>
      <c r="H9" s="121" t="s">
        <v>14</v>
      </c>
      <c r="I9" s="109"/>
      <c r="J9" s="110" t="s">
        <v>130</v>
      </c>
      <c r="K9" s="99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99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1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1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1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1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99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99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99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99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99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99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1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99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1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99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99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3"/>
      <c r="B10" s="234"/>
      <c r="C10" s="234"/>
      <c r="D10" s="234"/>
      <c r="E10" s="60"/>
      <c r="F10" s="60"/>
      <c r="G10" s="123" t="s">
        <v>14</v>
      </c>
      <c r="H10" s="123"/>
      <c r="I10" s="27"/>
      <c r="J10" s="101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5"/>
      <c r="B11" s="236"/>
      <c r="C11" s="236"/>
      <c r="D11" s="236"/>
      <c r="E11" s="59"/>
      <c r="F11" s="59"/>
      <c r="G11" s="123" t="s">
        <v>14</v>
      </c>
      <c r="H11" s="123"/>
      <c r="I11" s="27"/>
      <c r="J11" s="101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39" t="s">
        <v>8</v>
      </c>
      <c r="H12" s="239"/>
      <c r="I12" s="27"/>
      <c r="J12" s="102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39" t="s">
        <v>8</v>
      </c>
      <c r="H13" s="239"/>
      <c r="I13" s="27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1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1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2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2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2"/>
      <c r="D4" s="16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2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93" t="s">
        <v>155</v>
      </c>
      <c r="D6" s="70" t="s">
        <v>155</v>
      </c>
      <c r="E6" s="70"/>
      <c r="F6" s="70"/>
      <c r="G6" s="242" t="s">
        <v>133</v>
      </c>
      <c r="H6" s="243"/>
      <c r="I6" s="244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4"/>
      <c r="D7" s="28"/>
      <c r="E7" s="28"/>
      <c r="F7" s="28"/>
      <c r="G7" s="245" t="s">
        <v>132</v>
      </c>
      <c r="H7" s="246"/>
      <c r="I7" s="247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95" t="str">
        <f ca="1">MID(CELL("filename",A1),FIND("]",CELL("filename",A1))+1,255)&amp;" Level Scorecard"</f>
        <v>Device Level Scorecard</v>
      </c>
      <c r="D8" s="70"/>
      <c r="E8" s="70"/>
      <c r="F8" s="70"/>
      <c r="G8" s="240" t="s">
        <v>132</v>
      </c>
      <c r="H8" s="241"/>
      <c r="I8" s="248"/>
      <c r="J8" s="126" t="s">
        <v>16</v>
      </c>
      <c r="K8" s="127">
        <f>VLOOKUP(K6,Benchmark_Legend[],MATCH(ColumnD[[#This Row],[Metric]],Benchmark_Legend[#Headers],0),0)</f>
        <v>0.7</v>
      </c>
      <c r="L8" s="127">
        <f>VLOOKUP(L6,Benchmark_Legend[],MATCH(ColumnD[[#This Row],[Metric]],Benchmark_Legend[#Headers],0),0)</f>
        <v>0.98</v>
      </c>
      <c r="M8" s="127">
        <f>VLOOKUP(M6,Benchmark_Legend[],MATCH(ColumnD[[#This Row],[Metric]],Benchmark_Legend[#Headers],0),0)</f>
        <v>0.95</v>
      </c>
      <c r="N8" s="127">
        <f>VLOOKUP(N6,Benchmark_Legend[],MATCH(ColumnD[[#This Row],[Metric]],Benchmark_Legend[#Headers],0),0)</f>
        <v>0.05</v>
      </c>
      <c r="O8" s="127">
        <f>VLOOKUP(O6,Benchmark_Legend[],MATCH(ColumnD[[#This Row],[Metric]],Benchmark_Legend[#Headers],0),0)</f>
        <v>0.02</v>
      </c>
      <c r="P8" s="127">
        <f>VLOOKUP(P6,Benchmark_Legend[],MATCH(ColumnD[[#This Row],[Metric]],Benchmark_Legend[#Headers],0),0)</f>
        <v>0.02</v>
      </c>
      <c r="Q8" s="127">
        <f>VLOOKUP(Q6,Benchmark_Legend[],MATCH(ColumnD[[#This Row],[Metric]],Benchmark_Legend[#Headers],0),0)</f>
        <v>0.01</v>
      </c>
      <c r="R8" s="127">
        <f>VLOOKUP(R6,Benchmark_Legend[],MATCH(ColumnD[[#This Row],[Metric]],Benchmark_Legend[#Headers],0),0)</f>
        <v>0.01</v>
      </c>
      <c r="S8" s="127">
        <f>VLOOKUP(S6,Benchmark_Legend[],MATCH(ColumnD[[#This Row],[Metric]],Benchmark_Legend[#Headers],0),0)</f>
        <v>0.01</v>
      </c>
      <c r="T8" s="127">
        <f>VLOOKUP(T6,Benchmark_Legend[],MATCH(ColumnD[[#This Row],[Metric]],Benchmark_Legend[#Headers],0),0)</f>
        <v>0.03</v>
      </c>
      <c r="U8" s="127">
        <f>VLOOKUP(U6,Benchmark_Legend[],MATCH(ColumnD[[#This Row],[Metric]],Benchmark_Legend[#Headers],0),0)</f>
        <v>0.55000000000000004</v>
      </c>
      <c r="V8" s="127">
        <f>VLOOKUP(V6,Benchmark_Legend[],MATCH(ColumnD[[#This Row],[Metric]],Benchmark_Legend[#Headers],0),0)</f>
        <v>0.6</v>
      </c>
      <c r="W8" s="127">
        <f>VLOOKUP(W6,Benchmark_Legend[],MATCH(ColumnD[[#This Row],[Metric]],Benchmark_Legend[#Headers],0),0)</f>
        <v>0.5</v>
      </c>
      <c r="X8" s="127">
        <f>VLOOKUP(X6,Benchmark_Legend[],MATCH(ColumnD[[#This Row],[Metric]],Benchmark_Legend[#Headers],0),0)</f>
        <v>0.35</v>
      </c>
      <c r="Y8" s="127">
        <f>VLOOKUP(Y6,Benchmark_Legend[],MATCH(ColumnD[[#This Row],[Metric]],Benchmark_Legend[#Headers],0),0)</f>
        <v>0.25</v>
      </c>
      <c r="Z8" s="127">
        <f>VLOOKUP(Z6,Benchmark_Legend[],MATCH(ColumnD[[#This Row],[Metric]],Benchmark_Legend[#Headers],0),0)</f>
        <v>0.35</v>
      </c>
      <c r="AA8" s="127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2" t="e">
        <f>RIGHT(#REF!,7)</f>
        <v>#REF!</v>
      </c>
      <c r="B9" s="68" t="s">
        <v>154</v>
      </c>
      <c r="C9" s="129" t="s">
        <v>154</v>
      </c>
      <c r="D9" s="68"/>
      <c r="E9" s="68"/>
      <c r="F9" s="68"/>
      <c r="G9" s="120" t="s">
        <v>14</v>
      </c>
      <c r="H9" s="121"/>
      <c r="I9" s="122"/>
      <c r="J9" s="112" t="s">
        <v>130</v>
      </c>
      <c r="K9" s="99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99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1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1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1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1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99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99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99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99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99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99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1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99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1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99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99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6"/>
      <c r="D10" s="68"/>
      <c r="E10" s="68"/>
      <c r="F10" s="68"/>
      <c r="G10" s="123" t="s">
        <v>14</v>
      </c>
      <c r="H10" s="123"/>
      <c r="I10" s="124"/>
      <c r="J10" s="101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6"/>
      <c r="D11" s="68"/>
      <c r="E11" s="68"/>
      <c r="F11" s="68"/>
      <c r="G11" s="123" t="s">
        <v>14</v>
      </c>
      <c r="H11" s="123"/>
      <c r="I11" s="124"/>
      <c r="J11" s="101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7"/>
      <c r="D12" s="28"/>
      <c r="E12" s="28"/>
      <c r="F12" s="28"/>
      <c r="G12" s="239" t="s">
        <v>8</v>
      </c>
      <c r="H12" s="239"/>
      <c r="I12" s="249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7"/>
      <c r="D13" s="28"/>
      <c r="E13" s="28"/>
      <c r="F13" s="28"/>
      <c r="G13" s="239" t="s">
        <v>8</v>
      </c>
      <c r="H13" s="239"/>
      <c r="I13" s="249"/>
      <c r="J13" s="103" t="s">
        <v>6</v>
      </c>
      <c r="K13" s="104">
        <v>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>
        <v>0</v>
      </c>
      <c r="U13" s="104">
        <v>0</v>
      </c>
      <c r="V13" s="104">
        <v>0</v>
      </c>
      <c r="W13" s="104">
        <v>0</v>
      </c>
      <c r="X13" s="104">
        <v>0</v>
      </c>
      <c r="Y13" s="104">
        <v>0</v>
      </c>
      <c r="Z13" s="104">
        <v>1</v>
      </c>
      <c r="AA13" s="104">
        <v>0</v>
      </c>
      <c r="AB13" s="26"/>
    </row>
    <row r="14" spans="1:121" s="18" customFormat="1" ht="15.75" customHeight="1" thickBot="1" x14ac:dyDescent="0.4">
      <c r="B14" s="72" t="s">
        <v>21</v>
      </c>
      <c r="C14" s="98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9" t="s">
        <v>155</v>
      </c>
      <c r="C6" s="79"/>
      <c r="D6" s="79" t="s">
        <v>155</v>
      </c>
      <c r="E6" s="70"/>
      <c r="F6" s="70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4"/>
      <c r="C7" s="234"/>
      <c r="D7" s="234"/>
      <c r="E7" s="70"/>
      <c r="F7" s="70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</row>
    <row r="8" spans="1:121" s="18" customFormat="1" ht="15.65" customHeight="1" x14ac:dyDescent="0.35">
      <c r="A8" s="22"/>
      <c r="B8" s="80"/>
      <c r="C8" s="80"/>
      <c r="D8" s="80" t="str">
        <f ca="1">MID(CELL("filename",A1),FIND("]",CELL("filename",A1))+1,255)&amp;" Level Scorecard"</f>
        <v>Campaign &amp; Device Level Scorecard</v>
      </c>
      <c r="E8" s="70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VLOOKUP(K6,Benchmark_Legend[],MATCH(ColumnCD[[#This Row],[Metric]],Benchmark_Legend[#Headers],0),0)</f>
        <v>0.7</v>
      </c>
      <c r="L8" s="127">
        <f>VLOOKUP(L6,Benchmark_Legend[],MATCH(ColumnCD[[#This Row],[Metric]],Benchmark_Legend[#Headers],0),0)</f>
        <v>0.98</v>
      </c>
      <c r="M8" s="127">
        <f>VLOOKUP(M6,Benchmark_Legend[],MATCH(ColumnCD[[#This Row],[Metric]],Benchmark_Legend[#Headers],0),0)</f>
        <v>0.95</v>
      </c>
      <c r="N8" s="127">
        <f>VLOOKUP(N6,Benchmark_Legend[],MATCH(ColumnCD[[#This Row],[Metric]],Benchmark_Legend[#Headers],0),0)</f>
        <v>0.05</v>
      </c>
      <c r="O8" s="127">
        <f>VLOOKUP(O6,Benchmark_Legend[],MATCH(ColumnCD[[#This Row],[Metric]],Benchmark_Legend[#Headers],0),0)</f>
        <v>0.02</v>
      </c>
      <c r="P8" s="127">
        <f>VLOOKUP(P6,Benchmark_Legend[],MATCH(ColumnCD[[#This Row],[Metric]],Benchmark_Legend[#Headers],0),0)</f>
        <v>0.02</v>
      </c>
      <c r="Q8" s="127">
        <f>VLOOKUP(Q6,Benchmark_Legend[],MATCH(ColumnCD[[#This Row],[Metric]],Benchmark_Legend[#Headers],0),0)</f>
        <v>0.01</v>
      </c>
      <c r="R8" s="127">
        <f>VLOOKUP(R6,Benchmark_Legend[],MATCH(ColumnCD[[#This Row],[Metric]],Benchmark_Legend[#Headers],0),0)</f>
        <v>0.01</v>
      </c>
      <c r="S8" s="127">
        <f>VLOOKUP(S6,Benchmark_Legend[],MATCH(ColumnCD[[#This Row],[Metric]],Benchmark_Legend[#Headers],0),0)</f>
        <v>0.01</v>
      </c>
      <c r="T8" s="127">
        <f>VLOOKUP(T6,Benchmark_Legend[],MATCH(ColumnCD[[#This Row],[Metric]],Benchmark_Legend[#Headers],0),0)</f>
        <v>0.03</v>
      </c>
      <c r="U8" s="127">
        <f>VLOOKUP(U6,Benchmark_Legend[],MATCH(ColumnCD[[#This Row],[Metric]],Benchmark_Legend[#Headers],0),0)</f>
        <v>0.55000000000000004</v>
      </c>
      <c r="V8" s="127">
        <f>VLOOKUP(V6,Benchmark_Legend[],MATCH(ColumnCD[[#This Row],[Metric]],Benchmark_Legend[#Headers],0),0)</f>
        <v>0.6</v>
      </c>
      <c r="W8" s="127">
        <f>VLOOKUP(W6,Benchmark_Legend[],MATCH(ColumnCD[[#This Row],[Metric]],Benchmark_Legend[#Headers],0),0)</f>
        <v>0.5</v>
      </c>
      <c r="X8" s="127">
        <f>VLOOKUP(X6,Benchmark_Legend[],MATCH(ColumnCD[[#This Row],[Metric]],Benchmark_Legend[#Headers],0),0)</f>
        <v>0.35</v>
      </c>
      <c r="Y8" s="127">
        <f>VLOOKUP(Y6,Benchmark_Legend[],MATCH(ColumnCD[[#This Row],[Metric]],Benchmark_Legend[#Headers],0),0)</f>
        <v>0.25</v>
      </c>
      <c r="Z8" s="127">
        <f>VLOOKUP(Z6,Benchmark_Legend[],MATCH(ColumnCD[[#This Row],[Metric]],Benchmark_Legend[#Headers],0),0)</f>
        <v>0.35</v>
      </c>
      <c r="AA8" s="127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0"/>
      <c r="C9" s="80"/>
      <c r="D9" s="80" t="s">
        <v>154</v>
      </c>
      <c r="E9" s="68"/>
      <c r="F9" s="68"/>
      <c r="G9" s="117" t="s">
        <v>14</v>
      </c>
      <c r="H9" s="118"/>
      <c r="I9" s="119"/>
      <c r="J9" s="112" t="s">
        <v>130</v>
      </c>
      <c r="K9" s="99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99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1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1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1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1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99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99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99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99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99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99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1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99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1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99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99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5"/>
      <c r="H10" s="115"/>
      <c r="I10" s="116"/>
      <c r="J10" s="101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5" t="s">
        <v>14</v>
      </c>
      <c r="H11" s="115"/>
      <c r="I11" s="116"/>
      <c r="J11" s="101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3"/>
      <c r="B12" s="234"/>
      <c r="C12" s="234"/>
      <c r="D12" s="234"/>
      <c r="E12" s="28"/>
      <c r="F12" s="28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6" t="s">
        <v>155</v>
      </c>
      <c r="C6" s="76"/>
      <c r="D6" s="70" t="s">
        <v>155</v>
      </c>
      <c r="E6" s="79" t="s">
        <v>155</v>
      </c>
      <c r="F6" s="28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0"/>
      <c r="F7" s="28"/>
      <c r="G7" s="250" t="s">
        <v>132</v>
      </c>
      <c r="H7" s="251"/>
      <c r="I7" s="252"/>
      <c r="J7" s="54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0" t="str">
        <f ca="1">MID(CELL("filename",A1),FIND("]",CELL("filename",A1))+1,255)&amp;" Level Scorecard"</f>
        <v>Partner &amp; Device Level Scorecard</v>
      </c>
      <c r="F8" s="28"/>
      <c r="G8" s="230" t="s">
        <v>132</v>
      </c>
      <c r="H8" s="231"/>
      <c r="I8" s="257"/>
      <c r="J8" s="126" t="s">
        <v>16</v>
      </c>
      <c r="K8" s="127">
        <f>VLOOKUP(K6,Benchmark_Legend[],MATCH(ColumnPD[[#This Row],[Metric]],Benchmark_Legend[#Headers],0),0)</f>
        <v>0.7</v>
      </c>
      <c r="L8" s="127">
        <f>VLOOKUP(L6,Benchmark_Legend[],MATCH(ColumnPD[[#This Row],[Metric]],Benchmark_Legend[#Headers],0),0)</f>
        <v>0.98</v>
      </c>
      <c r="M8" s="127">
        <f>VLOOKUP(M6,Benchmark_Legend[],MATCH(ColumnPD[[#This Row],[Metric]],Benchmark_Legend[#Headers],0),0)</f>
        <v>0.95</v>
      </c>
      <c r="N8" s="127">
        <f>VLOOKUP(N6,Benchmark_Legend[],MATCH(ColumnPD[[#This Row],[Metric]],Benchmark_Legend[#Headers],0),0)</f>
        <v>0.05</v>
      </c>
      <c r="O8" s="127">
        <f>VLOOKUP(O6,Benchmark_Legend[],MATCH(ColumnPD[[#This Row],[Metric]],Benchmark_Legend[#Headers],0),0)</f>
        <v>0.02</v>
      </c>
      <c r="P8" s="127">
        <f>VLOOKUP(P6,Benchmark_Legend[],MATCH(ColumnPD[[#This Row],[Metric]],Benchmark_Legend[#Headers],0),0)</f>
        <v>0.02</v>
      </c>
      <c r="Q8" s="127">
        <f>VLOOKUP(Q6,Benchmark_Legend[],MATCH(ColumnPD[[#This Row],[Metric]],Benchmark_Legend[#Headers],0),0)</f>
        <v>0.01</v>
      </c>
      <c r="R8" s="127">
        <f>VLOOKUP(R6,Benchmark_Legend[],MATCH(ColumnPD[[#This Row],[Metric]],Benchmark_Legend[#Headers],0),0)</f>
        <v>0.01</v>
      </c>
      <c r="S8" s="127">
        <f>VLOOKUP(S6,Benchmark_Legend[],MATCH(ColumnPD[[#This Row],[Metric]],Benchmark_Legend[#Headers],0),0)</f>
        <v>0.01</v>
      </c>
      <c r="T8" s="127">
        <f>VLOOKUP(T6,Benchmark_Legend[],MATCH(ColumnPD[[#This Row],[Metric]],Benchmark_Legend[#Headers],0),0)</f>
        <v>0.03</v>
      </c>
      <c r="U8" s="127">
        <f>VLOOKUP(U6,Benchmark_Legend[],MATCH(ColumnPD[[#This Row],[Metric]],Benchmark_Legend[#Headers],0),0)</f>
        <v>0.55000000000000004</v>
      </c>
      <c r="V8" s="127">
        <f>VLOOKUP(V6,Benchmark_Legend[],MATCH(ColumnPD[[#This Row],[Metric]],Benchmark_Legend[#Headers],0),0)</f>
        <v>0.6</v>
      </c>
      <c r="W8" s="127">
        <f>VLOOKUP(W6,Benchmark_Legend[],MATCH(ColumnPD[[#This Row],[Metric]],Benchmark_Legend[#Headers],0),0)</f>
        <v>0.5</v>
      </c>
      <c r="X8" s="127">
        <f>VLOOKUP(X6,Benchmark_Legend[],MATCH(ColumnPD[[#This Row],[Metric]],Benchmark_Legend[#Headers],0),0)</f>
        <v>0.35</v>
      </c>
      <c r="Y8" s="127">
        <f>VLOOKUP(Y6,Benchmark_Legend[],MATCH(ColumnPD[[#This Row],[Metric]],Benchmark_Legend[#Headers],0),0)</f>
        <v>0.25</v>
      </c>
      <c r="Z8" s="127">
        <f>VLOOKUP(Z6,Benchmark_Legend[],MATCH(ColumnPD[[#This Row],[Metric]],Benchmark_Legend[#Headers],0),0)</f>
        <v>0.35</v>
      </c>
      <c r="AA8" s="127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8" t="s">
        <v>154</v>
      </c>
      <c r="F9" s="66"/>
      <c r="G9" s="117" t="s">
        <v>14</v>
      </c>
      <c r="H9" s="118"/>
      <c r="I9" s="119"/>
      <c r="J9" s="112" t="s">
        <v>130</v>
      </c>
      <c r="K9" s="99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99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1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1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1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1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99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99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99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99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99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99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1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99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1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99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99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5"/>
      <c r="H10" s="115"/>
      <c r="I10" s="116"/>
      <c r="J10" s="101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5"/>
      <c r="H11" s="115"/>
      <c r="I11" s="116"/>
      <c r="J11" s="101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53"/>
      <c r="F12" s="53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4">
        <v>0.7</v>
      </c>
      <c r="L16" s="205">
        <v>0.98</v>
      </c>
      <c r="M16" s="205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7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6" t="s">
        <v>155</v>
      </c>
      <c r="C6" s="76"/>
      <c r="D6" s="237" t="s">
        <v>155</v>
      </c>
      <c r="E6" s="237"/>
      <c r="F6" s="70"/>
      <c r="G6" s="250" t="s">
        <v>133</v>
      </c>
      <c r="H6" s="251"/>
      <c r="I6" s="252"/>
      <c r="J6" s="11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8" t="s">
        <v>132</v>
      </c>
      <c r="H7" s="227"/>
      <c r="I7" s="256"/>
      <c r="J7" s="105" t="s">
        <v>0</v>
      </c>
      <c r="K7" s="155" t="s">
        <v>2</v>
      </c>
      <c r="L7" s="155" t="s">
        <v>2</v>
      </c>
      <c r="M7" s="156" t="s">
        <v>2</v>
      </c>
      <c r="N7" s="156" t="s">
        <v>3</v>
      </c>
      <c r="O7" s="156" t="s">
        <v>3</v>
      </c>
      <c r="P7" s="156" t="s">
        <v>3</v>
      </c>
      <c r="Q7" s="29" t="s">
        <v>3</v>
      </c>
      <c r="R7" s="155" t="s">
        <v>3</v>
      </c>
      <c r="S7" s="155" t="s">
        <v>3</v>
      </c>
      <c r="T7" s="155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5" t="s">
        <v>2</v>
      </c>
      <c r="AA7" s="155" t="s">
        <v>2</v>
      </c>
      <c r="AB7" s="26"/>
    </row>
    <row r="8" spans="1:121" s="18" customFormat="1" ht="15.75" customHeight="1" x14ac:dyDescent="0.35">
      <c r="B8" s="70"/>
      <c r="C8" s="70"/>
      <c r="D8" s="238" t="str">
        <f ca="1">MID(CELL("filename",A1),FIND("]",CELL("filename",A1))+1,255)&amp;" Level Scorecard"</f>
        <v>Campaign, Partner, Device Level Scorecard</v>
      </c>
      <c r="E8" s="238"/>
      <c r="F8" s="70"/>
      <c r="G8" s="230" t="s">
        <v>132</v>
      </c>
      <c r="H8" s="231"/>
      <c r="I8" s="257"/>
      <c r="J8" s="126" t="s">
        <v>16</v>
      </c>
      <c r="K8" s="127">
        <f>VLOOKUP(K6,Benchmark_Legend[],MATCH(ColumnCPD[[#This Row],[Metric]],Benchmark_Legend[#Headers],0),0)</f>
        <v>0.7</v>
      </c>
      <c r="L8" s="127">
        <f>VLOOKUP(L6,Benchmark_Legend[],MATCH(ColumnCPD[[#This Row],[Metric]],Benchmark_Legend[#Headers],0),0)</f>
        <v>0.98</v>
      </c>
      <c r="M8" s="127">
        <f>VLOOKUP(M6,Benchmark_Legend[],MATCH(ColumnCPD[[#This Row],[Metric]],Benchmark_Legend[#Headers],0),0)</f>
        <v>0.95</v>
      </c>
      <c r="N8" s="127">
        <f>VLOOKUP(N6,Benchmark_Legend[],MATCH(ColumnCPD[[#This Row],[Metric]],Benchmark_Legend[#Headers],0),0)</f>
        <v>0.05</v>
      </c>
      <c r="O8" s="127">
        <f>VLOOKUP(O6,Benchmark_Legend[],MATCH(ColumnCPD[[#This Row],[Metric]],Benchmark_Legend[#Headers],0),0)</f>
        <v>0.02</v>
      </c>
      <c r="P8" s="127">
        <f>VLOOKUP(P6,Benchmark_Legend[],MATCH(ColumnCPD[[#This Row],[Metric]],Benchmark_Legend[#Headers],0),0)</f>
        <v>0.02</v>
      </c>
      <c r="Q8" s="127">
        <f>VLOOKUP(Q6,Benchmark_Legend[],MATCH(ColumnCPD[[#This Row],[Metric]],Benchmark_Legend[#Headers],0),0)</f>
        <v>0.01</v>
      </c>
      <c r="R8" s="127">
        <f>VLOOKUP(R6,Benchmark_Legend[],MATCH(ColumnCPD[[#This Row],[Metric]],Benchmark_Legend[#Headers],0),0)</f>
        <v>0.01</v>
      </c>
      <c r="S8" s="127">
        <f>VLOOKUP(S6,Benchmark_Legend[],MATCH(ColumnCPD[[#This Row],[Metric]],Benchmark_Legend[#Headers],0),0)</f>
        <v>0.01</v>
      </c>
      <c r="T8" s="127">
        <f>VLOOKUP(T6,Benchmark_Legend[],MATCH(ColumnCPD[[#This Row],[Metric]],Benchmark_Legend[#Headers],0),0)</f>
        <v>0.03</v>
      </c>
      <c r="U8" s="127">
        <f>VLOOKUP(U6,Benchmark_Legend[],MATCH(ColumnCPD[[#This Row],[Metric]],Benchmark_Legend[#Headers],0),0)</f>
        <v>0.55000000000000004</v>
      </c>
      <c r="V8" s="127">
        <f>VLOOKUP(V6,Benchmark_Legend[],MATCH(ColumnCPD[[#This Row],[Metric]],Benchmark_Legend[#Headers],0),0)</f>
        <v>0.6</v>
      </c>
      <c r="W8" s="127">
        <f>VLOOKUP(W6,Benchmark_Legend[],MATCH(ColumnCPD[[#This Row],[Metric]],Benchmark_Legend[#Headers],0),0)</f>
        <v>0.5</v>
      </c>
      <c r="X8" s="127">
        <f>VLOOKUP(X6,Benchmark_Legend[],MATCH(ColumnCPD[[#This Row],[Metric]],Benchmark_Legend[#Headers],0),0)</f>
        <v>0.35</v>
      </c>
      <c r="Y8" s="127">
        <f>VLOOKUP(Y6,Benchmark_Legend[],MATCH(ColumnCPD[[#This Row],[Metric]],Benchmark_Legend[#Headers],0),0)</f>
        <v>0.25</v>
      </c>
      <c r="Z8" s="127">
        <f>VLOOKUP(Z6,Benchmark_Legend[],MATCH(ColumnCPD[[#This Row],[Metric]],Benchmark_Legend[#Headers],0),0)</f>
        <v>0.35</v>
      </c>
      <c r="AA8" s="127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2" t="s">
        <v>154</v>
      </c>
      <c r="C9" s="232"/>
      <c r="D9" s="232"/>
      <c r="E9" s="232"/>
      <c r="F9" s="232"/>
      <c r="G9" s="117" t="s">
        <v>14</v>
      </c>
      <c r="H9" s="118"/>
      <c r="I9" s="119"/>
      <c r="J9" s="112" t="s">
        <v>130</v>
      </c>
      <c r="K9" s="99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99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1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1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1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1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99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99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99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99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99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99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1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99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1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99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99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5"/>
      <c r="H10" s="115"/>
      <c r="I10" s="116"/>
      <c r="J10" s="101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1"/>
      <c r="B11" s="222"/>
      <c r="C11" s="222"/>
      <c r="D11" s="236"/>
      <c r="E11" s="59"/>
      <c r="F11" s="59"/>
      <c r="G11" s="115"/>
      <c r="H11" s="115"/>
      <c r="I11" s="116"/>
      <c r="J11" s="101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3"/>
      <c r="B12" s="234"/>
      <c r="C12" s="234"/>
      <c r="D12" s="234"/>
      <c r="E12" s="60"/>
      <c r="F12" s="60"/>
      <c r="G12" s="227" t="s">
        <v>8</v>
      </c>
      <c r="H12" s="227"/>
      <c r="I12" s="256"/>
      <c r="J12" s="105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7" t="s">
        <v>8</v>
      </c>
      <c r="H13" s="227"/>
      <c r="I13" s="256"/>
      <c r="J13" s="106" t="s">
        <v>6</v>
      </c>
      <c r="K13" s="107"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1</v>
      </c>
      <c r="AA13" s="107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3" t="s">
        <v>9</v>
      </c>
      <c r="E15" s="84" t="s">
        <v>141</v>
      </c>
      <c r="F15" s="84" t="s">
        <v>22</v>
      </c>
      <c r="G15" s="84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0" t="s">
        <v>153</v>
      </c>
      <c r="E16" s="85" t="s">
        <v>142</v>
      </c>
      <c r="F16" s="85" t="s">
        <v>10</v>
      </c>
      <c r="G16" s="85" t="s">
        <v>126</v>
      </c>
      <c r="H16" s="85" t="s">
        <v>124</v>
      </c>
      <c r="I16" s="86">
        <v>292953764</v>
      </c>
      <c r="J16" s="87">
        <v>450881961</v>
      </c>
      <c r="K16" s="88">
        <v>0.7</v>
      </c>
      <c r="L16" s="88">
        <v>0.98</v>
      </c>
      <c r="M16" s="88">
        <v>0.95</v>
      </c>
      <c r="N16" s="88">
        <v>0.05</v>
      </c>
      <c r="O16" s="88">
        <v>0.02</v>
      </c>
      <c r="P16" s="88">
        <v>0.02</v>
      </c>
      <c r="Q16" s="88">
        <v>0.01</v>
      </c>
      <c r="R16" s="88">
        <v>0.01</v>
      </c>
      <c r="S16" s="88">
        <v>0.01</v>
      </c>
      <c r="T16" s="88">
        <v>0.03</v>
      </c>
      <c r="U16" s="88">
        <v>0.55000000000000004</v>
      </c>
      <c r="V16" s="88">
        <v>0.6</v>
      </c>
      <c r="W16" s="88">
        <v>0.5</v>
      </c>
      <c r="X16" s="88">
        <v>0.35</v>
      </c>
      <c r="Y16" s="88">
        <v>0.25</v>
      </c>
      <c r="Z16" s="88">
        <v>0.35</v>
      </c>
      <c r="AA16" s="88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59" t="s">
        <v>15</v>
      </c>
      <c r="C2" s="260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2017-12-25T21:49:40Z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