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_scores - student_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<sst xmlns="http://schemas.openxmlformats.org/spreadsheetml/2006/main" count="30" uniqueCount="27">
  <si>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Hours</t>
  </si>
  <si>
    <t xml:space="preserve">Scores</t>
  </si>
  <si>
    <t xml:space="preserve">Regression</t>
  </si>
  <si>
    <t xml:space="preserve">Regression Model 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</si>
  <si>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</si>
  <si>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</si>
  <si>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</si>
  <si>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</si>
  <si>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</si>
  <si>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</si>
  <si>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</si>
  <si>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</si>
  <si>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</si>
  <si>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</si>
  <si>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</si>
  <si>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</si>
  <si>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</si>
  <si>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</si>
  <si>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</si>
  <si>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slope:</t>
  </si>
  <si>
    <t xml:space="preserve">Y-intercept: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</si>
  <si>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</si>
  <si>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</si>
  <si>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</si>
  <si>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</si>
  <si>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X</t>
  </si>
  <si>
    <t xml:space="preserve">Predicted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</si>
</sst>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AFD095"/>
        <bgColor rgb="FFB3B3B3"/>
      </patternFill>
    </fill>
    <fill>
      <patternFill patternType="solid">
        <fgColor rgb="FFBF0041"/>
        <bgColor rgb="FF800000"/>
      </patternFill>
    </fill>
    <fill>
      <patternFill patternType="solid">
        <fgColor rgb="FFFFDBB6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50938A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3B3B3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67385115900773"/>
          <c:y val="0.0623633713869322"/>
          <c:w val="0.674013826758845"/>
          <c:h val="0.863857177556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</c:f>
              <c:strCache>
                <c:ptCount val="1"/>
                <c:pt idx="0">
                  <c:v>lin</c:v>
                </c:pt>
              </c:strCache>
            </c:strRef>
          </c:tx>
          <c:spPr>
            <a:solidFill>
              <a:srgbClr val="780373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780373"/>
              </a:solidFill>
            </c:spPr>
          </c:marker>
          <c:dPt>
            <c:idx val="3"/>
            <c:marker>
              <c:symbol val="square"/>
              <c:size val="8"/>
              <c:spPr>
                <a:solidFill>
                  <a:srgbClr val="780373"/>
                </a:solidFill>
              </c:spPr>
            </c:marker>
          </c:dPt>
          <c:dPt>
            <c:idx val="6"/>
            <c:marker>
              <c:symbol val="square"/>
              <c:size val="8"/>
              <c:spPr>
                <a:solidFill>
                  <a:srgbClr val="780373"/>
                </a:solidFill>
              </c:spPr>
            </c:marker>
          </c:dPt>
          <c:dPt>
            <c:idx val="19"/>
            <c:marker>
              <c:symbol val="square"/>
              <c:size val="8"/>
              <c:spPr>
                <a:solidFill>
                  <a:srgbClr val="780373"/>
                </a:solidFill>
              </c:spPr>
            </c:marke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7200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'student_scores - student_scores'!$A$2:$A$26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5.1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9.2</c:v>
                </c:pt>
                <c:pt idx="7">
                  <c:v>5.5</c:v>
                </c:pt>
                <c:pt idx="8">
                  <c:v>8.3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'student_scores - student_scores'!$B$2:$B$26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</c:ser>
        <c:axId val="97459212"/>
        <c:axId val="99112555"/>
      </c:scatterChart>
      <c:valAx>
        <c:axId val="974592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112555"/>
        <c:crosses val="autoZero"/>
        <c:crossBetween val="between"/>
      </c:valAx>
      <c:valAx>
        <c:axId val="9911255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45921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351360</xdr:colOff>
      <xdr:row>0</xdr:row>
      <xdr:rowOff>19080</xdr:rowOff>
    </xdr:from>
    <xdr:to>
      <xdr:col>13</xdr:col>
      <xdr:colOff>713520</xdr:colOff>
      <xdr:row>18</xdr:row>
      <xdr:rowOff>57240</xdr:rowOff>
    </xdr:to>
    <xdr:graphicFrame>
      <xdr:nvGraphicFramePr>
        <xdr:cNvPr id="0" name=""/>
        <xdr:cNvGraphicFramePr/>
      </xdr:nvGraphicFramePr>
      <xdr:xfrm>
        <a:off x="6184440" y="19080"/>
        <a:ext cx="4426200" cy="296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2.5</v>
      </c>
      <c r="B2" s="2" t="n">
        <v>21</v>
      </c>
    </row>
    <row r="3" customFormat="false" ht="12.8" hidden="false" customHeight="false" outlineLevel="0" collapsed="false">
      <c r="A3" s="2" t="n">
        <v>5.1</v>
      </c>
      <c r="B3" s="2" t="n">
        <v>47</v>
      </c>
      <c r="F3" s="3" t="s">
        <v>2</v>
      </c>
      <c r="G3" s="3"/>
    </row>
    <row r="4" customFormat="false" ht="12.8" hidden="false" customHeight="false" outlineLevel="0" collapsed="false">
      <c r="A4" s="2" t="n">
        <v>3.2</v>
      </c>
      <c r="B4" s="2" t="n">
        <v>27</v>
      </c>
      <c r="F4" s="4" t="s">
        <v>3</v>
      </c>
      <c r="G4" s="4"/>
    </row>
    <row r="5" customFormat="false" ht="12.8" hidden="false" customHeight="false" outlineLevel="0" collapsed="false">
      <c r="A5" s="2" t="n">
        <v>8.5</v>
      </c>
      <c r="B5" s="2" t="n">
        <v>75</v>
      </c>
    </row>
    <row r="6" customFormat="false" ht="12.8" hidden="false" customHeight="false" outlineLevel="0" collapsed="false">
      <c r="A6" s="2" t="n">
        <v>3.5</v>
      </c>
      <c r="B6" s="2" t="n">
        <v>30</v>
      </c>
      <c r="F6" s="5" t="s">
        <v>4</v>
      </c>
      <c r="G6" s="5"/>
    </row>
    <row r="7" customFormat="false" ht="12.8" hidden="false" customHeight="false" outlineLevel="0" collapsed="false">
      <c r="A7" s="2" t="n">
        <v>1.5</v>
      </c>
      <c r="B7" s="2" t="n">
        <v>20</v>
      </c>
      <c r="F7" s="6" t="n">
        <f aca="false" t="array" ref="F7:G11">LINEST($A$2:$A$26 , $B$2:$B$26 , 1 , 1)</f>
        <v>0.0974802948474675</v>
      </c>
      <c r="G7" s="6" t="n">
        <v>-0.00628557874762858</v>
      </c>
    </row>
    <row r="8" customFormat="false" ht="12.8" hidden="false" customHeight="false" outlineLevel="0" collapsed="false">
      <c r="A8" s="2" t="n">
        <v>9.2</v>
      </c>
      <c r="B8" s="2" t="n">
        <v>88</v>
      </c>
      <c r="F8" s="6" t="n">
        <v>0.00451654566148052</v>
      </c>
      <c r="G8" s="6" t="n">
        <v>0.258038281788061</v>
      </c>
    </row>
    <row r="9" customFormat="false" ht="12.8" hidden="false" customHeight="false" outlineLevel="0" collapsed="false">
      <c r="A9" s="2" t="n">
        <v>5.5</v>
      </c>
      <c r="B9" s="2" t="n">
        <v>60</v>
      </c>
      <c r="F9" s="6" t="n">
        <v>0.952948196904836</v>
      </c>
      <c r="G9" s="6" t="n">
        <v>0.559509414039069</v>
      </c>
    </row>
    <row r="10" customFormat="false" ht="12.8" hidden="false" customHeight="false" outlineLevel="0" collapsed="false">
      <c r="A10" s="2" t="n">
        <v>8.3</v>
      </c>
      <c r="B10" s="2" t="n">
        <v>81</v>
      </c>
      <c r="F10" s="6" t="n">
        <v>465.822924670526</v>
      </c>
      <c r="G10" s="6" t="n">
        <v>23</v>
      </c>
    </row>
    <row r="11" customFormat="false" ht="12.8" hidden="false" customHeight="false" outlineLevel="0" collapsed="false">
      <c r="A11" s="2" t="n">
        <v>2.7</v>
      </c>
      <c r="B11" s="2" t="n">
        <v>25</v>
      </c>
      <c r="F11" s="6" t="n">
        <v>145.826231958838</v>
      </c>
      <c r="G11" s="6" t="n">
        <v>7.20016804116187</v>
      </c>
    </row>
    <row r="12" customFormat="false" ht="12.8" hidden="false" customHeight="false" outlineLevel="0" collapsed="false">
      <c r="A12" s="2" t="n">
        <v>7.7</v>
      </c>
      <c r="B12" s="2" t="n">
        <v>85</v>
      </c>
    </row>
    <row r="13" customFormat="false" ht="12.8" hidden="false" customHeight="false" outlineLevel="0" collapsed="false">
      <c r="A13" s="2" t="n">
        <v>5.9</v>
      </c>
      <c r="B13" s="2" t="n">
        <v>62</v>
      </c>
      <c r="E13" s="7" t="s">
        <v>5</v>
      </c>
      <c r="F13" s="7"/>
      <c r="G13" s="7"/>
    </row>
    <row r="14" customFormat="false" ht="12.8" hidden="false" customHeight="false" outlineLevel="0" collapsed="false">
      <c r="A14" s="2" t="n">
        <v>4.5</v>
      </c>
      <c r="B14" s="2" t="n">
        <v>41</v>
      </c>
      <c r="E14" s="8" t="s">
        <v>6</v>
      </c>
      <c r="F14" s="8"/>
      <c r="G14" s="9" t="n">
        <f aca="false">$F$9</f>
        <v>0.952948196904836</v>
      </c>
    </row>
    <row r="15" customFormat="false" ht="12.8" hidden="false" customHeight="false" outlineLevel="0" collapsed="false">
      <c r="A15" s="2" t="n">
        <v>3.3</v>
      </c>
      <c r="B15" s="2" t="n">
        <v>42</v>
      </c>
      <c r="E15" s="10" t="s">
        <v>7</v>
      </c>
      <c r="F15" s="10"/>
      <c r="G15" s="11" t="n">
        <f aca="false">$G$9</f>
        <v>0.559509414039069</v>
      </c>
    </row>
    <row r="16" customFormat="false" ht="12.8" hidden="false" customHeight="false" outlineLevel="0" collapsed="false">
      <c r="A16" s="2" t="n">
        <v>1.1</v>
      </c>
      <c r="B16" s="2" t="n">
        <v>17</v>
      </c>
      <c r="E16" s="10" t="s">
        <v>8</v>
      </c>
      <c r="F16" s="10"/>
      <c r="G16" s="11" t="n">
        <f aca="false">1</f>
        <v>1</v>
      </c>
    </row>
    <row r="17" customFormat="false" ht="12.8" hidden="false" customHeight="false" outlineLevel="0" collapsed="false">
      <c r="A17" s="2" t="n">
        <v>8.9</v>
      </c>
      <c r="B17" s="2" t="n">
        <v>95</v>
      </c>
      <c r="E17" s="10" t="s">
        <v>9</v>
      </c>
      <c r="F17" s="10"/>
      <c r="G17" s="11" t="n">
        <f aca="false">25</f>
        <v>25</v>
      </c>
    </row>
    <row r="18" customFormat="false" ht="12.8" hidden="false" customHeight="false" outlineLevel="0" collapsed="false">
      <c r="A18" s="2" t="n">
        <v>2.5</v>
      </c>
      <c r="B18" s="2" t="n">
        <v>30</v>
      </c>
      <c r="E18" s="12" t="s">
        <v>10</v>
      </c>
      <c r="F18" s="12"/>
      <c r="G18" s="9" t="n">
        <f aca="false">1 - (1 - $F$9)*($G$17 - 1)/($G$17 - $G$16 - 1)</f>
        <v>0.950902466335481</v>
      </c>
    </row>
    <row r="19" customFormat="false" ht="12.8" hidden="false" customHeight="false" outlineLevel="0" collapsed="false">
      <c r="A19" s="2" t="n">
        <v>1.9</v>
      </c>
      <c r="B19" s="2" t="n">
        <v>24</v>
      </c>
    </row>
    <row r="20" customFormat="false" ht="12.8" hidden="false" customHeight="false" outlineLevel="0" collapsed="false">
      <c r="A20" s="2" t="n">
        <v>6.1</v>
      </c>
      <c r="B20" s="2" t="n">
        <v>67</v>
      </c>
      <c r="F20" s="7" t="s">
        <v>11</v>
      </c>
      <c r="G20" s="7"/>
      <c r="H20" s="7"/>
      <c r="I20" s="7"/>
      <c r="J20" s="7"/>
      <c r="K20" s="7"/>
      <c r="L20" s="7"/>
    </row>
    <row r="21" customFormat="false" ht="12.8" hidden="false" customHeight="false" outlineLevel="0" collapsed="false">
      <c r="A21" s="2" t="n">
        <v>7.4</v>
      </c>
      <c r="B21" s="2" t="n">
        <v>69</v>
      </c>
      <c r="G21" s="13" t="s">
        <v>12</v>
      </c>
      <c r="H21" s="13" t="s">
        <v>13</v>
      </c>
      <c r="I21" s="13" t="s">
        <v>14</v>
      </c>
      <c r="J21" s="13" t="s">
        <v>15</v>
      </c>
      <c r="K21" s="13" t="s">
        <v>16</v>
      </c>
      <c r="L21" s="13"/>
    </row>
    <row r="22" customFormat="false" ht="12.8" hidden="false" customHeight="false" outlineLevel="0" collapsed="false">
      <c r="A22" s="2" t="n">
        <v>2.7</v>
      </c>
      <c r="B22" s="2" t="n">
        <v>30</v>
      </c>
      <c r="F22" s="14" t="s">
        <v>2</v>
      </c>
      <c r="G22" s="15" t="n">
        <f aca="false">$G$16</f>
        <v>1</v>
      </c>
      <c r="H22" s="15" t="n">
        <f aca="false">$F$11</f>
        <v>145.826231958838</v>
      </c>
      <c r="I22" s="15" t="n">
        <f aca="false">$F$11 / $G$22</f>
        <v>145.826231958838</v>
      </c>
      <c r="J22" s="15" t="n">
        <f aca="false">$F$10</f>
        <v>465.822924670526</v>
      </c>
      <c r="K22" s="15" t="n">
        <f aca="false">FDIST($F$10 , $G$22 , $G$10)</f>
        <v>9.13262446745996E-017</v>
      </c>
      <c r="L22" s="15"/>
    </row>
    <row r="23" customFormat="false" ht="12.8" hidden="false" customHeight="false" outlineLevel="0" collapsed="false">
      <c r="A23" s="2" t="n">
        <v>4.8</v>
      </c>
      <c r="B23" s="2" t="n">
        <v>54</v>
      </c>
      <c r="F23" s="14" t="s">
        <v>17</v>
      </c>
      <c r="G23" s="15" t="n">
        <f aca="false">$G$10</f>
        <v>23</v>
      </c>
      <c r="H23" s="15" t="n">
        <f aca="false">$G$11</f>
        <v>7.20016804116187</v>
      </c>
      <c r="I23" s="15" t="n">
        <f aca="false">$G$11 / $G$10</f>
        <v>0.313050784398342</v>
      </c>
      <c r="J23" s="15"/>
      <c r="K23" s="15"/>
      <c r="L23" s="15"/>
    </row>
    <row r="24" customFormat="false" ht="12.8" hidden="false" customHeight="false" outlineLevel="0" collapsed="false">
      <c r="A24" s="2" t="n">
        <v>3.8</v>
      </c>
      <c r="B24" s="2" t="n">
        <v>35</v>
      </c>
      <c r="F24" s="14" t="s">
        <v>18</v>
      </c>
      <c r="G24" s="15" t="n">
        <f aca="false">$G$22 + $G$10</f>
        <v>24</v>
      </c>
      <c r="H24" s="15" t="n">
        <f aca="false">$F$11 + $G$11</f>
        <v>153.0264</v>
      </c>
      <c r="I24" s="15"/>
      <c r="J24" s="15"/>
      <c r="K24" s="15"/>
      <c r="L24" s="15"/>
      <c r="N24" s="0" t="s">
        <v>19</v>
      </c>
      <c r="O24" s="0" t="n">
        <f aca="false">SLOPE(B2:B26,A2:A26)</f>
        <v>9.77580339078747</v>
      </c>
    </row>
    <row r="25" customFormat="false" ht="12.8" hidden="false" customHeight="false" outlineLevel="0" collapsed="false">
      <c r="A25" s="2" t="n">
        <v>6.9</v>
      </c>
      <c r="B25" s="2" t="n">
        <v>76</v>
      </c>
      <c r="F25" s="14"/>
      <c r="G25" s="15"/>
      <c r="H25" s="15"/>
      <c r="I25" s="15"/>
      <c r="J25" s="15"/>
      <c r="K25" s="15"/>
      <c r="L25" s="15"/>
      <c r="N25" s="0" t="s">
        <v>20</v>
      </c>
      <c r="O25" s="0" t="n">
        <f aca="false">INTERCEPT(B2:B26,A2:A26)</f>
        <v>2.48367340537318</v>
      </c>
    </row>
    <row r="26" customFormat="false" ht="12.8" hidden="false" customHeight="false" outlineLevel="0" collapsed="false">
      <c r="A26" s="2" t="n">
        <v>7.8</v>
      </c>
      <c r="B26" s="2" t="n">
        <v>86</v>
      </c>
      <c r="F26" s="14" t="s">
        <v>21</v>
      </c>
      <c r="G26" s="15" t="n">
        <v>0.95</v>
      </c>
      <c r="H26" s="15"/>
      <c r="I26" s="15"/>
      <c r="J26" s="15"/>
      <c r="K26" s="15"/>
      <c r="L26" s="15"/>
    </row>
    <row r="28" customFormat="false" ht="12.8" hidden="false" customHeight="false" outlineLevel="0" collapsed="false">
      <c r="G28" s="13" t="s">
        <v>22</v>
      </c>
      <c r="H28" s="13" t="s">
        <v>7</v>
      </c>
      <c r="I28" s="13" t="s">
        <v>23</v>
      </c>
      <c r="J28" s="13" t="s">
        <v>24</v>
      </c>
      <c r="K28" s="13" t="str">
        <f aca="false">_xlfn.CONCAT("Lower " , INT($G$26 * 100) , "%")</f>
        <v>Lower 95%</v>
      </c>
      <c r="L28" s="13" t="str">
        <f aca="false">_xlfn.CONCAT("Upper " , INT($G$26 * 100) , "%")</f>
        <v>Upper 95%</v>
      </c>
    </row>
    <row r="29" customFormat="false" ht="12.8" hidden="false" customHeight="false" outlineLevel="0" collapsed="false">
      <c r="F29" s="14" t="str">
        <f aca="false">"Intercept"</f>
        <v>Intercept</v>
      </c>
      <c r="G29" s="15" t="n">
        <f aca="false" t="array" ref="G29:G30">INDEX($F$7:$G$7, 1 , ROW($G$30)+1 - ROW())</f>
        <v>-0.00628557874762858</v>
      </c>
      <c r="H29" s="15" t="n">
        <f aca="false" t="array" ref="H29:H30">INDEX($F$8:$G$8, 1 , ROW($H$30)+1 - ROW())</f>
        <v>0.258038281788061</v>
      </c>
      <c r="I29" s="15" t="n">
        <f aca="false" t="array" ref="I29:I30">$G$29:$G$30 / $H$29:$H$30</f>
        <v>-0.024359093945569</v>
      </c>
      <c r="J29" s="15" t="n">
        <f aca="false" t="array" ref="J29:J30">TDIST(ABS($I$29:$I$30) , $G$10 , 2 )</f>
        <v>0.980776287215833</v>
      </c>
      <c r="K29" s="15" t="n">
        <f aca="false" t="array" ref="K29:K30">$G$29:$G$30 - $H$29:$H$30 * TINV(1 - $G$26 , $G$10)</f>
        <v>-0.540078434147956</v>
      </c>
      <c r="L29" s="15" t="n">
        <f aca="false" t="array" ref="L29:L30">$G$29:$G$30 + $H$29:$H$30 * TINV(1 - $G$26 , $G$10)</f>
        <v>0.527507276652699</v>
      </c>
    </row>
    <row r="30" customFormat="false" ht="12.8" hidden="false" customHeight="false" outlineLevel="0" collapsed="false">
      <c r="F30" s="14" t="str">
        <f aca="false">"X1"</f>
        <v>X1</v>
      </c>
      <c r="G30" s="15" t="n">
        <v>0.0974802948474675</v>
      </c>
      <c r="H30" s="15" t="n">
        <v>0.00451654566148052</v>
      </c>
      <c r="I30" s="15" t="n">
        <v>21.5829313271049</v>
      </c>
      <c r="J30" s="15" t="n">
        <v>9.13262446746003E-017</v>
      </c>
      <c r="K30" s="15" t="n">
        <v>0.0881371082920407</v>
      </c>
      <c r="L30" s="15" t="n">
        <v>0.106823481402894</v>
      </c>
    </row>
    <row r="32" customFormat="false" ht="12.8" hidden="false" customHeight="false" outlineLevel="0" collapsed="false">
      <c r="F32" s="16" t="s">
        <v>25</v>
      </c>
      <c r="G32" s="16" t="s">
        <v>26</v>
      </c>
      <c r="H32" s="16" t="str">
        <f aca="false">"Y"</f>
        <v>Y</v>
      </c>
      <c r="I32" s="16" t="s">
        <v>17</v>
      </c>
    </row>
    <row r="33" customFormat="false" ht="12.8" hidden="false" customHeight="false" outlineLevel="0" collapsed="false">
      <c r="F33" s="15" t="n">
        <f aca="false" t="array" ref="F33:F57">$B$2:$B$26</f>
        <v>21</v>
      </c>
      <c r="G33" s="15" t="n">
        <f aca="false" t="array" ref="G33:G57">MMULT($F$33:$F$57 , $G$30) + $G$29</f>
        <v>2.04080061304919</v>
      </c>
      <c r="H33" s="15" t="n">
        <f aca="false" t="array" ref="H33:H57">$A$2:$A$26</f>
        <v>2.5</v>
      </c>
      <c r="I33" s="15" t="n">
        <f aca="false" t="array" ref="I33:I57">$H$33:$H$57 - $G$33:$G$57</f>
        <v>0.45919938695081</v>
      </c>
    </row>
    <row r="34" customFormat="false" ht="12.8" hidden="false" customHeight="false" outlineLevel="0" collapsed="false">
      <c r="F34" s="15" t="n">
        <v>47</v>
      </c>
      <c r="G34" s="15" t="n">
        <v>4.57528827908335</v>
      </c>
      <c r="H34" s="15" t="n">
        <v>5.1</v>
      </c>
      <c r="I34" s="15" t="n">
        <v>0.524711720916654</v>
      </c>
    </row>
    <row r="35" customFormat="false" ht="12.8" hidden="false" customHeight="false" outlineLevel="0" collapsed="false">
      <c r="F35" s="15" t="n">
        <v>27</v>
      </c>
      <c r="G35" s="15" t="n">
        <v>2.62568238213399</v>
      </c>
      <c r="H35" s="15" t="n">
        <v>3.2</v>
      </c>
      <c r="I35" s="15" t="n">
        <v>0.574317617866005</v>
      </c>
    </row>
    <row r="36" customFormat="false" ht="12.8" hidden="false" customHeight="false" outlineLevel="0" collapsed="false">
      <c r="F36" s="15" t="n">
        <v>75</v>
      </c>
      <c r="G36" s="15" t="n">
        <v>7.30473653481244</v>
      </c>
      <c r="H36" s="15" t="n">
        <v>8.5</v>
      </c>
      <c r="I36" s="15" t="n">
        <v>1.19526346518756</v>
      </c>
    </row>
    <row r="37" customFormat="false" ht="12.8" hidden="false" customHeight="false" outlineLevel="0" collapsed="false">
      <c r="F37" s="15" t="n">
        <v>30</v>
      </c>
      <c r="G37" s="15" t="n">
        <v>2.9181232666764</v>
      </c>
      <c r="H37" s="15" t="n">
        <v>3.5</v>
      </c>
      <c r="I37" s="15" t="n">
        <v>0.581876733323603</v>
      </c>
    </row>
    <row r="38" customFormat="false" ht="12.8" hidden="false" customHeight="false" outlineLevel="0" collapsed="false">
      <c r="F38" s="15" t="n">
        <v>20</v>
      </c>
      <c r="G38" s="15" t="n">
        <v>1.94332031820172</v>
      </c>
      <c r="H38" s="15" t="n">
        <v>1.5</v>
      </c>
      <c r="I38" s="15" t="n">
        <v>-0.443320318201722</v>
      </c>
    </row>
    <row r="39" customFormat="false" ht="12.8" hidden="false" customHeight="false" outlineLevel="0" collapsed="false">
      <c r="F39" s="15" t="n">
        <v>88</v>
      </c>
      <c r="G39" s="15" t="n">
        <v>8.57198036782951</v>
      </c>
      <c r="H39" s="15" t="n">
        <v>9.2</v>
      </c>
      <c r="I39" s="15" t="n">
        <v>0.628019632170485</v>
      </c>
    </row>
    <row r="40" customFormat="false" ht="12.8" hidden="false" customHeight="false" outlineLevel="0" collapsed="false">
      <c r="F40" s="15" t="n">
        <v>60</v>
      </c>
      <c r="G40" s="15" t="n">
        <v>5.84253211210042</v>
      </c>
      <c r="H40" s="15" t="n">
        <v>5.5</v>
      </c>
      <c r="I40" s="15" t="n">
        <v>-0.342532112100423</v>
      </c>
    </row>
    <row r="41" customFormat="false" ht="12.8" hidden="false" customHeight="false" outlineLevel="0" collapsed="false">
      <c r="F41" s="15" t="n">
        <v>81</v>
      </c>
      <c r="G41" s="15" t="n">
        <v>7.88961830389724</v>
      </c>
      <c r="H41" s="15" t="n">
        <v>8.3</v>
      </c>
      <c r="I41" s="15" t="n">
        <v>0.410381696102759</v>
      </c>
    </row>
    <row r="42" customFormat="false" ht="12.8" hidden="false" customHeight="false" outlineLevel="0" collapsed="false">
      <c r="F42" s="15" t="n">
        <v>25</v>
      </c>
      <c r="G42" s="15" t="n">
        <v>2.43072179243906</v>
      </c>
      <c r="H42" s="15" t="n">
        <v>2.7</v>
      </c>
      <c r="I42" s="15" t="n">
        <v>0.26927820756094</v>
      </c>
    </row>
    <row r="43" customFormat="false" ht="12.8" hidden="false" customHeight="false" outlineLevel="0" collapsed="false">
      <c r="F43" s="15" t="n">
        <v>85</v>
      </c>
      <c r="G43" s="15" t="n">
        <v>8.27953948328711</v>
      </c>
      <c r="H43" s="15" t="n">
        <v>7.7</v>
      </c>
      <c r="I43" s="15" t="n">
        <v>-0.579539483287113</v>
      </c>
    </row>
    <row r="44" customFormat="false" ht="12.8" hidden="false" customHeight="false" outlineLevel="0" collapsed="false">
      <c r="F44" s="15" t="n">
        <v>62</v>
      </c>
      <c r="G44" s="15" t="n">
        <v>6.03749270179536</v>
      </c>
      <c r="H44" s="15" t="n">
        <v>5.9</v>
      </c>
      <c r="I44" s="15" t="n">
        <v>-0.137492701795359</v>
      </c>
    </row>
    <row r="45" customFormat="false" ht="12.8" hidden="false" customHeight="false" outlineLevel="0" collapsed="false">
      <c r="F45" s="15" t="n">
        <v>41</v>
      </c>
      <c r="G45" s="15" t="n">
        <v>3.99040650999854</v>
      </c>
      <c r="H45" s="15" t="n">
        <v>4.5</v>
      </c>
      <c r="I45" s="15" t="n">
        <v>0.50959349000146</v>
      </c>
    </row>
    <row r="46" customFormat="false" ht="12.8" hidden="false" customHeight="false" outlineLevel="0" collapsed="false">
      <c r="F46" s="15" t="n">
        <v>42</v>
      </c>
      <c r="G46" s="15" t="n">
        <v>4.08788680484601</v>
      </c>
      <c r="H46" s="15" t="n">
        <v>3.3</v>
      </c>
      <c r="I46" s="15" t="n">
        <v>-0.787886804846008</v>
      </c>
    </row>
    <row r="47" customFormat="false" ht="12.8" hidden="false" customHeight="false" outlineLevel="0" collapsed="false">
      <c r="F47" s="15" t="n">
        <v>17</v>
      </c>
      <c r="G47" s="15" t="n">
        <v>1.65087943365932</v>
      </c>
      <c r="H47" s="15" t="n">
        <v>1.1</v>
      </c>
      <c r="I47" s="15" t="n">
        <v>-0.550879433659319</v>
      </c>
    </row>
    <row r="48" customFormat="false" ht="12.8" hidden="false" customHeight="false" outlineLevel="0" collapsed="false">
      <c r="F48" s="15" t="n">
        <v>95</v>
      </c>
      <c r="G48" s="15" t="n">
        <v>9.25434243176179</v>
      </c>
      <c r="H48" s="15" t="n">
        <v>8.9</v>
      </c>
      <c r="I48" s="15" t="n">
        <v>-0.354342431761788</v>
      </c>
    </row>
    <row r="49" customFormat="false" ht="12.8" hidden="false" customHeight="false" outlineLevel="0" collapsed="false">
      <c r="F49" s="15" t="n">
        <v>30</v>
      </c>
      <c r="G49" s="15" t="n">
        <v>2.9181232666764</v>
      </c>
      <c r="H49" s="15" t="n">
        <v>2.5</v>
      </c>
      <c r="I49" s="15" t="n">
        <v>-0.418123266676397</v>
      </c>
    </row>
    <row r="50" customFormat="false" ht="12.8" hidden="false" customHeight="false" outlineLevel="0" collapsed="false">
      <c r="F50" s="15" t="n">
        <v>24</v>
      </c>
      <c r="G50" s="15" t="n">
        <v>2.33324149759159</v>
      </c>
      <c r="H50" s="15" t="n">
        <v>1.9</v>
      </c>
      <c r="I50" s="15" t="n">
        <v>-0.433241497591592</v>
      </c>
    </row>
    <row r="51" customFormat="false" ht="12.8" hidden="false" customHeight="false" outlineLevel="0" collapsed="false">
      <c r="F51" s="15" t="n">
        <v>67</v>
      </c>
      <c r="G51" s="15" t="n">
        <v>6.5248941760327</v>
      </c>
      <c r="H51" s="15" t="n">
        <v>6.1</v>
      </c>
      <c r="I51" s="15" t="n">
        <v>-0.424894176032697</v>
      </c>
    </row>
    <row r="52" customFormat="false" ht="12.8" hidden="false" customHeight="false" outlineLevel="0" collapsed="false">
      <c r="F52" s="15" t="n">
        <v>69</v>
      </c>
      <c r="G52" s="15" t="n">
        <v>6.71985476572763</v>
      </c>
      <c r="H52" s="15" t="n">
        <v>7.4</v>
      </c>
      <c r="I52" s="15" t="n">
        <v>0.680145234272369</v>
      </c>
    </row>
    <row r="53" customFormat="false" ht="12.8" hidden="false" customHeight="false" outlineLevel="0" collapsed="false">
      <c r="F53" s="15" t="n">
        <v>30</v>
      </c>
      <c r="G53" s="15" t="n">
        <v>2.9181232666764</v>
      </c>
      <c r="H53" s="15" t="n">
        <v>2.7</v>
      </c>
      <c r="I53" s="15" t="n">
        <v>-0.218123266676397</v>
      </c>
    </row>
    <row r="54" customFormat="false" ht="12.8" hidden="false" customHeight="false" outlineLevel="0" collapsed="false">
      <c r="F54" s="15" t="n">
        <v>54</v>
      </c>
      <c r="G54" s="15" t="n">
        <v>5.25765034301562</v>
      </c>
      <c r="H54" s="15" t="n">
        <v>4.8</v>
      </c>
      <c r="I54" s="15" t="n">
        <v>-0.457650343015619</v>
      </c>
    </row>
    <row r="55" customFormat="false" ht="12.8" hidden="false" customHeight="false" outlineLevel="0" collapsed="false">
      <c r="F55" s="15" t="n">
        <v>35</v>
      </c>
      <c r="G55" s="15" t="n">
        <v>3.40552474091373</v>
      </c>
      <c r="H55" s="15" t="n">
        <v>3.8</v>
      </c>
      <c r="I55" s="15" t="n">
        <v>0.394475259086265</v>
      </c>
    </row>
    <row r="56" customFormat="false" ht="12.8" hidden="false" customHeight="false" outlineLevel="0" collapsed="false">
      <c r="F56" s="15" t="n">
        <v>76</v>
      </c>
      <c r="G56" s="15" t="n">
        <v>7.4022168296599</v>
      </c>
      <c r="H56" s="15" t="n">
        <v>6.9</v>
      </c>
      <c r="I56" s="15" t="n">
        <v>-0.502216829659904</v>
      </c>
    </row>
    <row r="57" customFormat="false" ht="12.8" hidden="false" customHeight="false" outlineLevel="0" collapsed="false">
      <c r="F57" s="15" t="n">
        <v>86</v>
      </c>
      <c r="G57" s="15" t="n">
        <v>8.37701977813458</v>
      </c>
      <c r="H57" s="15" t="n">
        <v>7.8</v>
      </c>
      <c r="I57" s="15" t="n">
        <v>-0.577019778134578</v>
      </c>
    </row>
  </sheetData>
  <mergeCells count="10">
    <mergeCell ref="F3:G3"/>
    <mergeCell ref="F4:G4"/>
    <mergeCell ref="F6:G6"/>
    <mergeCell ref="E13:G13"/>
    <mergeCell ref="E14:F14"/>
    <mergeCell ref="E15:F15"/>
    <mergeCell ref="E16:F16"/>
    <mergeCell ref="E17:F17"/>
    <mergeCell ref="E18:F18"/>
    <mergeCell ref="F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2022-04-16T18:16:43Z</dcterms:modified>
  <cp:revision>1</cp:revision>
  <dc:subject/>
  <dc:title/>
</cp:coreProperties>
</file>