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riya PC\Documents\Data Analyst Role\FoodBusiness Project\FoodBusiness Excel Project_Github\"/>
    </mc:Choice>
  </mc:AlternateContent>
  <xr:revisionPtr revIDLastSave="0" documentId="13_ncr:1_{8CB75696-8171-46E8-B3E7-8D35978DAF41}" xr6:coauthVersionLast="47" xr6:coauthVersionMax="47" xr10:uidLastSave="{00000000-0000-0000-0000-000000000000}"/>
  <bookViews>
    <workbookView xWindow="-108" yWindow="-108" windowWidth="23256" windowHeight="12576" activeTab="4" xr2:uid="{62CA86BB-45D2-44E3-9D44-323C37F682B3}"/>
  </bookViews>
  <sheets>
    <sheet name="Raw_Data" sheetId="1" r:id="rId1"/>
    <sheet name="Cleaned_data" sheetId="6" r:id="rId2"/>
    <sheet name="Pivot Table - 1" sheetId="3" r:id="rId3"/>
    <sheet name="Chart_Analysis-1" sheetId="4" r:id="rId4"/>
    <sheet name="Pivot Table -2" sheetId="7" r:id="rId5"/>
    <sheet name="Chart_Analysis 2" sheetId="8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6" l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P2" i="6"/>
  <c r="T2" i="6" s="1"/>
  <c r="P3" i="6"/>
  <c r="T3" i="6" s="1"/>
  <c r="P4" i="6"/>
  <c r="T4" i="6" s="1"/>
  <c r="P5" i="6"/>
  <c r="T5" i="6" s="1"/>
  <c r="P6" i="6"/>
  <c r="T6" i="6" s="1"/>
  <c r="P7" i="6"/>
  <c r="T7" i="6" s="1"/>
  <c r="P8" i="6"/>
  <c r="T8" i="6" s="1"/>
  <c r="P9" i="6"/>
  <c r="T9" i="6" s="1"/>
  <c r="P10" i="6"/>
  <c r="T10" i="6" s="1"/>
  <c r="P11" i="6"/>
  <c r="T11" i="6" s="1"/>
  <c r="P12" i="6"/>
  <c r="T12" i="6" s="1"/>
  <c r="P13" i="6"/>
  <c r="T13" i="6" s="1"/>
  <c r="P14" i="6"/>
  <c r="T14" i="6" s="1"/>
  <c r="P15" i="6"/>
  <c r="T15" i="6" s="1"/>
  <c r="P16" i="6"/>
  <c r="T16" i="6" s="1"/>
  <c r="P17" i="6"/>
  <c r="T17" i="6" s="1"/>
  <c r="P18" i="6"/>
  <c r="T18" i="6" s="1"/>
  <c r="P19" i="6"/>
  <c r="T19" i="6" s="1"/>
  <c r="P20" i="6"/>
  <c r="T20" i="6" s="1"/>
  <c r="P21" i="6"/>
  <c r="T21" i="6" s="1"/>
  <c r="P22" i="6"/>
  <c r="T22" i="6" s="1"/>
  <c r="P23" i="6"/>
  <c r="T23" i="6" s="1"/>
  <c r="P24" i="6"/>
  <c r="T24" i="6" s="1"/>
  <c r="P25" i="6"/>
  <c r="T25" i="6" s="1"/>
  <c r="P26" i="6"/>
  <c r="T26" i="6" s="1"/>
  <c r="P27" i="6"/>
  <c r="T27" i="6" s="1"/>
  <c r="P28" i="6"/>
  <c r="T28" i="6" s="1"/>
  <c r="P29" i="6"/>
  <c r="T29" i="6" s="1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P48" i="6"/>
  <c r="T48" i="6" s="1"/>
  <c r="P49" i="6"/>
  <c r="T49" i="6" s="1"/>
  <c r="P50" i="6"/>
  <c r="T50" i="6" s="1"/>
  <c r="P51" i="6"/>
  <c r="T51" i="6" s="1"/>
  <c r="P52" i="6"/>
  <c r="T52" i="6" s="1"/>
  <c r="P53" i="6"/>
  <c r="T53" i="6" s="1"/>
  <c r="P54" i="6"/>
  <c r="T54" i="6" s="1"/>
  <c r="P55" i="6"/>
  <c r="T55" i="6" s="1"/>
  <c r="P56" i="6"/>
  <c r="T56" i="6" s="1"/>
  <c r="P57" i="6"/>
  <c r="T57" i="6" s="1"/>
  <c r="P58" i="6"/>
  <c r="T58" i="6" s="1"/>
  <c r="P59" i="6"/>
  <c r="T59" i="6" s="1"/>
  <c r="P60" i="6"/>
  <c r="T60" i="6" s="1"/>
  <c r="P61" i="6"/>
  <c r="T61" i="6" s="1"/>
  <c r="P62" i="6"/>
  <c r="T62" i="6" s="1"/>
  <c r="P63" i="6"/>
  <c r="T63" i="6" s="1"/>
  <c r="P64" i="6"/>
  <c r="T64" i="6" s="1"/>
  <c r="P65" i="6"/>
  <c r="T65" i="6" s="1"/>
  <c r="P66" i="6"/>
  <c r="T66" i="6" s="1"/>
  <c r="P67" i="6"/>
  <c r="T67" i="6" s="1"/>
  <c r="P68" i="6"/>
  <c r="T68" i="6" s="1"/>
  <c r="P69" i="6"/>
  <c r="T69" i="6" s="1"/>
  <c r="P70" i="6"/>
  <c r="T70" i="6" s="1"/>
  <c r="P71" i="6"/>
  <c r="T71" i="6" s="1"/>
  <c r="P72" i="6"/>
  <c r="T72" i="6" s="1"/>
  <c r="P73" i="6"/>
  <c r="T73" i="6" s="1"/>
  <c r="P74" i="6"/>
  <c r="T74" i="6" s="1"/>
  <c r="P75" i="6"/>
  <c r="T75" i="6" s="1"/>
  <c r="P76" i="6"/>
  <c r="T76" i="6" s="1"/>
  <c r="P77" i="6"/>
  <c r="T77" i="6" s="1"/>
  <c r="P78" i="6"/>
  <c r="T78" i="6" s="1"/>
  <c r="P79" i="6"/>
  <c r="T79" i="6" s="1"/>
  <c r="P80" i="6"/>
  <c r="T80" i="6" s="1"/>
  <c r="P81" i="6"/>
  <c r="T81" i="6" s="1"/>
  <c r="P82" i="6"/>
  <c r="T82" i="6" s="1"/>
  <c r="P83" i="6"/>
  <c r="T83" i="6" s="1"/>
  <c r="P84" i="6"/>
  <c r="T84" i="6" s="1"/>
  <c r="P85" i="6"/>
  <c r="T85" i="6" s="1"/>
  <c r="P86" i="6"/>
  <c r="T86" i="6" s="1"/>
  <c r="P87" i="6"/>
  <c r="T87" i="6" s="1"/>
  <c r="P88" i="6"/>
  <c r="T88" i="6" s="1"/>
  <c r="P89" i="6"/>
  <c r="T89" i="6" s="1"/>
  <c r="P90" i="6"/>
  <c r="T90" i="6" s="1"/>
  <c r="P91" i="6"/>
  <c r="T91" i="6" s="1"/>
  <c r="P92" i="6"/>
  <c r="T92" i="6" s="1"/>
  <c r="P93" i="6"/>
  <c r="T93" i="6" s="1"/>
  <c r="P94" i="6"/>
  <c r="T94" i="6" s="1"/>
  <c r="P95" i="6"/>
  <c r="T95" i="6" s="1"/>
  <c r="P96" i="6"/>
  <c r="T96" i="6" s="1"/>
  <c r="P97" i="6"/>
  <c r="T97" i="6" s="1"/>
  <c r="P98" i="6"/>
  <c r="T98" i="6" s="1"/>
  <c r="P99" i="6"/>
  <c r="T99" i="6" s="1"/>
  <c r="P100" i="6"/>
  <c r="T100" i="6" s="1"/>
  <c r="P101" i="6"/>
  <c r="T101" i="6" s="1"/>
  <c r="P102" i="6"/>
  <c r="T102" i="6" s="1"/>
  <c r="P103" i="6"/>
  <c r="T103" i="6" s="1"/>
  <c r="P104" i="6"/>
  <c r="T104" i="6" s="1"/>
  <c r="P105" i="6"/>
  <c r="T105" i="6" s="1"/>
  <c r="P106" i="6"/>
  <c r="T106" i="6" s="1"/>
  <c r="P107" i="6"/>
  <c r="T107" i="6" s="1"/>
  <c r="P108" i="6"/>
  <c r="T108" i="6" s="1"/>
  <c r="P109" i="6"/>
  <c r="T109" i="6" s="1"/>
  <c r="P110" i="6"/>
  <c r="T110" i="6" s="1"/>
  <c r="P111" i="6"/>
  <c r="T111" i="6" s="1"/>
  <c r="P112" i="6"/>
  <c r="T112" i="6" s="1"/>
  <c r="P113" i="6"/>
  <c r="T113" i="6" s="1"/>
  <c r="P114" i="6"/>
  <c r="T114" i="6" s="1"/>
  <c r="P115" i="6"/>
  <c r="T115" i="6" s="1"/>
  <c r="P116" i="6"/>
  <c r="T116" i="6" s="1"/>
  <c r="P117" i="6"/>
  <c r="T117" i="6" s="1"/>
  <c r="P118" i="6"/>
  <c r="T118" i="6" s="1"/>
  <c r="P119" i="6"/>
  <c r="T119" i="6" s="1"/>
  <c r="P120" i="6"/>
  <c r="T120" i="6" s="1"/>
  <c r="P121" i="6"/>
  <c r="T121" i="6" s="1"/>
  <c r="P122" i="6"/>
  <c r="T122" i="6" s="1"/>
  <c r="P123" i="6"/>
  <c r="T123" i="6" s="1"/>
  <c r="P124" i="6"/>
  <c r="T124" i="6" s="1"/>
  <c r="P125" i="6"/>
  <c r="T125" i="6" s="1"/>
  <c r="P126" i="6"/>
  <c r="T126" i="6" s="1"/>
  <c r="P127" i="6"/>
  <c r="T127" i="6" s="1"/>
  <c r="P128" i="6"/>
  <c r="T128" i="6" s="1"/>
  <c r="P129" i="6"/>
  <c r="T129" i="6" s="1"/>
  <c r="P130" i="6"/>
  <c r="T130" i="6" s="1"/>
  <c r="P131" i="6"/>
  <c r="T131" i="6" s="1"/>
  <c r="P132" i="6"/>
  <c r="T132" i="6" s="1"/>
  <c r="P133" i="6"/>
  <c r="T133" i="6" s="1"/>
  <c r="P134" i="6"/>
  <c r="T134" i="6" s="1"/>
  <c r="P135" i="6"/>
  <c r="T135" i="6" s="1"/>
  <c r="P136" i="6"/>
  <c r="T136" i="6" s="1"/>
  <c r="P137" i="6"/>
  <c r="T137" i="6" s="1"/>
  <c r="P138" i="6"/>
  <c r="T138" i="6" s="1"/>
  <c r="P139" i="6"/>
  <c r="T139" i="6" s="1"/>
  <c r="P140" i="6"/>
  <c r="T140" i="6" s="1"/>
  <c r="P141" i="6"/>
  <c r="T141" i="6" s="1"/>
  <c r="P142" i="6"/>
  <c r="T142" i="6" s="1"/>
  <c r="P143" i="6"/>
  <c r="T143" i="6" s="1"/>
  <c r="P144" i="6"/>
  <c r="T144" i="6" s="1"/>
  <c r="P145" i="6"/>
  <c r="T145" i="6" s="1"/>
  <c r="P146" i="6"/>
  <c r="T146" i="6" s="1"/>
  <c r="P147" i="6"/>
  <c r="T147" i="6" s="1"/>
  <c r="P148" i="6"/>
  <c r="T148" i="6" s="1"/>
  <c r="P149" i="6"/>
  <c r="T149" i="6" s="1"/>
  <c r="P150" i="6"/>
  <c r="T150" i="6" s="1"/>
  <c r="P151" i="6"/>
  <c r="T151" i="6" s="1"/>
  <c r="P152" i="6"/>
  <c r="T152" i="6" s="1"/>
  <c r="P153" i="6"/>
  <c r="T153" i="6" s="1"/>
  <c r="P154" i="6"/>
  <c r="T154" i="6" s="1"/>
  <c r="P155" i="6"/>
  <c r="T155" i="6" s="1"/>
  <c r="P156" i="6"/>
  <c r="T156" i="6" s="1"/>
  <c r="P157" i="6"/>
  <c r="T157" i="6" s="1"/>
  <c r="P158" i="6"/>
  <c r="T158" i="6" s="1"/>
  <c r="P159" i="6"/>
  <c r="T159" i="6" s="1"/>
  <c r="P160" i="6"/>
  <c r="T160" i="6" s="1"/>
  <c r="P161" i="6"/>
  <c r="T161" i="6" s="1"/>
  <c r="P162" i="6"/>
  <c r="T162" i="6" s="1"/>
  <c r="P163" i="6"/>
  <c r="T163" i="6" s="1"/>
  <c r="P164" i="6"/>
  <c r="T164" i="6" s="1"/>
  <c r="P165" i="6"/>
  <c r="T165" i="6" s="1"/>
  <c r="P166" i="6"/>
  <c r="T166" i="6" s="1"/>
  <c r="P167" i="6"/>
  <c r="T167" i="6" s="1"/>
  <c r="P168" i="6"/>
  <c r="T168" i="6" s="1"/>
  <c r="P169" i="6"/>
  <c r="T169" i="6" s="1"/>
  <c r="P170" i="6"/>
  <c r="T170" i="6" s="1"/>
  <c r="P171" i="6"/>
  <c r="T171" i="6" s="1"/>
  <c r="P172" i="6"/>
  <c r="T172" i="6" s="1"/>
  <c r="P173" i="6"/>
  <c r="T173" i="6" s="1"/>
  <c r="P174" i="6"/>
  <c r="T174" i="6" s="1"/>
  <c r="P175" i="6"/>
  <c r="T175" i="6" s="1"/>
  <c r="P176" i="6"/>
  <c r="T176" i="6" s="1"/>
  <c r="P177" i="6"/>
  <c r="T177" i="6" s="1"/>
  <c r="P178" i="6"/>
  <c r="T178" i="6" s="1"/>
  <c r="P179" i="6"/>
  <c r="T179" i="6" s="1"/>
  <c r="P180" i="6"/>
  <c r="T180" i="6" s="1"/>
  <c r="P181" i="6"/>
  <c r="T181" i="6" s="1"/>
  <c r="P182" i="6"/>
  <c r="T182" i="6" s="1"/>
  <c r="P183" i="6"/>
  <c r="T183" i="6" s="1"/>
  <c r="P184" i="6"/>
  <c r="T184" i="6" s="1"/>
  <c r="P185" i="6"/>
  <c r="T185" i="6" s="1"/>
  <c r="P186" i="6"/>
  <c r="T186" i="6" s="1"/>
  <c r="P187" i="6"/>
  <c r="T187" i="6" s="1"/>
  <c r="P188" i="6"/>
  <c r="T188" i="6" s="1"/>
  <c r="P189" i="6"/>
  <c r="T189" i="6" s="1"/>
  <c r="P190" i="6"/>
  <c r="T190" i="6" s="1"/>
  <c r="P191" i="6"/>
  <c r="T191" i="6" s="1"/>
  <c r="P192" i="6"/>
  <c r="T192" i="6" s="1"/>
  <c r="P193" i="6"/>
  <c r="T193" i="6" s="1"/>
  <c r="P194" i="6"/>
  <c r="T194" i="6" s="1"/>
  <c r="P195" i="6"/>
  <c r="T195" i="6" s="1"/>
  <c r="P196" i="6"/>
  <c r="T196" i="6" s="1"/>
  <c r="P197" i="6"/>
  <c r="T197" i="6" s="1"/>
  <c r="P198" i="6"/>
  <c r="T198" i="6" s="1"/>
  <c r="P199" i="6"/>
  <c r="T199" i="6" s="1"/>
  <c r="P200" i="6"/>
  <c r="T200" i="6" s="1"/>
</calcChain>
</file>

<file path=xl/sharedStrings.xml><?xml version="1.0" encoding="utf-8"?>
<sst xmlns="http://schemas.openxmlformats.org/spreadsheetml/2006/main" count="3275" uniqueCount="320">
  <si>
    <t>customer_id</t>
  </si>
  <si>
    <t>name</t>
  </si>
  <si>
    <t>gender</t>
  </si>
  <si>
    <t>age</t>
  </si>
  <si>
    <t>city</t>
  </si>
  <si>
    <t>Maria Baker</t>
  </si>
  <si>
    <t>Other</t>
  </si>
  <si>
    <t>Birmingham</t>
  </si>
  <si>
    <t>Jimmy Owens</t>
  </si>
  <si>
    <t>Suzanne Moore</t>
  </si>
  <si>
    <t>Male</t>
  </si>
  <si>
    <t>London</t>
  </si>
  <si>
    <t>Miguel Johnson</t>
  </si>
  <si>
    <t>Female</t>
  </si>
  <si>
    <t>Leeds</t>
  </si>
  <si>
    <t>Gabrielle Martinez</t>
  </si>
  <si>
    <t>Bristol</t>
  </si>
  <si>
    <t>Eric Howard</t>
  </si>
  <si>
    <t>Coventry</t>
  </si>
  <si>
    <t>Russell Thomas</t>
  </si>
  <si>
    <t>Nathaniel Luna</t>
  </si>
  <si>
    <t>Robert Giles</t>
  </si>
  <si>
    <t>Debbie Fowler</t>
  </si>
  <si>
    <t>Manchester</t>
  </si>
  <si>
    <t>Tracy Robinson</t>
  </si>
  <si>
    <t>Martha Banks</t>
  </si>
  <si>
    <t>Patricia Hart</t>
  </si>
  <si>
    <t>Jeremy Shea</t>
  </si>
  <si>
    <t>Amy Chambers</t>
  </si>
  <si>
    <t>Derek Thompson</t>
  </si>
  <si>
    <t>William Duncan</t>
  </si>
  <si>
    <t>Vanessa Schmidt</t>
  </si>
  <si>
    <t>Adam Barry</t>
  </si>
  <si>
    <t>Phillip Lam</t>
  </si>
  <si>
    <t>John Brown</t>
  </si>
  <si>
    <t>Thomas Lynch</t>
  </si>
  <si>
    <t>Yolanda Peterson</t>
  </si>
  <si>
    <t>Heather Lutz</t>
  </si>
  <si>
    <t>Amber Sellers</t>
  </si>
  <si>
    <t>Dennis Walker</t>
  </si>
  <si>
    <t>Vanessa Johnson</t>
  </si>
  <si>
    <t>Jason Alvarado</t>
  </si>
  <si>
    <t>Daniel Tate</t>
  </si>
  <si>
    <t>John Brady</t>
  </si>
  <si>
    <t>Charles Kelley</t>
  </si>
  <si>
    <t>Keith Warren</t>
  </si>
  <si>
    <t>Bruce Brooks V</t>
  </si>
  <si>
    <t>Matthew Kelly</t>
  </si>
  <si>
    <t>Rebecca Moore</t>
  </si>
  <si>
    <t>Joshua Lynch</t>
  </si>
  <si>
    <t>Amy Fleming</t>
  </si>
  <si>
    <t>Beverly Callahan</t>
  </si>
  <si>
    <t>Adam Pacheco</t>
  </si>
  <si>
    <t>Stephanie Moore</t>
  </si>
  <si>
    <t>James Lynch</t>
  </si>
  <si>
    <t>Kevin Avery</t>
  </si>
  <si>
    <t>Daniel Freeman</t>
  </si>
  <si>
    <t>Kristin Castillo</t>
  </si>
  <si>
    <t>Monica Wood</t>
  </si>
  <si>
    <t>Anthony Green</t>
  </si>
  <si>
    <t>Michael Thompson</t>
  </si>
  <si>
    <t>Paul Hill II</t>
  </si>
  <si>
    <t>Maria Wilson</t>
  </si>
  <si>
    <t>Kristina Whitaker</t>
  </si>
  <si>
    <t>Shelly Munoz MD</t>
  </si>
  <si>
    <t>Andre Fields</t>
  </si>
  <si>
    <t>Todd Vega</t>
  </si>
  <si>
    <t>Dawn Williams</t>
  </si>
  <si>
    <t>Laura Burch</t>
  </si>
  <si>
    <t>Dr. Darlene Daniel MD</t>
  </si>
  <si>
    <t>Mark Heath</t>
  </si>
  <si>
    <t>James Humphrey</t>
  </si>
  <si>
    <t>Donald Cook</t>
  </si>
  <si>
    <t>Adrian Douglas</t>
  </si>
  <si>
    <t>Jessica Reid</t>
  </si>
  <si>
    <t>Sean Silva</t>
  </si>
  <si>
    <t>Debbie White</t>
  </si>
  <si>
    <t>Nathan Wilson</t>
  </si>
  <si>
    <t>Julia Waller</t>
  </si>
  <si>
    <t>Brianna Valentine</t>
  </si>
  <si>
    <t>Amanda Lara</t>
  </si>
  <si>
    <t>Linda Williams</t>
  </si>
  <si>
    <t>Michael Hamilton</t>
  </si>
  <si>
    <t>James Turner</t>
  </si>
  <si>
    <t>Kevin Morrison</t>
  </si>
  <si>
    <t>Jacob Williams</t>
  </si>
  <si>
    <t>Candace Garrett</t>
  </si>
  <si>
    <t>John Adams</t>
  </si>
  <si>
    <t>Richard Herrera</t>
  </si>
  <si>
    <t>Kathryn Johnson</t>
  </si>
  <si>
    <t>Eric Garcia</t>
  </si>
  <si>
    <t>Dennis Hampton</t>
  </si>
  <si>
    <t>Katherine Warren</t>
  </si>
  <si>
    <t>Gregory Mitchell</t>
  </si>
  <si>
    <t>Vincent Chandler</t>
  </si>
  <si>
    <t>Patricia Fitzpatrick</t>
  </si>
  <si>
    <t>Suzanne French</t>
  </si>
  <si>
    <t>Matthew Beck</t>
  </si>
  <si>
    <t>Jeremy Ortiz</t>
  </si>
  <si>
    <t>Donald Daniel</t>
  </si>
  <si>
    <t>Adam Harris</t>
  </si>
  <si>
    <t>Robert Warner</t>
  </si>
  <si>
    <t>Cindy Mccormick</t>
  </si>
  <si>
    <t>Crystal Drake</t>
  </si>
  <si>
    <t>John Tucker</t>
  </si>
  <si>
    <t>William Clarke DDS</t>
  </si>
  <si>
    <t>Warren Stafford</t>
  </si>
  <si>
    <t>Sarah Young</t>
  </si>
  <si>
    <t>Mary Cunningham</t>
  </si>
  <si>
    <t>Melissa Jones</t>
  </si>
  <si>
    <t>Charles Foster</t>
  </si>
  <si>
    <t>Betty Austin</t>
  </si>
  <si>
    <t>Robin Rogers</t>
  </si>
  <si>
    <t>Melanie Odom</t>
  </si>
  <si>
    <t>Brian Hernandez</t>
  </si>
  <si>
    <t>Maria Hernandez</t>
  </si>
  <si>
    <t>John Huerta</t>
  </si>
  <si>
    <t>Michael Stevenson</t>
  </si>
  <si>
    <t>Brian Holmes</t>
  </si>
  <si>
    <t>Jamie Gonzalez</t>
  </si>
  <si>
    <t>Christine Garcia</t>
  </si>
  <si>
    <t>Justin Wilkerson</t>
  </si>
  <si>
    <t>Ashley Mendez</t>
  </si>
  <si>
    <t>Hannah Hoffman</t>
  </si>
  <si>
    <t>Valerie Davis</t>
  </si>
  <si>
    <t>Jamie Esparza</t>
  </si>
  <si>
    <t>Tracey Richardson</t>
  </si>
  <si>
    <t>Susan Campbell</t>
  </si>
  <si>
    <t>Victoria Heath</t>
  </si>
  <si>
    <t>Rose Gonzalez</t>
  </si>
  <si>
    <t>Alexandria George DVM</t>
  </si>
  <si>
    <t>Blake Hudson</t>
  </si>
  <si>
    <t>Crystal Clark</t>
  </si>
  <si>
    <t>Brenda Williams</t>
  </si>
  <si>
    <t>Blake Ho</t>
  </si>
  <si>
    <t>Ian Medina</t>
  </si>
  <si>
    <t>Mark Ruiz</t>
  </si>
  <si>
    <t>Deborah Allison</t>
  </si>
  <si>
    <t>Jason Hernandez</t>
  </si>
  <si>
    <t>Sean Hansen</t>
  </si>
  <si>
    <t>Kristina Flores</t>
  </si>
  <si>
    <t>Luis Hunter</t>
  </si>
  <si>
    <t>Jasmine Floyd</t>
  </si>
  <si>
    <t>Robert Brown</t>
  </si>
  <si>
    <t>Alex Montgomery</t>
  </si>
  <si>
    <t>Anita Christensen</t>
  </si>
  <si>
    <t>Alexander Cook</t>
  </si>
  <si>
    <t>Brandon Duncan</t>
  </si>
  <si>
    <t>Stacy Marks</t>
  </si>
  <si>
    <t>Veronica Cummings</t>
  </si>
  <si>
    <t>Angelica Cooper</t>
  </si>
  <si>
    <t>Leslie Evans</t>
  </si>
  <si>
    <t>Bianca Torres</t>
  </si>
  <si>
    <t>Karen Adams</t>
  </si>
  <si>
    <t>Ronald Downs</t>
  </si>
  <si>
    <t>Katherine Armstrong</t>
  </si>
  <si>
    <t>Michele Lutz</t>
  </si>
  <si>
    <t>Tracy Soto</t>
  </si>
  <si>
    <t>David Owen</t>
  </si>
  <si>
    <t>Ashley Bray</t>
  </si>
  <si>
    <t>Daniel Martin</t>
  </si>
  <si>
    <t>Erin Greene</t>
  </si>
  <si>
    <t>Guy Baldwin</t>
  </si>
  <si>
    <t>Kevin Williams</t>
  </si>
  <si>
    <t>Nathan Lewis</t>
  </si>
  <si>
    <t>Mary Allen</t>
  </si>
  <si>
    <t>Darlene Lewis</t>
  </si>
  <si>
    <t>Joshua Berger</t>
  </si>
  <si>
    <t>Rita Reid</t>
  </si>
  <si>
    <t>Benjamin Gomez</t>
  </si>
  <si>
    <t>Michelle Cooper</t>
  </si>
  <si>
    <t>Brenda Nguyen MD</t>
  </si>
  <si>
    <t>Amanda Butler</t>
  </si>
  <si>
    <t>Mindy Ward</t>
  </si>
  <si>
    <t>Jessica Mathis</t>
  </si>
  <si>
    <t>Amber Stevens</t>
  </si>
  <si>
    <t>Laura Roberts</t>
  </si>
  <si>
    <t>Kim Campbell DVM</t>
  </si>
  <si>
    <t>Tyrone Odonnell</t>
  </si>
  <si>
    <t>Nathan Johnson</t>
  </si>
  <si>
    <t>Brenda Trevino</t>
  </si>
  <si>
    <t>Christopher Barnes</t>
  </si>
  <si>
    <t>Lisa Giles</t>
  </si>
  <si>
    <t>Dennis Smith</t>
  </si>
  <si>
    <t>Lauren Mason</t>
  </si>
  <si>
    <t>Ashley Castro</t>
  </si>
  <si>
    <t>Miranda Wade</t>
  </si>
  <si>
    <t>Melanie Padilla</t>
  </si>
  <si>
    <t>Jessica Lee</t>
  </si>
  <si>
    <t>Abigail Combs</t>
  </si>
  <si>
    <t>Robert Moore</t>
  </si>
  <si>
    <t>Collin Anderson</t>
  </si>
  <si>
    <t>Mary Curry</t>
  </si>
  <si>
    <t>Robert Cook</t>
  </si>
  <si>
    <t>Clifford Nixon</t>
  </si>
  <si>
    <t>Alexander Williams</t>
  </si>
  <si>
    <t>Erin Rice</t>
  </si>
  <si>
    <t>Robert Stone</t>
  </si>
  <si>
    <t>Joshua Frazier</t>
  </si>
  <si>
    <t>Dennis Hamilton</t>
  </si>
  <si>
    <t>Willie Sanders</t>
  </si>
  <si>
    <t>Tracey Pham</t>
  </si>
  <si>
    <t>Kimberly Rogers</t>
  </si>
  <si>
    <t>Jason Erickson</t>
  </si>
  <si>
    <t>Richard Barrera</t>
  </si>
  <si>
    <t>Shane Ward</t>
  </si>
  <si>
    <t>Nicole Burnett</t>
  </si>
  <si>
    <t>Ashley Wilson</t>
  </si>
  <si>
    <t>Linda Wallace</t>
  </si>
  <si>
    <t>Wayne Swanson</t>
  </si>
  <si>
    <t>Alexander Anderson</t>
  </si>
  <si>
    <t>Angela Lynn</t>
  </si>
  <si>
    <t>Kirk Martinez</t>
  </si>
  <si>
    <t>item_name</t>
  </si>
  <si>
    <t>category</t>
  </si>
  <si>
    <t>price</t>
  </si>
  <si>
    <t>Salad Participant</t>
  </si>
  <si>
    <t>Pizza</t>
  </si>
  <si>
    <t>Burger Technology</t>
  </si>
  <si>
    <t>Burger</t>
  </si>
  <si>
    <t>Dessert Member</t>
  </si>
  <si>
    <t>Drink Society</t>
  </si>
  <si>
    <t>Dessert</t>
  </si>
  <si>
    <t>Dessert Together</t>
  </si>
  <si>
    <t>Drink</t>
  </si>
  <si>
    <t>Dessert Conference</t>
  </si>
  <si>
    <t>Dessert Article</t>
  </si>
  <si>
    <t>Salad</t>
  </si>
  <si>
    <t>Drink Activity</t>
  </si>
  <si>
    <t>Drink Alone</t>
  </si>
  <si>
    <t>Pasta</t>
  </si>
  <si>
    <t>Pizza Human</t>
  </si>
  <si>
    <t>Pizza Soldier</t>
  </si>
  <si>
    <t>Pasta Partner</t>
  </si>
  <si>
    <t>Burger Able</t>
  </si>
  <si>
    <t>Dessert Lawyer</t>
  </si>
  <si>
    <t>Salad Age</t>
  </si>
  <si>
    <t>Pizza Strategy</t>
  </si>
  <si>
    <t>Burger Adult</t>
  </si>
  <si>
    <t>Pizza Contain</t>
  </si>
  <si>
    <t>Dessert Continue</t>
  </si>
  <si>
    <t>Salad Color</t>
  </si>
  <si>
    <t>Pasta Street</t>
  </si>
  <si>
    <t>Pizza Environmental</t>
  </si>
  <si>
    <t>Dessert Door</t>
  </si>
  <si>
    <t>Drink Certainly</t>
  </si>
  <si>
    <t>Drink Memory</t>
  </si>
  <si>
    <t>Salad Create</t>
  </si>
  <si>
    <t>Salad Avoid</t>
  </si>
  <si>
    <t>Pizza How</t>
  </si>
  <si>
    <t>Pasta Morning</t>
  </si>
  <si>
    <t>Dessert Must</t>
  </si>
  <si>
    <t>Pasta Stage</t>
  </si>
  <si>
    <t>Pizza Consider</t>
  </si>
  <si>
    <t>Salad Like</t>
  </si>
  <si>
    <t>Drink Old</t>
  </si>
  <si>
    <t>Drink Close</t>
  </si>
  <si>
    <t>Salad Real</t>
  </si>
  <si>
    <t>Dessert History</t>
  </si>
  <si>
    <t>Dessert Line</t>
  </si>
  <si>
    <t>Pasta Eye</t>
  </si>
  <si>
    <t>Burger Treatment</t>
  </si>
  <si>
    <t>Pizza Card</t>
  </si>
  <si>
    <t>Drink Brother</t>
  </si>
  <si>
    <t>Salad Religious</t>
  </si>
  <si>
    <t>Salad Improve</t>
  </si>
  <si>
    <t>Pasta Quite</t>
  </si>
  <si>
    <t>Drink Area</t>
  </si>
  <si>
    <t>Pasta Total</t>
  </si>
  <si>
    <t>Dessert Structure</t>
  </si>
  <si>
    <t>Drink Fly</t>
  </si>
  <si>
    <t>Burger Friend</t>
  </si>
  <si>
    <t>order_id</t>
  </si>
  <si>
    <t>quantity</t>
  </si>
  <si>
    <t>order_date</t>
  </si>
  <si>
    <t>branch_location</t>
  </si>
  <si>
    <t>payment_method</t>
  </si>
  <si>
    <t>amount</t>
  </si>
  <si>
    <t>status</t>
  </si>
  <si>
    <t>UPI</t>
  </si>
  <si>
    <t>Paid</t>
  </si>
  <si>
    <t>Card</t>
  </si>
  <si>
    <t>Pending</t>
  </si>
  <si>
    <t>Cash</t>
  </si>
  <si>
    <t>Space Trimming</t>
  </si>
  <si>
    <t>Validate Amount</t>
  </si>
  <si>
    <t>Validate Age</t>
  </si>
  <si>
    <t>Grand Total</t>
  </si>
  <si>
    <t>Sum of amount</t>
  </si>
  <si>
    <t>Customer ID</t>
  </si>
  <si>
    <t>Category</t>
  </si>
  <si>
    <t>Sum of quantity</t>
  </si>
  <si>
    <t>Pivot Table 3: Orders by Branch</t>
  </si>
  <si>
    <t>Count of order_id</t>
  </si>
  <si>
    <t>Pivot Table 4 : Orders by day of week</t>
  </si>
  <si>
    <t>Weekday</t>
  </si>
  <si>
    <t>Weekend</t>
  </si>
  <si>
    <t>Low</t>
  </si>
  <si>
    <t>Normal</t>
  </si>
  <si>
    <t>Branch Location</t>
  </si>
  <si>
    <t>Day</t>
  </si>
  <si>
    <t>Revenue Flag</t>
  </si>
  <si>
    <t>Pivot Table 6 : Recent vs Old Orders</t>
  </si>
  <si>
    <t>Old</t>
  </si>
  <si>
    <t>Recent</t>
  </si>
  <si>
    <t>Chart 1 : Obtained from Pivot table 1</t>
  </si>
  <si>
    <t>Chart 2 : Obtained from Pivot table 2</t>
  </si>
  <si>
    <t>Chart 3 : Obtained from Pivot table 3</t>
  </si>
  <si>
    <t>Chart 4 : Obtained from Pivot table 4</t>
  </si>
  <si>
    <t>Chart 5 : Obtained from Pivot table 5</t>
  </si>
  <si>
    <t>Chart 6 : Obtained from Pivot table 6</t>
  </si>
  <si>
    <t>Purchase Time</t>
  </si>
  <si>
    <t>Revenue</t>
  </si>
  <si>
    <t>Keyword Search</t>
  </si>
  <si>
    <t>Validate Order count</t>
  </si>
  <si>
    <t>Weekend/Weekday Orders</t>
  </si>
  <si>
    <t>Time of Orders</t>
  </si>
  <si>
    <t>Pivot Table 2 :Revenue by Food Category</t>
  </si>
  <si>
    <t>Pivot Table 1 : Total Revenue by customers sorted from largest to smallest</t>
  </si>
  <si>
    <t>Pivot Table 5: Normal vs Low Value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</si>
</sst>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pivotButton="1" applyAlignment="1">
      <alignment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7">
    <dxf>
      <alignment wrapText="1"/>
    </dxf>
    <dxf>
      <alignment wrapText="1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[FoodBusiness_dataset_Excel_Analysis.xlsx]Pivot Table - 1!PivotTable1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- 1'!$B$4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- 1'!$A$5:$A$15</c:f>
              <c:strCache>
                <c:ptCount val="10"/>
                <c:pt idx="0">
                  <c:v>10</c:v>
                </c:pt>
                <c:pt idx="1">
                  <c:v>176</c:v>
                </c:pt>
                <c:pt idx="2">
                  <c:v>148</c:v>
                </c:pt>
                <c:pt idx="3">
                  <c:v>158</c:v>
                </c:pt>
                <c:pt idx="4">
                  <c:v>46</c:v>
                </c:pt>
                <c:pt idx="5">
                  <c:v>118</c:v>
                </c:pt>
                <c:pt idx="6">
                  <c:v>161</c:v>
                </c:pt>
                <c:pt idx="7">
                  <c:v>147</c:v>
                </c:pt>
                <c:pt idx="8">
                  <c:v>33</c:v>
                </c:pt>
                <c:pt idx="9">
                  <c:v>123</c:v>
                </c:pt>
              </c:strCache>
            </c:strRef>
          </c:cat>
          <c:val>
            <c:numRef>
              <c:f>'Pivot Table - 1'!$B$5:$B$15</c:f>
              <c:numCache>
                <c:formatCode>General</c:formatCode>
                <c:ptCount val="10"/>
                <c:pt idx="0">
                  <c:v>191.12</c:v>
                </c:pt>
                <c:pt idx="1">
                  <c:v>178.82</c:v>
                </c:pt>
                <c:pt idx="2">
                  <c:v>171.9</c:v>
                </c:pt>
                <c:pt idx="3">
                  <c:v>161.82</c:v>
                </c:pt>
                <c:pt idx="4">
                  <c:v>157.04</c:v>
                </c:pt>
                <c:pt idx="5">
                  <c:v>146.69</c:v>
                </c:pt>
                <c:pt idx="6">
                  <c:v>145.94999999999999</c:v>
                </c:pt>
                <c:pt idx="7">
                  <c:v>144.85</c:v>
                </c:pt>
                <c:pt idx="8">
                  <c:v>144.51</c:v>
                </c:pt>
                <c:pt idx="9">
                  <c:v>142.71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B-4E8B-8809-8F2F97741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2008672"/>
        <c:axId val="1612009152"/>
      </c:barChart>
      <c:catAx>
        <c:axId val="16120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09152"/>
        <c:crosses val="autoZero"/>
        <c:auto val="1"/>
        <c:lblAlgn val="ctr"/>
        <c:lblOffset val="100"/>
        <c:noMultiLvlLbl val="0"/>
      </c:catAx>
      <c:valAx>
        <c:axId val="1612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[FoodBusiness_dataset_Excel_Analysis.xlsx]Pivot Table - 1!PivotTable4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by Food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- 1'!$I$4</c:f>
              <c:strCache>
                <c:ptCount val="1"/>
                <c:pt idx="0">
                  <c:v>Sum of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16-43C9-A532-0E80EE040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16-43C9-A532-0E80EE040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16-43C9-A532-0E80EE040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F16-43C9-A532-0E80EE040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F16-43C9-A532-0E80EE040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F16-43C9-A532-0E80EE0401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- 1'!$H$5:$H$11</c:f>
              <c:strCache>
                <c:ptCount val="6"/>
                <c:pt idx="0">
                  <c:v>Burger</c:v>
                </c:pt>
                <c:pt idx="1">
                  <c:v>Dessert</c:v>
                </c:pt>
                <c:pt idx="2">
                  <c:v>Drink</c:v>
                </c:pt>
                <c:pt idx="3">
                  <c:v>Pasta</c:v>
                </c:pt>
                <c:pt idx="4">
                  <c:v>Pizza</c:v>
                </c:pt>
                <c:pt idx="5">
                  <c:v>Salad</c:v>
                </c:pt>
              </c:strCache>
            </c:strRef>
          </c:cat>
          <c:val>
            <c:numRef>
              <c:f>'Pivot Table - 1'!$I$5:$I$11</c:f>
              <c:numCache>
                <c:formatCode>General</c:formatCode>
                <c:ptCount val="6"/>
                <c:pt idx="0">
                  <c:v>2214.6999999999998</c:v>
                </c:pt>
                <c:pt idx="1">
                  <c:v>3472.6600000000003</c:v>
                </c:pt>
                <c:pt idx="2">
                  <c:v>2681.0699999999997</c:v>
                </c:pt>
                <c:pt idx="3">
                  <c:v>992.42000000000007</c:v>
                </c:pt>
                <c:pt idx="4">
                  <c:v>1169.3199999999997</c:v>
                </c:pt>
                <c:pt idx="5">
                  <c:v>2656.8000000000006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16-43C9-A532-0E80EE0401A9}"/>
            </c:ext>
          </c:extLst>
        </c:ser>
        <c:ser>
          <c:idx val="1"/>
          <c:order val="1"/>
          <c:tx>
            <c:strRef>
              <c:f>'Pivot Table - 1'!$J$4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2F16-43C9-A532-0E80EE040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2F16-43C9-A532-0E80EE040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2F16-43C9-A532-0E80EE040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2F16-43C9-A532-0E80EE040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2F16-43C9-A532-0E80EE040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2F16-43C9-A532-0E80EE0401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- 1'!$H$5:$H$11</c:f>
              <c:strCache>
                <c:ptCount val="6"/>
                <c:pt idx="0">
                  <c:v>Burger</c:v>
                </c:pt>
                <c:pt idx="1">
                  <c:v>Dessert</c:v>
                </c:pt>
                <c:pt idx="2">
                  <c:v>Drink</c:v>
                </c:pt>
                <c:pt idx="3">
                  <c:v>Pasta</c:v>
                </c:pt>
                <c:pt idx="4">
                  <c:v>Pizza</c:v>
                </c:pt>
                <c:pt idx="5">
                  <c:v>Salad</c:v>
                </c:pt>
              </c:strCache>
            </c:strRef>
          </c:cat>
          <c:val>
            <c:numRef>
              <c:f>'Pivot Table - 1'!$J$5:$J$11</c:f>
              <c:numCache>
                <c:formatCode>General</c:formatCode>
                <c:ptCount val="6"/>
                <c:pt idx="0">
                  <c:v>75</c:v>
                </c:pt>
                <c:pt idx="1">
                  <c:v>141</c:v>
                </c:pt>
                <c:pt idx="2">
                  <c:v>113</c:v>
                </c:pt>
                <c:pt idx="3">
                  <c:v>33</c:v>
                </c:pt>
                <c:pt idx="4">
                  <c:v>62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16-43C9-A532-0E80EE0401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[FoodBusiness_dataset_Excel_Analysis.xlsx]Pivot Table - 1!PivotTable5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Orders</a:t>
            </a:r>
            <a:r>
              <a:rPr lang="en-GB" baseline="0"/>
              <a:t> by Branch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- 1'!$I$16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- 1'!$H$17:$H$23</c:f>
              <c:strCache>
                <c:ptCount val="6"/>
                <c:pt idx="0">
                  <c:v>Birmingham</c:v>
                </c:pt>
                <c:pt idx="1">
                  <c:v>Bristol</c:v>
                </c:pt>
                <c:pt idx="2">
                  <c:v>Coventry</c:v>
                </c:pt>
                <c:pt idx="3">
                  <c:v>Leeds</c:v>
                </c:pt>
                <c:pt idx="4">
                  <c:v>London</c:v>
                </c:pt>
                <c:pt idx="5">
                  <c:v>Manchester</c:v>
                </c:pt>
              </c:strCache>
            </c:strRef>
          </c:cat>
          <c:val>
            <c:numRef>
              <c:f>'Pivot Table - 1'!$I$17:$I$23</c:f>
              <c:numCache>
                <c:formatCode>General</c:formatCode>
                <c:ptCount val="6"/>
                <c:pt idx="0">
                  <c:v>3181.670000000001</c:v>
                </c:pt>
                <c:pt idx="1">
                  <c:v>1677.6400000000003</c:v>
                </c:pt>
                <c:pt idx="2">
                  <c:v>1863.57</c:v>
                </c:pt>
                <c:pt idx="3">
                  <c:v>2480.4899999999993</c:v>
                </c:pt>
                <c:pt idx="4">
                  <c:v>2329.2799999999993</c:v>
                </c:pt>
                <c:pt idx="5">
                  <c:v>1654.3200000000002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D-42E8-A705-00C09D9BF5D2}"/>
            </c:ext>
          </c:extLst>
        </c:ser>
        <c:ser>
          <c:idx val="1"/>
          <c:order val="1"/>
          <c:tx>
            <c:strRef>
              <c:f>'Pivot Table - 1'!$J$16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- 1'!$H$17:$H$23</c:f>
              <c:strCache>
                <c:ptCount val="6"/>
                <c:pt idx="0">
                  <c:v>Birmingham</c:v>
                </c:pt>
                <c:pt idx="1">
                  <c:v>Bristol</c:v>
                </c:pt>
                <c:pt idx="2">
                  <c:v>Coventry</c:v>
                </c:pt>
                <c:pt idx="3">
                  <c:v>Leeds</c:v>
                </c:pt>
                <c:pt idx="4">
                  <c:v>London</c:v>
                </c:pt>
                <c:pt idx="5">
                  <c:v>Manchester</c:v>
                </c:pt>
              </c:strCache>
            </c:strRef>
          </c:cat>
          <c:val>
            <c:numRef>
              <c:f>'Pivot Table - 1'!$J$17:$J$23</c:f>
              <c:numCache>
                <c:formatCode>General</c:formatCode>
                <c:ptCount val="6"/>
                <c:pt idx="0">
                  <c:v>43</c:v>
                </c:pt>
                <c:pt idx="1">
                  <c:v>23</c:v>
                </c:pt>
                <c:pt idx="2">
                  <c:v>32</c:v>
                </c:pt>
                <c:pt idx="3">
                  <c:v>38</c:v>
                </c:pt>
                <c:pt idx="4">
                  <c:v>37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D-42E8-A705-00C09D9BF5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7145088"/>
        <c:axId val="1557150368"/>
      </c:barChart>
      <c:catAx>
        <c:axId val="155714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50368"/>
        <c:crosses val="autoZero"/>
        <c:auto val="1"/>
        <c:lblAlgn val="ctr"/>
        <c:lblOffset val="100"/>
        <c:noMultiLvlLbl val="0"/>
      </c:catAx>
      <c:valAx>
        <c:axId val="15571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[FoodBusiness_dataset_Excel_Analysis.xlsx]Pivot Table -2!PivotTable6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Weekday</a:t>
            </a:r>
            <a:r>
              <a:rPr lang="en-GB" baseline="0"/>
              <a:t> vs Weekend Orders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-2'!$B$4</c:f>
              <c:strCache>
                <c:ptCount val="1"/>
                <c:pt idx="0">
                  <c:v>Count of order_id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-2'!$A$5:$A$7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Table -2'!$B$5:$B$7</c:f>
              <c:numCache>
                <c:formatCode>General</c:formatCode>
                <c:ptCount val="2"/>
                <c:pt idx="0">
                  <c:v>141</c:v>
                </c:pt>
                <c:pt idx="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D-4F6F-8DDD-835EBE466AFA}"/>
            </c:ext>
          </c:extLst>
        </c:ser>
        <c:ser>
          <c:idx val="1"/>
          <c:order val="1"/>
          <c:tx>
            <c:strRef>
              <c:f>'Pivot Table -2'!$C$4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-2'!$A$5:$A$7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Table -2'!$C$5:$C$7</c:f>
              <c:numCache>
                <c:formatCode>General</c:formatCode>
                <c:ptCount val="2"/>
                <c:pt idx="0">
                  <c:v>9507.7200000000048</c:v>
                </c:pt>
                <c:pt idx="1">
                  <c:v>3679.2499999999995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D-4F6F-8DDD-835EBE466A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136448"/>
        <c:axId val="1557136928"/>
      </c:lineChart>
      <c:catAx>
        <c:axId val="15571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36928"/>
        <c:crosses val="autoZero"/>
        <c:auto val="1"/>
        <c:lblAlgn val="ctr"/>
        <c:lblOffset val="100"/>
        <c:noMultiLvlLbl val="0"/>
      </c:catAx>
      <c:valAx>
        <c:axId val="15571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[FoodBusiness_dataset_Excel_Analysis.xlsx]Pivot Table -2!PivotTable7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Low vs Normal Value Orders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 Table -2'!$B$12</c:f>
              <c:strCache>
                <c:ptCount val="1"/>
                <c:pt idx="0">
                  <c:v>Sum of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F-4836-8933-3282F061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F-4836-8933-3282F061B3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F-4836-8933-3282F061B3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-2'!$A$13:$A$15</c:f>
              <c:strCache>
                <c:ptCount val="2"/>
                <c:pt idx="0">
                  <c:v>Low</c:v>
                </c:pt>
                <c:pt idx="1">
                  <c:v>Normal</c:v>
                </c:pt>
              </c:strCache>
            </c:strRef>
          </c:cat>
          <c:val>
            <c:numRef>
              <c:f>'Pivot Table -2'!$B$13:$B$15</c:f>
              <c:numCache>
                <c:formatCode>General</c:formatCode>
                <c:ptCount val="2"/>
                <c:pt idx="0">
                  <c:v>11538.38000000001</c:v>
                </c:pt>
                <c:pt idx="1">
                  <c:v>1648.5899999999997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8F-4836-8933-3282F061B34F}"/>
            </c:ext>
          </c:extLst>
        </c:ser>
        <c:ser>
          <c:idx val="1"/>
          <c:order val="1"/>
          <c:tx>
            <c:strRef>
              <c:f>'Pivot Table -2'!$C$12</c:f>
              <c:strCache>
                <c:ptCount val="1"/>
                <c:pt idx="0">
                  <c:v>Count of order_id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18F-4836-8933-3282F061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18F-4836-8933-3282F061B3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18F-4836-8933-3282F061B3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-2'!$A$13:$A$15</c:f>
              <c:strCache>
                <c:ptCount val="2"/>
                <c:pt idx="0">
                  <c:v>Low</c:v>
                </c:pt>
                <c:pt idx="1">
                  <c:v>Normal</c:v>
                </c:pt>
              </c:strCache>
            </c:strRef>
          </c:cat>
          <c:val>
            <c:numRef>
              <c:f>'Pivot Table -2'!$C$13:$C$15</c:f>
              <c:numCache>
                <c:formatCode>General</c:formatCode>
                <c:ptCount val="2"/>
                <c:pt idx="0">
                  <c:v>172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8F-4836-8933-3282F061B3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[FoodBusiness_dataset_Excel_Analysis.xlsx]Pivot Table -2!PivotTable8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Recent</a:t>
            </a:r>
            <a:r>
              <a:rPr lang="en-GB" baseline="0"/>
              <a:t> vs Old Orders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-2'!$G$4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-2'!$F$5:$F$7</c:f>
              <c:strCache>
                <c:ptCount val="2"/>
                <c:pt idx="0">
                  <c:v>Old</c:v>
                </c:pt>
                <c:pt idx="1">
                  <c:v>Recent</c:v>
                </c:pt>
              </c:strCache>
            </c:strRef>
          </c:cat>
          <c:val>
            <c:numRef>
              <c:f>'Pivot Table -2'!$G$5:$G$7</c:f>
              <c:numCache>
                <c:formatCode>General</c:formatCode>
                <c:ptCount val="2"/>
                <c:pt idx="0">
                  <c:v>13116.370000000012</c:v>
                </c:pt>
                <c:pt idx="1">
                  <c:v>70.599999999999994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7-472C-A358-007B126D468F}"/>
            </c:ext>
          </c:extLst>
        </c:ser>
        <c:ser>
          <c:idx val="1"/>
          <c:order val="1"/>
          <c:tx>
            <c:strRef>
              <c:f>'Pivot Table -2'!$H$4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-2'!$F$5:$F$7</c:f>
              <c:strCache>
                <c:ptCount val="2"/>
                <c:pt idx="0">
                  <c:v>Old</c:v>
                </c:pt>
                <c:pt idx="1">
                  <c:v>Recent</c:v>
                </c:pt>
              </c:strCache>
            </c:strRef>
          </c:cat>
          <c:val>
            <c:numRef>
              <c:f>'Pivot Table -2'!$H$5:$H$7</c:f>
              <c:numCache>
                <c:formatCode>General</c:formatCode>
                <c:ptCount val="2"/>
                <c:pt idx="0">
                  <c:v>198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7-472C-A358-007B126D46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7104288"/>
        <c:axId val="1557115328"/>
        <c:axId val="0"/>
      </c:bar3DChart>
      <c:catAx>
        <c:axId val="15571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15328"/>
        <c:crosses val="autoZero"/>
        <c:auto val="1"/>
        <c:lblAlgn val="ctr"/>
        <c:lblOffset val="100"/>
        <c:noMultiLvlLbl val="0"/>
      </c:catAx>
      <c:valAx>
        <c:axId val="15571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</xdr:row>
      <xdr:rowOff>152400</xdr:rowOff>
    </xdr:from>
    <xdr:to>
      <xdr:col>8</xdr:col>
      <xdr:colOff>594360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84262-DF69-4662-B36D-BEEC621F2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3</xdr:row>
      <xdr:rowOff>45720</xdr:rowOff>
    </xdr:from>
    <xdr:to>
      <xdr:col>18</xdr:col>
      <xdr:colOff>586740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60B75-639D-4397-BFE5-09F63CB2A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20</xdr:col>
      <xdr:colOff>548640</xdr:colOff>
      <xdr:row>39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9FC52A-061B-4C88-BC7D-83567BA42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2</xdr:row>
      <xdr:rowOff>7620</xdr:rowOff>
    </xdr:from>
    <xdr:to>
      <xdr:col>7</xdr:col>
      <xdr:colOff>601980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672B1-9E93-4B51-91E7-9C37F02F1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</xdr:row>
      <xdr:rowOff>144780</xdr:rowOff>
    </xdr:from>
    <xdr:to>
      <xdr:col>18</xdr:col>
      <xdr:colOff>266700</xdr:colOff>
      <xdr:row>16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24323-9130-4E9A-B182-D8A47160A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C10171-F0FB-4EAA-AA8C-AFB7884F7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23" refreshedDate="45888.685431365739" createdVersion="8" refreshedVersion="8" minRefreshableVersion="3" recordCount="199" xr:uid="{309878CE-3219-400A-A917-3A845583A79F}">
  <cacheSource type="worksheet">
    <worksheetSource ref="A1:W200" sheet="Cleaned_data"/>
  </cacheSource>
  <cacheFields count="23">
    <cacheField name="customer_id" numFmtId="0">
      <sharedItems containsSemiMixedTypes="0" containsString="0" containsNumber="1" containsInteger="1" minValue="1" maxValue="199" count="1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0" maxValue="65"/>
    </cacheField>
    <cacheField name="city" numFmtId="0">
      <sharedItems/>
    </cacheField>
    <cacheField name="item_name" numFmtId="0">
      <sharedItems/>
    </cacheField>
    <cacheField name="category" numFmtId="0">
      <sharedItems/>
    </cacheField>
    <cacheField name="price" numFmtId="0">
      <sharedItems containsSemiMixedTypes="0" containsString="0" containsNumber="1" minValue="3.29" maxValue="19.5"/>
    </cacheField>
    <cacheField name="order_id" numFmtId="0">
      <sharedItems containsSemiMixedTypes="0" containsString="0" containsNumber="1" containsInteger="1" minValue="1" maxValue="65"/>
    </cacheField>
    <cacheField name="quantity" numFmtId="0">
      <sharedItems containsSemiMixedTypes="0" containsString="0" containsNumber="1" containsInteger="1" minValue="1" maxValue="9"/>
    </cacheField>
    <cacheField name="order_date" numFmtId="14">
      <sharedItems containsSemiMixedTypes="0" containsNonDate="0" containsDate="1" containsString="0" minDate="2023-01-08T00:00:00" maxDate="2024-08-23T00:00:00"/>
    </cacheField>
    <cacheField name="branch_location" numFmtId="0">
      <sharedItems/>
    </cacheField>
    <cacheField name="payment_method" numFmtId="0">
      <sharedItems/>
    </cacheField>
    <cacheField name="amount" numFmtId="0">
      <sharedItems containsSemiMixedTypes="0" containsString="0" containsNumber="1" minValue="4.67" maxValue="191.12"/>
    </cacheField>
    <cacheField name="status" numFmtId="0">
      <sharedItems/>
    </cacheField>
    <cacheField name="Space Trimming" numFmtId="0">
      <sharedItems/>
    </cacheField>
    <cacheField name="Validate Amount" numFmtId="0">
      <sharedItems/>
    </cacheField>
    <cacheField name="Validate Age" numFmtId="0">
      <sharedItems/>
    </cacheField>
    <cacheField name="Revenue calc" numFmtId="0">
      <sharedItems containsSemiMixedTypes="0" containsString="0" containsNumber="1" minValue="3.46" maxValue="134.4"/>
    </cacheField>
    <cacheField name="Search Of Keyword" numFmtId="0">
      <sharedItems/>
    </cacheField>
    <cacheField name="Flag Low value orders" numFmtId="0">
      <sharedItems/>
    </cacheField>
    <cacheField name="Flag Recent orders" numFmtId="0">
      <sharedItems/>
    </cacheField>
    <cacheField name="Check Weekend orders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23" refreshedDate="45888.698715509257" createdVersion="8" refreshedVersion="8" minRefreshableVersion="3" recordCount="199" xr:uid="{538C1EA5-F618-4A6C-8A2D-F26AEE4CD628}">
  <cacheSource type="worksheet">
    <worksheetSource name="Table13"/>
  </cacheSource>
  <cacheFields count="23">
    <cacheField name="customer_id" numFmtId="0">
      <sharedItems containsSemiMixedTypes="0" containsString="0" containsNumber="1" containsInteger="1" minValue="1" maxValue="199" count="1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0" maxValue="65"/>
    </cacheField>
    <cacheField name="city" numFmtId="0">
      <sharedItems/>
    </cacheField>
    <cacheField name="item_name" numFmtId="0">
      <sharedItems/>
    </cacheField>
    <cacheField name="category" numFmtId="0">
      <sharedItems count="6">
        <s v="Pizza"/>
        <s v="Burger"/>
        <s v="Dessert"/>
        <s v="Drink"/>
        <s v="Salad"/>
        <s v="Pasta"/>
      </sharedItems>
    </cacheField>
    <cacheField name="price" numFmtId="0">
      <sharedItems containsSemiMixedTypes="0" containsString="0" containsNumber="1" minValue="3.29" maxValue="19.5"/>
    </cacheField>
    <cacheField name="order_id" numFmtId="0">
      <sharedItems containsSemiMixedTypes="0" containsString="0" containsNumber="1" containsInteger="1" minValue="1" maxValue="65"/>
    </cacheField>
    <cacheField name="quantity" numFmtId="0">
      <sharedItems containsSemiMixedTypes="0" containsString="0" containsNumber="1" containsInteger="1" minValue="1" maxValue="9"/>
    </cacheField>
    <cacheField name="order_date" numFmtId="14">
      <sharedItems containsSemiMixedTypes="0" containsNonDate="0" containsDate="1" containsString="0" minDate="2023-01-08T00:00:00" maxDate="2025-08-07T00:00:00"/>
    </cacheField>
    <cacheField name="branch_location" numFmtId="0">
      <sharedItems count="6">
        <s v="Coventry"/>
        <s v="Birmingham"/>
        <s v="Leeds"/>
        <s v="Bristol"/>
        <s v="Manchester"/>
        <s v="London"/>
      </sharedItems>
    </cacheField>
    <cacheField name="payment_method" numFmtId="0">
      <sharedItems/>
    </cacheField>
    <cacheField name="amount" numFmtId="0">
      <sharedItems containsSemiMixedTypes="0" containsString="0" containsNumber="1" minValue="4.67" maxValue="191.12"/>
    </cacheField>
    <cacheField name="status" numFmtId="0">
      <sharedItems/>
    </cacheField>
    <cacheField name="Space Trimming" numFmtId="0">
      <sharedItems/>
    </cacheField>
    <cacheField name="Validate Amount" numFmtId="0">
      <sharedItems/>
    </cacheField>
    <cacheField name="Validate Age" numFmtId="0">
      <sharedItems/>
    </cacheField>
    <cacheField name="Revenue calc" numFmtId="0">
      <sharedItems containsSemiMixedTypes="0" containsString="0" containsNumber="1" minValue="3.46" maxValue="134.4"/>
    </cacheField>
    <cacheField name="Search Of Keyword" numFmtId="0">
      <sharedItems/>
    </cacheField>
    <cacheField name="Flag Low value orders" numFmtId="0">
      <sharedItems count="2">
        <s v="Normal"/>
        <s v="Low"/>
      </sharedItems>
    </cacheField>
    <cacheField name="Flag Recent orders" numFmtId="0">
      <sharedItems count="2">
        <s v="Old"/>
        <s v="Recent"/>
      </sharedItems>
    </cacheField>
    <cacheField name="Check Weekend orders" numFmtId="14">
      <sharedItems count="2">
        <s v="Weekday"/>
        <s v="Weekend"/>
      </sharedItems>
    </cacheField>
  </cacheFields>
  <extLst>
    <ext xmlns:x14="http://schemas.microsoft.com/office/spreadsheetml/2009/9/main" uri="{725AE2AE-9491-48be-B2B4-4EB974FC3084}">
      <x14:pivotCacheDefinition pivotCacheId="13178353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Maria Baker"/>
    <s v="Other"/>
    <n v="51"/>
    <s v="Birmingham"/>
    <s v="Salad Participant"/>
    <s v="Pizza"/>
    <n v="16.79"/>
    <n v="1"/>
    <n v="5"/>
    <d v="2023-12-14T00:00:00"/>
    <s v="Coventry"/>
    <s v="UPI"/>
    <n v="34.42"/>
    <s v="Paid"/>
    <s v="Salad Participant"/>
    <s v="CHECK"/>
    <s v="OK"/>
    <n v="83.949999999999989"/>
    <s v="No"/>
    <s v="Normal"/>
    <s v="Old"/>
    <s v="Weekday"/>
  </r>
  <r>
    <x v="1"/>
    <s v="Jimmy Owens"/>
    <s v="Other"/>
    <n v="10"/>
    <s v="Birmingham"/>
    <s v="Burger Technology"/>
    <s v="Burger"/>
    <n v="19.39"/>
    <n v="1"/>
    <n v="1"/>
    <d v="2023-07-02T00:00:00"/>
    <s v="Birmingham"/>
    <s v="Card"/>
    <n v="19.39"/>
    <s v="Pending"/>
    <s v="Burger Technology"/>
    <s v="OK"/>
    <s v="OUTLIER"/>
    <n v="19.39"/>
    <s v="No"/>
    <s v="Low"/>
    <s v="Old"/>
    <s v="Weekend"/>
  </r>
  <r>
    <x v="2"/>
    <s v="Suzanne Moore"/>
    <s v="Male"/>
    <n v="51"/>
    <s v="London"/>
    <s v="Dessert Member"/>
    <s v="Pizza"/>
    <n v="17.72"/>
    <n v="2"/>
    <n v="2"/>
    <d v="2024-05-08T00:00:00"/>
    <s v="Leeds"/>
    <s v="Cash"/>
    <n v="68.8"/>
    <s v="Pending"/>
    <s v="Dessert Member"/>
    <s v="CHECK"/>
    <s v="OK"/>
    <n v="35.44"/>
    <s v="No"/>
    <s v="Low"/>
    <s v="Old"/>
    <s v="Weekday"/>
  </r>
  <r>
    <x v="3"/>
    <s v="Miguel Johnson"/>
    <s v="Female"/>
    <n v="41"/>
    <s v="Leeds"/>
    <s v="Drink Society"/>
    <s v="Dessert"/>
    <n v="11.69"/>
    <n v="2"/>
    <n v="1"/>
    <d v="2024-06-21T00:00:00"/>
    <s v="Birmingham"/>
    <s v="Card"/>
    <n v="11.69"/>
    <s v="Paid"/>
    <s v="Drink Society"/>
    <s v="OK"/>
    <s v="OK"/>
    <n v="11.69"/>
    <s v="No"/>
    <s v="Low"/>
    <s v="Old"/>
    <s v="Weekday"/>
  </r>
  <r>
    <x v="4"/>
    <s v="Gabrielle Martinez"/>
    <s v="Male"/>
    <n v="51"/>
    <s v="Bristol"/>
    <s v="Dessert Together"/>
    <s v="Drink"/>
    <n v="11.17"/>
    <n v="2"/>
    <n v="5"/>
    <d v="2024-01-22T00:00:00"/>
    <s v="Bristol"/>
    <s v="UPI"/>
    <n v="63.8"/>
    <s v="Pending"/>
    <s v="Dessert Together"/>
    <s v="CHECK"/>
    <s v="OK"/>
    <n v="55.85"/>
    <s v="No"/>
    <s v="Normal"/>
    <s v="Old"/>
    <s v="Weekday"/>
  </r>
  <r>
    <x v="5"/>
    <s v="Eric Howard"/>
    <s v="Female"/>
    <n v="40"/>
    <s v="Coventry"/>
    <s v="Dessert Conference"/>
    <s v="Drink"/>
    <n v="13.01"/>
    <n v="2"/>
    <n v="6"/>
    <d v="2023-07-04T00:00:00"/>
    <s v="Coventry"/>
    <s v="Card"/>
    <n v="95.49"/>
    <s v="Paid"/>
    <s v="Dessert Conference"/>
    <s v="CHECK"/>
    <s v="OK"/>
    <n v="78.06"/>
    <s v="No"/>
    <s v="Normal"/>
    <s v="Old"/>
    <s v="Weekday"/>
  </r>
  <r>
    <x v="6"/>
    <s v="Russell Thomas"/>
    <s v="Female"/>
    <n v="12"/>
    <s v="Birmingham"/>
    <s v="Dessert Article"/>
    <s v="Salad"/>
    <n v="8.56"/>
    <n v="2"/>
    <n v="8"/>
    <d v="2024-07-10T00:00:00"/>
    <s v="Leeds"/>
    <s v="UPI"/>
    <n v="48.93"/>
    <s v="Pending"/>
    <s v="Dessert Article"/>
    <s v="CHECK"/>
    <s v="OUTLIER"/>
    <n v="68.48"/>
    <s v="No"/>
    <s v="Normal"/>
    <s v="Old"/>
    <s v="Weekday"/>
  </r>
  <r>
    <x v="7"/>
    <s v="Nathaniel Luna"/>
    <s v="Female"/>
    <n v="21"/>
    <s v="Bristol"/>
    <s v="Drink Activity"/>
    <s v="Dessert"/>
    <n v="6.68"/>
    <n v="3"/>
    <n v="9"/>
    <d v="2024-07-06T00:00:00"/>
    <s v="Birmingham"/>
    <s v="UPI"/>
    <n v="6.68"/>
    <s v="Pending"/>
    <s v="Drink Activity"/>
    <s v="CHECK"/>
    <s v="OK"/>
    <n v="60.12"/>
    <s v="No"/>
    <s v="Normal"/>
    <s v="Old"/>
    <s v="Weekend"/>
  </r>
  <r>
    <x v="8"/>
    <s v="Robert Giles"/>
    <s v="Male"/>
    <n v="53"/>
    <s v="London"/>
    <s v="Drink Alone"/>
    <s v="Pasta"/>
    <n v="11.64"/>
    <n v="3"/>
    <n v="2"/>
    <d v="2023-07-14T00:00:00"/>
    <s v="Birmingham"/>
    <s v="Card"/>
    <n v="95.61"/>
    <s v="Paid"/>
    <s v="Drink Alone"/>
    <s v="CHECK"/>
    <s v="OK"/>
    <n v="23.28"/>
    <s v="No"/>
    <s v="Low"/>
    <s v="Old"/>
    <s v="Weekday"/>
  </r>
  <r>
    <x v="9"/>
    <s v="Debbie Fowler"/>
    <s v="Male"/>
    <n v="59"/>
    <s v="Manchester"/>
    <s v="Pizza Human"/>
    <s v="Burger"/>
    <n v="10.54"/>
    <n v="3"/>
    <n v="2"/>
    <d v="2024-07-02T00:00:00"/>
    <s v="Birmingham"/>
    <s v="Card"/>
    <n v="191.12"/>
    <s v="Paid"/>
    <s v="Pizza Human"/>
    <s v="CHECK"/>
    <s v="OK"/>
    <n v="21.08"/>
    <s v="Yes"/>
    <s v="Low"/>
    <s v="Old"/>
    <s v="Weekday"/>
  </r>
  <r>
    <x v="10"/>
    <s v="Tracy Robinson"/>
    <s v="Other"/>
    <n v="39"/>
    <s v="Manchester"/>
    <s v="Pizza Soldier"/>
    <s v="Burger"/>
    <n v="14.99"/>
    <n v="4"/>
    <n v="2"/>
    <d v="2024-01-20T00:00:00"/>
    <s v="Leeds"/>
    <s v="UPI"/>
    <n v="24.66"/>
    <s v="Paid"/>
    <s v="Pizza Soldier"/>
    <s v="CHECK"/>
    <s v="OK"/>
    <n v="29.98"/>
    <s v="Yes"/>
    <s v="Low"/>
    <s v="Old"/>
    <s v="Weekend"/>
  </r>
  <r>
    <x v="11"/>
    <s v="Martha Banks"/>
    <s v="Female"/>
    <n v="41"/>
    <s v="Leeds"/>
    <s v="Pasta Partner"/>
    <s v="Drink"/>
    <n v="12.19"/>
    <n v="4"/>
    <n v="3"/>
    <d v="2023-12-21T00:00:00"/>
    <s v="Leeds"/>
    <s v="Card"/>
    <n v="33.36"/>
    <s v="Pending"/>
    <s v="Pasta Partner"/>
    <s v="CHECK"/>
    <s v="OK"/>
    <n v="36.57"/>
    <s v="No"/>
    <s v="Low"/>
    <s v="Old"/>
    <s v="Weekday"/>
  </r>
  <r>
    <x v="12"/>
    <s v="Patricia Hart"/>
    <s v="Other"/>
    <n v="14"/>
    <s v="Coventry"/>
    <s v="Burger Able"/>
    <s v="Drink"/>
    <n v="15.1"/>
    <n v="4"/>
    <n v="1"/>
    <d v="2023-06-24T00:00:00"/>
    <s v="Manchester"/>
    <s v="UPI"/>
    <n v="15.1"/>
    <s v="Paid"/>
    <s v="Burger Able"/>
    <s v="OK"/>
    <s v="OUTLIER"/>
    <n v="15.1"/>
    <s v="No"/>
    <s v="Low"/>
    <s v="Old"/>
    <s v="Weekend"/>
  </r>
  <r>
    <x v="13"/>
    <s v="Jeremy Shea"/>
    <s v="Male"/>
    <n v="16"/>
    <s v="Manchester"/>
    <s v="Dessert Lawyer"/>
    <s v="Drink"/>
    <n v="3.35"/>
    <n v="5"/>
    <n v="5"/>
    <d v="2024-06-14T00:00:00"/>
    <s v="Coventry"/>
    <s v="UPI"/>
    <n v="14.28"/>
    <s v="Pending"/>
    <s v="Dessert Lawyer"/>
    <s v="CHECK"/>
    <s v="OUTLIER"/>
    <n v="16.75"/>
    <s v="No"/>
    <s v="Normal"/>
    <s v="Old"/>
    <s v="Weekday"/>
  </r>
  <r>
    <x v="14"/>
    <s v="Amy Chambers"/>
    <s v="Male"/>
    <n v="17"/>
    <s v="Manchester"/>
    <s v="Salad Age"/>
    <s v="Burger"/>
    <n v="10.029999999999999"/>
    <n v="5"/>
    <n v="3"/>
    <d v="2023-11-08T00:00:00"/>
    <s v="Bristol"/>
    <s v="Card"/>
    <n v="67.92"/>
    <s v="Pending"/>
    <s v="Salad Age"/>
    <s v="CHECK"/>
    <s v="OK"/>
    <n v="30.089999999999996"/>
    <s v="No"/>
    <s v="Low"/>
    <s v="Old"/>
    <s v="Weekday"/>
  </r>
  <r>
    <x v="15"/>
    <s v="Derek Thompson"/>
    <s v="Female"/>
    <n v="18"/>
    <s v="Manchester"/>
    <s v="Pizza Strategy"/>
    <s v="Pizza"/>
    <n v="8.92"/>
    <n v="6"/>
    <n v="5"/>
    <d v="2024-02-11T00:00:00"/>
    <s v="London"/>
    <s v="UPI"/>
    <n v="105.83"/>
    <s v="Paid"/>
    <s v="Pizza Strategy"/>
    <s v="CHECK"/>
    <s v="OK"/>
    <n v="44.6"/>
    <s v="Yes"/>
    <s v="Normal"/>
    <s v="Old"/>
    <s v="Weekend"/>
  </r>
  <r>
    <x v="16"/>
    <s v="William Duncan"/>
    <s v="Male"/>
    <n v="12"/>
    <s v="Birmingham"/>
    <s v="Burger Adult"/>
    <s v="Dessert"/>
    <n v="13.08"/>
    <n v="6"/>
    <n v="6"/>
    <d v="2024-01-24T00:00:00"/>
    <s v="Bristol"/>
    <s v="Cash"/>
    <n v="13.08"/>
    <s v="Paid"/>
    <s v="Burger Adult"/>
    <s v="CHECK"/>
    <s v="OUTLIER"/>
    <n v="78.48"/>
    <s v="No"/>
    <s v="Normal"/>
    <s v="Old"/>
    <s v="Weekday"/>
  </r>
  <r>
    <x v="17"/>
    <s v="Vanessa Schmidt"/>
    <s v="Male"/>
    <n v="11"/>
    <s v="Birmingham"/>
    <s v="Pizza Contain"/>
    <s v="Burger"/>
    <n v="8.82"/>
    <n v="6"/>
    <n v="6"/>
    <d v="2023-09-14T00:00:00"/>
    <s v="London"/>
    <s v="Cash"/>
    <n v="53.16"/>
    <s v="Paid"/>
    <s v="Pizza Contain"/>
    <s v="CHECK"/>
    <s v="OUTLIER"/>
    <n v="52.92"/>
    <s v="Yes"/>
    <s v="Normal"/>
    <s v="Old"/>
    <s v="Weekday"/>
  </r>
  <r>
    <x v="18"/>
    <s v="Adam Barry"/>
    <s v="Other"/>
    <n v="13"/>
    <s v="Birmingham"/>
    <s v="Dessert Continue"/>
    <s v="Drink"/>
    <n v="11.34"/>
    <n v="7"/>
    <n v="7"/>
    <d v="2024-06-14T00:00:00"/>
    <s v="Leeds"/>
    <s v="Card"/>
    <n v="68.69"/>
    <s v="Pending"/>
    <s v="Dessert Continue"/>
    <s v="CHECK"/>
    <s v="OUTLIER"/>
    <n v="79.38"/>
    <s v="No"/>
    <s v="Normal"/>
    <s v="Old"/>
    <s v="Weekday"/>
  </r>
  <r>
    <x v="19"/>
    <s v="Phillip Lam"/>
    <s v="Male"/>
    <n v="14"/>
    <s v="Bristol"/>
    <s v="Salad Color"/>
    <s v="Salad"/>
    <n v="16.8"/>
    <n v="7"/>
    <n v="8"/>
    <d v="2024-04-07T00:00:00"/>
    <s v="Birmingham"/>
    <s v="UPI"/>
    <n v="45.77"/>
    <s v="Pending"/>
    <s v="Salad Color"/>
    <s v="CHECK"/>
    <s v="OUTLIER"/>
    <n v="134.4"/>
    <s v="No"/>
    <s v="Normal"/>
    <s v="Old"/>
    <s v="Weekend"/>
  </r>
  <r>
    <x v="20"/>
    <s v="John Brown"/>
    <s v="Female"/>
    <n v="15"/>
    <s v="Leeds"/>
    <s v="Pasta Street"/>
    <s v="Pizza"/>
    <n v="4.33"/>
    <n v="7"/>
    <n v="9"/>
    <d v="2023-02-28T00:00:00"/>
    <s v="Bristol"/>
    <s v="Card"/>
    <n v="99.58"/>
    <s v="Paid"/>
    <s v="Pasta Street"/>
    <s v="CHECK"/>
    <s v="OUTLIER"/>
    <n v="38.97"/>
    <s v="No"/>
    <s v="Normal"/>
    <s v="Old"/>
    <s v="Weekday"/>
  </r>
  <r>
    <x v="21"/>
    <s v="Thomas Lynch"/>
    <s v="Female"/>
    <n v="16"/>
    <s v="London"/>
    <s v="Pizza Environmental"/>
    <s v="Dessert"/>
    <n v="11.12"/>
    <n v="8"/>
    <n v="1"/>
    <d v="2023-03-04T00:00:00"/>
    <s v="Coventry"/>
    <s v="Cash"/>
    <n v="11.12"/>
    <s v="Pending"/>
    <s v="Pizza Environmental"/>
    <s v="OK"/>
    <s v="OUTLIER"/>
    <n v="11.12"/>
    <s v="Yes"/>
    <s v="Low"/>
    <s v="Old"/>
    <s v="Weekend"/>
  </r>
  <r>
    <x v="22"/>
    <s v="Yolanda Peterson"/>
    <s v="Male"/>
    <n v="58"/>
    <s v="Coventry"/>
    <s v="Dessert Door"/>
    <s v="Drink"/>
    <n v="13.82"/>
    <n v="8"/>
    <n v="1"/>
    <d v="2024-06-03T00:00:00"/>
    <s v="Manchester"/>
    <s v="UPI"/>
    <n v="13.82"/>
    <s v="Pending"/>
    <s v="Dessert Door"/>
    <s v="OK"/>
    <s v="OK"/>
    <n v="13.82"/>
    <s v="No"/>
    <s v="Low"/>
    <s v="Old"/>
    <s v="Weekday"/>
  </r>
  <r>
    <x v="23"/>
    <s v="Heather Lutz"/>
    <s v="Male"/>
    <n v="56"/>
    <s v="Leeds"/>
    <s v="Drink Certainly"/>
    <s v="Dessert"/>
    <n v="7.09"/>
    <n v="8"/>
    <n v="3"/>
    <d v="2024-02-07T00:00:00"/>
    <s v="Coventry"/>
    <s v="Card"/>
    <n v="57.66"/>
    <s v="Pending"/>
    <s v="Drink Certainly"/>
    <s v="CHECK"/>
    <s v="OK"/>
    <n v="21.27"/>
    <s v="No"/>
    <s v="Low"/>
    <s v="Old"/>
    <s v="Weekday"/>
  </r>
  <r>
    <x v="24"/>
    <s v="Amber Sellers"/>
    <s v="Male"/>
    <n v="55"/>
    <s v="Manchester"/>
    <s v="Drink Memory"/>
    <s v="Salad"/>
    <n v="16.79"/>
    <n v="9"/>
    <n v="1"/>
    <d v="2023-05-28T00:00:00"/>
    <s v="London"/>
    <s v="Cash"/>
    <n v="16.79"/>
    <s v="Pending"/>
    <s v="Drink Memory"/>
    <s v="OK"/>
    <s v="OK"/>
    <n v="16.79"/>
    <s v="No"/>
    <s v="Low"/>
    <s v="Old"/>
    <s v="Weekend"/>
  </r>
  <r>
    <x v="25"/>
    <s v="Dennis Walker"/>
    <s v="Other"/>
    <n v="36"/>
    <s v="Coventry"/>
    <s v="Salad Create"/>
    <s v="Salad"/>
    <n v="18.63"/>
    <n v="9"/>
    <n v="2"/>
    <d v="2024-02-24T00:00:00"/>
    <s v="Coventry"/>
    <s v="UPI"/>
    <n v="37.83"/>
    <s v="Paid"/>
    <s v="Salad Create"/>
    <s v="CHECK"/>
    <s v="OK"/>
    <n v="37.26"/>
    <s v="No"/>
    <s v="Low"/>
    <s v="Old"/>
    <s v="Weekend"/>
  </r>
  <r>
    <x v="26"/>
    <s v="Vanessa Johnson"/>
    <s v="Other"/>
    <n v="64"/>
    <s v="London"/>
    <s v="Salad Avoid"/>
    <s v="Dessert"/>
    <n v="19.5"/>
    <n v="9"/>
    <n v="2"/>
    <d v="2023-11-24T00:00:00"/>
    <s v="Bristol"/>
    <s v="Cash"/>
    <n v="135.24"/>
    <s v="Pending"/>
    <s v="Salad Avoid"/>
    <s v="CHECK"/>
    <s v="OK"/>
    <n v="39"/>
    <s v="No"/>
    <s v="Low"/>
    <s v="Old"/>
    <s v="Weekday"/>
  </r>
  <r>
    <x v="27"/>
    <s v="Jason Alvarado"/>
    <s v="Female"/>
    <n v="33"/>
    <s v="Leeds"/>
    <s v="Pizza How"/>
    <s v="Burger"/>
    <n v="6.43"/>
    <n v="9"/>
    <n v="1"/>
    <d v="2023-07-27T00:00:00"/>
    <s v="Manchester"/>
    <s v="UPI"/>
    <n v="6.43"/>
    <s v="Pending"/>
    <s v="Pizza How"/>
    <s v="OK"/>
    <s v="OK"/>
    <n v="6.43"/>
    <s v="Yes"/>
    <s v="Low"/>
    <s v="Old"/>
    <s v="Weekday"/>
  </r>
  <r>
    <x v="28"/>
    <s v="Daniel Tate"/>
    <s v="Other"/>
    <n v="65"/>
    <s v="Birmingham"/>
    <s v="Pasta Morning"/>
    <s v="Pasta"/>
    <n v="8.18"/>
    <n v="9"/>
    <n v="3"/>
    <d v="2023-03-08T00:00:00"/>
    <s v="London"/>
    <s v="Cash"/>
    <n v="107.99"/>
    <s v="Paid"/>
    <s v="Pasta Morning"/>
    <s v="CHECK"/>
    <s v="OK"/>
    <n v="24.54"/>
    <s v="No"/>
    <s v="Low"/>
    <s v="Old"/>
    <s v="Weekday"/>
  </r>
  <r>
    <x v="29"/>
    <s v="John Brady"/>
    <s v="Female"/>
    <n v="31"/>
    <s v="Birmingham"/>
    <s v="Dessert Must"/>
    <s v="Salad"/>
    <n v="8.86"/>
    <n v="10"/>
    <n v="6"/>
    <d v="2023-08-07T00:00:00"/>
    <s v="Bristol"/>
    <s v="Cash"/>
    <n v="134.86000000000001"/>
    <s v="Pending"/>
    <s v="Dessert Must"/>
    <s v="CHECK"/>
    <s v="OK"/>
    <n v="53.16"/>
    <s v="No"/>
    <s v="Normal"/>
    <s v="Old"/>
    <s v="Weekday"/>
  </r>
  <r>
    <x v="30"/>
    <s v="Charles Kelley"/>
    <s v="Female"/>
    <n v="31"/>
    <s v="Coventry"/>
    <s v="Pasta Stage"/>
    <s v="Dessert"/>
    <n v="11.09"/>
    <n v="10"/>
    <n v="1"/>
    <d v="2023-04-16T00:00:00"/>
    <s v="Bristol"/>
    <s v="UPI"/>
    <n v="69.02"/>
    <s v="Paid"/>
    <s v="Pasta Stage"/>
    <s v="CHECK"/>
    <s v="OK"/>
    <n v="11.09"/>
    <s v="No"/>
    <s v="Low"/>
    <s v="Old"/>
    <s v="Weekend"/>
  </r>
  <r>
    <x v="31"/>
    <s v="Keith Warren"/>
    <s v="Female"/>
    <n v="13"/>
    <s v="Manchester"/>
    <s v="Pizza Consider"/>
    <s v="Salad"/>
    <n v="13.89"/>
    <n v="10"/>
    <n v="2"/>
    <d v="2024-08-08T00:00:00"/>
    <s v="Coventry"/>
    <s v="Card"/>
    <n v="64.23"/>
    <s v="Pending"/>
    <s v="Pizza Consider"/>
    <s v="CHECK"/>
    <s v="OUTLIER"/>
    <n v="27.78"/>
    <s v="Yes"/>
    <s v="Low"/>
    <s v="Old"/>
    <s v="Weekday"/>
  </r>
  <r>
    <x v="32"/>
    <s v="Bruce Brooks V"/>
    <s v="Male"/>
    <n v="14"/>
    <s v="Bristol"/>
    <s v="Salad Like"/>
    <s v="Salad"/>
    <n v="8.89"/>
    <n v="10"/>
    <n v="3"/>
    <d v="2024-06-27T00:00:00"/>
    <s v="Coventry"/>
    <s v="UPI"/>
    <n v="144.51"/>
    <s v="Paid"/>
    <s v="Salad Like"/>
    <s v="CHECK"/>
    <s v="OUTLIER"/>
    <n v="26.67"/>
    <s v="No"/>
    <s v="Low"/>
    <s v="Old"/>
    <s v="Weekday"/>
  </r>
  <r>
    <x v="33"/>
    <s v="Matthew Kelly"/>
    <s v="Female"/>
    <n v="38"/>
    <s v="London"/>
    <s v="Drink Old"/>
    <s v="Pasta"/>
    <n v="5.31"/>
    <n v="10"/>
    <n v="4"/>
    <d v="2023-08-04T00:00:00"/>
    <s v="Leeds"/>
    <s v="UPI"/>
    <n v="47.84"/>
    <s v="Pending"/>
    <s v="Drink Old"/>
    <s v="CHECK"/>
    <s v="OK"/>
    <n v="21.24"/>
    <s v="No"/>
    <s v="Normal"/>
    <s v="Old"/>
    <s v="Weekday"/>
  </r>
  <r>
    <x v="34"/>
    <s v="Rebecca Moore"/>
    <s v="Male"/>
    <n v="27"/>
    <s v="London"/>
    <s v="Drink Close"/>
    <s v="Dessert"/>
    <n v="17.649999999999999"/>
    <n v="11"/>
    <n v="5"/>
    <d v="2023-04-06T00:00:00"/>
    <s v="Birmingham"/>
    <s v="Cash"/>
    <n v="8.56"/>
    <s v="Pending"/>
    <s v="Drink Close"/>
    <s v="CHECK"/>
    <s v="OK"/>
    <n v="88.25"/>
    <s v="No"/>
    <s v="Normal"/>
    <s v="Old"/>
    <s v="Weekday"/>
  </r>
  <r>
    <x v="35"/>
    <s v="Joshua Lynch"/>
    <s v="Male"/>
    <n v="12"/>
    <s v="Bristol"/>
    <s v="Salad Real"/>
    <s v="Burger"/>
    <n v="14.28"/>
    <n v="11"/>
    <n v="6"/>
    <d v="2023-04-24T00:00:00"/>
    <s v="Manchester"/>
    <s v="Card"/>
    <n v="78.989999999999995"/>
    <s v="Paid"/>
    <s v="Salad Real"/>
    <s v="CHECK"/>
    <s v="OUTLIER"/>
    <n v="85.679999999999993"/>
    <s v="No"/>
    <s v="Normal"/>
    <s v="Old"/>
    <s v="Weekday"/>
  </r>
  <r>
    <x v="36"/>
    <s v="Amy Fleming"/>
    <s v="Male"/>
    <n v="14"/>
    <s v="Bristol"/>
    <s v="Dessert History"/>
    <s v="Dessert"/>
    <n v="5.14"/>
    <n v="12"/>
    <n v="7"/>
    <d v="2023-05-17T00:00:00"/>
    <s v="Coventry"/>
    <s v="Cash"/>
    <n v="34.92"/>
    <s v="Pending"/>
    <s v="Dessert History"/>
    <s v="CHECK"/>
    <s v="OUTLIER"/>
    <n v="35.979999999999997"/>
    <s v="No"/>
    <s v="Normal"/>
    <s v="Old"/>
    <s v="Weekday"/>
  </r>
  <r>
    <x v="37"/>
    <s v="Beverly Callahan"/>
    <s v="Other"/>
    <n v="50"/>
    <s v="Coventry"/>
    <s v="Dessert Line"/>
    <s v="Drink"/>
    <n v="4.22"/>
    <n v="13"/>
    <n v="8"/>
    <d v="2024-01-28T00:00:00"/>
    <s v="London"/>
    <s v="Card"/>
    <n v="49.88"/>
    <s v="Pending"/>
    <s v="Dessert Line"/>
    <s v="CHECK"/>
    <s v="OK"/>
    <n v="33.76"/>
    <s v="No"/>
    <s v="Normal"/>
    <s v="Old"/>
    <s v="Weekend"/>
  </r>
  <r>
    <x v="38"/>
    <s v="Adam Pacheco"/>
    <s v="Male"/>
    <n v="43"/>
    <s v="Manchester"/>
    <s v="Pasta Eye"/>
    <s v="Burger"/>
    <n v="14.5"/>
    <n v="13"/>
    <n v="9"/>
    <d v="2024-02-20T00:00:00"/>
    <s v="Leeds"/>
    <s v="Cash"/>
    <n v="53.36"/>
    <s v="Paid"/>
    <s v="Pasta Eye"/>
    <s v="CHECK"/>
    <s v="OK"/>
    <n v="130.5"/>
    <s v="No"/>
    <s v="Normal"/>
    <s v="Old"/>
    <s v="Weekday"/>
  </r>
  <r>
    <x v="39"/>
    <s v="Stephanie Moore"/>
    <s v="Male"/>
    <n v="62"/>
    <s v="Coventry"/>
    <s v="Burger Treatment"/>
    <s v="Pasta"/>
    <n v="15.04"/>
    <n v="14"/>
    <n v="1"/>
    <d v="2024-03-10T00:00:00"/>
    <s v="Manchester"/>
    <s v="Card"/>
    <n v="65.38"/>
    <s v="Pending"/>
    <s v="Burger Treatment"/>
    <s v="CHECK"/>
    <s v="OK"/>
    <n v="15.04"/>
    <s v="No"/>
    <s v="Low"/>
    <s v="Old"/>
    <s v="Weekend"/>
  </r>
  <r>
    <x v="40"/>
    <s v="James Lynch"/>
    <s v="Other"/>
    <n v="15"/>
    <s v="Coventry"/>
    <s v="Pizza Card"/>
    <s v="Pizza"/>
    <n v="5.66"/>
    <n v="15"/>
    <n v="2"/>
    <d v="2023-03-20T00:00:00"/>
    <s v="Birmingham"/>
    <s v="Card"/>
    <n v="53.08"/>
    <s v="Pending"/>
    <s v="Pizza Card"/>
    <s v="CHECK"/>
    <s v="OUTLIER"/>
    <n v="11.32"/>
    <s v="Yes"/>
    <s v="Low"/>
    <s v="Old"/>
    <s v="Weekday"/>
  </r>
  <r>
    <x v="41"/>
    <s v="Kevin Avery"/>
    <s v="Female"/>
    <n v="39"/>
    <s v="Coventry"/>
    <s v="Drink Brother"/>
    <s v="Dessert"/>
    <n v="5.27"/>
    <n v="15"/>
    <n v="3"/>
    <d v="2023-03-11T00:00:00"/>
    <s v="London"/>
    <s v="UPI"/>
    <n v="112.76"/>
    <s v="Pending"/>
    <s v="Drink Brother"/>
    <s v="CHECK"/>
    <s v="OK"/>
    <n v="15.809999999999999"/>
    <s v="No"/>
    <s v="Low"/>
    <s v="Old"/>
    <s v="Weekend"/>
  </r>
  <r>
    <x v="42"/>
    <s v="Daniel Freeman"/>
    <s v="Female"/>
    <n v="23"/>
    <s v="Leeds"/>
    <s v="Salad Religious"/>
    <s v="Dessert"/>
    <n v="12.02"/>
    <n v="15"/>
    <n v="4"/>
    <d v="2024-01-22T00:00:00"/>
    <s v="Leeds"/>
    <s v="UPI"/>
    <n v="11.12"/>
    <s v="Pending"/>
    <s v="Salad Religious"/>
    <s v="CHECK"/>
    <s v="OK"/>
    <n v="48.08"/>
    <s v="No"/>
    <s v="Normal"/>
    <s v="Old"/>
    <s v="Weekday"/>
  </r>
  <r>
    <x v="43"/>
    <s v="Kristin Castillo"/>
    <s v="Female"/>
    <n v="16"/>
    <s v="London"/>
    <s v="Salad Improve"/>
    <s v="Drink"/>
    <n v="3.29"/>
    <n v="15"/>
    <n v="5"/>
    <d v="2023-01-30T00:00:00"/>
    <s v="Leeds"/>
    <s v="UPI"/>
    <n v="34.57"/>
    <s v="Pending"/>
    <s v="Salad Improve"/>
    <s v="CHECK"/>
    <s v="OUTLIER"/>
    <n v="16.45"/>
    <s v="No"/>
    <s v="Normal"/>
    <s v="Old"/>
    <s v="Weekday"/>
  </r>
  <r>
    <x v="44"/>
    <s v="Monica Wood"/>
    <s v="Other"/>
    <n v="22"/>
    <s v="Bristol"/>
    <s v="Pasta Quite"/>
    <s v="Salad"/>
    <n v="17.350000000000001"/>
    <n v="16"/>
    <n v="6"/>
    <d v="2023-07-03T00:00:00"/>
    <s v="London"/>
    <s v="Cash"/>
    <n v="125.68"/>
    <s v="Pending"/>
    <s v="Pasta Quite"/>
    <s v="CHECK"/>
    <s v="OK"/>
    <n v="104.10000000000001"/>
    <s v="No"/>
    <s v="Normal"/>
    <s v="Old"/>
    <s v="Weekday"/>
  </r>
  <r>
    <x v="45"/>
    <s v="Anthony Green"/>
    <s v="Other"/>
    <n v="56"/>
    <s v="Bristol"/>
    <s v="Drink Area"/>
    <s v="Drink"/>
    <n v="3.46"/>
    <n v="16"/>
    <n v="7"/>
    <d v="2023-09-05T00:00:00"/>
    <s v="Birmingham"/>
    <s v="UPI"/>
    <n v="157.04"/>
    <s v="Pending"/>
    <s v="Drink Area"/>
    <s v="CHECK"/>
    <s v="OK"/>
    <n v="24.22"/>
    <s v="No"/>
    <s v="Normal"/>
    <s v="Old"/>
    <s v="Weekday"/>
  </r>
  <r>
    <x v="46"/>
    <s v="Michael Thompson"/>
    <s v="Male"/>
    <n v="17"/>
    <s v="Manchester"/>
    <s v="Pasta Total"/>
    <s v="Dessert"/>
    <n v="4.68"/>
    <n v="16"/>
    <n v="1"/>
    <d v="2023-05-30T00:00:00"/>
    <s v="Birmingham"/>
    <s v="Cash"/>
    <n v="95.45"/>
    <s v="Paid"/>
    <s v="Pasta Total"/>
    <s v="CHECK"/>
    <s v="OK"/>
    <n v="4.68"/>
    <s v="No"/>
    <s v="Low"/>
    <s v="Old"/>
    <s v="Weekday"/>
  </r>
  <r>
    <x v="47"/>
    <s v="Paul Hill II"/>
    <s v="Male"/>
    <n v="11"/>
    <s v="Birmingham"/>
    <s v="Dessert Structure"/>
    <s v="Salad"/>
    <n v="12.63"/>
    <n v="16"/>
    <n v="2"/>
    <d v="2023-03-27T00:00:00"/>
    <s v="Coventry"/>
    <s v="Card"/>
    <n v="4.67"/>
    <s v="Paid"/>
    <s v="Dessert Structure"/>
    <s v="CHECK"/>
    <s v="OUTLIER"/>
    <n v="25.26"/>
    <s v="No"/>
    <s v="Low"/>
    <s v="Old"/>
    <s v="Weekday"/>
  </r>
  <r>
    <x v="48"/>
    <s v="Maria Wilson"/>
    <s v="Male"/>
    <n v="59"/>
    <s v="London"/>
    <s v="Drink Fly"/>
    <s v="Dessert"/>
    <n v="12.43"/>
    <n v="17"/>
    <n v="3"/>
    <d v="2024-02-27T00:00:00"/>
    <s v="Coventry"/>
    <s v="Card"/>
    <n v="29.81"/>
    <s v="Paid"/>
    <s v="Drink Fly"/>
    <s v="CHECK"/>
    <s v="OK"/>
    <n v="37.29"/>
    <s v="No"/>
    <s v="Low"/>
    <s v="Old"/>
    <s v="Weekday"/>
  </r>
  <r>
    <x v="49"/>
    <s v="Kristina Whitaker"/>
    <s v="Male"/>
    <n v="53"/>
    <s v="London"/>
    <s v="Burger Friend"/>
    <s v="Dessert"/>
    <n v="4.67"/>
    <n v="17"/>
    <n v="4"/>
    <d v="2023-06-04T00:00:00"/>
    <s v="Leeds"/>
    <s v="Card"/>
    <n v="120.29"/>
    <s v="Pending"/>
    <s v="Burger Friend"/>
    <s v="CHECK"/>
    <s v="OK"/>
    <n v="18.68"/>
    <s v="No"/>
    <s v="Normal"/>
    <s v="Old"/>
    <s v="Weekend"/>
  </r>
  <r>
    <x v="50"/>
    <s v="Shelly Munoz MD"/>
    <s v="Other"/>
    <n v="41"/>
    <s v="Coventry"/>
    <s v="Salad Participant"/>
    <s v="Pizza"/>
    <n v="16.79"/>
    <n v="17"/>
    <n v="5"/>
    <d v="2024-05-16T00:00:00"/>
    <s v="Bristol"/>
    <s v="UPI"/>
    <n v="12.02"/>
    <s v="Paid"/>
    <s v="Salad Participant"/>
    <s v="CHECK"/>
    <s v="OK"/>
    <n v="83.949999999999989"/>
    <s v="No"/>
    <s v="Normal"/>
    <s v="Old"/>
    <s v="Weekday"/>
  </r>
  <r>
    <x v="51"/>
    <s v="Andre Fields"/>
    <s v="Male"/>
    <n v="64"/>
    <s v="Leeds"/>
    <s v="Burger Technology"/>
    <s v="Burger"/>
    <n v="19.39"/>
    <n v="18"/>
    <n v="6"/>
    <d v="2024-01-10T00:00:00"/>
    <s v="Coventry"/>
    <s v="UPI"/>
    <n v="51.64"/>
    <s v="Paid"/>
    <s v="Burger Technology"/>
    <s v="CHECK"/>
    <s v="OK"/>
    <n v="116.34"/>
    <s v="No"/>
    <s v="Normal"/>
    <s v="Old"/>
    <s v="Weekday"/>
  </r>
  <r>
    <x v="52"/>
    <s v="Todd Vega"/>
    <s v="Other"/>
    <n v="20"/>
    <s v="Birmingham"/>
    <s v="Dessert Member"/>
    <s v="Pizza"/>
    <n v="17.72"/>
    <n v="19"/>
    <n v="7"/>
    <d v="2024-02-29T00:00:00"/>
    <s v="Birmingham"/>
    <s v="UPI"/>
    <n v="78.11"/>
    <s v="Paid"/>
    <s v="Dessert Member"/>
    <s v="CHECK"/>
    <s v="OK"/>
    <n v="124.03999999999999"/>
    <s v="No"/>
    <s v="Normal"/>
    <s v="Old"/>
    <s v="Weekday"/>
  </r>
  <r>
    <x v="53"/>
    <s v="Dawn Williams"/>
    <s v="Female"/>
    <n v="29"/>
    <s v="Birmingham"/>
    <s v="Drink Society"/>
    <s v="Dessert"/>
    <n v="11.69"/>
    <n v="19"/>
    <n v="3"/>
    <d v="2024-02-08T00:00:00"/>
    <s v="Coventry"/>
    <s v="Card"/>
    <n v="40.01"/>
    <s v="Pending"/>
    <s v="Drink Society"/>
    <s v="CHECK"/>
    <s v="OK"/>
    <n v="35.07"/>
    <s v="No"/>
    <s v="Low"/>
    <s v="Old"/>
    <s v="Weekday"/>
  </r>
  <r>
    <x v="54"/>
    <s v="Laura Burch"/>
    <s v="Other"/>
    <n v="12"/>
    <s v="Bristol"/>
    <s v="Dessert Together"/>
    <s v="Drink"/>
    <n v="11.17"/>
    <n v="19"/>
    <n v="1"/>
    <d v="2024-01-25T00:00:00"/>
    <s v="Leeds"/>
    <s v="UPI"/>
    <n v="119.11"/>
    <s v="Pending"/>
    <s v="Dessert Together"/>
    <s v="CHECK"/>
    <s v="OUTLIER"/>
    <n v="11.17"/>
    <s v="No"/>
    <s v="Low"/>
    <s v="Old"/>
    <s v="Weekday"/>
  </r>
  <r>
    <x v="55"/>
    <s v="Dr. Darlene Daniel MD"/>
    <s v="Other"/>
    <n v="12"/>
    <s v="London"/>
    <s v="Dessert Conference"/>
    <s v="Drink"/>
    <n v="13.01"/>
    <n v="19"/>
    <n v="3"/>
    <d v="2024-05-01T00:00:00"/>
    <s v="Coventry"/>
    <s v="Cash"/>
    <n v="115.15"/>
    <s v="Paid"/>
    <s v="Dessert Conference"/>
    <s v="CHECK"/>
    <s v="OUTLIER"/>
    <n v="39.03"/>
    <s v="No"/>
    <s v="Low"/>
    <s v="Old"/>
    <s v="Weekday"/>
  </r>
  <r>
    <x v="56"/>
    <s v="Mark Heath"/>
    <s v="Female"/>
    <n v="49"/>
    <s v="Bristol"/>
    <s v="Dessert Article"/>
    <s v="Salad"/>
    <n v="8.56"/>
    <n v="19"/>
    <n v="1"/>
    <d v="2023-08-12T00:00:00"/>
    <s v="Coventry"/>
    <s v="Cash"/>
    <n v="64.3"/>
    <s v="Pending"/>
    <s v="Dessert Article"/>
    <s v="CHECK"/>
    <s v="OK"/>
    <n v="8.56"/>
    <s v="No"/>
    <s v="Low"/>
    <s v="Old"/>
    <s v="Weekend"/>
  </r>
  <r>
    <x v="57"/>
    <s v="James Humphrey"/>
    <s v="Female"/>
    <n v="59"/>
    <s v="Manchester"/>
    <s v="Drink Activity"/>
    <s v="Dessert"/>
    <n v="6.68"/>
    <n v="20"/>
    <n v="1"/>
    <d v="2024-06-29T00:00:00"/>
    <s v="Manchester"/>
    <s v="Cash"/>
    <n v="97.1"/>
    <s v="Paid"/>
    <s v="Drink Activity"/>
    <s v="CHECK"/>
    <s v="OK"/>
    <n v="6.68"/>
    <s v="No"/>
    <s v="Low"/>
    <s v="Old"/>
    <s v="Weekend"/>
  </r>
  <r>
    <x v="58"/>
    <s v="Donald Cook"/>
    <s v="Male"/>
    <n v="38"/>
    <s v="Manchester"/>
    <s v="Drink Alone"/>
    <s v="Pasta"/>
    <n v="11.64"/>
    <n v="20"/>
    <n v="2"/>
    <d v="2023-06-06T00:00:00"/>
    <s v="Birmingham"/>
    <s v="Card"/>
    <n v="100.81"/>
    <s v="Paid"/>
    <s v="Drink Alone"/>
    <s v="CHECK"/>
    <s v="OK"/>
    <n v="23.28"/>
    <s v="No"/>
    <s v="Low"/>
    <s v="Old"/>
    <s v="Weekday"/>
  </r>
  <r>
    <x v="59"/>
    <s v="Adrian Douglas"/>
    <s v="Male"/>
    <n v="13"/>
    <s v="Bristol"/>
    <s v="Pizza Human"/>
    <s v="Burger"/>
    <n v="10.54"/>
    <n v="21"/>
    <n v="1"/>
    <d v="2023-02-05T00:00:00"/>
    <s v="Leeds"/>
    <s v="Card"/>
    <n v="25.31"/>
    <s v="Paid"/>
    <s v="Pizza Human"/>
    <s v="CHECK"/>
    <s v="OUTLIER"/>
    <n v="10.54"/>
    <s v="Yes"/>
    <s v="Low"/>
    <s v="Old"/>
    <s v="Weekend"/>
  </r>
  <r>
    <x v="60"/>
    <s v="Jessica Reid"/>
    <s v="Male"/>
    <n v="15"/>
    <s v="Bristol"/>
    <s v="Pizza Soldier"/>
    <s v="Burger"/>
    <n v="14.99"/>
    <n v="21"/>
    <n v="3"/>
    <d v="2024-05-02T00:00:00"/>
    <s v="Bristol"/>
    <s v="UPI"/>
    <n v="115.44"/>
    <s v="Paid"/>
    <s v="Pizza Soldier"/>
    <s v="CHECK"/>
    <s v="OUTLIER"/>
    <n v="44.97"/>
    <s v="Yes"/>
    <s v="Low"/>
    <s v="Old"/>
    <s v="Weekday"/>
  </r>
  <r>
    <x v="61"/>
    <s v="Sean Silva"/>
    <s v="Female"/>
    <n v="63"/>
    <s v="Leeds"/>
    <s v="Pasta Partner"/>
    <s v="Drink"/>
    <n v="12.19"/>
    <n v="21"/>
    <n v="3"/>
    <d v="2023-10-07T00:00:00"/>
    <s v="Coventry"/>
    <s v="UPI"/>
    <n v="42.83"/>
    <s v="Paid"/>
    <s v="Pasta Partner"/>
    <s v="CHECK"/>
    <s v="OK"/>
    <n v="36.57"/>
    <s v="No"/>
    <s v="Low"/>
    <s v="Old"/>
    <s v="Weekend"/>
  </r>
  <r>
    <x v="62"/>
    <s v="Debbie White"/>
    <s v="Male"/>
    <n v="48"/>
    <s v="Coventry"/>
    <s v="Burger Able"/>
    <s v="Drink"/>
    <n v="15.1"/>
    <n v="22"/>
    <n v="2"/>
    <d v="2023-10-19T00:00:00"/>
    <s v="Birmingham"/>
    <s v="UPI"/>
    <n v="91.35"/>
    <s v="Pending"/>
    <s v="Burger Able"/>
    <s v="CHECK"/>
    <s v="OK"/>
    <n v="30.2"/>
    <s v="No"/>
    <s v="Low"/>
    <s v="Old"/>
    <s v="Weekday"/>
  </r>
  <r>
    <x v="63"/>
    <s v="Nathan Wilson"/>
    <s v="Other"/>
    <n v="32"/>
    <s v="London"/>
    <s v="Dessert Lawyer"/>
    <s v="Drink"/>
    <n v="3.35"/>
    <n v="22"/>
    <n v="2"/>
    <d v="2023-12-06T00:00:00"/>
    <s v="Leeds"/>
    <s v="Card"/>
    <n v="21.07"/>
    <s v="Paid"/>
    <s v="Dessert Lawyer"/>
    <s v="CHECK"/>
    <s v="OK"/>
    <n v="6.7"/>
    <s v="No"/>
    <s v="Low"/>
    <s v="Old"/>
    <s v="Weekday"/>
  </r>
  <r>
    <x v="64"/>
    <s v="Julia Waller"/>
    <s v="Male"/>
    <n v="39"/>
    <s v="Bristol"/>
    <s v="Salad Age"/>
    <s v="Burger"/>
    <n v="10.029999999999999"/>
    <n v="23"/>
    <n v="3"/>
    <d v="2024-05-22T00:00:00"/>
    <s v="Bristol"/>
    <s v="UPI"/>
    <n v="115.03"/>
    <s v="Pending"/>
    <s v="Salad Age"/>
    <s v="CHECK"/>
    <s v="OK"/>
    <n v="30.089999999999996"/>
    <s v="No"/>
    <s v="Low"/>
    <s v="Old"/>
    <s v="Weekday"/>
  </r>
  <r>
    <x v="65"/>
    <s v="Brianna Valentine"/>
    <s v="Female"/>
    <n v="59"/>
    <s v="Manchester"/>
    <s v="Pizza Strategy"/>
    <s v="Pizza"/>
    <n v="8.92"/>
    <n v="23"/>
    <n v="1"/>
    <d v="2023-12-20T00:00:00"/>
    <s v="Leeds"/>
    <s v="Cash"/>
    <n v="59.43"/>
    <s v="Pending"/>
    <s v="Pizza Strategy"/>
    <s v="CHECK"/>
    <s v="OK"/>
    <n v="8.92"/>
    <s v="Yes"/>
    <s v="Low"/>
    <s v="Old"/>
    <s v="Weekday"/>
  </r>
  <r>
    <x v="66"/>
    <s v="Amanda Lara"/>
    <s v="Female"/>
    <n v="52"/>
    <s v="London"/>
    <s v="Burger Adult"/>
    <s v="Dessert"/>
    <n v="13.08"/>
    <n v="23"/>
    <n v="2"/>
    <d v="2023-01-15T00:00:00"/>
    <s v="Birmingham"/>
    <s v="Card"/>
    <n v="126.48"/>
    <s v="Pending"/>
    <s v="Burger Adult"/>
    <s v="CHECK"/>
    <s v="OK"/>
    <n v="26.16"/>
    <s v="No"/>
    <s v="Low"/>
    <s v="Old"/>
    <s v="Weekend"/>
  </r>
  <r>
    <x v="67"/>
    <s v="Linda Williams"/>
    <s v="Male"/>
    <n v="11"/>
    <s v="London"/>
    <s v="Pizza Contain"/>
    <s v="Burger"/>
    <n v="8.82"/>
    <n v="23"/>
    <n v="1"/>
    <d v="2024-05-11T00:00:00"/>
    <s v="Coventry"/>
    <s v="Cash"/>
    <n v="92.53"/>
    <s v="Paid"/>
    <s v="Pizza Contain"/>
    <s v="CHECK"/>
    <s v="OUTLIER"/>
    <n v="8.82"/>
    <s v="Yes"/>
    <s v="Low"/>
    <s v="Old"/>
    <s v="Weekend"/>
  </r>
  <r>
    <x v="68"/>
    <s v="Michael Hamilton"/>
    <s v="Male"/>
    <n v="14"/>
    <s v="Leeds"/>
    <s v="Dessert Continue"/>
    <s v="Drink"/>
    <n v="11.34"/>
    <n v="24"/>
    <n v="2"/>
    <d v="2023-02-14T00:00:00"/>
    <s v="London"/>
    <s v="Cash"/>
    <n v="120.38"/>
    <s v="Pending"/>
    <s v="Dessert Continue"/>
    <s v="CHECK"/>
    <s v="OUTLIER"/>
    <n v="22.68"/>
    <s v="No"/>
    <s v="Low"/>
    <s v="Old"/>
    <s v="Weekday"/>
  </r>
  <r>
    <x v="69"/>
    <s v="James Turner"/>
    <s v="Female"/>
    <n v="28"/>
    <s v="London"/>
    <s v="Salad Color"/>
    <s v="Salad"/>
    <n v="16.8"/>
    <n v="24"/>
    <n v="2"/>
    <d v="2023-12-16T00:00:00"/>
    <s v="Bristol"/>
    <s v="Cash"/>
    <n v="35.07"/>
    <s v="Pending"/>
    <s v="Salad Color"/>
    <s v="CHECK"/>
    <s v="OK"/>
    <n v="33.6"/>
    <s v="No"/>
    <s v="Low"/>
    <s v="Old"/>
    <s v="Weekend"/>
  </r>
  <r>
    <x v="70"/>
    <s v="Kevin Morrison"/>
    <s v="Other"/>
    <n v="35"/>
    <s v="Leeds"/>
    <s v="Pasta Street"/>
    <s v="Pizza"/>
    <n v="4.33"/>
    <n v="24"/>
    <n v="2"/>
    <d v="2023-11-21T00:00:00"/>
    <s v="Coventry"/>
    <s v="Card"/>
    <n v="39.03"/>
    <s v="Paid"/>
    <s v="Pasta Street"/>
    <s v="CHECK"/>
    <s v="OK"/>
    <n v="8.66"/>
    <s v="No"/>
    <s v="Low"/>
    <s v="Old"/>
    <s v="Weekday"/>
  </r>
  <r>
    <x v="71"/>
    <s v="Jacob Williams"/>
    <s v="Female"/>
    <n v="31"/>
    <s v="Leeds"/>
    <s v="Pizza Environmental"/>
    <s v="Dessert"/>
    <n v="11.12"/>
    <n v="24"/>
    <n v="2"/>
    <d v="2023-04-17T00:00:00"/>
    <s v="London"/>
    <s v="Cash"/>
    <n v="109.3"/>
    <s v="Pending"/>
    <s v="Pizza Environmental"/>
    <s v="CHECK"/>
    <s v="OK"/>
    <n v="22.24"/>
    <s v="Yes"/>
    <s v="Low"/>
    <s v="Old"/>
    <s v="Weekday"/>
  </r>
  <r>
    <x v="72"/>
    <s v="Candace Garrett"/>
    <s v="Female"/>
    <n v="49"/>
    <s v="Leeds"/>
    <s v="Dessert Door"/>
    <s v="Drink"/>
    <n v="13.82"/>
    <n v="25"/>
    <n v="2"/>
    <d v="2023-06-07T00:00:00"/>
    <s v="Birmingham"/>
    <s v="UPI"/>
    <n v="58.17"/>
    <s v="Paid"/>
    <s v="Dessert Door"/>
    <s v="CHECK"/>
    <s v="OK"/>
    <n v="27.64"/>
    <s v="No"/>
    <s v="Low"/>
    <s v="Old"/>
    <s v="Weekday"/>
  </r>
  <r>
    <x v="73"/>
    <s v="John Adams"/>
    <s v="Female"/>
    <n v="15"/>
    <s v="Birmingham"/>
    <s v="Drink Certainly"/>
    <s v="Dessert"/>
    <n v="7.09"/>
    <n v="26"/>
    <n v="2"/>
    <d v="2024-07-06T00:00:00"/>
    <s v="Birmingham"/>
    <s v="Cash"/>
    <n v="32.33"/>
    <s v="Pending"/>
    <s v="Drink Certainly"/>
    <s v="CHECK"/>
    <s v="OUTLIER"/>
    <n v="14.18"/>
    <s v="No"/>
    <s v="Low"/>
    <s v="Old"/>
    <s v="Weekend"/>
  </r>
  <r>
    <x v="74"/>
    <s v="Richard Herrera"/>
    <s v="Male"/>
    <n v="37"/>
    <s v="Manchester"/>
    <s v="Drink Memory"/>
    <s v="Salad"/>
    <n v="16.79"/>
    <n v="26"/>
    <n v="1"/>
    <d v="2023-01-18T00:00:00"/>
    <s v="Coventry"/>
    <s v="Card"/>
    <n v="110.62"/>
    <s v="Paid"/>
    <s v="Drink Memory"/>
    <s v="CHECK"/>
    <s v="OK"/>
    <n v="16.79"/>
    <s v="No"/>
    <s v="Low"/>
    <s v="Old"/>
    <s v="Weekday"/>
  </r>
  <r>
    <x v="75"/>
    <s v="Kathryn Johnson"/>
    <s v="Female"/>
    <n v="19"/>
    <s v="Bristol"/>
    <s v="Salad Create"/>
    <s v="Salad"/>
    <n v="18.63"/>
    <n v="26"/>
    <n v="1"/>
    <d v="2024-08-10T00:00:00"/>
    <s v="Birmingham"/>
    <s v="UPI"/>
    <n v="113.34"/>
    <s v="Paid"/>
    <s v="Salad Create"/>
    <s v="CHECK"/>
    <s v="OK"/>
    <n v="18.63"/>
    <s v="No"/>
    <s v="Low"/>
    <s v="Old"/>
    <s v="Weekend"/>
  </r>
  <r>
    <x v="76"/>
    <s v="Eric Garcia"/>
    <s v="Other"/>
    <n v="64"/>
    <s v="Birmingham"/>
    <s v="Salad Avoid"/>
    <s v="Dessert"/>
    <n v="19.5"/>
    <n v="27"/>
    <n v="3"/>
    <d v="2023-07-11T00:00:00"/>
    <s v="London"/>
    <s v="UPI"/>
    <n v="43.96"/>
    <s v="Pending"/>
    <s v="Salad Avoid"/>
    <s v="CHECK"/>
    <s v="OK"/>
    <n v="58.5"/>
    <s v="No"/>
    <s v="Low"/>
    <s v="Old"/>
    <s v="Weekday"/>
  </r>
  <r>
    <x v="77"/>
    <s v="Dennis Hampton"/>
    <s v="Other"/>
    <n v="20"/>
    <s v="Manchester"/>
    <s v="Pizza How"/>
    <s v="Burger"/>
    <n v="6.43"/>
    <n v="27"/>
    <n v="2"/>
    <d v="2024-03-28T00:00:00"/>
    <s v="Bristol"/>
    <s v="UPI"/>
    <n v="32.79"/>
    <s v="Paid"/>
    <s v="Pizza How"/>
    <s v="CHECK"/>
    <s v="OK"/>
    <n v="12.86"/>
    <s v="Yes"/>
    <s v="Low"/>
    <s v="Old"/>
    <s v="Weekday"/>
  </r>
  <r>
    <x v="78"/>
    <s v="Katherine Warren"/>
    <s v="Female"/>
    <n v="16"/>
    <s v="Bristol"/>
    <s v="Pasta Morning"/>
    <s v="Pasta"/>
    <n v="8.18"/>
    <n v="27"/>
    <n v="3"/>
    <d v="2024-02-28T00:00:00"/>
    <s v="Bristol"/>
    <s v="Card"/>
    <n v="61.9"/>
    <s v="Paid"/>
    <s v="Pasta Morning"/>
    <s v="CHECK"/>
    <s v="OUTLIER"/>
    <n v="24.54"/>
    <s v="No"/>
    <s v="Low"/>
    <s v="Old"/>
    <s v="Weekday"/>
  </r>
  <r>
    <x v="79"/>
    <s v="Gregory Mitchell"/>
    <s v="Female"/>
    <n v="43"/>
    <s v="Manchester"/>
    <s v="Dessert Must"/>
    <s v="Salad"/>
    <n v="8.86"/>
    <n v="27"/>
    <n v="2"/>
    <d v="2024-03-06T00:00:00"/>
    <s v="London"/>
    <s v="Cash"/>
    <n v="70.599999999999994"/>
    <s v="Pending"/>
    <s v="Dessert Must"/>
    <s v="CHECK"/>
    <s v="OK"/>
    <n v="17.72"/>
    <s v="No"/>
    <s v="Low"/>
    <s v="Old"/>
    <s v="Weekday"/>
  </r>
  <r>
    <x v="80"/>
    <s v="Vincent Chandler"/>
    <s v="Female"/>
    <n v="55"/>
    <s v="Manchester"/>
    <s v="Pasta Stage"/>
    <s v="Dessert"/>
    <n v="11.09"/>
    <n v="27"/>
    <n v="2"/>
    <d v="2024-08-04T00:00:00"/>
    <s v="Manchester"/>
    <s v="Cash"/>
    <n v="33.24"/>
    <s v="Paid"/>
    <s v="Pasta Stage"/>
    <s v="CHECK"/>
    <s v="OK"/>
    <n v="22.18"/>
    <s v="No"/>
    <s v="Low"/>
    <s v="Old"/>
    <s v="Weekend"/>
  </r>
  <r>
    <x v="81"/>
    <s v="Patricia Fitzpatrick"/>
    <s v="Male"/>
    <n v="44"/>
    <s v="Coventry"/>
    <s v="Pizza Consider"/>
    <s v="Salad"/>
    <n v="13.89"/>
    <n v="28"/>
    <n v="3"/>
    <d v="2024-07-22T00:00:00"/>
    <s v="London"/>
    <s v="UPI"/>
    <n v="84.15"/>
    <s v="Pending"/>
    <s v="Pizza Consider"/>
    <s v="CHECK"/>
    <s v="OK"/>
    <n v="41.67"/>
    <s v="Yes"/>
    <s v="Low"/>
    <s v="Old"/>
    <s v="Weekday"/>
  </r>
  <r>
    <x v="82"/>
    <s v="Suzanne French"/>
    <s v="Other"/>
    <n v="17"/>
    <s v="Bristol"/>
    <s v="Salad Like"/>
    <s v="Salad"/>
    <n v="8.89"/>
    <n v="28"/>
    <n v="2"/>
    <d v="2023-12-26T00:00:00"/>
    <s v="Birmingham"/>
    <s v="Card"/>
    <n v="55.96"/>
    <s v="Paid"/>
    <s v="Salad Like"/>
    <s v="CHECK"/>
    <s v="OK"/>
    <n v="17.78"/>
    <s v="No"/>
    <s v="Low"/>
    <s v="Old"/>
    <s v="Weekday"/>
  </r>
  <r>
    <x v="83"/>
    <s v="Matthew Beck"/>
    <s v="Male"/>
    <n v="51"/>
    <s v="Bristol"/>
    <s v="Drink Old"/>
    <s v="Pasta"/>
    <n v="5.31"/>
    <n v="28"/>
    <n v="1"/>
    <d v="2023-01-19T00:00:00"/>
    <s v="Manchester"/>
    <s v="Card"/>
    <n v="57.33"/>
    <s v="Paid"/>
    <s v="Drink Old"/>
    <s v="CHECK"/>
    <s v="OK"/>
    <n v="5.31"/>
    <s v="No"/>
    <s v="Low"/>
    <s v="Old"/>
    <s v="Weekday"/>
  </r>
  <r>
    <x v="84"/>
    <s v="Jeremy Ortiz"/>
    <s v="Male"/>
    <n v="27"/>
    <s v="London"/>
    <s v="Drink Close"/>
    <s v="Dessert"/>
    <n v="17.649999999999999"/>
    <n v="28"/>
    <n v="3"/>
    <d v="2023-04-27T00:00:00"/>
    <s v="Birmingham"/>
    <s v="Card"/>
    <n v="23.38"/>
    <s v="Paid"/>
    <s v="Drink Close"/>
    <s v="CHECK"/>
    <s v="OK"/>
    <n v="52.949999999999996"/>
    <s v="No"/>
    <s v="Low"/>
    <s v="Old"/>
    <s v="Weekday"/>
  </r>
  <r>
    <x v="85"/>
    <s v="Donald Daniel"/>
    <s v="Female"/>
    <n v="29"/>
    <s v="Leeds"/>
    <s v="Salad Real"/>
    <s v="Burger"/>
    <n v="14.28"/>
    <n v="29"/>
    <n v="2"/>
    <d v="2024-02-28T00:00:00"/>
    <s v="Coventry"/>
    <s v="Card"/>
    <n v="74.150000000000006"/>
    <s v="Pending"/>
    <s v="Salad Real"/>
    <s v="CHECK"/>
    <s v="OK"/>
    <n v="28.56"/>
    <s v="No"/>
    <s v="Low"/>
    <s v="Old"/>
    <s v="Weekday"/>
  </r>
  <r>
    <x v="86"/>
    <s v="Adam Harris"/>
    <s v="Other"/>
    <n v="61"/>
    <s v="Coventry"/>
    <s v="Dessert History"/>
    <s v="Dessert"/>
    <n v="5.14"/>
    <n v="29"/>
    <n v="2"/>
    <d v="2023-02-27T00:00:00"/>
    <s v="Coventry"/>
    <s v="Card"/>
    <n v="50.39"/>
    <s v="Pending"/>
    <s v="Dessert History"/>
    <s v="CHECK"/>
    <s v="OK"/>
    <n v="10.28"/>
    <s v="No"/>
    <s v="Low"/>
    <s v="Old"/>
    <s v="Weekday"/>
  </r>
  <r>
    <x v="87"/>
    <s v="Robert Warner"/>
    <s v="Male"/>
    <n v="57"/>
    <s v="Birmingham"/>
    <s v="Dessert Line"/>
    <s v="Drink"/>
    <n v="4.22"/>
    <n v="29"/>
    <n v="3"/>
    <d v="2023-07-20T00:00:00"/>
    <s v="Leeds"/>
    <s v="Card"/>
    <n v="17.64"/>
    <s v="Pending"/>
    <s v="Dessert Line"/>
    <s v="CHECK"/>
    <s v="OK"/>
    <n v="12.66"/>
    <s v="No"/>
    <s v="Low"/>
    <s v="Old"/>
    <s v="Weekday"/>
  </r>
  <r>
    <x v="88"/>
    <s v="Cindy Mccormick"/>
    <s v="Male"/>
    <n v="49"/>
    <s v="London"/>
    <s v="Pasta Eye"/>
    <s v="Burger"/>
    <n v="14.5"/>
    <n v="29"/>
    <n v="3"/>
    <d v="2023-04-05T00:00:00"/>
    <s v="Manchester"/>
    <s v="UPI"/>
    <n v="117.47"/>
    <s v="Pending"/>
    <s v="Pasta Eye"/>
    <s v="CHECK"/>
    <s v="OK"/>
    <n v="43.5"/>
    <s v="No"/>
    <s v="Low"/>
    <s v="Old"/>
    <s v="Weekday"/>
  </r>
  <r>
    <x v="89"/>
    <s v="Crystal Drake"/>
    <s v="Male"/>
    <n v="11"/>
    <s v="Manchester"/>
    <s v="Burger Treatment"/>
    <s v="Pasta"/>
    <n v="15.04"/>
    <n v="29"/>
    <n v="1"/>
    <d v="2024-03-10T00:00:00"/>
    <s v="Bristol"/>
    <s v="Cash"/>
    <n v="66.17"/>
    <s v="Paid"/>
    <s v="Burger Treatment"/>
    <s v="CHECK"/>
    <s v="OUTLIER"/>
    <n v="15.04"/>
    <s v="No"/>
    <s v="Low"/>
    <s v="Old"/>
    <s v="Weekend"/>
  </r>
  <r>
    <x v="90"/>
    <s v="John Tucker"/>
    <s v="Male"/>
    <n v="35"/>
    <s v="Birmingham"/>
    <s v="Pizza Card"/>
    <s v="Pizza"/>
    <n v="5.66"/>
    <n v="30"/>
    <n v="3"/>
    <d v="2023-10-22T00:00:00"/>
    <s v="Leeds"/>
    <s v="Card"/>
    <n v="120.09"/>
    <s v="Pending"/>
    <s v="Pizza Card"/>
    <s v="CHECK"/>
    <s v="OK"/>
    <n v="16.98"/>
    <s v="Yes"/>
    <s v="Low"/>
    <s v="Old"/>
    <s v="Weekend"/>
  </r>
  <r>
    <x v="91"/>
    <s v="William Clarke DDS"/>
    <s v="Male"/>
    <n v="36"/>
    <s v="Leeds"/>
    <s v="Drink Brother"/>
    <s v="Dessert"/>
    <n v="5.27"/>
    <n v="30"/>
    <n v="3"/>
    <d v="2023-05-06T00:00:00"/>
    <s v="Manchester"/>
    <s v="UPI"/>
    <n v="25.46"/>
    <s v="Pending"/>
    <s v="Drink Brother"/>
    <s v="CHECK"/>
    <s v="OK"/>
    <n v="15.809999999999999"/>
    <s v="No"/>
    <s v="Low"/>
    <s v="Old"/>
    <s v="Weekend"/>
  </r>
  <r>
    <x v="92"/>
    <s v="Warren Stafford"/>
    <s v="Other"/>
    <n v="12"/>
    <s v="London"/>
    <s v="Salad Religious"/>
    <s v="Dessert"/>
    <n v="12.02"/>
    <n v="30"/>
    <n v="3"/>
    <d v="2024-04-25T00:00:00"/>
    <s v="Leeds"/>
    <s v="Card"/>
    <n v="14.76"/>
    <s v="Paid"/>
    <s v="Salad Religious"/>
    <s v="CHECK"/>
    <s v="OUTLIER"/>
    <n v="36.06"/>
    <s v="No"/>
    <s v="Low"/>
    <s v="Old"/>
    <s v="Weekday"/>
  </r>
  <r>
    <x v="93"/>
    <s v="Sarah Young"/>
    <s v="Other"/>
    <n v="30"/>
    <s v="Bristol"/>
    <s v="Salad Improve"/>
    <s v="Drink"/>
    <n v="3.29"/>
    <n v="30"/>
    <n v="2"/>
    <d v="2024-01-11T00:00:00"/>
    <s v="London"/>
    <s v="Cash"/>
    <n v="74.819999999999993"/>
    <s v="Pending"/>
    <s v="Salad Improve"/>
    <s v="CHECK"/>
    <s v="OK"/>
    <n v="6.58"/>
    <s v="No"/>
    <s v="Low"/>
    <s v="Old"/>
    <s v="Weekday"/>
  </r>
  <r>
    <x v="94"/>
    <s v="Mary Cunningham"/>
    <s v="Female"/>
    <n v="32"/>
    <s v="London"/>
    <s v="Pasta Quite"/>
    <s v="Salad"/>
    <n v="17.350000000000001"/>
    <n v="31"/>
    <n v="1"/>
    <d v="2023-03-13T00:00:00"/>
    <s v="Bristol"/>
    <s v="UPI"/>
    <n v="135.87"/>
    <s v="Pending"/>
    <s v="Pasta Quite"/>
    <s v="CHECK"/>
    <s v="OK"/>
    <n v="17.350000000000001"/>
    <s v="No"/>
    <s v="Low"/>
    <s v="Old"/>
    <s v="Weekday"/>
  </r>
  <r>
    <x v="95"/>
    <s v="Melissa Jones"/>
    <s v="Female"/>
    <n v="57"/>
    <s v="Coventry"/>
    <s v="Drink Area"/>
    <s v="Drink"/>
    <n v="3.46"/>
    <n v="31"/>
    <n v="2"/>
    <d v="2023-05-23T00:00:00"/>
    <s v="Birmingham"/>
    <s v="Cash"/>
    <n v="80.81"/>
    <s v="Pending"/>
    <s v="Drink Area"/>
    <s v="CHECK"/>
    <s v="OK"/>
    <n v="6.92"/>
    <s v="No"/>
    <s v="Low"/>
    <s v="Old"/>
    <s v="Weekday"/>
  </r>
  <r>
    <x v="96"/>
    <s v="Charles Foster"/>
    <s v="Other"/>
    <n v="14"/>
    <s v="Leeds"/>
    <s v="Pasta Total"/>
    <s v="Dessert"/>
    <n v="4.68"/>
    <n v="31"/>
    <n v="1"/>
    <d v="2023-08-20T00:00:00"/>
    <s v="Bristol"/>
    <s v="Card"/>
    <n v="103.58"/>
    <s v="Paid"/>
    <s v="Pasta Total"/>
    <s v="CHECK"/>
    <s v="OUTLIER"/>
    <n v="4.68"/>
    <s v="No"/>
    <s v="Low"/>
    <s v="Old"/>
    <s v="Weekend"/>
  </r>
  <r>
    <x v="97"/>
    <s v="Betty Austin"/>
    <s v="Female"/>
    <n v="60"/>
    <s v="Birmingham"/>
    <s v="Dessert Structure"/>
    <s v="Salad"/>
    <n v="12.63"/>
    <n v="31"/>
    <n v="3"/>
    <d v="2023-10-30T00:00:00"/>
    <s v="Leeds"/>
    <s v="UPI"/>
    <n v="36.06"/>
    <s v="Paid"/>
    <s v="Dessert Structure"/>
    <s v="CHECK"/>
    <s v="OK"/>
    <n v="37.89"/>
    <s v="No"/>
    <s v="Low"/>
    <s v="Old"/>
    <s v="Weekday"/>
  </r>
  <r>
    <x v="98"/>
    <s v="Robin Rogers"/>
    <s v="Female"/>
    <n v="18"/>
    <s v="Coventry"/>
    <s v="Drink Fly"/>
    <s v="Dessert"/>
    <n v="12.43"/>
    <n v="32"/>
    <n v="1"/>
    <d v="2024-02-25T00:00:00"/>
    <s v="Coventry"/>
    <s v="UPI"/>
    <n v="23.99"/>
    <s v="Pending"/>
    <s v="Drink Fly"/>
    <s v="CHECK"/>
    <s v="OK"/>
    <n v="12.43"/>
    <s v="No"/>
    <s v="Low"/>
    <s v="Old"/>
    <s v="Weekend"/>
  </r>
  <r>
    <x v="99"/>
    <s v="Melanie Odom"/>
    <s v="Male"/>
    <n v="15"/>
    <s v="Manchester"/>
    <s v="Burger Friend"/>
    <s v="Dessert"/>
    <n v="4.67"/>
    <n v="32"/>
    <n v="3"/>
    <d v="2024-07-06T00:00:00"/>
    <s v="London"/>
    <s v="UPI"/>
    <n v="41.33"/>
    <s v="Paid"/>
    <s v="Burger Friend"/>
    <s v="CHECK"/>
    <s v="OUTLIER"/>
    <n v="14.01"/>
    <s v="No"/>
    <s v="Low"/>
    <s v="Old"/>
    <s v="Weekend"/>
  </r>
  <r>
    <x v="100"/>
    <s v="Brian Hernandez"/>
    <s v="Other"/>
    <n v="25"/>
    <s v="Coventry"/>
    <s v="Salad Participant"/>
    <s v="Pizza"/>
    <n v="16.79"/>
    <n v="32"/>
    <n v="2"/>
    <d v="2023-01-08T00:00:00"/>
    <s v="Manchester"/>
    <s v="UPI"/>
    <n v="107.03"/>
    <s v="Pending"/>
    <s v="Salad Participant"/>
    <s v="CHECK"/>
    <s v="OK"/>
    <n v="33.58"/>
    <s v="No"/>
    <s v="Low"/>
    <s v="Old"/>
    <s v="Weekend"/>
  </r>
  <r>
    <x v="101"/>
    <s v="Maria Hernandez"/>
    <s v="Other"/>
    <n v="20"/>
    <s v="London"/>
    <s v="Burger Technology"/>
    <s v="Burger"/>
    <n v="19.39"/>
    <n v="32"/>
    <n v="1"/>
    <d v="2024-03-01T00:00:00"/>
    <s v="London"/>
    <s v="Cash"/>
    <n v="22.24"/>
    <s v="Paid"/>
    <s v="Burger Technology"/>
    <s v="CHECK"/>
    <s v="OK"/>
    <n v="19.39"/>
    <s v="No"/>
    <s v="Low"/>
    <s v="Old"/>
    <s v="Weekday"/>
  </r>
  <r>
    <x v="102"/>
    <s v="John Huerta"/>
    <s v="Other"/>
    <n v="43"/>
    <s v="Bristol"/>
    <s v="Dessert Member"/>
    <s v="Pizza"/>
    <n v="17.72"/>
    <n v="33"/>
    <n v="3"/>
    <d v="2023-10-01T00:00:00"/>
    <s v="Birmingham"/>
    <s v="Card"/>
    <n v="50.37"/>
    <s v="Paid"/>
    <s v="Dessert Member"/>
    <s v="CHECK"/>
    <s v="OK"/>
    <n v="53.16"/>
    <s v="No"/>
    <s v="Low"/>
    <s v="Old"/>
    <s v="Weekend"/>
  </r>
  <r>
    <x v="103"/>
    <s v="Michael Stevenson"/>
    <s v="Male"/>
    <n v="21"/>
    <s v="Bristol"/>
    <s v="Drink Society"/>
    <s v="Dessert"/>
    <n v="11.69"/>
    <n v="33"/>
    <n v="3"/>
    <d v="2023-11-16T00:00:00"/>
    <s v="Birmingham"/>
    <s v="Cash"/>
    <n v="46.03"/>
    <s v="Paid"/>
    <s v="Drink Society"/>
    <s v="CHECK"/>
    <s v="OK"/>
    <n v="35.07"/>
    <s v="No"/>
    <s v="Low"/>
    <s v="Old"/>
    <s v="Weekday"/>
  </r>
  <r>
    <x v="104"/>
    <s v="Brian Holmes"/>
    <s v="Male"/>
    <n v="36"/>
    <s v="London"/>
    <s v="Dessert Together"/>
    <s v="Drink"/>
    <n v="11.17"/>
    <n v="33"/>
    <n v="1"/>
    <d v="2023-01-12T00:00:00"/>
    <s v="London"/>
    <s v="Cash"/>
    <n v="9.34"/>
    <s v="Pending"/>
    <s v="Dessert Together"/>
    <s v="CHECK"/>
    <s v="OK"/>
    <n v="11.17"/>
    <s v="No"/>
    <s v="Low"/>
    <s v="Old"/>
    <s v="Weekday"/>
  </r>
  <r>
    <x v="105"/>
    <s v="Jamie Gonzalez"/>
    <s v="Male"/>
    <n v="63"/>
    <s v="Leeds"/>
    <s v="Dessert Conference"/>
    <s v="Drink"/>
    <n v="13.01"/>
    <n v="33"/>
    <n v="2"/>
    <d v="2024-01-15T00:00:00"/>
    <s v="Coventry"/>
    <s v="Card"/>
    <n v="35.130000000000003"/>
    <s v="Pending"/>
    <s v="Dessert Conference"/>
    <s v="CHECK"/>
    <s v="OK"/>
    <n v="26.02"/>
    <s v="No"/>
    <s v="Low"/>
    <s v="Old"/>
    <s v="Weekday"/>
  </r>
  <r>
    <x v="106"/>
    <s v="Christine Garcia"/>
    <s v="Female"/>
    <n v="65"/>
    <s v="Bristol"/>
    <s v="Dessert Article"/>
    <s v="Salad"/>
    <n v="8.56"/>
    <n v="34"/>
    <n v="2"/>
    <d v="2023-09-20T00:00:00"/>
    <s v="London"/>
    <s v="UPI"/>
    <n v="29.26"/>
    <s v="Paid"/>
    <s v="Dessert Article"/>
    <s v="CHECK"/>
    <s v="OK"/>
    <n v="17.12"/>
    <s v="No"/>
    <s v="Low"/>
    <s v="Old"/>
    <s v="Weekday"/>
  </r>
  <r>
    <x v="107"/>
    <s v="Justin Wilkerson"/>
    <s v="Other"/>
    <n v="51"/>
    <s v="Bristol"/>
    <s v="Drink Activity"/>
    <s v="Dessert"/>
    <n v="6.68"/>
    <n v="34"/>
    <n v="2"/>
    <d v="2023-03-05T00:00:00"/>
    <s v="Manchester"/>
    <s v="Card"/>
    <n v="58.53"/>
    <s v="Pending"/>
    <s v="Drink Activity"/>
    <s v="CHECK"/>
    <s v="OK"/>
    <n v="13.36"/>
    <s v="No"/>
    <s v="Low"/>
    <s v="Old"/>
    <s v="Weekend"/>
  </r>
  <r>
    <x v="108"/>
    <s v="Ashley Mendez"/>
    <s v="Male"/>
    <n v="64"/>
    <s v="Coventry"/>
    <s v="Drink Alone"/>
    <s v="Pasta"/>
    <n v="11.64"/>
    <n v="35"/>
    <n v="1"/>
    <d v="2024-03-25T00:00:00"/>
    <s v="London"/>
    <s v="Cash"/>
    <n v="58.22"/>
    <s v="Pending"/>
    <s v="Drink Alone"/>
    <s v="CHECK"/>
    <s v="OK"/>
    <n v="11.64"/>
    <s v="No"/>
    <s v="Low"/>
    <s v="Old"/>
    <s v="Weekday"/>
  </r>
  <r>
    <x v="109"/>
    <s v="Hannah Hoffman"/>
    <s v="Other"/>
    <n v="40"/>
    <s v="Birmingham"/>
    <s v="Pizza Human"/>
    <s v="Burger"/>
    <n v="10.54"/>
    <n v="36"/>
    <n v="3"/>
    <d v="2023-10-18T00:00:00"/>
    <s v="Bristol"/>
    <s v="UPI"/>
    <n v="77.13"/>
    <s v="Paid"/>
    <s v="Pizza Human"/>
    <s v="CHECK"/>
    <s v="OK"/>
    <n v="31.619999999999997"/>
    <s v="Yes"/>
    <s v="Low"/>
    <s v="Old"/>
    <s v="Weekday"/>
  </r>
  <r>
    <x v="110"/>
    <s v="Valerie Davis"/>
    <s v="Other"/>
    <n v="41"/>
    <s v="Coventry"/>
    <s v="Pizza Soldier"/>
    <s v="Burger"/>
    <n v="14.99"/>
    <n v="36"/>
    <n v="3"/>
    <d v="2023-12-19T00:00:00"/>
    <s v="Manchester"/>
    <s v="UPI"/>
    <n v="55.73"/>
    <s v="Pending"/>
    <s v="Pizza Soldier"/>
    <s v="CHECK"/>
    <s v="OK"/>
    <n v="44.97"/>
    <s v="Yes"/>
    <s v="Low"/>
    <s v="Old"/>
    <s v="Weekday"/>
  </r>
  <r>
    <x v="111"/>
    <s v="Jamie Esparza"/>
    <s v="Other"/>
    <n v="38"/>
    <s v="Leeds"/>
    <s v="Pasta Partner"/>
    <s v="Drink"/>
    <n v="12.19"/>
    <n v="37"/>
    <n v="3"/>
    <d v="2023-05-09T00:00:00"/>
    <s v="Leeds"/>
    <s v="Card"/>
    <n v="127.01"/>
    <s v="Pending"/>
    <s v="Pasta Partner"/>
    <s v="CHECK"/>
    <s v="OK"/>
    <n v="36.57"/>
    <s v="No"/>
    <s v="Low"/>
    <s v="Old"/>
    <s v="Weekday"/>
  </r>
  <r>
    <x v="112"/>
    <s v="Tracey Richardson"/>
    <s v="Male"/>
    <n v="43"/>
    <s v="Coventry"/>
    <s v="Burger Able"/>
    <s v="Drink"/>
    <n v="15.1"/>
    <n v="38"/>
    <n v="2"/>
    <d v="2023-12-10T00:00:00"/>
    <s v="Coventry"/>
    <s v="Card"/>
    <n v="100.35"/>
    <s v="Paid"/>
    <s v="Burger Able"/>
    <s v="CHECK"/>
    <s v="OK"/>
    <n v="30.2"/>
    <s v="No"/>
    <s v="Low"/>
    <s v="Old"/>
    <s v="Weekend"/>
  </r>
  <r>
    <x v="113"/>
    <s v="Susan Campbell"/>
    <s v="Male"/>
    <n v="49"/>
    <s v="Birmingham"/>
    <s v="Dessert Lawyer"/>
    <s v="Drink"/>
    <n v="3.35"/>
    <n v="38"/>
    <n v="2"/>
    <d v="2023-05-09T00:00:00"/>
    <s v="London"/>
    <s v="Card"/>
    <n v="48.69"/>
    <s v="Paid"/>
    <s v="Dessert Lawyer"/>
    <s v="CHECK"/>
    <s v="OK"/>
    <n v="6.7"/>
    <s v="No"/>
    <s v="Low"/>
    <s v="Old"/>
    <s v="Weekday"/>
  </r>
  <r>
    <x v="114"/>
    <s v="Victoria Heath"/>
    <s v="Male"/>
    <n v="32"/>
    <s v="Coventry"/>
    <s v="Salad Age"/>
    <s v="Burger"/>
    <n v="10.029999999999999"/>
    <n v="38"/>
    <n v="1"/>
    <d v="2024-04-01T00:00:00"/>
    <s v="Manchester"/>
    <s v="Card"/>
    <n v="49.13"/>
    <s v="Paid"/>
    <s v="Salad Age"/>
    <s v="CHECK"/>
    <s v="OK"/>
    <n v="10.029999999999999"/>
    <s v="No"/>
    <s v="Low"/>
    <s v="Old"/>
    <s v="Weekday"/>
  </r>
  <r>
    <x v="115"/>
    <s v="Rose Gonzalez"/>
    <s v="Other"/>
    <n v="50"/>
    <s v="Manchester"/>
    <s v="Pizza Strategy"/>
    <s v="Pizza"/>
    <n v="8.92"/>
    <n v="39"/>
    <n v="2"/>
    <d v="2023-10-07T00:00:00"/>
    <s v="Birmingham"/>
    <s v="Cash"/>
    <n v="116.23"/>
    <s v="Paid"/>
    <s v="Pizza Strategy"/>
    <s v="CHECK"/>
    <s v="OK"/>
    <n v="17.84"/>
    <s v="Yes"/>
    <s v="Low"/>
    <s v="Old"/>
    <s v="Weekend"/>
  </r>
  <r>
    <x v="116"/>
    <s v="Alexandria George DVM"/>
    <s v="Other"/>
    <n v="34"/>
    <s v="Coventry"/>
    <s v="Burger Adult"/>
    <s v="Dessert"/>
    <n v="13.08"/>
    <n v="39"/>
    <n v="2"/>
    <d v="2024-03-24T00:00:00"/>
    <s v="Leeds"/>
    <s v="UPI"/>
    <n v="80.55"/>
    <s v="Pending"/>
    <s v="Burger Adult"/>
    <s v="CHECK"/>
    <s v="OK"/>
    <n v="26.16"/>
    <s v="No"/>
    <s v="Low"/>
    <s v="Old"/>
    <s v="Weekend"/>
  </r>
  <r>
    <x v="117"/>
    <s v="Blake Hudson"/>
    <s v="Male"/>
    <n v="51"/>
    <s v="London"/>
    <s v="Pizza Contain"/>
    <s v="Burger"/>
    <n v="8.82"/>
    <n v="40"/>
    <n v="1"/>
    <d v="2024-04-15T00:00:00"/>
    <s v="Leeds"/>
    <s v="Cash"/>
    <n v="146.69"/>
    <s v="Paid"/>
    <s v="Pizza Contain"/>
    <s v="CHECK"/>
    <s v="OK"/>
    <n v="8.82"/>
    <s v="Yes"/>
    <s v="Low"/>
    <s v="Old"/>
    <s v="Weekday"/>
  </r>
  <r>
    <x v="118"/>
    <s v="Crystal Clark"/>
    <s v="Other"/>
    <n v="21"/>
    <s v="Bristol"/>
    <s v="Dessert Continue"/>
    <s v="Drink"/>
    <n v="11.34"/>
    <n v="40"/>
    <n v="1"/>
    <d v="2023-06-16T00:00:00"/>
    <s v="London"/>
    <s v="Card"/>
    <n v="80.55"/>
    <s v="Pending"/>
    <s v="Dessert Continue"/>
    <s v="CHECK"/>
    <s v="OK"/>
    <n v="11.34"/>
    <s v="No"/>
    <s v="Low"/>
    <s v="Old"/>
    <s v="Weekday"/>
  </r>
  <r>
    <x v="119"/>
    <s v="Brenda Williams"/>
    <s v="Female"/>
    <n v="50"/>
    <s v="London"/>
    <s v="Salad Color"/>
    <s v="Salad"/>
    <n v="16.8"/>
    <n v="40"/>
    <n v="3"/>
    <d v="2023-04-13T00:00:00"/>
    <s v="Leeds"/>
    <s v="UPI"/>
    <n v="88.89"/>
    <s v="Pending"/>
    <s v="Salad Color"/>
    <s v="CHECK"/>
    <s v="OK"/>
    <n v="50.400000000000006"/>
    <s v="No"/>
    <s v="Low"/>
    <s v="Old"/>
    <s v="Weekday"/>
  </r>
  <r>
    <x v="120"/>
    <s v="Blake Ho"/>
    <s v="Female"/>
    <n v="53"/>
    <s v="Birmingham"/>
    <s v="Pasta Street"/>
    <s v="Pizza"/>
    <n v="4.33"/>
    <n v="41"/>
    <n v="2"/>
    <d v="2023-11-13T00:00:00"/>
    <s v="Birmingham"/>
    <s v="Card"/>
    <n v="26.75"/>
    <s v="Pending"/>
    <s v="Pasta Street"/>
    <s v="CHECK"/>
    <s v="OK"/>
    <n v="8.66"/>
    <s v="No"/>
    <s v="Low"/>
    <s v="Old"/>
    <s v="Weekday"/>
  </r>
  <r>
    <x v="121"/>
    <s v="Ian Medina"/>
    <s v="Female"/>
    <n v="23"/>
    <s v="Leeds"/>
    <s v="Pizza Environmental"/>
    <s v="Dessert"/>
    <n v="11.12"/>
    <n v="41"/>
    <n v="1"/>
    <d v="2024-05-24T00:00:00"/>
    <s v="London"/>
    <s v="UPI"/>
    <n v="106.43"/>
    <s v="Paid"/>
    <s v="Pizza Environmental"/>
    <s v="CHECK"/>
    <s v="OK"/>
    <n v="11.12"/>
    <s v="Yes"/>
    <s v="Low"/>
    <s v="Old"/>
    <s v="Weekday"/>
  </r>
  <r>
    <x v="122"/>
    <s v="Mark Ruiz"/>
    <s v="Male"/>
    <n v="56"/>
    <s v="Manchester"/>
    <s v="Dessert Door"/>
    <s v="Drink"/>
    <n v="13.82"/>
    <n v="41"/>
    <n v="3"/>
    <d v="2023-01-27T00:00:00"/>
    <s v="Birmingham"/>
    <s v="Cash"/>
    <n v="142.71"/>
    <s v="Pending"/>
    <s v="Dessert Door"/>
    <s v="CHECK"/>
    <s v="OK"/>
    <n v="41.46"/>
    <s v="No"/>
    <s v="Low"/>
    <s v="Old"/>
    <s v="Weekday"/>
  </r>
  <r>
    <x v="123"/>
    <s v="Deborah Allison"/>
    <s v="Female"/>
    <n v="51"/>
    <s v="London"/>
    <s v="Drink Certainly"/>
    <s v="Dessert"/>
    <n v="7.09"/>
    <n v="42"/>
    <n v="2"/>
    <d v="2023-01-11T00:00:00"/>
    <s v="Birmingham"/>
    <s v="UPI"/>
    <n v="86.64"/>
    <s v="Pending"/>
    <s v="Drink Certainly"/>
    <s v="CHECK"/>
    <s v="OK"/>
    <n v="14.18"/>
    <s v="No"/>
    <s v="Low"/>
    <s v="Old"/>
    <s v="Weekday"/>
  </r>
  <r>
    <x v="124"/>
    <s v="Jason Hernandez"/>
    <s v="Male"/>
    <n v="43"/>
    <s v="London"/>
    <s v="Drink Memory"/>
    <s v="Salad"/>
    <n v="16.79"/>
    <n v="42"/>
    <n v="1"/>
    <d v="2023-01-21T00:00:00"/>
    <s v="Leeds"/>
    <s v="Cash"/>
    <n v="49.61"/>
    <s v="Pending"/>
    <s v="Drink Memory"/>
    <s v="CHECK"/>
    <s v="OK"/>
    <n v="16.79"/>
    <s v="No"/>
    <s v="Low"/>
    <s v="Old"/>
    <s v="Weekend"/>
  </r>
  <r>
    <x v="125"/>
    <s v="Sean Hansen"/>
    <s v="Female"/>
    <n v="47"/>
    <s v="London"/>
    <s v="Salad Create"/>
    <s v="Salad"/>
    <n v="18.63"/>
    <n v="42"/>
    <n v="3"/>
    <d v="2023-10-28T00:00:00"/>
    <s v="Manchester"/>
    <s v="Cash"/>
    <n v="91.99"/>
    <s v="Pending"/>
    <s v="Salad Create"/>
    <s v="CHECK"/>
    <s v="OK"/>
    <n v="55.89"/>
    <s v="No"/>
    <s v="Low"/>
    <s v="Old"/>
    <s v="Weekend"/>
  </r>
  <r>
    <x v="126"/>
    <s v="Kristina Flores"/>
    <s v="Other"/>
    <n v="47"/>
    <s v="Bristol"/>
    <s v="Salad Avoid"/>
    <s v="Dessert"/>
    <n v="19.5"/>
    <n v="42"/>
    <n v="2"/>
    <d v="2023-06-05T00:00:00"/>
    <s v="London"/>
    <s v="UPI"/>
    <n v="72.040000000000006"/>
    <s v="Pending"/>
    <s v="Salad Avoid"/>
    <s v="CHECK"/>
    <s v="OK"/>
    <n v="39"/>
    <s v="No"/>
    <s v="Low"/>
    <s v="Old"/>
    <s v="Weekday"/>
  </r>
  <r>
    <x v="127"/>
    <s v="Luis Hunter"/>
    <s v="Female"/>
    <n v="62"/>
    <s v="Manchester"/>
    <s v="Pizza How"/>
    <s v="Burger"/>
    <n v="6.43"/>
    <n v="43"/>
    <n v="1"/>
    <d v="2023-08-17T00:00:00"/>
    <s v="Manchester"/>
    <s v="UPI"/>
    <n v="50.39"/>
    <s v="Pending"/>
    <s v="Pizza How"/>
    <s v="CHECK"/>
    <s v="OK"/>
    <n v="6.43"/>
    <s v="Yes"/>
    <s v="Low"/>
    <s v="Old"/>
    <s v="Weekday"/>
  </r>
  <r>
    <x v="128"/>
    <s v="Jasmine Floyd"/>
    <s v="Male"/>
    <n v="25"/>
    <s v="Manchester"/>
    <s v="Pasta Morning"/>
    <s v="Pasta"/>
    <n v="8.18"/>
    <n v="44"/>
    <n v="1"/>
    <d v="2024-03-05T00:00:00"/>
    <s v="London"/>
    <s v="UPI"/>
    <n v="44.67"/>
    <s v="Paid"/>
    <s v="Pasta Morning"/>
    <s v="CHECK"/>
    <s v="OK"/>
    <n v="8.18"/>
    <s v="No"/>
    <s v="Low"/>
    <s v="Old"/>
    <s v="Weekday"/>
  </r>
  <r>
    <x v="129"/>
    <s v="Robert Brown"/>
    <s v="Other"/>
    <n v="22"/>
    <s v="Manchester"/>
    <s v="Dessert Must"/>
    <s v="Salad"/>
    <n v="8.86"/>
    <n v="44"/>
    <n v="2"/>
    <d v="2023-08-19T00:00:00"/>
    <s v="London"/>
    <s v="Card"/>
    <n v="127.35"/>
    <s v="Paid"/>
    <s v="Dessert Must"/>
    <s v="CHECK"/>
    <s v="OK"/>
    <n v="17.72"/>
    <s v="No"/>
    <s v="Low"/>
    <s v="Old"/>
    <s v="Weekend"/>
  </r>
  <r>
    <x v="130"/>
    <s v="Alex Montgomery"/>
    <s v="Female"/>
    <n v="39"/>
    <s v="Birmingham"/>
    <s v="Pasta Stage"/>
    <s v="Dessert"/>
    <n v="11.09"/>
    <n v="45"/>
    <n v="1"/>
    <d v="2024-08-04T00:00:00"/>
    <s v="Leeds"/>
    <s v="Cash"/>
    <n v="41.67"/>
    <s v="Pending"/>
    <s v="Pasta Stage"/>
    <s v="CHECK"/>
    <s v="OK"/>
    <n v="11.09"/>
    <s v="No"/>
    <s v="Low"/>
    <s v="Old"/>
    <s v="Weekend"/>
  </r>
  <r>
    <x v="131"/>
    <s v="Anita Christensen"/>
    <s v="Female"/>
    <n v="53"/>
    <s v="Manchester"/>
    <s v="Pizza Consider"/>
    <s v="Salad"/>
    <n v="13.89"/>
    <n v="45"/>
    <n v="3"/>
    <d v="2023-08-23T00:00:00"/>
    <s v="Leeds"/>
    <s v="Cash"/>
    <n v="69.52"/>
    <s v="Paid"/>
    <s v="Pizza Consider"/>
    <s v="CHECK"/>
    <s v="OK"/>
    <n v="41.67"/>
    <s v="Yes"/>
    <s v="Low"/>
    <s v="Old"/>
    <s v="Weekday"/>
  </r>
  <r>
    <x v="132"/>
    <s v="Alexander Cook"/>
    <s v="Male"/>
    <n v="24"/>
    <s v="London"/>
    <s v="Salad Like"/>
    <s v="Salad"/>
    <n v="8.89"/>
    <n v="45"/>
    <n v="2"/>
    <d v="2024-01-04T00:00:00"/>
    <s v="Leeds"/>
    <s v="UPI"/>
    <n v="55.4"/>
    <s v="Paid"/>
    <s v="Salad Like"/>
    <s v="CHECK"/>
    <s v="OK"/>
    <n v="17.78"/>
    <s v="No"/>
    <s v="Low"/>
    <s v="Old"/>
    <s v="Weekday"/>
  </r>
  <r>
    <x v="133"/>
    <s v="Brandon Duncan"/>
    <s v="Other"/>
    <n v="51"/>
    <s v="Manchester"/>
    <s v="Drink Old"/>
    <s v="Pasta"/>
    <n v="5.31"/>
    <n v="45"/>
    <n v="3"/>
    <d v="2023-05-01T00:00:00"/>
    <s v="London"/>
    <s v="Cash"/>
    <n v="43.28"/>
    <s v="Paid"/>
    <s v="Drink Old"/>
    <s v="CHECK"/>
    <s v="OK"/>
    <n v="15.93"/>
    <s v="No"/>
    <s v="Low"/>
    <s v="Old"/>
    <s v="Weekday"/>
  </r>
  <r>
    <x v="134"/>
    <s v="Stacy Marks"/>
    <s v="Other"/>
    <n v="58"/>
    <s v="Bristol"/>
    <s v="Drink Close"/>
    <s v="Dessert"/>
    <n v="17.649999999999999"/>
    <n v="45"/>
    <n v="3"/>
    <d v="2023-12-12T00:00:00"/>
    <s v="London"/>
    <s v="UPI"/>
    <n v="17.84"/>
    <s v="Pending"/>
    <s v="Drink Close"/>
    <s v="CHECK"/>
    <s v="OK"/>
    <n v="52.949999999999996"/>
    <s v="No"/>
    <s v="Low"/>
    <s v="Old"/>
    <s v="Weekday"/>
  </r>
  <r>
    <x v="135"/>
    <s v="Veronica Cummings"/>
    <s v="Female"/>
    <n v="51"/>
    <s v="Coventry"/>
    <s v="Salad Real"/>
    <s v="Burger"/>
    <n v="14.28"/>
    <n v="46"/>
    <n v="2"/>
    <d v="2023-06-24T00:00:00"/>
    <s v="Birmingham"/>
    <s v="UPI"/>
    <n v="58.17"/>
    <s v="Paid"/>
    <s v="Salad Real"/>
    <s v="CHECK"/>
    <s v="OK"/>
    <n v="28.56"/>
    <s v="No"/>
    <s v="Low"/>
    <s v="Old"/>
    <s v="Weekend"/>
  </r>
  <r>
    <x v="136"/>
    <s v="Angelica Cooper"/>
    <s v="Female"/>
    <n v="47"/>
    <s v="London"/>
    <s v="Dessert History"/>
    <s v="Dessert"/>
    <n v="5.14"/>
    <n v="46"/>
    <n v="3"/>
    <d v="2024-05-19T00:00:00"/>
    <s v="Bristol"/>
    <s v="UPI"/>
    <n v="28.63"/>
    <s v="Paid"/>
    <s v="Dessert History"/>
    <s v="CHECK"/>
    <s v="OK"/>
    <n v="15.419999999999998"/>
    <s v="No"/>
    <s v="Low"/>
    <s v="Old"/>
    <s v="Weekend"/>
  </r>
  <r>
    <x v="137"/>
    <s v="Leslie Evans"/>
    <s v="Other"/>
    <n v="65"/>
    <s v="Bristol"/>
    <s v="Dessert Line"/>
    <s v="Drink"/>
    <n v="4.22"/>
    <n v="46"/>
    <n v="3"/>
    <d v="2023-01-28T00:00:00"/>
    <s v="Birmingham"/>
    <s v="UPI"/>
    <n v="25.2"/>
    <s v="Paid"/>
    <s v="Dessert Line"/>
    <s v="CHECK"/>
    <s v="OK"/>
    <n v="12.66"/>
    <s v="No"/>
    <s v="Low"/>
    <s v="Old"/>
    <s v="Weekend"/>
  </r>
  <r>
    <x v="138"/>
    <s v="Bianca Torres"/>
    <s v="Other"/>
    <n v="22"/>
    <s v="Bristol"/>
    <s v="Pasta Eye"/>
    <s v="Burger"/>
    <n v="14.5"/>
    <n v="46"/>
    <n v="1"/>
    <d v="2023-11-19T00:00:00"/>
    <s v="Birmingham"/>
    <s v="UPI"/>
    <n v="20.059999999999999"/>
    <s v="Pending"/>
    <s v="Pasta Eye"/>
    <s v="CHECK"/>
    <s v="OK"/>
    <n v="14.5"/>
    <s v="No"/>
    <s v="Low"/>
    <s v="Old"/>
    <s v="Weekend"/>
  </r>
  <r>
    <x v="139"/>
    <s v="Karen Adams"/>
    <s v="Female"/>
    <n v="57"/>
    <s v="Birmingham"/>
    <s v="Burger Treatment"/>
    <s v="Pasta"/>
    <n v="15.04"/>
    <n v="46"/>
    <n v="3"/>
    <d v="2023-05-15T00:00:00"/>
    <s v="Bristol"/>
    <s v="Cash"/>
    <n v="34.700000000000003"/>
    <s v="Pending"/>
    <s v="Burger Treatment"/>
    <s v="CHECK"/>
    <s v="OK"/>
    <n v="45.12"/>
    <s v="No"/>
    <s v="Low"/>
    <s v="Old"/>
    <s v="Weekday"/>
  </r>
  <r>
    <x v="140"/>
    <s v="Ronald Downs"/>
    <s v="Other"/>
    <n v="35"/>
    <s v="London"/>
    <s v="Pizza Card"/>
    <s v="Pizza"/>
    <n v="5.66"/>
    <n v="47"/>
    <n v="1"/>
    <d v="2024-03-25T00:00:00"/>
    <s v="Leeds"/>
    <s v="UPI"/>
    <n v="8.82"/>
    <s v="Paid"/>
    <s v="Pizza Card"/>
    <s v="CHECK"/>
    <s v="OK"/>
    <n v="5.66"/>
    <s v="Yes"/>
    <s v="Low"/>
    <s v="Old"/>
    <s v="Weekday"/>
  </r>
  <r>
    <x v="141"/>
    <s v="Katherine Armstrong"/>
    <s v="Female"/>
    <n v="55"/>
    <s v="Birmingham"/>
    <s v="Drink Brother"/>
    <s v="Dessert"/>
    <n v="5.27"/>
    <n v="47"/>
    <n v="2"/>
    <d v="2024-03-28T00:00:00"/>
    <s v="Manchester"/>
    <s v="Card"/>
    <n v="117.6"/>
    <s v="Paid"/>
    <s v="Drink Brother"/>
    <s v="CHECK"/>
    <s v="OK"/>
    <n v="10.54"/>
    <s v="No"/>
    <s v="Low"/>
    <s v="Old"/>
    <s v="Weekday"/>
  </r>
  <r>
    <x v="142"/>
    <s v="Michele Lutz"/>
    <s v="Female"/>
    <n v="20"/>
    <s v="Leeds"/>
    <s v="Salad Religious"/>
    <s v="Dessert"/>
    <n v="12.02"/>
    <n v="47"/>
    <n v="3"/>
    <d v="2024-07-28T00:00:00"/>
    <s v="Coventry"/>
    <s v="UPI"/>
    <n v="100.37"/>
    <s v="Pending"/>
    <s v="Salad Religious"/>
    <s v="CHECK"/>
    <s v="OK"/>
    <n v="36.06"/>
    <s v="No"/>
    <s v="Low"/>
    <s v="Old"/>
    <s v="Weekend"/>
  </r>
  <r>
    <x v="143"/>
    <s v="Tracy Soto"/>
    <s v="Male"/>
    <n v="34"/>
    <s v="Birmingham"/>
    <s v="Salad Improve"/>
    <s v="Drink"/>
    <n v="3.29"/>
    <n v="47"/>
    <n v="3"/>
    <d v="2023-01-23T00:00:00"/>
    <s v="Coventry"/>
    <s v="Cash"/>
    <n v="88.34"/>
    <s v="Pending"/>
    <s v="Salad Improve"/>
    <s v="CHECK"/>
    <s v="OK"/>
    <n v="9.870000000000001"/>
    <s v="No"/>
    <s v="Low"/>
    <s v="Old"/>
    <s v="Weekday"/>
  </r>
  <r>
    <x v="144"/>
    <s v="David Owen"/>
    <s v="Other"/>
    <n v="24"/>
    <s v="London"/>
    <s v="Pasta Quite"/>
    <s v="Salad"/>
    <n v="17.350000000000001"/>
    <n v="48"/>
    <n v="1"/>
    <d v="2023-05-08T00:00:00"/>
    <s v="Birmingham"/>
    <s v="Card"/>
    <n v="26.67"/>
    <s v="Pending"/>
    <s v="Pasta Quite"/>
    <s v="CHECK"/>
    <s v="OK"/>
    <n v="17.350000000000001"/>
    <s v="No"/>
    <s v="Low"/>
    <s v="Old"/>
    <s v="Weekday"/>
  </r>
  <r>
    <x v="145"/>
    <s v="Ashley Bray"/>
    <s v="Male"/>
    <n v="52"/>
    <s v="Leeds"/>
    <s v="Drink Area"/>
    <s v="Drink"/>
    <n v="3.46"/>
    <n v="49"/>
    <n v="1"/>
    <d v="2024-07-19T00:00:00"/>
    <s v="Coventry"/>
    <s v="Cash"/>
    <n v="60.62"/>
    <s v="Paid"/>
    <s v="Drink Area"/>
    <s v="CHECK"/>
    <s v="OK"/>
    <n v="3.46"/>
    <s v="No"/>
    <s v="Low"/>
    <s v="Old"/>
    <s v="Weekday"/>
  </r>
  <r>
    <x v="146"/>
    <s v="Daniel Martin"/>
    <s v="Male"/>
    <n v="24"/>
    <s v="Manchester"/>
    <s v="Pasta Total"/>
    <s v="Dessert"/>
    <n v="4.68"/>
    <n v="49"/>
    <n v="1"/>
    <d v="2024-04-08T00:00:00"/>
    <s v="Leeds"/>
    <s v="Card"/>
    <n v="144.85"/>
    <s v="Pending"/>
    <s v="Pasta Total"/>
    <s v="CHECK"/>
    <s v="OK"/>
    <n v="4.68"/>
    <s v="No"/>
    <s v="Low"/>
    <s v="Old"/>
    <s v="Weekday"/>
  </r>
  <r>
    <x v="147"/>
    <s v="Erin Greene"/>
    <s v="Female"/>
    <n v="26"/>
    <s v="Coventry"/>
    <s v="Dessert Structure"/>
    <s v="Salad"/>
    <n v="12.63"/>
    <n v="50"/>
    <n v="3"/>
    <d v="2023-08-01T00:00:00"/>
    <s v="Birmingham"/>
    <s v="Cash"/>
    <n v="171.9"/>
    <s v="Pending"/>
    <s v="Dessert Structure"/>
    <s v="CHECK"/>
    <s v="OK"/>
    <n v="37.89"/>
    <s v="No"/>
    <s v="Low"/>
    <s v="Old"/>
    <s v="Weekday"/>
  </r>
  <r>
    <x v="148"/>
    <s v="Guy Baldwin"/>
    <s v="Male"/>
    <n v="40"/>
    <s v="Manchester"/>
    <s v="Drink Fly"/>
    <s v="Dessert"/>
    <n v="12.43"/>
    <n v="50"/>
    <n v="2"/>
    <d v="2023-01-26T00:00:00"/>
    <s v="Manchester"/>
    <s v="UPI"/>
    <n v="5.66"/>
    <s v="Paid"/>
    <s v="Drink Fly"/>
    <s v="CHECK"/>
    <s v="OK"/>
    <n v="24.86"/>
    <s v="No"/>
    <s v="Low"/>
    <s v="Old"/>
    <s v="Weekday"/>
  </r>
  <r>
    <x v="149"/>
    <s v="Kevin Williams"/>
    <s v="Other"/>
    <n v="41"/>
    <s v="Coventry"/>
    <s v="Burger Friend"/>
    <s v="Dessert"/>
    <n v="4.67"/>
    <n v="50"/>
    <n v="2"/>
    <d v="2023-04-03T00:00:00"/>
    <s v="London"/>
    <s v="Cash"/>
    <n v="34.33"/>
    <s v="Pending"/>
    <s v="Burger Friend"/>
    <s v="CHECK"/>
    <s v="OK"/>
    <n v="9.34"/>
    <s v="No"/>
    <s v="Low"/>
    <s v="Old"/>
    <s v="Weekday"/>
  </r>
  <r>
    <x v="150"/>
    <s v="Nathan Lewis"/>
    <s v="Other"/>
    <n v="62"/>
    <s v="Manchester"/>
    <s v="Salad Participant"/>
    <s v="Pizza"/>
    <n v="16.79"/>
    <n v="50"/>
    <n v="3"/>
    <d v="2024-01-12T00:00:00"/>
    <s v="London"/>
    <s v="Card"/>
    <n v="8.66"/>
    <s v="Pending"/>
    <s v="Salad Participant"/>
    <s v="CHECK"/>
    <s v="OK"/>
    <n v="50.37"/>
    <s v="No"/>
    <s v="Low"/>
    <s v="Old"/>
    <s v="Weekday"/>
  </r>
  <r>
    <x v="151"/>
    <s v="Mary Allen"/>
    <s v="Other"/>
    <n v="40"/>
    <s v="Bristol"/>
    <s v="Burger Technology"/>
    <s v="Burger"/>
    <n v="19.39"/>
    <n v="51"/>
    <n v="1"/>
    <d v="2024-06-07T00:00:00"/>
    <s v="London"/>
    <s v="Cash"/>
    <n v="47.67"/>
    <s v="Paid"/>
    <s v="Burger Technology"/>
    <s v="CHECK"/>
    <s v="OK"/>
    <n v="19.39"/>
    <s v="No"/>
    <s v="Low"/>
    <s v="Old"/>
    <s v="Weekday"/>
  </r>
  <r>
    <x v="152"/>
    <s v="Darlene Lewis"/>
    <s v="Male"/>
    <n v="41"/>
    <s v="Manchester"/>
    <s v="Dessert Member"/>
    <s v="Pizza"/>
    <n v="17.72"/>
    <n v="52"/>
    <n v="3"/>
    <d v="2023-06-28T00:00:00"/>
    <s v="Leeds"/>
    <s v="UPI"/>
    <n v="34.020000000000003"/>
    <s v="Paid"/>
    <s v="Dessert Member"/>
    <s v="CHECK"/>
    <s v="OK"/>
    <n v="53.16"/>
    <s v="No"/>
    <s v="Low"/>
    <s v="Old"/>
    <s v="Weekday"/>
  </r>
  <r>
    <x v="153"/>
    <s v="Joshua Berger"/>
    <s v="Male"/>
    <n v="52"/>
    <s v="Manchester"/>
    <s v="Drink Society"/>
    <s v="Dessert"/>
    <n v="11.69"/>
    <n v="52"/>
    <n v="2"/>
    <d v="2024-05-05T00:00:00"/>
    <s v="Leeds"/>
    <s v="Card"/>
    <n v="77.180000000000007"/>
    <s v="Paid"/>
    <s v="Drink Society"/>
    <s v="CHECK"/>
    <s v="OK"/>
    <n v="23.38"/>
    <s v="No"/>
    <s v="Low"/>
    <s v="Old"/>
    <s v="Weekend"/>
  </r>
  <r>
    <x v="154"/>
    <s v="Rita Reid"/>
    <s v="Male"/>
    <n v="35"/>
    <s v="Manchester"/>
    <s v="Dessert Together"/>
    <s v="Drink"/>
    <n v="11.17"/>
    <n v="52"/>
    <n v="2"/>
    <d v="2024-07-17T00:00:00"/>
    <s v="Bristol"/>
    <s v="UPI"/>
    <n v="8.89"/>
    <s v="Paid"/>
    <s v="Dessert Together"/>
    <s v="CHECK"/>
    <s v="OK"/>
    <n v="22.34"/>
    <s v="No"/>
    <s v="Low"/>
    <s v="Old"/>
    <s v="Weekday"/>
  </r>
  <r>
    <x v="155"/>
    <s v="Benjamin Gomez"/>
    <s v="Female"/>
    <n v="50"/>
    <s v="Birmingham"/>
    <s v="Dessert Conference"/>
    <s v="Drink"/>
    <n v="13.01"/>
    <n v="53"/>
    <n v="1"/>
    <d v="2023-07-29T00:00:00"/>
    <s v="London"/>
    <s v="UPI"/>
    <n v="10.28"/>
    <s v="Paid"/>
    <s v="Dessert Conference"/>
    <s v="CHECK"/>
    <s v="OK"/>
    <n v="13.01"/>
    <s v="No"/>
    <s v="Low"/>
    <s v="Old"/>
    <s v="Weekend"/>
  </r>
  <r>
    <x v="156"/>
    <s v="Michelle Cooper"/>
    <s v="Male"/>
    <n v="26"/>
    <s v="London"/>
    <s v="Dessert Article"/>
    <s v="Salad"/>
    <n v="8.56"/>
    <n v="53"/>
    <n v="3"/>
    <d v="2023-12-02T00:00:00"/>
    <s v="Leeds"/>
    <s v="UPI"/>
    <n v="75.75"/>
    <s v="Paid"/>
    <s v="Dessert Article"/>
    <s v="CHECK"/>
    <s v="OK"/>
    <n v="25.68"/>
    <s v="No"/>
    <s v="Low"/>
    <s v="Old"/>
    <s v="Weekend"/>
  </r>
  <r>
    <x v="157"/>
    <s v="Brenda Nguyen MD"/>
    <s v="Male"/>
    <n v="65"/>
    <s v="Bristol"/>
    <s v="Drink Activity"/>
    <s v="Dessert"/>
    <n v="6.68"/>
    <n v="53"/>
    <n v="2"/>
    <d v="2024-01-10T00:00:00"/>
    <s v="Birmingham"/>
    <s v="Card"/>
    <n v="161.82"/>
    <s v="Paid"/>
    <s v="Drink Activity"/>
    <s v="CHECK"/>
    <s v="OK"/>
    <n v="13.36"/>
    <s v="No"/>
    <s v="Low"/>
    <s v="Old"/>
    <s v="Weekday"/>
  </r>
  <r>
    <x v="158"/>
    <s v="Amanda Butler"/>
    <s v="Female"/>
    <n v="22"/>
    <s v="Manchester"/>
    <s v="Drink Alone"/>
    <s v="Pasta"/>
    <n v="11.64"/>
    <n v="53"/>
    <n v="2"/>
    <d v="2023-01-10T00:00:00"/>
    <s v="Leeds"/>
    <s v="Card"/>
    <n v="40.58"/>
    <s v="Paid"/>
    <s v="Drink Alone"/>
    <s v="CHECK"/>
    <s v="OK"/>
    <n v="23.28"/>
    <s v="No"/>
    <s v="Low"/>
    <s v="Old"/>
    <s v="Weekday"/>
  </r>
  <r>
    <x v="159"/>
    <s v="Mindy Ward"/>
    <s v="Female"/>
    <n v="64"/>
    <s v="Birmingham"/>
    <s v="Pizza Human"/>
    <s v="Burger"/>
    <n v="10.54"/>
    <n v="54"/>
    <n v="1"/>
    <d v="2024-05-23T00:00:00"/>
    <s v="London"/>
    <s v="Cash"/>
    <n v="36.82"/>
    <s v="Paid"/>
    <s v="Pizza Human"/>
    <s v="CHECK"/>
    <s v="OK"/>
    <n v="10.54"/>
    <s v="Yes"/>
    <s v="Low"/>
    <s v="Old"/>
    <s v="Weekday"/>
  </r>
  <r>
    <x v="160"/>
    <s v="Jessica Mathis"/>
    <s v="Male"/>
    <n v="55"/>
    <s v="Birmingham"/>
    <s v="Pizza Soldier"/>
    <s v="Burger"/>
    <n v="14.99"/>
    <n v="54"/>
    <n v="2"/>
    <d v="2024-02-20T00:00:00"/>
    <s v="Birmingham"/>
    <s v="Card"/>
    <n v="145.94999999999999"/>
    <s v="Paid"/>
    <s v="Pizza Soldier"/>
    <s v="CHECK"/>
    <s v="OK"/>
    <n v="29.98"/>
    <s v="Yes"/>
    <s v="Low"/>
    <s v="Old"/>
    <s v="Weekday"/>
  </r>
  <r>
    <x v="161"/>
    <s v="Amber Stevens"/>
    <s v="Female"/>
    <n v="64"/>
    <s v="Leeds"/>
    <s v="Pasta Partner"/>
    <s v="Drink"/>
    <n v="12.19"/>
    <n v="55"/>
    <n v="2"/>
    <d v="2024-06-24T00:00:00"/>
    <s v="Manchester"/>
    <s v="Card"/>
    <n v="65.92"/>
    <s v="Pending"/>
    <s v="Pasta Partner"/>
    <s v="CHECK"/>
    <s v="OK"/>
    <n v="24.38"/>
    <s v="No"/>
    <s v="Low"/>
    <s v="Old"/>
    <s v="Weekday"/>
  </r>
  <r>
    <x v="162"/>
    <s v="Laura Roberts"/>
    <s v="Female"/>
    <n v="40"/>
    <s v="Manchester"/>
    <s v="Burger Able"/>
    <s v="Drink"/>
    <n v="15.1"/>
    <n v="55"/>
    <n v="2"/>
    <d v="2023-07-27T00:00:00"/>
    <s v="Leeds"/>
    <s v="UPI"/>
    <n v="44.11"/>
    <s v="Pending"/>
    <s v="Burger Able"/>
    <s v="CHECK"/>
    <s v="OK"/>
    <n v="30.2"/>
    <s v="No"/>
    <s v="Low"/>
    <s v="Old"/>
    <s v="Weekday"/>
  </r>
  <r>
    <x v="163"/>
    <s v="Kim Campbell DVM"/>
    <s v="Female"/>
    <n v="61"/>
    <s v="Coventry"/>
    <s v="Dessert Lawyer"/>
    <s v="Drink"/>
    <n v="3.35"/>
    <n v="55"/>
    <n v="3"/>
    <d v="2023-11-04T00:00:00"/>
    <s v="Leeds"/>
    <s v="Cash"/>
    <n v="99.42"/>
    <s v="Pending"/>
    <s v="Dessert Lawyer"/>
    <s v="CHECK"/>
    <s v="OK"/>
    <n v="10.050000000000001"/>
    <s v="No"/>
    <s v="Low"/>
    <s v="Old"/>
    <s v="Weekend"/>
  </r>
  <r>
    <x v="164"/>
    <s v="Tyrone Odonnell"/>
    <s v="Female"/>
    <n v="60"/>
    <s v="Bristol"/>
    <s v="Salad Age"/>
    <s v="Burger"/>
    <n v="10.029999999999999"/>
    <n v="55"/>
    <n v="1"/>
    <d v="2023-03-15T00:00:00"/>
    <s v="Manchester"/>
    <s v="Card"/>
    <n v="83.1"/>
    <s v="Pending"/>
    <s v="Salad Age"/>
    <s v="CHECK"/>
    <s v="OK"/>
    <n v="10.029999999999999"/>
    <s v="No"/>
    <s v="Low"/>
    <s v="Old"/>
    <s v="Weekday"/>
  </r>
  <r>
    <x v="165"/>
    <s v="Nathan Johnson"/>
    <s v="Male"/>
    <n v="50"/>
    <s v="Coventry"/>
    <s v="Pizza Strategy"/>
    <s v="Pizza"/>
    <n v="8.92"/>
    <n v="56"/>
    <n v="3"/>
    <d v="2023-04-29T00:00:00"/>
    <s v="Coventry"/>
    <s v="Cash"/>
    <n v="16.36"/>
    <s v="Paid"/>
    <s v="Pizza Strategy"/>
    <s v="CHECK"/>
    <s v="OK"/>
    <n v="26.759999999999998"/>
    <s v="Yes"/>
    <s v="Low"/>
    <s v="Old"/>
    <s v="Weekend"/>
  </r>
  <r>
    <x v="166"/>
    <s v="Brenda Trevino"/>
    <s v="Female"/>
    <n v="34"/>
    <s v="Birmingham"/>
    <s v="Burger Adult"/>
    <s v="Dessert"/>
    <n v="13.08"/>
    <n v="56"/>
    <n v="3"/>
    <d v="2023-11-23T00:00:00"/>
    <s v="Manchester"/>
    <s v="Card"/>
    <n v="81.53"/>
    <s v="Paid"/>
    <s v="Burger Adult"/>
    <s v="CHECK"/>
    <s v="OK"/>
    <n v="39.24"/>
    <s v="No"/>
    <s v="Low"/>
    <s v="Old"/>
    <s v="Weekday"/>
  </r>
  <r>
    <x v="167"/>
    <s v="Christopher Barnes"/>
    <s v="Female"/>
    <n v="40"/>
    <s v="Bristol"/>
    <s v="Pizza Contain"/>
    <s v="Burger"/>
    <n v="8.82"/>
    <n v="56"/>
    <n v="2"/>
    <d v="2023-04-15T00:00:00"/>
    <s v="Manchester"/>
    <s v="Cash"/>
    <n v="71.06"/>
    <s v="Paid"/>
    <s v="Pizza Contain"/>
    <s v="CHECK"/>
    <s v="OK"/>
    <n v="17.64"/>
    <s v="Yes"/>
    <s v="Low"/>
    <s v="Old"/>
    <s v="Weekend"/>
  </r>
  <r>
    <x v="168"/>
    <s v="Lisa Giles"/>
    <s v="Male"/>
    <n v="48"/>
    <s v="London"/>
    <s v="Dessert Continue"/>
    <s v="Drink"/>
    <n v="11.34"/>
    <n v="56"/>
    <n v="1"/>
    <d v="2024-01-11T00:00:00"/>
    <s v="London"/>
    <s v="UPI"/>
    <n v="80.89"/>
    <s v="Paid"/>
    <s v="Dessert Continue"/>
    <s v="CHECK"/>
    <s v="OK"/>
    <n v="11.34"/>
    <s v="No"/>
    <s v="Low"/>
    <s v="Old"/>
    <s v="Weekday"/>
  </r>
  <r>
    <x v="169"/>
    <s v="Dennis Smith"/>
    <s v="Male"/>
    <n v="32"/>
    <s v="Leeds"/>
    <s v="Salad Color"/>
    <s v="Salad"/>
    <n v="16.8"/>
    <n v="56"/>
    <n v="1"/>
    <d v="2024-06-08T00:00:00"/>
    <s v="Manchester"/>
    <s v="UPI"/>
    <n v="18.010000000000002"/>
    <s v="Pending"/>
    <s v="Salad Color"/>
    <s v="CHECK"/>
    <s v="OK"/>
    <n v="16.8"/>
    <s v="No"/>
    <s v="Low"/>
    <s v="Old"/>
    <s v="Weekend"/>
  </r>
  <r>
    <x v="170"/>
    <s v="Lauren Mason"/>
    <s v="Female"/>
    <n v="28"/>
    <s v="Leeds"/>
    <s v="Pasta Street"/>
    <s v="Pizza"/>
    <n v="4.33"/>
    <n v="57"/>
    <n v="1"/>
    <d v="2024-01-01T00:00:00"/>
    <s v="Birmingham"/>
    <s v="Cash"/>
    <n v="24.11"/>
    <s v="Pending"/>
    <s v="Pasta Street"/>
    <s v="CHECK"/>
    <s v="OK"/>
    <n v="4.33"/>
    <s v="No"/>
    <s v="Low"/>
    <s v="Old"/>
    <s v="Weekday"/>
  </r>
  <r>
    <x v="171"/>
    <s v="Ashley Castro"/>
    <s v="Other"/>
    <n v="56"/>
    <s v="Coventry"/>
    <s v="Pizza Environmental"/>
    <s v="Dessert"/>
    <n v="11.12"/>
    <n v="57"/>
    <n v="3"/>
    <d v="2023-12-10T00:00:00"/>
    <s v="Leeds"/>
    <s v="Card"/>
    <n v="132.04"/>
    <s v="Pending"/>
    <s v="Pizza Environmental"/>
    <s v="CHECK"/>
    <s v="OK"/>
    <n v="33.36"/>
    <s v="Yes"/>
    <s v="Low"/>
    <s v="Old"/>
    <s v="Weekend"/>
  </r>
  <r>
    <x v="172"/>
    <s v="Miranda Wade"/>
    <s v="Other"/>
    <n v="61"/>
    <s v="Manchester"/>
    <s v="Dessert Door"/>
    <s v="Drink"/>
    <n v="13.82"/>
    <n v="57"/>
    <n v="2"/>
    <d v="2024-02-11T00:00:00"/>
    <s v="Leeds"/>
    <s v="Cash"/>
    <n v="142.31"/>
    <s v="Pending"/>
    <s v="Dessert Door"/>
    <s v="CHECK"/>
    <s v="OK"/>
    <n v="27.64"/>
    <s v="No"/>
    <s v="Low"/>
    <s v="Old"/>
    <s v="Weekend"/>
  </r>
  <r>
    <x v="173"/>
    <s v="Melanie Padilla"/>
    <s v="Female"/>
    <n v="23"/>
    <s v="Leeds"/>
    <s v="Drink Certainly"/>
    <s v="Dessert"/>
    <n v="7.09"/>
    <n v="58"/>
    <n v="2"/>
    <d v="2024-03-09T00:00:00"/>
    <s v="Birmingham"/>
    <s v="UPI"/>
    <n v="29.51"/>
    <s v="Paid"/>
    <s v="Drink Certainly"/>
    <s v="CHECK"/>
    <s v="OK"/>
    <n v="14.18"/>
    <s v="No"/>
    <s v="Low"/>
    <s v="Old"/>
    <s v="Weekend"/>
  </r>
  <r>
    <x v="174"/>
    <s v="Jessica Lee"/>
    <s v="Male"/>
    <n v="39"/>
    <s v="Birmingham"/>
    <s v="Drink Memory"/>
    <s v="Salad"/>
    <n v="16.79"/>
    <n v="58"/>
    <n v="1"/>
    <d v="2024-07-08T00:00:00"/>
    <s v="Coventry"/>
    <s v="Card"/>
    <n v="36.6"/>
    <s v="Paid"/>
    <s v="Drink Memory"/>
    <s v="CHECK"/>
    <s v="OK"/>
    <n v="16.79"/>
    <s v="No"/>
    <s v="Low"/>
    <s v="Old"/>
    <s v="Weekday"/>
  </r>
  <r>
    <x v="175"/>
    <s v="Abigail Combs"/>
    <s v="Male"/>
    <n v="63"/>
    <s v="Coventry"/>
    <s v="Salad Create"/>
    <s v="Salad"/>
    <n v="18.63"/>
    <n v="58"/>
    <n v="2"/>
    <d v="2024-06-24T00:00:00"/>
    <s v="Birmingham"/>
    <s v="UPI"/>
    <n v="178.82"/>
    <s v="Paid"/>
    <s v="Salad Create"/>
    <s v="CHECK"/>
    <s v="OK"/>
    <n v="37.26"/>
    <s v="No"/>
    <s v="Low"/>
    <s v="Old"/>
    <s v="Weekday"/>
  </r>
  <r>
    <x v="176"/>
    <s v="Robert Moore"/>
    <s v="Male"/>
    <n v="44"/>
    <s v="Leeds"/>
    <s v="Salad Avoid"/>
    <s v="Dessert"/>
    <n v="19.5"/>
    <n v="58"/>
    <n v="3"/>
    <d v="2024-03-01T00:00:00"/>
    <s v="London"/>
    <s v="Card"/>
    <n v="67.260000000000005"/>
    <s v="Paid"/>
    <s v="Salad Avoid"/>
    <s v="CHECK"/>
    <s v="OK"/>
    <n v="58.5"/>
    <s v="No"/>
    <s v="Low"/>
    <s v="Old"/>
    <s v="Weekday"/>
  </r>
  <r>
    <x v="177"/>
    <s v="Collin Anderson"/>
    <s v="Male"/>
    <n v="59"/>
    <s v="Manchester"/>
    <s v="Pizza How"/>
    <s v="Burger"/>
    <n v="6.43"/>
    <n v="59"/>
    <n v="1"/>
    <d v="2024-08-22T00:00:00"/>
    <s v="Manchester"/>
    <s v="Cash"/>
    <n v="90.03"/>
    <s v="Paid"/>
    <s v="Pizza How"/>
    <s v="CHECK"/>
    <s v="OK"/>
    <n v="6.43"/>
    <s v="Yes"/>
    <s v="Low"/>
    <s v="Old"/>
    <s v="Weekday"/>
  </r>
  <r>
    <x v="178"/>
    <s v="Mary Curry"/>
    <s v="Female"/>
    <n v="50"/>
    <s v="Coventry"/>
    <s v="Pasta Morning"/>
    <s v="Pasta"/>
    <n v="8.18"/>
    <n v="59"/>
    <n v="3"/>
    <d v="2023-07-26T00:00:00"/>
    <s v="Birmingham"/>
    <s v="Cash"/>
    <n v="81.83"/>
    <s v="Pending"/>
    <s v="Pasta Morning"/>
    <s v="CHECK"/>
    <s v="OK"/>
    <n v="24.54"/>
    <s v="No"/>
    <s v="Low"/>
    <s v="Old"/>
    <s v="Weekday"/>
  </r>
  <r>
    <x v="179"/>
    <s v="Robert Cook"/>
    <s v="Female"/>
    <n v="53"/>
    <s v="Bristol"/>
    <s v="Dessert Must"/>
    <s v="Salad"/>
    <n v="8.86"/>
    <n v="59"/>
    <n v="2"/>
    <d v="2023-01-13T00:00:00"/>
    <s v="Coventry"/>
    <s v="Card"/>
    <n v="50.7"/>
    <s v="Pending"/>
    <s v="Dessert Must"/>
    <s v="CHECK"/>
    <s v="OK"/>
    <n v="17.72"/>
    <s v="No"/>
    <s v="Low"/>
    <s v="Old"/>
    <s v="Weekday"/>
  </r>
  <r>
    <x v="180"/>
    <s v="Clifford Nixon"/>
    <s v="Female"/>
    <n v="20"/>
    <s v="Coventry"/>
    <s v="Pasta Stage"/>
    <s v="Dessert"/>
    <n v="11.09"/>
    <n v="59"/>
    <n v="3"/>
    <d v="2023-06-26T00:00:00"/>
    <s v="Leeds"/>
    <s v="Card"/>
    <n v="57.74"/>
    <s v="Pending"/>
    <s v="Pasta Stage"/>
    <s v="CHECK"/>
    <s v="OK"/>
    <n v="33.269999999999996"/>
    <s v="No"/>
    <s v="Low"/>
    <s v="Old"/>
    <s v="Weekday"/>
  </r>
  <r>
    <x v="181"/>
    <s v="Alexander Williams"/>
    <s v="Other"/>
    <n v="44"/>
    <s v="Manchester"/>
    <s v="Pizza Consider"/>
    <s v="Salad"/>
    <n v="13.89"/>
    <n v="60"/>
    <n v="3"/>
    <d v="2023-07-11T00:00:00"/>
    <s v="Birmingham"/>
    <s v="UPI"/>
    <n v="94.09"/>
    <s v="Paid"/>
    <s v="Pizza Consider"/>
    <s v="CHECK"/>
    <s v="OK"/>
    <n v="41.67"/>
    <s v="Yes"/>
    <s v="Low"/>
    <s v="Old"/>
    <s v="Weekday"/>
  </r>
  <r>
    <x v="182"/>
    <s v="Erin Rice"/>
    <s v="Male"/>
    <n v="26"/>
    <s v="Manchester"/>
    <s v="Salad Like"/>
    <s v="Salad"/>
    <n v="8.89"/>
    <n v="60"/>
    <n v="1"/>
    <d v="2024-05-20T00:00:00"/>
    <s v="Birmingham"/>
    <s v="Card"/>
    <n v="13.36"/>
    <s v="Paid"/>
    <s v="Salad Like"/>
    <s v="CHECK"/>
    <s v="OK"/>
    <n v="8.89"/>
    <s v="No"/>
    <s v="Low"/>
    <s v="Old"/>
    <s v="Weekday"/>
  </r>
  <r>
    <x v="183"/>
    <s v="Robert Stone"/>
    <s v="Male"/>
    <n v="64"/>
    <s v="Birmingham"/>
    <s v="Drink Old"/>
    <s v="Pasta"/>
    <n v="5.31"/>
    <n v="60"/>
    <n v="1"/>
    <d v="2024-03-08T00:00:00"/>
    <s v="Birmingham"/>
    <s v="Cash"/>
    <n v="46.87"/>
    <s v="Paid"/>
    <s v="Drink Old"/>
    <s v="CHECK"/>
    <s v="OK"/>
    <n v="5.31"/>
    <s v="No"/>
    <s v="Low"/>
    <s v="Old"/>
    <s v="Weekday"/>
  </r>
  <r>
    <x v="184"/>
    <s v="Joshua Frazier"/>
    <s v="Male"/>
    <n v="60"/>
    <s v="Leeds"/>
    <s v="Drink Close"/>
    <s v="Dessert"/>
    <n v="17.649999999999999"/>
    <n v="61"/>
    <n v="1"/>
    <d v="2024-04-29T00:00:00"/>
    <s v="Birmingham"/>
    <s v="UPI"/>
    <n v="14.04"/>
    <s v="Paid"/>
    <s v="Drink Close"/>
    <s v="CHECK"/>
    <s v="OK"/>
    <n v="17.649999999999999"/>
    <s v="No"/>
    <s v="Low"/>
    <s v="Old"/>
    <s v="Weekday"/>
  </r>
  <r>
    <x v="185"/>
    <s v="Dennis Hamilton"/>
    <s v="Female"/>
    <n v="50"/>
    <s v="Manchester"/>
    <s v="Salad Real"/>
    <s v="Burger"/>
    <n v="14.28"/>
    <n v="61"/>
    <n v="2"/>
    <d v="2024-01-07T00:00:00"/>
    <s v="Bristol"/>
    <s v="Cash"/>
    <n v="81.040000000000006"/>
    <s v="Pending"/>
    <s v="Salad Real"/>
    <s v="CHECK"/>
    <s v="OK"/>
    <n v="28.56"/>
    <s v="No"/>
    <s v="Low"/>
    <s v="Old"/>
    <s v="Weekend"/>
  </r>
  <r>
    <x v="186"/>
    <s v="Willie Sanders"/>
    <s v="Other"/>
    <n v="38"/>
    <s v="Coventry"/>
    <s v="Dessert History"/>
    <s v="Dessert"/>
    <n v="5.14"/>
    <n v="61"/>
    <n v="3"/>
    <d v="2024-01-31T00:00:00"/>
    <s v="Birmingham"/>
    <s v="Cash"/>
    <n v="69.3"/>
    <s v="Paid"/>
    <s v="Dessert History"/>
    <s v="CHECK"/>
    <s v="OK"/>
    <n v="15.419999999999998"/>
    <s v="No"/>
    <s v="Low"/>
    <s v="Old"/>
    <s v="Weekday"/>
  </r>
  <r>
    <x v="187"/>
    <s v="Tracey Pham"/>
    <s v="Female"/>
    <n v="60"/>
    <s v="Bristol"/>
    <s v="Dessert Line"/>
    <s v="Drink"/>
    <n v="4.22"/>
    <n v="61"/>
    <n v="3"/>
    <d v="2023-05-23T00:00:00"/>
    <s v="Bristol"/>
    <s v="Cash"/>
    <n v="75.150000000000006"/>
    <s v="Paid"/>
    <s v="Dessert Line"/>
    <s v="CHECK"/>
    <s v="OK"/>
    <n v="12.66"/>
    <s v="No"/>
    <s v="Low"/>
    <s v="Old"/>
    <s v="Weekday"/>
  </r>
  <r>
    <x v="188"/>
    <s v="Kimberly Rogers"/>
    <s v="Female"/>
    <n v="32"/>
    <s v="Coventry"/>
    <s v="Pasta Eye"/>
    <s v="Burger"/>
    <n v="14.5"/>
    <n v="61"/>
    <n v="1"/>
    <d v="2023-09-10T00:00:00"/>
    <s v="London"/>
    <s v="UPI"/>
    <n v="60.1"/>
    <s v="Paid"/>
    <s v="Pasta Eye"/>
    <s v="CHECK"/>
    <s v="OK"/>
    <n v="14.5"/>
    <s v="No"/>
    <s v="Low"/>
    <s v="Old"/>
    <s v="Weekend"/>
  </r>
  <r>
    <x v="189"/>
    <s v="Jason Erickson"/>
    <s v="Other"/>
    <n v="41"/>
    <s v="Manchester"/>
    <s v="Burger Treatment"/>
    <s v="Pasta"/>
    <n v="15.04"/>
    <n v="62"/>
    <n v="2"/>
    <d v="2024-07-04T00:00:00"/>
    <s v="Leeds"/>
    <s v="UPI"/>
    <n v="39.24"/>
    <s v="Pending"/>
    <s v="Burger Treatment"/>
    <s v="CHECK"/>
    <s v="OK"/>
    <n v="30.08"/>
    <s v="No"/>
    <s v="Low"/>
    <s v="Old"/>
    <s v="Weekday"/>
  </r>
  <r>
    <x v="190"/>
    <s v="Richard Barrera"/>
    <s v="Other"/>
    <n v="21"/>
    <s v="Birmingham"/>
    <s v="Pizza Card"/>
    <s v="Pizza"/>
    <n v="5.66"/>
    <n v="62"/>
    <n v="1"/>
    <d v="2023-06-26T00:00:00"/>
    <s v="London"/>
    <s v="Card"/>
    <n v="106.58"/>
    <s v="Pending"/>
    <s v="Pizza Card"/>
    <s v="CHECK"/>
    <s v="OK"/>
    <n v="5.66"/>
    <s v="Yes"/>
    <s v="Low"/>
    <s v="Old"/>
    <s v="Weekday"/>
  </r>
  <r>
    <x v="191"/>
    <s v="Shane Ward"/>
    <s v="Other"/>
    <n v="31"/>
    <s v="Birmingham"/>
    <s v="Drink Brother"/>
    <s v="Dessert"/>
    <n v="5.27"/>
    <n v="62"/>
    <n v="3"/>
    <d v="2024-08-15T00:00:00"/>
    <s v="Birmingham"/>
    <s v="Card"/>
    <n v="106.11"/>
    <s v="Pending"/>
    <s v="Drink Brother"/>
    <s v="CHECK"/>
    <s v="OK"/>
    <n v="15.809999999999999"/>
    <s v="No"/>
    <s v="Low"/>
    <s v="Old"/>
    <s v="Weekday"/>
  </r>
  <r>
    <x v="192"/>
    <s v="Nicole Burnett"/>
    <s v="Other"/>
    <n v="58"/>
    <s v="London"/>
    <s v="Salad Religious"/>
    <s v="Dessert"/>
    <n v="12.02"/>
    <n v="63"/>
    <n v="1"/>
    <d v="2024-02-23T00:00:00"/>
    <s v="Coventry"/>
    <s v="Cash"/>
    <n v="91.4"/>
    <s v="Paid"/>
    <s v="Salad Religious"/>
    <s v="CHECK"/>
    <s v="OK"/>
    <n v="12.02"/>
    <s v="No"/>
    <s v="Low"/>
    <s v="Old"/>
    <s v="Weekday"/>
  </r>
  <r>
    <x v="193"/>
    <s v="Ashley Wilson"/>
    <s v="Female"/>
    <n v="65"/>
    <s v="Birmingham"/>
    <s v="Salad Improve"/>
    <s v="Drink"/>
    <n v="3.29"/>
    <n v="63"/>
    <n v="3"/>
    <d v="2024-07-03T00:00:00"/>
    <s v="Manchester"/>
    <s v="Cash"/>
    <n v="82.37"/>
    <s v="Paid"/>
    <s v="Salad Improve"/>
    <s v="CHECK"/>
    <s v="OK"/>
    <n v="9.870000000000001"/>
    <s v="No"/>
    <s v="Low"/>
    <s v="Old"/>
    <s v="Weekday"/>
  </r>
  <r>
    <x v="194"/>
    <s v="Linda Wallace"/>
    <s v="Female"/>
    <n v="51"/>
    <s v="Coventry"/>
    <s v="Pasta Quite"/>
    <s v="Salad"/>
    <n v="17.350000000000001"/>
    <n v="63"/>
    <n v="2"/>
    <d v="2023-10-12T00:00:00"/>
    <s v="Manchester"/>
    <s v="Cash"/>
    <n v="115.92"/>
    <s v="Paid"/>
    <s v="Pasta Quite"/>
    <s v="CHECK"/>
    <s v="OK"/>
    <n v="34.700000000000003"/>
    <s v="No"/>
    <s v="Low"/>
    <s v="Old"/>
    <s v="Weekday"/>
  </r>
  <r>
    <x v="195"/>
    <s v="Wayne Swanson"/>
    <s v="Female"/>
    <n v="53"/>
    <s v="Leeds"/>
    <s v="Drink Area"/>
    <s v="Drink"/>
    <n v="3.46"/>
    <n v="63"/>
    <n v="3"/>
    <d v="2023-11-11T00:00:00"/>
    <s v="London"/>
    <s v="Card"/>
    <n v="66.430000000000007"/>
    <s v="Pending"/>
    <s v="Drink Area"/>
    <s v="CHECK"/>
    <s v="OK"/>
    <n v="10.379999999999999"/>
    <s v="No"/>
    <s v="Low"/>
    <s v="Old"/>
    <s v="Weekend"/>
  </r>
  <r>
    <x v="196"/>
    <s v="Alexander Anderson"/>
    <s v="Female"/>
    <n v="27"/>
    <s v="Bristol"/>
    <s v="Pasta Total"/>
    <s v="Dessert"/>
    <n v="4.68"/>
    <n v="64"/>
    <n v="2"/>
    <d v="2024-07-16T00:00:00"/>
    <s v="Coventry"/>
    <s v="Card"/>
    <n v="50.12"/>
    <s v="Pending"/>
    <s v="Pasta Total"/>
    <s v="CHECK"/>
    <s v="OK"/>
    <n v="9.36"/>
    <s v="No"/>
    <s v="Low"/>
    <s v="Old"/>
    <s v="Weekday"/>
  </r>
  <r>
    <x v="197"/>
    <s v="Angela Lynn"/>
    <s v="Female"/>
    <n v="48"/>
    <s v="London"/>
    <s v="Dessert Structure"/>
    <s v="Salad"/>
    <n v="12.63"/>
    <n v="64"/>
    <n v="1"/>
    <d v="2023-01-09T00:00:00"/>
    <s v="London"/>
    <s v="UPI"/>
    <n v="33.72"/>
    <s v="Paid"/>
    <s v="Dessert Structure"/>
    <s v="CHECK"/>
    <s v="OK"/>
    <n v="12.63"/>
    <s v="No"/>
    <s v="Low"/>
    <s v="Old"/>
    <s v="Weekday"/>
  </r>
  <r>
    <x v="198"/>
    <s v="Kirk Martinez"/>
    <s v="Male"/>
    <n v="18"/>
    <s v="Bristol"/>
    <s v="Drink Fly"/>
    <s v="Dessert"/>
    <n v="12.43"/>
    <n v="65"/>
    <n v="3"/>
    <d v="2024-03-18T00:00:00"/>
    <s v="Bristol"/>
    <s v="Card"/>
    <n v="110.73"/>
    <s v="Pending"/>
    <s v="Drink Fly"/>
    <s v="CHECK"/>
    <s v="OK"/>
    <n v="37.29"/>
    <s v="No"/>
    <s v="Low"/>
    <s v="Old"/>
    <s v="Weekd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Maria Baker"/>
    <s v="Other"/>
    <n v="51"/>
    <s v="Birmingham"/>
    <s v="Salad Participant"/>
    <x v="0"/>
    <n v="16.79"/>
    <n v="1"/>
    <n v="5"/>
    <d v="2023-12-14T00:00:00"/>
    <x v="0"/>
    <s v="UPI"/>
    <n v="34.42"/>
    <s v="Paid"/>
    <s v="Salad Participant"/>
    <s v="CHECK"/>
    <s v="OK"/>
    <n v="83.949999999999989"/>
    <s v="No"/>
    <x v="0"/>
    <x v="0"/>
    <x v="0"/>
  </r>
  <r>
    <x v="1"/>
    <s v="Jimmy Owens"/>
    <s v="Other"/>
    <n v="10"/>
    <s v="Birmingham"/>
    <s v="Burger Technology"/>
    <x v="1"/>
    <n v="19.39"/>
    <n v="1"/>
    <n v="1"/>
    <d v="2023-07-02T00:00:00"/>
    <x v="1"/>
    <s v="Card"/>
    <n v="19.39"/>
    <s v="Pending"/>
    <s v="Burger Technology"/>
    <s v="OK"/>
    <s v="OUTLIER"/>
    <n v="19.39"/>
    <s v="No"/>
    <x v="1"/>
    <x v="0"/>
    <x v="1"/>
  </r>
  <r>
    <x v="2"/>
    <s v="Suzanne Moore"/>
    <s v="Male"/>
    <n v="51"/>
    <s v="London"/>
    <s v="Dessert Member"/>
    <x v="0"/>
    <n v="17.72"/>
    <n v="2"/>
    <n v="2"/>
    <d v="2024-05-08T00:00:00"/>
    <x v="2"/>
    <s v="Cash"/>
    <n v="68.8"/>
    <s v="Pending"/>
    <s v="Dessert Member"/>
    <s v="CHECK"/>
    <s v="OK"/>
    <n v="35.44"/>
    <s v="No"/>
    <x v="1"/>
    <x v="0"/>
    <x v="0"/>
  </r>
  <r>
    <x v="3"/>
    <s v="Miguel Johnson"/>
    <s v="Female"/>
    <n v="41"/>
    <s v="Leeds"/>
    <s v="Drink Society"/>
    <x v="2"/>
    <n v="11.69"/>
    <n v="2"/>
    <n v="1"/>
    <d v="2024-06-21T00:00:00"/>
    <x v="1"/>
    <s v="Card"/>
    <n v="11.69"/>
    <s v="Paid"/>
    <s v="Drink Society"/>
    <s v="OK"/>
    <s v="OK"/>
    <n v="11.69"/>
    <s v="No"/>
    <x v="1"/>
    <x v="0"/>
    <x v="0"/>
  </r>
  <r>
    <x v="4"/>
    <s v="Gabrielle Martinez"/>
    <s v="Male"/>
    <n v="51"/>
    <s v="Bristol"/>
    <s v="Dessert Together"/>
    <x v="3"/>
    <n v="11.17"/>
    <n v="2"/>
    <n v="5"/>
    <d v="2024-01-22T00:00:00"/>
    <x v="3"/>
    <s v="UPI"/>
    <n v="63.8"/>
    <s v="Pending"/>
    <s v="Dessert Together"/>
    <s v="CHECK"/>
    <s v="OK"/>
    <n v="55.85"/>
    <s v="No"/>
    <x v="0"/>
    <x v="0"/>
    <x v="0"/>
  </r>
  <r>
    <x v="5"/>
    <s v="Eric Howard"/>
    <s v="Female"/>
    <n v="40"/>
    <s v="Coventry"/>
    <s v="Dessert Conference"/>
    <x v="3"/>
    <n v="13.01"/>
    <n v="2"/>
    <n v="6"/>
    <d v="2023-07-04T00:00:00"/>
    <x v="0"/>
    <s v="Card"/>
    <n v="95.49"/>
    <s v="Paid"/>
    <s v="Dessert Conference"/>
    <s v="CHECK"/>
    <s v="OK"/>
    <n v="78.06"/>
    <s v="No"/>
    <x v="0"/>
    <x v="0"/>
    <x v="0"/>
  </r>
  <r>
    <x v="6"/>
    <s v="Russell Thomas"/>
    <s v="Female"/>
    <n v="12"/>
    <s v="Birmingham"/>
    <s v="Dessert Article"/>
    <x v="4"/>
    <n v="8.56"/>
    <n v="2"/>
    <n v="8"/>
    <d v="2024-07-10T00:00:00"/>
    <x v="2"/>
    <s v="UPI"/>
    <n v="48.93"/>
    <s v="Pending"/>
    <s v="Dessert Article"/>
    <s v="CHECK"/>
    <s v="OUTLIER"/>
    <n v="68.48"/>
    <s v="No"/>
    <x v="0"/>
    <x v="0"/>
    <x v="0"/>
  </r>
  <r>
    <x v="7"/>
    <s v="Nathaniel Luna"/>
    <s v="Female"/>
    <n v="21"/>
    <s v="Bristol"/>
    <s v="Drink Activity"/>
    <x v="2"/>
    <n v="6.68"/>
    <n v="3"/>
    <n v="9"/>
    <d v="2024-07-06T00:00:00"/>
    <x v="1"/>
    <s v="UPI"/>
    <n v="6.68"/>
    <s v="Pending"/>
    <s v="Drink Activity"/>
    <s v="CHECK"/>
    <s v="OK"/>
    <n v="60.12"/>
    <s v="No"/>
    <x v="0"/>
    <x v="0"/>
    <x v="1"/>
  </r>
  <r>
    <x v="8"/>
    <s v="Robert Giles"/>
    <s v="Male"/>
    <n v="53"/>
    <s v="London"/>
    <s v="Drink Alone"/>
    <x v="5"/>
    <n v="11.64"/>
    <n v="3"/>
    <n v="2"/>
    <d v="2023-07-14T00:00:00"/>
    <x v="1"/>
    <s v="Card"/>
    <n v="95.61"/>
    <s v="Paid"/>
    <s v="Drink Alone"/>
    <s v="CHECK"/>
    <s v="OK"/>
    <n v="23.28"/>
    <s v="No"/>
    <x v="1"/>
    <x v="0"/>
    <x v="0"/>
  </r>
  <r>
    <x v="9"/>
    <s v="Debbie Fowler"/>
    <s v="Male"/>
    <n v="59"/>
    <s v="Manchester"/>
    <s v="Pizza Human"/>
    <x v="1"/>
    <n v="10.54"/>
    <n v="3"/>
    <n v="2"/>
    <d v="2024-07-02T00:00:00"/>
    <x v="1"/>
    <s v="Card"/>
    <n v="191.12"/>
    <s v="Paid"/>
    <s v="Pizza Human"/>
    <s v="CHECK"/>
    <s v="OK"/>
    <n v="21.08"/>
    <s v="Yes"/>
    <x v="1"/>
    <x v="0"/>
    <x v="0"/>
  </r>
  <r>
    <x v="10"/>
    <s v="Tracy Robinson"/>
    <s v="Other"/>
    <n v="39"/>
    <s v="Manchester"/>
    <s v="Pizza Soldier"/>
    <x v="1"/>
    <n v="14.99"/>
    <n v="4"/>
    <n v="2"/>
    <d v="2024-01-20T00:00:00"/>
    <x v="2"/>
    <s v="UPI"/>
    <n v="24.66"/>
    <s v="Paid"/>
    <s v="Pizza Soldier"/>
    <s v="CHECK"/>
    <s v="OK"/>
    <n v="29.98"/>
    <s v="Yes"/>
    <x v="1"/>
    <x v="0"/>
    <x v="1"/>
  </r>
  <r>
    <x v="11"/>
    <s v="Martha Banks"/>
    <s v="Female"/>
    <n v="41"/>
    <s v="Leeds"/>
    <s v="Pasta Partner"/>
    <x v="3"/>
    <n v="12.19"/>
    <n v="4"/>
    <n v="3"/>
    <d v="2023-12-21T00:00:00"/>
    <x v="2"/>
    <s v="Card"/>
    <n v="33.36"/>
    <s v="Pending"/>
    <s v="Pasta Partner"/>
    <s v="CHECK"/>
    <s v="OK"/>
    <n v="36.57"/>
    <s v="No"/>
    <x v="1"/>
    <x v="0"/>
    <x v="0"/>
  </r>
  <r>
    <x v="12"/>
    <s v="Patricia Hart"/>
    <s v="Other"/>
    <n v="14"/>
    <s v="Coventry"/>
    <s v="Burger Able"/>
    <x v="3"/>
    <n v="15.1"/>
    <n v="4"/>
    <n v="1"/>
    <d v="2023-06-24T00:00:00"/>
    <x v="4"/>
    <s v="UPI"/>
    <n v="15.1"/>
    <s v="Paid"/>
    <s v="Burger Able"/>
    <s v="OK"/>
    <s v="OUTLIER"/>
    <n v="15.1"/>
    <s v="No"/>
    <x v="1"/>
    <x v="0"/>
    <x v="1"/>
  </r>
  <r>
    <x v="13"/>
    <s v="Jeremy Shea"/>
    <s v="Male"/>
    <n v="16"/>
    <s v="Manchester"/>
    <s v="Dessert Lawyer"/>
    <x v="3"/>
    <n v="3.35"/>
    <n v="5"/>
    <n v="5"/>
    <d v="2024-06-14T00:00:00"/>
    <x v="0"/>
    <s v="UPI"/>
    <n v="14.28"/>
    <s v="Pending"/>
    <s v="Dessert Lawyer"/>
    <s v="CHECK"/>
    <s v="OUTLIER"/>
    <n v="16.75"/>
    <s v="No"/>
    <x v="0"/>
    <x v="0"/>
    <x v="0"/>
  </r>
  <r>
    <x v="14"/>
    <s v="Amy Chambers"/>
    <s v="Male"/>
    <n v="17"/>
    <s v="Manchester"/>
    <s v="Salad Age"/>
    <x v="1"/>
    <n v="10.029999999999999"/>
    <n v="5"/>
    <n v="3"/>
    <d v="2023-11-08T00:00:00"/>
    <x v="3"/>
    <s v="Card"/>
    <n v="67.92"/>
    <s v="Pending"/>
    <s v="Salad Age"/>
    <s v="CHECK"/>
    <s v="OK"/>
    <n v="30.089999999999996"/>
    <s v="No"/>
    <x v="1"/>
    <x v="0"/>
    <x v="0"/>
  </r>
  <r>
    <x v="15"/>
    <s v="Derek Thompson"/>
    <s v="Female"/>
    <n v="18"/>
    <s v="Manchester"/>
    <s v="Pizza Strategy"/>
    <x v="0"/>
    <n v="8.92"/>
    <n v="6"/>
    <n v="5"/>
    <d v="2024-02-11T00:00:00"/>
    <x v="5"/>
    <s v="UPI"/>
    <n v="105.83"/>
    <s v="Paid"/>
    <s v="Pizza Strategy"/>
    <s v="CHECK"/>
    <s v="OK"/>
    <n v="44.6"/>
    <s v="Yes"/>
    <x v="0"/>
    <x v="0"/>
    <x v="1"/>
  </r>
  <r>
    <x v="16"/>
    <s v="William Duncan"/>
    <s v="Male"/>
    <n v="12"/>
    <s v="Birmingham"/>
    <s v="Burger Adult"/>
    <x v="2"/>
    <n v="13.08"/>
    <n v="6"/>
    <n v="6"/>
    <d v="2024-01-24T00:00:00"/>
    <x v="3"/>
    <s v="Cash"/>
    <n v="13.08"/>
    <s v="Paid"/>
    <s v="Burger Adult"/>
    <s v="CHECK"/>
    <s v="OUTLIER"/>
    <n v="78.48"/>
    <s v="No"/>
    <x v="0"/>
    <x v="0"/>
    <x v="0"/>
  </r>
  <r>
    <x v="17"/>
    <s v="Vanessa Schmidt"/>
    <s v="Male"/>
    <n v="11"/>
    <s v="Birmingham"/>
    <s v="Pizza Contain"/>
    <x v="1"/>
    <n v="8.82"/>
    <n v="6"/>
    <n v="6"/>
    <d v="2023-09-14T00:00:00"/>
    <x v="5"/>
    <s v="Cash"/>
    <n v="53.16"/>
    <s v="Paid"/>
    <s v="Pizza Contain"/>
    <s v="CHECK"/>
    <s v="OUTLIER"/>
    <n v="52.92"/>
    <s v="Yes"/>
    <x v="0"/>
    <x v="0"/>
    <x v="0"/>
  </r>
  <r>
    <x v="18"/>
    <s v="Adam Barry"/>
    <s v="Other"/>
    <n v="13"/>
    <s v="Birmingham"/>
    <s v="Dessert Continue"/>
    <x v="3"/>
    <n v="11.34"/>
    <n v="7"/>
    <n v="7"/>
    <d v="2024-06-14T00:00:00"/>
    <x v="2"/>
    <s v="Card"/>
    <n v="68.69"/>
    <s v="Pending"/>
    <s v="Dessert Continue"/>
    <s v="CHECK"/>
    <s v="OUTLIER"/>
    <n v="79.38"/>
    <s v="No"/>
    <x v="0"/>
    <x v="0"/>
    <x v="0"/>
  </r>
  <r>
    <x v="19"/>
    <s v="Phillip Lam"/>
    <s v="Male"/>
    <n v="14"/>
    <s v="Bristol"/>
    <s v="Salad Color"/>
    <x v="4"/>
    <n v="16.8"/>
    <n v="7"/>
    <n v="8"/>
    <d v="2024-04-07T00:00:00"/>
    <x v="1"/>
    <s v="UPI"/>
    <n v="45.77"/>
    <s v="Pending"/>
    <s v="Salad Color"/>
    <s v="CHECK"/>
    <s v="OUTLIER"/>
    <n v="134.4"/>
    <s v="No"/>
    <x v="0"/>
    <x v="0"/>
    <x v="1"/>
  </r>
  <r>
    <x v="20"/>
    <s v="John Brown"/>
    <s v="Female"/>
    <n v="15"/>
    <s v="Leeds"/>
    <s v="Pasta Street"/>
    <x v="0"/>
    <n v="4.33"/>
    <n v="7"/>
    <n v="9"/>
    <d v="2023-02-28T00:00:00"/>
    <x v="3"/>
    <s v="Card"/>
    <n v="99.58"/>
    <s v="Paid"/>
    <s v="Pasta Street"/>
    <s v="CHECK"/>
    <s v="OUTLIER"/>
    <n v="38.97"/>
    <s v="No"/>
    <x v="0"/>
    <x v="0"/>
    <x v="0"/>
  </r>
  <r>
    <x v="21"/>
    <s v="Thomas Lynch"/>
    <s v="Female"/>
    <n v="16"/>
    <s v="London"/>
    <s v="Pizza Environmental"/>
    <x v="2"/>
    <n v="11.12"/>
    <n v="8"/>
    <n v="1"/>
    <d v="2023-03-04T00:00:00"/>
    <x v="0"/>
    <s v="Cash"/>
    <n v="11.12"/>
    <s v="Pending"/>
    <s v="Pizza Environmental"/>
    <s v="OK"/>
    <s v="OUTLIER"/>
    <n v="11.12"/>
    <s v="Yes"/>
    <x v="1"/>
    <x v="0"/>
    <x v="1"/>
  </r>
  <r>
    <x v="22"/>
    <s v="Yolanda Peterson"/>
    <s v="Male"/>
    <n v="58"/>
    <s v="Coventry"/>
    <s v="Dessert Door"/>
    <x v="3"/>
    <n v="13.82"/>
    <n v="8"/>
    <n v="1"/>
    <d v="2024-06-03T00:00:00"/>
    <x v="4"/>
    <s v="UPI"/>
    <n v="13.82"/>
    <s v="Pending"/>
    <s v="Dessert Door"/>
    <s v="OK"/>
    <s v="OK"/>
    <n v="13.82"/>
    <s v="No"/>
    <x v="1"/>
    <x v="0"/>
    <x v="0"/>
  </r>
  <r>
    <x v="23"/>
    <s v="Heather Lutz"/>
    <s v="Male"/>
    <n v="56"/>
    <s v="Leeds"/>
    <s v="Drink Certainly"/>
    <x v="2"/>
    <n v="7.09"/>
    <n v="8"/>
    <n v="3"/>
    <d v="2024-02-07T00:00:00"/>
    <x v="0"/>
    <s v="Card"/>
    <n v="57.66"/>
    <s v="Pending"/>
    <s v="Drink Certainly"/>
    <s v="CHECK"/>
    <s v="OK"/>
    <n v="21.27"/>
    <s v="No"/>
    <x v="1"/>
    <x v="0"/>
    <x v="0"/>
  </r>
  <r>
    <x v="24"/>
    <s v="Amber Sellers"/>
    <s v="Male"/>
    <n v="55"/>
    <s v="Manchester"/>
    <s v="Drink Memory"/>
    <x v="4"/>
    <n v="16.79"/>
    <n v="9"/>
    <n v="1"/>
    <d v="2023-05-28T00:00:00"/>
    <x v="5"/>
    <s v="Cash"/>
    <n v="16.79"/>
    <s v="Pending"/>
    <s v="Drink Memory"/>
    <s v="OK"/>
    <s v="OK"/>
    <n v="16.79"/>
    <s v="No"/>
    <x v="1"/>
    <x v="0"/>
    <x v="1"/>
  </r>
  <r>
    <x v="25"/>
    <s v="Dennis Walker"/>
    <s v="Other"/>
    <n v="36"/>
    <s v="Coventry"/>
    <s v="Salad Create"/>
    <x v="4"/>
    <n v="18.63"/>
    <n v="9"/>
    <n v="2"/>
    <d v="2024-02-24T00:00:00"/>
    <x v="0"/>
    <s v="UPI"/>
    <n v="37.83"/>
    <s v="Paid"/>
    <s v="Salad Create"/>
    <s v="CHECK"/>
    <s v="OK"/>
    <n v="37.26"/>
    <s v="No"/>
    <x v="1"/>
    <x v="0"/>
    <x v="1"/>
  </r>
  <r>
    <x v="26"/>
    <s v="Vanessa Johnson"/>
    <s v="Other"/>
    <n v="64"/>
    <s v="London"/>
    <s v="Salad Avoid"/>
    <x v="2"/>
    <n v="19.5"/>
    <n v="9"/>
    <n v="2"/>
    <d v="2023-11-24T00:00:00"/>
    <x v="3"/>
    <s v="Cash"/>
    <n v="135.24"/>
    <s v="Pending"/>
    <s v="Salad Avoid"/>
    <s v="CHECK"/>
    <s v="OK"/>
    <n v="39"/>
    <s v="No"/>
    <x v="1"/>
    <x v="0"/>
    <x v="0"/>
  </r>
  <r>
    <x v="27"/>
    <s v="Jason Alvarado"/>
    <s v="Female"/>
    <n v="33"/>
    <s v="Leeds"/>
    <s v="Pizza How"/>
    <x v="1"/>
    <n v="6.43"/>
    <n v="9"/>
    <n v="1"/>
    <d v="2023-07-27T00:00:00"/>
    <x v="4"/>
    <s v="UPI"/>
    <n v="6.43"/>
    <s v="Pending"/>
    <s v="Pizza How"/>
    <s v="OK"/>
    <s v="OK"/>
    <n v="6.43"/>
    <s v="Yes"/>
    <x v="1"/>
    <x v="0"/>
    <x v="0"/>
  </r>
  <r>
    <x v="28"/>
    <s v="Daniel Tate"/>
    <s v="Other"/>
    <n v="65"/>
    <s v="Birmingham"/>
    <s v="Pasta Morning"/>
    <x v="5"/>
    <n v="8.18"/>
    <n v="9"/>
    <n v="3"/>
    <d v="2023-03-08T00:00:00"/>
    <x v="5"/>
    <s v="Cash"/>
    <n v="107.99"/>
    <s v="Paid"/>
    <s v="Pasta Morning"/>
    <s v="CHECK"/>
    <s v="OK"/>
    <n v="24.54"/>
    <s v="No"/>
    <x v="1"/>
    <x v="0"/>
    <x v="0"/>
  </r>
  <r>
    <x v="29"/>
    <s v="John Brady"/>
    <s v="Female"/>
    <n v="31"/>
    <s v="Birmingham"/>
    <s v="Dessert Must"/>
    <x v="4"/>
    <n v="8.86"/>
    <n v="10"/>
    <n v="6"/>
    <d v="2023-08-07T00:00:00"/>
    <x v="3"/>
    <s v="Cash"/>
    <n v="134.86000000000001"/>
    <s v="Pending"/>
    <s v="Dessert Must"/>
    <s v="CHECK"/>
    <s v="OK"/>
    <n v="53.16"/>
    <s v="No"/>
    <x v="0"/>
    <x v="0"/>
    <x v="0"/>
  </r>
  <r>
    <x v="30"/>
    <s v="Charles Kelley"/>
    <s v="Female"/>
    <n v="31"/>
    <s v="Coventry"/>
    <s v="Pasta Stage"/>
    <x v="2"/>
    <n v="11.09"/>
    <n v="10"/>
    <n v="1"/>
    <d v="2023-04-16T00:00:00"/>
    <x v="3"/>
    <s v="UPI"/>
    <n v="69.02"/>
    <s v="Paid"/>
    <s v="Pasta Stage"/>
    <s v="CHECK"/>
    <s v="OK"/>
    <n v="11.09"/>
    <s v="No"/>
    <x v="1"/>
    <x v="0"/>
    <x v="1"/>
  </r>
  <r>
    <x v="31"/>
    <s v="Keith Warren"/>
    <s v="Female"/>
    <n v="13"/>
    <s v="Manchester"/>
    <s v="Pizza Consider"/>
    <x v="4"/>
    <n v="13.89"/>
    <n v="10"/>
    <n v="2"/>
    <d v="2024-08-08T00:00:00"/>
    <x v="0"/>
    <s v="Card"/>
    <n v="64.23"/>
    <s v="Pending"/>
    <s v="Pizza Consider"/>
    <s v="CHECK"/>
    <s v="OUTLIER"/>
    <n v="27.78"/>
    <s v="Yes"/>
    <x v="1"/>
    <x v="0"/>
    <x v="0"/>
  </r>
  <r>
    <x v="32"/>
    <s v="Bruce Brooks V"/>
    <s v="Male"/>
    <n v="14"/>
    <s v="Bristol"/>
    <s v="Salad Like"/>
    <x v="4"/>
    <n v="8.89"/>
    <n v="10"/>
    <n v="3"/>
    <d v="2024-06-27T00:00:00"/>
    <x v="0"/>
    <s v="UPI"/>
    <n v="144.51"/>
    <s v="Paid"/>
    <s v="Salad Like"/>
    <s v="CHECK"/>
    <s v="OUTLIER"/>
    <n v="26.67"/>
    <s v="No"/>
    <x v="1"/>
    <x v="0"/>
    <x v="0"/>
  </r>
  <r>
    <x v="33"/>
    <s v="Matthew Kelly"/>
    <s v="Female"/>
    <n v="38"/>
    <s v="London"/>
    <s v="Drink Old"/>
    <x v="5"/>
    <n v="5.31"/>
    <n v="10"/>
    <n v="4"/>
    <d v="2023-08-04T00:00:00"/>
    <x v="2"/>
    <s v="UPI"/>
    <n v="47.84"/>
    <s v="Pending"/>
    <s v="Drink Old"/>
    <s v="CHECK"/>
    <s v="OK"/>
    <n v="21.24"/>
    <s v="No"/>
    <x v="0"/>
    <x v="0"/>
    <x v="0"/>
  </r>
  <r>
    <x v="34"/>
    <s v="Rebecca Moore"/>
    <s v="Male"/>
    <n v="27"/>
    <s v="London"/>
    <s v="Drink Close"/>
    <x v="2"/>
    <n v="17.649999999999999"/>
    <n v="11"/>
    <n v="5"/>
    <d v="2023-04-06T00:00:00"/>
    <x v="1"/>
    <s v="Cash"/>
    <n v="8.56"/>
    <s v="Pending"/>
    <s v="Drink Close"/>
    <s v="CHECK"/>
    <s v="OK"/>
    <n v="88.25"/>
    <s v="No"/>
    <x v="0"/>
    <x v="0"/>
    <x v="0"/>
  </r>
  <r>
    <x v="35"/>
    <s v="Joshua Lynch"/>
    <s v="Male"/>
    <n v="12"/>
    <s v="Bristol"/>
    <s v="Salad Real"/>
    <x v="1"/>
    <n v="14.28"/>
    <n v="11"/>
    <n v="6"/>
    <d v="2023-04-24T00:00:00"/>
    <x v="4"/>
    <s v="Card"/>
    <n v="78.989999999999995"/>
    <s v="Paid"/>
    <s v="Salad Real"/>
    <s v="CHECK"/>
    <s v="OUTLIER"/>
    <n v="85.679999999999993"/>
    <s v="No"/>
    <x v="0"/>
    <x v="0"/>
    <x v="0"/>
  </r>
  <r>
    <x v="36"/>
    <s v="Amy Fleming"/>
    <s v="Male"/>
    <n v="14"/>
    <s v="Bristol"/>
    <s v="Dessert History"/>
    <x v="2"/>
    <n v="5.14"/>
    <n v="12"/>
    <n v="7"/>
    <d v="2023-05-17T00:00:00"/>
    <x v="0"/>
    <s v="Cash"/>
    <n v="34.92"/>
    <s v="Pending"/>
    <s v="Dessert History"/>
    <s v="CHECK"/>
    <s v="OUTLIER"/>
    <n v="35.979999999999997"/>
    <s v="No"/>
    <x v="0"/>
    <x v="0"/>
    <x v="0"/>
  </r>
  <r>
    <x v="37"/>
    <s v="Beverly Callahan"/>
    <s v="Other"/>
    <n v="50"/>
    <s v="Coventry"/>
    <s v="Dessert Line"/>
    <x v="3"/>
    <n v="4.22"/>
    <n v="13"/>
    <n v="8"/>
    <d v="2024-01-28T00:00:00"/>
    <x v="5"/>
    <s v="Card"/>
    <n v="49.88"/>
    <s v="Pending"/>
    <s v="Dessert Line"/>
    <s v="CHECK"/>
    <s v="OK"/>
    <n v="33.76"/>
    <s v="No"/>
    <x v="0"/>
    <x v="0"/>
    <x v="1"/>
  </r>
  <r>
    <x v="38"/>
    <s v="Adam Pacheco"/>
    <s v="Male"/>
    <n v="43"/>
    <s v="Manchester"/>
    <s v="Pasta Eye"/>
    <x v="1"/>
    <n v="14.5"/>
    <n v="13"/>
    <n v="9"/>
    <d v="2024-02-20T00:00:00"/>
    <x v="2"/>
    <s v="Cash"/>
    <n v="53.36"/>
    <s v="Paid"/>
    <s v="Pasta Eye"/>
    <s v="CHECK"/>
    <s v="OK"/>
    <n v="130.5"/>
    <s v="No"/>
    <x v="0"/>
    <x v="0"/>
    <x v="0"/>
  </r>
  <r>
    <x v="39"/>
    <s v="Stephanie Moore"/>
    <s v="Male"/>
    <n v="62"/>
    <s v="Coventry"/>
    <s v="Burger Treatment"/>
    <x v="5"/>
    <n v="15.04"/>
    <n v="14"/>
    <n v="1"/>
    <d v="2024-03-10T00:00:00"/>
    <x v="4"/>
    <s v="Card"/>
    <n v="65.38"/>
    <s v="Pending"/>
    <s v="Burger Treatment"/>
    <s v="CHECK"/>
    <s v="OK"/>
    <n v="15.04"/>
    <s v="No"/>
    <x v="1"/>
    <x v="0"/>
    <x v="1"/>
  </r>
  <r>
    <x v="40"/>
    <s v="James Lynch"/>
    <s v="Other"/>
    <n v="15"/>
    <s v="Coventry"/>
    <s v="Pizza Card"/>
    <x v="0"/>
    <n v="5.66"/>
    <n v="15"/>
    <n v="2"/>
    <d v="2023-03-20T00:00:00"/>
    <x v="1"/>
    <s v="Card"/>
    <n v="53.08"/>
    <s v="Pending"/>
    <s v="Pizza Card"/>
    <s v="CHECK"/>
    <s v="OUTLIER"/>
    <n v="11.32"/>
    <s v="Yes"/>
    <x v="1"/>
    <x v="0"/>
    <x v="0"/>
  </r>
  <r>
    <x v="41"/>
    <s v="Kevin Avery"/>
    <s v="Female"/>
    <n v="39"/>
    <s v="Coventry"/>
    <s v="Drink Brother"/>
    <x v="2"/>
    <n v="5.27"/>
    <n v="15"/>
    <n v="3"/>
    <d v="2023-03-11T00:00:00"/>
    <x v="5"/>
    <s v="UPI"/>
    <n v="112.76"/>
    <s v="Pending"/>
    <s v="Drink Brother"/>
    <s v="CHECK"/>
    <s v="OK"/>
    <n v="15.809999999999999"/>
    <s v="No"/>
    <x v="1"/>
    <x v="0"/>
    <x v="1"/>
  </r>
  <r>
    <x v="42"/>
    <s v="Daniel Freeman"/>
    <s v="Female"/>
    <n v="23"/>
    <s v="Leeds"/>
    <s v="Salad Religious"/>
    <x v="2"/>
    <n v="12.02"/>
    <n v="15"/>
    <n v="4"/>
    <d v="2024-01-22T00:00:00"/>
    <x v="2"/>
    <s v="UPI"/>
    <n v="11.12"/>
    <s v="Pending"/>
    <s v="Salad Religious"/>
    <s v="CHECK"/>
    <s v="OK"/>
    <n v="48.08"/>
    <s v="No"/>
    <x v="0"/>
    <x v="0"/>
    <x v="0"/>
  </r>
  <r>
    <x v="43"/>
    <s v="Kristin Castillo"/>
    <s v="Female"/>
    <n v="16"/>
    <s v="London"/>
    <s v="Salad Improve"/>
    <x v="3"/>
    <n v="3.29"/>
    <n v="15"/>
    <n v="5"/>
    <d v="2023-01-30T00:00:00"/>
    <x v="2"/>
    <s v="UPI"/>
    <n v="34.57"/>
    <s v="Pending"/>
    <s v="Salad Improve"/>
    <s v="CHECK"/>
    <s v="OUTLIER"/>
    <n v="16.45"/>
    <s v="No"/>
    <x v="0"/>
    <x v="0"/>
    <x v="0"/>
  </r>
  <r>
    <x v="44"/>
    <s v="Monica Wood"/>
    <s v="Other"/>
    <n v="22"/>
    <s v="Bristol"/>
    <s v="Pasta Quite"/>
    <x v="4"/>
    <n v="17.350000000000001"/>
    <n v="16"/>
    <n v="6"/>
    <d v="2023-07-03T00:00:00"/>
    <x v="5"/>
    <s v="Cash"/>
    <n v="125.68"/>
    <s v="Pending"/>
    <s v="Pasta Quite"/>
    <s v="CHECK"/>
    <s v="OK"/>
    <n v="104.10000000000001"/>
    <s v="No"/>
    <x v="0"/>
    <x v="0"/>
    <x v="0"/>
  </r>
  <r>
    <x v="45"/>
    <s v="Anthony Green"/>
    <s v="Other"/>
    <n v="56"/>
    <s v="Bristol"/>
    <s v="Drink Area"/>
    <x v="3"/>
    <n v="3.46"/>
    <n v="16"/>
    <n v="7"/>
    <d v="2023-09-05T00:00:00"/>
    <x v="1"/>
    <s v="UPI"/>
    <n v="157.04"/>
    <s v="Pending"/>
    <s v="Drink Area"/>
    <s v="CHECK"/>
    <s v="OK"/>
    <n v="24.22"/>
    <s v="No"/>
    <x v="0"/>
    <x v="0"/>
    <x v="0"/>
  </r>
  <r>
    <x v="46"/>
    <s v="Michael Thompson"/>
    <s v="Male"/>
    <n v="17"/>
    <s v="Manchester"/>
    <s v="Pasta Total"/>
    <x v="2"/>
    <n v="4.68"/>
    <n v="16"/>
    <n v="1"/>
    <d v="2023-05-30T00:00:00"/>
    <x v="1"/>
    <s v="Cash"/>
    <n v="95.45"/>
    <s v="Paid"/>
    <s v="Pasta Total"/>
    <s v="CHECK"/>
    <s v="OK"/>
    <n v="4.68"/>
    <s v="No"/>
    <x v="1"/>
    <x v="0"/>
    <x v="0"/>
  </r>
  <r>
    <x v="47"/>
    <s v="Paul Hill II"/>
    <s v="Male"/>
    <n v="11"/>
    <s v="Birmingham"/>
    <s v="Dessert Structure"/>
    <x v="4"/>
    <n v="12.63"/>
    <n v="16"/>
    <n v="2"/>
    <d v="2023-03-27T00:00:00"/>
    <x v="0"/>
    <s v="Card"/>
    <n v="4.67"/>
    <s v="Paid"/>
    <s v="Dessert Structure"/>
    <s v="CHECK"/>
    <s v="OUTLIER"/>
    <n v="25.26"/>
    <s v="No"/>
    <x v="1"/>
    <x v="0"/>
    <x v="0"/>
  </r>
  <r>
    <x v="48"/>
    <s v="Maria Wilson"/>
    <s v="Male"/>
    <n v="59"/>
    <s v="London"/>
    <s v="Drink Fly"/>
    <x v="2"/>
    <n v="12.43"/>
    <n v="17"/>
    <n v="3"/>
    <d v="2024-02-27T00:00:00"/>
    <x v="0"/>
    <s v="Card"/>
    <n v="29.81"/>
    <s v="Paid"/>
    <s v="Drink Fly"/>
    <s v="CHECK"/>
    <s v="OK"/>
    <n v="37.29"/>
    <s v="No"/>
    <x v="1"/>
    <x v="0"/>
    <x v="0"/>
  </r>
  <r>
    <x v="49"/>
    <s v="Kristina Whitaker"/>
    <s v="Male"/>
    <n v="53"/>
    <s v="London"/>
    <s v="Burger Friend"/>
    <x v="2"/>
    <n v="4.67"/>
    <n v="17"/>
    <n v="4"/>
    <d v="2023-06-04T00:00:00"/>
    <x v="2"/>
    <s v="Card"/>
    <n v="120.29"/>
    <s v="Pending"/>
    <s v="Burger Friend"/>
    <s v="CHECK"/>
    <s v="OK"/>
    <n v="18.68"/>
    <s v="No"/>
    <x v="0"/>
    <x v="0"/>
    <x v="1"/>
  </r>
  <r>
    <x v="50"/>
    <s v="Shelly Munoz MD"/>
    <s v="Other"/>
    <n v="41"/>
    <s v="Coventry"/>
    <s v="Salad Participant"/>
    <x v="0"/>
    <n v="16.79"/>
    <n v="17"/>
    <n v="5"/>
    <d v="2024-05-16T00:00:00"/>
    <x v="3"/>
    <s v="UPI"/>
    <n v="12.02"/>
    <s v="Paid"/>
    <s v="Salad Participant"/>
    <s v="CHECK"/>
    <s v="OK"/>
    <n v="83.949999999999989"/>
    <s v="No"/>
    <x v="0"/>
    <x v="0"/>
    <x v="0"/>
  </r>
  <r>
    <x v="51"/>
    <s v="Andre Fields"/>
    <s v="Male"/>
    <n v="64"/>
    <s v="Leeds"/>
    <s v="Burger Technology"/>
    <x v="1"/>
    <n v="19.39"/>
    <n v="18"/>
    <n v="6"/>
    <d v="2024-01-10T00:00:00"/>
    <x v="0"/>
    <s v="UPI"/>
    <n v="51.64"/>
    <s v="Paid"/>
    <s v="Burger Technology"/>
    <s v="CHECK"/>
    <s v="OK"/>
    <n v="116.34"/>
    <s v="No"/>
    <x v="0"/>
    <x v="0"/>
    <x v="0"/>
  </r>
  <r>
    <x v="52"/>
    <s v="Todd Vega"/>
    <s v="Other"/>
    <n v="20"/>
    <s v="Birmingham"/>
    <s v="Dessert Member"/>
    <x v="0"/>
    <n v="17.72"/>
    <n v="19"/>
    <n v="7"/>
    <d v="2024-02-29T00:00:00"/>
    <x v="1"/>
    <s v="UPI"/>
    <n v="78.11"/>
    <s v="Paid"/>
    <s v="Dessert Member"/>
    <s v="CHECK"/>
    <s v="OK"/>
    <n v="124.03999999999999"/>
    <s v="No"/>
    <x v="0"/>
    <x v="0"/>
    <x v="0"/>
  </r>
  <r>
    <x v="53"/>
    <s v="Dawn Williams"/>
    <s v="Female"/>
    <n v="29"/>
    <s v="Birmingham"/>
    <s v="Drink Society"/>
    <x v="2"/>
    <n v="11.69"/>
    <n v="19"/>
    <n v="3"/>
    <d v="2024-02-08T00:00:00"/>
    <x v="0"/>
    <s v="Card"/>
    <n v="40.01"/>
    <s v="Pending"/>
    <s v="Drink Society"/>
    <s v="CHECK"/>
    <s v="OK"/>
    <n v="35.07"/>
    <s v="No"/>
    <x v="1"/>
    <x v="0"/>
    <x v="0"/>
  </r>
  <r>
    <x v="54"/>
    <s v="Laura Burch"/>
    <s v="Other"/>
    <n v="12"/>
    <s v="Bristol"/>
    <s v="Dessert Together"/>
    <x v="3"/>
    <n v="11.17"/>
    <n v="19"/>
    <n v="1"/>
    <d v="2024-01-25T00:00:00"/>
    <x v="2"/>
    <s v="UPI"/>
    <n v="119.11"/>
    <s v="Pending"/>
    <s v="Dessert Together"/>
    <s v="CHECK"/>
    <s v="OUTLIER"/>
    <n v="11.17"/>
    <s v="No"/>
    <x v="1"/>
    <x v="0"/>
    <x v="0"/>
  </r>
  <r>
    <x v="55"/>
    <s v="Dr. Darlene Daniel MD"/>
    <s v="Other"/>
    <n v="12"/>
    <s v="London"/>
    <s v="Dessert Conference"/>
    <x v="3"/>
    <n v="13.01"/>
    <n v="19"/>
    <n v="3"/>
    <d v="2024-05-01T00:00:00"/>
    <x v="0"/>
    <s v="Cash"/>
    <n v="115.15"/>
    <s v="Paid"/>
    <s v="Dessert Conference"/>
    <s v="CHECK"/>
    <s v="OUTLIER"/>
    <n v="39.03"/>
    <s v="No"/>
    <x v="1"/>
    <x v="0"/>
    <x v="0"/>
  </r>
  <r>
    <x v="56"/>
    <s v="Mark Heath"/>
    <s v="Female"/>
    <n v="49"/>
    <s v="Bristol"/>
    <s v="Dessert Article"/>
    <x v="4"/>
    <n v="8.56"/>
    <n v="19"/>
    <n v="1"/>
    <d v="2023-08-12T00:00:00"/>
    <x v="0"/>
    <s v="Cash"/>
    <n v="64.3"/>
    <s v="Pending"/>
    <s v="Dessert Article"/>
    <s v="CHECK"/>
    <s v="OK"/>
    <n v="8.56"/>
    <s v="No"/>
    <x v="1"/>
    <x v="0"/>
    <x v="1"/>
  </r>
  <r>
    <x v="57"/>
    <s v="James Humphrey"/>
    <s v="Female"/>
    <n v="59"/>
    <s v="Manchester"/>
    <s v="Drink Activity"/>
    <x v="2"/>
    <n v="6.68"/>
    <n v="20"/>
    <n v="1"/>
    <d v="2024-06-29T00:00:00"/>
    <x v="4"/>
    <s v="Cash"/>
    <n v="97.1"/>
    <s v="Paid"/>
    <s v="Drink Activity"/>
    <s v="CHECK"/>
    <s v="OK"/>
    <n v="6.68"/>
    <s v="No"/>
    <x v="1"/>
    <x v="0"/>
    <x v="1"/>
  </r>
  <r>
    <x v="58"/>
    <s v="Donald Cook"/>
    <s v="Male"/>
    <n v="38"/>
    <s v="Manchester"/>
    <s v="Drink Alone"/>
    <x v="5"/>
    <n v="11.64"/>
    <n v="20"/>
    <n v="2"/>
    <d v="2023-06-06T00:00:00"/>
    <x v="1"/>
    <s v="Card"/>
    <n v="100.81"/>
    <s v="Paid"/>
    <s v="Drink Alone"/>
    <s v="CHECK"/>
    <s v="OK"/>
    <n v="23.28"/>
    <s v="No"/>
    <x v="1"/>
    <x v="0"/>
    <x v="0"/>
  </r>
  <r>
    <x v="59"/>
    <s v="Adrian Douglas"/>
    <s v="Male"/>
    <n v="13"/>
    <s v="Bristol"/>
    <s v="Pizza Human"/>
    <x v="1"/>
    <n v="10.54"/>
    <n v="21"/>
    <n v="1"/>
    <d v="2023-02-05T00:00:00"/>
    <x v="2"/>
    <s v="Card"/>
    <n v="25.31"/>
    <s v="Paid"/>
    <s v="Pizza Human"/>
    <s v="CHECK"/>
    <s v="OUTLIER"/>
    <n v="10.54"/>
    <s v="Yes"/>
    <x v="1"/>
    <x v="0"/>
    <x v="1"/>
  </r>
  <r>
    <x v="60"/>
    <s v="Jessica Reid"/>
    <s v="Male"/>
    <n v="15"/>
    <s v="Bristol"/>
    <s v="Pizza Soldier"/>
    <x v="1"/>
    <n v="14.99"/>
    <n v="21"/>
    <n v="3"/>
    <d v="2024-05-02T00:00:00"/>
    <x v="3"/>
    <s v="UPI"/>
    <n v="115.44"/>
    <s v="Paid"/>
    <s v="Pizza Soldier"/>
    <s v="CHECK"/>
    <s v="OUTLIER"/>
    <n v="44.97"/>
    <s v="Yes"/>
    <x v="1"/>
    <x v="0"/>
    <x v="0"/>
  </r>
  <r>
    <x v="61"/>
    <s v="Sean Silva"/>
    <s v="Female"/>
    <n v="63"/>
    <s v="Leeds"/>
    <s v="Pasta Partner"/>
    <x v="3"/>
    <n v="12.19"/>
    <n v="21"/>
    <n v="3"/>
    <d v="2023-10-07T00:00:00"/>
    <x v="0"/>
    <s v="UPI"/>
    <n v="42.83"/>
    <s v="Paid"/>
    <s v="Pasta Partner"/>
    <s v="CHECK"/>
    <s v="OK"/>
    <n v="36.57"/>
    <s v="No"/>
    <x v="1"/>
    <x v="0"/>
    <x v="1"/>
  </r>
  <r>
    <x v="62"/>
    <s v="Debbie White"/>
    <s v="Male"/>
    <n v="48"/>
    <s v="Coventry"/>
    <s v="Burger Able"/>
    <x v="3"/>
    <n v="15.1"/>
    <n v="22"/>
    <n v="2"/>
    <d v="2023-10-19T00:00:00"/>
    <x v="1"/>
    <s v="UPI"/>
    <n v="91.35"/>
    <s v="Pending"/>
    <s v="Burger Able"/>
    <s v="CHECK"/>
    <s v="OK"/>
    <n v="30.2"/>
    <s v="No"/>
    <x v="1"/>
    <x v="0"/>
    <x v="0"/>
  </r>
  <r>
    <x v="63"/>
    <s v="Nathan Wilson"/>
    <s v="Other"/>
    <n v="32"/>
    <s v="London"/>
    <s v="Dessert Lawyer"/>
    <x v="3"/>
    <n v="3.35"/>
    <n v="22"/>
    <n v="2"/>
    <d v="2023-12-06T00:00:00"/>
    <x v="2"/>
    <s v="Card"/>
    <n v="21.07"/>
    <s v="Paid"/>
    <s v="Dessert Lawyer"/>
    <s v="CHECK"/>
    <s v="OK"/>
    <n v="6.7"/>
    <s v="No"/>
    <x v="1"/>
    <x v="0"/>
    <x v="0"/>
  </r>
  <r>
    <x v="64"/>
    <s v="Julia Waller"/>
    <s v="Male"/>
    <n v="39"/>
    <s v="Bristol"/>
    <s v="Salad Age"/>
    <x v="1"/>
    <n v="10.029999999999999"/>
    <n v="23"/>
    <n v="3"/>
    <d v="2024-05-22T00:00:00"/>
    <x v="3"/>
    <s v="UPI"/>
    <n v="115.03"/>
    <s v="Pending"/>
    <s v="Salad Age"/>
    <s v="CHECK"/>
    <s v="OK"/>
    <n v="30.089999999999996"/>
    <s v="No"/>
    <x v="1"/>
    <x v="0"/>
    <x v="0"/>
  </r>
  <r>
    <x v="65"/>
    <s v="Brianna Valentine"/>
    <s v="Female"/>
    <n v="59"/>
    <s v="Manchester"/>
    <s v="Pizza Strategy"/>
    <x v="0"/>
    <n v="8.92"/>
    <n v="23"/>
    <n v="1"/>
    <d v="2023-12-20T00:00:00"/>
    <x v="2"/>
    <s v="Cash"/>
    <n v="59.43"/>
    <s v="Pending"/>
    <s v="Pizza Strategy"/>
    <s v="CHECK"/>
    <s v="OK"/>
    <n v="8.92"/>
    <s v="Yes"/>
    <x v="1"/>
    <x v="0"/>
    <x v="0"/>
  </r>
  <r>
    <x v="66"/>
    <s v="Amanda Lara"/>
    <s v="Female"/>
    <n v="52"/>
    <s v="London"/>
    <s v="Burger Adult"/>
    <x v="2"/>
    <n v="13.08"/>
    <n v="23"/>
    <n v="2"/>
    <d v="2023-01-15T00:00:00"/>
    <x v="1"/>
    <s v="Card"/>
    <n v="126.48"/>
    <s v="Pending"/>
    <s v="Burger Adult"/>
    <s v="CHECK"/>
    <s v="OK"/>
    <n v="26.16"/>
    <s v="No"/>
    <x v="1"/>
    <x v="0"/>
    <x v="1"/>
  </r>
  <r>
    <x v="67"/>
    <s v="Linda Williams"/>
    <s v="Male"/>
    <n v="11"/>
    <s v="London"/>
    <s v="Pizza Contain"/>
    <x v="1"/>
    <n v="8.82"/>
    <n v="23"/>
    <n v="1"/>
    <d v="2024-05-11T00:00:00"/>
    <x v="0"/>
    <s v="Cash"/>
    <n v="92.53"/>
    <s v="Paid"/>
    <s v="Pizza Contain"/>
    <s v="CHECK"/>
    <s v="OUTLIER"/>
    <n v="8.82"/>
    <s v="Yes"/>
    <x v="1"/>
    <x v="0"/>
    <x v="1"/>
  </r>
  <r>
    <x v="68"/>
    <s v="Michael Hamilton"/>
    <s v="Male"/>
    <n v="14"/>
    <s v="Leeds"/>
    <s v="Dessert Continue"/>
    <x v="3"/>
    <n v="11.34"/>
    <n v="24"/>
    <n v="2"/>
    <d v="2023-02-14T00:00:00"/>
    <x v="5"/>
    <s v="Cash"/>
    <n v="120.38"/>
    <s v="Pending"/>
    <s v="Dessert Continue"/>
    <s v="CHECK"/>
    <s v="OUTLIER"/>
    <n v="22.68"/>
    <s v="No"/>
    <x v="1"/>
    <x v="0"/>
    <x v="0"/>
  </r>
  <r>
    <x v="69"/>
    <s v="James Turner"/>
    <s v="Female"/>
    <n v="28"/>
    <s v="London"/>
    <s v="Salad Color"/>
    <x v="4"/>
    <n v="16.8"/>
    <n v="24"/>
    <n v="2"/>
    <d v="2023-12-16T00:00:00"/>
    <x v="3"/>
    <s v="Cash"/>
    <n v="35.07"/>
    <s v="Pending"/>
    <s v="Salad Color"/>
    <s v="CHECK"/>
    <s v="OK"/>
    <n v="33.6"/>
    <s v="No"/>
    <x v="1"/>
    <x v="0"/>
    <x v="1"/>
  </r>
  <r>
    <x v="70"/>
    <s v="Kevin Morrison"/>
    <s v="Other"/>
    <n v="35"/>
    <s v="Leeds"/>
    <s v="Pasta Street"/>
    <x v="0"/>
    <n v="4.33"/>
    <n v="24"/>
    <n v="2"/>
    <d v="2023-11-21T00:00:00"/>
    <x v="0"/>
    <s v="Card"/>
    <n v="39.03"/>
    <s v="Paid"/>
    <s v="Pasta Street"/>
    <s v="CHECK"/>
    <s v="OK"/>
    <n v="8.66"/>
    <s v="No"/>
    <x v="1"/>
    <x v="0"/>
    <x v="0"/>
  </r>
  <r>
    <x v="71"/>
    <s v="Jacob Williams"/>
    <s v="Female"/>
    <n v="31"/>
    <s v="Leeds"/>
    <s v="Pizza Environmental"/>
    <x v="2"/>
    <n v="11.12"/>
    <n v="24"/>
    <n v="2"/>
    <d v="2023-04-17T00:00:00"/>
    <x v="5"/>
    <s v="Cash"/>
    <n v="109.3"/>
    <s v="Pending"/>
    <s v="Pizza Environmental"/>
    <s v="CHECK"/>
    <s v="OK"/>
    <n v="22.24"/>
    <s v="Yes"/>
    <x v="1"/>
    <x v="0"/>
    <x v="0"/>
  </r>
  <r>
    <x v="72"/>
    <s v="Candace Garrett"/>
    <s v="Female"/>
    <n v="49"/>
    <s v="Leeds"/>
    <s v="Dessert Door"/>
    <x v="3"/>
    <n v="13.82"/>
    <n v="25"/>
    <n v="2"/>
    <d v="2023-06-07T00:00:00"/>
    <x v="1"/>
    <s v="UPI"/>
    <n v="58.17"/>
    <s v="Paid"/>
    <s v="Dessert Door"/>
    <s v="CHECK"/>
    <s v="OK"/>
    <n v="27.64"/>
    <s v="No"/>
    <x v="1"/>
    <x v="0"/>
    <x v="0"/>
  </r>
  <r>
    <x v="73"/>
    <s v="John Adams"/>
    <s v="Female"/>
    <n v="15"/>
    <s v="Birmingham"/>
    <s v="Drink Certainly"/>
    <x v="2"/>
    <n v="7.09"/>
    <n v="26"/>
    <n v="2"/>
    <d v="2024-07-06T00:00:00"/>
    <x v="1"/>
    <s v="Cash"/>
    <n v="32.33"/>
    <s v="Pending"/>
    <s v="Drink Certainly"/>
    <s v="CHECK"/>
    <s v="OUTLIER"/>
    <n v="14.18"/>
    <s v="No"/>
    <x v="1"/>
    <x v="0"/>
    <x v="1"/>
  </r>
  <r>
    <x v="74"/>
    <s v="Richard Herrera"/>
    <s v="Male"/>
    <n v="37"/>
    <s v="Manchester"/>
    <s v="Drink Memory"/>
    <x v="4"/>
    <n v="16.79"/>
    <n v="26"/>
    <n v="1"/>
    <d v="2023-01-18T00:00:00"/>
    <x v="0"/>
    <s v="Card"/>
    <n v="110.62"/>
    <s v="Paid"/>
    <s v="Drink Memory"/>
    <s v="CHECK"/>
    <s v="OK"/>
    <n v="16.79"/>
    <s v="No"/>
    <x v="1"/>
    <x v="0"/>
    <x v="0"/>
  </r>
  <r>
    <x v="75"/>
    <s v="Kathryn Johnson"/>
    <s v="Female"/>
    <n v="19"/>
    <s v="Bristol"/>
    <s v="Salad Create"/>
    <x v="4"/>
    <n v="18.63"/>
    <n v="26"/>
    <n v="1"/>
    <d v="2024-08-10T00:00:00"/>
    <x v="1"/>
    <s v="UPI"/>
    <n v="113.34"/>
    <s v="Paid"/>
    <s v="Salad Create"/>
    <s v="CHECK"/>
    <s v="OK"/>
    <n v="18.63"/>
    <s v="No"/>
    <x v="1"/>
    <x v="0"/>
    <x v="1"/>
  </r>
  <r>
    <x v="76"/>
    <s v="Eric Garcia"/>
    <s v="Other"/>
    <n v="64"/>
    <s v="Birmingham"/>
    <s v="Salad Avoid"/>
    <x v="2"/>
    <n v="19.5"/>
    <n v="27"/>
    <n v="3"/>
    <d v="2023-07-11T00:00:00"/>
    <x v="5"/>
    <s v="UPI"/>
    <n v="43.96"/>
    <s v="Pending"/>
    <s v="Salad Avoid"/>
    <s v="CHECK"/>
    <s v="OK"/>
    <n v="58.5"/>
    <s v="No"/>
    <x v="1"/>
    <x v="0"/>
    <x v="0"/>
  </r>
  <r>
    <x v="77"/>
    <s v="Dennis Hampton"/>
    <s v="Other"/>
    <n v="20"/>
    <s v="Manchester"/>
    <s v="Pizza How"/>
    <x v="1"/>
    <n v="6.43"/>
    <n v="27"/>
    <n v="2"/>
    <d v="2024-03-28T00:00:00"/>
    <x v="3"/>
    <s v="UPI"/>
    <n v="32.79"/>
    <s v="Paid"/>
    <s v="Pizza How"/>
    <s v="CHECK"/>
    <s v="OK"/>
    <n v="12.86"/>
    <s v="Yes"/>
    <x v="1"/>
    <x v="0"/>
    <x v="0"/>
  </r>
  <r>
    <x v="78"/>
    <s v="Katherine Warren"/>
    <s v="Female"/>
    <n v="16"/>
    <s v="Bristol"/>
    <s v="Pasta Morning"/>
    <x v="5"/>
    <n v="8.18"/>
    <n v="27"/>
    <n v="3"/>
    <d v="2024-02-28T00:00:00"/>
    <x v="3"/>
    <s v="Card"/>
    <n v="61.9"/>
    <s v="Paid"/>
    <s v="Pasta Morning"/>
    <s v="CHECK"/>
    <s v="OUTLIER"/>
    <n v="24.54"/>
    <s v="No"/>
    <x v="1"/>
    <x v="0"/>
    <x v="0"/>
  </r>
  <r>
    <x v="79"/>
    <s v="Gregory Mitchell"/>
    <s v="Female"/>
    <n v="43"/>
    <s v="Manchester"/>
    <s v="Dessert Must"/>
    <x v="4"/>
    <n v="8.86"/>
    <n v="27"/>
    <n v="2"/>
    <d v="2025-08-06T00:00:00"/>
    <x v="5"/>
    <s v="Cash"/>
    <n v="70.599999999999994"/>
    <s v="Pending"/>
    <s v="Dessert Must"/>
    <s v="CHECK"/>
    <s v="OK"/>
    <n v="17.72"/>
    <s v="No"/>
    <x v="1"/>
    <x v="1"/>
    <x v="0"/>
  </r>
  <r>
    <x v="80"/>
    <s v="Vincent Chandler"/>
    <s v="Female"/>
    <n v="55"/>
    <s v="Manchester"/>
    <s v="Pasta Stage"/>
    <x v="2"/>
    <n v="11.09"/>
    <n v="27"/>
    <n v="2"/>
    <d v="2024-08-04T00:00:00"/>
    <x v="4"/>
    <s v="Cash"/>
    <n v="33.24"/>
    <s v="Paid"/>
    <s v="Pasta Stage"/>
    <s v="CHECK"/>
    <s v="OK"/>
    <n v="22.18"/>
    <s v="No"/>
    <x v="1"/>
    <x v="0"/>
    <x v="1"/>
  </r>
  <r>
    <x v="81"/>
    <s v="Patricia Fitzpatrick"/>
    <s v="Male"/>
    <n v="44"/>
    <s v="Coventry"/>
    <s v="Pizza Consider"/>
    <x v="4"/>
    <n v="13.89"/>
    <n v="28"/>
    <n v="3"/>
    <d v="2024-07-22T00:00:00"/>
    <x v="5"/>
    <s v="UPI"/>
    <n v="84.15"/>
    <s v="Pending"/>
    <s v="Pizza Consider"/>
    <s v="CHECK"/>
    <s v="OK"/>
    <n v="41.67"/>
    <s v="Yes"/>
    <x v="1"/>
    <x v="0"/>
    <x v="0"/>
  </r>
  <r>
    <x v="82"/>
    <s v="Suzanne French"/>
    <s v="Other"/>
    <n v="17"/>
    <s v="Bristol"/>
    <s v="Salad Like"/>
    <x v="4"/>
    <n v="8.89"/>
    <n v="28"/>
    <n v="2"/>
    <d v="2023-12-26T00:00:00"/>
    <x v="1"/>
    <s v="Card"/>
    <n v="55.96"/>
    <s v="Paid"/>
    <s v="Salad Like"/>
    <s v="CHECK"/>
    <s v="OK"/>
    <n v="17.78"/>
    <s v="No"/>
    <x v="1"/>
    <x v="0"/>
    <x v="0"/>
  </r>
  <r>
    <x v="83"/>
    <s v="Matthew Beck"/>
    <s v="Male"/>
    <n v="51"/>
    <s v="Bristol"/>
    <s v="Drink Old"/>
    <x v="5"/>
    <n v="5.31"/>
    <n v="28"/>
    <n v="1"/>
    <d v="2023-01-19T00:00:00"/>
    <x v="4"/>
    <s v="Card"/>
    <n v="57.33"/>
    <s v="Paid"/>
    <s v="Drink Old"/>
    <s v="CHECK"/>
    <s v="OK"/>
    <n v="5.31"/>
    <s v="No"/>
    <x v="1"/>
    <x v="0"/>
    <x v="0"/>
  </r>
  <r>
    <x v="84"/>
    <s v="Jeremy Ortiz"/>
    <s v="Male"/>
    <n v="27"/>
    <s v="London"/>
    <s v="Drink Close"/>
    <x v="2"/>
    <n v="17.649999999999999"/>
    <n v="28"/>
    <n v="3"/>
    <d v="2023-04-27T00:00:00"/>
    <x v="1"/>
    <s v="Card"/>
    <n v="23.38"/>
    <s v="Paid"/>
    <s v="Drink Close"/>
    <s v="CHECK"/>
    <s v="OK"/>
    <n v="52.949999999999996"/>
    <s v="No"/>
    <x v="1"/>
    <x v="0"/>
    <x v="0"/>
  </r>
  <r>
    <x v="85"/>
    <s v="Donald Daniel"/>
    <s v="Female"/>
    <n v="29"/>
    <s v="Leeds"/>
    <s v="Salad Real"/>
    <x v="1"/>
    <n v="14.28"/>
    <n v="29"/>
    <n v="2"/>
    <d v="2024-02-28T00:00:00"/>
    <x v="0"/>
    <s v="Card"/>
    <n v="74.150000000000006"/>
    <s v="Pending"/>
    <s v="Salad Real"/>
    <s v="CHECK"/>
    <s v="OK"/>
    <n v="28.56"/>
    <s v="No"/>
    <x v="1"/>
    <x v="0"/>
    <x v="0"/>
  </r>
  <r>
    <x v="86"/>
    <s v="Adam Harris"/>
    <s v="Other"/>
    <n v="61"/>
    <s v="Coventry"/>
    <s v="Dessert History"/>
    <x v="2"/>
    <n v="5.14"/>
    <n v="29"/>
    <n v="2"/>
    <d v="2023-02-27T00:00:00"/>
    <x v="0"/>
    <s v="Card"/>
    <n v="50.39"/>
    <s v="Pending"/>
    <s v="Dessert History"/>
    <s v="CHECK"/>
    <s v="OK"/>
    <n v="10.28"/>
    <s v="No"/>
    <x v="1"/>
    <x v="0"/>
    <x v="0"/>
  </r>
  <r>
    <x v="87"/>
    <s v="Robert Warner"/>
    <s v="Male"/>
    <n v="57"/>
    <s v="Birmingham"/>
    <s v="Dessert Line"/>
    <x v="3"/>
    <n v="4.22"/>
    <n v="29"/>
    <n v="3"/>
    <d v="2023-07-20T00:00:00"/>
    <x v="2"/>
    <s v="Card"/>
    <n v="17.64"/>
    <s v="Pending"/>
    <s v="Dessert Line"/>
    <s v="CHECK"/>
    <s v="OK"/>
    <n v="12.66"/>
    <s v="No"/>
    <x v="1"/>
    <x v="0"/>
    <x v="0"/>
  </r>
  <r>
    <x v="88"/>
    <s v="Cindy Mccormick"/>
    <s v="Male"/>
    <n v="49"/>
    <s v="London"/>
    <s v="Pasta Eye"/>
    <x v="1"/>
    <n v="14.5"/>
    <n v="29"/>
    <n v="3"/>
    <d v="2023-04-05T00:00:00"/>
    <x v="4"/>
    <s v="UPI"/>
    <n v="117.47"/>
    <s v="Pending"/>
    <s v="Pasta Eye"/>
    <s v="CHECK"/>
    <s v="OK"/>
    <n v="43.5"/>
    <s v="No"/>
    <x v="1"/>
    <x v="0"/>
    <x v="0"/>
  </r>
  <r>
    <x v="89"/>
    <s v="Crystal Drake"/>
    <s v="Male"/>
    <n v="11"/>
    <s v="Manchester"/>
    <s v="Burger Treatment"/>
    <x v="5"/>
    <n v="15.04"/>
    <n v="29"/>
    <n v="1"/>
    <d v="2024-03-10T00:00:00"/>
    <x v="3"/>
    <s v="Cash"/>
    <n v="66.17"/>
    <s v="Paid"/>
    <s v="Burger Treatment"/>
    <s v="CHECK"/>
    <s v="OUTLIER"/>
    <n v="15.04"/>
    <s v="No"/>
    <x v="1"/>
    <x v="0"/>
    <x v="1"/>
  </r>
  <r>
    <x v="90"/>
    <s v="John Tucker"/>
    <s v="Male"/>
    <n v="35"/>
    <s v="Birmingham"/>
    <s v="Pizza Card"/>
    <x v="0"/>
    <n v="5.66"/>
    <n v="30"/>
    <n v="3"/>
    <d v="2023-10-22T00:00:00"/>
    <x v="2"/>
    <s v="Card"/>
    <n v="120.09"/>
    <s v="Pending"/>
    <s v="Pizza Card"/>
    <s v="CHECK"/>
    <s v="OK"/>
    <n v="16.98"/>
    <s v="Yes"/>
    <x v="1"/>
    <x v="0"/>
    <x v="1"/>
  </r>
  <r>
    <x v="91"/>
    <s v="William Clarke DDS"/>
    <s v="Male"/>
    <n v="36"/>
    <s v="Leeds"/>
    <s v="Drink Brother"/>
    <x v="2"/>
    <n v="5.27"/>
    <n v="30"/>
    <n v="3"/>
    <d v="2023-05-06T00:00:00"/>
    <x v="4"/>
    <s v="UPI"/>
    <n v="25.46"/>
    <s v="Pending"/>
    <s v="Drink Brother"/>
    <s v="CHECK"/>
    <s v="OK"/>
    <n v="15.809999999999999"/>
    <s v="No"/>
    <x v="1"/>
    <x v="0"/>
    <x v="1"/>
  </r>
  <r>
    <x v="92"/>
    <s v="Warren Stafford"/>
    <s v="Other"/>
    <n v="12"/>
    <s v="London"/>
    <s v="Salad Religious"/>
    <x v="2"/>
    <n v="12.02"/>
    <n v="30"/>
    <n v="3"/>
    <d v="2024-04-25T00:00:00"/>
    <x v="2"/>
    <s v="Card"/>
    <n v="14.76"/>
    <s v="Paid"/>
    <s v="Salad Religious"/>
    <s v="CHECK"/>
    <s v="OUTLIER"/>
    <n v="36.06"/>
    <s v="No"/>
    <x v="1"/>
    <x v="0"/>
    <x v="0"/>
  </r>
  <r>
    <x v="93"/>
    <s v="Sarah Young"/>
    <s v="Other"/>
    <n v="30"/>
    <s v="Bristol"/>
    <s v="Salad Improve"/>
    <x v="3"/>
    <n v="3.29"/>
    <n v="30"/>
    <n v="2"/>
    <d v="2024-01-11T00:00:00"/>
    <x v="5"/>
    <s v="Cash"/>
    <n v="74.819999999999993"/>
    <s v="Pending"/>
    <s v="Salad Improve"/>
    <s v="CHECK"/>
    <s v="OK"/>
    <n v="6.58"/>
    <s v="No"/>
    <x v="1"/>
    <x v="0"/>
    <x v="0"/>
  </r>
  <r>
    <x v="94"/>
    <s v="Mary Cunningham"/>
    <s v="Female"/>
    <n v="32"/>
    <s v="London"/>
    <s v="Pasta Quite"/>
    <x v="4"/>
    <n v="17.350000000000001"/>
    <n v="31"/>
    <n v="1"/>
    <d v="2023-03-13T00:00:00"/>
    <x v="3"/>
    <s v="UPI"/>
    <n v="135.87"/>
    <s v="Pending"/>
    <s v="Pasta Quite"/>
    <s v="CHECK"/>
    <s v="OK"/>
    <n v="17.350000000000001"/>
    <s v="No"/>
    <x v="1"/>
    <x v="0"/>
    <x v="0"/>
  </r>
  <r>
    <x v="95"/>
    <s v="Melissa Jones"/>
    <s v="Female"/>
    <n v="57"/>
    <s v="Coventry"/>
    <s v="Drink Area"/>
    <x v="3"/>
    <n v="3.46"/>
    <n v="31"/>
    <n v="2"/>
    <d v="2023-05-23T00:00:00"/>
    <x v="1"/>
    <s v="Cash"/>
    <n v="80.81"/>
    <s v="Pending"/>
    <s v="Drink Area"/>
    <s v="CHECK"/>
    <s v="OK"/>
    <n v="6.92"/>
    <s v="No"/>
    <x v="1"/>
    <x v="0"/>
    <x v="0"/>
  </r>
  <r>
    <x v="96"/>
    <s v="Charles Foster"/>
    <s v="Other"/>
    <n v="14"/>
    <s v="Leeds"/>
    <s v="Pasta Total"/>
    <x v="2"/>
    <n v="4.68"/>
    <n v="31"/>
    <n v="1"/>
    <d v="2023-08-20T00:00:00"/>
    <x v="3"/>
    <s v="Card"/>
    <n v="103.58"/>
    <s v="Paid"/>
    <s v="Pasta Total"/>
    <s v="CHECK"/>
    <s v="OUTLIER"/>
    <n v="4.68"/>
    <s v="No"/>
    <x v="1"/>
    <x v="0"/>
    <x v="1"/>
  </r>
  <r>
    <x v="97"/>
    <s v="Betty Austin"/>
    <s v="Female"/>
    <n v="60"/>
    <s v="Birmingham"/>
    <s v="Dessert Structure"/>
    <x v="4"/>
    <n v="12.63"/>
    <n v="31"/>
    <n v="3"/>
    <d v="2023-10-30T00:00:00"/>
    <x v="2"/>
    <s v="UPI"/>
    <n v="36.06"/>
    <s v="Paid"/>
    <s v="Dessert Structure"/>
    <s v="CHECK"/>
    <s v="OK"/>
    <n v="37.89"/>
    <s v="No"/>
    <x v="1"/>
    <x v="0"/>
    <x v="0"/>
  </r>
  <r>
    <x v="98"/>
    <s v="Robin Rogers"/>
    <s v="Female"/>
    <n v="18"/>
    <s v="Coventry"/>
    <s v="Drink Fly"/>
    <x v="2"/>
    <n v="12.43"/>
    <n v="32"/>
    <n v="1"/>
    <d v="2024-02-25T00:00:00"/>
    <x v="0"/>
    <s v="UPI"/>
    <n v="23.99"/>
    <s v="Pending"/>
    <s v="Drink Fly"/>
    <s v="CHECK"/>
    <s v="OK"/>
    <n v="12.43"/>
    <s v="No"/>
    <x v="1"/>
    <x v="0"/>
    <x v="1"/>
  </r>
  <r>
    <x v="99"/>
    <s v="Melanie Odom"/>
    <s v="Male"/>
    <n v="15"/>
    <s v="Manchester"/>
    <s v="Burger Friend"/>
    <x v="2"/>
    <n v="4.67"/>
    <n v="32"/>
    <n v="3"/>
    <d v="2024-07-06T00:00:00"/>
    <x v="5"/>
    <s v="UPI"/>
    <n v="41.33"/>
    <s v="Paid"/>
    <s v="Burger Friend"/>
    <s v="CHECK"/>
    <s v="OUTLIER"/>
    <n v="14.01"/>
    <s v="No"/>
    <x v="1"/>
    <x v="0"/>
    <x v="1"/>
  </r>
  <r>
    <x v="100"/>
    <s v="Brian Hernandez"/>
    <s v="Other"/>
    <n v="25"/>
    <s v="Coventry"/>
    <s v="Salad Participant"/>
    <x v="0"/>
    <n v="16.79"/>
    <n v="32"/>
    <n v="2"/>
    <d v="2023-01-08T00:00:00"/>
    <x v="4"/>
    <s v="UPI"/>
    <n v="107.03"/>
    <s v="Pending"/>
    <s v="Salad Participant"/>
    <s v="CHECK"/>
    <s v="OK"/>
    <n v="33.58"/>
    <s v="No"/>
    <x v="1"/>
    <x v="0"/>
    <x v="1"/>
  </r>
  <r>
    <x v="101"/>
    <s v="Maria Hernandez"/>
    <s v="Other"/>
    <n v="20"/>
    <s v="London"/>
    <s v="Burger Technology"/>
    <x v="1"/>
    <n v="19.39"/>
    <n v="32"/>
    <n v="1"/>
    <d v="2024-03-01T00:00:00"/>
    <x v="5"/>
    <s v="Cash"/>
    <n v="22.24"/>
    <s v="Paid"/>
    <s v="Burger Technology"/>
    <s v="CHECK"/>
    <s v="OK"/>
    <n v="19.39"/>
    <s v="No"/>
    <x v="1"/>
    <x v="0"/>
    <x v="0"/>
  </r>
  <r>
    <x v="102"/>
    <s v="John Huerta"/>
    <s v="Other"/>
    <n v="43"/>
    <s v="Bristol"/>
    <s v="Dessert Member"/>
    <x v="0"/>
    <n v="17.72"/>
    <n v="33"/>
    <n v="3"/>
    <d v="2023-10-01T00:00:00"/>
    <x v="1"/>
    <s v="Card"/>
    <n v="50.37"/>
    <s v="Paid"/>
    <s v="Dessert Member"/>
    <s v="CHECK"/>
    <s v="OK"/>
    <n v="53.16"/>
    <s v="No"/>
    <x v="1"/>
    <x v="0"/>
    <x v="1"/>
  </r>
  <r>
    <x v="103"/>
    <s v="Michael Stevenson"/>
    <s v="Male"/>
    <n v="21"/>
    <s v="Bristol"/>
    <s v="Drink Society"/>
    <x v="2"/>
    <n v="11.69"/>
    <n v="33"/>
    <n v="3"/>
    <d v="2023-11-16T00:00:00"/>
    <x v="1"/>
    <s v="Cash"/>
    <n v="46.03"/>
    <s v="Paid"/>
    <s v="Drink Society"/>
    <s v="CHECK"/>
    <s v="OK"/>
    <n v="35.07"/>
    <s v="No"/>
    <x v="1"/>
    <x v="0"/>
    <x v="0"/>
  </r>
  <r>
    <x v="104"/>
    <s v="Brian Holmes"/>
    <s v="Male"/>
    <n v="36"/>
    <s v="London"/>
    <s v="Dessert Together"/>
    <x v="3"/>
    <n v="11.17"/>
    <n v="33"/>
    <n v="1"/>
    <d v="2023-01-12T00:00:00"/>
    <x v="5"/>
    <s v="Cash"/>
    <n v="9.34"/>
    <s v="Pending"/>
    <s v="Dessert Together"/>
    <s v="CHECK"/>
    <s v="OK"/>
    <n v="11.17"/>
    <s v="No"/>
    <x v="1"/>
    <x v="0"/>
    <x v="0"/>
  </r>
  <r>
    <x v="105"/>
    <s v="Jamie Gonzalez"/>
    <s v="Male"/>
    <n v="63"/>
    <s v="Leeds"/>
    <s v="Dessert Conference"/>
    <x v="3"/>
    <n v="13.01"/>
    <n v="33"/>
    <n v="2"/>
    <d v="2024-01-15T00:00:00"/>
    <x v="0"/>
    <s v="Card"/>
    <n v="35.130000000000003"/>
    <s v="Pending"/>
    <s v="Dessert Conference"/>
    <s v="CHECK"/>
    <s v="OK"/>
    <n v="26.02"/>
    <s v="No"/>
    <x v="1"/>
    <x v="0"/>
    <x v="0"/>
  </r>
  <r>
    <x v="106"/>
    <s v="Christine Garcia"/>
    <s v="Female"/>
    <n v="65"/>
    <s v="Bristol"/>
    <s v="Dessert Article"/>
    <x v="4"/>
    <n v="8.56"/>
    <n v="34"/>
    <n v="2"/>
    <d v="2023-09-20T00:00:00"/>
    <x v="5"/>
    <s v="UPI"/>
    <n v="29.26"/>
    <s v="Paid"/>
    <s v="Dessert Article"/>
    <s v="CHECK"/>
    <s v="OK"/>
    <n v="17.12"/>
    <s v="No"/>
    <x v="1"/>
    <x v="0"/>
    <x v="0"/>
  </r>
  <r>
    <x v="107"/>
    <s v="Justin Wilkerson"/>
    <s v="Other"/>
    <n v="51"/>
    <s v="Bristol"/>
    <s v="Drink Activity"/>
    <x v="2"/>
    <n v="6.68"/>
    <n v="34"/>
    <n v="2"/>
    <d v="2023-03-05T00:00:00"/>
    <x v="4"/>
    <s v="Card"/>
    <n v="58.53"/>
    <s v="Pending"/>
    <s v="Drink Activity"/>
    <s v="CHECK"/>
    <s v="OK"/>
    <n v="13.36"/>
    <s v="No"/>
    <x v="1"/>
    <x v="0"/>
    <x v="1"/>
  </r>
  <r>
    <x v="108"/>
    <s v="Ashley Mendez"/>
    <s v="Male"/>
    <n v="64"/>
    <s v="Coventry"/>
    <s v="Drink Alone"/>
    <x v="5"/>
    <n v="11.64"/>
    <n v="35"/>
    <n v="1"/>
    <d v="2024-03-25T00:00:00"/>
    <x v="5"/>
    <s v="Cash"/>
    <n v="58.22"/>
    <s v="Pending"/>
    <s v="Drink Alone"/>
    <s v="CHECK"/>
    <s v="OK"/>
    <n v="11.64"/>
    <s v="No"/>
    <x v="1"/>
    <x v="0"/>
    <x v="0"/>
  </r>
  <r>
    <x v="109"/>
    <s v="Hannah Hoffman"/>
    <s v="Other"/>
    <n v="40"/>
    <s v="Birmingham"/>
    <s v="Pizza Human"/>
    <x v="1"/>
    <n v="10.54"/>
    <n v="36"/>
    <n v="3"/>
    <d v="2023-10-18T00:00:00"/>
    <x v="3"/>
    <s v="UPI"/>
    <n v="77.13"/>
    <s v="Paid"/>
    <s v="Pizza Human"/>
    <s v="CHECK"/>
    <s v="OK"/>
    <n v="31.619999999999997"/>
    <s v="Yes"/>
    <x v="1"/>
    <x v="0"/>
    <x v="0"/>
  </r>
  <r>
    <x v="110"/>
    <s v="Valerie Davis"/>
    <s v="Other"/>
    <n v="41"/>
    <s v="Coventry"/>
    <s v="Pizza Soldier"/>
    <x v="1"/>
    <n v="14.99"/>
    <n v="36"/>
    <n v="3"/>
    <d v="2023-12-19T00:00:00"/>
    <x v="4"/>
    <s v="UPI"/>
    <n v="55.73"/>
    <s v="Pending"/>
    <s v="Pizza Soldier"/>
    <s v="CHECK"/>
    <s v="OK"/>
    <n v="44.97"/>
    <s v="Yes"/>
    <x v="1"/>
    <x v="0"/>
    <x v="0"/>
  </r>
  <r>
    <x v="111"/>
    <s v="Jamie Esparza"/>
    <s v="Other"/>
    <n v="38"/>
    <s v="Leeds"/>
    <s v="Pasta Partner"/>
    <x v="3"/>
    <n v="12.19"/>
    <n v="37"/>
    <n v="3"/>
    <d v="2023-05-09T00:00:00"/>
    <x v="2"/>
    <s v="Card"/>
    <n v="127.01"/>
    <s v="Pending"/>
    <s v="Pasta Partner"/>
    <s v="CHECK"/>
    <s v="OK"/>
    <n v="36.57"/>
    <s v="No"/>
    <x v="1"/>
    <x v="0"/>
    <x v="0"/>
  </r>
  <r>
    <x v="112"/>
    <s v="Tracey Richardson"/>
    <s v="Male"/>
    <n v="43"/>
    <s v="Coventry"/>
    <s v="Burger Able"/>
    <x v="3"/>
    <n v="15.1"/>
    <n v="38"/>
    <n v="2"/>
    <d v="2023-12-10T00:00:00"/>
    <x v="0"/>
    <s v="Card"/>
    <n v="100.35"/>
    <s v="Paid"/>
    <s v="Burger Able"/>
    <s v="CHECK"/>
    <s v="OK"/>
    <n v="30.2"/>
    <s v="No"/>
    <x v="1"/>
    <x v="0"/>
    <x v="1"/>
  </r>
  <r>
    <x v="113"/>
    <s v="Susan Campbell"/>
    <s v="Male"/>
    <n v="49"/>
    <s v="Birmingham"/>
    <s v="Dessert Lawyer"/>
    <x v="3"/>
    <n v="3.35"/>
    <n v="38"/>
    <n v="2"/>
    <d v="2023-05-09T00:00:00"/>
    <x v="5"/>
    <s v="Card"/>
    <n v="48.69"/>
    <s v="Paid"/>
    <s v="Dessert Lawyer"/>
    <s v="CHECK"/>
    <s v="OK"/>
    <n v="6.7"/>
    <s v="No"/>
    <x v="1"/>
    <x v="0"/>
    <x v="0"/>
  </r>
  <r>
    <x v="114"/>
    <s v="Victoria Heath"/>
    <s v="Male"/>
    <n v="32"/>
    <s v="Coventry"/>
    <s v="Salad Age"/>
    <x v="1"/>
    <n v="10.029999999999999"/>
    <n v="38"/>
    <n v="1"/>
    <d v="2024-04-01T00:00:00"/>
    <x v="4"/>
    <s v="Card"/>
    <n v="49.13"/>
    <s v="Paid"/>
    <s v="Salad Age"/>
    <s v="CHECK"/>
    <s v="OK"/>
    <n v="10.029999999999999"/>
    <s v="No"/>
    <x v="1"/>
    <x v="0"/>
    <x v="0"/>
  </r>
  <r>
    <x v="115"/>
    <s v="Rose Gonzalez"/>
    <s v="Other"/>
    <n v="50"/>
    <s v="Manchester"/>
    <s v="Pizza Strategy"/>
    <x v="0"/>
    <n v="8.92"/>
    <n v="39"/>
    <n v="2"/>
    <d v="2023-10-07T00:00:00"/>
    <x v="1"/>
    <s v="Cash"/>
    <n v="116.23"/>
    <s v="Paid"/>
    <s v="Pizza Strategy"/>
    <s v="CHECK"/>
    <s v="OK"/>
    <n v="17.84"/>
    <s v="Yes"/>
    <x v="1"/>
    <x v="0"/>
    <x v="1"/>
  </r>
  <r>
    <x v="116"/>
    <s v="Alexandria George DVM"/>
    <s v="Other"/>
    <n v="34"/>
    <s v="Coventry"/>
    <s v="Burger Adult"/>
    <x v="2"/>
    <n v="13.08"/>
    <n v="39"/>
    <n v="2"/>
    <d v="2024-03-24T00:00:00"/>
    <x v="2"/>
    <s v="UPI"/>
    <n v="80.55"/>
    <s v="Pending"/>
    <s v="Burger Adult"/>
    <s v="CHECK"/>
    <s v="OK"/>
    <n v="26.16"/>
    <s v="No"/>
    <x v="1"/>
    <x v="0"/>
    <x v="1"/>
  </r>
  <r>
    <x v="117"/>
    <s v="Blake Hudson"/>
    <s v="Male"/>
    <n v="51"/>
    <s v="London"/>
    <s v="Pizza Contain"/>
    <x v="1"/>
    <n v="8.82"/>
    <n v="40"/>
    <n v="1"/>
    <d v="2024-04-15T00:00:00"/>
    <x v="2"/>
    <s v="Cash"/>
    <n v="146.69"/>
    <s v="Paid"/>
    <s v="Pizza Contain"/>
    <s v="CHECK"/>
    <s v="OK"/>
    <n v="8.82"/>
    <s v="Yes"/>
    <x v="1"/>
    <x v="0"/>
    <x v="0"/>
  </r>
  <r>
    <x v="118"/>
    <s v="Crystal Clark"/>
    <s v="Other"/>
    <n v="21"/>
    <s v="Bristol"/>
    <s v="Dessert Continue"/>
    <x v="3"/>
    <n v="11.34"/>
    <n v="40"/>
    <n v="1"/>
    <d v="2023-06-16T00:00:00"/>
    <x v="5"/>
    <s v="Card"/>
    <n v="80.55"/>
    <s v="Pending"/>
    <s v="Dessert Continue"/>
    <s v="CHECK"/>
    <s v="OK"/>
    <n v="11.34"/>
    <s v="No"/>
    <x v="1"/>
    <x v="0"/>
    <x v="0"/>
  </r>
  <r>
    <x v="119"/>
    <s v="Brenda Williams"/>
    <s v="Female"/>
    <n v="50"/>
    <s v="London"/>
    <s v="Salad Color"/>
    <x v="4"/>
    <n v="16.8"/>
    <n v="40"/>
    <n v="3"/>
    <d v="2023-04-13T00:00:00"/>
    <x v="2"/>
    <s v="UPI"/>
    <n v="88.89"/>
    <s v="Pending"/>
    <s v="Salad Color"/>
    <s v="CHECK"/>
    <s v="OK"/>
    <n v="50.400000000000006"/>
    <s v="No"/>
    <x v="1"/>
    <x v="0"/>
    <x v="0"/>
  </r>
  <r>
    <x v="120"/>
    <s v="Blake Ho"/>
    <s v="Female"/>
    <n v="53"/>
    <s v="Birmingham"/>
    <s v="Pasta Street"/>
    <x v="0"/>
    <n v="4.33"/>
    <n v="41"/>
    <n v="2"/>
    <d v="2023-11-13T00:00:00"/>
    <x v="1"/>
    <s v="Card"/>
    <n v="26.75"/>
    <s v="Pending"/>
    <s v="Pasta Street"/>
    <s v="CHECK"/>
    <s v="OK"/>
    <n v="8.66"/>
    <s v="No"/>
    <x v="1"/>
    <x v="0"/>
    <x v="0"/>
  </r>
  <r>
    <x v="121"/>
    <s v="Ian Medina"/>
    <s v="Female"/>
    <n v="23"/>
    <s v="Leeds"/>
    <s v="Pizza Environmental"/>
    <x v="2"/>
    <n v="11.12"/>
    <n v="41"/>
    <n v="1"/>
    <d v="2024-05-24T00:00:00"/>
    <x v="5"/>
    <s v="UPI"/>
    <n v="106.43"/>
    <s v="Paid"/>
    <s v="Pizza Environmental"/>
    <s v="CHECK"/>
    <s v="OK"/>
    <n v="11.12"/>
    <s v="Yes"/>
    <x v="1"/>
    <x v="0"/>
    <x v="0"/>
  </r>
  <r>
    <x v="122"/>
    <s v="Mark Ruiz"/>
    <s v="Male"/>
    <n v="56"/>
    <s v="Manchester"/>
    <s v="Dessert Door"/>
    <x v="3"/>
    <n v="13.82"/>
    <n v="41"/>
    <n v="3"/>
    <d v="2023-01-27T00:00:00"/>
    <x v="1"/>
    <s v="Cash"/>
    <n v="142.71"/>
    <s v="Pending"/>
    <s v="Dessert Door"/>
    <s v="CHECK"/>
    <s v="OK"/>
    <n v="41.46"/>
    <s v="No"/>
    <x v="1"/>
    <x v="0"/>
    <x v="0"/>
  </r>
  <r>
    <x v="123"/>
    <s v="Deborah Allison"/>
    <s v="Female"/>
    <n v="51"/>
    <s v="London"/>
    <s v="Drink Certainly"/>
    <x v="2"/>
    <n v="7.09"/>
    <n v="42"/>
    <n v="2"/>
    <d v="2023-01-11T00:00:00"/>
    <x v="1"/>
    <s v="UPI"/>
    <n v="86.64"/>
    <s v="Pending"/>
    <s v="Drink Certainly"/>
    <s v="CHECK"/>
    <s v="OK"/>
    <n v="14.18"/>
    <s v="No"/>
    <x v="1"/>
    <x v="0"/>
    <x v="0"/>
  </r>
  <r>
    <x v="124"/>
    <s v="Jason Hernandez"/>
    <s v="Male"/>
    <n v="43"/>
    <s v="London"/>
    <s v="Drink Memory"/>
    <x v="4"/>
    <n v="16.79"/>
    <n v="42"/>
    <n v="1"/>
    <d v="2023-01-21T00:00:00"/>
    <x v="2"/>
    <s v="Cash"/>
    <n v="49.61"/>
    <s v="Pending"/>
    <s v="Drink Memory"/>
    <s v="CHECK"/>
    <s v="OK"/>
    <n v="16.79"/>
    <s v="No"/>
    <x v="1"/>
    <x v="0"/>
    <x v="1"/>
  </r>
  <r>
    <x v="125"/>
    <s v="Sean Hansen"/>
    <s v="Female"/>
    <n v="47"/>
    <s v="London"/>
    <s v="Salad Create"/>
    <x v="4"/>
    <n v="18.63"/>
    <n v="42"/>
    <n v="3"/>
    <d v="2023-10-28T00:00:00"/>
    <x v="4"/>
    <s v="Cash"/>
    <n v="91.99"/>
    <s v="Pending"/>
    <s v="Salad Create"/>
    <s v="CHECK"/>
    <s v="OK"/>
    <n v="55.89"/>
    <s v="No"/>
    <x v="1"/>
    <x v="0"/>
    <x v="1"/>
  </r>
  <r>
    <x v="126"/>
    <s v="Kristina Flores"/>
    <s v="Other"/>
    <n v="47"/>
    <s v="Bristol"/>
    <s v="Salad Avoid"/>
    <x v="2"/>
    <n v="19.5"/>
    <n v="42"/>
    <n v="2"/>
    <d v="2023-06-05T00:00:00"/>
    <x v="5"/>
    <s v="UPI"/>
    <n v="72.040000000000006"/>
    <s v="Pending"/>
    <s v="Salad Avoid"/>
    <s v="CHECK"/>
    <s v="OK"/>
    <n v="39"/>
    <s v="No"/>
    <x v="1"/>
    <x v="0"/>
    <x v="0"/>
  </r>
  <r>
    <x v="127"/>
    <s v="Luis Hunter"/>
    <s v="Female"/>
    <n v="62"/>
    <s v="Manchester"/>
    <s v="Pizza How"/>
    <x v="1"/>
    <n v="6.43"/>
    <n v="43"/>
    <n v="1"/>
    <d v="2023-08-17T00:00:00"/>
    <x v="4"/>
    <s v="UPI"/>
    <n v="50.39"/>
    <s v="Pending"/>
    <s v="Pizza How"/>
    <s v="CHECK"/>
    <s v="OK"/>
    <n v="6.43"/>
    <s v="Yes"/>
    <x v="1"/>
    <x v="0"/>
    <x v="0"/>
  </r>
  <r>
    <x v="128"/>
    <s v="Jasmine Floyd"/>
    <s v="Male"/>
    <n v="25"/>
    <s v="Manchester"/>
    <s v="Pasta Morning"/>
    <x v="5"/>
    <n v="8.18"/>
    <n v="44"/>
    <n v="1"/>
    <d v="2024-03-05T00:00:00"/>
    <x v="5"/>
    <s v="UPI"/>
    <n v="44.67"/>
    <s v="Paid"/>
    <s v="Pasta Morning"/>
    <s v="CHECK"/>
    <s v="OK"/>
    <n v="8.18"/>
    <s v="No"/>
    <x v="1"/>
    <x v="0"/>
    <x v="0"/>
  </r>
  <r>
    <x v="129"/>
    <s v="Robert Brown"/>
    <s v="Other"/>
    <n v="22"/>
    <s v="Manchester"/>
    <s v="Dessert Must"/>
    <x v="4"/>
    <n v="8.86"/>
    <n v="44"/>
    <n v="2"/>
    <d v="2023-08-19T00:00:00"/>
    <x v="5"/>
    <s v="Card"/>
    <n v="127.35"/>
    <s v="Paid"/>
    <s v="Dessert Must"/>
    <s v="CHECK"/>
    <s v="OK"/>
    <n v="17.72"/>
    <s v="No"/>
    <x v="1"/>
    <x v="0"/>
    <x v="1"/>
  </r>
  <r>
    <x v="130"/>
    <s v="Alex Montgomery"/>
    <s v="Female"/>
    <n v="39"/>
    <s v="Birmingham"/>
    <s v="Pasta Stage"/>
    <x v="2"/>
    <n v="11.09"/>
    <n v="45"/>
    <n v="1"/>
    <d v="2024-08-04T00:00:00"/>
    <x v="2"/>
    <s v="Cash"/>
    <n v="41.67"/>
    <s v="Pending"/>
    <s v="Pasta Stage"/>
    <s v="CHECK"/>
    <s v="OK"/>
    <n v="11.09"/>
    <s v="No"/>
    <x v="1"/>
    <x v="0"/>
    <x v="1"/>
  </r>
  <r>
    <x v="131"/>
    <s v="Anita Christensen"/>
    <s v="Female"/>
    <n v="53"/>
    <s v="Manchester"/>
    <s v="Pizza Consider"/>
    <x v="4"/>
    <n v="13.89"/>
    <n v="45"/>
    <n v="3"/>
    <d v="2023-08-23T00:00:00"/>
    <x v="2"/>
    <s v="Cash"/>
    <n v="69.52"/>
    <s v="Paid"/>
    <s v="Pizza Consider"/>
    <s v="CHECK"/>
    <s v="OK"/>
    <n v="41.67"/>
    <s v="Yes"/>
    <x v="1"/>
    <x v="0"/>
    <x v="0"/>
  </r>
  <r>
    <x v="132"/>
    <s v="Alexander Cook"/>
    <s v="Male"/>
    <n v="24"/>
    <s v="London"/>
    <s v="Salad Like"/>
    <x v="4"/>
    <n v="8.89"/>
    <n v="45"/>
    <n v="2"/>
    <d v="2024-01-04T00:00:00"/>
    <x v="2"/>
    <s v="UPI"/>
    <n v="55.4"/>
    <s v="Paid"/>
    <s v="Salad Like"/>
    <s v="CHECK"/>
    <s v="OK"/>
    <n v="17.78"/>
    <s v="No"/>
    <x v="1"/>
    <x v="0"/>
    <x v="0"/>
  </r>
  <r>
    <x v="133"/>
    <s v="Brandon Duncan"/>
    <s v="Other"/>
    <n v="51"/>
    <s v="Manchester"/>
    <s v="Drink Old"/>
    <x v="5"/>
    <n v="5.31"/>
    <n v="45"/>
    <n v="3"/>
    <d v="2023-05-01T00:00:00"/>
    <x v="5"/>
    <s v="Cash"/>
    <n v="43.28"/>
    <s v="Paid"/>
    <s v="Drink Old"/>
    <s v="CHECK"/>
    <s v="OK"/>
    <n v="15.93"/>
    <s v="No"/>
    <x v="1"/>
    <x v="0"/>
    <x v="0"/>
  </r>
  <r>
    <x v="134"/>
    <s v="Stacy Marks"/>
    <s v="Other"/>
    <n v="58"/>
    <s v="Bristol"/>
    <s v="Drink Close"/>
    <x v="2"/>
    <n v="17.649999999999999"/>
    <n v="45"/>
    <n v="3"/>
    <d v="2023-12-12T00:00:00"/>
    <x v="5"/>
    <s v="UPI"/>
    <n v="17.84"/>
    <s v="Pending"/>
    <s v="Drink Close"/>
    <s v="CHECK"/>
    <s v="OK"/>
    <n v="52.949999999999996"/>
    <s v="No"/>
    <x v="1"/>
    <x v="0"/>
    <x v="0"/>
  </r>
  <r>
    <x v="135"/>
    <s v="Veronica Cummings"/>
    <s v="Female"/>
    <n v="51"/>
    <s v="Coventry"/>
    <s v="Salad Real"/>
    <x v="1"/>
    <n v="14.28"/>
    <n v="46"/>
    <n v="2"/>
    <d v="2023-06-24T00:00:00"/>
    <x v="1"/>
    <s v="UPI"/>
    <n v="58.17"/>
    <s v="Paid"/>
    <s v="Salad Real"/>
    <s v="CHECK"/>
    <s v="OK"/>
    <n v="28.56"/>
    <s v="No"/>
    <x v="1"/>
    <x v="0"/>
    <x v="1"/>
  </r>
  <r>
    <x v="136"/>
    <s v="Angelica Cooper"/>
    <s v="Female"/>
    <n v="47"/>
    <s v="London"/>
    <s v="Dessert History"/>
    <x v="2"/>
    <n v="5.14"/>
    <n v="46"/>
    <n v="3"/>
    <d v="2024-05-19T00:00:00"/>
    <x v="3"/>
    <s v="UPI"/>
    <n v="28.63"/>
    <s v="Paid"/>
    <s v="Dessert History"/>
    <s v="CHECK"/>
    <s v="OK"/>
    <n v="15.419999999999998"/>
    <s v="No"/>
    <x v="1"/>
    <x v="0"/>
    <x v="1"/>
  </r>
  <r>
    <x v="137"/>
    <s v="Leslie Evans"/>
    <s v="Other"/>
    <n v="65"/>
    <s v="Bristol"/>
    <s v="Dessert Line"/>
    <x v="3"/>
    <n v="4.22"/>
    <n v="46"/>
    <n v="3"/>
    <d v="2023-01-28T00:00:00"/>
    <x v="1"/>
    <s v="UPI"/>
    <n v="25.2"/>
    <s v="Paid"/>
    <s v="Dessert Line"/>
    <s v="CHECK"/>
    <s v="OK"/>
    <n v="12.66"/>
    <s v="No"/>
    <x v="1"/>
    <x v="0"/>
    <x v="1"/>
  </r>
  <r>
    <x v="138"/>
    <s v="Bianca Torres"/>
    <s v="Other"/>
    <n v="22"/>
    <s v="Bristol"/>
    <s v="Pasta Eye"/>
    <x v="1"/>
    <n v="14.5"/>
    <n v="46"/>
    <n v="1"/>
    <d v="2023-11-19T00:00:00"/>
    <x v="1"/>
    <s v="UPI"/>
    <n v="20.059999999999999"/>
    <s v="Pending"/>
    <s v="Pasta Eye"/>
    <s v="CHECK"/>
    <s v="OK"/>
    <n v="14.5"/>
    <s v="No"/>
    <x v="1"/>
    <x v="0"/>
    <x v="1"/>
  </r>
  <r>
    <x v="139"/>
    <s v="Karen Adams"/>
    <s v="Female"/>
    <n v="57"/>
    <s v="Birmingham"/>
    <s v="Burger Treatment"/>
    <x v="5"/>
    <n v="15.04"/>
    <n v="46"/>
    <n v="3"/>
    <d v="2023-05-15T00:00:00"/>
    <x v="3"/>
    <s v="Cash"/>
    <n v="34.700000000000003"/>
    <s v="Pending"/>
    <s v="Burger Treatment"/>
    <s v="CHECK"/>
    <s v="OK"/>
    <n v="45.12"/>
    <s v="No"/>
    <x v="1"/>
    <x v="0"/>
    <x v="0"/>
  </r>
  <r>
    <x v="140"/>
    <s v="Ronald Downs"/>
    <s v="Other"/>
    <n v="35"/>
    <s v="London"/>
    <s v="Pizza Card"/>
    <x v="0"/>
    <n v="5.66"/>
    <n v="47"/>
    <n v="1"/>
    <d v="2024-03-25T00:00:00"/>
    <x v="2"/>
    <s v="UPI"/>
    <n v="8.82"/>
    <s v="Paid"/>
    <s v="Pizza Card"/>
    <s v="CHECK"/>
    <s v="OK"/>
    <n v="5.66"/>
    <s v="Yes"/>
    <x v="1"/>
    <x v="0"/>
    <x v="0"/>
  </r>
  <r>
    <x v="141"/>
    <s v="Katherine Armstrong"/>
    <s v="Female"/>
    <n v="55"/>
    <s v="Birmingham"/>
    <s v="Drink Brother"/>
    <x v="2"/>
    <n v="5.27"/>
    <n v="47"/>
    <n v="2"/>
    <d v="2024-03-28T00:00:00"/>
    <x v="4"/>
    <s v="Card"/>
    <n v="117.6"/>
    <s v="Paid"/>
    <s v="Drink Brother"/>
    <s v="CHECK"/>
    <s v="OK"/>
    <n v="10.54"/>
    <s v="No"/>
    <x v="1"/>
    <x v="0"/>
    <x v="0"/>
  </r>
  <r>
    <x v="142"/>
    <s v="Michele Lutz"/>
    <s v="Female"/>
    <n v="20"/>
    <s v="Leeds"/>
    <s v="Salad Religious"/>
    <x v="2"/>
    <n v="12.02"/>
    <n v="47"/>
    <n v="3"/>
    <d v="2024-07-28T00:00:00"/>
    <x v="0"/>
    <s v="UPI"/>
    <n v="100.37"/>
    <s v="Pending"/>
    <s v="Salad Religious"/>
    <s v="CHECK"/>
    <s v="OK"/>
    <n v="36.06"/>
    <s v="No"/>
    <x v="1"/>
    <x v="0"/>
    <x v="1"/>
  </r>
  <r>
    <x v="143"/>
    <s v="Tracy Soto"/>
    <s v="Male"/>
    <n v="34"/>
    <s v="Birmingham"/>
    <s v="Salad Improve"/>
    <x v="3"/>
    <n v="3.29"/>
    <n v="47"/>
    <n v="3"/>
    <d v="2023-01-23T00:00:00"/>
    <x v="0"/>
    <s v="Cash"/>
    <n v="88.34"/>
    <s v="Pending"/>
    <s v="Salad Improve"/>
    <s v="CHECK"/>
    <s v="OK"/>
    <n v="9.870000000000001"/>
    <s v="No"/>
    <x v="1"/>
    <x v="0"/>
    <x v="0"/>
  </r>
  <r>
    <x v="144"/>
    <s v="David Owen"/>
    <s v="Other"/>
    <n v="24"/>
    <s v="London"/>
    <s v="Pasta Quite"/>
    <x v="4"/>
    <n v="17.350000000000001"/>
    <n v="48"/>
    <n v="1"/>
    <d v="2023-05-08T00:00:00"/>
    <x v="1"/>
    <s v="Card"/>
    <n v="26.67"/>
    <s v="Pending"/>
    <s v="Pasta Quite"/>
    <s v="CHECK"/>
    <s v="OK"/>
    <n v="17.350000000000001"/>
    <s v="No"/>
    <x v="1"/>
    <x v="0"/>
    <x v="0"/>
  </r>
  <r>
    <x v="145"/>
    <s v="Ashley Bray"/>
    <s v="Male"/>
    <n v="52"/>
    <s v="Leeds"/>
    <s v="Drink Area"/>
    <x v="3"/>
    <n v="3.46"/>
    <n v="49"/>
    <n v="1"/>
    <d v="2024-07-19T00:00:00"/>
    <x v="0"/>
    <s v="Cash"/>
    <n v="60.62"/>
    <s v="Paid"/>
    <s v="Drink Area"/>
    <s v="CHECK"/>
    <s v="OK"/>
    <n v="3.46"/>
    <s v="No"/>
    <x v="1"/>
    <x v="0"/>
    <x v="0"/>
  </r>
  <r>
    <x v="146"/>
    <s v="Daniel Martin"/>
    <s v="Male"/>
    <n v="24"/>
    <s v="Manchester"/>
    <s v="Pasta Total"/>
    <x v="2"/>
    <n v="4.68"/>
    <n v="49"/>
    <n v="1"/>
    <d v="2024-04-08T00:00:00"/>
    <x v="2"/>
    <s v="Card"/>
    <n v="144.85"/>
    <s v="Pending"/>
    <s v="Pasta Total"/>
    <s v="CHECK"/>
    <s v="OK"/>
    <n v="4.68"/>
    <s v="No"/>
    <x v="1"/>
    <x v="0"/>
    <x v="0"/>
  </r>
  <r>
    <x v="147"/>
    <s v="Erin Greene"/>
    <s v="Female"/>
    <n v="26"/>
    <s v="Coventry"/>
    <s v="Dessert Structure"/>
    <x v="4"/>
    <n v="12.63"/>
    <n v="50"/>
    <n v="3"/>
    <d v="2023-08-01T00:00:00"/>
    <x v="1"/>
    <s v="Cash"/>
    <n v="171.9"/>
    <s v="Pending"/>
    <s v="Dessert Structure"/>
    <s v="CHECK"/>
    <s v="OK"/>
    <n v="37.89"/>
    <s v="No"/>
    <x v="1"/>
    <x v="0"/>
    <x v="0"/>
  </r>
  <r>
    <x v="148"/>
    <s v="Guy Baldwin"/>
    <s v="Male"/>
    <n v="40"/>
    <s v="Manchester"/>
    <s v="Drink Fly"/>
    <x v="2"/>
    <n v="12.43"/>
    <n v="50"/>
    <n v="2"/>
    <d v="2023-01-26T00:00:00"/>
    <x v="4"/>
    <s v="UPI"/>
    <n v="5.66"/>
    <s v="Paid"/>
    <s v="Drink Fly"/>
    <s v="CHECK"/>
    <s v="OK"/>
    <n v="24.86"/>
    <s v="No"/>
    <x v="1"/>
    <x v="0"/>
    <x v="0"/>
  </r>
  <r>
    <x v="149"/>
    <s v="Kevin Williams"/>
    <s v="Other"/>
    <n v="41"/>
    <s v="Coventry"/>
    <s v="Burger Friend"/>
    <x v="2"/>
    <n v="4.67"/>
    <n v="50"/>
    <n v="2"/>
    <d v="2023-04-03T00:00:00"/>
    <x v="5"/>
    <s v="Cash"/>
    <n v="34.33"/>
    <s v="Pending"/>
    <s v="Burger Friend"/>
    <s v="CHECK"/>
    <s v="OK"/>
    <n v="9.34"/>
    <s v="No"/>
    <x v="1"/>
    <x v="0"/>
    <x v="0"/>
  </r>
  <r>
    <x v="150"/>
    <s v="Nathan Lewis"/>
    <s v="Other"/>
    <n v="62"/>
    <s v="Manchester"/>
    <s v="Salad Participant"/>
    <x v="0"/>
    <n v="16.79"/>
    <n v="50"/>
    <n v="3"/>
    <d v="2024-01-12T00:00:00"/>
    <x v="5"/>
    <s v="Card"/>
    <n v="8.66"/>
    <s v="Pending"/>
    <s v="Salad Participant"/>
    <s v="CHECK"/>
    <s v="OK"/>
    <n v="50.37"/>
    <s v="No"/>
    <x v="1"/>
    <x v="0"/>
    <x v="0"/>
  </r>
  <r>
    <x v="151"/>
    <s v="Mary Allen"/>
    <s v="Other"/>
    <n v="40"/>
    <s v="Bristol"/>
    <s v="Burger Technology"/>
    <x v="1"/>
    <n v="19.39"/>
    <n v="51"/>
    <n v="1"/>
    <d v="2024-06-07T00:00:00"/>
    <x v="5"/>
    <s v="Cash"/>
    <n v="47.67"/>
    <s v="Paid"/>
    <s v="Burger Technology"/>
    <s v="CHECK"/>
    <s v="OK"/>
    <n v="19.39"/>
    <s v="No"/>
    <x v="1"/>
    <x v="0"/>
    <x v="0"/>
  </r>
  <r>
    <x v="152"/>
    <s v="Darlene Lewis"/>
    <s v="Male"/>
    <n v="41"/>
    <s v="Manchester"/>
    <s v="Dessert Member"/>
    <x v="0"/>
    <n v="17.72"/>
    <n v="52"/>
    <n v="3"/>
    <d v="2023-06-28T00:00:00"/>
    <x v="2"/>
    <s v="UPI"/>
    <n v="34.020000000000003"/>
    <s v="Paid"/>
    <s v="Dessert Member"/>
    <s v="CHECK"/>
    <s v="OK"/>
    <n v="53.16"/>
    <s v="No"/>
    <x v="1"/>
    <x v="0"/>
    <x v="0"/>
  </r>
  <r>
    <x v="153"/>
    <s v="Joshua Berger"/>
    <s v="Male"/>
    <n v="52"/>
    <s v="Manchester"/>
    <s v="Drink Society"/>
    <x v="2"/>
    <n v="11.69"/>
    <n v="52"/>
    <n v="2"/>
    <d v="2024-05-05T00:00:00"/>
    <x v="2"/>
    <s v="Card"/>
    <n v="77.180000000000007"/>
    <s v="Paid"/>
    <s v="Drink Society"/>
    <s v="CHECK"/>
    <s v="OK"/>
    <n v="23.38"/>
    <s v="No"/>
    <x v="1"/>
    <x v="0"/>
    <x v="1"/>
  </r>
  <r>
    <x v="154"/>
    <s v="Rita Reid"/>
    <s v="Male"/>
    <n v="35"/>
    <s v="Manchester"/>
    <s v="Dessert Together"/>
    <x v="3"/>
    <n v="11.17"/>
    <n v="52"/>
    <n v="2"/>
    <d v="2024-07-17T00:00:00"/>
    <x v="3"/>
    <s v="UPI"/>
    <n v="8.89"/>
    <s v="Paid"/>
    <s v="Dessert Together"/>
    <s v="CHECK"/>
    <s v="OK"/>
    <n v="22.34"/>
    <s v="No"/>
    <x v="1"/>
    <x v="0"/>
    <x v="0"/>
  </r>
  <r>
    <x v="155"/>
    <s v="Benjamin Gomez"/>
    <s v="Female"/>
    <n v="50"/>
    <s v="Birmingham"/>
    <s v="Dessert Conference"/>
    <x v="3"/>
    <n v="13.01"/>
    <n v="53"/>
    <n v="1"/>
    <d v="2023-07-29T00:00:00"/>
    <x v="5"/>
    <s v="UPI"/>
    <n v="10.28"/>
    <s v="Paid"/>
    <s v="Dessert Conference"/>
    <s v="CHECK"/>
    <s v="OK"/>
    <n v="13.01"/>
    <s v="No"/>
    <x v="1"/>
    <x v="0"/>
    <x v="1"/>
  </r>
  <r>
    <x v="156"/>
    <s v="Michelle Cooper"/>
    <s v="Male"/>
    <n v="26"/>
    <s v="London"/>
    <s v="Dessert Article"/>
    <x v="4"/>
    <n v="8.56"/>
    <n v="53"/>
    <n v="3"/>
    <d v="2023-12-02T00:00:00"/>
    <x v="2"/>
    <s v="UPI"/>
    <n v="75.75"/>
    <s v="Paid"/>
    <s v="Dessert Article"/>
    <s v="CHECK"/>
    <s v="OK"/>
    <n v="25.68"/>
    <s v="No"/>
    <x v="1"/>
    <x v="0"/>
    <x v="1"/>
  </r>
  <r>
    <x v="157"/>
    <s v="Brenda Nguyen MD"/>
    <s v="Male"/>
    <n v="65"/>
    <s v="Bristol"/>
    <s v="Drink Activity"/>
    <x v="2"/>
    <n v="6.68"/>
    <n v="53"/>
    <n v="2"/>
    <d v="2024-01-10T00:00:00"/>
    <x v="1"/>
    <s v="Card"/>
    <n v="161.82"/>
    <s v="Paid"/>
    <s v="Drink Activity"/>
    <s v="CHECK"/>
    <s v="OK"/>
    <n v="13.36"/>
    <s v="No"/>
    <x v="1"/>
    <x v="0"/>
    <x v="0"/>
  </r>
  <r>
    <x v="158"/>
    <s v="Amanda Butler"/>
    <s v="Female"/>
    <n v="22"/>
    <s v="Manchester"/>
    <s v="Drink Alone"/>
    <x v="5"/>
    <n v="11.64"/>
    <n v="53"/>
    <n v="2"/>
    <d v="2023-01-10T00:00:00"/>
    <x v="2"/>
    <s v="Card"/>
    <n v="40.58"/>
    <s v="Paid"/>
    <s v="Drink Alone"/>
    <s v="CHECK"/>
    <s v="OK"/>
    <n v="23.28"/>
    <s v="No"/>
    <x v="1"/>
    <x v="0"/>
    <x v="0"/>
  </r>
  <r>
    <x v="159"/>
    <s v="Mindy Ward"/>
    <s v="Female"/>
    <n v="64"/>
    <s v="Birmingham"/>
    <s v="Pizza Human"/>
    <x v="1"/>
    <n v="10.54"/>
    <n v="54"/>
    <n v="1"/>
    <d v="2024-05-23T00:00:00"/>
    <x v="5"/>
    <s v="Cash"/>
    <n v="36.82"/>
    <s v="Paid"/>
    <s v="Pizza Human"/>
    <s v="CHECK"/>
    <s v="OK"/>
    <n v="10.54"/>
    <s v="Yes"/>
    <x v="1"/>
    <x v="0"/>
    <x v="0"/>
  </r>
  <r>
    <x v="160"/>
    <s v="Jessica Mathis"/>
    <s v="Male"/>
    <n v="55"/>
    <s v="Birmingham"/>
    <s v="Pizza Soldier"/>
    <x v="1"/>
    <n v="14.99"/>
    <n v="54"/>
    <n v="2"/>
    <d v="2024-02-20T00:00:00"/>
    <x v="1"/>
    <s v="Card"/>
    <n v="145.94999999999999"/>
    <s v="Paid"/>
    <s v="Pizza Soldier"/>
    <s v="CHECK"/>
    <s v="OK"/>
    <n v="29.98"/>
    <s v="Yes"/>
    <x v="1"/>
    <x v="0"/>
    <x v="0"/>
  </r>
  <r>
    <x v="161"/>
    <s v="Amber Stevens"/>
    <s v="Female"/>
    <n v="64"/>
    <s v="Leeds"/>
    <s v="Pasta Partner"/>
    <x v="3"/>
    <n v="12.19"/>
    <n v="55"/>
    <n v="2"/>
    <d v="2024-06-24T00:00:00"/>
    <x v="4"/>
    <s v="Card"/>
    <n v="65.92"/>
    <s v="Pending"/>
    <s v="Pasta Partner"/>
    <s v="CHECK"/>
    <s v="OK"/>
    <n v="24.38"/>
    <s v="No"/>
    <x v="1"/>
    <x v="0"/>
    <x v="0"/>
  </r>
  <r>
    <x v="162"/>
    <s v="Laura Roberts"/>
    <s v="Female"/>
    <n v="40"/>
    <s v="Manchester"/>
    <s v="Burger Able"/>
    <x v="3"/>
    <n v="15.1"/>
    <n v="55"/>
    <n v="2"/>
    <d v="2023-07-27T00:00:00"/>
    <x v="2"/>
    <s v="UPI"/>
    <n v="44.11"/>
    <s v="Pending"/>
    <s v="Burger Able"/>
    <s v="CHECK"/>
    <s v="OK"/>
    <n v="30.2"/>
    <s v="No"/>
    <x v="1"/>
    <x v="0"/>
    <x v="0"/>
  </r>
  <r>
    <x v="163"/>
    <s v="Kim Campbell DVM"/>
    <s v="Female"/>
    <n v="61"/>
    <s v="Coventry"/>
    <s v="Dessert Lawyer"/>
    <x v="3"/>
    <n v="3.35"/>
    <n v="55"/>
    <n v="3"/>
    <d v="2023-11-04T00:00:00"/>
    <x v="2"/>
    <s v="Cash"/>
    <n v="99.42"/>
    <s v="Pending"/>
    <s v="Dessert Lawyer"/>
    <s v="CHECK"/>
    <s v="OK"/>
    <n v="10.050000000000001"/>
    <s v="No"/>
    <x v="1"/>
    <x v="0"/>
    <x v="1"/>
  </r>
  <r>
    <x v="164"/>
    <s v="Tyrone Odonnell"/>
    <s v="Female"/>
    <n v="60"/>
    <s v="Bristol"/>
    <s v="Salad Age"/>
    <x v="1"/>
    <n v="10.029999999999999"/>
    <n v="55"/>
    <n v="1"/>
    <d v="2023-03-15T00:00:00"/>
    <x v="4"/>
    <s v="Card"/>
    <n v="83.1"/>
    <s v="Pending"/>
    <s v="Salad Age"/>
    <s v="CHECK"/>
    <s v="OK"/>
    <n v="10.029999999999999"/>
    <s v="No"/>
    <x v="1"/>
    <x v="0"/>
    <x v="0"/>
  </r>
  <r>
    <x v="165"/>
    <s v="Nathan Johnson"/>
    <s v="Male"/>
    <n v="50"/>
    <s v="Coventry"/>
    <s v="Pizza Strategy"/>
    <x v="0"/>
    <n v="8.92"/>
    <n v="56"/>
    <n v="3"/>
    <d v="2023-04-29T00:00:00"/>
    <x v="0"/>
    <s v="Cash"/>
    <n v="16.36"/>
    <s v="Paid"/>
    <s v="Pizza Strategy"/>
    <s v="CHECK"/>
    <s v="OK"/>
    <n v="26.759999999999998"/>
    <s v="Yes"/>
    <x v="1"/>
    <x v="0"/>
    <x v="1"/>
  </r>
  <r>
    <x v="166"/>
    <s v="Brenda Trevino"/>
    <s v="Female"/>
    <n v="34"/>
    <s v="Birmingham"/>
    <s v="Burger Adult"/>
    <x v="2"/>
    <n v="13.08"/>
    <n v="56"/>
    <n v="3"/>
    <d v="2023-11-23T00:00:00"/>
    <x v="4"/>
    <s v="Card"/>
    <n v="81.53"/>
    <s v="Paid"/>
    <s v="Burger Adult"/>
    <s v="CHECK"/>
    <s v="OK"/>
    <n v="39.24"/>
    <s v="No"/>
    <x v="1"/>
    <x v="0"/>
    <x v="0"/>
  </r>
  <r>
    <x v="167"/>
    <s v="Christopher Barnes"/>
    <s v="Female"/>
    <n v="40"/>
    <s v="Bristol"/>
    <s v="Pizza Contain"/>
    <x v="1"/>
    <n v="8.82"/>
    <n v="56"/>
    <n v="2"/>
    <d v="2023-04-15T00:00:00"/>
    <x v="4"/>
    <s v="Cash"/>
    <n v="71.06"/>
    <s v="Paid"/>
    <s v="Pizza Contain"/>
    <s v="CHECK"/>
    <s v="OK"/>
    <n v="17.64"/>
    <s v="Yes"/>
    <x v="1"/>
    <x v="0"/>
    <x v="1"/>
  </r>
  <r>
    <x v="168"/>
    <s v="Lisa Giles"/>
    <s v="Male"/>
    <n v="48"/>
    <s v="London"/>
    <s v="Dessert Continue"/>
    <x v="3"/>
    <n v="11.34"/>
    <n v="56"/>
    <n v="1"/>
    <d v="2024-01-11T00:00:00"/>
    <x v="5"/>
    <s v="UPI"/>
    <n v="80.89"/>
    <s v="Paid"/>
    <s v="Dessert Continue"/>
    <s v="CHECK"/>
    <s v="OK"/>
    <n v="11.34"/>
    <s v="No"/>
    <x v="1"/>
    <x v="0"/>
    <x v="0"/>
  </r>
  <r>
    <x v="169"/>
    <s v="Dennis Smith"/>
    <s v="Male"/>
    <n v="32"/>
    <s v="Leeds"/>
    <s v="Salad Color"/>
    <x v="4"/>
    <n v="16.8"/>
    <n v="56"/>
    <n v="1"/>
    <d v="2024-06-08T00:00:00"/>
    <x v="4"/>
    <s v="UPI"/>
    <n v="18.010000000000002"/>
    <s v="Pending"/>
    <s v="Salad Color"/>
    <s v="CHECK"/>
    <s v="OK"/>
    <n v="16.8"/>
    <s v="No"/>
    <x v="1"/>
    <x v="0"/>
    <x v="1"/>
  </r>
  <r>
    <x v="170"/>
    <s v="Lauren Mason"/>
    <s v="Female"/>
    <n v="28"/>
    <s v="Leeds"/>
    <s v="Pasta Street"/>
    <x v="0"/>
    <n v="4.33"/>
    <n v="57"/>
    <n v="1"/>
    <d v="2024-01-01T00:00:00"/>
    <x v="1"/>
    <s v="Cash"/>
    <n v="24.11"/>
    <s v="Pending"/>
    <s v="Pasta Street"/>
    <s v="CHECK"/>
    <s v="OK"/>
    <n v="4.33"/>
    <s v="No"/>
    <x v="1"/>
    <x v="0"/>
    <x v="0"/>
  </r>
  <r>
    <x v="171"/>
    <s v="Ashley Castro"/>
    <s v="Other"/>
    <n v="56"/>
    <s v="Coventry"/>
    <s v="Pizza Environmental"/>
    <x v="2"/>
    <n v="11.12"/>
    <n v="57"/>
    <n v="3"/>
    <d v="2023-12-10T00:00:00"/>
    <x v="2"/>
    <s v="Card"/>
    <n v="132.04"/>
    <s v="Pending"/>
    <s v="Pizza Environmental"/>
    <s v="CHECK"/>
    <s v="OK"/>
    <n v="33.36"/>
    <s v="Yes"/>
    <x v="1"/>
    <x v="0"/>
    <x v="1"/>
  </r>
  <r>
    <x v="172"/>
    <s v="Miranda Wade"/>
    <s v="Other"/>
    <n v="61"/>
    <s v="Manchester"/>
    <s v="Dessert Door"/>
    <x v="3"/>
    <n v="13.82"/>
    <n v="57"/>
    <n v="2"/>
    <d v="2024-02-11T00:00:00"/>
    <x v="2"/>
    <s v="Cash"/>
    <n v="142.31"/>
    <s v="Pending"/>
    <s v="Dessert Door"/>
    <s v="CHECK"/>
    <s v="OK"/>
    <n v="27.64"/>
    <s v="No"/>
    <x v="1"/>
    <x v="0"/>
    <x v="1"/>
  </r>
  <r>
    <x v="173"/>
    <s v="Melanie Padilla"/>
    <s v="Female"/>
    <n v="23"/>
    <s v="Leeds"/>
    <s v="Drink Certainly"/>
    <x v="2"/>
    <n v="7.09"/>
    <n v="58"/>
    <n v="2"/>
    <d v="2024-03-09T00:00:00"/>
    <x v="1"/>
    <s v="UPI"/>
    <n v="29.51"/>
    <s v="Paid"/>
    <s v="Drink Certainly"/>
    <s v="CHECK"/>
    <s v="OK"/>
    <n v="14.18"/>
    <s v="No"/>
    <x v="1"/>
    <x v="0"/>
    <x v="1"/>
  </r>
  <r>
    <x v="174"/>
    <s v="Jessica Lee"/>
    <s v="Male"/>
    <n v="39"/>
    <s v="Birmingham"/>
    <s v="Drink Memory"/>
    <x v="4"/>
    <n v="16.79"/>
    <n v="58"/>
    <n v="1"/>
    <d v="2024-07-08T00:00:00"/>
    <x v="0"/>
    <s v="Card"/>
    <n v="36.6"/>
    <s v="Paid"/>
    <s v="Drink Memory"/>
    <s v="CHECK"/>
    <s v="OK"/>
    <n v="16.79"/>
    <s v="No"/>
    <x v="1"/>
    <x v="0"/>
    <x v="0"/>
  </r>
  <r>
    <x v="175"/>
    <s v="Abigail Combs"/>
    <s v="Male"/>
    <n v="63"/>
    <s v="Coventry"/>
    <s v="Salad Create"/>
    <x v="4"/>
    <n v="18.63"/>
    <n v="58"/>
    <n v="2"/>
    <d v="2024-06-24T00:00:00"/>
    <x v="1"/>
    <s v="UPI"/>
    <n v="178.82"/>
    <s v="Paid"/>
    <s v="Salad Create"/>
    <s v="CHECK"/>
    <s v="OK"/>
    <n v="37.26"/>
    <s v="No"/>
    <x v="1"/>
    <x v="0"/>
    <x v="0"/>
  </r>
  <r>
    <x v="176"/>
    <s v="Robert Moore"/>
    <s v="Male"/>
    <n v="44"/>
    <s v="Leeds"/>
    <s v="Salad Avoid"/>
    <x v="2"/>
    <n v="19.5"/>
    <n v="58"/>
    <n v="3"/>
    <d v="2024-03-01T00:00:00"/>
    <x v="5"/>
    <s v="Card"/>
    <n v="67.260000000000005"/>
    <s v="Paid"/>
    <s v="Salad Avoid"/>
    <s v="CHECK"/>
    <s v="OK"/>
    <n v="58.5"/>
    <s v="No"/>
    <x v="1"/>
    <x v="0"/>
    <x v="0"/>
  </r>
  <r>
    <x v="177"/>
    <s v="Collin Anderson"/>
    <s v="Male"/>
    <n v="59"/>
    <s v="Manchester"/>
    <s v="Pizza How"/>
    <x v="1"/>
    <n v="6.43"/>
    <n v="59"/>
    <n v="1"/>
    <d v="2024-08-22T00:00:00"/>
    <x v="4"/>
    <s v="Cash"/>
    <n v="90.03"/>
    <s v="Paid"/>
    <s v="Pizza How"/>
    <s v="CHECK"/>
    <s v="OK"/>
    <n v="6.43"/>
    <s v="Yes"/>
    <x v="1"/>
    <x v="0"/>
    <x v="0"/>
  </r>
  <r>
    <x v="178"/>
    <s v="Mary Curry"/>
    <s v="Female"/>
    <n v="50"/>
    <s v="Coventry"/>
    <s v="Pasta Morning"/>
    <x v="5"/>
    <n v="8.18"/>
    <n v="59"/>
    <n v="3"/>
    <d v="2023-07-26T00:00:00"/>
    <x v="1"/>
    <s v="Cash"/>
    <n v="81.83"/>
    <s v="Pending"/>
    <s v="Pasta Morning"/>
    <s v="CHECK"/>
    <s v="OK"/>
    <n v="24.54"/>
    <s v="No"/>
    <x v="1"/>
    <x v="0"/>
    <x v="0"/>
  </r>
  <r>
    <x v="179"/>
    <s v="Robert Cook"/>
    <s v="Female"/>
    <n v="53"/>
    <s v="Bristol"/>
    <s v="Dessert Must"/>
    <x v="4"/>
    <n v="8.86"/>
    <n v="59"/>
    <n v="2"/>
    <d v="2023-01-13T00:00:00"/>
    <x v="0"/>
    <s v="Card"/>
    <n v="50.7"/>
    <s v="Pending"/>
    <s v="Dessert Must"/>
    <s v="CHECK"/>
    <s v="OK"/>
    <n v="17.72"/>
    <s v="No"/>
    <x v="1"/>
    <x v="0"/>
    <x v="0"/>
  </r>
  <r>
    <x v="180"/>
    <s v="Clifford Nixon"/>
    <s v="Female"/>
    <n v="20"/>
    <s v="Coventry"/>
    <s v="Pasta Stage"/>
    <x v="2"/>
    <n v="11.09"/>
    <n v="59"/>
    <n v="3"/>
    <d v="2023-06-26T00:00:00"/>
    <x v="2"/>
    <s v="Card"/>
    <n v="57.74"/>
    <s v="Pending"/>
    <s v="Pasta Stage"/>
    <s v="CHECK"/>
    <s v="OK"/>
    <n v="33.269999999999996"/>
    <s v="No"/>
    <x v="1"/>
    <x v="0"/>
    <x v="0"/>
  </r>
  <r>
    <x v="181"/>
    <s v="Alexander Williams"/>
    <s v="Other"/>
    <n v="44"/>
    <s v="Manchester"/>
    <s v="Pizza Consider"/>
    <x v="4"/>
    <n v="13.89"/>
    <n v="60"/>
    <n v="3"/>
    <d v="2023-07-11T00:00:00"/>
    <x v="1"/>
    <s v="UPI"/>
    <n v="94.09"/>
    <s v="Paid"/>
    <s v="Pizza Consider"/>
    <s v="CHECK"/>
    <s v="OK"/>
    <n v="41.67"/>
    <s v="Yes"/>
    <x v="1"/>
    <x v="0"/>
    <x v="0"/>
  </r>
  <r>
    <x v="182"/>
    <s v="Erin Rice"/>
    <s v="Male"/>
    <n v="26"/>
    <s v="Manchester"/>
    <s v="Salad Like"/>
    <x v="4"/>
    <n v="8.89"/>
    <n v="60"/>
    <n v="1"/>
    <d v="2024-05-20T00:00:00"/>
    <x v="1"/>
    <s v="Card"/>
    <n v="13.36"/>
    <s v="Paid"/>
    <s v="Salad Like"/>
    <s v="CHECK"/>
    <s v="OK"/>
    <n v="8.89"/>
    <s v="No"/>
    <x v="1"/>
    <x v="0"/>
    <x v="0"/>
  </r>
  <r>
    <x v="183"/>
    <s v="Robert Stone"/>
    <s v="Male"/>
    <n v="64"/>
    <s v="Birmingham"/>
    <s v="Drink Old"/>
    <x v="5"/>
    <n v="5.31"/>
    <n v="60"/>
    <n v="1"/>
    <d v="2024-03-08T00:00:00"/>
    <x v="1"/>
    <s v="Cash"/>
    <n v="46.87"/>
    <s v="Paid"/>
    <s v="Drink Old"/>
    <s v="CHECK"/>
    <s v="OK"/>
    <n v="5.31"/>
    <s v="No"/>
    <x v="1"/>
    <x v="0"/>
    <x v="0"/>
  </r>
  <r>
    <x v="184"/>
    <s v="Joshua Frazier"/>
    <s v="Male"/>
    <n v="60"/>
    <s v="Leeds"/>
    <s v="Drink Close"/>
    <x v="2"/>
    <n v="17.649999999999999"/>
    <n v="61"/>
    <n v="1"/>
    <d v="2024-04-29T00:00:00"/>
    <x v="1"/>
    <s v="UPI"/>
    <n v="14.04"/>
    <s v="Paid"/>
    <s v="Drink Close"/>
    <s v="CHECK"/>
    <s v="OK"/>
    <n v="17.649999999999999"/>
    <s v="No"/>
    <x v="1"/>
    <x v="0"/>
    <x v="0"/>
  </r>
  <r>
    <x v="185"/>
    <s v="Dennis Hamilton"/>
    <s v="Female"/>
    <n v="50"/>
    <s v="Manchester"/>
    <s v="Salad Real"/>
    <x v="1"/>
    <n v="14.28"/>
    <n v="61"/>
    <n v="2"/>
    <d v="2024-01-07T00:00:00"/>
    <x v="3"/>
    <s v="Cash"/>
    <n v="81.040000000000006"/>
    <s v="Pending"/>
    <s v="Salad Real"/>
    <s v="CHECK"/>
    <s v="OK"/>
    <n v="28.56"/>
    <s v="No"/>
    <x v="1"/>
    <x v="0"/>
    <x v="1"/>
  </r>
  <r>
    <x v="186"/>
    <s v="Willie Sanders"/>
    <s v="Other"/>
    <n v="38"/>
    <s v="Coventry"/>
    <s v="Dessert History"/>
    <x v="2"/>
    <n v="5.14"/>
    <n v="61"/>
    <n v="3"/>
    <d v="2024-01-31T00:00:00"/>
    <x v="1"/>
    <s v="Cash"/>
    <n v="69.3"/>
    <s v="Paid"/>
    <s v="Dessert History"/>
    <s v="CHECK"/>
    <s v="OK"/>
    <n v="15.419999999999998"/>
    <s v="No"/>
    <x v="1"/>
    <x v="0"/>
    <x v="0"/>
  </r>
  <r>
    <x v="187"/>
    <s v="Tracey Pham"/>
    <s v="Female"/>
    <n v="60"/>
    <s v="Bristol"/>
    <s v="Dessert Line"/>
    <x v="3"/>
    <n v="4.22"/>
    <n v="61"/>
    <n v="3"/>
    <d v="2023-05-23T00:00:00"/>
    <x v="3"/>
    <s v="Cash"/>
    <n v="75.150000000000006"/>
    <s v="Paid"/>
    <s v="Dessert Line"/>
    <s v="CHECK"/>
    <s v="OK"/>
    <n v="12.66"/>
    <s v="No"/>
    <x v="1"/>
    <x v="0"/>
    <x v="0"/>
  </r>
  <r>
    <x v="188"/>
    <s v="Kimberly Rogers"/>
    <s v="Female"/>
    <n v="32"/>
    <s v="Coventry"/>
    <s v="Pasta Eye"/>
    <x v="1"/>
    <n v="14.5"/>
    <n v="61"/>
    <n v="1"/>
    <d v="2023-09-10T00:00:00"/>
    <x v="5"/>
    <s v="UPI"/>
    <n v="60.1"/>
    <s v="Paid"/>
    <s v="Pasta Eye"/>
    <s v="CHECK"/>
    <s v="OK"/>
    <n v="14.5"/>
    <s v="No"/>
    <x v="1"/>
    <x v="0"/>
    <x v="1"/>
  </r>
  <r>
    <x v="189"/>
    <s v="Jason Erickson"/>
    <s v="Other"/>
    <n v="41"/>
    <s v="Manchester"/>
    <s v="Burger Treatment"/>
    <x v="5"/>
    <n v="15.04"/>
    <n v="62"/>
    <n v="2"/>
    <d v="2024-07-04T00:00:00"/>
    <x v="2"/>
    <s v="UPI"/>
    <n v="39.24"/>
    <s v="Pending"/>
    <s v="Burger Treatment"/>
    <s v="CHECK"/>
    <s v="OK"/>
    <n v="30.08"/>
    <s v="No"/>
    <x v="1"/>
    <x v="0"/>
    <x v="0"/>
  </r>
  <r>
    <x v="190"/>
    <s v="Richard Barrera"/>
    <s v="Other"/>
    <n v="21"/>
    <s v="Birmingham"/>
    <s v="Pizza Card"/>
    <x v="0"/>
    <n v="5.66"/>
    <n v="62"/>
    <n v="1"/>
    <d v="2023-06-26T00:00:00"/>
    <x v="5"/>
    <s v="Card"/>
    <n v="106.58"/>
    <s v="Pending"/>
    <s v="Pizza Card"/>
    <s v="CHECK"/>
    <s v="OK"/>
    <n v="5.66"/>
    <s v="Yes"/>
    <x v="1"/>
    <x v="0"/>
    <x v="0"/>
  </r>
  <r>
    <x v="191"/>
    <s v="Shane Ward"/>
    <s v="Other"/>
    <n v="31"/>
    <s v="Birmingham"/>
    <s v="Drink Brother"/>
    <x v="2"/>
    <n v="5.27"/>
    <n v="62"/>
    <n v="3"/>
    <d v="2024-08-15T00:00:00"/>
    <x v="1"/>
    <s v="Card"/>
    <n v="106.11"/>
    <s v="Pending"/>
    <s v="Drink Brother"/>
    <s v="CHECK"/>
    <s v="OK"/>
    <n v="15.809999999999999"/>
    <s v="No"/>
    <x v="1"/>
    <x v="0"/>
    <x v="0"/>
  </r>
  <r>
    <x v="192"/>
    <s v="Nicole Burnett"/>
    <s v="Other"/>
    <n v="58"/>
    <s v="London"/>
    <s v="Salad Religious"/>
    <x v="2"/>
    <n v="12.02"/>
    <n v="63"/>
    <n v="1"/>
    <d v="2024-02-23T00:00:00"/>
    <x v="0"/>
    <s v="Cash"/>
    <n v="91.4"/>
    <s v="Paid"/>
    <s v="Salad Religious"/>
    <s v="CHECK"/>
    <s v="OK"/>
    <n v="12.02"/>
    <s v="No"/>
    <x v="1"/>
    <x v="0"/>
    <x v="0"/>
  </r>
  <r>
    <x v="193"/>
    <s v="Ashley Wilson"/>
    <s v="Female"/>
    <n v="65"/>
    <s v="Birmingham"/>
    <s v="Salad Improve"/>
    <x v="3"/>
    <n v="3.29"/>
    <n v="63"/>
    <n v="3"/>
    <d v="2024-07-03T00:00:00"/>
    <x v="4"/>
    <s v="Cash"/>
    <n v="82.37"/>
    <s v="Paid"/>
    <s v="Salad Improve"/>
    <s v="CHECK"/>
    <s v="OK"/>
    <n v="9.870000000000001"/>
    <s v="No"/>
    <x v="1"/>
    <x v="0"/>
    <x v="0"/>
  </r>
  <r>
    <x v="194"/>
    <s v="Linda Wallace"/>
    <s v="Female"/>
    <n v="51"/>
    <s v="Coventry"/>
    <s v="Pasta Quite"/>
    <x v="4"/>
    <n v="17.350000000000001"/>
    <n v="63"/>
    <n v="2"/>
    <d v="2023-10-12T00:00:00"/>
    <x v="4"/>
    <s v="Cash"/>
    <n v="115.92"/>
    <s v="Paid"/>
    <s v="Pasta Quite"/>
    <s v="CHECK"/>
    <s v="OK"/>
    <n v="34.700000000000003"/>
    <s v="No"/>
    <x v="1"/>
    <x v="0"/>
    <x v="0"/>
  </r>
  <r>
    <x v="195"/>
    <s v="Wayne Swanson"/>
    <s v="Female"/>
    <n v="53"/>
    <s v="Leeds"/>
    <s v="Drink Area"/>
    <x v="3"/>
    <n v="3.46"/>
    <n v="63"/>
    <n v="3"/>
    <d v="2023-11-11T00:00:00"/>
    <x v="5"/>
    <s v="Card"/>
    <n v="66.430000000000007"/>
    <s v="Pending"/>
    <s v="Drink Area"/>
    <s v="CHECK"/>
    <s v="OK"/>
    <n v="10.379999999999999"/>
    <s v="No"/>
    <x v="1"/>
    <x v="0"/>
    <x v="1"/>
  </r>
  <r>
    <x v="196"/>
    <s v="Alexander Anderson"/>
    <s v="Female"/>
    <n v="27"/>
    <s v="Bristol"/>
    <s v="Pasta Total"/>
    <x v="2"/>
    <n v="4.68"/>
    <n v="64"/>
    <n v="2"/>
    <d v="2024-07-16T00:00:00"/>
    <x v="0"/>
    <s v="Card"/>
    <n v="50.12"/>
    <s v="Pending"/>
    <s v="Pasta Total"/>
    <s v="CHECK"/>
    <s v="OK"/>
    <n v="9.36"/>
    <s v="No"/>
    <x v="1"/>
    <x v="0"/>
    <x v="0"/>
  </r>
  <r>
    <x v="197"/>
    <s v="Angela Lynn"/>
    <s v="Female"/>
    <n v="48"/>
    <s v="London"/>
    <s v="Dessert Structure"/>
    <x v="4"/>
    <n v="12.63"/>
    <n v="64"/>
    <n v="1"/>
    <d v="2023-01-09T00:00:00"/>
    <x v="5"/>
    <s v="UPI"/>
    <n v="33.72"/>
    <s v="Paid"/>
    <s v="Dessert Structure"/>
    <s v="CHECK"/>
    <s v="OK"/>
    <n v="12.63"/>
    <s v="No"/>
    <x v="1"/>
    <x v="0"/>
    <x v="0"/>
  </r>
  <r>
    <x v="198"/>
    <s v="Kirk Martinez"/>
    <s v="Male"/>
    <n v="18"/>
    <s v="Bristol"/>
    <s v="Drink Fly"/>
    <x v="2"/>
    <n v="12.43"/>
    <n v="65"/>
    <n v="3"/>
    <d v="2024-03-18T00:00:00"/>
    <x v="3"/>
    <s v="Card"/>
    <n v="110.73"/>
    <s v="Pending"/>
    <s v="Drink Fly"/>
    <s v="CHECK"/>
    <s v="OK"/>
    <n v="37.29"/>
    <s v="No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80731-AC25-4286-A331-52C371F815C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Branch Location">
  <location ref="H16:J23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Row" showAll="0">
      <items count="7">
        <item x="1"/>
        <item x="3"/>
        <item x="0"/>
        <item x="2"/>
        <item x="5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3" baseField="0" baseItem="0"/>
    <dataField name="Count of order_id" fld="8" subtotal="count" baseField="11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25280-C4CB-4207-90A1-6C976931C76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ategory">
  <location ref="H4:J11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5"/>
        <item x="0"/>
        <item x="4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3" baseField="0" baseItem="0"/>
    <dataField name="Sum of quantity" fld="9" baseField="0" baseItem="0"/>
  </dataFields>
  <chartFormats count="1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150FE-7698-48C5-93BE-BD7CA61994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Customer ID">
  <location ref="A4:B15" firstHeaderRow="1" firstDataRow="1" firstDataCol="1"/>
  <pivotFields count="23">
    <pivotField axis="axisRow" showAll="0" measureFilter="1" sortType="descending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9"/>
    </i>
    <i>
      <x v="175"/>
    </i>
    <i>
      <x v="147"/>
    </i>
    <i>
      <x v="157"/>
    </i>
    <i>
      <x v="45"/>
    </i>
    <i>
      <x v="117"/>
    </i>
    <i>
      <x v="160"/>
    </i>
    <i>
      <x v="146"/>
    </i>
    <i>
      <x v="32"/>
    </i>
    <i>
      <x v="122"/>
    </i>
    <i t="grand">
      <x/>
    </i>
  </rowItems>
  <colItems count="1">
    <i/>
  </colItems>
  <dataFields count="1">
    <dataField name="Sum of amount" fld="13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A89B7-4C82-4E2C-9450-C458581AE4F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evenue Flag">
  <location ref="A12:C15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3" baseField="0" baseItem="0"/>
    <dataField name="Count of order_id" fld="8" subtotal="count" baseField="20" baseItem="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20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20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20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6C307-76B0-4F9E-83C2-66B1D9D280E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ay">
  <location ref="A4:C7" firstHeaderRow="0" firstDataRow="1" firstDataCol="1"/>
  <pivotFields count="23">
    <pivotField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id" fld="8" subtotal="count" baseField="22" baseItem="0"/>
    <dataField name="Sum of amount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124C2-49FA-4716-86D4-52BB2EDB03A5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urchase Time">
  <location ref="F4:H7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3" baseField="0" baseItem="0"/>
    <dataField name="Count of order_id" fld="8" subtotal="count" baseField="21" baseItem="0"/>
  </dataFields>
  <formats count="1">
    <format dxfId="1">
      <pivotArea field="21" type="button" dataOnly="0" labelOnly="1" outline="0" axis="axisRow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7FB59-5739-4FFB-9866-8A310A965319}" name="Table1" displayName="Table1" ref="A1:O200" totalsRowShown="0" headerRowDxfId="66" dataDxfId="65">
  <autoFilter ref="A1:O200" xr:uid="{C967FB59-5739-4FFB-9866-8A310A965319}"/>
  <tableColumns count="15">
    <tableColumn id="1" xr3:uid="{3593C28E-25F3-4DEE-8A46-5C89AD80AF46}" name="customer_id" dataDxfId="64"/>
    <tableColumn id="2" xr3:uid="{8F4F8859-5F98-4E58-82ED-BACB45C064FB}" name="name" dataDxfId="63"/>
    <tableColumn id="3" xr3:uid="{5D82CDBD-D2B7-4ECF-BE00-B0C0838A0AAE}" name="gender" dataDxfId="62"/>
    <tableColumn id="4" xr3:uid="{2EEE0447-1BC1-425D-880E-6A67C674815E}" name="age" dataDxfId="61"/>
    <tableColumn id="5" xr3:uid="{093E71F0-EE8D-4CD7-AFA8-59414B26033E}" name="city" dataDxfId="60"/>
    <tableColumn id="7" xr3:uid="{521F8B67-0E2F-4183-A248-EC385008F1A3}" name="item_name" dataDxfId="59"/>
    <tableColumn id="8" xr3:uid="{4621D95C-F091-4157-B34D-85B9DA58A266}" name="category" dataDxfId="58"/>
    <tableColumn id="9" xr3:uid="{E0B44428-2CBE-471F-B65B-734B13046DAA}" name="price" dataDxfId="57"/>
    <tableColumn id="11" xr3:uid="{567830BD-F131-472D-8ACB-073FF02C581D}" name="order_id" dataDxfId="56"/>
    <tableColumn id="12" xr3:uid="{92DD3805-E420-4CCE-9BF9-107E9B68B0E9}" name="quantity" dataDxfId="55"/>
    <tableColumn id="14" xr3:uid="{C1BC6DAB-DB41-469E-B4DB-03C33100480E}" name="order_date" dataDxfId="54"/>
    <tableColumn id="15" xr3:uid="{7B44079D-0B33-4B59-9BAB-4A9385D49A06}" name="branch_location" dataDxfId="53"/>
    <tableColumn id="17" xr3:uid="{9351EC37-89D1-4A1B-9332-CDFAF9B22321}" name="payment_method" dataDxfId="52"/>
    <tableColumn id="18" xr3:uid="{72BD46F4-6398-4A5A-9244-3FED0ABCE356}" name="amount" dataDxfId="51"/>
    <tableColumn id="19" xr3:uid="{6E452670-47CB-48A7-9138-E29E7875753B}" name="status" dataDxfId="5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D1C95-FD8C-4131-BA52-CD83C8E2F626}" name="Table13" displayName="Table13" ref="A1:W200" totalsRowShown="0" headerRowDxfId="49" dataDxfId="48">
  <autoFilter ref="A1:W200" xr:uid="{C967FB59-5739-4FFB-9866-8A310A965319}"/>
  <tableColumns count="23">
    <tableColumn id="1" xr3:uid="{A38DF048-F754-4F2C-A01A-C912DF28BFCC}" name="customer_id" dataDxfId="47" totalsRowDxfId="46"/>
    <tableColumn id="2" xr3:uid="{2C35F979-C822-43B2-B16D-DE9F67503FC2}" name="name" dataDxfId="45" totalsRowDxfId="44"/>
    <tableColumn id="3" xr3:uid="{252B5A1C-BE35-42E7-9D30-8B9C58BBC706}" name="gender" dataDxfId="43" totalsRowDxfId="42"/>
    <tableColumn id="4" xr3:uid="{FCBF44D6-7FFA-4EC3-9BAD-BBDCDC0AE400}" name="age" dataDxfId="41" totalsRowDxfId="40"/>
    <tableColumn id="5" xr3:uid="{341E157D-3472-49BE-88A2-B47A25BBFEA3}" name="city" dataDxfId="39" totalsRowDxfId="38"/>
    <tableColumn id="7" xr3:uid="{725B7AF3-655E-4D6B-B8A5-228D7C510C57}" name="item_name" dataDxfId="37" totalsRowDxfId="36"/>
    <tableColumn id="8" xr3:uid="{D7595904-3AC9-44F4-BA36-493E17DAAFCA}" name="category" dataDxfId="35" totalsRowDxfId="34"/>
    <tableColumn id="9" xr3:uid="{CF4F7C9B-84F1-40A9-B30D-B8B48F0B4E85}" name="price" dataDxfId="33" totalsRowDxfId="32"/>
    <tableColumn id="11" xr3:uid="{14ED6AA8-E542-4D2E-A614-1F6BCEC404BF}" name="order_id" dataDxfId="31" totalsRowDxfId="30"/>
    <tableColumn id="12" xr3:uid="{CF7634DE-479A-4AAB-BA09-6373CAD821A7}" name="quantity" dataDxfId="29" totalsRowDxfId="28"/>
    <tableColumn id="14" xr3:uid="{411A23F1-ED2D-4B24-B959-8F57DA07E520}" name="order_date" dataDxfId="27" totalsRowDxfId="26"/>
    <tableColumn id="15" xr3:uid="{4B11F73E-FEE6-407C-88CA-E725F87F95A2}" name="branch_location" dataDxfId="25" totalsRowDxfId="24"/>
    <tableColumn id="17" xr3:uid="{DEBDCD46-E0C2-485E-AC10-2ACE7CA1E6E1}" name="payment_method" dataDxfId="23" totalsRowDxfId="22"/>
    <tableColumn id="18" xr3:uid="{3145E3C6-801E-4844-8D58-0F0B822DEBF5}" name="amount" dataDxfId="21" totalsRowDxfId="20"/>
    <tableColumn id="19" xr3:uid="{41F5ACF5-1C7D-4C5E-89FB-17FFBC79F413}" name="status" dataDxfId="19" totalsRowDxfId="18"/>
    <tableColumn id="6" xr3:uid="{C3F7B1C9-1FAB-4FC3-981D-D379820C1877}" name="Space Trimming" dataDxfId="17" totalsRowDxfId="16">
      <calculatedColumnFormula>TRIM(Table13[[#This Row],[item_name]])</calculatedColumnFormula>
    </tableColumn>
    <tableColumn id="10" xr3:uid="{89490233-2DCF-4979-A062-AFC06BBD7C5D}" name="Validate Amount" dataDxfId="15" totalsRowDxfId="14">
      <calculatedColumnFormula>IF(Table13[[#This Row],[amount]]=Table13[[#This Row],[price]]*Table13[[#This Row],[quantity]],"OK","CHECK")</calculatedColumnFormula>
    </tableColumn>
    <tableColumn id="13" xr3:uid="{82EC83FC-EC45-42DE-8F9D-09E2159057A6}" name="Validate Age" dataDxfId="13" totalsRowDxfId="12">
      <calculatedColumnFormula>IF(OR(Table13[[#This Row],[age]]&lt;17,Table13[[#This Row],[age]]&gt;100),"OUTLIER","OK")</calculatedColumnFormula>
    </tableColumn>
    <tableColumn id="16" xr3:uid="{882EF9FE-931C-4740-9AFD-1375B1BF1CE1}" name="Revenue" dataDxfId="11" totalsRowDxfId="10">
      <calculatedColumnFormula>Table13[[#This Row],[price]]*Table13[[#This Row],[quantity]]</calculatedColumnFormula>
    </tableColumn>
    <tableColumn id="20" xr3:uid="{8A176D25-AE26-4C5D-BD1D-213A812EAACA}" name="Keyword Search" dataDxfId="9" totalsRowDxfId="8">
      <calculatedColumnFormula>IF(ISNUMBER(SEARCH("Pizza",Table13[[#This Row],[Space Trimming]])),"Yes","No")</calculatedColumnFormula>
    </tableColumn>
    <tableColumn id="21" xr3:uid="{21C9EEBB-543B-44E0-8575-E3452123AF26}" name="Validate Order count" dataDxfId="7" totalsRowDxfId="6">
      <calculatedColumnFormula>IF(Table13[[#This Row],[quantity]]&gt;3,"Normal","Low")</calculatedColumnFormula>
    </tableColumn>
    <tableColumn id="22" xr3:uid="{6DFB0AF6-E30A-41E3-907C-F1C82FA8F04B}" name="Time of Orders" dataDxfId="5" totalsRowDxfId="4">
      <calculatedColumnFormula>IF(Table13[[#This Row],[order_date]]&gt;TODAY()-30,"Recent","Old")</calculatedColumnFormula>
    </tableColumn>
    <tableColumn id="23" xr3:uid="{D81C78B0-817A-4F8E-8791-0A53FB3D7F7B}" name="Weekend/Weekday Orders" dataDxfId="3" totalsRowDxfId="2">
      <calculatedColumnFormula>IF(WEEKDAY(Table13[[#This Row],[order_date]],2)&gt;5,"Weekend","Weekday")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4384-BE1A-4350-81BE-DD19681303AE}">
  <dimension ref="A1:O200"/>
  <sheetViews>
    <sheetView workbookViewId="0">
      <selection activeCell="T199" sqref="T199"/>
    </sheetView>
  </sheetViews>
  <sheetFormatPr defaultRowHeight="14.4" x14ac:dyDescent="0.3"/>
  <cols>
    <col min="1" max="1" width="12.77734375" customWidth="1"/>
    <col min="6" max="6" width="11.77734375" customWidth="1"/>
    <col min="7" max="7" width="9.77734375" customWidth="1"/>
    <col min="9" max="9" width="9.44140625" customWidth="1"/>
    <col min="10" max="10" width="9.21875" customWidth="1"/>
    <col min="11" max="11" width="11.5546875" customWidth="1"/>
    <col min="12" max="12" width="15.77734375" customWidth="1"/>
    <col min="13" max="13" width="16.6640625" customWidth="1"/>
    <col min="14" max="14" width="9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213</v>
      </c>
      <c r="G1" s="1" t="s">
        <v>214</v>
      </c>
      <c r="H1" s="1" t="s">
        <v>215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277</v>
      </c>
      <c r="O1" s="1" t="s">
        <v>278</v>
      </c>
    </row>
    <row r="2" spans="1:15" x14ac:dyDescent="0.3">
      <c r="A2" s="1">
        <v>1</v>
      </c>
      <c r="B2" s="1" t="s">
        <v>5</v>
      </c>
      <c r="C2" s="1" t="s">
        <v>6</v>
      </c>
      <c r="D2" s="1">
        <v>51</v>
      </c>
      <c r="E2" s="1" t="s">
        <v>7</v>
      </c>
      <c r="F2" s="1" t="s">
        <v>216</v>
      </c>
      <c r="G2" s="1" t="s">
        <v>217</v>
      </c>
      <c r="H2" s="1">
        <v>16.79</v>
      </c>
      <c r="I2" s="1">
        <v>1</v>
      </c>
      <c r="J2" s="1">
        <v>2</v>
      </c>
      <c r="K2" s="2">
        <v>45274</v>
      </c>
      <c r="L2" s="1" t="s">
        <v>18</v>
      </c>
      <c r="M2" s="1" t="s">
        <v>279</v>
      </c>
      <c r="N2" s="1">
        <v>34.42</v>
      </c>
      <c r="O2" s="1" t="s">
        <v>280</v>
      </c>
    </row>
    <row r="3" spans="1:15" x14ac:dyDescent="0.3">
      <c r="A3" s="1">
        <v>2</v>
      </c>
      <c r="B3" s="1" t="s">
        <v>8</v>
      </c>
      <c r="C3" s="1" t="s">
        <v>6</v>
      </c>
      <c r="D3" s="1">
        <v>33</v>
      </c>
      <c r="E3" s="1" t="s">
        <v>7</v>
      </c>
      <c r="F3" s="1" t="s">
        <v>218</v>
      </c>
      <c r="G3" s="1" t="s">
        <v>219</v>
      </c>
      <c r="H3" s="1">
        <v>19.39</v>
      </c>
      <c r="I3" s="1">
        <v>1</v>
      </c>
      <c r="J3" s="1">
        <v>1</v>
      </c>
      <c r="K3" s="2">
        <v>45109</v>
      </c>
      <c r="L3" s="1" t="s">
        <v>7</v>
      </c>
      <c r="M3" s="1" t="s">
        <v>281</v>
      </c>
      <c r="N3" s="1">
        <v>127.57</v>
      </c>
      <c r="O3" s="1" t="s">
        <v>282</v>
      </c>
    </row>
    <row r="4" spans="1:15" x14ac:dyDescent="0.3">
      <c r="A4" s="1">
        <v>3</v>
      </c>
      <c r="B4" s="1" t="s">
        <v>9</v>
      </c>
      <c r="C4" s="1" t="s">
        <v>10</v>
      </c>
      <c r="D4" s="1">
        <v>51</v>
      </c>
      <c r="E4" s="1" t="s">
        <v>11</v>
      </c>
      <c r="F4" s="1" t="s">
        <v>220</v>
      </c>
      <c r="G4" s="1" t="s">
        <v>217</v>
      </c>
      <c r="H4" s="1">
        <v>17.72</v>
      </c>
      <c r="I4" s="1">
        <v>2</v>
      </c>
      <c r="J4" s="1">
        <v>2</v>
      </c>
      <c r="K4" s="2">
        <v>45420</v>
      </c>
      <c r="L4" s="1" t="s">
        <v>14</v>
      </c>
      <c r="M4" s="1" t="s">
        <v>283</v>
      </c>
      <c r="N4" s="1">
        <v>68.8</v>
      </c>
      <c r="O4" s="1" t="s">
        <v>282</v>
      </c>
    </row>
    <row r="5" spans="1:15" x14ac:dyDescent="0.3">
      <c r="A5" s="1">
        <v>4</v>
      </c>
      <c r="B5" s="1" t="s">
        <v>12</v>
      </c>
      <c r="C5" s="1" t="s">
        <v>13</v>
      </c>
      <c r="D5" s="1">
        <v>41</v>
      </c>
      <c r="E5" s="1" t="s">
        <v>14</v>
      </c>
      <c r="F5" s="1" t="s">
        <v>221</v>
      </c>
      <c r="G5" s="1" t="s">
        <v>222</v>
      </c>
      <c r="H5" s="1">
        <v>11.69</v>
      </c>
      <c r="I5" s="1">
        <v>2</v>
      </c>
      <c r="J5" s="1">
        <v>1</v>
      </c>
      <c r="K5" s="2">
        <v>45464</v>
      </c>
      <c r="L5" s="1" t="s">
        <v>7</v>
      </c>
      <c r="M5" s="1" t="s">
        <v>281</v>
      </c>
      <c r="N5" s="1">
        <v>65.59</v>
      </c>
      <c r="O5" s="1" t="s">
        <v>280</v>
      </c>
    </row>
    <row r="6" spans="1:15" x14ac:dyDescent="0.3">
      <c r="A6" s="1">
        <v>5</v>
      </c>
      <c r="B6" s="1" t="s">
        <v>15</v>
      </c>
      <c r="C6" s="1" t="s">
        <v>10</v>
      </c>
      <c r="D6" s="1">
        <v>51</v>
      </c>
      <c r="E6" s="1" t="s">
        <v>16</v>
      </c>
      <c r="F6" s="1" t="s">
        <v>223</v>
      </c>
      <c r="G6" s="1" t="s">
        <v>224</v>
      </c>
      <c r="H6" s="1">
        <v>11.17</v>
      </c>
      <c r="I6" s="1">
        <v>2</v>
      </c>
      <c r="J6" s="1">
        <v>3</v>
      </c>
      <c r="K6" s="2">
        <v>45313</v>
      </c>
      <c r="L6" s="1" t="s">
        <v>16</v>
      </c>
      <c r="M6" s="1" t="s">
        <v>279</v>
      </c>
      <c r="N6" s="1">
        <v>63.8</v>
      </c>
      <c r="O6" s="1" t="s">
        <v>282</v>
      </c>
    </row>
    <row r="7" spans="1:15" x14ac:dyDescent="0.3">
      <c r="A7" s="1">
        <v>6</v>
      </c>
      <c r="B7" s="1" t="s">
        <v>17</v>
      </c>
      <c r="C7" s="1" t="s">
        <v>13</v>
      </c>
      <c r="D7" s="1">
        <v>40</v>
      </c>
      <c r="E7" s="1" t="s">
        <v>18</v>
      </c>
      <c r="F7" s="1" t="s">
        <v>225</v>
      </c>
      <c r="G7" s="1" t="s">
        <v>224</v>
      </c>
      <c r="H7" s="1">
        <v>13.01</v>
      </c>
      <c r="I7" s="1">
        <v>2</v>
      </c>
      <c r="J7" s="1">
        <v>3</v>
      </c>
      <c r="K7" s="2">
        <v>45111</v>
      </c>
      <c r="L7" s="1" t="s">
        <v>18</v>
      </c>
      <c r="M7" s="1" t="s">
        <v>281</v>
      </c>
      <c r="N7" s="1">
        <v>95.49</v>
      </c>
      <c r="O7" s="1" t="s">
        <v>280</v>
      </c>
    </row>
    <row r="8" spans="1:15" x14ac:dyDescent="0.3">
      <c r="A8" s="1">
        <v>7</v>
      </c>
      <c r="B8" s="1" t="s">
        <v>19</v>
      </c>
      <c r="C8" s="1" t="s">
        <v>13</v>
      </c>
      <c r="D8" s="1">
        <v>61</v>
      </c>
      <c r="E8" s="1" t="s">
        <v>7</v>
      </c>
      <c r="F8" s="1" t="s">
        <v>226</v>
      </c>
      <c r="G8" s="1" t="s">
        <v>227</v>
      </c>
      <c r="H8" s="1">
        <v>8.56</v>
      </c>
      <c r="I8" s="1">
        <v>2</v>
      </c>
      <c r="J8" s="1">
        <v>3</v>
      </c>
      <c r="K8" s="2">
        <v>45483</v>
      </c>
      <c r="L8" s="1" t="s">
        <v>14</v>
      </c>
      <c r="M8" s="1" t="s">
        <v>279</v>
      </c>
      <c r="N8" s="1">
        <v>48.93</v>
      </c>
      <c r="O8" s="1" t="s">
        <v>282</v>
      </c>
    </row>
    <row r="9" spans="1:15" x14ac:dyDescent="0.3">
      <c r="A9" s="1">
        <v>8</v>
      </c>
      <c r="B9" s="1" t="s">
        <v>20</v>
      </c>
      <c r="C9" s="1" t="s">
        <v>13</v>
      </c>
      <c r="D9" s="1">
        <v>21</v>
      </c>
      <c r="E9" s="1" t="s">
        <v>16</v>
      </c>
      <c r="F9" s="1" t="s">
        <v>228</v>
      </c>
      <c r="G9" s="1" t="s">
        <v>222</v>
      </c>
      <c r="H9" s="1">
        <v>6.68</v>
      </c>
      <c r="I9" s="1">
        <v>3</v>
      </c>
      <c r="J9" s="1">
        <v>1</v>
      </c>
      <c r="K9" s="2">
        <v>45479</v>
      </c>
      <c r="L9" s="1" t="s">
        <v>7</v>
      </c>
      <c r="M9" s="1" t="s">
        <v>279</v>
      </c>
      <c r="N9" s="1">
        <v>38.03</v>
      </c>
      <c r="O9" s="1" t="s">
        <v>282</v>
      </c>
    </row>
    <row r="10" spans="1:15" x14ac:dyDescent="0.3">
      <c r="A10" s="1">
        <v>9</v>
      </c>
      <c r="B10" s="1" t="s">
        <v>21</v>
      </c>
      <c r="C10" s="1" t="s">
        <v>10</v>
      </c>
      <c r="D10" s="1">
        <v>53</v>
      </c>
      <c r="E10" s="1" t="s">
        <v>11</v>
      </c>
      <c r="F10" s="1" t="s">
        <v>229</v>
      </c>
      <c r="G10" s="1" t="s">
        <v>230</v>
      </c>
      <c r="H10" s="1">
        <v>11.64</v>
      </c>
      <c r="I10" s="1">
        <v>3</v>
      </c>
      <c r="J10" s="1">
        <v>2</v>
      </c>
      <c r="K10" s="2">
        <v>45121</v>
      </c>
      <c r="L10" s="1" t="s">
        <v>7</v>
      </c>
      <c r="M10" s="1" t="s">
        <v>281</v>
      </c>
      <c r="N10" s="1">
        <v>95.61</v>
      </c>
      <c r="O10" s="1" t="s">
        <v>280</v>
      </c>
    </row>
    <row r="11" spans="1:15" x14ac:dyDescent="0.3">
      <c r="A11" s="1">
        <v>10</v>
      </c>
      <c r="B11" s="1" t="s">
        <v>22</v>
      </c>
      <c r="C11" s="1" t="s">
        <v>10</v>
      </c>
      <c r="D11" s="1">
        <v>59</v>
      </c>
      <c r="E11" s="1" t="s">
        <v>23</v>
      </c>
      <c r="F11" s="1" t="s">
        <v>231</v>
      </c>
      <c r="G11" s="1" t="s">
        <v>219</v>
      </c>
      <c r="H11" s="1">
        <v>10.54</v>
      </c>
      <c r="I11" s="1">
        <v>3</v>
      </c>
      <c r="J11" s="1">
        <v>2</v>
      </c>
      <c r="K11" s="2">
        <v>45475</v>
      </c>
      <c r="L11" s="1" t="s">
        <v>7</v>
      </c>
      <c r="M11" s="1" t="s">
        <v>281</v>
      </c>
      <c r="N11" s="1">
        <v>191.12</v>
      </c>
      <c r="O11" s="1" t="s">
        <v>280</v>
      </c>
    </row>
    <row r="12" spans="1:15" x14ac:dyDescent="0.3">
      <c r="A12" s="1">
        <v>11</v>
      </c>
      <c r="B12" s="1" t="s">
        <v>24</v>
      </c>
      <c r="C12" s="1" t="s">
        <v>6</v>
      </c>
      <c r="D12" s="1">
        <v>39</v>
      </c>
      <c r="E12" s="1" t="s">
        <v>23</v>
      </c>
      <c r="F12" s="1" t="s">
        <v>232</v>
      </c>
      <c r="G12" s="1" t="s">
        <v>219</v>
      </c>
      <c r="H12" s="1">
        <v>14.99</v>
      </c>
      <c r="I12" s="1">
        <v>4</v>
      </c>
      <c r="J12" s="1">
        <v>2</v>
      </c>
      <c r="K12" s="2">
        <v>45311</v>
      </c>
      <c r="L12" s="1" t="s">
        <v>14</v>
      </c>
      <c r="M12" s="1" t="s">
        <v>279</v>
      </c>
      <c r="N12" s="1">
        <v>24.66</v>
      </c>
      <c r="O12" s="1" t="s">
        <v>280</v>
      </c>
    </row>
    <row r="13" spans="1:15" x14ac:dyDescent="0.3">
      <c r="A13" s="1">
        <v>12</v>
      </c>
      <c r="B13" s="1" t="s">
        <v>25</v>
      </c>
      <c r="C13" s="1" t="s">
        <v>13</v>
      </c>
      <c r="D13" s="1">
        <v>41</v>
      </c>
      <c r="E13" s="1" t="s">
        <v>14</v>
      </c>
      <c r="F13" s="1" t="s">
        <v>233</v>
      </c>
      <c r="G13" s="1" t="s">
        <v>224</v>
      </c>
      <c r="H13" s="1">
        <v>12.19</v>
      </c>
      <c r="I13" s="1">
        <v>4</v>
      </c>
      <c r="J13" s="1">
        <v>3</v>
      </c>
      <c r="K13" s="2">
        <v>45281</v>
      </c>
      <c r="L13" s="1" t="s">
        <v>14</v>
      </c>
      <c r="M13" s="1" t="s">
        <v>281</v>
      </c>
      <c r="N13" s="1">
        <v>33.36</v>
      </c>
      <c r="O13" s="1" t="s">
        <v>282</v>
      </c>
    </row>
    <row r="14" spans="1:15" x14ac:dyDescent="0.3">
      <c r="A14" s="1">
        <v>13</v>
      </c>
      <c r="B14" s="1" t="s">
        <v>26</v>
      </c>
      <c r="C14" s="1" t="s">
        <v>6</v>
      </c>
      <c r="D14" s="1">
        <v>53</v>
      </c>
      <c r="E14" s="1" t="s">
        <v>18</v>
      </c>
      <c r="F14" s="1" t="s">
        <v>234</v>
      </c>
      <c r="G14" s="1" t="s">
        <v>224</v>
      </c>
      <c r="H14" s="1">
        <v>15.1</v>
      </c>
      <c r="I14" s="1">
        <v>4</v>
      </c>
      <c r="J14" s="1">
        <v>1</v>
      </c>
      <c r="K14" s="2">
        <v>45101</v>
      </c>
      <c r="L14" s="1" t="s">
        <v>23</v>
      </c>
      <c r="M14" s="1" t="s">
        <v>279</v>
      </c>
      <c r="N14" s="1">
        <v>26.43</v>
      </c>
      <c r="O14" s="1" t="s">
        <v>280</v>
      </c>
    </row>
    <row r="15" spans="1:15" x14ac:dyDescent="0.3">
      <c r="A15" s="1">
        <v>14</v>
      </c>
      <c r="B15" s="1" t="s">
        <v>27</v>
      </c>
      <c r="C15" s="1" t="s">
        <v>10</v>
      </c>
      <c r="D15" s="1">
        <v>23</v>
      </c>
      <c r="E15" s="1" t="s">
        <v>23</v>
      </c>
      <c r="F15" s="1" t="s">
        <v>235</v>
      </c>
      <c r="G15" s="1" t="s">
        <v>224</v>
      </c>
      <c r="H15" s="1">
        <v>3.35</v>
      </c>
      <c r="I15" s="1">
        <v>5</v>
      </c>
      <c r="J15" s="1">
        <v>2</v>
      </c>
      <c r="K15" s="2">
        <v>45457</v>
      </c>
      <c r="L15" s="1" t="s">
        <v>18</v>
      </c>
      <c r="M15" s="1" t="s">
        <v>279</v>
      </c>
      <c r="N15" s="1">
        <v>14.28</v>
      </c>
      <c r="O15" s="1" t="s">
        <v>282</v>
      </c>
    </row>
    <row r="16" spans="1:15" x14ac:dyDescent="0.3">
      <c r="A16" s="1">
        <v>15</v>
      </c>
      <c r="B16" s="1" t="s">
        <v>28</v>
      </c>
      <c r="C16" s="1" t="s">
        <v>10</v>
      </c>
      <c r="D16" s="1">
        <v>22</v>
      </c>
      <c r="E16" s="1" t="s">
        <v>23</v>
      </c>
      <c r="F16" s="1" t="s">
        <v>236</v>
      </c>
      <c r="G16" s="1" t="s">
        <v>219</v>
      </c>
      <c r="H16" s="1">
        <v>10.029999999999999</v>
      </c>
      <c r="I16" s="1">
        <v>5</v>
      </c>
      <c r="J16" s="1">
        <v>2</v>
      </c>
      <c r="K16" s="2">
        <v>45238</v>
      </c>
      <c r="L16" s="1" t="s">
        <v>16</v>
      </c>
      <c r="M16" s="1" t="s">
        <v>281</v>
      </c>
      <c r="N16" s="1">
        <v>67.92</v>
      </c>
      <c r="O16" s="1" t="s">
        <v>282</v>
      </c>
    </row>
    <row r="17" spans="1:15" x14ac:dyDescent="0.3">
      <c r="A17" s="1">
        <v>16</v>
      </c>
      <c r="B17" s="1" t="s">
        <v>29</v>
      </c>
      <c r="C17" s="1" t="s">
        <v>13</v>
      </c>
      <c r="D17" s="1">
        <v>58</v>
      </c>
      <c r="E17" s="1" t="s">
        <v>23</v>
      </c>
      <c r="F17" s="1" t="s">
        <v>237</v>
      </c>
      <c r="G17" s="1" t="s">
        <v>217</v>
      </c>
      <c r="H17" s="1">
        <v>8.92</v>
      </c>
      <c r="I17" s="1">
        <v>6</v>
      </c>
      <c r="J17" s="1">
        <v>3</v>
      </c>
      <c r="K17" s="2">
        <v>45333</v>
      </c>
      <c r="L17" s="1" t="s">
        <v>11</v>
      </c>
      <c r="M17" s="1" t="s">
        <v>279</v>
      </c>
      <c r="N17" s="1">
        <v>105.83</v>
      </c>
      <c r="O17" s="1" t="s">
        <v>280</v>
      </c>
    </row>
    <row r="18" spans="1:15" x14ac:dyDescent="0.3">
      <c r="A18" s="1">
        <v>17</v>
      </c>
      <c r="B18" s="1" t="s">
        <v>30</v>
      </c>
      <c r="C18" s="1" t="s">
        <v>10</v>
      </c>
      <c r="D18" s="1">
        <v>21</v>
      </c>
      <c r="E18" s="1" t="s">
        <v>7</v>
      </c>
      <c r="F18" s="1" t="s">
        <v>238</v>
      </c>
      <c r="G18" s="1" t="s">
        <v>222</v>
      </c>
      <c r="H18" s="1">
        <v>13.08</v>
      </c>
      <c r="I18" s="1">
        <v>6</v>
      </c>
      <c r="J18" s="1">
        <v>1</v>
      </c>
      <c r="K18" s="2">
        <v>45315</v>
      </c>
      <c r="L18" s="1" t="s">
        <v>16</v>
      </c>
      <c r="M18" s="1" t="s">
        <v>283</v>
      </c>
      <c r="N18" s="1">
        <v>72.78</v>
      </c>
      <c r="O18" s="1" t="s">
        <v>280</v>
      </c>
    </row>
    <row r="19" spans="1:15" x14ac:dyDescent="0.3">
      <c r="A19" s="1">
        <v>18</v>
      </c>
      <c r="B19" s="1" t="s">
        <v>31</v>
      </c>
      <c r="C19" s="1" t="s">
        <v>10</v>
      </c>
      <c r="D19" s="1">
        <v>36</v>
      </c>
      <c r="E19" s="1" t="s">
        <v>7</v>
      </c>
      <c r="F19" s="1" t="s">
        <v>239</v>
      </c>
      <c r="G19" s="1" t="s">
        <v>219</v>
      </c>
      <c r="H19" s="1">
        <v>8.82</v>
      </c>
      <c r="I19" s="1">
        <v>6</v>
      </c>
      <c r="J19" s="1">
        <v>3</v>
      </c>
      <c r="K19" s="2">
        <v>45183</v>
      </c>
      <c r="L19" s="1" t="s">
        <v>11</v>
      </c>
      <c r="M19" s="1" t="s">
        <v>283</v>
      </c>
      <c r="N19" s="1">
        <v>53.16</v>
      </c>
      <c r="O19" s="1" t="s">
        <v>280</v>
      </c>
    </row>
    <row r="20" spans="1:15" x14ac:dyDescent="0.3">
      <c r="A20" s="1">
        <v>19</v>
      </c>
      <c r="B20" s="1" t="s">
        <v>32</v>
      </c>
      <c r="C20" s="1" t="s">
        <v>6</v>
      </c>
      <c r="D20" s="1">
        <v>50</v>
      </c>
      <c r="E20" s="1" t="s">
        <v>7</v>
      </c>
      <c r="F20" s="1" t="s">
        <v>240</v>
      </c>
      <c r="G20" s="1" t="s">
        <v>224</v>
      </c>
      <c r="H20" s="1">
        <v>11.34</v>
      </c>
      <c r="I20" s="1">
        <v>7</v>
      </c>
      <c r="J20" s="1">
        <v>1</v>
      </c>
      <c r="K20" s="2">
        <v>45457</v>
      </c>
      <c r="L20" s="1" t="s">
        <v>14</v>
      </c>
      <c r="M20" s="1" t="s">
        <v>281</v>
      </c>
      <c r="N20" s="1">
        <v>68.69</v>
      </c>
      <c r="O20" s="1" t="s">
        <v>282</v>
      </c>
    </row>
    <row r="21" spans="1:15" x14ac:dyDescent="0.3">
      <c r="A21" s="1">
        <v>20</v>
      </c>
      <c r="B21" s="1" t="s">
        <v>33</v>
      </c>
      <c r="C21" s="1" t="s">
        <v>10</v>
      </c>
      <c r="D21" s="1">
        <v>23</v>
      </c>
      <c r="E21" s="1" t="s">
        <v>16</v>
      </c>
      <c r="F21" s="1" t="s">
        <v>241</v>
      </c>
      <c r="G21" s="1" t="s">
        <v>227</v>
      </c>
      <c r="H21" s="1">
        <v>16.8</v>
      </c>
      <c r="I21" s="1">
        <v>7</v>
      </c>
      <c r="J21" s="1">
        <v>3</v>
      </c>
      <c r="K21" s="2">
        <v>45389</v>
      </c>
      <c r="L21" s="1" t="s">
        <v>7</v>
      </c>
      <c r="M21" s="1" t="s">
        <v>279</v>
      </c>
      <c r="N21" s="1">
        <v>45.77</v>
      </c>
      <c r="O21" s="1" t="s">
        <v>282</v>
      </c>
    </row>
    <row r="22" spans="1:15" x14ac:dyDescent="0.3">
      <c r="A22" s="1">
        <v>21</v>
      </c>
      <c r="B22" s="1" t="s">
        <v>34</v>
      </c>
      <c r="C22" s="1" t="s">
        <v>13</v>
      </c>
      <c r="D22" s="1">
        <v>31</v>
      </c>
      <c r="E22" s="1" t="s">
        <v>14</v>
      </c>
      <c r="F22" s="1" t="s">
        <v>242</v>
      </c>
      <c r="G22" s="1" t="s">
        <v>217</v>
      </c>
      <c r="H22" s="1">
        <v>4.33</v>
      </c>
      <c r="I22" s="1">
        <v>7</v>
      </c>
      <c r="J22" s="1">
        <v>2</v>
      </c>
      <c r="K22" s="2">
        <v>44985</v>
      </c>
      <c r="L22" s="1" t="s">
        <v>16</v>
      </c>
      <c r="M22" s="1" t="s">
        <v>281</v>
      </c>
      <c r="N22" s="1">
        <v>99.58</v>
      </c>
      <c r="O22" s="1" t="s">
        <v>280</v>
      </c>
    </row>
    <row r="23" spans="1:15" x14ac:dyDescent="0.3">
      <c r="A23" s="1">
        <v>22</v>
      </c>
      <c r="B23" s="1" t="s">
        <v>35</v>
      </c>
      <c r="C23" s="1" t="s">
        <v>13</v>
      </c>
      <c r="D23" s="1">
        <v>58</v>
      </c>
      <c r="E23" s="1" t="s">
        <v>11</v>
      </c>
      <c r="F23" s="1" t="s">
        <v>243</v>
      </c>
      <c r="G23" s="1" t="s">
        <v>222</v>
      </c>
      <c r="H23" s="1">
        <v>11.12</v>
      </c>
      <c r="I23" s="1">
        <v>8</v>
      </c>
      <c r="J23" s="1">
        <v>1</v>
      </c>
      <c r="K23" s="2">
        <v>44989</v>
      </c>
      <c r="L23" s="1" t="s">
        <v>18</v>
      </c>
      <c r="M23" s="1" t="s">
        <v>283</v>
      </c>
      <c r="N23" s="1">
        <v>37.659999999999997</v>
      </c>
      <c r="O23" s="1" t="s">
        <v>282</v>
      </c>
    </row>
    <row r="24" spans="1:15" x14ac:dyDescent="0.3">
      <c r="A24" s="1">
        <v>23</v>
      </c>
      <c r="B24" s="1" t="s">
        <v>36</v>
      </c>
      <c r="C24" s="1" t="s">
        <v>10</v>
      </c>
      <c r="D24" s="1">
        <v>58</v>
      </c>
      <c r="E24" s="1" t="s">
        <v>18</v>
      </c>
      <c r="F24" s="1" t="s">
        <v>244</v>
      </c>
      <c r="G24" s="1" t="s">
        <v>224</v>
      </c>
      <c r="H24" s="1">
        <v>13.82</v>
      </c>
      <c r="I24" s="1">
        <v>8</v>
      </c>
      <c r="J24" s="1">
        <v>1</v>
      </c>
      <c r="K24" s="2">
        <v>45446</v>
      </c>
      <c r="L24" s="1" t="s">
        <v>23</v>
      </c>
      <c r="M24" s="1" t="s">
        <v>279</v>
      </c>
      <c r="N24" s="1">
        <v>70.349999999999994</v>
      </c>
      <c r="O24" s="1" t="s">
        <v>282</v>
      </c>
    </row>
    <row r="25" spans="1:15" x14ac:dyDescent="0.3">
      <c r="A25" s="1">
        <v>24</v>
      </c>
      <c r="B25" s="1" t="s">
        <v>37</v>
      </c>
      <c r="C25" s="1" t="s">
        <v>10</v>
      </c>
      <c r="D25" s="1">
        <v>56</v>
      </c>
      <c r="E25" s="1" t="s">
        <v>14</v>
      </c>
      <c r="F25" s="1" t="s">
        <v>245</v>
      </c>
      <c r="G25" s="1" t="s">
        <v>222</v>
      </c>
      <c r="H25" s="1">
        <v>7.09</v>
      </c>
      <c r="I25" s="1">
        <v>8</v>
      </c>
      <c r="J25" s="1">
        <v>3</v>
      </c>
      <c r="K25" s="2">
        <v>45329</v>
      </c>
      <c r="L25" s="1" t="s">
        <v>18</v>
      </c>
      <c r="M25" s="1" t="s">
        <v>281</v>
      </c>
      <c r="N25" s="1">
        <v>57.66</v>
      </c>
      <c r="O25" s="1" t="s">
        <v>282</v>
      </c>
    </row>
    <row r="26" spans="1:15" x14ac:dyDescent="0.3">
      <c r="A26" s="1">
        <v>25</v>
      </c>
      <c r="B26" s="1" t="s">
        <v>38</v>
      </c>
      <c r="C26" s="1" t="s">
        <v>10</v>
      </c>
      <c r="D26" s="1">
        <v>55</v>
      </c>
      <c r="E26" s="1" t="s">
        <v>23</v>
      </c>
      <c r="F26" s="1" t="s">
        <v>246</v>
      </c>
      <c r="G26" s="1" t="s">
        <v>227</v>
      </c>
      <c r="H26" s="1">
        <v>16.79</v>
      </c>
      <c r="I26" s="1">
        <v>9</v>
      </c>
      <c r="J26" s="1">
        <v>1</v>
      </c>
      <c r="K26" s="2">
        <v>45074</v>
      </c>
      <c r="L26" s="1" t="s">
        <v>11</v>
      </c>
      <c r="M26" s="1" t="s">
        <v>283</v>
      </c>
      <c r="N26" s="1">
        <v>26.16</v>
      </c>
      <c r="O26" s="1" t="s">
        <v>282</v>
      </c>
    </row>
    <row r="27" spans="1:15" x14ac:dyDescent="0.3">
      <c r="A27" s="1">
        <v>26</v>
      </c>
      <c r="B27" s="1" t="s">
        <v>39</v>
      </c>
      <c r="C27" s="1" t="s">
        <v>6</v>
      </c>
      <c r="D27" s="1">
        <v>36</v>
      </c>
      <c r="E27" s="1" t="s">
        <v>18</v>
      </c>
      <c r="F27" s="1" t="s">
        <v>247</v>
      </c>
      <c r="G27" s="1" t="s">
        <v>227</v>
      </c>
      <c r="H27" s="1">
        <v>18.63</v>
      </c>
      <c r="I27" s="1">
        <v>9</v>
      </c>
      <c r="J27" s="1">
        <v>2</v>
      </c>
      <c r="K27" s="2">
        <v>45346</v>
      </c>
      <c r="L27" s="1" t="s">
        <v>18</v>
      </c>
      <c r="M27" s="1" t="s">
        <v>279</v>
      </c>
      <c r="N27" s="1">
        <v>37.83</v>
      </c>
      <c r="O27" s="1" t="s">
        <v>280</v>
      </c>
    </row>
    <row r="28" spans="1:15" x14ac:dyDescent="0.3">
      <c r="A28" s="1">
        <v>27</v>
      </c>
      <c r="B28" s="1" t="s">
        <v>40</v>
      </c>
      <c r="C28" s="1" t="s">
        <v>6</v>
      </c>
      <c r="D28" s="1">
        <v>64</v>
      </c>
      <c r="E28" s="1" t="s">
        <v>11</v>
      </c>
      <c r="F28" s="1" t="s">
        <v>248</v>
      </c>
      <c r="G28" s="1" t="s">
        <v>222</v>
      </c>
      <c r="H28" s="1">
        <v>19.5</v>
      </c>
      <c r="I28" s="1">
        <v>9</v>
      </c>
      <c r="J28" s="1">
        <v>2</v>
      </c>
      <c r="K28" s="2">
        <v>45254</v>
      </c>
      <c r="L28" s="1" t="s">
        <v>16</v>
      </c>
      <c r="M28" s="1" t="s">
        <v>283</v>
      </c>
      <c r="N28" s="1">
        <v>135.24</v>
      </c>
      <c r="O28" s="1" t="s">
        <v>282</v>
      </c>
    </row>
    <row r="29" spans="1:15" x14ac:dyDescent="0.3">
      <c r="A29" s="1">
        <v>28</v>
      </c>
      <c r="B29" s="1" t="s">
        <v>41</v>
      </c>
      <c r="C29" s="1" t="s">
        <v>13</v>
      </c>
      <c r="D29" s="1">
        <v>33</v>
      </c>
      <c r="E29" s="1" t="s">
        <v>14</v>
      </c>
      <c r="F29" s="1" t="s">
        <v>249</v>
      </c>
      <c r="G29" s="1" t="s">
        <v>219</v>
      </c>
      <c r="H29" s="1">
        <v>6.43</v>
      </c>
      <c r="I29" s="1">
        <v>9</v>
      </c>
      <c r="J29" s="1">
        <v>1</v>
      </c>
      <c r="K29" s="2">
        <v>45134</v>
      </c>
      <c r="L29" s="1" t="s">
        <v>23</v>
      </c>
      <c r="M29" s="1" t="s">
        <v>279</v>
      </c>
      <c r="N29" s="1">
        <v>114.97</v>
      </c>
      <c r="O29" s="1" t="s">
        <v>282</v>
      </c>
    </row>
    <row r="30" spans="1:15" x14ac:dyDescent="0.3">
      <c r="A30" s="1">
        <v>29</v>
      </c>
      <c r="B30" s="1" t="s">
        <v>42</v>
      </c>
      <c r="C30" s="1" t="s">
        <v>6</v>
      </c>
      <c r="D30" s="1">
        <v>65</v>
      </c>
      <c r="E30" s="1" t="s">
        <v>7</v>
      </c>
      <c r="F30" s="1" t="s">
        <v>250</v>
      </c>
      <c r="G30" s="1" t="s">
        <v>230</v>
      </c>
      <c r="H30" s="1">
        <v>8.18</v>
      </c>
      <c r="I30" s="1">
        <v>9</v>
      </c>
      <c r="J30" s="1">
        <v>3</v>
      </c>
      <c r="K30" s="2">
        <v>44993</v>
      </c>
      <c r="L30" s="1" t="s">
        <v>11</v>
      </c>
      <c r="M30" s="1" t="s">
        <v>283</v>
      </c>
      <c r="N30" s="1">
        <v>107.99</v>
      </c>
      <c r="O30" s="1" t="s">
        <v>280</v>
      </c>
    </row>
    <row r="31" spans="1:15" x14ac:dyDescent="0.3">
      <c r="A31" s="1">
        <v>30</v>
      </c>
      <c r="B31" s="1" t="s">
        <v>43</v>
      </c>
      <c r="C31" s="1" t="s">
        <v>13</v>
      </c>
      <c r="D31" s="1">
        <v>31</v>
      </c>
      <c r="E31" s="1" t="s">
        <v>7</v>
      </c>
      <c r="F31" s="1" t="s">
        <v>251</v>
      </c>
      <c r="G31" s="1" t="s">
        <v>227</v>
      </c>
      <c r="H31" s="1">
        <v>8.86</v>
      </c>
      <c r="I31" s="1">
        <v>10</v>
      </c>
      <c r="J31" s="1">
        <v>2</v>
      </c>
      <c r="K31" s="2">
        <v>45145</v>
      </c>
      <c r="L31" s="1" t="s">
        <v>16</v>
      </c>
      <c r="M31" s="1" t="s">
        <v>283</v>
      </c>
      <c r="N31" s="1">
        <v>134.86000000000001</v>
      </c>
      <c r="O31" s="1" t="s">
        <v>282</v>
      </c>
    </row>
    <row r="32" spans="1:15" x14ac:dyDescent="0.3">
      <c r="A32" s="1">
        <v>31</v>
      </c>
      <c r="B32" s="1" t="s">
        <v>44</v>
      </c>
      <c r="C32" s="1" t="s">
        <v>13</v>
      </c>
      <c r="D32" s="1">
        <v>31</v>
      </c>
      <c r="E32" s="1" t="s">
        <v>18</v>
      </c>
      <c r="F32" s="1" t="s">
        <v>252</v>
      </c>
      <c r="G32" s="1" t="s">
        <v>222</v>
      </c>
      <c r="H32" s="1">
        <v>11.09</v>
      </c>
      <c r="I32" s="1">
        <v>10</v>
      </c>
      <c r="J32" s="1">
        <v>2</v>
      </c>
      <c r="K32" s="2">
        <v>45032</v>
      </c>
      <c r="L32" s="1" t="s">
        <v>16</v>
      </c>
      <c r="M32" s="1" t="s">
        <v>279</v>
      </c>
      <c r="N32" s="1">
        <v>69.02</v>
      </c>
      <c r="O32" s="1" t="s">
        <v>280</v>
      </c>
    </row>
    <row r="33" spans="1:15" x14ac:dyDescent="0.3">
      <c r="A33" s="1">
        <v>32</v>
      </c>
      <c r="B33" s="1" t="s">
        <v>45</v>
      </c>
      <c r="C33" s="1" t="s">
        <v>13</v>
      </c>
      <c r="D33" s="1">
        <v>63</v>
      </c>
      <c r="E33" s="1" t="s">
        <v>23</v>
      </c>
      <c r="F33" s="1" t="s">
        <v>253</v>
      </c>
      <c r="G33" s="1" t="s">
        <v>227</v>
      </c>
      <c r="H33" s="1">
        <v>13.89</v>
      </c>
      <c r="I33" s="1">
        <v>10</v>
      </c>
      <c r="J33" s="1">
        <v>2</v>
      </c>
      <c r="K33" s="2">
        <v>45512</v>
      </c>
      <c r="L33" s="1" t="s">
        <v>18</v>
      </c>
      <c r="M33" s="1" t="s">
        <v>281</v>
      </c>
      <c r="N33" s="1">
        <v>64.23</v>
      </c>
      <c r="O33" s="1" t="s">
        <v>282</v>
      </c>
    </row>
    <row r="34" spans="1:15" x14ac:dyDescent="0.3">
      <c r="A34" s="1">
        <v>33</v>
      </c>
      <c r="B34" s="1" t="s">
        <v>46</v>
      </c>
      <c r="C34" s="1" t="s">
        <v>10</v>
      </c>
      <c r="D34" s="1">
        <v>42</v>
      </c>
      <c r="E34" s="1" t="s">
        <v>16</v>
      </c>
      <c r="F34" s="1" t="s">
        <v>254</v>
      </c>
      <c r="G34" s="1" t="s">
        <v>227</v>
      </c>
      <c r="H34" s="1">
        <v>8.89</v>
      </c>
      <c r="I34" s="1">
        <v>10</v>
      </c>
      <c r="J34" s="1">
        <v>3</v>
      </c>
      <c r="K34" s="2">
        <v>45470</v>
      </c>
      <c r="L34" s="1" t="s">
        <v>18</v>
      </c>
      <c r="M34" s="1" t="s">
        <v>279</v>
      </c>
      <c r="N34" s="1">
        <v>144.51</v>
      </c>
      <c r="O34" s="1" t="s">
        <v>280</v>
      </c>
    </row>
    <row r="35" spans="1:15" x14ac:dyDescent="0.3">
      <c r="A35" s="1">
        <v>34</v>
      </c>
      <c r="B35" s="1" t="s">
        <v>47</v>
      </c>
      <c r="C35" s="1" t="s">
        <v>13</v>
      </c>
      <c r="D35" s="1">
        <v>38</v>
      </c>
      <c r="E35" s="1" t="s">
        <v>11</v>
      </c>
      <c r="F35" s="1" t="s">
        <v>255</v>
      </c>
      <c r="G35" s="1" t="s">
        <v>230</v>
      </c>
      <c r="H35" s="1">
        <v>5.31</v>
      </c>
      <c r="I35" s="1">
        <v>10</v>
      </c>
      <c r="J35" s="1">
        <v>3</v>
      </c>
      <c r="K35" s="2">
        <v>45142</v>
      </c>
      <c r="L35" s="1" t="s">
        <v>14</v>
      </c>
      <c r="M35" s="1" t="s">
        <v>279</v>
      </c>
      <c r="N35" s="1">
        <v>47.84</v>
      </c>
      <c r="O35" s="1" t="s">
        <v>282</v>
      </c>
    </row>
    <row r="36" spans="1:15" x14ac:dyDescent="0.3">
      <c r="A36" s="1">
        <v>35</v>
      </c>
      <c r="B36" s="1" t="s">
        <v>48</v>
      </c>
      <c r="C36" s="1" t="s">
        <v>10</v>
      </c>
      <c r="D36" s="1">
        <v>27</v>
      </c>
      <c r="E36" s="1" t="s">
        <v>11</v>
      </c>
      <c r="F36" s="1" t="s">
        <v>256</v>
      </c>
      <c r="G36" s="1" t="s">
        <v>222</v>
      </c>
      <c r="H36" s="1">
        <v>17.649999999999999</v>
      </c>
      <c r="I36" s="1">
        <v>11</v>
      </c>
      <c r="J36" s="1">
        <v>1</v>
      </c>
      <c r="K36" s="2">
        <v>45022</v>
      </c>
      <c r="L36" s="1" t="s">
        <v>7</v>
      </c>
      <c r="M36" s="1" t="s">
        <v>283</v>
      </c>
      <c r="N36" s="1">
        <v>8.56</v>
      </c>
      <c r="O36" s="1" t="s">
        <v>282</v>
      </c>
    </row>
    <row r="37" spans="1:15" x14ac:dyDescent="0.3">
      <c r="A37" s="1">
        <v>36</v>
      </c>
      <c r="B37" s="1" t="s">
        <v>49</v>
      </c>
      <c r="C37" s="1" t="s">
        <v>10</v>
      </c>
      <c r="D37" s="1">
        <v>60</v>
      </c>
      <c r="E37" s="1" t="s">
        <v>16</v>
      </c>
      <c r="F37" s="1" t="s">
        <v>257</v>
      </c>
      <c r="G37" s="1" t="s">
        <v>219</v>
      </c>
      <c r="H37" s="1">
        <v>14.28</v>
      </c>
      <c r="I37" s="1">
        <v>11</v>
      </c>
      <c r="J37" s="1">
        <v>1</v>
      </c>
      <c r="K37" s="2">
        <v>45040</v>
      </c>
      <c r="L37" s="1" t="s">
        <v>23</v>
      </c>
      <c r="M37" s="1" t="s">
        <v>281</v>
      </c>
      <c r="N37" s="1">
        <v>78.989999999999995</v>
      </c>
      <c r="O37" s="1" t="s">
        <v>280</v>
      </c>
    </row>
    <row r="38" spans="1:15" x14ac:dyDescent="0.3">
      <c r="A38" s="1">
        <v>37</v>
      </c>
      <c r="B38" s="1" t="s">
        <v>50</v>
      </c>
      <c r="C38" s="1" t="s">
        <v>10</v>
      </c>
      <c r="D38" s="1">
        <v>40</v>
      </c>
      <c r="E38" s="1" t="s">
        <v>16</v>
      </c>
      <c r="F38" s="1" t="s">
        <v>258</v>
      </c>
      <c r="G38" s="1" t="s">
        <v>222</v>
      </c>
      <c r="H38" s="1">
        <v>5.14</v>
      </c>
      <c r="I38" s="1">
        <v>12</v>
      </c>
      <c r="J38" s="1">
        <v>3</v>
      </c>
      <c r="K38" s="2">
        <v>45063</v>
      </c>
      <c r="L38" s="1" t="s">
        <v>18</v>
      </c>
      <c r="M38" s="1" t="s">
        <v>283</v>
      </c>
      <c r="N38" s="1">
        <v>34.92</v>
      </c>
      <c r="O38" s="1" t="s">
        <v>282</v>
      </c>
    </row>
    <row r="39" spans="1:15" x14ac:dyDescent="0.3">
      <c r="A39" s="1">
        <v>38</v>
      </c>
      <c r="B39" s="1" t="s">
        <v>51</v>
      </c>
      <c r="C39" s="1" t="s">
        <v>6</v>
      </c>
      <c r="D39" s="1">
        <v>50</v>
      </c>
      <c r="E39" s="1" t="s">
        <v>18</v>
      </c>
      <c r="F39" s="1" t="s">
        <v>259</v>
      </c>
      <c r="G39" s="1" t="s">
        <v>224</v>
      </c>
      <c r="H39" s="1">
        <v>4.22</v>
      </c>
      <c r="I39" s="1">
        <v>13</v>
      </c>
      <c r="J39" s="1">
        <v>3</v>
      </c>
      <c r="K39" s="2">
        <v>45319</v>
      </c>
      <c r="L39" s="1" t="s">
        <v>11</v>
      </c>
      <c r="M39" s="1" t="s">
        <v>281</v>
      </c>
      <c r="N39" s="1">
        <v>49.88</v>
      </c>
      <c r="O39" s="1" t="s">
        <v>282</v>
      </c>
    </row>
    <row r="40" spans="1:15" x14ac:dyDescent="0.3">
      <c r="A40" s="1">
        <v>39</v>
      </c>
      <c r="B40" s="1" t="s">
        <v>52</v>
      </c>
      <c r="C40" s="1" t="s">
        <v>10</v>
      </c>
      <c r="D40" s="1">
        <v>43</v>
      </c>
      <c r="E40" s="1" t="s">
        <v>23</v>
      </c>
      <c r="F40" s="1" t="s">
        <v>260</v>
      </c>
      <c r="G40" s="1" t="s">
        <v>219</v>
      </c>
      <c r="H40" s="1">
        <v>14.5</v>
      </c>
      <c r="I40" s="1">
        <v>13</v>
      </c>
      <c r="J40" s="1">
        <v>2</v>
      </c>
      <c r="K40" s="2">
        <v>45342</v>
      </c>
      <c r="L40" s="1" t="s">
        <v>14</v>
      </c>
      <c r="M40" s="1" t="s">
        <v>283</v>
      </c>
      <c r="N40" s="1">
        <v>53.36</v>
      </c>
      <c r="O40" s="1" t="s">
        <v>280</v>
      </c>
    </row>
    <row r="41" spans="1:15" x14ac:dyDescent="0.3">
      <c r="A41" s="1">
        <v>40</v>
      </c>
      <c r="B41" s="1" t="s">
        <v>53</v>
      </c>
      <c r="C41" s="1" t="s">
        <v>10</v>
      </c>
      <c r="D41" s="1">
        <v>62</v>
      </c>
      <c r="E41" s="1" t="s">
        <v>18</v>
      </c>
      <c r="F41" s="1" t="s">
        <v>261</v>
      </c>
      <c r="G41" s="1" t="s">
        <v>230</v>
      </c>
      <c r="H41" s="1">
        <v>15.04</v>
      </c>
      <c r="I41" s="1">
        <v>14</v>
      </c>
      <c r="J41" s="1">
        <v>1</v>
      </c>
      <c r="K41" s="2">
        <v>45361</v>
      </c>
      <c r="L41" s="1" t="s">
        <v>23</v>
      </c>
      <c r="M41" s="1" t="s">
        <v>281</v>
      </c>
      <c r="N41" s="1">
        <v>65.38</v>
      </c>
      <c r="O41" s="1" t="s">
        <v>282</v>
      </c>
    </row>
    <row r="42" spans="1:15" x14ac:dyDescent="0.3">
      <c r="A42" s="1">
        <v>41</v>
      </c>
      <c r="B42" s="1" t="s">
        <v>54</v>
      </c>
      <c r="C42" s="1" t="s">
        <v>6</v>
      </c>
      <c r="D42" s="1">
        <v>60</v>
      </c>
      <c r="E42" s="1" t="s">
        <v>18</v>
      </c>
      <c r="F42" s="1" t="s">
        <v>262</v>
      </c>
      <c r="G42" s="1" t="s">
        <v>217</v>
      </c>
      <c r="H42" s="1">
        <v>5.66</v>
      </c>
      <c r="I42" s="1">
        <v>15</v>
      </c>
      <c r="J42" s="1">
        <v>1</v>
      </c>
      <c r="K42" s="2">
        <v>45005</v>
      </c>
      <c r="L42" s="1" t="s">
        <v>7</v>
      </c>
      <c r="M42" s="1" t="s">
        <v>281</v>
      </c>
      <c r="N42" s="1">
        <v>53.08</v>
      </c>
      <c r="O42" s="1" t="s">
        <v>282</v>
      </c>
    </row>
    <row r="43" spans="1:15" x14ac:dyDescent="0.3">
      <c r="A43" s="1">
        <v>42</v>
      </c>
      <c r="B43" s="1" t="s">
        <v>55</v>
      </c>
      <c r="C43" s="1" t="s">
        <v>13</v>
      </c>
      <c r="D43" s="1">
        <v>39</v>
      </c>
      <c r="E43" s="1" t="s">
        <v>18</v>
      </c>
      <c r="F43" s="1" t="s">
        <v>263</v>
      </c>
      <c r="G43" s="1" t="s">
        <v>222</v>
      </c>
      <c r="H43" s="1">
        <v>5.27</v>
      </c>
      <c r="I43" s="1">
        <v>15</v>
      </c>
      <c r="J43" s="1">
        <v>3</v>
      </c>
      <c r="K43" s="2">
        <v>44996</v>
      </c>
      <c r="L43" s="1" t="s">
        <v>11</v>
      </c>
      <c r="M43" s="1" t="s">
        <v>279</v>
      </c>
      <c r="N43" s="1">
        <v>112.76</v>
      </c>
      <c r="O43" s="1" t="s">
        <v>282</v>
      </c>
    </row>
    <row r="44" spans="1:15" x14ac:dyDescent="0.3">
      <c r="A44" s="1">
        <v>43</v>
      </c>
      <c r="B44" s="1" t="s">
        <v>56</v>
      </c>
      <c r="C44" s="1" t="s">
        <v>13</v>
      </c>
      <c r="D44" s="1">
        <v>23</v>
      </c>
      <c r="E44" s="1" t="s">
        <v>14</v>
      </c>
      <c r="F44" s="1" t="s">
        <v>264</v>
      </c>
      <c r="G44" s="1" t="s">
        <v>222</v>
      </c>
      <c r="H44" s="1">
        <v>12.02</v>
      </c>
      <c r="I44" s="1">
        <v>15</v>
      </c>
      <c r="J44" s="1">
        <v>1</v>
      </c>
      <c r="K44" s="2">
        <v>45313</v>
      </c>
      <c r="L44" s="1" t="s">
        <v>14</v>
      </c>
      <c r="M44" s="1" t="s">
        <v>279</v>
      </c>
      <c r="N44" s="1">
        <v>11.12</v>
      </c>
      <c r="O44" s="1" t="s">
        <v>282</v>
      </c>
    </row>
    <row r="45" spans="1:15" x14ac:dyDescent="0.3">
      <c r="A45" s="1">
        <v>44</v>
      </c>
      <c r="B45" s="1" t="s">
        <v>57</v>
      </c>
      <c r="C45" s="1" t="s">
        <v>13</v>
      </c>
      <c r="D45" s="1">
        <v>61</v>
      </c>
      <c r="E45" s="1" t="s">
        <v>11</v>
      </c>
      <c r="F45" s="1" t="s">
        <v>265</v>
      </c>
      <c r="G45" s="1" t="s">
        <v>224</v>
      </c>
      <c r="H45" s="1">
        <v>3.29</v>
      </c>
      <c r="I45" s="1">
        <v>15</v>
      </c>
      <c r="J45" s="1">
        <v>3</v>
      </c>
      <c r="K45" s="2">
        <v>44956</v>
      </c>
      <c r="L45" s="1" t="s">
        <v>14</v>
      </c>
      <c r="M45" s="1" t="s">
        <v>279</v>
      </c>
      <c r="N45" s="1">
        <v>34.57</v>
      </c>
      <c r="O45" s="1" t="s">
        <v>282</v>
      </c>
    </row>
    <row r="46" spans="1:15" x14ac:dyDescent="0.3">
      <c r="A46" s="1">
        <v>45</v>
      </c>
      <c r="B46" s="1" t="s">
        <v>58</v>
      </c>
      <c r="C46" s="1" t="s">
        <v>6</v>
      </c>
      <c r="D46" s="1">
        <v>22</v>
      </c>
      <c r="E46" s="1" t="s">
        <v>16</v>
      </c>
      <c r="F46" s="1" t="s">
        <v>266</v>
      </c>
      <c r="G46" s="1" t="s">
        <v>227</v>
      </c>
      <c r="H46" s="1">
        <v>17.350000000000001</v>
      </c>
      <c r="I46" s="1">
        <v>16</v>
      </c>
      <c r="J46" s="1">
        <v>2</v>
      </c>
      <c r="K46" s="2">
        <v>45110</v>
      </c>
      <c r="L46" s="1" t="s">
        <v>11</v>
      </c>
      <c r="M46" s="1" t="s">
        <v>283</v>
      </c>
      <c r="N46" s="1">
        <v>125.68</v>
      </c>
      <c r="O46" s="1" t="s">
        <v>282</v>
      </c>
    </row>
    <row r="47" spans="1:15" x14ac:dyDescent="0.3">
      <c r="A47" s="1">
        <v>46</v>
      </c>
      <c r="B47" s="1" t="s">
        <v>59</v>
      </c>
      <c r="C47" s="1" t="s">
        <v>6</v>
      </c>
      <c r="D47" s="1">
        <v>56</v>
      </c>
      <c r="E47" s="1" t="s">
        <v>16</v>
      </c>
      <c r="F47" s="1" t="s">
        <v>267</v>
      </c>
      <c r="G47" s="1" t="s">
        <v>224</v>
      </c>
      <c r="H47" s="1">
        <v>3.46</v>
      </c>
      <c r="I47" s="1">
        <v>16</v>
      </c>
      <c r="J47" s="1">
        <v>3</v>
      </c>
      <c r="K47" s="2">
        <v>45174</v>
      </c>
      <c r="L47" s="1" t="s">
        <v>7</v>
      </c>
      <c r="M47" s="1" t="s">
        <v>279</v>
      </c>
      <c r="N47" s="1">
        <v>157.04</v>
      </c>
      <c r="O47" s="1" t="s">
        <v>282</v>
      </c>
    </row>
    <row r="48" spans="1:15" x14ac:dyDescent="0.3">
      <c r="A48" s="1">
        <v>47</v>
      </c>
      <c r="B48" s="1" t="s">
        <v>60</v>
      </c>
      <c r="C48" s="1" t="s">
        <v>10</v>
      </c>
      <c r="D48" s="1">
        <v>26</v>
      </c>
      <c r="E48" s="1" t="s">
        <v>23</v>
      </c>
      <c r="F48" s="1" t="s">
        <v>268</v>
      </c>
      <c r="G48" s="1" t="s">
        <v>222</v>
      </c>
      <c r="H48" s="1">
        <v>4.68</v>
      </c>
      <c r="I48" s="1">
        <v>16</v>
      </c>
      <c r="J48" s="1">
        <v>3</v>
      </c>
      <c r="K48" s="2">
        <v>45076</v>
      </c>
      <c r="L48" s="1" t="s">
        <v>7</v>
      </c>
      <c r="M48" s="1" t="s">
        <v>283</v>
      </c>
      <c r="N48" s="1">
        <v>95.45</v>
      </c>
      <c r="O48" s="1" t="s">
        <v>280</v>
      </c>
    </row>
    <row r="49" spans="1:15" x14ac:dyDescent="0.3">
      <c r="A49" s="1">
        <v>48</v>
      </c>
      <c r="B49" s="1" t="s">
        <v>61</v>
      </c>
      <c r="C49" s="1" t="s">
        <v>10</v>
      </c>
      <c r="D49" s="1">
        <v>18</v>
      </c>
      <c r="E49" s="1" t="s">
        <v>7</v>
      </c>
      <c r="F49" s="1" t="s">
        <v>269</v>
      </c>
      <c r="G49" s="1" t="s">
        <v>227</v>
      </c>
      <c r="H49" s="1">
        <v>12.63</v>
      </c>
      <c r="I49" s="1">
        <v>16</v>
      </c>
      <c r="J49" s="1">
        <v>2</v>
      </c>
      <c r="K49" s="2">
        <v>45012</v>
      </c>
      <c r="L49" s="1" t="s">
        <v>18</v>
      </c>
      <c r="M49" s="1" t="s">
        <v>281</v>
      </c>
      <c r="N49" s="1">
        <v>4.67</v>
      </c>
      <c r="O49" s="1" t="s">
        <v>280</v>
      </c>
    </row>
    <row r="50" spans="1:15" x14ac:dyDescent="0.3">
      <c r="A50" s="1">
        <v>49</v>
      </c>
      <c r="B50" s="1" t="s">
        <v>62</v>
      </c>
      <c r="C50" s="1" t="s">
        <v>10</v>
      </c>
      <c r="D50" s="1">
        <v>59</v>
      </c>
      <c r="E50" s="1" t="s">
        <v>11</v>
      </c>
      <c r="F50" s="1" t="s">
        <v>270</v>
      </c>
      <c r="G50" s="1" t="s">
        <v>222</v>
      </c>
      <c r="H50" s="1">
        <v>12.43</v>
      </c>
      <c r="I50" s="1">
        <v>17</v>
      </c>
      <c r="J50" s="1">
        <v>2</v>
      </c>
      <c r="K50" s="2">
        <v>45349</v>
      </c>
      <c r="L50" s="1" t="s">
        <v>18</v>
      </c>
      <c r="M50" s="1" t="s">
        <v>281</v>
      </c>
      <c r="N50" s="1">
        <v>29.81</v>
      </c>
      <c r="O50" s="1" t="s">
        <v>280</v>
      </c>
    </row>
    <row r="51" spans="1:15" x14ac:dyDescent="0.3">
      <c r="A51" s="1">
        <v>50</v>
      </c>
      <c r="B51" s="1" t="s">
        <v>63</v>
      </c>
      <c r="C51" s="1" t="s">
        <v>10</v>
      </c>
      <c r="D51" s="1">
        <v>53</v>
      </c>
      <c r="E51" s="1" t="s">
        <v>11</v>
      </c>
      <c r="F51" s="1" t="s">
        <v>271</v>
      </c>
      <c r="G51" s="1" t="s">
        <v>222</v>
      </c>
      <c r="H51" s="1">
        <v>4.67</v>
      </c>
      <c r="I51" s="1">
        <v>17</v>
      </c>
      <c r="J51" s="1">
        <v>2</v>
      </c>
      <c r="K51" s="2">
        <v>45081</v>
      </c>
      <c r="L51" s="1" t="s">
        <v>14</v>
      </c>
      <c r="M51" s="1" t="s">
        <v>281</v>
      </c>
      <c r="N51" s="1">
        <v>120.29</v>
      </c>
      <c r="O51" s="1" t="s">
        <v>282</v>
      </c>
    </row>
    <row r="52" spans="1:15" x14ac:dyDescent="0.3">
      <c r="A52" s="1">
        <v>51</v>
      </c>
      <c r="B52" s="1" t="s">
        <v>64</v>
      </c>
      <c r="C52" s="1" t="s">
        <v>6</v>
      </c>
      <c r="D52" s="1">
        <v>41</v>
      </c>
      <c r="E52" s="1" t="s">
        <v>18</v>
      </c>
      <c r="F52" s="1" t="s">
        <v>216</v>
      </c>
      <c r="G52" s="1" t="s">
        <v>217</v>
      </c>
      <c r="H52" s="1">
        <v>16.79</v>
      </c>
      <c r="I52" s="1">
        <v>17</v>
      </c>
      <c r="J52" s="1">
        <v>2</v>
      </c>
      <c r="K52" s="2">
        <v>45428</v>
      </c>
      <c r="L52" s="1" t="s">
        <v>16</v>
      </c>
      <c r="M52" s="1" t="s">
        <v>279</v>
      </c>
      <c r="N52" s="1">
        <v>12.02</v>
      </c>
      <c r="O52" s="1" t="s">
        <v>280</v>
      </c>
    </row>
    <row r="53" spans="1:15" x14ac:dyDescent="0.3">
      <c r="A53" s="1">
        <v>52</v>
      </c>
      <c r="B53" s="1" t="s">
        <v>65</v>
      </c>
      <c r="C53" s="1" t="s">
        <v>10</v>
      </c>
      <c r="D53" s="1">
        <v>64</v>
      </c>
      <c r="E53" s="1" t="s">
        <v>14</v>
      </c>
      <c r="F53" s="1" t="s">
        <v>218</v>
      </c>
      <c r="G53" s="1" t="s">
        <v>219</v>
      </c>
      <c r="H53" s="1">
        <v>19.39</v>
      </c>
      <c r="I53" s="1">
        <v>18</v>
      </c>
      <c r="J53" s="1">
        <v>3</v>
      </c>
      <c r="K53" s="2">
        <v>45301</v>
      </c>
      <c r="L53" s="1" t="s">
        <v>18</v>
      </c>
      <c r="M53" s="1" t="s">
        <v>279</v>
      </c>
      <c r="N53" s="1">
        <v>51.64</v>
      </c>
      <c r="O53" s="1" t="s">
        <v>280</v>
      </c>
    </row>
    <row r="54" spans="1:15" x14ac:dyDescent="0.3">
      <c r="A54" s="1">
        <v>53</v>
      </c>
      <c r="B54" s="1" t="s">
        <v>66</v>
      </c>
      <c r="C54" s="1" t="s">
        <v>6</v>
      </c>
      <c r="D54" s="1">
        <v>20</v>
      </c>
      <c r="E54" s="1" t="s">
        <v>7</v>
      </c>
      <c r="F54" s="1" t="s">
        <v>220</v>
      </c>
      <c r="G54" s="1" t="s">
        <v>217</v>
      </c>
      <c r="H54" s="1">
        <v>17.72</v>
      </c>
      <c r="I54" s="1">
        <v>19</v>
      </c>
      <c r="J54" s="1">
        <v>1</v>
      </c>
      <c r="K54" s="2">
        <v>45351</v>
      </c>
      <c r="L54" s="1" t="s">
        <v>7</v>
      </c>
      <c r="M54" s="1" t="s">
        <v>279</v>
      </c>
      <c r="N54" s="1">
        <v>78.11</v>
      </c>
      <c r="O54" s="1" t="s">
        <v>280</v>
      </c>
    </row>
    <row r="55" spans="1:15" x14ac:dyDescent="0.3">
      <c r="A55" s="1">
        <v>54</v>
      </c>
      <c r="B55" s="1" t="s">
        <v>67</v>
      </c>
      <c r="C55" s="1" t="s">
        <v>13</v>
      </c>
      <c r="D55" s="1">
        <v>29</v>
      </c>
      <c r="E55" s="1" t="s">
        <v>7</v>
      </c>
      <c r="F55" s="1" t="s">
        <v>221</v>
      </c>
      <c r="G55" s="1" t="s">
        <v>222</v>
      </c>
      <c r="H55" s="1">
        <v>11.69</v>
      </c>
      <c r="I55" s="1">
        <v>19</v>
      </c>
      <c r="J55" s="1">
        <v>3</v>
      </c>
      <c r="K55" s="2">
        <v>45330</v>
      </c>
      <c r="L55" s="1" t="s">
        <v>18</v>
      </c>
      <c r="M55" s="1" t="s">
        <v>281</v>
      </c>
      <c r="N55" s="1">
        <v>40.01</v>
      </c>
      <c r="O55" s="1" t="s">
        <v>282</v>
      </c>
    </row>
    <row r="56" spans="1:15" x14ac:dyDescent="0.3">
      <c r="A56" s="1">
        <v>55</v>
      </c>
      <c r="B56" s="1" t="s">
        <v>68</v>
      </c>
      <c r="C56" s="1" t="s">
        <v>6</v>
      </c>
      <c r="D56" s="1">
        <v>51</v>
      </c>
      <c r="E56" s="1" t="s">
        <v>16</v>
      </c>
      <c r="F56" s="1" t="s">
        <v>223</v>
      </c>
      <c r="G56" s="1" t="s">
        <v>224</v>
      </c>
      <c r="H56" s="1">
        <v>11.17</v>
      </c>
      <c r="I56" s="1">
        <v>19</v>
      </c>
      <c r="J56" s="1">
        <v>1</v>
      </c>
      <c r="K56" s="2">
        <v>45316</v>
      </c>
      <c r="L56" s="1" t="s">
        <v>14</v>
      </c>
      <c r="M56" s="1" t="s">
        <v>279</v>
      </c>
      <c r="N56" s="1">
        <v>119.11</v>
      </c>
      <c r="O56" s="1" t="s">
        <v>282</v>
      </c>
    </row>
    <row r="57" spans="1:15" x14ac:dyDescent="0.3">
      <c r="A57" s="1">
        <v>56</v>
      </c>
      <c r="B57" s="1" t="s">
        <v>69</v>
      </c>
      <c r="C57" s="1" t="s">
        <v>6</v>
      </c>
      <c r="D57" s="1">
        <v>55</v>
      </c>
      <c r="E57" s="1" t="s">
        <v>11</v>
      </c>
      <c r="F57" s="1" t="s">
        <v>225</v>
      </c>
      <c r="G57" s="1" t="s">
        <v>224</v>
      </c>
      <c r="H57" s="1">
        <v>13.01</v>
      </c>
      <c r="I57" s="1">
        <v>19</v>
      </c>
      <c r="J57" s="1">
        <v>3</v>
      </c>
      <c r="K57" s="2">
        <v>45413</v>
      </c>
      <c r="L57" s="1" t="s">
        <v>18</v>
      </c>
      <c r="M57" s="1" t="s">
        <v>283</v>
      </c>
      <c r="N57" s="1">
        <v>115.15</v>
      </c>
      <c r="O57" s="1" t="s">
        <v>280</v>
      </c>
    </row>
    <row r="58" spans="1:15" x14ac:dyDescent="0.3">
      <c r="A58" s="1">
        <v>57</v>
      </c>
      <c r="B58" s="1" t="s">
        <v>70</v>
      </c>
      <c r="C58" s="1" t="s">
        <v>13</v>
      </c>
      <c r="D58" s="1">
        <v>49</v>
      </c>
      <c r="E58" s="1" t="s">
        <v>16</v>
      </c>
      <c r="F58" s="1" t="s">
        <v>226</v>
      </c>
      <c r="G58" s="1" t="s">
        <v>227</v>
      </c>
      <c r="H58" s="1">
        <v>8.56</v>
      </c>
      <c r="I58" s="1">
        <v>19</v>
      </c>
      <c r="J58" s="1">
        <v>1</v>
      </c>
      <c r="K58" s="2">
        <v>45150</v>
      </c>
      <c r="L58" s="1" t="s">
        <v>18</v>
      </c>
      <c r="M58" s="1" t="s">
        <v>283</v>
      </c>
      <c r="N58" s="1">
        <v>64.3</v>
      </c>
      <c r="O58" s="1" t="s">
        <v>282</v>
      </c>
    </row>
    <row r="59" spans="1:15" x14ac:dyDescent="0.3">
      <c r="A59" s="1">
        <v>58</v>
      </c>
      <c r="B59" s="1" t="s">
        <v>71</v>
      </c>
      <c r="C59" s="1" t="s">
        <v>13</v>
      </c>
      <c r="D59" s="1">
        <v>59</v>
      </c>
      <c r="E59" s="1" t="s">
        <v>23</v>
      </c>
      <c r="F59" s="1" t="s">
        <v>228</v>
      </c>
      <c r="G59" s="1" t="s">
        <v>222</v>
      </c>
      <c r="H59" s="1">
        <v>6.68</v>
      </c>
      <c r="I59" s="1">
        <v>20</v>
      </c>
      <c r="J59" s="1">
        <v>1</v>
      </c>
      <c r="K59" s="2">
        <v>45472</v>
      </c>
      <c r="L59" s="1" t="s">
        <v>23</v>
      </c>
      <c r="M59" s="1" t="s">
        <v>283</v>
      </c>
      <c r="N59" s="1">
        <v>97.1</v>
      </c>
      <c r="O59" s="1" t="s">
        <v>280</v>
      </c>
    </row>
    <row r="60" spans="1:15" x14ac:dyDescent="0.3">
      <c r="A60" s="1">
        <v>59</v>
      </c>
      <c r="B60" s="1" t="s">
        <v>72</v>
      </c>
      <c r="C60" s="1" t="s">
        <v>10</v>
      </c>
      <c r="D60" s="1">
        <v>38</v>
      </c>
      <c r="E60" s="1" t="s">
        <v>23</v>
      </c>
      <c r="F60" s="1" t="s">
        <v>229</v>
      </c>
      <c r="G60" s="1" t="s">
        <v>230</v>
      </c>
      <c r="H60" s="1">
        <v>11.64</v>
      </c>
      <c r="I60" s="1">
        <v>20</v>
      </c>
      <c r="J60" s="1">
        <v>2</v>
      </c>
      <c r="K60" s="2">
        <v>45083</v>
      </c>
      <c r="L60" s="1" t="s">
        <v>7</v>
      </c>
      <c r="M60" s="1" t="s">
        <v>281</v>
      </c>
      <c r="N60" s="1">
        <v>100.81</v>
      </c>
      <c r="O60" s="1" t="s">
        <v>280</v>
      </c>
    </row>
    <row r="61" spans="1:15" x14ac:dyDescent="0.3">
      <c r="A61" s="1">
        <v>60</v>
      </c>
      <c r="B61" s="1" t="s">
        <v>73</v>
      </c>
      <c r="C61" s="1" t="s">
        <v>10</v>
      </c>
      <c r="D61" s="1">
        <v>34</v>
      </c>
      <c r="E61" s="1" t="s">
        <v>16</v>
      </c>
      <c r="F61" s="1" t="s">
        <v>231</v>
      </c>
      <c r="G61" s="1" t="s">
        <v>219</v>
      </c>
      <c r="H61" s="1">
        <v>10.54</v>
      </c>
      <c r="I61" s="1">
        <v>21</v>
      </c>
      <c r="J61" s="1">
        <v>1</v>
      </c>
      <c r="K61" s="2">
        <v>44962</v>
      </c>
      <c r="L61" s="1" t="s">
        <v>14</v>
      </c>
      <c r="M61" s="1" t="s">
        <v>281</v>
      </c>
      <c r="N61" s="1">
        <v>25.31</v>
      </c>
      <c r="O61" s="1" t="s">
        <v>280</v>
      </c>
    </row>
    <row r="62" spans="1:15" x14ac:dyDescent="0.3">
      <c r="A62" s="1">
        <v>61</v>
      </c>
      <c r="B62" s="1" t="s">
        <v>74</v>
      </c>
      <c r="C62" s="1" t="s">
        <v>10</v>
      </c>
      <c r="D62" s="1">
        <v>43</v>
      </c>
      <c r="E62" s="1" t="s">
        <v>16</v>
      </c>
      <c r="F62" s="1" t="s">
        <v>232</v>
      </c>
      <c r="G62" s="1" t="s">
        <v>219</v>
      </c>
      <c r="H62" s="1">
        <v>14.99</v>
      </c>
      <c r="I62" s="1">
        <v>21</v>
      </c>
      <c r="J62" s="1">
        <v>3</v>
      </c>
      <c r="K62" s="2">
        <v>45414</v>
      </c>
      <c r="L62" s="1" t="s">
        <v>16</v>
      </c>
      <c r="M62" s="1" t="s">
        <v>279</v>
      </c>
      <c r="N62" s="1">
        <v>115.44</v>
      </c>
      <c r="O62" s="1" t="s">
        <v>280</v>
      </c>
    </row>
    <row r="63" spans="1:15" x14ac:dyDescent="0.3">
      <c r="A63" s="1">
        <v>62</v>
      </c>
      <c r="B63" s="1" t="s">
        <v>75</v>
      </c>
      <c r="C63" s="1" t="s">
        <v>13</v>
      </c>
      <c r="D63" s="1">
        <v>63</v>
      </c>
      <c r="E63" s="1" t="s">
        <v>14</v>
      </c>
      <c r="F63" s="1" t="s">
        <v>233</v>
      </c>
      <c r="G63" s="1" t="s">
        <v>224</v>
      </c>
      <c r="H63" s="1">
        <v>12.19</v>
      </c>
      <c r="I63" s="1">
        <v>21</v>
      </c>
      <c r="J63" s="1">
        <v>3</v>
      </c>
      <c r="K63" s="2">
        <v>45206</v>
      </c>
      <c r="L63" s="1" t="s">
        <v>18</v>
      </c>
      <c r="M63" s="1" t="s">
        <v>279</v>
      </c>
      <c r="N63" s="1">
        <v>42.83</v>
      </c>
      <c r="O63" s="1" t="s">
        <v>280</v>
      </c>
    </row>
    <row r="64" spans="1:15" x14ac:dyDescent="0.3">
      <c r="A64" s="1">
        <v>63</v>
      </c>
      <c r="B64" s="1" t="s">
        <v>76</v>
      </c>
      <c r="C64" s="1" t="s">
        <v>10</v>
      </c>
      <c r="D64" s="1">
        <v>48</v>
      </c>
      <c r="E64" s="1" t="s">
        <v>18</v>
      </c>
      <c r="F64" s="1" t="s">
        <v>234</v>
      </c>
      <c r="G64" s="1" t="s">
        <v>224</v>
      </c>
      <c r="H64" s="1">
        <v>15.1</v>
      </c>
      <c r="I64" s="1">
        <v>22</v>
      </c>
      <c r="J64" s="1">
        <v>2</v>
      </c>
      <c r="K64" s="2">
        <v>45218</v>
      </c>
      <c r="L64" s="1" t="s">
        <v>7</v>
      </c>
      <c r="M64" s="1" t="s">
        <v>279</v>
      </c>
      <c r="N64" s="1">
        <v>91.35</v>
      </c>
      <c r="O64" s="1" t="s">
        <v>282</v>
      </c>
    </row>
    <row r="65" spans="1:15" x14ac:dyDescent="0.3">
      <c r="A65" s="1">
        <v>64</v>
      </c>
      <c r="B65" s="1" t="s">
        <v>77</v>
      </c>
      <c r="C65" s="1" t="s">
        <v>6</v>
      </c>
      <c r="D65" s="1">
        <v>32</v>
      </c>
      <c r="E65" s="1" t="s">
        <v>11</v>
      </c>
      <c r="F65" s="1" t="s">
        <v>235</v>
      </c>
      <c r="G65" s="1" t="s">
        <v>224</v>
      </c>
      <c r="H65" s="1">
        <v>3.35</v>
      </c>
      <c r="I65" s="1">
        <v>22</v>
      </c>
      <c r="J65" s="1">
        <v>2</v>
      </c>
      <c r="K65" s="2">
        <v>45266</v>
      </c>
      <c r="L65" s="1" t="s">
        <v>14</v>
      </c>
      <c r="M65" s="1" t="s">
        <v>281</v>
      </c>
      <c r="N65" s="1">
        <v>21.07</v>
      </c>
      <c r="O65" s="1" t="s">
        <v>280</v>
      </c>
    </row>
    <row r="66" spans="1:15" x14ac:dyDescent="0.3">
      <c r="A66" s="1">
        <v>65</v>
      </c>
      <c r="B66" s="1" t="s">
        <v>78</v>
      </c>
      <c r="C66" s="1" t="s">
        <v>10</v>
      </c>
      <c r="D66" s="1">
        <v>39</v>
      </c>
      <c r="E66" s="1" t="s">
        <v>16</v>
      </c>
      <c r="F66" s="1" t="s">
        <v>236</v>
      </c>
      <c r="G66" s="1" t="s">
        <v>219</v>
      </c>
      <c r="H66" s="1">
        <v>10.029999999999999</v>
      </c>
      <c r="I66" s="1">
        <v>23</v>
      </c>
      <c r="J66" s="1">
        <v>3</v>
      </c>
      <c r="K66" s="2">
        <v>45434</v>
      </c>
      <c r="L66" s="1" t="s">
        <v>16</v>
      </c>
      <c r="M66" s="1" t="s">
        <v>279</v>
      </c>
      <c r="N66" s="1">
        <v>115.03</v>
      </c>
      <c r="O66" s="1" t="s">
        <v>282</v>
      </c>
    </row>
    <row r="67" spans="1:15" x14ac:dyDescent="0.3">
      <c r="A67" s="1">
        <v>66</v>
      </c>
      <c r="B67" s="1" t="s">
        <v>79</v>
      </c>
      <c r="C67" s="1" t="s">
        <v>13</v>
      </c>
      <c r="D67" s="1">
        <v>59</v>
      </c>
      <c r="E67" s="1" t="s">
        <v>23</v>
      </c>
      <c r="F67" s="1" t="s">
        <v>237</v>
      </c>
      <c r="G67" s="1" t="s">
        <v>217</v>
      </c>
      <c r="H67" s="1">
        <v>8.92</v>
      </c>
      <c r="I67" s="1">
        <v>23</v>
      </c>
      <c r="J67" s="1">
        <v>1</v>
      </c>
      <c r="K67" s="2">
        <v>45280</v>
      </c>
      <c r="L67" s="1" t="s">
        <v>14</v>
      </c>
      <c r="M67" s="1" t="s">
        <v>283</v>
      </c>
      <c r="N67" s="1">
        <v>59.43</v>
      </c>
      <c r="O67" s="1" t="s">
        <v>282</v>
      </c>
    </row>
    <row r="68" spans="1:15" x14ac:dyDescent="0.3">
      <c r="A68" s="1">
        <v>67</v>
      </c>
      <c r="B68" s="1" t="s">
        <v>80</v>
      </c>
      <c r="C68" s="1" t="s">
        <v>13</v>
      </c>
      <c r="D68" s="1">
        <v>52</v>
      </c>
      <c r="E68" s="1" t="s">
        <v>11</v>
      </c>
      <c r="F68" s="1" t="s">
        <v>238</v>
      </c>
      <c r="G68" s="1" t="s">
        <v>222</v>
      </c>
      <c r="H68" s="1">
        <v>13.08</v>
      </c>
      <c r="I68" s="1">
        <v>23</v>
      </c>
      <c r="J68" s="1">
        <v>2</v>
      </c>
      <c r="K68" s="2">
        <v>44941</v>
      </c>
      <c r="L68" s="1" t="s">
        <v>7</v>
      </c>
      <c r="M68" s="1" t="s">
        <v>281</v>
      </c>
      <c r="N68" s="1">
        <v>126.48</v>
      </c>
      <c r="O68" s="1" t="s">
        <v>282</v>
      </c>
    </row>
    <row r="69" spans="1:15" x14ac:dyDescent="0.3">
      <c r="A69" s="1">
        <v>68</v>
      </c>
      <c r="B69" s="1" t="s">
        <v>81</v>
      </c>
      <c r="C69" s="1" t="s">
        <v>10</v>
      </c>
      <c r="D69" s="1">
        <v>55</v>
      </c>
      <c r="E69" s="1" t="s">
        <v>11</v>
      </c>
      <c r="F69" s="1" t="s">
        <v>239</v>
      </c>
      <c r="G69" s="1" t="s">
        <v>219</v>
      </c>
      <c r="H69" s="1">
        <v>8.82</v>
      </c>
      <c r="I69" s="1">
        <v>23</v>
      </c>
      <c r="J69" s="1">
        <v>1</v>
      </c>
      <c r="K69" s="2">
        <v>45423</v>
      </c>
      <c r="L69" s="1" t="s">
        <v>18</v>
      </c>
      <c r="M69" s="1" t="s">
        <v>283</v>
      </c>
      <c r="N69" s="1">
        <v>92.53</v>
      </c>
      <c r="O69" s="1" t="s">
        <v>280</v>
      </c>
    </row>
    <row r="70" spans="1:15" x14ac:dyDescent="0.3">
      <c r="A70" s="1">
        <v>69</v>
      </c>
      <c r="B70" s="1" t="s">
        <v>82</v>
      </c>
      <c r="C70" s="1" t="s">
        <v>10</v>
      </c>
      <c r="D70" s="1">
        <v>32</v>
      </c>
      <c r="E70" s="1" t="s">
        <v>14</v>
      </c>
      <c r="F70" s="1" t="s">
        <v>240</v>
      </c>
      <c r="G70" s="1" t="s">
        <v>224</v>
      </c>
      <c r="H70" s="1">
        <v>11.34</v>
      </c>
      <c r="I70" s="1">
        <v>24</v>
      </c>
      <c r="J70" s="1">
        <v>2</v>
      </c>
      <c r="K70" s="2">
        <v>44971</v>
      </c>
      <c r="L70" s="1" t="s">
        <v>11</v>
      </c>
      <c r="M70" s="1" t="s">
        <v>283</v>
      </c>
      <c r="N70" s="1">
        <v>120.38</v>
      </c>
      <c r="O70" s="1" t="s">
        <v>282</v>
      </c>
    </row>
    <row r="71" spans="1:15" x14ac:dyDescent="0.3">
      <c r="A71" s="1">
        <v>70</v>
      </c>
      <c r="B71" s="1" t="s">
        <v>83</v>
      </c>
      <c r="C71" s="1" t="s">
        <v>13</v>
      </c>
      <c r="D71" s="1">
        <v>28</v>
      </c>
      <c r="E71" s="1" t="s">
        <v>11</v>
      </c>
      <c r="F71" s="1" t="s">
        <v>241</v>
      </c>
      <c r="G71" s="1" t="s">
        <v>227</v>
      </c>
      <c r="H71" s="1">
        <v>16.8</v>
      </c>
      <c r="I71" s="1">
        <v>24</v>
      </c>
      <c r="J71" s="1">
        <v>2</v>
      </c>
      <c r="K71" s="2">
        <v>45276</v>
      </c>
      <c r="L71" s="1" t="s">
        <v>16</v>
      </c>
      <c r="M71" s="1" t="s">
        <v>283</v>
      </c>
      <c r="N71" s="1">
        <v>35.07</v>
      </c>
      <c r="O71" s="1" t="s">
        <v>282</v>
      </c>
    </row>
    <row r="72" spans="1:15" x14ac:dyDescent="0.3">
      <c r="A72" s="1">
        <v>71</v>
      </c>
      <c r="B72" s="1" t="s">
        <v>84</v>
      </c>
      <c r="C72" s="1" t="s">
        <v>6</v>
      </c>
      <c r="D72" s="1">
        <v>35</v>
      </c>
      <c r="E72" s="1" t="s">
        <v>14</v>
      </c>
      <c r="F72" s="1" t="s">
        <v>242</v>
      </c>
      <c r="G72" s="1" t="s">
        <v>217</v>
      </c>
      <c r="H72" s="1">
        <v>4.33</v>
      </c>
      <c r="I72" s="1">
        <v>24</v>
      </c>
      <c r="J72" s="1">
        <v>2</v>
      </c>
      <c r="K72" s="2">
        <v>45251</v>
      </c>
      <c r="L72" s="1" t="s">
        <v>18</v>
      </c>
      <c r="M72" s="1" t="s">
        <v>281</v>
      </c>
      <c r="N72" s="1">
        <v>39.03</v>
      </c>
      <c r="O72" s="1" t="s">
        <v>280</v>
      </c>
    </row>
    <row r="73" spans="1:15" x14ac:dyDescent="0.3">
      <c r="A73" s="1">
        <v>72</v>
      </c>
      <c r="B73" s="1" t="s">
        <v>85</v>
      </c>
      <c r="C73" s="1" t="s">
        <v>13</v>
      </c>
      <c r="D73" s="1">
        <v>31</v>
      </c>
      <c r="E73" s="1" t="s">
        <v>14</v>
      </c>
      <c r="F73" s="1" t="s">
        <v>243</v>
      </c>
      <c r="G73" s="1" t="s">
        <v>222</v>
      </c>
      <c r="H73" s="1">
        <v>11.12</v>
      </c>
      <c r="I73" s="1">
        <v>24</v>
      </c>
      <c r="J73" s="1">
        <v>2</v>
      </c>
      <c r="K73" s="2">
        <v>45033</v>
      </c>
      <c r="L73" s="1" t="s">
        <v>11</v>
      </c>
      <c r="M73" s="1" t="s">
        <v>283</v>
      </c>
      <c r="N73" s="1">
        <v>109.3</v>
      </c>
      <c r="O73" s="1" t="s">
        <v>282</v>
      </c>
    </row>
    <row r="74" spans="1:15" x14ac:dyDescent="0.3">
      <c r="A74" s="1">
        <v>73</v>
      </c>
      <c r="B74" s="1" t="s">
        <v>86</v>
      </c>
      <c r="C74" s="1" t="s">
        <v>13</v>
      </c>
      <c r="D74" s="1">
        <v>49</v>
      </c>
      <c r="E74" s="1" t="s">
        <v>14</v>
      </c>
      <c r="F74" s="1" t="s">
        <v>244</v>
      </c>
      <c r="G74" s="1" t="s">
        <v>224</v>
      </c>
      <c r="H74" s="1">
        <v>13.82</v>
      </c>
      <c r="I74" s="1">
        <v>25</v>
      </c>
      <c r="J74" s="1">
        <v>2</v>
      </c>
      <c r="K74" s="2">
        <v>45084</v>
      </c>
      <c r="L74" s="1" t="s">
        <v>7</v>
      </c>
      <c r="M74" s="1" t="s">
        <v>279</v>
      </c>
      <c r="N74" s="1">
        <v>58.17</v>
      </c>
      <c r="O74" s="1" t="s">
        <v>280</v>
      </c>
    </row>
    <row r="75" spans="1:15" x14ac:dyDescent="0.3">
      <c r="A75" s="1">
        <v>74</v>
      </c>
      <c r="B75" s="1" t="s">
        <v>87</v>
      </c>
      <c r="C75" s="1" t="s">
        <v>13</v>
      </c>
      <c r="D75" s="1">
        <v>38</v>
      </c>
      <c r="E75" s="1" t="s">
        <v>7</v>
      </c>
      <c r="F75" s="1" t="s">
        <v>245</v>
      </c>
      <c r="G75" s="1" t="s">
        <v>222</v>
      </c>
      <c r="H75" s="1">
        <v>7.09</v>
      </c>
      <c r="I75" s="1">
        <v>26</v>
      </c>
      <c r="J75" s="1">
        <v>2</v>
      </c>
      <c r="K75" s="2">
        <v>45479</v>
      </c>
      <c r="L75" s="1" t="s">
        <v>7</v>
      </c>
      <c r="M75" s="1" t="s">
        <v>283</v>
      </c>
      <c r="N75" s="1">
        <v>32.33</v>
      </c>
      <c r="O75" s="1" t="s">
        <v>282</v>
      </c>
    </row>
    <row r="76" spans="1:15" x14ac:dyDescent="0.3">
      <c r="A76" s="1">
        <v>75</v>
      </c>
      <c r="B76" s="1" t="s">
        <v>88</v>
      </c>
      <c r="C76" s="1" t="s">
        <v>10</v>
      </c>
      <c r="D76" s="1">
        <v>37</v>
      </c>
      <c r="E76" s="1" t="s">
        <v>23</v>
      </c>
      <c r="F76" s="1" t="s">
        <v>246</v>
      </c>
      <c r="G76" s="1" t="s">
        <v>227</v>
      </c>
      <c r="H76" s="1">
        <v>16.79</v>
      </c>
      <c r="I76" s="1">
        <v>26</v>
      </c>
      <c r="J76" s="1">
        <v>1</v>
      </c>
      <c r="K76" s="2">
        <v>44944</v>
      </c>
      <c r="L76" s="1" t="s">
        <v>18</v>
      </c>
      <c r="M76" s="1" t="s">
        <v>281</v>
      </c>
      <c r="N76" s="1">
        <v>110.62</v>
      </c>
      <c r="O76" s="1" t="s">
        <v>280</v>
      </c>
    </row>
    <row r="77" spans="1:15" x14ac:dyDescent="0.3">
      <c r="A77" s="1">
        <v>76</v>
      </c>
      <c r="B77" s="1" t="s">
        <v>89</v>
      </c>
      <c r="C77" s="1" t="s">
        <v>13</v>
      </c>
      <c r="D77" s="1">
        <v>19</v>
      </c>
      <c r="E77" s="1" t="s">
        <v>16</v>
      </c>
      <c r="F77" s="1" t="s">
        <v>247</v>
      </c>
      <c r="G77" s="1" t="s">
        <v>227</v>
      </c>
      <c r="H77" s="1">
        <v>18.63</v>
      </c>
      <c r="I77" s="1">
        <v>26</v>
      </c>
      <c r="J77" s="1">
        <v>1</v>
      </c>
      <c r="K77" s="2">
        <v>45514</v>
      </c>
      <c r="L77" s="1" t="s">
        <v>7</v>
      </c>
      <c r="M77" s="1" t="s">
        <v>279</v>
      </c>
      <c r="N77" s="1">
        <v>113.34</v>
      </c>
      <c r="O77" s="1" t="s">
        <v>280</v>
      </c>
    </row>
    <row r="78" spans="1:15" x14ac:dyDescent="0.3">
      <c r="A78" s="1">
        <v>77</v>
      </c>
      <c r="B78" s="1" t="s">
        <v>90</v>
      </c>
      <c r="C78" s="1" t="s">
        <v>6</v>
      </c>
      <c r="D78" s="1">
        <v>64</v>
      </c>
      <c r="E78" s="1" t="s">
        <v>7</v>
      </c>
      <c r="F78" s="1" t="s">
        <v>248</v>
      </c>
      <c r="G78" s="1" t="s">
        <v>222</v>
      </c>
      <c r="H78" s="1">
        <v>19.5</v>
      </c>
      <c r="I78" s="1">
        <v>27</v>
      </c>
      <c r="J78" s="1">
        <v>3</v>
      </c>
      <c r="K78" s="2">
        <v>45118</v>
      </c>
      <c r="L78" s="1" t="s">
        <v>11</v>
      </c>
      <c r="M78" s="1" t="s">
        <v>279</v>
      </c>
      <c r="N78" s="1">
        <v>43.96</v>
      </c>
      <c r="O78" s="1" t="s">
        <v>282</v>
      </c>
    </row>
    <row r="79" spans="1:15" x14ac:dyDescent="0.3">
      <c r="A79" s="1">
        <v>78</v>
      </c>
      <c r="B79" s="1" t="s">
        <v>91</v>
      </c>
      <c r="C79" s="1" t="s">
        <v>6</v>
      </c>
      <c r="D79" s="1">
        <v>20</v>
      </c>
      <c r="E79" s="1" t="s">
        <v>23</v>
      </c>
      <c r="F79" s="1" t="s">
        <v>249</v>
      </c>
      <c r="G79" s="1" t="s">
        <v>219</v>
      </c>
      <c r="H79" s="1">
        <v>6.43</v>
      </c>
      <c r="I79" s="1">
        <v>27</v>
      </c>
      <c r="J79" s="1">
        <v>2</v>
      </c>
      <c r="K79" s="2">
        <v>45379</v>
      </c>
      <c r="L79" s="1" t="s">
        <v>16</v>
      </c>
      <c r="M79" s="1" t="s">
        <v>279</v>
      </c>
      <c r="N79" s="1">
        <v>32.79</v>
      </c>
      <c r="O79" s="1" t="s">
        <v>280</v>
      </c>
    </row>
    <row r="80" spans="1:15" x14ac:dyDescent="0.3">
      <c r="A80" s="1">
        <v>79</v>
      </c>
      <c r="B80" s="1" t="s">
        <v>92</v>
      </c>
      <c r="C80" s="1" t="s">
        <v>13</v>
      </c>
      <c r="D80" s="1">
        <v>40</v>
      </c>
      <c r="E80" s="1" t="s">
        <v>16</v>
      </c>
      <c r="F80" s="1" t="s">
        <v>250</v>
      </c>
      <c r="G80" s="1" t="s">
        <v>230</v>
      </c>
      <c r="H80" s="1">
        <v>8.18</v>
      </c>
      <c r="I80" s="1">
        <v>27</v>
      </c>
      <c r="J80" s="1">
        <v>3</v>
      </c>
      <c r="K80" s="2">
        <v>45350</v>
      </c>
      <c r="L80" s="1" t="s">
        <v>16</v>
      </c>
      <c r="M80" s="1" t="s">
        <v>281</v>
      </c>
      <c r="N80" s="1">
        <v>61.9</v>
      </c>
      <c r="O80" s="1" t="s">
        <v>280</v>
      </c>
    </row>
    <row r="81" spans="1:15" x14ac:dyDescent="0.3">
      <c r="A81" s="1">
        <v>80</v>
      </c>
      <c r="B81" s="1" t="s">
        <v>93</v>
      </c>
      <c r="C81" s="1" t="s">
        <v>13</v>
      </c>
      <c r="D81" s="1">
        <v>43</v>
      </c>
      <c r="E81" s="1" t="s">
        <v>23</v>
      </c>
      <c r="F81" s="1" t="s">
        <v>251</v>
      </c>
      <c r="G81" s="1" t="s">
        <v>227</v>
      </c>
      <c r="H81" s="1">
        <v>8.86</v>
      </c>
      <c r="I81" s="1">
        <v>27</v>
      </c>
      <c r="J81" s="1">
        <v>2</v>
      </c>
      <c r="K81" s="2">
        <v>45357</v>
      </c>
      <c r="L81" s="1" t="s">
        <v>11</v>
      </c>
      <c r="M81" s="1" t="s">
        <v>283</v>
      </c>
      <c r="N81" s="1">
        <v>70.599999999999994</v>
      </c>
      <c r="O81" s="1" t="s">
        <v>282</v>
      </c>
    </row>
    <row r="82" spans="1:15" x14ac:dyDescent="0.3">
      <c r="A82" s="1">
        <v>81</v>
      </c>
      <c r="B82" s="1" t="s">
        <v>94</v>
      </c>
      <c r="C82" s="1" t="s">
        <v>13</v>
      </c>
      <c r="D82" s="1">
        <v>55</v>
      </c>
      <c r="E82" s="1" t="s">
        <v>23</v>
      </c>
      <c r="F82" s="1" t="s">
        <v>252</v>
      </c>
      <c r="G82" s="1" t="s">
        <v>222</v>
      </c>
      <c r="H82" s="1">
        <v>11.09</v>
      </c>
      <c r="I82" s="1">
        <v>27</v>
      </c>
      <c r="J82" s="1">
        <v>2</v>
      </c>
      <c r="K82" s="2">
        <v>45508</v>
      </c>
      <c r="L82" s="1" t="s">
        <v>23</v>
      </c>
      <c r="M82" s="1" t="s">
        <v>283</v>
      </c>
      <c r="N82" s="1">
        <v>33.24</v>
      </c>
      <c r="O82" s="1" t="s">
        <v>280</v>
      </c>
    </row>
    <row r="83" spans="1:15" x14ac:dyDescent="0.3">
      <c r="A83" s="1">
        <v>82</v>
      </c>
      <c r="B83" s="1" t="s">
        <v>95</v>
      </c>
      <c r="C83" s="1" t="s">
        <v>10</v>
      </c>
      <c r="D83" s="1">
        <v>44</v>
      </c>
      <c r="E83" s="1" t="s">
        <v>18</v>
      </c>
      <c r="F83" s="1" t="s">
        <v>253</v>
      </c>
      <c r="G83" s="1" t="s">
        <v>227</v>
      </c>
      <c r="H83" s="1">
        <v>13.89</v>
      </c>
      <c r="I83" s="1">
        <v>28</v>
      </c>
      <c r="J83" s="1">
        <v>3</v>
      </c>
      <c r="K83" s="2">
        <v>45495</v>
      </c>
      <c r="L83" s="1" t="s">
        <v>11</v>
      </c>
      <c r="M83" s="1" t="s">
        <v>279</v>
      </c>
      <c r="N83" s="1">
        <v>84.15</v>
      </c>
      <c r="O83" s="1" t="s">
        <v>282</v>
      </c>
    </row>
    <row r="84" spans="1:15" x14ac:dyDescent="0.3">
      <c r="A84" s="1">
        <v>83</v>
      </c>
      <c r="B84" s="1" t="s">
        <v>96</v>
      </c>
      <c r="C84" s="1" t="s">
        <v>6</v>
      </c>
      <c r="D84" s="1">
        <v>30</v>
      </c>
      <c r="E84" s="1" t="s">
        <v>16</v>
      </c>
      <c r="F84" s="1" t="s">
        <v>254</v>
      </c>
      <c r="G84" s="1" t="s">
        <v>227</v>
      </c>
      <c r="H84" s="1">
        <v>8.89</v>
      </c>
      <c r="I84" s="1">
        <v>28</v>
      </c>
      <c r="J84" s="1">
        <v>2</v>
      </c>
      <c r="K84" s="2">
        <v>45286</v>
      </c>
      <c r="L84" s="1" t="s">
        <v>7</v>
      </c>
      <c r="M84" s="1" t="s">
        <v>281</v>
      </c>
      <c r="N84" s="1">
        <v>55.96</v>
      </c>
      <c r="O84" s="1" t="s">
        <v>280</v>
      </c>
    </row>
    <row r="85" spans="1:15" x14ac:dyDescent="0.3">
      <c r="A85" s="1">
        <v>84</v>
      </c>
      <c r="B85" s="1" t="s">
        <v>97</v>
      </c>
      <c r="C85" s="1" t="s">
        <v>10</v>
      </c>
      <c r="D85" s="1">
        <v>51</v>
      </c>
      <c r="E85" s="1" t="s">
        <v>16</v>
      </c>
      <c r="F85" s="1" t="s">
        <v>255</v>
      </c>
      <c r="G85" s="1" t="s">
        <v>230</v>
      </c>
      <c r="H85" s="1">
        <v>5.31</v>
      </c>
      <c r="I85" s="1">
        <v>28</v>
      </c>
      <c r="J85" s="1">
        <v>1</v>
      </c>
      <c r="K85" s="2">
        <v>44945</v>
      </c>
      <c r="L85" s="1" t="s">
        <v>23</v>
      </c>
      <c r="M85" s="1" t="s">
        <v>281</v>
      </c>
      <c r="N85" s="1">
        <v>57.33</v>
      </c>
      <c r="O85" s="1" t="s">
        <v>280</v>
      </c>
    </row>
    <row r="86" spans="1:15" x14ac:dyDescent="0.3">
      <c r="A86" s="1">
        <v>85</v>
      </c>
      <c r="B86" s="1" t="s">
        <v>98</v>
      </c>
      <c r="C86" s="1" t="s">
        <v>10</v>
      </c>
      <c r="D86" s="1">
        <v>27</v>
      </c>
      <c r="E86" s="1" t="s">
        <v>11</v>
      </c>
      <c r="F86" s="1" t="s">
        <v>256</v>
      </c>
      <c r="G86" s="1" t="s">
        <v>222</v>
      </c>
      <c r="H86" s="1">
        <v>17.649999999999999</v>
      </c>
      <c r="I86" s="1">
        <v>28</v>
      </c>
      <c r="J86" s="1">
        <v>3</v>
      </c>
      <c r="K86" s="2">
        <v>45043</v>
      </c>
      <c r="L86" s="1" t="s">
        <v>7</v>
      </c>
      <c r="M86" s="1" t="s">
        <v>281</v>
      </c>
      <c r="N86" s="1">
        <v>23.38</v>
      </c>
      <c r="O86" s="1" t="s">
        <v>280</v>
      </c>
    </row>
    <row r="87" spans="1:15" x14ac:dyDescent="0.3">
      <c r="A87" s="1">
        <v>86</v>
      </c>
      <c r="B87" s="1" t="s">
        <v>99</v>
      </c>
      <c r="C87" s="1" t="s">
        <v>13</v>
      </c>
      <c r="D87" s="1">
        <v>29</v>
      </c>
      <c r="E87" s="1" t="s">
        <v>14</v>
      </c>
      <c r="F87" s="1" t="s">
        <v>257</v>
      </c>
      <c r="G87" s="1" t="s">
        <v>219</v>
      </c>
      <c r="H87" s="1">
        <v>14.28</v>
      </c>
      <c r="I87" s="1">
        <v>29</v>
      </c>
      <c r="J87" s="1">
        <v>2</v>
      </c>
      <c r="K87" s="2">
        <v>45350</v>
      </c>
      <c r="L87" s="1" t="s">
        <v>18</v>
      </c>
      <c r="M87" s="1" t="s">
        <v>281</v>
      </c>
      <c r="N87" s="1">
        <v>74.150000000000006</v>
      </c>
      <c r="O87" s="1" t="s">
        <v>282</v>
      </c>
    </row>
    <row r="88" spans="1:15" x14ac:dyDescent="0.3">
      <c r="A88" s="1">
        <v>87</v>
      </c>
      <c r="B88" s="1" t="s">
        <v>100</v>
      </c>
      <c r="C88" s="1" t="s">
        <v>6</v>
      </c>
      <c r="D88" s="1">
        <v>61</v>
      </c>
      <c r="E88" s="1" t="s">
        <v>18</v>
      </c>
      <c r="F88" s="1" t="s">
        <v>258</v>
      </c>
      <c r="G88" s="1" t="s">
        <v>222</v>
      </c>
      <c r="H88" s="1">
        <v>5.14</v>
      </c>
      <c r="I88" s="1">
        <v>29</v>
      </c>
      <c r="J88" s="1">
        <v>2</v>
      </c>
      <c r="K88" s="2">
        <v>44984</v>
      </c>
      <c r="L88" s="1" t="s">
        <v>18</v>
      </c>
      <c r="M88" s="1" t="s">
        <v>281</v>
      </c>
      <c r="N88" s="1">
        <v>50.39</v>
      </c>
      <c r="O88" s="1" t="s">
        <v>282</v>
      </c>
    </row>
    <row r="89" spans="1:15" x14ac:dyDescent="0.3">
      <c r="A89" s="1">
        <v>88</v>
      </c>
      <c r="B89" s="1" t="s">
        <v>101</v>
      </c>
      <c r="C89" s="1" t="s">
        <v>10</v>
      </c>
      <c r="D89" s="1">
        <v>57</v>
      </c>
      <c r="E89" s="1" t="s">
        <v>7</v>
      </c>
      <c r="F89" s="1" t="s">
        <v>259</v>
      </c>
      <c r="G89" s="1" t="s">
        <v>224</v>
      </c>
      <c r="H89" s="1">
        <v>4.22</v>
      </c>
      <c r="I89" s="1">
        <v>29</v>
      </c>
      <c r="J89" s="1">
        <v>3</v>
      </c>
      <c r="K89" s="2">
        <v>45127</v>
      </c>
      <c r="L89" s="1" t="s">
        <v>14</v>
      </c>
      <c r="M89" s="1" t="s">
        <v>281</v>
      </c>
      <c r="N89" s="1">
        <v>17.64</v>
      </c>
      <c r="O89" s="1" t="s">
        <v>282</v>
      </c>
    </row>
    <row r="90" spans="1:15" x14ac:dyDescent="0.3">
      <c r="A90" s="1">
        <v>89</v>
      </c>
      <c r="B90" s="1" t="s">
        <v>102</v>
      </c>
      <c r="C90" s="1" t="s">
        <v>10</v>
      </c>
      <c r="D90" s="1">
        <v>49</v>
      </c>
      <c r="E90" s="1" t="s">
        <v>11</v>
      </c>
      <c r="F90" s="1" t="s">
        <v>260</v>
      </c>
      <c r="G90" s="1" t="s">
        <v>219</v>
      </c>
      <c r="H90" s="1">
        <v>14.5</v>
      </c>
      <c r="I90" s="1">
        <v>29</v>
      </c>
      <c r="J90" s="1">
        <v>3</v>
      </c>
      <c r="K90" s="2">
        <v>45021</v>
      </c>
      <c r="L90" s="1" t="s">
        <v>23</v>
      </c>
      <c r="M90" s="1" t="s">
        <v>279</v>
      </c>
      <c r="N90" s="1">
        <v>117.47</v>
      </c>
      <c r="O90" s="1" t="s">
        <v>282</v>
      </c>
    </row>
    <row r="91" spans="1:15" x14ac:dyDescent="0.3">
      <c r="A91" s="1">
        <v>90</v>
      </c>
      <c r="B91" s="1" t="s">
        <v>103</v>
      </c>
      <c r="C91" s="1" t="s">
        <v>10</v>
      </c>
      <c r="D91" s="1">
        <v>43</v>
      </c>
      <c r="E91" s="1" t="s">
        <v>23</v>
      </c>
      <c r="F91" s="1" t="s">
        <v>261</v>
      </c>
      <c r="G91" s="1" t="s">
        <v>230</v>
      </c>
      <c r="H91" s="1">
        <v>15.04</v>
      </c>
      <c r="I91" s="1">
        <v>29</v>
      </c>
      <c r="J91" s="1">
        <v>1</v>
      </c>
      <c r="K91" s="2">
        <v>45361</v>
      </c>
      <c r="L91" s="1" t="s">
        <v>16</v>
      </c>
      <c r="M91" s="1" t="s">
        <v>283</v>
      </c>
      <c r="N91" s="1">
        <v>66.17</v>
      </c>
      <c r="O91" s="1" t="s">
        <v>280</v>
      </c>
    </row>
    <row r="92" spans="1:15" x14ac:dyDescent="0.3">
      <c r="A92" s="1">
        <v>91</v>
      </c>
      <c r="B92" s="1" t="s">
        <v>104</v>
      </c>
      <c r="C92" s="1" t="s">
        <v>10</v>
      </c>
      <c r="D92" s="1">
        <v>35</v>
      </c>
      <c r="E92" s="1" t="s">
        <v>7</v>
      </c>
      <c r="F92" s="1" t="s">
        <v>262</v>
      </c>
      <c r="G92" s="1" t="s">
        <v>217</v>
      </c>
      <c r="H92" s="1">
        <v>5.66</v>
      </c>
      <c r="I92" s="1">
        <v>30</v>
      </c>
      <c r="J92" s="1">
        <v>3</v>
      </c>
      <c r="K92" s="2">
        <v>45221</v>
      </c>
      <c r="L92" s="1" t="s">
        <v>14</v>
      </c>
      <c r="M92" s="1" t="s">
        <v>281</v>
      </c>
      <c r="N92" s="1">
        <v>120.09</v>
      </c>
      <c r="O92" s="1" t="s">
        <v>282</v>
      </c>
    </row>
    <row r="93" spans="1:15" x14ac:dyDescent="0.3">
      <c r="A93" s="1">
        <v>92</v>
      </c>
      <c r="B93" s="1" t="s">
        <v>105</v>
      </c>
      <c r="C93" s="1" t="s">
        <v>10</v>
      </c>
      <c r="D93" s="1">
        <v>36</v>
      </c>
      <c r="E93" s="1" t="s">
        <v>14</v>
      </c>
      <c r="F93" s="1" t="s">
        <v>263</v>
      </c>
      <c r="G93" s="1" t="s">
        <v>222</v>
      </c>
      <c r="H93" s="1">
        <v>5.27</v>
      </c>
      <c r="I93" s="1">
        <v>30</v>
      </c>
      <c r="J93" s="1">
        <v>3</v>
      </c>
      <c r="K93" s="2">
        <v>45052</v>
      </c>
      <c r="L93" s="1" t="s">
        <v>23</v>
      </c>
      <c r="M93" s="1" t="s">
        <v>279</v>
      </c>
      <c r="N93" s="1">
        <v>25.46</v>
      </c>
      <c r="O93" s="1" t="s">
        <v>282</v>
      </c>
    </row>
    <row r="94" spans="1:15" x14ac:dyDescent="0.3">
      <c r="A94" s="1">
        <v>93</v>
      </c>
      <c r="B94" s="1" t="s">
        <v>106</v>
      </c>
      <c r="C94" s="1" t="s">
        <v>6</v>
      </c>
      <c r="D94" s="1">
        <v>34</v>
      </c>
      <c r="E94" s="1" t="s">
        <v>11</v>
      </c>
      <c r="F94" s="1" t="s">
        <v>264</v>
      </c>
      <c r="G94" s="1" t="s">
        <v>222</v>
      </c>
      <c r="H94" s="1">
        <v>12.02</v>
      </c>
      <c r="I94" s="1">
        <v>30</v>
      </c>
      <c r="J94" s="1">
        <v>3</v>
      </c>
      <c r="K94" s="2">
        <v>45407</v>
      </c>
      <c r="L94" s="1" t="s">
        <v>14</v>
      </c>
      <c r="M94" s="1" t="s">
        <v>281</v>
      </c>
      <c r="N94" s="1">
        <v>14.76</v>
      </c>
      <c r="O94" s="1" t="s">
        <v>280</v>
      </c>
    </row>
    <row r="95" spans="1:15" x14ac:dyDescent="0.3">
      <c r="A95" s="1">
        <v>94</v>
      </c>
      <c r="B95" s="1" t="s">
        <v>107</v>
      </c>
      <c r="C95" s="1" t="s">
        <v>6</v>
      </c>
      <c r="D95" s="1">
        <v>30</v>
      </c>
      <c r="E95" s="1" t="s">
        <v>16</v>
      </c>
      <c r="F95" s="1" t="s">
        <v>265</v>
      </c>
      <c r="G95" s="1" t="s">
        <v>224</v>
      </c>
      <c r="H95" s="1">
        <v>3.29</v>
      </c>
      <c r="I95" s="1">
        <v>30</v>
      </c>
      <c r="J95" s="1">
        <v>2</v>
      </c>
      <c r="K95" s="2">
        <v>45302</v>
      </c>
      <c r="L95" s="1" t="s">
        <v>11</v>
      </c>
      <c r="M95" s="1" t="s">
        <v>283</v>
      </c>
      <c r="N95" s="1">
        <v>74.819999999999993</v>
      </c>
      <c r="O95" s="1" t="s">
        <v>282</v>
      </c>
    </row>
    <row r="96" spans="1:15" x14ac:dyDescent="0.3">
      <c r="A96" s="1">
        <v>95</v>
      </c>
      <c r="B96" s="1" t="s">
        <v>108</v>
      </c>
      <c r="C96" s="1" t="s">
        <v>13</v>
      </c>
      <c r="D96" s="1">
        <v>32</v>
      </c>
      <c r="E96" s="1" t="s">
        <v>11</v>
      </c>
      <c r="F96" s="1" t="s">
        <v>266</v>
      </c>
      <c r="G96" s="1" t="s">
        <v>227</v>
      </c>
      <c r="H96" s="1">
        <v>17.350000000000001</v>
      </c>
      <c r="I96" s="1">
        <v>31</v>
      </c>
      <c r="J96" s="1">
        <v>1</v>
      </c>
      <c r="K96" s="2">
        <v>44998</v>
      </c>
      <c r="L96" s="1" t="s">
        <v>16</v>
      </c>
      <c r="M96" s="1" t="s">
        <v>279</v>
      </c>
      <c r="N96" s="1">
        <v>135.87</v>
      </c>
      <c r="O96" s="1" t="s">
        <v>282</v>
      </c>
    </row>
    <row r="97" spans="1:15" x14ac:dyDescent="0.3">
      <c r="A97" s="1">
        <v>96</v>
      </c>
      <c r="B97" s="1" t="s">
        <v>109</v>
      </c>
      <c r="C97" s="1" t="s">
        <v>13</v>
      </c>
      <c r="D97" s="1">
        <v>57</v>
      </c>
      <c r="E97" s="1" t="s">
        <v>18</v>
      </c>
      <c r="F97" s="1" t="s">
        <v>267</v>
      </c>
      <c r="G97" s="1" t="s">
        <v>224</v>
      </c>
      <c r="H97" s="1">
        <v>3.46</v>
      </c>
      <c r="I97" s="1">
        <v>31</v>
      </c>
      <c r="J97" s="1">
        <v>2</v>
      </c>
      <c r="K97" s="2">
        <v>45069</v>
      </c>
      <c r="L97" s="1" t="s">
        <v>7</v>
      </c>
      <c r="M97" s="1" t="s">
        <v>283</v>
      </c>
      <c r="N97" s="1">
        <v>80.81</v>
      </c>
      <c r="O97" s="1" t="s">
        <v>282</v>
      </c>
    </row>
    <row r="98" spans="1:15" x14ac:dyDescent="0.3">
      <c r="A98" s="1">
        <v>97</v>
      </c>
      <c r="B98" s="1" t="s">
        <v>110</v>
      </c>
      <c r="C98" s="1" t="s">
        <v>6</v>
      </c>
      <c r="D98" s="1">
        <v>23</v>
      </c>
      <c r="E98" s="1" t="s">
        <v>14</v>
      </c>
      <c r="F98" s="1" t="s">
        <v>268</v>
      </c>
      <c r="G98" s="1" t="s">
        <v>222</v>
      </c>
      <c r="H98" s="1">
        <v>4.68</v>
      </c>
      <c r="I98" s="1">
        <v>31</v>
      </c>
      <c r="J98" s="1">
        <v>1</v>
      </c>
      <c r="K98" s="2">
        <v>45158</v>
      </c>
      <c r="L98" s="1" t="s">
        <v>16</v>
      </c>
      <c r="M98" s="1" t="s">
        <v>281</v>
      </c>
      <c r="N98" s="1">
        <v>103.58</v>
      </c>
      <c r="O98" s="1" t="s">
        <v>280</v>
      </c>
    </row>
    <row r="99" spans="1:15" x14ac:dyDescent="0.3">
      <c r="A99" s="1">
        <v>98</v>
      </c>
      <c r="B99" s="1" t="s">
        <v>111</v>
      </c>
      <c r="C99" s="1" t="s">
        <v>13</v>
      </c>
      <c r="D99" s="1">
        <v>60</v>
      </c>
      <c r="E99" s="1" t="s">
        <v>7</v>
      </c>
      <c r="F99" s="1" t="s">
        <v>269</v>
      </c>
      <c r="G99" s="1" t="s">
        <v>227</v>
      </c>
      <c r="H99" s="1">
        <v>12.63</v>
      </c>
      <c r="I99" s="1">
        <v>31</v>
      </c>
      <c r="J99" s="1">
        <v>3</v>
      </c>
      <c r="K99" s="2">
        <v>45229</v>
      </c>
      <c r="L99" s="1" t="s">
        <v>14</v>
      </c>
      <c r="M99" s="1" t="s">
        <v>279</v>
      </c>
      <c r="N99" s="1">
        <v>36.06</v>
      </c>
      <c r="O99" s="1" t="s">
        <v>280</v>
      </c>
    </row>
    <row r="100" spans="1:15" x14ac:dyDescent="0.3">
      <c r="A100" s="1">
        <v>99</v>
      </c>
      <c r="B100" s="1" t="s">
        <v>112</v>
      </c>
      <c r="C100" s="1" t="s">
        <v>13</v>
      </c>
      <c r="D100" s="1">
        <v>18</v>
      </c>
      <c r="E100" s="1" t="s">
        <v>18</v>
      </c>
      <c r="F100" s="1" t="s">
        <v>270</v>
      </c>
      <c r="G100" s="1" t="s">
        <v>222</v>
      </c>
      <c r="H100" s="1">
        <v>12.43</v>
      </c>
      <c r="I100" s="1">
        <v>32</v>
      </c>
      <c r="J100" s="1">
        <v>1</v>
      </c>
      <c r="K100" s="2">
        <v>45347</v>
      </c>
      <c r="L100" s="1" t="s">
        <v>18</v>
      </c>
      <c r="M100" s="1" t="s">
        <v>279</v>
      </c>
      <c r="N100" s="1">
        <v>23.99</v>
      </c>
      <c r="O100" s="1" t="s">
        <v>282</v>
      </c>
    </row>
    <row r="101" spans="1:15" x14ac:dyDescent="0.3">
      <c r="A101" s="1">
        <v>100</v>
      </c>
      <c r="B101" s="1" t="s">
        <v>113</v>
      </c>
      <c r="C101" s="1" t="s">
        <v>10</v>
      </c>
      <c r="D101" s="1">
        <v>52</v>
      </c>
      <c r="E101" s="1" t="s">
        <v>23</v>
      </c>
      <c r="F101" s="1" t="s">
        <v>271</v>
      </c>
      <c r="G101" s="1" t="s">
        <v>222</v>
      </c>
      <c r="H101" s="1">
        <v>4.67</v>
      </c>
      <c r="I101" s="1">
        <v>32</v>
      </c>
      <c r="J101" s="1">
        <v>3</v>
      </c>
      <c r="K101" s="2">
        <v>45479</v>
      </c>
      <c r="L101" s="1" t="s">
        <v>11</v>
      </c>
      <c r="M101" s="1" t="s">
        <v>279</v>
      </c>
      <c r="N101" s="1">
        <v>41.33</v>
      </c>
      <c r="O101" s="1" t="s">
        <v>280</v>
      </c>
    </row>
    <row r="102" spans="1:15" x14ac:dyDescent="0.3">
      <c r="A102" s="1">
        <v>101</v>
      </c>
      <c r="B102" s="1" t="s">
        <v>114</v>
      </c>
      <c r="C102" s="1" t="s">
        <v>6</v>
      </c>
      <c r="D102" s="1">
        <v>25</v>
      </c>
      <c r="E102" s="1" t="s">
        <v>18</v>
      </c>
      <c r="F102" s="1" t="s">
        <v>216</v>
      </c>
      <c r="G102" s="1" t="s">
        <v>217</v>
      </c>
      <c r="H102" s="1">
        <v>16.79</v>
      </c>
      <c r="I102" s="1">
        <v>32</v>
      </c>
      <c r="J102" s="1">
        <v>2</v>
      </c>
      <c r="K102" s="2">
        <v>44934</v>
      </c>
      <c r="L102" s="1" t="s">
        <v>23</v>
      </c>
      <c r="M102" s="1" t="s">
        <v>279</v>
      </c>
      <c r="N102" s="1">
        <v>107.03</v>
      </c>
      <c r="O102" s="1" t="s">
        <v>282</v>
      </c>
    </row>
    <row r="103" spans="1:15" x14ac:dyDescent="0.3">
      <c r="A103" s="1">
        <v>102</v>
      </c>
      <c r="B103" s="1" t="s">
        <v>115</v>
      </c>
      <c r="C103" s="1" t="s">
        <v>6</v>
      </c>
      <c r="D103" s="1">
        <v>20</v>
      </c>
      <c r="E103" s="1" t="s">
        <v>11</v>
      </c>
      <c r="F103" s="1" t="s">
        <v>218</v>
      </c>
      <c r="G103" s="1" t="s">
        <v>219</v>
      </c>
      <c r="H103" s="1">
        <v>19.39</v>
      </c>
      <c r="I103" s="1">
        <v>32</v>
      </c>
      <c r="J103" s="1">
        <v>1</v>
      </c>
      <c r="K103" s="2">
        <v>45352</v>
      </c>
      <c r="L103" s="1" t="s">
        <v>11</v>
      </c>
      <c r="M103" s="1" t="s">
        <v>283</v>
      </c>
      <c r="N103" s="1">
        <v>22.24</v>
      </c>
      <c r="O103" s="1" t="s">
        <v>280</v>
      </c>
    </row>
    <row r="104" spans="1:15" x14ac:dyDescent="0.3">
      <c r="A104" s="1">
        <v>103</v>
      </c>
      <c r="B104" s="1" t="s">
        <v>116</v>
      </c>
      <c r="C104" s="1" t="s">
        <v>6</v>
      </c>
      <c r="D104" s="1">
        <v>43</v>
      </c>
      <c r="E104" s="1" t="s">
        <v>16</v>
      </c>
      <c r="F104" s="1" t="s">
        <v>220</v>
      </c>
      <c r="G104" s="1" t="s">
        <v>217</v>
      </c>
      <c r="H104" s="1">
        <v>17.72</v>
      </c>
      <c r="I104" s="1">
        <v>33</v>
      </c>
      <c r="J104" s="1">
        <v>3</v>
      </c>
      <c r="K104" s="2">
        <v>45200</v>
      </c>
      <c r="L104" s="1" t="s">
        <v>7</v>
      </c>
      <c r="M104" s="1" t="s">
        <v>281</v>
      </c>
      <c r="N104" s="1">
        <v>50.37</v>
      </c>
      <c r="O104" s="1" t="s">
        <v>280</v>
      </c>
    </row>
    <row r="105" spans="1:15" x14ac:dyDescent="0.3">
      <c r="A105" s="1">
        <v>104</v>
      </c>
      <c r="B105" s="1" t="s">
        <v>117</v>
      </c>
      <c r="C105" s="1" t="s">
        <v>10</v>
      </c>
      <c r="D105" s="1">
        <v>21</v>
      </c>
      <c r="E105" s="1" t="s">
        <v>16</v>
      </c>
      <c r="F105" s="1" t="s">
        <v>221</v>
      </c>
      <c r="G105" s="1" t="s">
        <v>222</v>
      </c>
      <c r="H105" s="1">
        <v>11.69</v>
      </c>
      <c r="I105" s="1">
        <v>33</v>
      </c>
      <c r="J105" s="1">
        <v>3</v>
      </c>
      <c r="K105" s="2">
        <v>45246</v>
      </c>
      <c r="L105" s="1" t="s">
        <v>7</v>
      </c>
      <c r="M105" s="1" t="s">
        <v>283</v>
      </c>
      <c r="N105" s="1">
        <v>46.03</v>
      </c>
      <c r="O105" s="1" t="s">
        <v>280</v>
      </c>
    </row>
    <row r="106" spans="1:15" x14ac:dyDescent="0.3">
      <c r="A106" s="1">
        <v>105</v>
      </c>
      <c r="B106" s="1" t="s">
        <v>118</v>
      </c>
      <c r="C106" s="1" t="s">
        <v>10</v>
      </c>
      <c r="D106" s="1">
        <v>36</v>
      </c>
      <c r="E106" s="1" t="s">
        <v>11</v>
      </c>
      <c r="F106" s="1" t="s">
        <v>223</v>
      </c>
      <c r="G106" s="1" t="s">
        <v>224</v>
      </c>
      <c r="H106" s="1">
        <v>11.17</v>
      </c>
      <c r="I106" s="1">
        <v>33</v>
      </c>
      <c r="J106" s="1">
        <v>1</v>
      </c>
      <c r="K106" s="2">
        <v>44938</v>
      </c>
      <c r="L106" s="1" t="s">
        <v>11</v>
      </c>
      <c r="M106" s="1" t="s">
        <v>283</v>
      </c>
      <c r="N106" s="1">
        <v>9.34</v>
      </c>
      <c r="O106" s="1" t="s">
        <v>282</v>
      </c>
    </row>
    <row r="107" spans="1:15" x14ac:dyDescent="0.3">
      <c r="A107" s="1">
        <v>106</v>
      </c>
      <c r="B107" s="1" t="s">
        <v>119</v>
      </c>
      <c r="C107" s="1" t="s">
        <v>10</v>
      </c>
      <c r="D107" s="1">
        <v>63</v>
      </c>
      <c r="E107" s="1" t="s">
        <v>14</v>
      </c>
      <c r="F107" s="1" t="s">
        <v>225</v>
      </c>
      <c r="G107" s="1" t="s">
        <v>224</v>
      </c>
      <c r="H107" s="1">
        <v>13.01</v>
      </c>
      <c r="I107" s="1">
        <v>33</v>
      </c>
      <c r="J107" s="1">
        <v>2</v>
      </c>
      <c r="K107" s="2">
        <v>45306</v>
      </c>
      <c r="L107" s="1" t="s">
        <v>18</v>
      </c>
      <c r="M107" s="1" t="s">
        <v>281</v>
      </c>
      <c r="N107" s="1">
        <v>35.130000000000003</v>
      </c>
      <c r="O107" s="1" t="s">
        <v>282</v>
      </c>
    </row>
    <row r="108" spans="1:15" x14ac:dyDescent="0.3">
      <c r="A108" s="1">
        <v>107</v>
      </c>
      <c r="B108" s="1" t="s">
        <v>120</v>
      </c>
      <c r="C108" s="1" t="s">
        <v>13</v>
      </c>
      <c r="D108" s="1">
        <v>65</v>
      </c>
      <c r="E108" s="1" t="s">
        <v>16</v>
      </c>
      <c r="F108" s="1" t="s">
        <v>226</v>
      </c>
      <c r="G108" s="1" t="s">
        <v>227</v>
      </c>
      <c r="H108" s="1">
        <v>8.56</v>
      </c>
      <c r="I108" s="1">
        <v>34</v>
      </c>
      <c r="J108" s="1">
        <v>2</v>
      </c>
      <c r="K108" s="2">
        <v>45189</v>
      </c>
      <c r="L108" s="1" t="s">
        <v>11</v>
      </c>
      <c r="M108" s="1" t="s">
        <v>279</v>
      </c>
      <c r="N108" s="1">
        <v>29.26</v>
      </c>
      <c r="O108" s="1" t="s">
        <v>280</v>
      </c>
    </row>
    <row r="109" spans="1:15" x14ac:dyDescent="0.3">
      <c r="A109" s="1">
        <v>108</v>
      </c>
      <c r="B109" s="1" t="s">
        <v>121</v>
      </c>
      <c r="C109" s="1" t="s">
        <v>6</v>
      </c>
      <c r="D109" s="1">
        <v>51</v>
      </c>
      <c r="E109" s="1" t="s">
        <v>16</v>
      </c>
      <c r="F109" s="1" t="s">
        <v>228</v>
      </c>
      <c r="G109" s="1" t="s">
        <v>222</v>
      </c>
      <c r="H109" s="1">
        <v>6.68</v>
      </c>
      <c r="I109" s="1">
        <v>34</v>
      </c>
      <c r="J109" s="1">
        <v>2</v>
      </c>
      <c r="K109" s="2">
        <v>44990</v>
      </c>
      <c r="L109" s="1" t="s">
        <v>23</v>
      </c>
      <c r="M109" s="1" t="s">
        <v>281</v>
      </c>
      <c r="N109" s="1">
        <v>58.53</v>
      </c>
      <c r="O109" s="1" t="s">
        <v>282</v>
      </c>
    </row>
    <row r="110" spans="1:15" x14ac:dyDescent="0.3">
      <c r="A110" s="1">
        <v>109</v>
      </c>
      <c r="B110" s="1" t="s">
        <v>122</v>
      </c>
      <c r="C110" s="1" t="s">
        <v>10</v>
      </c>
      <c r="D110" s="1">
        <v>64</v>
      </c>
      <c r="E110" s="1" t="s">
        <v>18</v>
      </c>
      <c r="F110" s="1" t="s">
        <v>229</v>
      </c>
      <c r="G110" s="1" t="s">
        <v>230</v>
      </c>
      <c r="H110" s="1">
        <v>11.64</v>
      </c>
      <c r="I110" s="1">
        <v>35</v>
      </c>
      <c r="J110" s="1">
        <v>1</v>
      </c>
      <c r="K110" s="2">
        <v>45376</v>
      </c>
      <c r="L110" s="1" t="s">
        <v>11</v>
      </c>
      <c r="M110" s="1" t="s">
        <v>283</v>
      </c>
      <c r="N110" s="1">
        <v>58.22</v>
      </c>
      <c r="O110" s="1" t="s">
        <v>282</v>
      </c>
    </row>
    <row r="111" spans="1:15" x14ac:dyDescent="0.3">
      <c r="A111" s="1">
        <v>110</v>
      </c>
      <c r="B111" s="1" t="s">
        <v>123</v>
      </c>
      <c r="C111" s="1" t="s">
        <v>6</v>
      </c>
      <c r="D111" s="1">
        <v>40</v>
      </c>
      <c r="E111" s="1" t="s">
        <v>7</v>
      </c>
      <c r="F111" s="1" t="s">
        <v>231</v>
      </c>
      <c r="G111" s="1" t="s">
        <v>219</v>
      </c>
      <c r="H111" s="1">
        <v>10.54</v>
      </c>
      <c r="I111" s="1">
        <v>36</v>
      </c>
      <c r="J111" s="1">
        <v>3</v>
      </c>
      <c r="K111" s="2">
        <v>45217</v>
      </c>
      <c r="L111" s="1" t="s">
        <v>16</v>
      </c>
      <c r="M111" s="1" t="s">
        <v>279</v>
      </c>
      <c r="N111" s="1">
        <v>77.13</v>
      </c>
      <c r="O111" s="1" t="s">
        <v>280</v>
      </c>
    </row>
    <row r="112" spans="1:15" x14ac:dyDescent="0.3">
      <c r="A112" s="1">
        <v>111</v>
      </c>
      <c r="B112" s="1" t="s">
        <v>124</v>
      </c>
      <c r="C112" s="1" t="s">
        <v>6</v>
      </c>
      <c r="D112" s="1">
        <v>41</v>
      </c>
      <c r="E112" s="1" t="s">
        <v>18</v>
      </c>
      <c r="F112" s="1" t="s">
        <v>232</v>
      </c>
      <c r="G112" s="1" t="s">
        <v>219</v>
      </c>
      <c r="H112" s="1">
        <v>14.99</v>
      </c>
      <c r="I112" s="1">
        <v>36</v>
      </c>
      <c r="J112" s="1">
        <v>3</v>
      </c>
      <c r="K112" s="2">
        <v>45279</v>
      </c>
      <c r="L112" s="1" t="s">
        <v>23</v>
      </c>
      <c r="M112" s="1" t="s">
        <v>279</v>
      </c>
      <c r="N112" s="1">
        <v>55.73</v>
      </c>
      <c r="O112" s="1" t="s">
        <v>282</v>
      </c>
    </row>
    <row r="113" spans="1:15" x14ac:dyDescent="0.3">
      <c r="A113" s="1">
        <v>112</v>
      </c>
      <c r="B113" s="1" t="s">
        <v>125</v>
      </c>
      <c r="C113" s="1" t="s">
        <v>6</v>
      </c>
      <c r="D113" s="1">
        <v>38</v>
      </c>
      <c r="E113" s="1" t="s">
        <v>14</v>
      </c>
      <c r="F113" s="1" t="s">
        <v>233</v>
      </c>
      <c r="G113" s="1" t="s">
        <v>224</v>
      </c>
      <c r="H113" s="1">
        <v>12.19</v>
      </c>
      <c r="I113" s="1">
        <v>37</v>
      </c>
      <c r="J113" s="1">
        <v>3</v>
      </c>
      <c r="K113" s="2">
        <v>45055</v>
      </c>
      <c r="L113" s="1" t="s">
        <v>14</v>
      </c>
      <c r="M113" s="1" t="s">
        <v>281</v>
      </c>
      <c r="N113" s="1">
        <v>127.01</v>
      </c>
      <c r="O113" s="1" t="s">
        <v>282</v>
      </c>
    </row>
    <row r="114" spans="1:15" x14ac:dyDescent="0.3">
      <c r="A114" s="1">
        <v>113</v>
      </c>
      <c r="B114" s="1" t="s">
        <v>126</v>
      </c>
      <c r="C114" s="1" t="s">
        <v>10</v>
      </c>
      <c r="D114" s="1">
        <v>43</v>
      </c>
      <c r="E114" s="1" t="s">
        <v>18</v>
      </c>
      <c r="F114" s="1" t="s">
        <v>234</v>
      </c>
      <c r="G114" s="1" t="s">
        <v>224</v>
      </c>
      <c r="H114" s="1">
        <v>15.1</v>
      </c>
      <c r="I114" s="1">
        <v>38</v>
      </c>
      <c r="J114" s="1">
        <v>2</v>
      </c>
      <c r="K114" s="2">
        <v>45270</v>
      </c>
      <c r="L114" s="1" t="s">
        <v>18</v>
      </c>
      <c r="M114" s="1" t="s">
        <v>281</v>
      </c>
      <c r="N114" s="1">
        <v>100.35</v>
      </c>
      <c r="O114" s="1" t="s">
        <v>280</v>
      </c>
    </row>
    <row r="115" spans="1:15" x14ac:dyDescent="0.3">
      <c r="A115" s="1">
        <v>114</v>
      </c>
      <c r="B115" s="1" t="s">
        <v>127</v>
      </c>
      <c r="C115" s="1" t="s">
        <v>10</v>
      </c>
      <c r="D115" s="1">
        <v>49</v>
      </c>
      <c r="E115" s="1" t="s">
        <v>7</v>
      </c>
      <c r="F115" s="1" t="s">
        <v>235</v>
      </c>
      <c r="G115" s="1" t="s">
        <v>224</v>
      </c>
      <c r="H115" s="1">
        <v>3.35</v>
      </c>
      <c r="I115" s="1">
        <v>38</v>
      </c>
      <c r="J115" s="1">
        <v>2</v>
      </c>
      <c r="K115" s="2">
        <v>45055</v>
      </c>
      <c r="L115" s="1" t="s">
        <v>11</v>
      </c>
      <c r="M115" s="1" t="s">
        <v>281</v>
      </c>
      <c r="N115" s="1">
        <v>48.69</v>
      </c>
      <c r="O115" s="1" t="s">
        <v>280</v>
      </c>
    </row>
    <row r="116" spans="1:15" x14ac:dyDescent="0.3">
      <c r="A116" s="1">
        <v>115</v>
      </c>
      <c r="B116" s="1" t="s">
        <v>128</v>
      </c>
      <c r="C116" s="1" t="s">
        <v>10</v>
      </c>
      <c r="D116" s="1">
        <v>32</v>
      </c>
      <c r="E116" s="1" t="s">
        <v>18</v>
      </c>
      <c r="F116" s="1" t="s">
        <v>236</v>
      </c>
      <c r="G116" s="1" t="s">
        <v>219</v>
      </c>
      <c r="H116" s="1">
        <v>10.029999999999999</v>
      </c>
      <c r="I116" s="1">
        <v>38</v>
      </c>
      <c r="J116" s="1">
        <v>1</v>
      </c>
      <c r="K116" s="2">
        <v>45383</v>
      </c>
      <c r="L116" s="1" t="s">
        <v>23</v>
      </c>
      <c r="M116" s="1" t="s">
        <v>281</v>
      </c>
      <c r="N116" s="1">
        <v>49.13</v>
      </c>
      <c r="O116" s="1" t="s">
        <v>280</v>
      </c>
    </row>
    <row r="117" spans="1:15" x14ac:dyDescent="0.3">
      <c r="A117" s="1">
        <v>116</v>
      </c>
      <c r="B117" s="1" t="s">
        <v>129</v>
      </c>
      <c r="C117" s="1" t="s">
        <v>6</v>
      </c>
      <c r="D117" s="1">
        <v>50</v>
      </c>
      <c r="E117" s="1" t="s">
        <v>23</v>
      </c>
      <c r="F117" s="1" t="s">
        <v>237</v>
      </c>
      <c r="G117" s="1" t="s">
        <v>217</v>
      </c>
      <c r="H117" s="1">
        <v>8.92</v>
      </c>
      <c r="I117" s="1">
        <v>39</v>
      </c>
      <c r="J117" s="1">
        <v>2</v>
      </c>
      <c r="K117" s="2">
        <v>45206</v>
      </c>
      <c r="L117" s="1" t="s">
        <v>7</v>
      </c>
      <c r="M117" s="1" t="s">
        <v>283</v>
      </c>
      <c r="N117" s="1">
        <v>116.23</v>
      </c>
      <c r="O117" s="1" t="s">
        <v>280</v>
      </c>
    </row>
    <row r="118" spans="1:15" x14ac:dyDescent="0.3">
      <c r="A118" s="1">
        <v>117</v>
      </c>
      <c r="B118" s="1" t="s">
        <v>130</v>
      </c>
      <c r="C118" s="1" t="s">
        <v>6</v>
      </c>
      <c r="D118" s="1">
        <v>34</v>
      </c>
      <c r="E118" s="1" t="s">
        <v>18</v>
      </c>
      <c r="F118" s="1" t="s">
        <v>238</v>
      </c>
      <c r="G118" s="1" t="s">
        <v>222</v>
      </c>
      <c r="H118" s="1">
        <v>13.08</v>
      </c>
      <c r="I118" s="1">
        <v>39</v>
      </c>
      <c r="J118" s="1">
        <v>2</v>
      </c>
      <c r="K118" s="2">
        <v>45375</v>
      </c>
      <c r="L118" s="1" t="s">
        <v>14</v>
      </c>
      <c r="M118" s="1" t="s">
        <v>279</v>
      </c>
      <c r="N118" s="1">
        <v>80.55</v>
      </c>
      <c r="O118" s="1" t="s">
        <v>282</v>
      </c>
    </row>
    <row r="119" spans="1:15" x14ac:dyDescent="0.3">
      <c r="A119" s="1">
        <v>118</v>
      </c>
      <c r="B119" s="1" t="s">
        <v>131</v>
      </c>
      <c r="C119" s="1" t="s">
        <v>10</v>
      </c>
      <c r="D119" s="1">
        <v>51</v>
      </c>
      <c r="E119" s="1" t="s">
        <v>11</v>
      </c>
      <c r="F119" s="1" t="s">
        <v>239</v>
      </c>
      <c r="G119" s="1" t="s">
        <v>219</v>
      </c>
      <c r="H119" s="1">
        <v>8.82</v>
      </c>
      <c r="I119" s="1">
        <v>40</v>
      </c>
      <c r="J119" s="1">
        <v>1</v>
      </c>
      <c r="K119" s="2">
        <v>45397</v>
      </c>
      <c r="L119" s="1" t="s">
        <v>14</v>
      </c>
      <c r="M119" s="1" t="s">
        <v>283</v>
      </c>
      <c r="N119" s="1">
        <v>146.69</v>
      </c>
      <c r="O119" s="1" t="s">
        <v>280</v>
      </c>
    </row>
    <row r="120" spans="1:15" x14ac:dyDescent="0.3">
      <c r="A120" s="1">
        <v>119</v>
      </c>
      <c r="B120" s="1" t="s">
        <v>132</v>
      </c>
      <c r="C120" s="1" t="s">
        <v>6</v>
      </c>
      <c r="D120" s="1">
        <v>21</v>
      </c>
      <c r="E120" s="1" t="s">
        <v>16</v>
      </c>
      <c r="F120" s="1" t="s">
        <v>240</v>
      </c>
      <c r="G120" s="1" t="s">
        <v>224</v>
      </c>
      <c r="H120" s="1">
        <v>11.34</v>
      </c>
      <c r="I120" s="1">
        <v>40</v>
      </c>
      <c r="J120" s="1">
        <v>1</v>
      </c>
      <c r="K120" s="2">
        <v>45093</v>
      </c>
      <c r="L120" s="1" t="s">
        <v>11</v>
      </c>
      <c r="M120" s="1" t="s">
        <v>281</v>
      </c>
      <c r="N120" s="1">
        <v>80.55</v>
      </c>
      <c r="O120" s="1" t="s">
        <v>282</v>
      </c>
    </row>
    <row r="121" spans="1:15" x14ac:dyDescent="0.3">
      <c r="A121" s="1">
        <v>120</v>
      </c>
      <c r="B121" s="1" t="s">
        <v>133</v>
      </c>
      <c r="C121" s="1" t="s">
        <v>13</v>
      </c>
      <c r="D121" s="1">
        <v>50</v>
      </c>
      <c r="E121" s="1" t="s">
        <v>11</v>
      </c>
      <c r="F121" s="1" t="s">
        <v>241</v>
      </c>
      <c r="G121" s="1" t="s">
        <v>227</v>
      </c>
      <c r="H121" s="1">
        <v>16.8</v>
      </c>
      <c r="I121" s="1">
        <v>40</v>
      </c>
      <c r="J121" s="1">
        <v>3</v>
      </c>
      <c r="K121" s="2">
        <v>45029</v>
      </c>
      <c r="L121" s="1" t="s">
        <v>14</v>
      </c>
      <c r="M121" s="1" t="s">
        <v>279</v>
      </c>
      <c r="N121" s="1">
        <v>88.89</v>
      </c>
      <c r="O121" s="1" t="s">
        <v>282</v>
      </c>
    </row>
    <row r="122" spans="1:15" x14ac:dyDescent="0.3">
      <c r="A122" s="1">
        <v>121</v>
      </c>
      <c r="B122" s="1" t="s">
        <v>134</v>
      </c>
      <c r="C122" s="1" t="s">
        <v>13</v>
      </c>
      <c r="D122" s="1">
        <v>53</v>
      </c>
      <c r="E122" s="1" t="s">
        <v>7</v>
      </c>
      <c r="F122" s="1" t="s">
        <v>242</v>
      </c>
      <c r="G122" s="1" t="s">
        <v>217</v>
      </c>
      <c r="H122" s="1">
        <v>4.33</v>
      </c>
      <c r="I122" s="1">
        <v>41</v>
      </c>
      <c r="J122" s="1">
        <v>2</v>
      </c>
      <c r="K122" s="2">
        <v>45243</v>
      </c>
      <c r="L122" s="1" t="s">
        <v>7</v>
      </c>
      <c r="M122" s="1" t="s">
        <v>281</v>
      </c>
      <c r="N122" s="1">
        <v>26.75</v>
      </c>
      <c r="O122" s="1" t="s">
        <v>282</v>
      </c>
    </row>
    <row r="123" spans="1:15" x14ac:dyDescent="0.3">
      <c r="A123" s="1">
        <v>122</v>
      </c>
      <c r="B123" s="1" t="s">
        <v>135</v>
      </c>
      <c r="C123" s="1" t="s">
        <v>13</v>
      </c>
      <c r="D123" s="1">
        <v>23</v>
      </c>
      <c r="E123" s="1" t="s">
        <v>14</v>
      </c>
      <c r="F123" s="1" t="s">
        <v>243</v>
      </c>
      <c r="G123" s="1" t="s">
        <v>222</v>
      </c>
      <c r="H123" s="1">
        <v>11.12</v>
      </c>
      <c r="I123" s="1">
        <v>41</v>
      </c>
      <c r="J123" s="1">
        <v>1</v>
      </c>
      <c r="K123" s="2">
        <v>45436</v>
      </c>
      <c r="L123" s="1" t="s">
        <v>11</v>
      </c>
      <c r="M123" s="1" t="s">
        <v>279</v>
      </c>
      <c r="N123" s="1">
        <v>106.43</v>
      </c>
      <c r="O123" s="1" t="s">
        <v>280</v>
      </c>
    </row>
    <row r="124" spans="1:15" x14ac:dyDescent="0.3">
      <c r="A124" s="1">
        <v>123</v>
      </c>
      <c r="B124" s="1" t="s">
        <v>136</v>
      </c>
      <c r="C124" s="1" t="s">
        <v>10</v>
      </c>
      <c r="D124" s="1">
        <v>56</v>
      </c>
      <c r="E124" s="1" t="s">
        <v>23</v>
      </c>
      <c r="F124" s="1" t="s">
        <v>244</v>
      </c>
      <c r="G124" s="1" t="s">
        <v>224</v>
      </c>
      <c r="H124" s="1">
        <v>13.82</v>
      </c>
      <c r="I124" s="1">
        <v>41</v>
      </c>
      <c r="J124" s="1">
        <v>3</v>
      </c>
      <c r="K124" s="2">
        <v>44953</v>
      </c>
      <c r="L124" s="1" t="s">
        <v>7</v>
      </c>
      <c r="M124" s="1" t="s">
        <v>283</v>
      </c>
      <c r="N124" s="1">
        <v>142.71</v>
      </c>
      <c r="O124" s="1" t="s">
        <v>282</v>
      </c>
    </row>
    <row r="125" spans="1:15" x14ac:dyDescent="0.3">
      <c r="A125" s="1">
        <v>124</v>
      </c>
      <c r="B125" s="1" t="s">
        <v>137</v>
      </c>
      <c r="C125" s="1" t="s">
        <v>13</v>
      </c>
      <c r="D125" s="1">
        <v>51</v>
      </c>
      <c r="E125" s="1" t="s">
        <v>11</v>
      </c>
      <c r="F125" s="1" t="s">
        <v>245</v>
      </c>
      <c r="G125" s="1" t="s">
        <v>222</v>
      </c>
      <c r="H125" s="1">
        <v>7.09</v>
      </c>
      <c r="I125" s="1">
        <v>42</v>
      </c>
      <c r="J125" s="1">
        <v>2</v>
      </c>
      <c r="K125" s="2">
        <v>44937</v>
      </c>
      <c r="L125" s="1" t="s">
        <v>7</v>
      </c>
      <c r="M125" s="1" t="s">
        <v>279</v>
      </c>
      <c r="N125" s="1">
        <v>86.64</v>
      </c>
      <c r="O125" s="1" t="s">
        <v>282</v>
      </c>
    </row>
    <row r="126" spans="1:15" x14ac:dyDescent="0.3">
      <c r="A126" s="1">
        <v>125</v>
      </c>
      <c r="B126" s="1" t="s">
        <v>138</v>
      </c>
      <c r="C126" s="1" t="s">
        <v>10</v>
      </c>
      <c r="D126" s="1">
        <v>43</v>
      </c>
      <c r="E126" s="1" t="s">
        <v>11</v>
      </c>
      <c r="F126" s="1" t="s">
        <v>246</v>
      </c>
      <c r="G126" s="1" t="s">
        <v>227</v>
      </c>
      <c r="H126" s="1">
        <v>16.79</v>
      </c>
      <c r="I126" s="1">
        <v>42</v>
      </c>
      <c r="J126" s="1">
        <v>1</v>
      </c>
      <c r="K126" s="2">
        <v>44947</v>
      </c>
      <c r="L126" s="1" t="s">
        <v>14</v>
      </c>
      <c r="M126" s="1" t="s">
        <v>283</v>
      </c>
      <c r="N126" s="1">
        <v>49.61</v>
      </c>
      <c r="O126" s="1" t="s">
        <v>282</v>
      </c>
    </row>
    <row r="127" spans="1:15" x14ac:dyDescent="0.3">
      <c r="A127" s="1">
        <v>126</v>
      </c>
      <c r="B127" s="1" t="s">
        <v>139</v>
      </c>
      <c r="C127" s="1" t="s">
        <v>13</v>
      </c>
      <c r="D127" s="1">
        <v>47</v>
      </c>
      <c r="E127" s="1" t="s">
        <v>11</v>
      </c>
      <c r="F127" s="1" t="s">
        <v>247</v>
      </c>
      <c r="G127" s="1" t="s">
        <v>227</v>
      </c>
      <c r="H127" s="1">
        <v>18.63</v>
      </c>
      <c r="I127" s="1">
        <v>42</v>
      </c>
      <c r="J127" s="1">
        <v>3</v>
      </c>
      <c r="K127" s="2">
        <v>45227</v>
      </c>
      <c r="L127" s="1" t="s">
        <v>23</v>
      </c>
      <c r="M127" s="1" t="s">
        <v>283</v>
      </c>
      <c r="N127" s="1">
        <v>91.99</v>
      </c>
      <c r="O127" s="1" t="s">
        <v>282</v>
      </c>
    </row>
    <row r="128" spans="1:15" x14ac:dyDescent="0.3">
      <c r="A128" s="1">
        <v>127</v>
      </c>
      <c r="B128" s="1" t="s">
        <v>140</v>
      </c>
      <c r="C128" s="1" t="s">
        <v>6</v>
      </c>
      <c r="D128" s="1">
        <v>47</v>
      </c>
      <c r="E128" s="1" t="s">
        <v>16</v>
      </c>
      <c r="F128" s="1" t="s">
        <v>248</v>
      </c>
      <c r="G128" s="1" t="s">
        <v>222</v>
      </c>
      <c r="H128" s="1">
        <v>19.5</v>
      </c>
      <c r="I128" s="1">
        <v>42</v>
      </c>
      <c r="J128" s="1">
        <v>2</v>
      </c>
      <c r="K128" s="2">
        <v>45082</v>
      </c>
      <c r="L128" s="1" t="s">
        <v>11</v>
      </c>
      <c r="M128" s="1" t="s">
        <v>279</v>
      </c>
      <c r="N128" s="1">
        <v>72.040000000000006</v>
      </c>
      <c r="O128" s="1" t="s">
        <v>282</v>
      </c>
    </row>
    <row r="129" spans="1:15" x14ac:dyDescent="0.3">
      <c r="A129" s="1">
        <v>128</v>
      </c>
      <c r="B129" s="1" t="s">
        <v>141</v>
      </c>
      <c r="C129" s="1" t="s">
        <v>13</v>
      </c>
      <c r="D129" s="1">
        <v>62</v>
      </c>
      <c r="E129" s="1" t="s">
        <v>23</v>
      </c>
      <c r="F129" s="1" t="s">
        <v>249</v>
      </c>
      <c r="G129" s="1" t="s">
        <v>219</v>
      </c>
      <c r="H129" s="1">
        <v>6.43</v>
      </c>
      <c r="I129" s="1">
        <v>43</v>
      </c>
      <c r="J129" s="1">
        <v>1</v>
      </c>
      <c r="K129" s="2">
        <v>45155</v>
      </c>
      <c r="L129" s="1" t="s">
        <v>23</v>
      </c>
      <c r="M129" s="1" t="s">
        <v>279</v>
      </c>
      <c r="N129" s="1">
        <v>50.39</v>
      </c>
      <c r="O129" s="1" t="s">
        <v>282</v>
      </c>
    </row>
    <row r="130" spans="1:15" x14ac:dyDescent="0.3">
      <c r="A130" s="1">
        <v>129</v>
      </c>
      <c r="B130" s="1" t="s">
        <v>142</v>
      </c>
      <c r="C130" s="1" t="s">
        <v>10</v>
      </c>
      <c r="D130" s="1">
        <v>25</v>
      </c>
      <c r="E130" s="1" t="s">
        <v>23</v>
      </c>
      <c r="F130" s="1" t="s">
        <v>250</v>
      </c>
      <c r="G130" s="1" t="s">
        <v>230</v>
      </c>
      <c r="H130" s="1">
        <v>8.18</v>
      </c>
      <c r="I130" s="1">
        <v>44</v>
      </c>
      <c r="J130" s="1">
        <v>1</v>
      </c>
      <c r="K130" s="2">
        <v>45356</v>
      </c>
      <c r="L130" s="1" t="s">
        <v>11</v>
      </c>
      <c r="M130" s="1" t="s">
        <v>279</v>
      </c>
      <c r="N130" s="1">
        <v>44.67</v>
      </c>
      <c r="O130" s="1" t="s">
        <v>280</v>
      </c>
    </row>
    <row r="131" spans="1:15" x14ac:dyDescent="0.3">
      <c r="A131" s="1">
        <v>130</v>
      </c>
      <c r="B131" s="1" t="s">
        <v>143</v>
      </c>
      <c r="C131" s="1" t="s">
        <v>6</v>
      </c>
      <c r="D131" s="1">
        <v>22</v>
      </c>
      <c r="E131" s="1" t="s">
        <v>23</v>
      </c>
      <c r="F131" s="1" t="s">
        <v>251</v>
      </c>
      <c r="G131" s="1" t="s">
        <v>227</v>
      </c>
      <c r="H131" s="1">
        <v>8.86</v>
      </c>
      <c r="I131" s="1">
        <v>44</v>
      </c>
      <c r="J131" s="1">
        <v>2</v>
      </c>
      <c r="K131" s="2">
        <v>45157</v>
      </c>
      <c r="L131" s="1" t="s">
        <v>11</v>
      </c>
      <c r="M131" s="1" t="s">
        <v>281</v>
      </c>
      <c r="N131" s="1">
        <v>127.35</v>
      </c>
      <c r="O131" s="1" t="s">
        <v>280</v>
      </c>
    </row>
    <row r="132" spans="1:15" x14ac:dyDescent="0.3">
      <c r="A132" s="1">
        <v>131</v>
      </c>
      <c r="B132" s="1" t="s">
        <v>144</v>
      </c>
      <c r="C132" s="1" t="s">
        <v>13</v>
      </c>
      <c r="D132" s="1">
        <v>39</v>
      </c>
      <c r="E132" s="1" t="s">
        <v>7</v>
      </c>
      <c r="F132" s="1" t="s">
        <v>252</v>
      </c>
      <c r="G132" s="1" t="s">
        <v>222</v>
      </c>
      <c r="H132" s="1">
        <v>11.09</v>
      </c>
      <c r="I132" s="1">
        <v>45</v>
      </c>
      <c r="J132" s="1">
        <v>1</v>
      </c>
      <c r="K132" s="2">
        <v>45508</v>
      </c>
      <c r="L132" s="1" t="s">
        <v>14</v>
      </c>
      <c r="M132" s="1" t="s">
        <v>283</v>
      </c>
      <c r="N132" s="1">
        <v>41.67</v>
      </c>
      <c r="O132" s="1" t="s">
        <v>282</v>
      </c>
    </row>
    <row r="133" spans="1:15" x14ac:dyDescent="0.3">
      <c r="A133" s="1">
        <v>132</v>
      </c>
      <c r="B133" s="1" t="s">
        <v>145</v>
      </c>
      <c r="C133" s="1" t="s">
        <v>13</v>
      </c>
      <c r="D133" s="1">
        <v>53</v>
      </c>
      <c r="E133" s="1" t="s">
        <v>23</v>
      </c>
      <c r="F133" s="1" t="s">
        <v>253</v>
      </c>
      <c r="G133" s="1" t="s">
        <v>227</v>
      </c>
      <c r="H133" s="1">
        <v>13.89</v>
      </c>
      <c r="I133" s="1">
        <v>45</v>
      </c>
      <c r="J133" s="1">
        <v>3</v>
      </c>
      <c r="K133" s="2">
        <v>45161</v>
      </c>
      <c r="L133" s="1" t="s">
        <v>14</v>
      </c>
      <c r="M133" s="1" t="s">
        <v>283</v>
      </c>
      <c r="N133" s="1">
        <v>69.52</v>
      </c>
      <c r="O133" s="1" t="s">
        <v>280</v>
      </c>
    </row>
    <row r="134" spans="1:15" x14ac:dyDescent="0.3">
      <c r="A134" s="1">
        <v>133</v>
      </c>
      <c r="B134" s="1" t="s">
        <v>146</v>
      </c>
      <c r="C134" s="1" t="s">
        <v>10</v>
      </c>
      <c r="D134" s="1">
        <v>24</v>
      </c>
      <c r="E134" s="1" t="s">
        <v>11</v>
      </c>
      <c r="F134" s="1" t="s">
        <v>254</v>
      </c>
      <c r="G134" s="1" t="s">
        <v>227</v>
      </c>
      <c r="H134" s="1">
        <v>8.89</v>
      </c>
      <c r="I134" s="1">
        <v>45</v>
      </c>
      <c r="J134" s="1">
        <v>2</v>
      </c>
      <c r="K134" s="2">
        <v>45295</v>
      </c>
      <c r="L134" s="1" t="s">
        <v>14</v>
      </c>
      <c r="M134" s="1" t="s">
        <v>279</v>
      </c>
      <c r="N134" s="1">
        <v>55.4</v>
      </c>
      <c r="O134" s="1" t="s">
        <v>280</v>
      </c>
    </row>
    <row r="135" spans="1:15" x14ac:dyDescent="0.3">
      <c r="A135" s="1">
        <v>134</v>
      </c>
      <c r="B135" s="1" t="s">
        <v>147</v>
      </c>
      <c r="C135" s="1" t="s">
        <v>6</v>
      </c>
      <c r="D135" s="1">
        <v>51</v>
      </c>
      <c r="E135" s="1" t="s">
        <v>23</v>
      </c>
      <c r="F135" s="1" t="s">
        <v>255</v>
      </c>
      <c r="G135" s="1" t="s">
        <v>230</v>
      </c>
      <c r="H135" s="1">
        <v>5.31</v>
      </c>
      <c r="I135" s="1">
        <v>45</v>
      </c>
      <c r="J135" s="1">
        <v>3</v>
      </c>
      <c r="K135" s="2">
        <v>45047</v>
      </c>
      <c r="L135" s="1" t="s">
        <v>11</v>
      </c>
      <c r="M135" s="1" t="s">
        <v>283</v>
      </c>
      <c r="N135" s="1">
        <v>43.28</v>
      </c>
      <c r="O135" s="1" t="s">
        <v>280</v>
      </c>
    </row>
    <row r="136" spans="1:15" x14ac:dyDescent="0.3">
      <c r="A136" s="1">
        <v>135</v>
      </c>
      <c r="B136" s="1" t="s">
        <v>148</v>
      </c>
      <c r="C136" s="1" t="s">
        <v>6</v>
      </c>
      <c r="D136" s="1">
        <v>58</v>
      </c>
      <c r="E136" s="1" t="s">
        <v>16</v>
      </c>
      <c r="F136" s="1" t="s">
        <v>256</v>
      </c>
      <c r="G136" s="1" t="s">
        <v>222</v>
      </c>
      <c r="H136" s="1">
        <v>17.649999999999999</v>
      </c>
      <c r="I136" s="1">
        <v>45</v>
      </c>
      <c r="J136" s="1">
        <v>3</v>
      </c>
      <c r="K136" s="2">
        <v>45272</v>
      </c>
      <c r="L136" s="1" t="s">
        <v>11</v>
      </c>
      <c r="M136" s="1" t="s">
        <v>279</v>
      </c>
      <c r="N136" s="1">
        <v>17.84</v>
      </c>
      <c r="O136" s="1" t="s">
        <v>282</v>
      </c>
    </row>
    <row r="137" spans="1:15" x14ac:dyDescent="0.3">
      <c r="A137" s="1">
        <v>136</v>
      </c>
      <c r="B137" s="1" t="s">
        <v>149</v>
      </c>
      <c r="C137" s="1" t="s">
        <v>13</v>
      </c>
      <c r="D137" s="1">
        <v>51</v>
      </c>
      <c r="E137" s="1" t="s">
        <v>18</v>
      </c>
      <c r="F137" s="1" t="s">
        <v>257</v>
      </c>
      <c r="G137" s="1" t="s">
        <v>219</v>
      </c>
      <c r="H137" s="1">
        <v>14.28</v>
      </c>
      <c r="I137" s="1">
        <v>46</v>
      </c>
      <c r="J137" s="1">
        <v>2</v>
      </c>
      <c r="K137" s="2">
        <v>45101</v>
      </c>
      <c r="L137" s="1" t="s">
        <v>7</v>
      </c>
      <c r="M137" s="1" t="s">
        <v>279</v>
      </c>
      <c r="N137" s="1">
        <v>58.17</v>
      </c>
      <c r="O137" s="1" t="s">
        <v>280</v>
      </c>
    </row>
    <row r="138" spans="1:15" x14ac:dyDescent="0.3">
      <c r="A138" s="1">
        <v>137</v>
      </c>
      <c r="B138" s="1" t="s">
        <v>150</v>
      </c>
      <c r="C138" s="1" t="s">
        <v>13</v>
      </c>
      <c r="D138" s="1">
        <v>47</v>
      </c>
      <c r="E138" s="1" t="s">
        <v>11</v>
      </c>
      <c r="F138" s="1" t="s">
        <v>258</v>
      </c>
      <c r="G138" s="1" t="s">
        <v>222</v>
      </c>
      <c r="H138" s="1">
        <v>5.14</v>
      </c>
      <c r="I138" s="1">
        <v>46</v>
      </c>
      <c r="J138" s="1">
        <v>3</v>
      </c>
      <c r="K138" s="2">
        <v>45431</v>
      </c>
      <c r="L138" s="1" t="s">
        <v>16</v>
      </c>
      <c r="M138" s="1" t="s">
        <v>279</v>
      </c>
      <c r="N138" s="1">
        <v>28.63</v>
      </c>
      <c r="O138" s="1" t="s">
        <v>280</v>
      </c>
    </row>
    <row r="139" spans="1:15" x14ac:dyDescent="0.3">
      <c r="A139" s="1">
        <v>138</v>
      </c>
      <c r="B139" s="1" t="s">
        <v>151</v>
      </c>
      <c r="C139" s="1" t="s">
        <v>6</v>
      </c>
      <c r="D139" s="1">
        <v>65</v>
      </c>
      <c r="E139" s="1" t="s">
        <v>16</v>
      </c>
      <c r="F139" s="1" t="s">
        <v>259</v>
      </c>
      <c r="G139" s="1" t="s">
        <v>224</v>
      </c>
      <c r="H139" s="1">
        <v>4.22</v>
      </c>
      <c r="I139" s="1">
        <v>46</v>
      </c>
      <c r="J139" s="1">
        <v>3</v>
      </c>
      <c r="K139" s="2">
        <v>44954</v>
      </c>
      <c r="L139" s="1" t="s">
        <v>7</v>
      </c>
      <c r="M139" s="1" t="s">
        <v>279</v>
      </c>
      <c r="N139" s="1">
        <v>25.2</v>
      </c>
      <c r="O139" s="1" t="s">
        <v>280</v>
      </c>
    </row>
    <row r="140" spans="1:15" x14ac:dyDescent="0.3">
      <c r="A140" s="1">
        <v>139</v>
      </c>
      <c r="B140" s="1" t="s">
        <v>152</v>
      </c>
      <c r="C140" s="1" t="s">
        <v>6</v>
      </c>
      <c r="D140" s="1">
        <v>22</v>
      </c>
      <c r="E140" s="1" t="s">
        <v>16</v>
      </c>
      <c r="F140" s="1" t="s">
        <v>260</v>
      </c>
      <c r="G140" s="1" t="s">
        <v>219</v>
      </c>
      <c r="H140" s="1">
        <v>14.5</v>
      </c>
      <c r="I140" s="1">
        <v>46</v>
      </c>
      <c r="J140" s="1">
        <v>1</v>
      </c>
      <c r="K140" s="2">
        <v>45249</v>
      </c>
      <c r="L140" s="1" t="s">
        <v>7</v>
      </c>
      <c r="M140" s="1" t="s">
        <v>279</v>
      </c>
      <c r="N140" s="1">
        <v>20.059999999999999</v>
      </c>
      <c r="O140" s="1" t="s">
        <v>282</v>
      </c>
    </row>
    <row r="141" spans="1:15" x14ac:dyDescent="0.3">
      <c r="A141" s="1">
        <v>140</v>
      </c>
      <c r="B141" s="1" t="s">
        <v>153</v>
      </c>
      <c r="C141" s="1" t="s">
        <v>13</v>
      </c>
      <c r="D141" s="1">
        <v>57</v>
      </c>
      <c r="E141" s="1" t="s">
        <v>7</v>
      </c>
      <c r="F141" s="1" t="s">
        <v>261</v>
      </c>
      <c r="G141" s="1" t="s">
        <v>230</v>
      </c>
      <c r="H141" s="1">
        <v>15.04</v>
      </c>
      <c r="I141" s="1">
        <v>46</v>
      </c>
      <c r="J141" s="1">
        <v>3</v>
      </c>
      <c r="K141" s="2">
        <v>45061</v>
      </c>
      <c r="L141" s="1" t="s">
        <v>16</v>
      </c>
      <c r="M141" s="1" t="s">
        <v>283</v>
      </c>
      <c r="N141" s="1">
        <v>34.700000000000003</v>
      </c>
      <c r="O141" s="1" t="s">
        <v>282</v>
      </c>
    </row>
    <row r="142" spans="1:15" x14ac:dyDescent="0.3">
      <c r="A142" s="1">
        <v>141</v>
      </c>
      <c r="B142" s="1" t="s">
        <v>154</v>
      </c>
      <c r="C142" s="1" t="s">
        <v>6</v>
      </c>
      <c r="D142" s="1">
        <v>35</v>
      </c>
      <c r="E142" s="1" t="s">
        <v>11</v>
      </c>
      <c r="F142" s="1" t="s">
        <v>262</v>
      </c>
      <c r="G142" s="1" t="s">
        <v>217</v>
      </c>
      <c r="H142" s="1">
        <v>5.66</v>
      </c>
      <c r="I142" s="1">
        <v>47</v>
      </c>
      <c r="J142" s="1">
        <v>1</v>
      </c>
      <c r="K142" s="2">
        <v>45376</v>
      </c>
      <c r="L142" s="1" t="s">
        <v>14</v>
      </c>
      <c r="M142" s="1" t="s">
        <v>279</v>
      </c>
      <c r="N142" s="1">
        <v>8.82</v>
      </c>
      <c r="O142" s="1" t="s">
        <v>280</v>
      </c>
    </row>
    <row r="143" spans="1:15" x14ac:dyDescent="0.3">
      <c r="A143" s="1">
        <v>142</v>
      </c>
      <c r="B143" s="1" t="s">
        <v>155</v>
      </c>
      <c r="C143" s="1" t="s">
        <v>13</v>
      </c>
      <c r="D143" s="1">
        <v>55</v>
      </c>
      <c r="E143" s="1" t="s">
        <v>7</v>
      </c>
      <c r="F143" s="1" t="s">
        <v>263</v>
      </c>
      <c r="G143" s="1" t="s">
        <v>222</v>
      </c>
      <c r="H143" s="1">
        <v>5.27</v>
      </c>
      <c r="I143" s="1">
        <v>47</v>
      </c>
      <c r="J143" s="1">
        <v>2</v>
      </c>
      <c r="K143" s="2">
        <v>45379</v>
      </c>
      <c r="L143" s="1" t="s">
        <v>23</v>
      </c>
      <c r="M143" s="1" t="s">
        <v>281</v>
      </c>
      <c r="N143" s="1">
        <v>117.6</v>
      </c>
      <c r="O143" s="1" t="s">
        <v>280</v>
      </c>
    </row>
    <row r="144" spans="1:15" x14ac:dyDescent="0.3">
      <c r="A144" s="1">
        <v>143</v>
      </c>
      <c r="B144" s="1" t="s">
        <v>156</v>
      </c>
      <c r="C144" s="1" t="s">
        <v>13</v>
      </c>
      <c r="D144" s="1">
        <v>20</v>
      </c>
      <c r="E144" s="1" t="s">
        <v>14</v>
      </c>
      <c r="F144" s="1" t="s">
        <v>264</v>
      </c>
      <c r="G144" s="1" t="s">
        <v>222</v>
      </c>
      <c r="H144" s="1">
        <v>12.02</v>
      </c>
      <c r="I144" s="1">
        <v>47</v>
      </c>
      <c r="J144" s="1">
        <v>3</v>
      </c>
      <c r="K144" s="2">
        <v>45501</v>
      </c>
      <c r="L144" s="1" t="s">
        <v>18</v>
      </c>
      <c r="M144" s="1" t="s">
        <v>279</v>
      </c>
      <c r="N144" s="1">
        <v>100.37</v>
      </c>
      <c r="O144" s="1" t="s">
        <v>282</v>
      </c>
    </row>
    <row r="145" spans="1:15" x14ac:dyDescent="0.3">
      <c r="A145" s="1">
        <v>144</v>
      </c>
      <c r="B145" s="1" t="s">
        <v>157</v>
      </c>
      <c r="C145" s="1" t="s">
        <v>10</v>
      </c>
      <c r="D145" s="1">
        <v>34</v>
      </c>
      <c r="E145" s="1" t="s">
        <v>7</v>
      </c>
      <c r="F145" s="1" t="s">
        <v>265</v>
      </c>
      <c r="G145" s="1" t="s">
        <v>224</v>
      </c>
      <c r="H145" s="1">
        <v>3.29</v>
      </c>
      <c r="I145" s="1">
        <v>47</v>
      </c>
      <c r="J145" s="1">
        <v>3</v>
      </c>
      <c r="K145" s="2">
        <v>44949</v>
      </c>
      <c r="L145" s="1" t="s">
        <v>18</v>
      </c>
      <c r="M145" s="1" t="s">
        <v>283</v>
      </c>
      <c r="N145" s="1">
        <v>88.34</v>
      </c>
      <c r="O145" s="1" t="s">
        <v>282</v>
      </c>
    </row>
    <row r="146" spans="1:15" x14ac:dyDescent="0.3">
      <c r="A146" s="1">
        <v>145</v>
      </c>
      <c r="B146" s="1" t="s">
        <v>158</v>
      </c>
      <c r="C146" s="1" t="s">
        <v>6</v>
      </c>
      <c r="D146" s="1">
        <v>24</v>
      </c>
      <c r="E146" s="1" t="s">
        <v>11</v>
      </c>
      <c r="F146" s="1" t="s">
        <v>266</v>
      </c>
      <c r="G146" s="1" t="s">
        <v>227</v>
      </c>
      <c r="H146" s="1">
        <v>17.350000000000001</v>
      </c>
      <c r="I146" s="1">
        <v>48</v>
      </c>
      <c r="J146" s="1">
        <v>1</v>
      </c>
      <c r="K146" s="2">
        <v>45054</v>
      </c>
      <c r="L146" s="1" t="s">
        <v>7</v>
      </c>
      <c r="M146" s="1" t="s">
        <v>281</v>
      </c>
      <c r="N146" s="1">
        <v>26.67</v>
      </c>
      <c r="O146" s="1" t="s">
        <v>282</v>
      </c>
    </row>
    <row r="147" spans="1:15" x14ac:dyDescent="0.3">
      <c r="A147" s="1">
        <v>146</v>
      </c>
      <c r="B147" s="1" t="s">
        <v>159</v>
      </c>
      <c r="C147" s="1" t="s">
        <v>10</v>
      </c>
      <c r="D147" s="1">
        <v>52</v>
      </c>
      <c r="E147" s="1" t="s">
        <v>14</v>
      </c>
      <c r="F147" s="1" t="s">
        <v>267</v>
      </c>
      <c r="G147" s="1" t="s">
        <v>224</v>
      </c>
      <c r="H147" s="1">
        <v>3.46</v>
      </c>
      <c r="I147" s="1">
        <v>49</v>
      </c>
      <c r="J147" s="1">
        <v>1</v>
      </c>
      <c r="K147" s="2">
        <v>45492</v>
      </c>
      <c r="L147" s="1" t="s">
        <v>18</v>
      </c>
      <c r="M147" s="1" t="s">
        <v>283</v>
      </c>
      <c r="N147" s="1">
        <v>60.62</v>
      </c>
      <c r="O147" s="1" t="s">
        <v>280</v>
      </c>
    </row>
    <row r="148" spans="1:15" x14ac:dyDescent="0.3">
      <c r="A148" s="1">
        <v>147</v>
      </c>
      <c r="B148" s="1" t="s">
        <v>160</v>
      </c>
      <c r="C148" s="1" t="s">
        <v>10</v>
      </c>
      <c r="D148" s="1">
        <v>24</v>
      </c>
      <c r="E148" s="1" t="s">
        <v>23</v>
      </c>
      <c r="F148" s="1" t="s">
        <v>268</v>
      </c>
      <c r="G148" s="1" t="s">
        <v>222</v>
      </c>
      <c r="H148" s="1">
        <v>4.68</v>
      </c>
      <c r="I148" s="1">
        <v>49</v>
      </c>
      <c r="J148" s="1">
        <v>1</v>
      </c>
      <c r="K148" s="2">
        <v>45390</v>
      </c>
      <c r="L148" s="1" t="s">
        <v>14</v>
      </c>
      <c r="M148" s="1" t="s">
        <v>281</v>
      </c>
      <c r="N148" s="1">
        <v>144.85</v>
      </c>
      <c r="O148" s="1" t="s">
        <v>282</v>
      </c>
    </row>
    <row r="149" spans="1:15" x14ac:dyDescent="0.3">
      <c r="A149" s="1">
        <v>148</v>
      </c>
      <c r="B149" s="1" t="s">
        <v>161</v>
      </c>
      <c r="C149" s="1" t="s">
        <v>13</v>
      </c>
      <c r="D149" s="1">
        <v>26</v>
      </c>
      <c r="E149" s="1" t="s">
        <v>18</v>
      </c>
      <c r="F149" s="1" t="s">
        <v>269</v>
      </c>
      <c r="G149" s="1" t="s">
        <v>227</v>
      </c>
      <c r="H149" s="1">
        <v>12.63</v>
      </c>
      <c r="I149" s="1">
        <v>50</v>
      </c>
      <c r="J149" s="1">
        <v>3</v>
      </c>
      <c r="K149" s="2">
        <v>45139</v>
      </c>
      <c r="L149" s="1" t="s">
        <v>7</v>
      </c>
      <c r="M149" s="1" t="s">
        <v>283</v>
      </c>
      <c r="N149" s="1">
        <v>171.9</v>
      </c>
      <c r="O149" s="1" t="s">
        <v>282</v>
      </c>
    </row>
    <row r="150" spans="1:15" x14ac:dyDescent="0.3">
      <c r="A150" s="1">
        <v>149</v>
      </c>
      <c r="B150" s="1" t="s">
        <v>162</v>
      </c>
      <c r="C150" s="1" t="s">
        <v>10</v>
      </c>
      <c r="D150" s="1">
        <v>40</v>
      </c>
      <c r="E150" s="1" t="s">
        <v>23</v>
      </c>
      <c r="F150" s="1" t="s">
        <v>270</v>
      </c>
      <c r="G150" s="1" t="s">
        <v>222</v>
      </c>
      <c r="H150" s="1">
        <v>12.43</v>
      </c>
      <c r="I150" s="1">
        <v>50</v>
      </c>
      <c r="J150" s="1">
        <v>2</v>
      </c>
      <c r="K150" s="2">
        <v>44952</v>
      </c>
      <c r="L150" s="1" t="s">
        <v>23</v>
      </c>
      <c r="M150" s="1" t="s">
        <v>279</v>
      </c>
      <c r="N150" s="1">
        <v>5.66</v>
      </c>
      <c r="O150" s="1" t="s">
        <v>280</v>
      </c>
    </row>
    <row r="151" spans="1:15" x14ac:dyDescent="0.3">
      <c r="A151" s="1">
        <v>150</v>
      </c>
      <c r="B151" s="1" t="s">
        <v>163</v>
      </c>
      <c r="C151" s="1" t="s">
        <v>6</v>
      </c>
      <c r="D151" s="1">
        <v>41</v>
      </c>
      <c r="E151" s="1" t="s">
        <v>18</v>
      </c>
      <c r="F151" s="1" t="s">
        <v>271</v>
      </c>
      <c r="G151" s="1" t="s">
        <v>222</v>
      </c>
      <c r="H151" s="1">
        <v>4.67</v>
      </c>
      <c r="I151" s="1">
        <v>50</v>
      </c>
      <c r="J151" s="1">
        <v>2</v>
      </c>
      <c r="K151" s="2">
        <v>45019</v>
      </c>
      <c r="L151" s="1" t="s">
        <v>11</v>
      </c>
      <c r="M151" s="1" t="s">
        <v>283</v>
      </c>
      <c r="N151" s="1">
        <v>34.33</v>
      </c>
      <c r="O151" s="1" t="s">
        <v>282</v>
      </c>
    </row>
    <row r="152" spans="1:15" x14ac:dyDescent="0.3">
      <c r="A152" s="1">
        <v>151</v>
      </c>
      <c r="B152" s="1" t="s">
        <v>164</v>
      </c>
      <c r="C152" s="1" t="s">
        <v>6</v>
      </c>
      <c r="D152" s="1">
        <v>62</v>
      </c>
      <c r="E152" s="1" t="s">
        <v>23</v>
      </c>
      <c r="F152" s="1" t="s">
        <v>216</v>
      </c>
      <c r="G152" s="1" t="s">
        <v>217</v>
      </c>
      <c r="H152" s="1">
        <v>16.79</v>
      </c>
      <c r="I152" s="1">
        <v>50</v>
      </c>
      <c r="J152" s="1">
        <v>3</v>
      </c>
      <c r="K152" s="2">
        <v>45303</v>
      </c>
      <c r="L152" s="1" t="s">
        <v>11</v>
      </c>
      <c r="M152" s="1" t="s">
        <v>281</v>
      </c>
      <c r="N152" s="1">
        <v>8.66</v>
      </c>
      <c r="O152" s="1" t="s">
        <v>282</v>
      </c>
    </row>
    <row r="153" spans="1:15" x14ac:dyDescent="0.3">
      <c r="A153" s="1">
        <v>152</v>
      </c>
      <c r="B153" s="1" t="s">
        <v>165</v>
      </c>
      <c r="C153" s="1" t="s">
        <v>6</v>
      </c>
      <c r="D153" s="1">
        <v>40</v>
      </c>
      <c r="E153" s="1" t="s">
        <v>16</v>
      </c>
      <c r="F153" s="1" t="s">
        <v>218</v>
      </c>
      <c r="G153" s="1" t="s">
        <v>219</v>
      </c>
      <c r="H153" s="1">
        <v>19.39</v>
      </c>
      <c r="I153" s="1">
        <v>51</v>
      </c>
      <c r="J153" s="1">
        <v>1</v>
      </c>
      <c r="K153" s="2">
        <v>45450</v>
      </c>
      <c r="L153" s="1" t="s">
        <v>11</v>
      </c>
      <c r="M153" s="1" t="s">
        <v>283</v>
      </c>
      <c r="N153" s="1">
        <v>47.67</v>
      </c>
      <c r="O153" s="1" t="s">
        <v>280</v>
      </c>
    </row>
    <row r="154" spans="1:15" x14ac:dyDescent="0.3">
      <c r="A154" s="1">
        <v>153</v>
      </c>
      <c r="B154" s="1" t="s">
        <v>166</v>
      </c>
      <c r="C154" s="1" t="s">
        <v>10</v>
      </c>
      <c r="D154" s="1">
        <v>41</v>
      </c>
      <c r="E154" s="1" t="s">
        <v>23</v>
      </c>
      <c r="F154" s="1" t="s">
        <v>220</v>
      </c>
      <c r="G154" s="1" t="s">
        <v>217</v>
      </c>
      <c r="H154" s="1">
        <v>17.72</v>
      </c>
      <c r="I154" s="1">
        <v>52</v>
      </c>
      <c r="J154" s="1">
        <v>3</v>
      </c>
      <c r="K154" s="2">
        <v>45105</v>
      </c>
      <c r="L154" s="1" t="s">
        <v>14</v>
      </c>
      <c r="M154" s="1" t="s">
        <v>279</v>
      </c>
      <c r="N154" s="1">
        <v>34.020000000000003</v>
      </c>
      <c r="O154" s="1" t="s">
        <v>280</v>
      </c>
    </row>
    <row r="155" spans="1:15" x14ac:dyDescent="0.3">
      <c r="A155" s="1">
        <v>154</v>
      </c>
      <c r="B155" s="1" t="s">
        <v>167</v>
      </c>
      <c r="C155" s="1" t="s">
        <v>10</v>
      </c>
      <c r="D155" s="1">
        <v>52</v>
      </c>
      <c r="E155" s="1" t="s">
        <v>23</v>
      </c>
      <c r="F155" s="1" t="s">
        <v>221</v>
      </c>
      <c r="G155" s="1" t="s">
        <v>222</v>
      </c>
      <c r="H155" s="1">
        <v>11.69</v>
      </c>
      <c r="I155" s="1">
        <v>52</v>
      </c>
      <c r="J155" s="1">
        <v>2</v>
      </c>
      <c r="K155" s="2">
        <v>45417</v>
      </c>
      <c r="L155" s="1" t="s">
        <v>14</v>
      </c>
      <c r="M155" s="1" t="s">
        <v>281</v>
      </c>
      <c r="N155" s="1">
        <v>77.180000000000007</v>
      </c>
      <c r="O155" s="1" t="s">
        <v>280</v>
      </c>
    </row>
    <row r="156" spans="1:15" x14ac:dyDescent="0.3">
      <c r="A156" s="1">
        <v>155</v>
      </c>
      <c r="B156" s="1" t="s">
        <v>168</v>
      </c>
      <c r="C156" s="1" t="s">
        <v>10</v>
      </c>
      <c r="D156" s="1">
        <v>35</v>
      </c>
      <c r="E156" s="1" t="s">
        <v>23</v>
      </c>
      <c r="F156" s="1" t="s">
        <v>223</v>
      </c>
      <c r="G156" s="1" t="s">
        <v>224</v>
      </c>
      <c r="H156" s="1">
        <v>11.17</v>
      </c>
      <c r="I156" s="1">
        <v>52</v>
      </c>
      <c r="J156" s="1">
        <v>2</v>
      </c>
      <c r="K156" s="2">
        <v>45490</v>
      </c>
      <c r="L156" s="1" t="s">
        <v>16</v>
      </c>
      <c r="M156" s="1" t="s">
        <v>279</v>
      </c>
      <c r="N156" s="1">
        <v>8.89</v>
      </c>
      <c r="O156" s="1" t="s">
        <v>280</v>
      </c>
    </row>
    <row r="157" spans="1:15" x14ac:dyDescent="0.3">
      <c r="A157" s="1">
        <v>156</v>
      </c>
      <c r="B157" s="1" t="s">
        <v>169</v>
      </c>
      <c r="C157" s="1" t="s">
        <v>13</v>
      </c>
      <c r="D157" s="1">
        <v>50</v>
      </c>
      <c r="E157" s="1" t="s">
        <v>7</v>
      </c>
      <c r="F157" s="1" t="s">
        <v>225</v>
      </c>
      <c r="G157" s="1" t="s">
        <v>224</v>
      </c>
      <c r="H157" s="1">
        <v>13.01</v>
      </c>
      <c r="I157" s="1">
        <v>53</v>
      </c>
      <c r="J157" s="1">
        <v>1</v>
      </c>
      <c r="K157" s="2">
        <v>45136</v>
      </c>
      <c r="L157" s="1" t="s">
        <v>11</v>
      </c>
      <c r="M157" s="1" t="s">
        <v>279</v>
      </c>
      <c r="N157" s="1">
        <v>10.28</v>
      </c>
      <c r="O157" s="1" t="s">
        <v>280</v>
      </c>
    </row>
    <row r="158" spans="1:15" x14ac:dyDescent="0.3">
      <c r="A158" s="1">
        <v>157</v>
      </c>
      <c r="B158" s="1" t="s">
        <v>170</v>
      </c>
      <c r="C158" s="1" t="s">
        <v>10</v>
      </c>
      <c r="D158" s="1">
        <v>26</v>
      </c>
      <c r="E158" s="1" t="s">
        <v>11</v>
      </c>
      <c r="F158" s="1" t="s">
        <v>226</v>
      </c>
      <c r="G158" s="1" t="s">
        <v>227</v>
      </c>
      <c r="H158" s="1">
        <v>8.56</v>
      </c>
      <c r="I158" s="1">
        <v>53</v>
      </c>
      <c r="J158" s="1">
        <v>3</v>
      </c>
      <c r="K158" s="2">
        <v>45262</v>
      </c>
      <c r="L158" s="1" t="s">
        <v>14</v>
      </c>
      <c r="M158" s="1" t="s">
        <v>279</v>
      </c>
      <c r="N158" s="1">
        <v>75.75</v>
      </c>
      <c r="O158" s="1" t="s">
        <v>280</v>
      </c>
    </row>
    <row r="159" spans="1:15" x14ac:dyDescent="0.3">
      <c r="A159" s="1">
        <v>158</v>
      </c>
      <c r="B159" s="1" t="s">
        <v>171</v>
      </c>
      <c r="C159" s="1" t="s">
        <v>10</v>
      </c>
      <c r="D159" s="1">
        <v>65</v>
      </c>
      <c r="E159" s="1" t="s">
        <v>16</v>
      </c>
      <c r="F159" s="1" t="s">
        <v>228</v>
      </c>
      <c r="G159" s="1" t="s">
        <v>222</v>
      </c>
      <c r="H159" s="1">
        <v>6.68</v>
      </c>
      <c r="I159" s="1">
        <v>53</v>
      </c>
      <c r="J159" s="1">
        <v>2</v>
      </c>
      <c r="K159" s="2">
        <v>45301</v>
      </c>
      <c r="L159" s="1" t="s">
        <v>7</v>
      </c>
      <c r="M159" s="1" t="s">
        <v>281</v>
      </c>
      <c r="N159" s="1">
        <v>161.82</v>
      </c>
      <c r="O159" s="1" t="s">
        <v>280</v>
      </c>
    </row>
    <row r="160" spans="1:15" x14ac:dyDescent="0.3">
      <c r="A160" s="1">
        <v>159</v>
      </c>
      <c r="B160" s="1" t="s">
        <v>172</v>
      </c>
      <c r="C160" s="1" t="s">
        <v>13</v>
      </c>
      <c r="D160" s="1">
        <v>22</v>
      </c>
      <c r="E160" s="1" t="s">
        <v>23</v>
      </c>
      <c r="F160" s="1" t="s">
        <v>229</v>
      </c>
      <c r="G160" s="1" t="s">
        <v>230</v>
      </c>
      <c r="H160" s="1">
        <v>11.64</v>
      </c>
      <c r="I160" s="1">
        <v>53</v>
      </c>
      <c r="J160" s="1">
        <v>2</v>
      </c>
      <c r="K160" s="2">
        <v>44936</v>
      </c>
      <c r="L160" s="1" t="s">
        <v>14</v>
      </c>
      <c r="M160" s="1" t="s">
        <v>281</v>
      </c>
      <c r="N160" s="1">
        <v>40.58</v>
      </c>
      <c r="O160" s="1" t="s">
        <v>280</v>
      </c>
    </row>
    <row r="161" spans="1:15" x14ac:dyDescent="0.3">
      <c r="A161" s="1">
        <v>160</v>
      </c>
      <c r="B161" s="1" t="s">
        <v>173</v>
      </c>
      <c r="C161" s="1" t="s">
        <v>13</v>
      </c>
      <c r="D161" s="1">
        <v>64</v>
      </c>
      <c r="E161" s="1" t="s">
        <v>7</v>
      </c>
      <c r="F161" s="1" t="s">
        <v>231</v>
      </c>
      <c r="G161" s="1" t="s">
        <v>219</v>
      </c>
      <c r="H161" s="1">
        <v>10.54</v>
      </c>
      <c r="I161" s="1">
        <v>54</v>
      </c>
      <c r="J161" s="1">
        <v>1</v>
      </c>
      <c r="K161" s="2">
        <v>45435</v>
      </c>
      <c r="L161" s="1" t="s">
        <v>11</v>
      </c>
      <c r="M161" s="1" t="s">
        <v>283</v>
      </c>
      <c r="N161" s="1">
        <v>36.82</v>
      </c>
      <c r="O161" s="1" t="s">
        <v>280</v>
      </c>
    </row>
    <row r="162" spans="1:15" x14ac:dyDescent="0.3">
      <c r="A162" s="1">
        <v>161</v>
      </c>
      <c r="B162" s="1" t="s">
        <v>174</v>
      </c>
      <c r="C162" s="1" t="s">
        <v>10</v>
      </c>
      <c r="D162" s="1">
        <v>55</v>
      </c>
      <c r="E162" s="1" t="s">
        <v>7</v>
      </c>
      <c r="F162" s="1" t="s">
        <v>232</v>
      </c>
      <c r="G162" s="1" t="s">
        <v>219</v>
      </c>
      <c r="H162" s="1">
        <v>14.99</v>
      </c>
      <c r="I162" s="1">
        <v>54</v>
      </c>
      <c r="J162" s="1">
        <v>2</v>
      </c>
      <c r="K162" s="2">
        <v>45342</v>
      </c>
      <c r="L162" s="1" t="s">
        <v>7</v>
      </c>
      <c r="M162" s="1" t="s">
        <v>281</v>
      </c>
      <c r="N162" s="1">
        <v>145.94999999999999</v>
      </c>
      <c r="O162" s="1" t="s">
        <v>280</v>
      </c>
    </row>
    <row r="163" spans="1:15" x14ac:dyDescent="0.3">
      <c r="A163" s="1">
        <v>162</v>
      </c>
      <c r="B163" s="1" t="s">
        <v>175</v>
      </c>
      <c r="C163" s="1" t="s">
        <v>13</v>
      </c>
      <c r="D163" s="1">
        <v>64</v>
      </c>
      <c r="E163" s="1" t="s">
        <v>14</v>
      </c>
      <c r="F163" s="1" t="s">
        <v>233</v>
      </c>
      <c r="G163" s="1" t="s">
        <v>224</v>
      </c>
      <c r="H163" s="1">
        <v>12.19</v>
      </c>
      <c r="I163" s="1">
        <v>55</v>
      </c>
      <c r="J163" s="1">
        <v>2</v>
      </c>
      <c r="K163" s="2">
        <v>45467</v>
      </c>
      <c r="L163" s="1" t="s">
        <v>23</v>
      </c>
      <c r="M163" s="1" t="s">
        <v>281</v>
      </c>
      <c r="N163" s="1">
        <v>65.92</v>
      </c>
      <c r="O163" s="1" t="s">
        <v>282</v>
      </c>
    </row>
    <row r="164" spans="1:15" x14ac:dyDescent="0.3">
      <c r="A164" s="1">
        <v>163</v>
      </c>
      <c r="B164" s="1" t="s">
        <v>176</v>
      </c>
      <c r="C164" s="1" t="s">
        <v>13</v>
      </c>
      <c r="D164" s="1">
        <v>40</v>
      </c>
      <c r="E164" s="1" t="s">
        <v>23</v>
      </c>
      <c r="F164" s="1" t="s">
        <v>234</v>
      </c>
      <c r="G164" s="1" t="s">
        <v>224</v>
      </c>
      <c r="H164" s="1">
        <v>15.1</v>
      </c>
      <c r="I164" s="1">
        <v>55</v>
      </c>
      <c r="J164" s="1">
        <v>2</v>
      </c>
      <c r="K164" s="2">
        <v>45134</v>
      </c>
      <c r="L164" s="1" t="s">
        <v>14</v>
      </c>
      <c r="M164" s="1" t="s">
        <v>279</v>
      </c>
      <c r="N164" s="1">
        <v>44.11</v>
      </c>
      <c r="O164" s="1" t="s">
        <v>282</v>
      </c>
    </row>
    <row r="165" spans="1:15" x14ac:dyDescent="0.3">
      <c r="A165" s="1">
        <v>164</v>
      </c>
      <c r="B165" s="1" t="s">
        <v>177</v>
      </c>
      <c r="C165" s="1" t="s">
        <v>13</v>
      </c>
      <c r="D165" s="1">
        <v>61</v>
      </c>
      <c r="E165" s="1" t="s">
        <v>18</v>
      </c>
      <c r="F165" s="1" t="s">
        <v>235</v>
      </c>
      <c r="G165" s="1" t="s">
        <v>224</v>
      </c>
      <c r="H165" s="1">
        <v>3.35</v>
      </c>
      <c r="I165" s="1">
        <v>55</v>
      </c>
      <c r="J165" s="1">
        <v>3</v>
      </c>
      <c r="K165" s="2">
        <v>45234</v>
      </c>
      <c r="L165" s="1" t="s">
        <v>14</v>
      </c>
      <c r="M165" s="1" t="s">
        <v>283</v>
      </c>
      <c r="N165" s="1">
        <v>99.42</v>
      </c>
      <c r="O165" s="1" t="s">
        <v>282</v>
      </c>
    </row>
    <row r="166" spans="1:15" x14ac:dyDescent="0.3">
      <c r="A166" s="1">
        <v>165</v>
      </c>
      <c r="B166" s="1" t="s">
        <v>178</v>
      </c>
      <c r="C166" s="1" t="s">
        <v>13</v>
      </c>
      <c r="D166" s="1">
        <v>60</v>
      </c>
      <c r="E166" s="1" t="s">
        <v>16</v>
      </c>
      <c r="F166" s="1" t="s">
        <v>236</v>
      </c>
      <c r="G166" s="1" t="s">
        <v>219</v>
      </c>
      <c r="H166" s="1">
        <v>10.029999999999999</v>
      </c>
      <c r="I166" s="1">
        <v>55</v>
      </c>
      <c r="J166" s="1">
        <v>1</v>
      </c>
      <c r="K166" s="2">
        <v>45000</v>
      </c>
      <c r="L166" s="1" t="s">
        <v>23</v>
      </c>
      <c r="M166" s="1" t="s">
        <v>281</v>
      </c>
      <c r="N166" s="1">
        <v>83.1</v>
      </c>
      <c r="O166" s="1" t="s">
        <v>282</v>
      </c>
    </row>
    <row r="167" spans="1:15" x14ac:dyDescent="0.3">
      <c r="A167" s="1">
        <v>166</v>
      </c>
      <c r="B167" s="1" t="s">
        <v>179</v>
      </c>
      <c r="C167" s="1" t="s">
        <v>10</v>
      </c>
      <c r="D167" s="1">
        <v>50</v>
      </c>
      <c r="E167" s="1" t="s">
        <v>18</v>
      </c>
      <c r="F167" s="1" t="s">
        <v>237</v>
      </c>
      <c r="G167" s="1" t="s">
        <v>217</v>
      </c>
      <c r="H167" s="1">
        <v>8.92</v>
      </c>
      <c r="I167" s="1">
        <v>56</v>
      </c>
      <c r="J167" s="1">
        <v>3</v>
      </c>
      <c r="K167" s="2">
        <v>45045</v>
      </c>
      <c r="L167" s="1" t="s">
        <v>18</v>
      </c>
      <c r="M167" s="1" t="s">
        <v>283</v>
      </c>
      <c r="N167" s="1">
        <v>16.36</v>
      </c>
      <c r="O167" s="1" t="s">
        <v>280</v>
      </c>
    </row>
    <row r="168" spans="1:15" x14ac:dyDescent="0.3">
      <c r="A168" s="1">
        <v>167</v>
      </c>
      <c r="B168" s="1" t="s">
        <v>180</v>
      </c>
      <c r="C168" s="1" t="s">
        <v>13</v>
      </c>
      <c r="D168" s="1">
        <v>34</v>
      </c>
      <c r="E168" s="1" t="s">
        <v>7</v>
      </c>
      <c r="F168" s="1" t="s">
        <v>238</v>
      </c>
      <c r="G168" s="1" t="s">
        <v>222</v>
      </c>
      <c r="H168" s="1">
        <v>13.08</v>
      </c>
      <c r="I168" s="1">
        <v>56</v>
      </c>
      <c r="J168" s="1">
        <v>3</v>
      </c>
      <c r="K168" s="2">
        <v>45253</v>
      </c>
      <c r="L168" s="1" t="s">
        <v>23</v>
      </c>
      <c r="M168" s="1" t="s">
        <v>281</v>
      </c>
      <c r="N168" s="1">
        <v>81.53</v>
      </c>
      <c r="O168" s="1" t="s">
        <v>280</v>
      </c>
    </row>
    <row r="169" spans="1:15" x14ac:dyDescent="0.3">
      <c r="A169" s="1">
        <v>168</v>
      </c>
      <c r="B169" s="1" t="s">
        <v>181</v>
      </c>
      <c r="C169" s="1" t="s">
        <v>13</v>
      </c>
      <c r="D169" s="1">
        <v>40</v>
      </c>
      <c r="E169" s="1" t="s">
        <v>16</v>
      </c>
      <c r="F169" s="1" t="s">
        <v>239</v>
      </c>
      <c r="G169" s="1" t="s">
        <v>219</v>
      </c>
      <c r="H169" s="1">
        <v>8.82</v>
      </c>
      <c r="I169" s="1">
        <v>56</v>
      </c>
      <c r="J169" s="1">
        <v>2</v>
      </c>
      <c r="K169" s="2">
        <v>45031</v>
      </c>
      <c r="L169" s="1" t="s">
        <v>23</v>
      </c>
      <c r="M169" s="1" t="s">
        <v>283</v>
      </c>
      <c r="N169" s="1">
        <v>71.06</v>
      </c>
      <c r="O169" s="1" t="s">
        <v>280</v>
      </c>
    </row>
    <row r="170" spans="1:15" x14ac:dyDescent="0.3">
      <c r="A170" s="1">
        <v>169</v>
      </c>
      <c r="B170" s="1" t="s">
        <v>182</v>
      </c>
      <c r="C170" s="1" t="s">
        <v>10</v>
      </c>
      <c r="D170" s="1">
        <v>48</v>
      </c>
      <c r="E170" s="1" t="s">
        <v>11</v>
      </c>
      <c r="F170" s="1" t="s">
        <v>240</v>
      </c>
      <c r="G170" s="1" t="s">
        <v>224</v>
      </c>
      <c r="H170" s="1">
        <v>11.34</v>
      </c>
      <c r="I170" s="1">
        <v>56</v>
      </c>
      <c r="J170" s="1">
        <v>1</v>
      </c>
      <c r="K170" s="2">
        <v>45302</v>
      </c>
      <c r="L170" s="1" t="s">
        <v>11</v>
      </c>
      <c r="M170" s="1" t="s">
        <v>279</v>
      </c>
      <c r="N170" s="1">
        <v>80.89</v>
      </c>
      <c r="O170" s="1" t="s">
        <v>280</v>
      </c>
    </row>
    <row r="171" spans="1:15" x14ac:dyDescent="0.3">
      <c r="A171" s="1">
        <v>170</v>
      </c>
      <c r="B171" s="1" t="s">
        <v>183</v>
      </c>
      <c r="C171" s="1" t="s">
        <v>10</v>
      </c>
      <c r="D171" s="1">
        <v>32</v>
      </c>
      <c r="E171" s="1" t="s">
        <v>14</v>
      </c>
      <c r="F171" s="1" t="s">
        <v>241</v>
      </c>
      <c r="G171" s="1" t="s">
        <v>227</v>
      </c>
      <c r="H171" s="1">
        <v>16.8</v>
      </c>
      <c r="I171" s="1">
        <v>56</v>
      </c>
      <c r="J171" s="1">
        <v>1</v>
      </c>
      <c r="K171" s="2">
        <v>45451</v>
      </c>
      <c r="L171" s="1" t="s">
        <v>23</v>
      </c>
      <c r="M171" s="1" t="s">
        <v>279</v>
      </c>
      <c r="N171" s="1">
        <v>18.010000000000002</v>
      </c>
      <c r="O171" s="1" t="s">
        <v>282</v>
      </c>
    </row>
    <row r="172" spans="1:15" x14ac:dyDescent="0.3">
      <c r="A172" s="1">
        <v>171</v>
      </c>
      <c r="B172" s="1" t="s">
        <v>184</v>
      </c>
      <c r="C172" s="1" t="s">
        <v>13</v>
      </c>
      <c r="D172" s="1">
        <v>28</v>
      </c>
      <c r="E172" s="1" t="s">
        <v>14</v>
      </c>
      <c r="F172" s="1" t="s">
        <v>242</v>
      </c>
      <c r="G172" s="1" t="s">
        <v>217</v>
      </c>
      <c r="H172" s="1">
        <v>4.33</v>
      </c>
      <c r="I172" s="1">
        <v>57</v>
      </c>
      <c r="J172" s="1">
        <v>1</v>
      </c>
      <c r="K172" s="2">
        <v>45292</v>
      </c>
      <c r="L172" s="1" t="s">
        <v>7</v>
      </c>
      <c r="M172" s="1" t="s">
        <v>283</v>
      </c>
      <c r="N172" s="1">
        <v>24.11</v>
      </c>
      <c r="O172" s="1" t="s">
        <v>282</v>
      </c>
    </row>
    <row r="173" spans="1:15" x14ac:dyDescent="0.3">
      <c r="A173" s="1">
        <v>172</v>
      </c>
      <c r="B173" s="1" t="s">
        <v>185</v>
      </c>
      <c r="C173" s="1" t="s">
        <v>6</v>
      </c>
      <c r="D173" s="1">
        <v>56</v>
      </c>
      <c r="E173" s="1" t="s">
        <v>18</v>
      </c>
      <c r="F173" s="1" t="s">
        <v>243</v>
      </c>
      <c r="G173" s="1" t="s">
        <v>222</v>
      </c>
      <c r="H173" s="1">
        <v>11.12</v>
      </c>
      <c r="I173" s="1">
        <v>57</v>
      </c>
      <c r="J173" s="1">
        <v>3</v>
      </c>
      <c r="K173" s="2">
        <v>45270</v>
      </c>
      <c r="L173" s="1" t="s">
        <v>14</v>
      </c>
      <c r="M173" s="1" t="s">
        <v>281</v>
      </c>
      <c r="N173" s="1">
        <v>132.04</v>
      </c>
      <c r="O173" s="1" t="s">
        <v>282</v>
      </c>
    </row>
    <row r="174" spans="1:15" x14ac:dyDescent="0.3">
      <c r="A174" s="1">
        <v>173</v>
      </c>
      <c r="B174" s="1" t="s">
        <v>186</v>
      </c>
      <c r="C174" s="1" t="s">
        <v>6</v>
      </c>
      <c r="D174" s="1">
        <v>61</v>
      </c>
      <c r="E174" s="1" t="s">
        <v>23</v>
      </c>
      <c r="F174" s="1" t="s">
        <v>244</v>
      </c>
      <c r="G174" s="1" t="s">
        <v>224</v>
      </c>
      <c r="H174" s="1">
        <v>13.82</v>
      </c>
      <c r="I174" s="1">
        <v>57</v>
      </c>
      <c r="J174" s="1">
        <v>2</v>
      </c>
      <c r="K174" s="2">
        <v>45333</v>
      </c>
      <c r="L174" s="1" t="s">
        <v>14</v>
      </c>
      <c r="M174" s="1" t="s">
        <v>283</v>
      </c>
      <c r="N174" s="1">
        <v>142.31</v>
      </c>
      <c r="O174" s="1" t="s">
        <v>282</v>
      </c>
    </row>
    <row r="175" spans="1:15" x14ac:dyDescent="0.3">
      <c r="A175" s="1">
        <v>174</v>
      </c>
      <c r="B175" s="1" t="s">
        <v>187</v>
      </c>
      <c r="C175" s="1" t="s">
        <v>13</v>
      </c>
      <c r="D175" s="1">
        <v>23</v>
      </c>
      <c r="E175" s="1" t="s">
        <v>14</v>
      </c>
      <c r="F175" s="1" t="s">
        <v>245</v>
      </c>
      <c r="G175" s="1" t="s">
        <v>222</v>
      </c>
      <c r="H175" s="1">
        <v>7.09</v>
      </c>
      <c r="I175" s="1">
        <v>58</v>
      </c>
      <c r="J175" s="1">
        <v>2</v>
      </c>
      <c r="K175" s="2">
        <v>45360</v>
      </c>
      <c r="L175" s="1" t="s">
        <v>7</v>
      </c>
      <c r="M175" s="1" t="s">
        <v>279</v>
      </c>
      <c r="N175" s="1">
        <v>29.51</v>
      </c>
      <c r="O175" s="1" t="s">
        <v>280</v>
      </c>
    </row>
    <row r="176" spans="1:15" x14ac:dyDescent="0.3">
      <c r="A176" s="1">
        <v>175</v>
      </c>
      <c r="B176" s="1" t="s">
        <v>188</v>
      </c>
      <c r="C176" s="1" t="s">
        <v>10</v>
      </c>
      <c r="D176" s="1">
        <v>39</v>
      </c>
      <c r="E176" s="1" t="s">
        <v>7</v>
      </c>
      <c r="F176" s="1" t="s">
        <v>246</v>
      </c>
      <c r="G176" s="1" t="s">
        <v>227</v>
      </c>
      <c r="H176" s="1">
        <v>16.79</v>
      </c>
      <c r="I176" s="1">
        <v>58</v>
      </c>
      <c r="J176" s="1">
        <v>1</v>
      </c>
      <c r="K176" s="2">
        <v>45481</v>
      </c>
      <c r="L176" s="1" t="s">
        <v>18</v>
      </c>
      <c r="M176" s="1" t="s">
        <v>281</v>
      </c>
      <c r="N176" s="1">
        <v>36.6</v>
      </c>
      <c r="O176" s="1" t="s">
        <v>280</v>
      </c>
    </row>
    <row r="177" spans="1:15" x14ac:dyDescent="0.3">
      <c r="A177" s="1">
        <v>176</v>
      </c>
      <c r="B177" s="1" t="s">
        <v>189</v>
      </c>
      <c r="C177" s="1" t="s">
        <v>10</v>
      </c>
      <c r="D177" s="1">
        <v>63</v>
      </c>
      <c r="E177" s="1" t="s">
        <v>18</v>
      </c>
      <c r="F177" s="1" t="s">
        <v>247</v>
      </c>
      <c r="G177" s="1" t="s">
        <v>227</v>
      </c>
      <c r="H177" s="1">
        <v>18.63</v>
      </c>
      <c r="I177" s="1">
        <v>58</v>
      </c>
      <c r="J177" s="1">
        <v>2</v>
      </c>
      <c r="K177" s="2">
        <v>45467</v>
      </c>
      <c r="L177" s="1" t="s">
        <v>7</v>
      </c>
      <c r="M177" s="1" t="s">
        <v>279</v>
      </c>
      <c r="N177" s="1">
        <v>178.82</v>
      </c>
      <c r="O177" s="1" t="s">
        <v>280</v>
      </c>
    </row>
    <row r="178" spans="1:15" x14ac:dyDescent="0.3">
      <c r="A178" s="1">
        <v>177</v>
      </c>
      <c r="B178" s="1" t="s">
        <v>190</v>
      </c>
      <c r="C178" s="1" t="s">
        <v>10</v>
      </c>
      <c r="D178" s="1">
        <v>44</v>
      </c>
      <c r="E178" s="1" t="s">
        <v>14</v>
      </c>
      <c r="F178" s="1" t="s">
        <v>248</v>
      </c>
      <c r="G178" s="1" t="s">
        <v>222</v>
      </c>
      <c r="H178" s="1">
        <v>19.5</v>
      </c>
      <c r="I178" s="1">
        <v>58</v>
      </c>
      <c r="J178" s="1">
        <v>3</v>
      </c>
      <c r="K178" s="2">
        <v>45352</v>
      </c>
      <c r="L178" s="1" t="s">
        <v>11</v>
      </c>
      <c r="M178" s="1" t="s">
        <v>281</v>
      </c>
      <c r="N178" s="1">
        <v>67.260000000000005</v>
      </c>
      <c r="O178" s="1" t="s">
        <v>280</v>
      </c>
    </row>
    <row r="179" spans="1:15" x14ac:dyDescent="0.3">
      <c r="A179" s="1">
        <v>178</v>
      </c>
      <c r="B179" s="1" t="s">
        <v>191</v>
      </c>
      <c r="C179" s="1" t="s">
        <v>10</v>
      </c>
      <c r="D179" s="1">
        <v>59</v>
      </c>
      <c r="E179" s="1" t="s">
        <v>23</v>
      </c>
      <c r="F179" s="1" t="s">
        <v>249</v>
      </c>
      <c r="G179" s="1" t="s">
        <v>219</v>
      </c>
      <c r="H179" s="1">
        <v>6.43</v>
      </c>
      <c r="I179" s="1">
        <v>59</v>
      </c>
      <c r="J179" s="1">
        <v>1</v>
      </c>
      <c r="K179" s="2">
        <v>45526</v>
      </c>
      <c r="L179" s="1" t="s">
        <v>23</v>
      </c>
      <c r="M179" s="1" t="s">
        <v>283</v>
      </c>
      <c r="N179" s="1">
        <v>90.03</v>
      </c>
      <c r="O179" s="1" t="s">
        <v>280</v>
      </c>
    </row>
    <row r="180" spans="1:15" x14ac:dyDescent="0.3">
      <c r="A180" s="1">
        <v>179</v>
      </c>
      <c r="B180" s="1" t="s">
        <v>192</v>
      </c>
      <c r="C180" s="1" t="s">
        <v>13</v>
      </c>
      <c r="D180" s="1">
        <v>50</v>
      </c>
      <c r="E180" s="1" t="s">
        <v>18</v>
      </c>
      <c r="F180" s="1" t="s">
        <v>250</v>
      </c>
      <c r="G180" s="1" t="s">
        <v>230</v>
      </c>
      <c r="H180" s="1">
        <v>8.18</v>
      </c>
      <c r="I180" s="1">
        <v>59</v>
      </c>
      <c r="J180" s="1">
        <v>3</v>
      </c>
      <c r="K180" s="2">
        <v>45133</v>
      </c>
      <c r="L180" s="1" t="s">
        <v>7</v>
      </c>
      <c r="M180" s="1" t="s">
        <v>283</v>
      </c>
      <c r="N180" s="1">
        <v>81.83</v>
      </c>
      <c r="O180" s="1" t="s">
        <v>282</v>
      </c>
    </row>
    <row r="181" spans="1:15" x14ac:dyDescent="0.3">
      <c r="A181" s="1">
        <v>180</v>
      </c>
      <c r="B181" s="1" t="s">
        <v>193</v>
      </c>
      <c r="C181" s="1" t="s">
        <v>13</v>
      </c>
      <c r="D181" s="1">
        <v>53</v>
      </c>
      <c r="E181" s="1" t="s">
        <v>16</v>
      </c>
      <c r="F181" s="1" t="s">
        <v>251</v>
      </c>
      <c r="G181" s="1" t="s">
        <v>227</v>
      </c>
      <c r="H181" s="1">
        <v>8.86</v>
      </c>
      <c r="I181" s="1">
        <v>59</v>
      </c>
      <c r="J181" s="1">
        <v>2</v>
      </c>
      <c r="K181" s="2">
        <v>44939</v>
      </c>
      <c r="L181" s="1" t="s">
        <v>18</v>
      </c>
      <c r="M181" s="1" t="s">
        <v>281</v>
      </c>
      <c r="N181" s="1">
        <v>50.7</v>
      </c>
      <c r="O181" s="1" t="s">
        <v>282</v>
      </c>
    </row>
    <row r="182" spans="1:15" x14ac:dyDescent="0.3">
      <c r="A182" s="1">
        <v>181</v>
      </c>
      <c r="B182" s="1" t="s">
        <v>194</v>
      </c>
      <c r="C182" s="1" t="s">
        <v>13</v>
      </c>
      <c r="D182" s="1">
        <v>20</v>
      </c>
      <c r="E182" s="1" t="s">
        <v>18</v>
      </c>
      <c r="F182" s="1" t="s">
        <v>252</v>
      </c>
      <c r="G182" s="1" t="s">
        <v>222</v>
      </c>
      <c r="H182" s="1">
        <v>11.09</v>
      </c>
      <c r="I182" s="1">
        <v>59</v>
      </c>
      <c r="J182" s="1">
        <v>3</v>
      </c>
      <c r="K182" s="2">
        <v>45103</v>
      </c>
      <c r="L182" s="1" t="s">
        <v>14</v>
      </c>
      <c r="M182" s="1" t="s">
        <v>281</v>
      </c>
      <c r="N182" s="1">
        <v>57.74</v>
      </c>
      <c r="O182" s="1" t="s">
        <v>282</v>
      </c>
    </row>
    <row r="183" spans="1:15" x14ac:dyDescent="0.3">
      <c r="A183" s="1">
        <v>182</v>
      </c>
      <c r="B183" s="1" t="s">
        <v>195</v>
      </c>
      <c r="C183" s="1" t="s">
        <v>6</v>
      </c>
      <c r="D183" s="1">
        <v>44</v>
      </c>
      <c r="E183" s="1" t="s">
        <v>23</v>
      </c>
      <c r="F183" s="1" t="s">
        <v>253</v>
      </c>
      <c r="G183" s="1" t="s">
        <v>227</v>
      </c>
      <c r="H183" s="1">
        <v>13.89</v>
      </c>
      <c r="I183" s="1">
        <v>60</v>
      </c>
      <c r="J183" s="1">
        <v>3</v>
      </c>
      <c r="K183" s="2">
        <v>45118</v>
      </c>
      <c r="L183" s="1" t="s">
        <v>7</v>
      </c>
      <c r="M183" s="1" t="s">
        <v>279</v>
      </c>
      <c r="N183" s="1">
        <v>94.09</v>
      </c>
      <c r="O183" s="1" t="s">
        <v>280</v>
      </c>
    </row>
    <row r="184" spans="1:15" x14ac:dyDescent="0.3">
      <c r="A184" s="1">
        <v>183</v>
      </c>
      <c r="B184" s="1" t="s">
        <v>196</v>
      </c>
      <c r="C184" s="1" t="s">
        <v>10</v>
      </c>
      <c r="D184" s="1">
        <v>26</v>
      </c>
      <c r="E184" s="1" t="s">
        <v>23</v>
      </c>
      <c r="F184" s="1" t="s">
        <v>254</v>
      </c>
      <c r="G184" s="1" t="s">
        <v>227</v>
      </c>
      <c r="H184" s="1">
        <v>8.89</v>
      </c>
      <c r="I184" s="1">
        <v>60</v>
      </c>
      <c r="J184" s="1">
        <v>1</v>
      </c>
      <c r="K184" s="2">
        <v>45432</v>
      </c>
      <c r="L184" s="1" t="s">
        <v>7</v>
      </c>
      <c r="M184" s="1" t="s">
        <v>281</v>
      </c>
      <c r="N184" s="1">
        <v>13.36</v>
      </c>
      <c r="O184" s="1" t="s">
        <v>280</v>
      </c>
    </row>
    <row r="185" spans="1:15" x14ac:dyDescent="0.3">
      <c r="A185" s="1">
        <v>184</v>
      </c>
      <c r="B185" s="1" t="s">
        <v>197</v>
      </c>
      <c r="C185" s="1" t="s">
        <v>10</v>
      </c>
      <c r="D185" s="1">
        <v>64</v>
      </c>
      <c r="E185" s="1" t="s">
        <v>7</v>
      </c>
      <c r="F185" s="1" t="s">
        <v>255</v>
      </c>
      <c r="G185" s="1" t="s">
        <v>230</v>
      </c>
      <c r="H185" s="1">
        <v>5.31</v>
      </c>
      <c r="I185" s="1">
        <v>60</v>
      </c>
      <c r="J185" s="1">
        <v>1</v>
      </c>
      <c r="K185" s="2">
        <v>45359</v>
      </c>
      <c r="L185" s="1" t="s">
        <v>7</v>
      </c>
      <c r="M185" s="1" t="s">
        <v>283</v>
      </c>
      <c r="N185" s="1">
        <v>46.87</v>
      </c>
      <c r="O185" s="1" t="s">
        <v>280</v>
      </c>
    </row>
    <row r="186" spans="1:15" x14ac:dyDescent="0.3">
      <c r="A186" s="1">
        <v>185</v>
      </c>
      <c r="B186" s="1" t="s">
        <v>198</v>
      </c>
      <c r="C186" s="1" t="s">
        <v>10</v>
      </c>
      <c r="D186" s="1">
        <v>60</v>
      </c>
      <c r="E186" s="1" t="s">
        <v>14</v>
      </c>
      <c r="F186" s="1" t="s">
        <v>256</v>
      </c>
      <c r="G186" s="1" t="s">
        <v>222</v>
      </c>
      <c r="H186" s="1">
        <v>17.649999999999999</v>
      </c>
      <c r="I186" s="1">
        <v>61</v>
      </c>
      <c r="J186" s="1">
        <v>1</v>
      </c>
      <c r="K186" s="2">
        <v>45411</v>
      </c>
      <c r="L186" s="1" t="s">
        <v>7</v>
      </c>
      <c r="M186" s="1" t="s">
        <v>279</v>
      </c>
      <c r="N186" s="1">
        <v>14.04</v>
      </c>
      <c r="O186" s="1" t="s">
        <v>280</v>
      </c>
    </row>
    <row r="187" spans="1:15" x14ac:dyDescent="0.3">
      <c r="A187" s="1">
        <v>186</v>
      </c>
      <c r="B187" s="1" t="s">
        <v>199</v>
      </c>
      <c r="C187" s="1" t="s">
        <v>13</v>
      </c>
      <c r="D187" s="1">
        <v>50</v>
      </c>
      <c r="E187" s="1" t="s">
        <v>23</v>
      </c>
      <c r="F187" s="1" t="s">
        <v>257</v>
      </c>
      <c r="G187" s="1" t="s">
        <v>219</v>
      </c>
      <c r="H187" s="1">
        <v>14.28</v>
      </c>
      <c r="I187" s="1">
        <v>61</v>
      </c>
      <c r="J187" s="1">
        <v>2</v>
      </c>
      <c r="K187" s="2">
        <v>45298</v>
      </c>
      <c r="L187" s="1" t="s">
        <v>16</v>
      </c>
      <c r="M187" s="1" t="s">
        <v>283</v>
      </c>
      <c r="N187" s="1">
        <v>81.040000000000006</v>
      </c>
      <c r="O187" s="1" t="s">
        <v>282</v>
      </c>
    </row>
    <row r="188" spans="1:15" x14ac:dyDescent="0.3">
      <c r="A188" s="1">
        <v>187</v>
      </c>
      <c r="B188" s="1" t="s">
        <v>200</v>
      </c>
      <c r="C188" s="1" t="s">
        <v>6</v>
      </c>
      <c r="D188" s="1">
        <v>38</v>
      </c>
      <c r="E188" s="1" t="s">
        <v>18</v>
      </c>
      <c r="F188" s="1" t="s">
        <v>258</v>
      </c>
      <c r="G188" s="1" t="s">
        <v>222</v>
      </c>
      <c r="H188" s="1">
        <v>5.14</v>
      </c>
      <c r="I188" s="1">
        <v>61</v>
      </c>
      <c r="J188" s="1">
        <v>3</v>
      </c>
      <c r="K188" s="2">
        <v>45322</v>
      </c>
      <c r="L188" s="1" t="s">
        <v>7</v>
      </c>
      <c r="M188" s="1" t="s">
        <v>283</v>
      </c>
      <c r="N188" s="1">
        <v>69.3</v>
      </c>
      <c r="O188" s="1" t="s">
        <v>280</v>
      </c>
    </row>
    <row r="189" spans="1:15" x14ac:dyDescent="0.3">
      <c r="A189" s="1">
        <v>188</v>
      </c>
      <c r="B189" s="1" t="s">
        <v>201</v>
      </c>
      <c r="C189" s="1" t="s">
        <v>13</v>
      </c>
      <c r="D189" s="1">
        <v>60</v>
      </c>
      <c r="E189" s="1" t="s">
        <v>16</v>
      </c>
      <c r="F189" s="1" t="s">
        <v>259</v>
      </c>
      <c r="G189" s="1" t="s">
        <v>224</v>
      </c>
      <c r="H189" s="1">
        <v>4.22</v>
      </c>
      <c r="I189" s="1">
        <v>61</v>
      </c>
      <c r="J189" s="1">
        <v>3</v>
      </c>
      <c r="K189" s="2">
        <v>45069</v>
      </c>
      <c r="L189" s="1" t="s">
        <v>16</v>
      </c>
      <c r="M189" s="1" t="s">
        <v>283</v>
      </c>
      <c r="N189" s="1">
        <v>75.150000000000006</v>
      </c>
      <c r="O189" s="1" t="s">
        <v>280</v>
      </c>
    </row>
    <row r="190" spans="1:15" x14ac:dyDescent="0.3">
      <c r="A190" s="1">
        <v>189</v>
      </c>
      <c r="B190" s="1" t="s">
        <v>202</v>
      </c>
      <c r="C190" s="1" t="s">
        <v>13</v>
      </c>
      <c r="D190" s="1">
        <v>32</v>
      </c>
      <c r="E190" s="1" t="s">
        <v>18</v>
      </c>
      <c r="F190" s="1" t="s">
        <v>260</v>
      </c>
      <c r="G190" s="1" t="s">
        <v>219</v>
      </c>
      <c r="H190" s="1">
        <v>14.5</v>
      </c>
      <c r="I190" s="1">
        <v>61</v>
      </c>
      <c r="J190" s="1">
        <v>1</v>
      </c>
      <c r="K190" s="2">
        <v>45179</v>
      </c>
      <c r="L190" s="1" t="s">
        <v>11</v>
      </c>
      <c r="M190" s="1" t="s">
        <v>279</v>
      </c>
      <c r="N190" s="1">
        <v>60.1</v>
      </c>
      <c r="O190" s="1" t="s">
        <v>280</v>
      </c>
    </row>
    <row r="191" spans="1:15" x14ac:dyDescent="0.3">
      <c r="A191" s="1">
        <v>190</v>
      </c>
      <c r="B191" s="1" t="s">
        <v>203</v>
      </c>
      <c r="C191" s="1" t="s">
        <v>6</v>
      </c>
      <c r="D191" s="1">
        <v>41</v>
      </c>
      <c r="E191" s="1" t="s">
        <v>23</v>
      </c>
      <c r="F191" s="1" t="s">
        <v>261</v>
      </c>
      <c r="G191" s="1" t="s">
        <v>230</v>
      </c>
      <c r="H191" s="1">
        <v>15.04</v>
      </c>
      <c r="I191" s="1">
        <v>62</v>
      </c>
      <c r="J191" s="1">
        <v>2</v>
      </c>
      <c r="K191" s="2">
        <v>45477</v>
      </c>
      <c r="L191" s="1" t="s">
        <v>14</v>
      </c>
      <c r="M191" s="1" t="s">
        <v>279</v>
      </c>
      <c r="N191" s="1">
        <v>39.24</v>
      </c>
      <c r="O191" s="1" t="s">
        <v>282</v>
      </c>
    </row>
    <row r="192" spans="1:15" x14ac:dyDescent="0.3">
      <c r="A192" s="1">
        <v>191</v>
      </c>
      <c r="B192" s="1" t="s">
        <v>204</v>
      </c>
      <c r="C192" s="1" t="s">
        <v>6</v>
      </c>
      <c r="D192" s="1">
        <v>21</v>
      </c>
      <c r="E192" s="1" t="s">
        <v>7</v>
      </c>
      <c r="F192" s="1" t="s">
        <v>262</v>
      </c>
      <c r="G192" s="1" t="s">
        <v>217</v>
      </c>
      <c r="H192" s="1">
        <v>5.66</v>
      </c>
      <c r="I192" s="1">
        <v>62</v>
      </c>
      <c r="J192" s="1">
        <v>1</v>
      </c>
      <c r="K192" s="2">
        <v>45103</v>
      </c>
      <c r="L192" s="1" t="s">
        <v>11</v>
      </c>
      <c r="M192" s="1" t="s">
        <v>281</v>
      </c>
      <c r="N192" s="1">
        <v>106.58</v>
      </c>
      <c r="O192" s="1" t="s">
        <v>282</v>
      </c>
    </row>
    <row r="193" spans="1:15" x14ac:dyDescent="0.3">
      <c r="A193" s="1">
        <v>192</v>
      </c>
      <c r="B193" s="1" t="s">
        <v>205</v>
      </c>
      <c r="C193" s="1" t="s">
        <v>6</v>
      </c>
      <c r="D193" s="1">
        <v>31</v>
      </c>
      <c r="E193" s="1" t="s">
        <v>7</v>
      </c>
      <c r="F193" s="1" t="s">
        <v>263</v>
      </c>
      <c r="G193" s="1" t="s">
        <v>222</v>
      </c>
      <c r="H193" s="1">
        <v>5.27</v>
      </c>
      <c r="I193" s="1">
        <v>62</v>
      </c>
      <c r="J193" s="1">
        <v>3</v>
      </c>
      <c r="K193" s="2">
        <v>45519</v>
      </c>
      <c r="L193" s="1" t="s">
        <v>7</v>
      </c>
      <c r="M193" s="1" t="s">
        <v>281</v>
      </c>
      <c r="N193" s="1">
        <v>106.11</v>
      </c>
      <c r="O193" s="1" t="s">
        <v>282</v>
      </c>
    </row>
    <row r="194" spans="1:15" x14ac:dyDescent="0.3">
      <c r="A194" s="1">
        <v>193</v>
      </c>
      <c r="B194" s="1" t="s">
        <v>206</v>
      </c>
      <c r="C194" s="1" t="s">
        <v>6</v>
      </c>
      <c r="D194" s="1">
        <v>58</v>
      </c>
      <c r="E194" s="1" t="s">
        <v>11</v>
      </c>
      <c r="F194" s="1" t="s">
        <v>264</v>
      </c>
      <c r="G194" s="1" t="s">
        <v>222</v>
      </c>
      <c r="H194" s="1">
        <v>12.02</v>
      </c>
      <c r="I194" s="1">
        <v>63</v>
      </c>
      <c r="J194" s="1">
        <v>1</v>
      </c>
      <c r="K194" s="2">
        <v>45345</v>
      </c>
      <c r="L194" s="1" t="s">
        <v>18</v>
      </c>
      <c r="M194" s="1" t="s">
        <v>283</v>
      </c>
      <c r="N194" s="1">
        <v>91.4</v>
      </c>
      <c r="O194" s="1" t="s">
        <v>280</v>
      </c>
    </row>
    <row r="195" spans="1:15" x14ac:dyDescent="0.3">
      <c r="A195" s="1">
        <v>194</v>
      </c>
      <c r="B195" s="1" t="s">
        <v>207</v>
      </c>
      <c r="C195" s="1" t="s">
        <v>13</v>
      </c>
      <c r="D195" s="1">
        <v>65</v>
      </c>
      <c r="E195" s="1" t="s">
        <v>7</v>
      </c>
      <c r="F195" s="1" t="s">
        <v>265</v>
      </c>
      <c r="G195" s="1" t="s">
        <v>224</v>
      </c>
      <c r="H195" s="1">
        <v>3.29</v>
      </c>
      <c r="I195" s="1">
        <v>63</v>
      </c>
      <c r="J195" s="1">
        <v>3</v>
      </c>
      <c r="K195" s="2">
        <v>45476</v>
      </c>
      <c r="L195" s="1" t="s">
        <v>23</v>
      </c>
      <c r="M195" s="1" t="s">
        <v>283</v>
      </c>
      <c r="N195" s="1">
        <v>82.37</v>
      </c>
      <c r="O195" s="1" t="s">
        <v>280</v>
      </c>
    </row>
    <row r="196" spans="1:15" x14ac:dyDescent="0.3">
      <c r="A196" s="1">
        <v>195</v>
      </c>
      <c r="B196" s="1" t="s">
        <v>208</v>
      </c>
      <c r="C196" s="1" t="s">
        <v>13</v>
      </c>
      <c r="D196" s="1">
        <v>51</v>
      </c>
      <c r="E196" s="1" t="s">
        <v>18</v>
      </c>
      <c r="F196" s="1" t="s">
        <v>266</v>
      </c>
      <c r="G196" s="1" t="s">
        <v>227</v>
      </c>
      <c r="H196" s="1">
        <v>17.350000000000001</v>
      </c>
      <c r="I196" s="1">
        <v>63</v>
      </c>
      <c r="J196" s="1">
        <v>2</v>
      </c>
      <c r="K196" s="2">
        <v>45211</v>
      </c>
      <c r="L196" s="1" t="s">
        <v>23</v>
      </c>
      <c r="M196" s="1" t="s">
        <v>283</v>
      </c>
      <c r="N196" s="1">
        <v>115.92</v>
      </c>
      <c r="O196" s="1" t="s">
        <v>280</v>
      </c>
    </row>
    <row r="197" spans="1:15" x14ac:dyDescent="0.3">
      <c r="A197" s="1">
        <v>196</v>
      </c>
      <c r="B197" s="1" t="s">
        <v>209</v>
      </c>
      <c r="C197" s="1" t="s">
        <v>13</v>
      </c>
      <c r="D197" s="1">
        <v>53</v>
      </c>
      <c r="E197" s="1" t="s">
        <v>14</v>
      </c>
      <c r="F197" s="1" t="s">
        <v>267</v>
      </c>
      <c r="G197" s="1" t="s">
        <v>224</v>
      </c>
      <c r="H197" s="1">
        <v>3.46</v>
      </c>
      <c r="I197" s="1">
        <v>63</v>
      </c>
      <c r="J197" s="1">
        <v>3</v>
      </c>
      <c r="K197" s="2">
        <v>45241</v>
      </c>
      <c r="L197" s="1" t="s">
        <v>11</v>
      </c>
      <c r="M197" s="1" t="s">
        <v>281</v>
      </c>
      <c r="N197" s="1">
        <v>66.430000000000007</v>
      </c>
      <c r="O197" s="1" t="s">
        <v>282</v>
      </c>
    </row>
    <row r="198" spans="1:15" x14ac:dyDescent="0.3">
      <c r="A198" s="1">
        <v>197</v>
      </c>
      <c r="B198" s="1" t="s">
        <v>210</v>
      </c>
      <c r="C198" s="1" t="s">
        <v>13</v>
      </c>
      <c r="D198" s="1">
        <v>27</v>
      </c>
      <c r="E198" s="1" t="s">
        <v>16</v>
      </c>
      <c r="F198" s="1" t="s">
        <v>268</v>
      </c>
      <c r="G198" s="1" t="s">
        <v>222</v>
      </c>
      <c r="H198" s="1">
        <v>4.68</v>
      </c>
      <c r="I198" s="1">
        <v>64</v>
      </c>
      <c r="J198" s="1">
        <v>2</v>
      </c>
      <c r="K198" s="2">
        <v>45489</v>
      </c>
      <c r="L198" s="1" t="s">
        <v>18</v>
      </c>
      <c r="M198" s="1" t="s">
        <v>281</v>
      </c>
      <c r="N198" s="1">
        <v>50.12</v>
      </c>
      <c r="O198" s="1" t="s">
        <v>282</v>
      </c>
    </row>
    <row r="199" spans="1:15" x14ac:dyDescent="0.3">
      <c r="A199" s="1">
        <v>198</v>
      </c>
      <c r="B199" s="1" t="s">
        <v>211</v>
      </c>
      <c r="C199" s="1" t="s">
        <v>13</v>
      </c>
      <c r="D199" s="1">
        <v>48</v>
      </c>
      <c r="E199" s="1" t="s">
        <v>11</v>
      </c>
      <c r="F199" s="1" t="s">
        <v>269</v>
      </c>
      <c r="G199" s="1" t="s">
        <v>227</v>
      </c>
      <c r="H199" s="1">
        <v>12.63</v>
      </c>
      <c r="I199" s="1">
        <v>64</v>
      </c>
      <c r="J199" s="1">
        <v>1</v>
      </c>
      <c r="K199" s="2">
        <v>44935</v>
      </c>
      <c r="L199" s="1" t="s">
        <v>11</v>
      </c>
      <c r="M199" s="1" t="s">
        <v>279</v>
      </c>
      <c r="N199" s="1">
        <v>33.72</v>
      </c>
      <c r="O199" s="1" t="s">
        <v>280</v>
      </c>
    </row>
    <row r="200" spans="1:15" x14ac:dyDescent="0.3">
      <c r="A200" s="1">
        <v>199</v>
      </c>
      <c r="B200" s="1" t="s">
        <v>212</v>
      </c>
      <c r="C200" s="1" t="s">
        <v>10</v>
      </c>
      <c r="D200" s="1">
        <v>18</v>
      </c>
      <c r="E200" s="1" t="s">
        <v>16</v>
      </c>
      <c r="F200" s="1" t="s">
        <v>270</v>
      </c>
      <c r="G200" s="1" t="s">
        <v>222</v>
      </c>
      <c r="H200" s="1">
        <v>12.43</v>
      </c>
      <c r="I200" s="1">
        <v>65</v>
      </c>
      <c r="J200" s="1">
        <v>3</v>
      </c>
      <c r="K200" s="2">
        <v>45369</v>
      </c>
      <c r="L200" s="1" t="s">
        <v>16</v>
      </c>
      <c r="M200" s="1" t="s">
        <v>281</v>
      </c>
      <c r="N200" s="1">
        <v>110.73</v>
      </c>
      <c r="O200" s="1" t="s">
        <v>282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224C-13D9-409F-823E-3ACC9DD19B99}">
  <dimension ref="A1:W200"/>
  <sheetViews>
    <sheetView topLeftCell="N1" workbookViewId="0">
      <selection activeCell="Y10" sqref="Y10"/>
    </sheetView>
  </sheetViews>
  <sheetFormatPr defaultRowHeight="14.4" x14ac:dyDescent="0.3"/>
  <cols>
    <col min="1" max="1" width="12.77734375" customWidth="1"/>
    <col min="2" max="2" width="14.5546875" customWidth="1"/>
    <col min="6" max="6" width="11.77734375" customWidth="1"/>
    <col min="7" max="7" width="9.77734375" customWidth="1"/>
    <col min="9" max="9" width="9.44140625" customWidth="1"/>
    <col min="10" max="10" width="9.21875" customWidth="1"/>
    <col min="11" max="11" width="11.5546875" customWidth="1"/>
    <col min="12" max="12" width="15.77734375" customWidth="1"/>
    <col min="13" max="13" width="16.6640625" customWidth="1"/>
    <col min="14" max="14" width="9" customWidth="1"/>
    <col min="16" max="16" width="18.44140625" customWidth="1"/>
    <col min="17" max="17" width="18.21875" customWidth="1"/>
    <col min="18" max="18" width="17" customWidth="1"/>
    <col min="19" max="19" width="16.6640625" customWidth="1"/>
    <col min="20" max="20" width="19.5546875" customWidth="1"/>
    <col min="21" max="21" width="21.5546875" customWidth="1"/>
    <col min="22" max="22" width="18" customWidth="1"/>
    <col min="23" max="23" width="23.109375" customWidth="1"/>
    <col min="24" max="24" width="16.109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213</v>
      </c>
      <c r="G1" s="1" t="s">
        <v>214</v>
      </c>
      <c r="H1" s="1" t="s">
        <v>215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277</v>
      </c>
      <c r="O1" s="1" t="s">
        <v>278</v>
      </c>
      <c r="P1" s="1" t="s">
        <v>284</v>
      </c>
      <c r="Q1" s="1" t="s">
        <v>285</v>
      </c>
      <c r="R1" s="1" t="s">
        <v>286</v>
      </c>
      <c r="S1" s="1" t="s">
        <v>312</v>
      </c>
      <c r="T1" s="1" t="s">
        <v>313</v>
      </c>
      <c r="U1" s="1" t="s">
        <v>314</v>
      </c>
      <c r="V1" s="1" t="s">
        <v>316</v>
      </c>
      <c r="W1" s="1" t="s">
        <v>315</v>
      </c>
    </row>
    <row r="2" spans="1:23" x14ac:dyDescent="0.3">
      <c r="A2" s="1">
        <v>1</v>
      </c>
      <c r="B2" s="1" t="s">
        <v>5</v>
      </c>
      <c r="C2" s="1" t="s">
        <v>6</v>
      </c>
      <c r="D2" s="1">
        <v>51</v>
      </c>
      <c r="E2" s="1" t="s">
        <v>7</v>
      </c>
      <c r="F2" s="1" t="s">
        <v>216</v>
      </c>
      <c r="G2" s="1" t="s">
        <v>217</v>
      </c>
      <c r="H2" s="1">
        <v>16.79</v>
      </c>
      <c r="I2" s="1">
        <v>1</v>
      </c>
      <c r="J2" s="1">
        <v>5</v>
      </c>
      <c r="K2" s="2">
        <v>45274</v>
      </c>
      <c r="L2" s="1" t="s">
        <v>18</v>
      </c>
      <c r="M2" s="1" t="s">
        <v>279</v>
      </c>
      <c r="N2" s="1">
        <v>34.42</v>
      </c>
      <c r="O2" s="1" t="s">
        <v>280</v>
      </c>
      <c r="P2" s="1" t="str">
        <f>TRIM(Table13[[#This Row],[item_name]])</f>
        <v>Salad Participant</v>
      </c>
      <c r="Q2" s="1" t="str">
        <f>IF(Table13[[#This Row],[amount]]=Table13[[#This Row],[price]]*Table13[[#This Row],[quantity]],"OK","CHECK")</f>
        <v>CHECK</v>
      </c>
      <c r="R2" s="1" t="str">
        <f>IF(OR(Table13[[#This Row],[age]]&lt;17,Table13[[#This Row],[age]]&gt;100),"OUTLIER","OK")</f>
        <v>OK</v>
      </c>
      <c r="S2" s="1">
        <f>Table13[[#This Row],[price]]*Table13[[#This Row],[quantity]]</f>
        <v>83.949999999999989</v>
      </c>
      <c r="T2" s="1" t="str">
        <f>IF(ISNUMBER(SEARCH("Pizza",Table13[[#This Row],[Space Trimming]])),"Yes","No")</f>
        <v>No</v>
      </c>
      <c r="U2" s="1" t="str">
        <f>IF(Table13[[#This Row],[quantity]]&gt;3,"Normal","Low")</f>
        <v>Normal</v>
      </c>
      <c r="V2" s="1" t="str">
        <f ca="1">IF(Table13[[#This Row],[order_date]]&gt;TODAY()-30,"Recent","Old")</f>
        <v>Old</v>
      </c>
      <c r="W2" s="2" t="str">
        <f>IF(WEEKDAY(Table13[[#This Row],[order_date]],2)&gt;5,"Weekend","Weekday")</f>
        <v>Weekday</v>
      </c>
    </row>
    <row r="3" spans="1:23" x14ac:dyDescent="0.3">
      <c r="A3" s="1">
        <v>2</v>
      </c>
      <c r="B3" s="1" t="s">
        <v>8</v>
      </c>
      <c r="C3" s="1" t="s">
        <v>6</v>
      </c>
      <c r="D3" s="1">
        <v>10</v>
      </c>
      <c r="E3" s="1" t="s">
        <v>7</v>
      </c>
      <c r="F3" s="1" t="s">
        <v>218</v>
      </c>
      <c r="G3" s="1" t="s">
        <v>219</v>
      </c>
      <c r="H3" s="1">
        <v>19.39</v>
      </c>
      <c r="I3" s="1">
        <v>1</v>
      </c>
      <c r="J3" s="1">
        <v>1</v>
      </c>
      <c r="K3" s="2">
        <v>45109</v>
      </c>
      <c r="L3" s="1" t="s">
        <v>7</v>
      </c>
      <c r="M3" s="1" t="s">
        <v>281</v>
      </c>
      <c r="N3" s="1">
        <v>19.39</v>
      </c>
      <c r="O3" s="1" t="s">
        <v>282</v>
      </c>
      <c r="P3" s="1" t="str">
        <f>TRIM(Table13[[#This Row],[item_name]])</f>
        <v>Burger Technology</v>
      </c>
      <c r="Q3" s="1" t="str">
        <f>IF(Table13[[#This Row],[amount]]=Table13[[#This Row],[price]]*Table13[[#This Row],[quantity]],"OK","CHECK")</f>
        <v>OK</v>
      </c>
      <c r="R3" s="1" t="str">
        <f>IF(OR(Table13[[#This Row],[age]]&lt;17,Table13[[#This Row],[age]]&gt;100),"OUTLIER","OK")</f>
        <v>OUTLIER</v>
      </c>
      <c r="S3" s="1">
        <f>Table13[[#This Row],[price]]*Table13[[#This Row],[quantity]]</f>
        <v>19.39</v>
      </c>
      <c r="T3" s="1" t="str">
        <f>IF(ISNUMBER(SEARCH("Pizza",Table13[[#This Row],[Space Trimming]])),"Yes","No")</f>
        <v>No</v>
      </c>
      <c r="U3" s="1" t="str">
        <f>IF(Table13[[#This Row],[quantity]]&gt;3,"Normal","Low")</f>
        <v>Low</v>
      </c>
      <c r="V3" s="1" t="str">
        <f ca="1">IF(Table13[[#This Row],[order_date]]&gt;TODAY()-30,"Recent","Old")</f>
        <v>Old</v>
      </c>
      <c r="W3" s="2" t="str">
        <f>IF(WEEKDAY(Table13[[#This Row],[order_date]],2)&gt;5,"Weekend","Weekday")</f>
        <v>Weekend</v>
      </c>
    </row>
    <row r="4" spans="1:23" x14ac:dyDescent="0.3">
      <c r="A4" s="1">
        <v>3</v>
      </c>
      <c r="B4" s="1" t="s">
        <v>9</v>
      </c>
      <c r="C4" s="1" t="s">
        <v>10</v>
      </c>
      <c r="D4" s="1">
        <v>51</v>
      </c>
      <c r="E4" s="1" t="s">
        <v>11</v>
      </c>
      <c r="F4" s="1" t="s">
        <v>220</v>
      </c>
      <c r="G4" s="1" t="s">
        <v>217</v>
      </c>
      <c r="H4" s="1">
        <v>17.72</v>
      </c>
      <c r="I4" s="1">
        <v>2</v>
      </c>
      <c r="J4" s="1">
        <v>2</v>
      </c>
      <c r="K4" s="2">
        <v>45420</v>
      </c>
      <c r="L4" s="1" t="s">
        <v>14</v>
      </c>
      <c r="M4" s="1" t="s">
        <v>283</v>
      </c>
      <c r="N4" s="1">
        <v>68.8</v>
      </c>
      <c r="O4" s="1" t="s">
        <v>282</v>
      </c>
      <c r="P4" s="1" t="str">
        <f>TRIM(Table13[[#This Row],[item_name]])</f>
        <v>Dessert Member</v>
      </c>
      <c r="Q4" s="1" t="str">
        <f>IF(Table13[[#This Row],[amount]]=Table13[[#This Row],[price]]*Table13[[#This Row],[quantity]],"OK","CHECK")</f>
        <v>CHECK</v>
      </c>
      <c r="R4" s="1" t="str">
        <f>IF(OR(Table13[[#This Row],[age]]&lt;17,Table13[[#This Row],[age]]&gt;100),"OUTLIER","OK")</f>
        <v>OK</v>
      </c>
      <c r="S4" s="1">
        <f>Table13[[#This Row],[price]]*Table13[[#This Row],[quantity]]</f>
        <v>35.44</v>
      </c>
      <c r="T4" s="1" t="str">
        <f>IF(ISNUMBER(SEARCH("Pizza",Table13[[#This Row],[Space Trimming]])),"Yes","No")</f>
        <v>No</v>
      </c>
      <c r="U4" s="1" t="str">
        <f>IF(Table13[[#This Row],[quantity]]&gt;3,"Normal","Low")</f>
        <v>Low</v>
      </c>
      <c r="V4" s="1" t="str">
        <f ca="1">IF(Table13[[#This Row],[order_date]]&gt;TODAY()-30,"Recent","Old")</f>
        <v>Old</v>
      </c>
      <c r="W4" s="2" t="str">
        <f>IF(WEEKDAY(Table13[[#This Row],[order_date]],2)&gt;5,"Weekend","Weekday")</f>
        <v>Weekday</v>
      </c>
    </row>
    <row r="5" spans="1:23" x14ac:dyDescent="0.3">
      <c r="A5" s="1">
        <v>4</v>
      </c>
      <c r="B5" s="1" t="s">
        <v>12</v>
      </c>
      <c r="C5" s="1" t="s">
        <v>13</v>
      </c>
      <c r="D5" s="1">
        <v>41</v>
      </c>
      <c r="E5" s="1" t="s">
        <v>14</v>
      </c>
      <c r="F5" s="1" t="s">
        <v>221</v>
      </c>
      <c r="G5" s="1" t="s">
        <v>222</v>
      </c>
      <c r="H5" s="1">
        <v>11.69</v>
      </c>
      <c r="I5" s="1">
        <v>2</v>
      </c>
      <c r="J5" s="1">
        <v>1</v>
      </c>
      <c r="K5" s="2">
        <v>45464</v>
      </c>
      <c r="L5" s="1" t="s">
        <v>7</v>
      </c>
      <c r="M5" s="1" t="s">
        <v>281</v>
      </c>
      <c r="N5" s="1">
        <v>11.69</v>
      </c>
      <c r="O5" s="1" t="s">
        <v>280</v>
      </c>
      <c r="P5" s="1" t="str">
        <f>TRIM(Table13[[#This Row],[item_name]])</f>
        <v>Drink Society</v>
      </c>
      <c r="Q5" s="1" t="str">
        <f>IF(Table13[[#This Row],[amount]]=Table13[[#This Row],[price]]*Table13[[#This Row],[quantity]],"OK","CHECK")</f>
        <v>OK</v>
      </c>
      <c r="R5" s="1" t="str">
        <f>IF(OR(Table13[[#This Row],[age]]&lt;17,Table13[[#This Row],[age]]&gt;100),"OUTLIER","OK")</f>
        <v>OK</v>
      </c>
      <c r="S5" s="1">
        <f>Table13[[#This Row],[price]]*Table13[[#This Row],[quantity]]</f>
        <v>11.69</v>
      </c>
      <c r="T5" s="1" t="str">
        <f>IF(ISNUMBER(SEARCH("Pizza",Table13[[#This Row],[Space Trimming]])),"Yes","No")</f>
        <v>No</v>
      </c>
      <c r="U5" s="1" t="str">
        <f>IF(Table13[[#This Row],[quantity]]&gt;3,"Normal","Low")</f>
        <v>Low</v>
      </c>
      <c r="V5" s="1" t="str">
        <f ca="1">IF(Table13[[#This Row],[order_date]]&gt;TODAY()-30,"Recent","Old")</f>
        <v>Old</v>
      </c>
      <c r="W5" s="2" t="str">
        <f>IF(WEEKDAY(Table13[[#This Row],[order_date]],2)&gt;5,"Weekend","Weekday")</f>
        <v>Weekday</v>
      </c>
    </row>
    <row r="6" spans="1:23" x14ac:dyDescent="0.3">
      <c r="A6" s="1">
        <v>5</v>
      </c>
      <c r="B6" s="1" t="s">
        <v>15</v>
      </c>
      <c r="C6" s="1" t="s">
        <v>10</v>
      </c>
      <c r="D6" s="1">
        <v>51</v>
      </c>
      <c r="E6" s="1" t="s">
        <v>16</v>
      </c>
      <c r="F6" s="1" t="s">
        <v>223</v>
      </c>
      <c r="G6" s="1" t="s">
        <v>224</v>
      </c>
      <c r="H6" s="1">
        <v>11.17</v>
      </c>
      <c r="I6" s="1">
        <v>2</v>
      </c>
      <c r="J6" s="1">
        <v>5</v>
      </c>
      <c r="K6" s="2">
        <v>45313</v>
      </c>
      <c r="L6" s="1" t="s">
        <v>16</v>
      </c>
      <c r="M6" s="1" t="s">
        <v>279</v>
      </c>
      <c r="N6" s="1">
        <v>63.8</v>
      </c>
      <c r="O6" s="1" t="s">
        <v>282</v>
      </c>
      <c r="P6" s="1" t="str">
        <f>TRIM(Table13[[#This Row],[item_name]])</f>
        <v>Dessert Together</v>
      </c>
      <c r="Q6" s="1" t="str">
        <f>IF(Table13[[#This Row],[amount]]=Table13[[#This Row],[price]]*Table13[[#This Row],[quantity]],"OK","CHECK")</f>
        <v>CHECK</v>
      </c>
      <c r="R6" s="1" t="str">
        <f>IF(OR(Table13[[#This Row],[age]]&lt;17,Table13[[#This Row],[age]]&gt;100),"OUTLIER","OK")</f>
        <v>OK</v>
      </c>
      <c r="S6" s="1">
        <f>Table13[[#This Row],[price]]*Table13[[#This Row],[quantity]]</f>
        <v>55.85</v>
      </c>
      <c r="T6" s="1" t="str">
        <f>IF(ISNUMBER(SEARCH("Pizza",Table13[[#This Row],[Space Trimming]])),"Yes","No")</f>
        <v>No</v>
      </c>
      <c r="U6" s="1" t="str">
        <f>IF(Table13[[#This Row],[quantity]]&gt;3,"Normal","Low")</f>
        <v>Normal</v>
      </c>
      <c r="V6" s="1" t="str">
        <f ca="1">IF(Table13[[#This Row],[order_date]]&gt;TODAY()-30,"Recent","Old")</f>
        <v>Old</v>
      </c>
      <c r="W6" s="2" t="str">
        <f>IF(WEEKDAY(Table13[[#This Row],[order_date]],2)&gt;5,"Weekend","Weekday")</f>
        <v>Weekday</v>
      </c>
    </row>
    <row r="7" spans="1:23" x14ac:dyDescent="0.3">
      <c r="A7" s="1">
        <v>6</v>
      </c>
      <c r="B7" s="1" t="s">
        <v>17</v>
      </c>
      <c r="C7" s="1" t="s">
        <v>13</v>
      </c>
      <c r="D7" s="1">
        <v>40</v>
      </c>
      <c r="E7" s="1" t="s">
        <v>18</v>
      </c>
      <c r="F7" s="1" t="s">
        <v>225</v>
      </c>
      <c r="G7" s="1" t="s">
        <v>224</v>
      </c>
      <c r="H7" s="1">
        <v>13.01</v>
      </c>
      <c r="I7" s="1">
        <v>2</v>
      </c>
      <c r="J7" s="1">
        <v>6</v>
      </c>
      <c r="K7" s="2">
        <v>45111</v>
      </c>
      <c r="L7" s="1" t="s">
        <v>18</v>
      </c>
      <c r="M7" s="1" t="s">
        <v>281</v>
      </c>
      <c r="N7" s="1">
        <v>95.49</v>
      </c>
      <c r="O7" s="1" t="s">
        <v>280</v>
      </c>
      <c r="P7" s="1" t="str">
        <f>TRIM(Table13[[#This Row],[item_name]])</f>
        <v>Dessert Conference</v>
      </c>
      <c r="Q7" s="1" t="str">
        <f>IF(Table13[[#This Row],[amount]]=Table13[[#This Row],[price]]*Table13[[#This Row],[quantity]],"OK","CHECK")</f>
        <v>CHECK</v>
      </c>
      <c r="R7" s="1" t="str">
        <f>IF(OR(Table13[[#This Row],[age]]&lt;17,Table13[[#This Row],[age]]&gt;100),"OUTLIER","OK")</f>
        <v>OK</v>
      </c>
      <c r="S7" s="1">
        <f>Table13[[#This Row],[price]]*Table13[[#This Row],[quantity]]</f>
        <v>78.06</v>
      </c>
      <c r="T7" s="1" t="str">
        <f>IF(ISNUMBER(SEARCH("Pizza",Table13[[#This Row],[Space Trimming]])),"Yes","No")</f>
        <v>No</v>
      </c>
      <c r="U7" s="1" t="str">
        <f>IF(Table13[[#This Row],[quantity]]&gt;3,"Normal","Low")</f>
        <v>Normal</v>
      </c>
      <c r="V7" s="1" t="str">
        <f ca="1">IF(Table13[[#This Row],[order_date]]&gt;TODAY()-30,"Recent","Old")</f>
        <v>Old</v>
      </c>
      <c r="W7" s="2" t="str">
        <f>IF(WEEKDAY(Table13[[#This Row],[order_date]],2)&gt;5,"Weekend","Weekday")</f>
        <v>Weekday</v>
      </c>
    </row>
    <row r="8" spans="1:23" x14ac:dyDescent="0.3">
      <c r="A8" s="1">
        <v>7</v>
      </c>
      <c r="B8" s="1" t="s">
        <v>19</v>
      </c>
      <c r="C8" s="1" t="s">
        <v>13</v>
      </c>
      <c r="D8" s="1">
        <v>12</v>
      </c>
      <c r="E8" s="1" t="s">
        <v>7</v>
      </c>
      <c r="F8" s="1" t="s">
        <v>226</v>
      </c>
      <c r="G8" s="1" t="s">
        <v>227</v>
      </c>
      <c r="H8" s="1">
        <v>8.56</v>
      </c>
      <c r="I8" s="1">
        <v>2</v>
      </c>
      <c r="J8" s="1">
        <v>8</v>
      </c>
      <c r="K8" s="2">
        <v>45483</v>
      </c>
      <c r="L8" s="1" t="s">
        <v>14</v>
      </c>
      <c r="M8" s="1" t="s">
        <v>279</v>
      </c>
      <c r="N8" s="1">
        <v>48.93</v>
      </c>
      <c r="O8" s="1" t="s">
        <v>282</v>
      </c>
      <c r="P8" s="1" t="str">
        <f>TRIM(Table13[[#This Row],[item_name]])</f>
        <v>Dessert Article</v>
      </c>
      <c r="Q8" s="1" t="str">
        <f>IF(Table13[[#This Row],[amount]]=Table13[[#This Row],[price]]*Table13[[#This Row],[quantity]],"OK","CHECK")</f>
        <v>CHECK</v>
      </c>
      <c r="R8" s="1" t="str">
        <f>IF(OR(Table13[[#This Row],[age]]&lt;17,Table13[[#This Row],[age]]&gt;100),"OUTLIER","OK")</f>
        <v>OUTLIER</v>
      </c>
      <c r="S8" s="1">
        <f>Table13[[#This Row],[price]]*Table13[[#This Row],[quantity]]</f>
        <v>68.48</v>
      </c>
      <c r="T8" s="1" t="str">
        <f>IF(ISNUMBER(SEARCH("Pizza",Table13[[#This Row],[Space Trimming]])),"Yes","No")</f>
        <v>No</v>
      </c>
      <c r="U8" s="1" t="str">
        <f>IF(Table13[[#This Row],[quantity]]&gt;3,"Normal","Low")</f>
        <v>Normal</v>
      </c>
      <c r="V8" s="1" t="str">
        <f ca="1">IF(Table13[[#This Row],[order_date]]&gt;TODAY()-30,"Recent","Old")</f>
        <v>Old</v>
      </c>
      <c r="W8" s="2" t="str">
        <f>IF(WEEKDAY(Table13[[#This Row],[order_date]],2)&gt;5,"Weekend","Weekday")</f>
        <v>Weekday</v>
      </c>
    </row>
    <row r="9" spans="1:23" x14ac:dyDescent="0.3">
      <c r="A9" s="1">
        <v>8</v>
      </c>
      <c r="B9" s="1" t="s">
        <v>20</v>
      </c>
      <c r="C9" s="1" t="s">
        <v>13</v>
      </c>
      <c r="D9" s="1">
        <v>21</v>
      </c>
      <c r="E9" s="1" t="s">
        <v>16</v>
      </c>
      <c r="F9" s="1" t="s">
        <v>228</v>
      </c>
      <c r="G9" s="1" t="s">
        <v>222</v>
      </c>
      <c r="H9" s="1">
        <v>6.68</v>
      </c>
      <c r="I9" s="1">
        <v>3</v>
      </c>
      <c r="J9" s="1">
        <v>9</v>
      </c>
      <c r="K9" s="2">
        <v>45479</v>
      </c>
      <c r="L9" s="1" t="s">
        <v>7</v>
      </c>
      <c r="M9" s="1" t="s">
        <v>279</v>
      </c>
      <c r="N9" s="1">
        <v>6.68</v>
      </c>
      <c r="O9" s="1" t="s">
        <v>282</v>
      </c>
      <c r="P9" s="1" t="str">
        <f>TRIM(Table13[[#This Row],[item_name]])</f>
        <v>Drink Activity</v>
      </c>
      <c r="Q9" s="1" t="str">
        <f>IF(Table13[[#This Row],[amount]]=Table13[[#This Row],[price]]*Table13[[#This Row],[quantity]],"OK","CHECK")</f>
        <v>CHECK</v>
      </c>
      <c r="R9" s="1" t="str">
        <f>IF(OR(Table13[[#This Row],[age]]&lt;17,Table13[[#This Row],[age]]&gt;100),"OUTLIER","OK")</f>
        <v>OK</v>
      </c>
      <c r="S9" s="1">
        <f>Table13[[#This Row],[price]]*Table13[[#This Row],[quantity]]</f>
        <v>60.12</v>
      </c>
      <c r="T9" s="1" t="str">
        <f>IF(ISNUMBER(SEARCH("Pizza",Table13[[#This Row],[Space Trimming]])),"Yes","No")</f>
        <v>No</v>
      </c>
      <c r="U9" s="1" t="str">
        <f>IF(Table13[[#This Row],[quantity]]&gt;3,"Normal","Low")</f>
        <v>Normal</v>
      </c>
      <c r="V9" s="1" t="str">
        <f ca="1">IF(Table13[[#This Row],[order_date]]&gt;TODAY()-30,"Recent","Old")</f>
        <v>Old</v>
      </c>
      <c r="W9" s="2" t="str">
        <f>IF(WEEKDAY(Table13[[#This Row],[order_date]],2)&gt;5,"Weekend","Weekday")</f>
        <v>Weekend</v>
      </c>
    </row>
    <row r="10" spans="1:23" x14ac:dyDescent="0.3">
      <c r="A10" s="1">
        <v>9</v>
      </c>
      <c r="B10" s="1" t="s">
        <v>21</v>
      </c>
      <c r="C10" s="1" t="s">
        <v>10</v>
      </c>
      <c r="D10" s="1">
        <v>53</v>
      </c>
      <c r="E10" s="1" t="s">
        <v>11</v>
      </c>
      <c r="F10" s="1" t="s">
        <v>229</v>
      </c>
      <c r="G10" s="1" t="s">
        <v>230</v>
      </c>
      <c r="H10" s="1">
        <v>11.64</v>
      </c>
      <c r="I10" s="1">
        <v>3</v>
      </c>
      <c r="J10" s="1">
        <v>2</v>
      </c>
      <c r="K10" s="2">
        <v>45121</v>
      </c>
      <c r="L10" s="1" t="s">
        <v>7</v>
      </c>
      <c r="M10" s="1" t="s">
        <v>281</v>
      </c>
      <c r="N10" s="1">
        <v>95.61</v>
      </c>
      <c r="O10" s="1" t="s">
        <v>280</v>
      </c>
      <c r="P10" s="1" t="str">
        <f>TRIM(Table13[[#This Row],[item_name]])</f>
        <v>Drink Alone</v>
      </c>
      <c r="Q10" s="1" t="str">
        <f>IF(Table13[[#This Row],[amount]]=Table13[[#This Row],[price]]*Table13[[#This Row],[quantity]],"OK","CHECK")</f>
        <v>CHECK</v>
      </c>
      <c r="R10" s="1" t="str">
        <f>IF(OR(Table13[[#This Row],[age]]&lt;17,Table13[[#This Row],[age]]&gt;100),"OUTLIER","OK")</f>
        <v>OK</v>
      </c>
      <c r="S10" s="1">
        <f>Table13[[#This Row],[price]]*Table13[[#This Row],[quantity]]</f>
        <v>23.28</v>
      </c>
      <c r="T10" s="1" t="str">
        <f>IF(ISNUMBER(SEARCH("Pizza",Table13[[#This Row],[Space Trimming]])),"Yes","No")</f>
        <v>No</v>
      </c>
      <c r="U10" s="1" t="str">
        <f>IF(Table13[[#This Row],[quantity]]&gt;3,"Normal","Low")</f>
        <v>Low</v>
      </c>
      <c r="V10" s="1" t="str">
        <f ca="1">IF(Table13[[#This Row],[order_date]]&gt;TODAY()-30,"Recent","Old")</f>
        <v>Old</v>
      </c>
      <c r="W10" s="2" t="str">
        <f>IF(WEEKDAY(Table13[[#This Row],[order_date]],2)&gt;5,"Weekend","Weekday")</f>
        <v>Weekday</v>
      </c>
    </row>
    <row r="11" spans="1:23" x14ac:dyDescent="0.3">
      <c r="A11" s="1">
        <v>10</v>
      </c>
      <c r="B11" s="1" t="s">
        <v>22</v>
      </c>
      <c r="C11" s="1" t="s">
        <v>10</v>
      </c>
      <c r="D11" s="1">
        <v>59</v>
      </c>
      <c r="E11" s="1" t="s">
        <v>23</v>
      </c>
      <c r="F11" s="1" t="s">
        <v>231</v>
      </c>
      <c r="G11" s="1" t="s">
        <v>219</v>
      </c>
      <c r="H11" s="1">
        <v>10.54</v>
      </c>
      <c r="I11" s="1">
        <v>3</v>
      </c>
      <c r="J11" s="1">
        <v>2</v>
      </c>
      <c r="K11" s="2">
        <v>45475</v>
      </c>
      <c r="L11" s="1" t="s">
        <v>7</v>
      </c>
      <c r="M11" s="1" t="s">
        <v>281</v>
      </c>
      <c r="N11" s="1">
        <v>191.12</v>
      </c>
      <c r="O11" s="1" t="s">
        <v>280</v>
      </c>
      <c r="P11" s="1" t="str">
        <f>TRIM(Table13[[#This Row],[item_name]])</f>
        <v>Pizza Human</v>
      </c>
      <c r="Q11" s="1" t="str">
        <f>IF(Table13[[#This Row],[amount]]=Table13[[#This Row],[price]]*Table13[[#This Row],[quantity]],"OK","CHECK")</f>
        <v>CHECK</v>
      </c>
      <c r="R11" s="1" t="str">
        <f>IF(OR(Table13[[#This Row],[age]]&lt;17,Table13[[#This Row],[age]]&gt;100),"OUTLIER","OK")</f>
        <v>OK</v>
      </c>
      <c r="S11" s="1">
        <f>Table13[[#This Row],[price]]*Table13[[#This Row],[quantity]]</f>
        <v>21.08</v>
      </c>
      <c r="T11" s="1" t="str">
        <f>IF(ISNUMBER(SEARCH("Pizza",Table13[[#This Row],[Space Trimming]])),"Yes","No")</f>
        <v>Yes</v>
      </c>
      <c r="U11" s="1" t="str">
        <f>IF(Table13[[#This Row],[quantity]]&gt;3,"Normal","Low")</f>
        <v>Low</v>
      </c>
      <c r="V11" s="1" t="str">
        <f ca="1">IF(Table13[[#This Row],[order_date]]&gt;TODAY()-30,"Recent","Old")</f>
        <v>Old</v>
      </c>
      <c r="W11" s="2" t="str">
        <f>IF(WEEKDAY(Table13[[#This Row],[order_date]],2)&gt;5,"Weekend","Weekday")</f>
        <v>Weekday</v>
      </c>
    </row>
    <row r="12" spans="1:23" x14ac:dyDescent="0.3">
      <c r="A12" s="1">
        <v>11</v>
      </c>
      <c r="B12" s="1" t="s">
        <v>24</v>
      </c>
      <c r="C12" s="1" t="s">
        <v>6</v>
      </c>
      <c r="D12" s="1">
        <v>39</v>
      </c>
      <c r="E12" s="1" t="s">
        <v>23</v>
      </c>
      <c r="F12" s="1" t="s">
        <v>232</v>
      </c>
      <c r="G12" s="1" t="s">
        <v>219</v>
      </c>
      <c r="H12" s="1">
        <v>14.99</v>
      </c>
      <c r="I12" s="1">
        <v>4</v>
      </c>
      <c r="J12" s="1">
        <v>2</v>
      </c>
      <c r="K12" s="2">
        <v>45311</v>
      </c>
      <c r="L12" s="1" t="s">
        <v>14</v>
      </c>
      <c r="M12" s="1" t="s">
        <v>279</v>
      </c>
      <c r="N12" s="1">
        <v>24.66</v>
      </c>
      <c r="O12" s="1" t="s">
        <v>280</v>
      </c>
      <c r="P12" s="1" t="str">
        <f>TRIM(Table13[[#This Row],[item_name]])</f>
        <v>Pizza Soldier</v>
      </c>
      <c r="Q12" s="1" t="str">
        <f>IF(Table13[[#This Row],[amount]]=Table13[[#This Row],[price]]*Table13[[#This Row],[quantity]],"OK","CHECK")</f>
        <v>CHECK</v>
      </c>
      <c r="R12" s="1" t="str">
        <f>IF(OR(Table13[[#This Row],[age]]&lt;17,Table13[[#This Row],[age]]&gt;100),"OUTLIER","OK")</f>
        <v>OK</v>
      </c>
      <c r="S12" s="1">
        <f>Table13[[#This Row],[price]]*Table13[[#This Row],[quantity]]</f>
        <v>29.98</v>
      </c>
      <c r="T12" s="1" t="str">
        <f>IF(ISNUMBER(SEARCH("Pizza",Table13[[#This Row],[Space Trimming]])),"Yes","No")</f>
        <v>Yes</v>
      </c>
      <c r="U12" s="1" t="str">
        <f>IF(Table13[[#This Row],[quantity]]&gt;3,"Normal","Low")</f>
        <v>Low</v>
      </c>
      <c r="V12" s="1" t="str">
        <f ca="1">IF(Table13[[#This Row],[order_date]]&gt;TODAY()-30,"Recent","Old")</f>
        <v>Old</v>
      </c>
      <c r="W12" s="2" t="str">
        <f>IF(WEEKDAY(Table13[[#This Row],[order_date]],2)&gt;5,"Weekend","Weekday")</f>
        <v>Weekend</v>
      </c>
    </row>
    <row r="13" spans="1:23" x14ac:dyDescent="0.3">
      <c r="A13" s="1">
        <v>12</v>
      </c>
      <c r="B13" s="1" t="s">
        <v>25</v>
      </c>
      <c r="C13" s="1" t="s">
        <v>13</v>
      </c>
      <c r="D13" s="1">
        <v>41</v>
      </c>
      <c r="E13" s="1" t="s">
        <v>14</v>
      </c>
      <c r="F13" s="1" t="s">
        <v>233</v>
      </c>
      <c r="G13" s="1" t="s">
        <v>224</v>
      </c>
      <c r="H13" s="1">
        <v>12.19</v>
      </c>
      <c r="I13" s="1">
        <v>4</v>
      </c>
      <c r="J13" s="1">
        <v>3</v>
      </c>
      <c r="K13" s="2">
        <v>45281</v>
      </c>
      <c r="L13" s="1" t="s">
        <v>14</v>
      </c>
      <c r="M13" s="1" t="s">
        <v>281</v>
      </c>
      <c r="N13" s="1">
        <v>33.36</v>
      </c>
      <c r="O13" s="1" t="s">
        <v>282</v>
      </c>
      <c r="P13" s="1" t="str">
        <f>TRIM(Table13[[#This Row],[item_name]])</f>
        <v>Pasta Partner</v>
      </c>
      <c r="Q13" s="1" t="str">
        <f>IF(Table13[[#This Row],[amount]]=Table13[[#This Row],[price]]*Table13[[#This Row],[quantity]],"OK","CHECK")</f>
        <v>CHECK</v>
      </c>
      <c r="R13" s="1" t="str">
        <f>IF(OR(Table13[[#This Row],[age]]&lt;17,Table13[[#This Row],[age]]&gt;100),"OUTLIER","OK")</f>
        <v>OK</v>
      </c>
      <c r="S13" s="1">
        <f>Table13[[#This Row],[price]]*Table13[[#This Row],[quantity]]</f>
        <v>36.57</v>
      </c>
      <c r="T13" s="1" t="str">
        <f>IF(ISNUMBER(SEARCH("Pizza",Table13[[#This Row],[Space Trimming]])),"Yes","No")</f>
        <v>No</v>
      </c>
      <c r="U13" s="1" t="str">
        <f>IF(Table13[[#This Row],[quantity]]&gt;3,"Normal","Low")</f>
        <v>Low</v>
      </c>
      <c r="V13" s="1" t="str">
        <f ca="1">IF(Table13[[#This Row],[order_date]]&gt;TODAY()-30,"Recent","Old")</f>
        <v>Old</v>
      </c>
      <c r="W13" s="2" t="str">
        <f>IF(WEEKDAY(Table13[[#This Row],[order_date]],2)&gt;5,"Weekend","Weekday")</f>
        <v>Weekday</v>
      </c>
    </row>
    <row r="14" spans="1:23" x14ac:dyDescent="0.3">
      <c r="A14" s="1">
        <v>13</v>
      </c>
      <c r="B14" s="1" t="s">
        <v>26</v>
      </c>
      <c r="C14" s="1" t="s">
        <v>6</v>
      </c>
      <c r="D14" s="1">
        <v>14</v>
      </c>
      <c r="E14" s="1" t="s">
        <v>18</v>
      </c>
      <c r="F14" s="1" t="s">
        <v>234</v>
      </c>
      <c r="G14" s="1" t="s">
        <v>224</v>
      </c>
      <c r="H14" s="1">
        <v>15.1</v>
      </c>
      <c r="I14" s="1">
        <v>4</v>
      </c>
      <c r="J14" s="1">
        <v>1</v>
      </c>
      <c r="K14" s="2">
        <v>45101</v>
      </c>
      <c r="L14" s="1" t="s">
        <v>23</v>
      </c>
      <c r="M14" s="1" t="s">
        <v>279</v>
      </c>
      <c r="N14" s="1">
        <v>15.1</v>
      </c>
      <c r="O14" s="1" t="s">
        <v>280</v>
      </c>
      <c r="P14" s="1" t="str">
        <f>TRIM(Table13[[#This Row],[item_name]])</f>
        <v>Burger Able</v>
      </c>
      <c r="Q14" s="1" t="str">
        <f>IF(Table13[[#This Row],[amount]]=Table13[[#This Row],[price]]*Table13[[#This Row],[quantity]],"OK","CHECK")</f>
        <v>OK</v>
      </c>
      <c r="R14" s="1" t="str">
        <f>IF(OR(Table13[[#This Row],[age]]&lt;17,Table13[[#This Row],[age]]&gt;100),"OUTLIER","OK")</f>
        <v>OUTLIER</v>
      </c>
      <c r="S14" s="1">
        <f>Table13[[#This Row],[price]]*Table13[[#This Row],[quantity]]</f>
        <v>15.1</v>
      </c>
      <c r="T14" s="1" t="str">
        <f>IF(ISNUMBER(SEARCH("Pizza",Table13[[#This Row],[Space Trimming]])),"Yes","No")</f>
        <v>No</v>
      </c>
      <c r="U14" s="1" t="str">
        <f>IF(Table13[[#This Row],[quantity]]&gt;3,"Normal","Low")</f>
        <v>Low</v>
      </c>
      <c r="V14" s="1" t="str">
        <f ca="1">IF(Table13[[#This Row],[order_date]]&gt;TODAY()-30,"Recent","Old")</f>
        <v>Old</v>
      </c>
      <c r="W14" s="2" t="str">
        <f>IF(WEEKDAY(Table13[[#This Row],[order_date]],2)&gt;5,"Weekend","Weekday")</f>
        <v>Weekend</v>
      </c>
    </row>
    <row r="15" spans="1:23" x14ac:dyDescent="0.3">
      <c r="A15" s="1">
        <v>14</v>
      </c>
      <c r="B15" s="1" t="s">
        <v>27</v>
      </c>
      <c r="C15" s="1" t="s">
        <v>10</v>
      </c>
      <c r="D15" s="1">
        <v>16</v>
      </c>
      <c r="E15" s="1" t="s">
        <v>23</v>
      </c>
      <c r="F15" s="1" t="s">
        <v>235</v>
      </c>
      <c r="G15" s="1" t="s">
        <v>224</v>
      </c>
      <c r="H15" s="1">
        <v>3.35</v>
      </c>
      <c r="I15" s="1">
        <v>5</v>
      </c>
      <c r="J15" s="1">
        <v>5</v>
      </c>
      <c r="K15" s="2">
        <v>45457</v>
      </c>
      <c r="L15" s="1" t="s">
        <v>18</v>
      </c>
      <c r="M15" s="1" t="s">
        <v>279</v>
      </c>
      <c r="N15" s="1">
        <v>14.28</v>
      </c>
      <c r="O15" s="1" t="s">
        <v>282</v>
      </c>
      <c r="P15" s="1" t="str">
        <f>TRIM(Table13[[#This Row],[item_name]])</f>
        <v>Dessert Lawyer</v>
      </c>
      <c r="Q15" s="1" t="str">
        <f>IF(Table13[[#This Row],[amount]]=Table13[[#This Row],[price]]*Table13[[#This Row],[quantity]],"OK","CHECK")</f>
        <v>CHECK</v>
      </c>
      <c r="R15" s="1" t="str">
        <f>IF(OR(Table13[[#This Row],[age]]&lt;17,Table13[[#This Row],[age]]&gt;100),"OUTLIER","OK")</f>
        <v>OUTLIER</v>
      </c>
      <c r="S15" s="1">
        <f>Table13[[#This Row],[price]]*Table13[[#This Row],[quantity]]</f>
        <v>16.75</v>
      </c>
      <c r="T15" s="1" t="str">
        <f>IF(ISNUMBER(SEARCH("Pizza",Table13[[#This Row],[Space Trimming]])),"Yes","No")</f>
        <v>No</v>
      </c>
      <c r="U15" s="1" t="str">
        <f>IF(Table13[[#This Row],[quantity]]&gt;3,"Normal","Low")</f>
        <v>Normal</v>
      </c>
      <c r="V15" s="1" t="str">
        <f ca="1">IF(Table13[[#This Row],[order_date]]&gt;TODAY()-30,"Recent","Old")</f>
        <v>Old</v>
      </c>
      <c r="W15" s="2" t="str">
        <f>IF(WEEKDAY(Table13[[#This Row],[order_date]],2)&gt;5,"Weekend","Weekday")</f>
        <v>Weekday</v>
      </c>
    </row>
    <row r="16" spans="1:23" x14ac:dyDescent="0.3">
      <c r="A16" s="1">
        <v>15</v>
      </c>
      <c r="B16" s="1" t="s">
        <v>28</v>
      </c>
      <c r="C16" s="1" t="s">
        <v>10</v>
      </c>
      <c r="D16" s="1">
        <v>17</v>
      </c>
      <c r="E16" s="1" t="s">
        <v>23</v>
      </c>
      <c r="F16" s="1" t="s">
        <v>236</v>
      </c>
      <c r="G16" s="1" t="s">
        <v>219</v>
      </c>
      <c r="H16" s="1">
        <v>10.029999999999999</v>
      </c>
      <c r="I16" s="1">
        <v>5</v>
      </c>
      <c r="J16" s="1">
        <v>3</v>
      </c>
      <c r="K16" s="2">
        <v>45238</v>
      </c>
      <c r="L16" s="1" t="s">
        <v>16</v>
      </c>
      <c r="M16" s="1" t="s">
        <v>281</v>
      </c>
      <c r="N16" s="1">
        <v>67.92</v>
      </c>
      <c r="O16" s="1" t="s">
        <v>282</v>
      </c>
      <c r="P16" s="1" t="str">
        <f>TRIM(Table13[[#This Row],[item_name]])</f>
        <v>Salad Age</v>
      </c>
      <c r="Q16" s="1" t="str">
        <f>IF(Table13[[#This Row],[amount]]=Table13[[#This Row],[price]]*Table13[[#This Row],[quantity]],"OK","CHECK")</f>
        <v>CHECK</v>
      </c>
      <c r="R16" s="1" t="str">
        <f>IF(OR(Table13[[#This Row],[age]]&lt;17,Table13[[#This Row],[age]]&gt;100),"OUTLIER","OK")</f>
        <v>OK</v>
      </c>
      <c r="S16" s="1">
        <f>Table13[[#This Row],[price]]*Table13[[#This Row],[quantity]]</f>
        <v>30.089999999999996</v>
      </c>
      <c r="T16" s="1" t="str">
        <f>IF(ISNUMBER(SEARCH("Pizza",Table13[[#This Row],[Space Trimming]])),"Yes","No")</f>
        <v>No</v>
      </c>
      <c r="U16" s="1" t="str">
        <f>IF(Table13[[#This Row],[quantity]]&gt;3,"Normal","Low")</f>
        <v>Low</v>
      </c>
      <c r="V16" s="1" t="str">
        <f ca="1">IF(Table13[[#This Row],[order_date]]&gt;TODAY()-30,"Recent","Old")</f>
        <v>Old</v>
      </c>
      <c r="W16" s="2" t="str">
        <f>IF(WEEKDAY(Table13[[#This Row],[order_date]],2)&gt;5,"Weekend","Weekday")</f>
        <v>Weekday</v>
      </c>
    </row>
    <row r="17" spans="1:23" x14ac:dyDescent="0.3">
      <c r="A17" s="1">
        <v>16</v>
      </c>
      <c r="B17" s="1" t="s">
        <v>29</v>
      </c>
      <c r="C17" s="1" t="s">
        <v>13</v>
      </c>
      <c r="D17" s="1">
        <v>18</v>
      </c>
      <c r="E17" s="1" t="s">
        <v>23</v>
      </c>
      <c r="F17" s="1" t="s">
        <v>237</v>
      </c>
      <c r="G17" s="1" t="s">
        <v>217</v>
      </c>
      <c r="H17" s="1">
        <v>8.92</v>
      </c>
      <c r="I17" s="1">
        <v>6</v>
      </c>
      <c r="J17" s="1">
        <v>5</v>
      </c>
      <c r="K17" s="2">
        <v>45333</v>
      </c>
      <c r="L17" s="1" t="s">
        <v>11</v>
      </c>
      <c r="M17" s="1" t="s">
        <v>279</v>
      </c>
      <c r="N17" s="1">
        <v>105.83</v>
      </c>
      <c r="O17" s="1" t="s">
        <v>280</v>
      </c>
      <c r="P17" s="1" t="str">
        <f>TRIM(Table13[[#This Row],[item_name]])</f>
        <v>Pizza Strategy</v>
      </c>
      <c r="Q17" s="1" t="str">
        <f>IF(Table13[[#This Row],[amount]]=Table13[[#This Row],[price]]*Table13[[#This Row],[quantity]],"OK","CHECK")</f>
        <v>CHECK</v>
      </c>
      <c r="R17" s="1" t="str">
        <f>IF(OR(Table13[[#This Row],[age]]&lt;17,Table13[[#This Row],[age]]&gt;100),"OUTLIER","OK")</f>
        <v>OK</v>
      </c>
      <c r="S17" s="1">
        <f>Table13[[#This Row],[price]]*Table13[[#This Row],[quantity]]</f>
        <v>44.6</v>
      </c>
      <c r="T17" s="1" t="str">
        <f>IF(ISNUMBER(SEARCH("Pizza",Table13[[#This Row],[Space Trimming]])),"Yes","No")</f>
        <v>Yes</v>
      </c>
      <c r="U17" s="1" t="str">
        <f>IF(Table13[[#This Row],[quantity]]&gt;3,"Normal","Low")</f>
        <v>Normal</v>
      </c>
      <c r="V17" s="1" t="str">
        <f ca="1">IF(Table13[[#This Row],[order_date]]&gt;TODAY()-30,"Recent","Old")</f>
        <v>Old</v>
      </c>
      <c r="W17" s="2" t="str">
        <f>IF(WEEKDAY(Table13[[#This Row],[order_date]],2)&gt;5,"Weekend","Weekday")</f>
        <v>Weekend</v>
      </c>
    </row>
    <row r="18" spans="1:23" x14ac:dyDescent="0.3">
      <c r="A18" s="1">
        <v>17</v>
      </c>
      <c r="B18" s="1" t="s">
        <v>30</v>
      </c>
      <c r="C18" s="1" t="s">
        <v>10</v>
      </c>
      <c r="D18" s="1">
        <v>12</v>
      </c>
      <c r="E18" s="1" t="s">
        <v>7</v>
      </c>
      <c r="F18" s="1" t="s">
        <v>238</v>
      </c>
      <c r="G18" s="1" t="s">
        <v>222</v>
      </c>
      <c r="H18" s="1">
        <v>13.08</v>
      </c>
      <c r="I18" s="1">
        <v>6</v>
      </c>
      <c r="J18" s="1">
        <v>6</v>
      </c>
      <c r="K18" s="2">
        <v>45315</v>
      </c>
      <c r="L18" s="1" t="s">
        <v>16</v>
      </c>
      <c r="M18" s="1" t="s">
        <v>283</v>
      </c>
      <c r="N18" s="1">
        <v>13.08</v>
      </c>
      <c r="O18" s="1" t="s">
        <v>280</v>
      </c>
      <c r="P18" s="1" t="str">
        <f>TRIM(Table13[[#This Row],[item_name]])</f>
        <v>Burger Adult</v>
      </c>
      <c r="Q18" s="1" t="str">
        <f>IF(Table13[[#This Row],[amount]]=Table13[[#This Row],[price]]*Table13[[#This Row],[quantity]],"OK","CHECK")</f>
        <v>CHECK</v>
      </c>
      <c r="R18" s="1" t="str">
        <f>IF(OR(Table13[[#This Row],[age]]&lt;17,Table13[[#This Row],[age]]&gt;100),"OUTLIER","OK")</f>
        <v>OUTLIER</v>
      </c>
      <c r="S18" s="1">
        <f>Table13[[#This Row],[price]]*Table13[[#This Row],[quantity]]</f>
        <v>78.48</v>
      </c>
      <c r="T18" s="1" t="str">
        <f>IF(ISNUMBER(SEARCH("Pizza",Table13[[#This Row],[Space Trimming]])),"Yes","No")</f>
        <v>No</v>
      </c>
      <c r="U18" s="1" t="str">
        <f>IF(Table13[[#This Row],[quantity]]&gt;3,"Normal","Low")</f>
        <v>Normal</v>
      </c>
      <c r="V18" s="1" t="str">
        <f ca="1">IF(Table13[[#This Row],[order_date]]&gt;TODAY()-30,"Recent","Old")</f>
        <v>Old</v>
      </c>
      <c r="W18" s="2" t="str">
        <f>IF(WEEKDAY(Table13[[#This Row],[order_date]],2)&gt;5,"Weekend","Weekday")</f>
        <v>Weekday</v>
      </c>
    </row>
    <row r="19" spans="1:23" x14ac:dyDescent="0.3">
      <c r="A19" s="1">
        <v>18</v>
      </c>
      <c r="B19" s="1" t="s">
        <v>31</v>
      </c>
      <c r="C19" s="1" t="s">
        <v>10</v>
      </c>
      <c r="D19" s="1">
        <v>11</v>
      </c>
      <c r="E19" s="1" t="s">
        <v>7</v>
      </c>
      <c r="F19" s="1" t="s">
        <v>239</v>
      </c>
      <c r="G19" s="1" t="s">
        <v>219</v>
      </c>
      <c r="H19" s="1">
        <v>8.82</v>
      </c>
      <c r="I19" s="1">
        <v>6</v>
      </c>
      <c r="J19" s="1">
        <v>6</v>
      </c>
      <c r="K19" s="2">
        <v>45183</v>
      </c>
      <c r="L19" s="1" t="s">
        <v>11</v>
      </c>
      <c r="M19" s="1" t="s">
        <v>283</v>
      </c>
      <c r="N19" s="1">
        <v>53.16</v>
      </c>
      <c r="O19" s="1" t="s">
        <v>280</v>
      </c>
      <c r="P19" s="1" t="str">
        <f>TRIM(Table13[[#This Row],[item_name]])</f>
        <v>Pizza Contain</v>
      </c>
      <c r="Q19" s="1" t="str">
        <f>IF(Table13[[#This Row],[amount]]=Table13[[#This Row],[price]]*Table13[[#This Row],[quantity]],"OK","CHECK")</f>
        <v>CHECK</v>
      </c>
      <c r="R19" s="1" t="str">
        <f>IF(OR(Table13[[#This Row],[age]]&lt;17,Table13[[#This Row],[age]]&gt;100),"OUTLIER","OK")</f>
        <v>OUTLIER</v>
      </c>
      <c r="S19" s="1">
        <f>Table13[[#This Row],[price]]*Table13[[#This Row],[quantity]]</f>
        <v>52.92</v>
      </c>
      <c r="T19" s="1" t="str">
        <f>IF(ISNUMBER(SEARCH("Pizza",Table13[[#This Row],[Space Trimming]])),"Yes","No")</f>
        <v>Yes</v>
      </c>
      <c r="U19" s="1" t="str">
        <f>IF(Table13[[#This Row],[quantity]]&gt;3,"Normal","Low")</f>
        <v>Normal</v>
      </c>
      <c r="V19" s="1" t="str">
        <f ca="1">IF(Table13[[#This Row],[order_date]]&gt;TODAY()-30,"Recent","Old")</f>
        <v>Old</v>
      </c>
      <c r="W19" s="2" t="str">
        <f>IF(WEEKDAY(Table13[[#This Row],[order_date]],2)&gt;5,"Weekend","Weekday")</f>
        <v>Weekday</v>
      </c>
    </row>
    <row r="20" spans="1:23" x14ac:dyDescent="0.3">
      <c r="A20" s="1">
        <v>19</v>
      </c>
      <c r="B20" s="1" t="s">
        <v>32</v>
      </c>
      <c r="C20" s="1" t="s">
        <v>6</v>
      </c>
      <c r="D20" s="1">
        <v>13</v>
      </c>
      <c r="E20" s="1" t="s">
        <v>7</v>
      </c>
      <c r="F20" s="1" t="s">
        <v>240</v>
      </c>
      <c r="G20" s="1" t="s">
        <v>224</v>
      </c>
      <c r="H20" s="1">
        <v>11.34</v>
      </c>
      <c r="I20" s="1">
        <v>7</v>
      </c>
      <c r="J20" s="1">
        <v>7</v>
      </c>
      <c r="K20" s="2">
        <v>45457</v>
      </c>
      <c r="L20" s="1" t="s">
        <v>14</v>
      </c>
      <c r="M20" s="1" t="s">
        <v>281</v>
      </c>
      <c r="N20" s="1">
        <v>68.69</v>
      </c>
      <c r="O20" s="1" t="s">
        <v>282</v>
      </c>
      <c r="P20" s="1" t="str">
        <f>TRIM(Table13[[#This Row],[item_name]])</f>
        <v>Dessert Continue</v>
      </c>
      <c r="Q20" s="1" t="str">
        <f>IF(Table13[[#This Row],[amount]]=Table13[[#This Row],[price]]*Table13[[#This Row],[quantity]],"OK","CHECK")</f>
        <v>CHECK</v>
      </c>
      <c r="R20" s="1" t="str">
        <f>IF(OR(Table13[[#This Row],[age]]&lt;17,Table13[[#This Row],[age]]&gt;100),"OUTLIER","OK")</f>
        <v>OUTLIER</v>
      </c>
      <c r="S20" s="1">
        <f>Table13[[#This Row],[price]]*Table13[[#This Row],[quantity]]</f>
        <v>79.38</v>
      </c>
      <c r="T20" s="1" t="str">
        <f>IF(ISNUMBER(SEARCH("Pizza",Table13[[#This Row],[Space Trimming]])),"Yes","No")</f>
        <v>No</v>
      </c>
      <c r="U20" s="1" t="str">
        <f>IF(Table13[[#This Row],[quantity]]&gt;3,"Normal","Low")</f>
        <v>Normal</v>
      </c>
      <c r="V20" s="1" t="str">
        <f ca="1">IF(Table13[[#This Row],[order_date]]&gt;TODAY()-30,"Recent","Old")</f>
        <v>Old</v>
      </c>
      <c r="W20" s="2" t="str">
        <f>IF(WEEKDAY(Table13[[#This Row],[order_date]],2)&gt;5,"Weekend","Weekday")</f>
        <v>Weekday</v>
      </c>
    </row>
    <row r="21" spans="1:23" x14ac:dyDescent="0.3">
      <c r="A21" s="1">
        <v>20</v>
      </c>
      <c r="B21" s="1" t="s">
        <v>33</v>
      </c>
      <c r="C21" s="1" t="s">
        <v>10</v>
      </c>
      <c r="D21" s="1">
        <v>14</v>
      </c>
      <c r="E21" s="1" t="s">
        <v>16</v>
      </c>
      <c r="F21" s="1" t="s">
        <v>241</v>
      </c>
      <c r="G21" s="1" t="s">
        <v>227</v>
      </c>
      <c r="H21" s="1">
        <v>16.8</v>
      </c>
      <c r="I21" s="1">
        <v>7</v>
      </c>
      <c r="J21" s="1">
        <v>8</v>
      </c>
      <c r="K21" s="2">
        <v>45389</v>
      </c>
      <c r="L21" s="1" t="s">
        <v>7</v>
      </c>
      <c r="M21" s="1" t="s">
        <v>279</v>
      </c>
      <c r="N21" s="1">
        <v>45.77</v>
      </c>
      <c r="O21" s="1" t="s">
        <v>282</v>
      </c>
      <c r="P21" s="1" t="str">
        <f>TRIM(Table13[[#This Row],[item_name]])</f>
        <v>Salad Color</v>
      </c>
      <c r="Q21" s="1" t="str">
        <f>IF(Table13[[#This Row],[amount]]=Table13[[#This Row],[price]]*Table13[[#This Row],[quantity]],"OK","CHECK")</f>
        <v>CHECK</v>
      </c>
      <c r="R21" s="1" t="str">
        <f>IF(OR(Table13[[#This Row],[age]]&lt;17,Table13[[#This Row],[age]]&gt;100),"OUTLIER","OK")</f>
        <v>OUTLIER</v>
      </c>
      <c r="S21" s="1">
        <f>Table13[[#This Row],[price]]*Table13[[#This Row],[quantity]]</f>
        <v>134.4</v>
      </c>
      <c r="T21" s="1" t="str">
        <f>IF(ISNUMBER(SEARCH("Pizza",Table13[[#This Row],[Space Trimming]])),"Yes","No")</f>
        <v>No</v>
      </c>
      <c r="U21" s="1" t="str">
        <f>IF(Table13[[#This Row],[quantity]]&gt;3,"Normal","Low")</f>
        <v>Normal</v>
      </c>
      <c r="V21" s="1" t="str">
        <f ca="1">IF(Table13[[#This Row],[order_date]]&gt;TODAY()-30,"Recent","Old")</f>
        <v>Old</v>
      </c>
      <c r="W21" s="2" t="str">
        <f>IF(WEEKDAY(Table13[[#This Row],[order_date]],2)&gt;5,"Weekend","Weekday")</f>
        <v>Weekend</v>
      </c>
    </row>
    <row r="22" spans="1:23" x14ac:dyDescent="0.3">
      <c r="A22" s="1">
        <v>21</v>
      </c>
      <c r="B22" s="1" t="s">
        <v>34</v>
      </c>
      <c r="C22" s="1" t="s">
        <v>13</v>
      </c>
      <c r="D22" s="1">
        <v>15</v>
      </c>
      <c r="E22" s="1" t="s">
        <v>14</v>
      </c>
      <c r="F22" s="1" t="s">
        <v>242</v>
      </c>
      <c r="G22" s="1" t="s">
        <v>217</v>
      </c>
      <c r="H22" s="1">
        <v>4.33</v>
      </c>
      <c r="I22" s="1">
        <v>7</v>
      </c>
      <c r="J22" s="1">
        <v>9</v>
      </c>
      <c r="K22" s="2">
        <v>44985</v>
      </c>
      <c r="L22" s="1" t="s">
        <v>16</v>
      </c>
      <c r="M22" s="1" t="s">
        <v>281</v>
      </c>
      <c r="N22" s="1">
        <v>99.58</v>
      </c>
      <c r="O22" s="1" t="s">
        <v>280</v>
      </c>
      <c r="P22" s="1" t="str">
        <f>TRIM(Table13[[#This Row],[item_name]])</f>
        <v>Pasta Street</v>
      </c>
      <c r="Q22" s="1" t="str">
        <f>IF(Table13[[#This Row],[amount]]=Table13[[#This Row],[price]]*Table13[[#This Row],[quantity]],"OK","CHECK")</f>
        <v>CHECK</v>
      </c>
      <c r="R22" s="1" t="str">
        <f>IF(OR(Table13[[#This Row],[age]]&lt;17,Table13[[#This Row],[age]]&gt;100),"OUTLIER","OK")</f>
        <v>OUTLIER</v>
      </c>
      <c r="S22" s="1">
        <f>Table13[[#This Row],[price]]*Table13[[#This Row],[quantity]]</f>
        <v>38.97</v>
      </c>
      <c r="T22" s="1" t="str">
        <f>IF(ISNUMBER(SEARCH("Pizza",Table13[[#This Row],[Space Trimming]])),"Yes","No")</f>
        <v>No</v>
      </c>
      <c r="U22" s="1" t="str">
        <f>IF(Table13[[#This Row],[quantity]]&gt;3,"Normal","Low")</f>
        <v>Normal</v>
      </c>
      <c r="V22" s="1" t="str">
        <f ca="1">IF(Table13[[#This Row],[order_date]]&gt;TODAY()-30,"Recent","Old")</f>
        <v>Old</v>
      </c>
      <c r="W22" s="2" t="str">
        <f>IF(WEEKDAY(Table13[[#This Row],[order_date]],2)&gt;5,"Weekend","Weekday")</f>
        <v>Weekday</v>
      </c>
    </row>
    <row r="23" spans="1:23" x14ac:dyDescent="0.3">
      <c r="A23" s="1">
        <v>22</v>
      </c>
      <c r="B23" s="1" t="s">
        <v>35</v>
      </c>
      <c r="C23" s="1" t="s">
        <v>13</v>
      </c>
      <c r="D23" s="1">
        <v>16</v>
      </c>
      <c r="E23" s="1" t="s">
        <v>11</v>
      </c>
      <c r="F23" s="1" t="s">
        <v>243</v>
      </c>
      <c r="G23" s="1" t="s">
        <v>222</v>
      </c>
      <c r="H23" s="1">
        <v>11.12</v>
      </c>
      <c r="I23" s="1">
        <v>8</v>
      </c>
      <c r="J23" s="1">
        <v>1</v>
      </c>
      <c r="K23" s="2">
        <v>44989</v>
      </c>
      <c r="L23" s="1" t="s">
        <v>18</v>
      </c>
      <c r="M23" s="1" t="s">
        <v>283</v>
      </c>
      <c r="N23" s="1">
        <v>11.12</v>
      </c>
      <c r="O23" s="1" t="s">
        <v>282</v>
      </c>
      <c r="P23" s="1" t="str">
        <f>TRIM(Table13[[#This Row],[item_name]])</f>
        <v>Pizza Environmental</v>
      </c>
      <c r="Q23" s="1" t="str">
        <f>IF(Table13[[#This Row],[amount]]=Table13[[#This Row],[price]]*Table13[[#This Row],[quantity]],"OK","CHECK")</f>
        <v>OK</v>
      </c>
      <c r="R23" s="1" t="str">
        <f>IF(OR(Table13[[#This Row],[age]]&lt;17,Table13[[#This Row],[age]]&gt;100),"OUTLIER","OK")</f>
        <v>OUTLIER</v>
      </c>
      <c r="S23" s="1">
        <f>Table13[[#This Row],[price]]*Table13[[#This Row],[quantity]]</f>
        <v>11.12</v>
      </c>
      <c r="T23" s="1" t="str">
        <f>IF(ISNUMBER(SEARCH("Pizza",Table13[[#This Row],[Space Trimming]])),"Yes","No")</f>
        <v>Yes</v>
      </c>
      <c r="U23" s="1" t="str">
        <f>IF(Table13[[#This Row],[quantity]]&gt;3,"Normal","Low")</f>
        <v>Low</v>
      </c>
      <c r="V23" s="1" t="str">
        <f ca="1">IF(Table13[[#This Row],[order_date]]&gt;TODAY()-30,"Recent","Old")</f>
        <v>Old</v>
      </c>
      <c r="W23" s="2" t="str">
        <f>IF(WEEKDAY(Table13[[#This Row],[order_date]],2)&gt;5,"Weekend","Weekday")</f>
        <v>Weekend</v>
      </c>
    </row>
    <row r="24" spans="1:23" x14ac:dyDescent="0.3">
      <c r="A24" s="1">
        <v>23</v>
      </c>
      <c r="B24" s="1" t="s">
        <v>36</v>
      </c>
      <c r="C24" s="1" t="s">
        <v>10</v>
      </c>
      <c r="D24" s="1">
        <v>58</v>
      </c>
      <c r="E24" s="1" t="s">
        <v>18</v>
      </c>
      <c r="F24" s="1" t="s">
        <v>244</v>
      </c>
      <c r="G24" s="1" t="s">
        <v>224</v>
      </c>
      <c r="H24" s="1">
        <v>13.82</v>
      </c>
      <c r="I24" s="1">
        <v>8</v>
      </c>
      <c r="J24" s="1">
        <v>1</v>
      </c>
      <c r="K24" s="2">
        <v>45446</v>
      </c>
      <c r="L24" s="1" t="s">
        <v>23</v>
      </c>
      <c r="M24" s="1" t="s">
        <v>279</v>
      </c>
      <c r="N24" s="1">
        <v>13.82</v>
      </c>
      <c r="O24" s="1" t="s">
        <v>282</v>
      </c>
      <c r="P24" s="1" t="str">
        <f>TRIM(Table13[[#This Row],[item_name]])</f>
        <v>Dessert Door</v>
      </c>
      <c r="Q24" s="1" t="str">
        <f>IF(Table13[[#This Row],[amount]]=Table13[[#This Row],[price]]*Table13[[#This Row],[quantity]],"OK","CHECK")</f>
        <v>OK</v>
      </c>
      <c r="R24" s="1" t="str">
        <f>IF(OR(Table13[[#This Row],[age]]&lt;17,Table13[[#This Row],[age]]&gt;100),"OUTLIER","OK")</f>
        <v>OK</v>
      </c>
      <c r="S24" s="1">
        <f>Table13[[#This Row],[price]]*Table13[[#This Row],[quantity]]</f>
        <v>13.82</v>
      </c>
      <c r="T24" s="1" t="str">
        <f>IF(ISNUMBER(SEARCH("Pizza",Table13[[#This Row],[Space Trimming]])),"Yes","No")</f>
        <v>No</v>
      </c>
      <c r="U24" s="1" t="str">
        <f>IF(Table13[[#This Row],[quantity]]&gt;3,"Normal","Low")</f>
        <v>Low</v>
      </c>
      <c r="V24" s="1" t="str">
        <f ca="1">IF(Table13[[#This Row],[order_date]]&gt;TODAY()-30,"Recent","Old")</f>
        <v>Old</v>
      </c>
      <c r="W24" s="2" t="str">
        <f>IF(WEEKDAY(Table13[[#This Row],[order_date]],2)&gt;5,"Weekend","Weekday")</f>
        <v>Weekday</v>
      </c>
    </row>
    <row r="25" spans="1:23" x14ac:dyDescent="0.3">
      <c r="A25" s="1">
        <v>24</v>
      </c>
      <c r="B25" s="1" t="s">
        <v>37</v>
      </c>
      <c r="C25" s="1" t="s">
        <v>10</v>
      </c>
      <c r="D25" s="1">
        <v>56</v>
      </c>
      <c r="E25" s="1" t="s">
        <v>14</v>
      </c>
      <c r="F25" s="1" t="s">
        <v>245</v>
      </c>
      <c r="G25" s="1" t="s">
        <v>222</v>
      </c>
      <c r="H25" s="1">
        <v>7.09</v>
      </c>
      <c r="I25" s="1">
        <v>8</v>
      </c>
      <c r="J25" s="1">
        <v>3</v>
      </c>
      <c r="K25" s="2">
        <v>45329</v>
      </c>
      <c r="L25" s="1" t="s">
        <v>18</v>
      </c>
      <c r="M25" s="1" t="s">
        <v>281</v>
      </c>
      <c r="N25" s="1">
        <v>57.66</v>
      </c>
      <c r="O25" s="1" t="s">
        <v>282</v>
      </c>
      <c r="P25" s="1" t="str">
        <f>TRIM(Table13[[#This Row],[item_name]])</f>
        <v>Drink Certainly</v>
      </c>
      <c r="Q25" s="1" t="str">
        <f>IF(Table13[[#This Row],[amount]]=Table13[[#This Row],[price]]*Table13[[#This Row],[quantity]],"OK","CHECK")</f>
        <v>CHECK</v>
      </c>
      <c r="R25" s="1" t="str">
        <f>IF(OR(Table13[[#This Row],[age]]&lt;17,Table13[[#This Row],[age]]&gt;100),"OUTLIER","OK")</f>
        <v>OK</v>
      </c>
      <c r="S25" s="1">
        <f>Table13[[#This Row],[price]]*Table13[[#This Row],[quantity]]</f>
        <v>21.27</v>
      </c>
      <c r="T25" s="1" t="str">
        <f>IF(ISNUMBER(SEARCH("Pizza",Table13[[#This Row],[Space Trimming]])),"Yes","No")</f>
        <v>No</v>
      </c>
      <c r="U25" s="1" t="str">
        <f>IF(Table13[[#This Row],[quantity]]&gt;3,"Normal","Low")</f>
        <v>Low</v>
      </c>
      <c r="V25" s="1" t="str">
        <f ca="1">IF(Table13[[#This Row],[order_date]]&gt;TODAY()-30,"Recent","Old")</f>
        <v>Old</v>
      </c>
      <c r="W25" s="2" t="str">
        <f>IF(WEEKDAY(Table13[[#This Row],[order_date]],2)&gt;5,"Weekend","Weekday")</f>
        <v>Weekday</v>
      </c>
    </row>
    <row r="26" spans="1:23" x14ac:dyDescent="0.3">
      <c r="A26" s="1">
        <v>25</v>
      </c>
      <c r="B26" s="1" t="s">
        <v>38</v>
      </c>
      <c r="C26" s="1" t="s">
        <v>10</v>
      </c>
      <c r="D26" s="1">
        <v>55</v>
      </c>
      <c r="E26" s="1" t="s">
        <v>23</v>
      </c>
      <c r="F26" s="1" t="s">
        <v>246</v>
      </c>
      <c r="G26" s="1" t="s">
        <v>227</v>
      </c>
      <c r="H26" s="1">
        <v>16.79</v>
      </c>
      <c r="I26" s="1">
        <v>9</v>
      </c>
      <c r="J26" s="1">
        <v>1</v>
      </c>
      <c r="K26" s="2">
        <v>45074</v>
      </c>
      <c r="L26" s="1" t="s">
        <v>11</v>
      </c>
      <c r="M26" s="1" t="s">
        <v>283</v>
      </c>
      <c r="N26" s="1">
        <v>16.79</v>
      </c>
      <c r="O26" s="1" t="s">
        <v>282</v>
      </c>
      <c r="P26" s="1" t="str">
        <f>TRIM(Table13[[#This Row],[item_name]])</f>
        <v>Drink Memory</v>
      </c>
      <c r="Q26" s="1" t="str">
        <f>IF(Table13[[#This Row],[amount]]=Table13[[#This Row],[price]]*Table13[[#This Row],[quantity]],"OK","CHECK")</f>
        <v>OK</v>
      </c>
      <c r="R26" s="1" t="str">
        <f>IF(OR(Table13[[#This Row],[age]]&lt;17,Table13[[#This Row],[age]]&gt;100),"OUTLIER","OK")</f>
        <v>OK</v>
      </c>
      <c r="S26" s="1">
        <f>Table13[[#This Row],[price]]*Table13[[#This Row],[quantity]]</f>
        <v>16.79</v>
      </c>
      <c r="T26" s="1" t="str">
        <f>IF(ISNUMBER(SEARCH("Pizza",Table13[[#This Row],[Space Trimming]])),"Yes","No")</f>
        <v>No</v>
      </c>
      <c r="U26" s="1" t="str">
        <f>IF(Table13[[#This Row],[quantity]]&gt;3,"Normal","Low")</f>
        <v>Low</v>
      </c>
      <c r="V26" s="1" t="str">
        <f ca="1">IF(Table13[[#This Row],[order_date]]&gt;TODAY()-30,"Recent","Old")</f>
        <v>Old</v>
      </c>
      <c r="W26" s="2" t="str">
        <f>IF(WEEKDAY(Table13[[#This Row],[order_date]],2)&gt;5,"Weekend","Weekday")</f>
        <v>Weekend</v>
      </c>
    </row>
    <row r="27" spans="1:23" x14ac:dyDescent="0.3">
      <c r="A27" s="1">
        <v>26</v>
      </c>
      <c r="B27" s="1" t="s">
        <v>39</v>
      </c>
      <c r="C27" s="1" t="s">
        <v>6</v>
      </c>
      <c r="D27" s="1">
        <v>36</v>
      </c>
      <c r="E27" s="1" t="s">
        <v>18</v>
      </c>
      <c r="F27" s="1" t="s">
        <v>247</v>
      </c>
      <c r="G27" s="1" t="s">
        <v>227</v>
      </c>
      <c r="H27" s="1">
        <v>18.63</v>
      </c>
      <c r="I27" s="1">
        <v>9</v>
      </c>
      <c r="J27" s="1">
        <v>2</v>
      </c>
      <c r="K27" s="2">
        <v>45346</v>
      </c>
      <c r="L27" s="1" t="s">
        <v>18</v>
      </c>
      <c r="M27" s="1" t="s">
        <v>279</v>
      </c>
      <c r="N27" s="1">
        <v>37.83</v>
      </c>
      <c r="O27" s="1" t="s">
        <v>280</v>
      </c>
      <c r="P27" s="1" t="str">
        <f>TRIM(Table13[[#This Row],[item_name]])</f>
        <v>Salad Create</v>
      </c>
      <c r="Q27" s="1" t="str">
        <f>IF(Table13[[#This Row],[amount]]=Table13[[#This Row],[price]]*Table13[[#This Row],[quantity]],"OK","CHECK")</f>
        <v>CHECK</v>
      </c>
      <c r="R27" s="1" t="str">
        <f>IF(OR(Table13[[#This Row],[age]]&lt;17,Table13[[#This Row],[age]]&gt;100),"OUTLIER","OK")</f>
        <v>OK</v>
      </c>
      <c r="S27" s="1">
        <f>Table13[[#This Row],[price]]*Table13[[#This Row],[quantity]]</f>
        <v>37.26</v>
      </c>
      <c r="T27" s="1" t="str">
        <f>IF(ISNUMBER(SEARCH("Pizza",Table13[[#This Row],[Space Trimming]])),"Yes","No")</f>
        <v>No</v>
      </c>
      <c r="U27" s="1" t="str">
        <f>IF(Table13[[#This Row],[quantity]]&gt;3,"Normal","Low")</f>
        <v>Low</v>
      </c>
      <c r="V27" s="1" t="str">
        <f ca="1">IF(Table13[[#This Row],[order_date]]&gt;TODAY()-30,"Recent","Old")</f>
        <v>Old</v>
      </c>
      <c r="W27" s="2" t="str">
        <f>IF(WEEKDAY(Table13[[#This Row],[order_date]],2)&gt;5,"Weekend","Weekday")</f>
        <v>Weekend</v>
      </c>
    </row>
    <row r="28" spans="1:23" x14ac:dyDescent="0.3">
      <c r="A28" s="1">
        <v>27</v>
      </c>
      <c r="B28" s="1" t="s">
        <v>40</v>
      </c>
      <c r="C28" s="1" t="s">
        <v>6</v>
      </c>
      <c r="D28" s="1">
        <v>64</v>
      </c>
      <c r="E28" s="1" t="s">
        <v>11</v>
      </c>
      <c r="F28" s="1" t="s">
        <v>248</v>
      </c>
      <c r="G28" s="1" t="s">
        <v>222</v>
      </c>
      <c r="H28" s="1">
        <v>19.5</v>
      </c>
      <c r="I28" s="1">
        <v>9</v>
      </c>
      <c r="J28" s="1">
        <v>2</v>
      </c>
      <c r="K28" s="2">
        <v>45254</v>
      </c>
      <c r="L28" s="1" t="s">
        <v>16</v>
      </c>
      <c r="M28" s="1" t="s">
        <v>283</v>
      </c>
      <c r="N28" s="1">
        <v>135.24</v>
      </c>
      <c r="O28" s="1" t="s">
        <v>282</v>
      </c>
      <c r="P28" s="1" t="str">
        <f>TRIM(Table13[[#This Row],[item_name]])</f>
        <v>Salad Avoid</v>
      </c>
      <c r="Q28" s="1" t="str">
        <f>IF(Table13[[#This Row],[amount]]=Table13[[#This Row],[price]]*Table13[[#This Row],[quantity]],"OK","CHECK")</f>
        <v>CHECK</v>
      </c>
      <c r="R28" s="1" t="str">
        <f>IF(OR(Table13[[#This Row],[age]]&lt;17,Table13[[#This Row],[age]]&gt;100),"OUTLIER","OK")</f>
        <v>OK</v>
      </c>
      <c r="S28" s="1">
        <f>Table13[[#This Row],[price]]*Table13[[#This Row],[quantity]]</f>
        <v>39</v>
      </c>
      <c r="T28" s="1" t="str">
        <f>IF(ISNUMBER(SEARCH("Pizza",Table13[[#This Row],[Space Trimming]])),"Yes","No")</f>
        <v>No</v>
      </c>
      <c r="U28" s="1" t="str">
        <f>IF(Table13[[#This Row],[quantity]]&gt;3,"Normal","Low")</f>
        <v>Low</v>
      </c>
      <c r="V28" s="1" t="str">
        <f ca="1">IF(Table13[[#This Row],[order_date]]&gt;TODAY()-30,"Recent","Old")</f>
        <v>Old</v>
      </c>
      <c r="W28" s="2" t="str">
        <f>IF(WEEKDAY(Table13[[#This Row],[order_date]],2)&gt;5,"Weekend","Weekday")</f>
        <v>Weekday</v>
      </c>
    </row>
    <row r="29" spans="1:23" x14ac:dyDescent="0.3">
      <c r="A29" s="1">
        <v>28</v>
      </c>
      <c r="B29" s="1" t="s">
        <v>41</v>
      </c>
      <c r="C29" s="1" t="s">
        <v>13</v>
      </c>
      <c r="D29" s="1">
        <v>33</v>
      </c>
      <c r="E29" s="1" t="s">
        <v>14</v>
      </c>
      <c r="F29" s="1" t="s">
        <v>249</v>
      </c>
      <c r="G29" s="1" t="s">
        <v>219</v>
      </c>
      <c r="H29" s="1">
        <v>6.43</v>
      </c>
      <c r="I29" s="1">
        <v>9</v>
      </c>
      <c r="J29" s="1">
        <v>1</v>
      </c>
      <c r="K29" s="2">
        <v>45134</v>
      </c>
      <c r="L29" s="1" t="s">
        <v>23</v>
      </c>
      <c r="M29" s="1" t="s">
        <v>279</v>
      </c>
      <c r="N29" s="1">
        <v>6.43</v>
      </c>
      <c r="O29" s="1" t="s">
        <v>282</v>
      </c>
      <c r="P29" s="1" t="str">
        <f>TRIM(Table13[[#This Row],[item_name]])</f>
        <v>Pizza How</v>
      </c>
      <c r="Q29" s="1" t="str">
        <f>IF(Table13[[#This Row],[amount]]=Table13[[#This Row],[price]]*Table13[[#This Row],[quantity]],"OK","CHECK")</f>
        <v>OK</v>
      </c>
      <c r="R29" s="1" t="str">
        <f>IF(OR(Table13[[#This Row],[age]]&lt;17,Table13[[#This Row],[age]]&gt;100),"OUTLIER","OK")</f>
        <v>OK</v>
      </c>
      <c r="S29" s="1">
        <f>Table13[[#This Row],[price]]*Table13[[#This Row],[quantity]]</f>
        <v>6.43</v>
      </c>
      <c r="T29" s="1" t="str">
        <f>IF(ISNUMBER(SEARCH("Pizza",Table13[[#This Row],[Space Trimming]])),"Yes","No")</f>
        <v>Yes</v>
      </c>
      <c r="U29" s="1" t="str">
        <f>IF(Table13[[#This Row],[quantity]]&gt;3,"Normal","Low")</f>
        <v>Low</v>
      </c>
      <c r="V29" s="1" t="str">
        <f ca="1">IF(Table13[[#This Row],[order_date]]&gt;TODAY()-30,"Recent","Old")</f>
        <v>Old</v>
      </c>
      <c r="W29" s="2" t="str">
        <f>IF(WEEKDAY(Table13[[#This Row],[order_date]],2)&gt;5,"Weekend","Weekday")</f>
        <v>Weekday</v>
      </c>
    </row>
    <row r="30" spans="1:23" x14ac:dyDescent="0.3">
      <c r="A30" s="1">
        <v>29</v>
      </c>
      <c r="B30" s="1" t="s">
        <v>42</v>
      </c>
      <c r="C30" s="1" t="s">
        <v>6</v>
      </c>
      <c r="D30" s="1">
        <v>65</v>
      </c>
      <c r="E30" s="1" t="s">
        <v>7</v>
      </c>
      <c r="F30" s="1" t="s">
        <v>250</v>
      </c>
      <c r="G30" s="1" t="s">
        <v>230</v>
      </c>
      <c r="H30" s="1">
        <v>8.18</v>
      </c>
      <c r="I30" s="1">
        <v>9</v>
      </c>
      <c r="J30" s="1">
        <v>3</v>
      </c>
      <c r="K30" s="2">
        <v>44993</v>
      </c>
      <c r="L30" s="1" t="s">
        <v>11</v>
      </c>
      <c r="M30" s="1" t="s">
        <v>283</v>
      </c>
      <c r="N30" s="1">
        <v>107.99</v>
      </c>
      <c r="O30" s="1" t="s">
        <v>280</v>
      </c>
      <c r="P30" s="1" t="str">
        <f>TRIM(Table13[[#This Row],[item_name]])</f>
        <v>Pasta Morning</v>
      </c>
      <c r="Q30" s="1" t="str">
        <f>IF(Table13[[#This Row],[amount]]=Table13[[#This Row],[price]]*Table13[[#This Row],[quantity]],"OK","CHECK")</f>
        <v>CHECK</v>
      </c>
      <c r="R30" s="1" t="str">
        <f>IF(OR(Table13[[#This Row],[age]]&lt;17,Table13[[#This Row],[age]]&gt;100),"OUTLIER","OK")</f>
        <v>OK</v>
      </c>
      <c r="S30" s="1">
        <f>Table13[[#This Row],[price]]*Table13[[#This Row],[quantity]]</f>
        <v>24.54</v>
      </c>
      <c r="T30" s="1" t="str">
        <f>IF(ISNUMBER(SEARCH("Pizza",Table13[[#This Row],[Space Trimming]])),"Yes","No")</f>
        <v>No</v>
      </c>
      <c r="U30" s="1" t="str">
        <f>IF(Table13[[#This Row],[quantity]]&gt;3,"Normal","Low")</f>
        <v>Low</v>
      </c>
      <c r="V30" s="1" t="str">
        <f ca="1">IF(Table13[[#This Row],[order_date]]&gt;TODAY()-30,"Recent","Old")</f>
        <v>Old</v>
      </c>
      <c r="W30" s="2" t="str">
        <f>IF(WEEKDAY(Table13[[#This Row],[order_date]],2)&gt;5,"Weekend","Weekday")</f>
        <v>Weekday</v>
      </c>
    </row>
    <row r="31" spans="1:23" x14ac:dyDescent="0.3">
      <c r="A31" s="1">
        <v>30</v>
      </c>
      <c r="B31" s="1" t="s">
        <v>43</v>
      </c>
      <c r="C31" s="1" t="s">
        <v>13</v>
      </c>
      <c r="D31" s="1">
        <v>31</v>
      </c>
      <c r="E31" s="1" t="s">
        <v>7</v>
      </c>
      <c r="F31" s="1" t="s">
        <v>251</v>
      </c>
      <c r="G31" s="1" t="s">
        <v>227</v>
      </c>
      <c r="H31" s="1">
        <v>8.86</v>
      </c>
      <c r="I31" s="1">
        <v>10</v>
      </c>
      <c r="J31" s="1">
        <v>6</v>
      </c>
      <c r="K31" s="2">
        <v>45145</v>
      </c>
      <c r="L31" s="1" t="s">
        <v>16</v>
      </c>
      <c r="M31" s="1" t="s">
        <v>283</v>
      </c>
      <c r="N31" s="1">
        <v>134.86000000000001</v>
      </c>
      <c r="O31" s="1" t="s">
        <v>282</v>
      </c>
      <c r="P31" s="1" t="str">
        <f>TRIM(Table13[[#This Row],[item_name]])</f>
        <v>Dessert Must</v>
      </c>
      <c r="Q31" s="1" t="str">
        <f>IF(Table13[[#This Row],[amount]]=Table13[[#This Row],[price]]*Table13[[#This Row],[quantity]],"OK","CHECK")</f>
        <v>CHECK</v>
      </c>
      <c r="R31" s="1" t="str">
        <f>IF(OR(Table13[[#This Row],[age]]&lt;17,Table13[[#This Row],[age]]&gt;100),"OUTLIER","OK")</f>
        <v>OK</v>
      </c>
      <c r="S31" s="1">
        <f>Table13[[#This Row],[price]]*Table13[[#This Row],[quantity]]</f>
        <v>53.16</v>
      </c>
      <c r="T31" s="1" t="str">
        <f>IF(ISNUMBER(SEARCH("Pizza",Table13[[#This Row],[Space Trimming]])),"Yes","No")</f>
        <v>No</v>
      </c>
      <c r="U31" s="1" t="str">
        <f>IF(Table13[[#This Row],[quantity]]&gt;3,"Normal","Low")</f>
        <v>Normal</v>
      </c>
      <c r="V31" s="1" t="str">
        <f ca="1">IF(Table13[[#This Row],[order_date]]&gt;TODAY()-30,"Recent","Old")</f>
        <v>Old</v>
      </c>
      <c r="W31" s="2" t="str">
        <f>IF(WEEKDAY(Table13[[#This Row],[order_date]],2)&gt;5,"Weekend","Weekday")</f>
        <v>Weekday</v>
      </c>
    </row>
    <row r="32" spans="1:23" x14ac:dyDescent="0.3">
      <c r="A32" s="1">
        <v>31</v>
      </c>
      <c r="B32" s="1" t="s">
        <v>44</v>
      </c>
      <c r="C32" s="1" t="s">
        <v>13</v>
      </c>
      <c r="D32" s="1">
        <v>31</v>
      </c>
      <c r="E32" s="1" t="s">
        <v>18</v>
      </c>
      <c r="F32" s="1" t="s">
        <v>252</v>
      </c>
      <c r="G32" s="1" t="s">
        <v>222</v>
      </c>
      <c r="H32" s="1">
        <v>11.09</v>
      </c>
      <c r="I32" s="1">
        <v>10</v>
      </c>
      <c r="J32" s="1">
        <v>1</v>
      </c>
      <c r="K32" s="2">
        <v>45032</v>
      </c>
      <c r="L32" s="1" t="s">
        <v>16</v>
      </c>
      <c r="M32" s="1" t="s">
        <v>279</v>
      </c>
      <c r="N32" s="1">
        <v>69.02</v>
      </c>
      <c r="O32" s="1" t="s">
        <v>280</v>
      </c>
      <c r="P32" s="1" t="str">
        <f>TRIM(Table13[[#This Row],[item_name]])</f>
        <v>Pasta Stage</v>
      </c>
      <c r="Q32" s="1" t="str">
        <f>IF(Table13[[#This Row],[amount]]=Table13[[#This Row],[price]]*Table13[[#This Row],[quantity]],"OK","CHECK")</f>
        <v>CHECK</v>
      </c>
      <c r="R32" s="1" t="str">
        <f>IF(OR(Table13[[#This Row],[age]]&lt;17,Table13[[#This Row],[age]]&gt;100),"OUTLIER","OK")</f>
        <v>OK</v>
      </c>
      <c r="S32" s="1">
        <f>Table13[[#This Row],[price]]*Table13[[#This Row],[quantity]]</f>
        <v>11.09</v>
      </c>
      <c r="T32" s="1" t="str">
        <f>IF(ISNUMBER(SEARCH("Pizza",Table13[[#This Row],[Space Trimming]])),"Yes","No")</f>
        <v>No</v>
      </c>
      <c r="U32" s="1" t="str">
        <f>IF(Table13[[#This Row],[quantity]]&gt;3,"Normal","Low")</f>
        <v>Low</v>
      </c>
      <c r="V32" s="1" t="str">
        <f ca="1">IF(Table13[[#This Row],[order_date]]&gt;TODAY()-30,"Recent","Old")</f>
        <v>Old</v>
      </c>
      <c r="W32" s="2" t="str">
        <f>IF(WEEKDAY(Table13[[#This Row],[order_date]],2)&gt;5,"Weekend","Weekday")</f>
        <v>Weekend</v>
      </c>
    </row>
    <row r="33" spans="1:23" x14ac:dyDescent="0.3">
      <c r="A33" s="1">
        <v>32</v>
      </c>
      <c r="B33" s="1" t="s">
        <v>45</v>
      </c>
      <c r="C33" s="1" t="s">
        <v>13</v>
      </c>
      <c r="D33" s="1">
        <v>13</v>
      </c>
      <c r="E33" s="1" t="s">
        <v>23</v>
      </c>
      <c r="F33" s="1" t="s">
        <v>253</v>
      </c>
      <c r="G33" s="1" t="s">
        <v>227</v>
      </c>
      <c r="H33" s="1">
        <v>13.89</v>
      </c>
      <c r="I33" s="1">
        <v>10</v>
      </c>
      <c r="J33" s="1">
        <v>2</v>
      </c>
      <c r="K33" s="2">
        <v>45512</v>
      </c>
      <c r="L33" s="1" t="s">
        <v>18</v>
      </c>
      <c r="M33" s="1" t="s">
        <v>281</v>
      </c>
      <c r="N33" s="1">
        <v>64.23</v>
      </c>
      <c r="O33" s="1" t="s">
        <v>282</v>
      </c>
      <c r="P33" s="1" t="str">
        <f>TRIM(Table13[[#This Row],[item_name]])</f>
        <v>Pizza Consider</v>
      </c>
      <c r="Q33" s="1" t="str">
        <f>IF(Table13[[#This Row],[amount]]=Table13[[#This Row],[price]]*Table13[[#This Row],[quantity]],"OK","CHECK")</f>
        <v>CHECK</v>
      </c>
      <c r="R33" s="1" t="str">
        <f>IF(OR(Table13[[#This Row],[age]]&lt;17,Table13[[#This Row],[age]]&gt;100),"OUTLIER","OK")</f>
        <v>OUTLIER</v>
      </c>
      <c r="S33" s="1">
        <f>Table13[[#This Row],[price]]*Table13[[#This Row],[quantity]]</f>
        <v>27.78</v>
      </c>
      <c r="T33" s="1" t="str">
        <f>IF(ISNUMBER(SEARCH("Pizza",Table13[[#This Row],[Space Trimming]])),"Yes","No")</f>
        <v>Yes</v>
      </c>
      <c r="U33" s="1" t="str">
        <f>IF(Table13[[#This Row],[quantity]]&gt;3,"Normal","Low")</f>
        <v>Low</v>
      </c>
      <c r="V33" s="1" t="str">
        <f ca="1">IF(Table13[[#This Row],[order_date]]&gt;TODAY()-30,"Recent","Old")</f>
        <v>Old</v>
      </c>
      <c r="W33" s="2" t="str">
        <f>IF(WEEKDAY(Table13[[#This Row],[order_date]],2)&gt;5,"Weekend","Weekday")</f>
        <v>Weekday</v>
      </c>
    </row>
    <row r="34" spans="1:23" x14ac:dyDescent="0.3">
      <c r="A34" s="1">
        <v>33</v>
      </c>
      <c r="B34" s="1" t="s">
        <v>46</v>
      </c>
      <c r="C34" s="1" t="s">
        <v>10</v>
      </c>
      <c r="D34" s="1">
        <v>14</v>
      </c>
      <c r="E34" s="1" t="s">
        <v>16</v>
      </c>
      <c r="F34" s="1" t="s">
        <v>254</v>
      </c>
      <c r="G34" s="1" t="s">
        <v>227</v>
      </c>
      <c r="H34" s="1">
        <v>8.89</v>
      </c>
      <c r="I34" s="1">
        <v>10</v>
      </c>
      <c r="J34" s="1">
        <v>3</v>
      </c>
      <c r="K34" s="2">
        <v>45470</v>
      </c>
      <c r="L34" s="1" t="s">
        <v>18</v>
      </c>
      <c r="M34" s="1" t="s">
        <v>279</v>
      </c>
      <c r="N34" s="1">
        <v>144.51</v>
      </c>
      <c r="O34" s="1" t="s">
        <v>280</v>
      </c>
      <c r="P34" s="1" t="str">
        <f>TRIM(Table13[[#This Row],[item_name]])</f>
        <v>Salad Like</v>
      </c>
      <c r="Q34" s="1" t="str">
        <f>IF(Table13[[#This Row],[amount]]=Table13[[#This Row],[price]]*Table13[[#This Row],[quantity]],"OK","CHECK")</f>
        <v>CHECK</v>
      </c>
      <c r="R34" s="1" t="str">
        <f>IF(OR(Table13[[#This Row],[age]]&lt;17,Table13[[#This Row],[age]]&gt;100),"OUTLIER","OK")</f>
        <v>OUTLIER</v>
      </c>
      <c r="S34" s="1">
        <f>Table13[[#This Row],[price]]*Table13[[#This Row],[quantity]]</f>
        <v>26.67</v>
      </c>
      <c r="T34" s="1" t="str">
        <f>IF(ISNUMBER(SEARCH("Pizza",Table13[[#This Row],[Space Trimming]])),"Yes","No")</f>
        <v>No</v>
      </c>
      <c r="U34" s="1" t="str">
        <f>IF(Table13[[#This Row],[quantity]]&gt;3,"Normal","Low")</f>
        <v>Low</v>
      </c>
      <c r="V34" s="1" t="str">
        <f ca="1">IF(Table13[[#This Row],[order_date]]&gt;TODAY()-30,"Recent","Old")</f>
        <v>Old</v>
      </c>
      <c r="W34" s="2" t="str">
        <f>IF(WEEKDAY(Table13[[#This Row],[order_date]],2)&gt;5,"Weekend","Weekday")</f>
        <v>Weekday</v>
      </c>
    </row>
    <row r="35" spans="1:23" x14ac:dyDescent="0.3">
      <c r="A35" s="1">
        <v>34</v>
      </c>
      <c r="B35" s="1" t="s">
        <v>47</v>
      </c>
      <c r="C35" s="1" t="s">
        <v>13</v>
      </c>
      <c r="D35" s="1">
        <v>38</v>
      </c>
      <c r="E35" s="1" t="s">
        <v>11</v>
      </c>
      <c r="F35" s="1" t="s">
        <v>255</v>
      </c>
      <c r="G35" s="1" t="s">
        <v>230</v>
      </c>
      <c r="H35" s="1">
        <v>5.31</v>
      </c>
      <c r="I35" s="1">
        <v>10</v>
      </c>
      <c r="J35" s="1">
        <v>4</v>
      </c>
      <c r="K35" s="2">
        <v>45142</v>
      </c>
      <c r="L35" s="1" t="s">
        <v>14</v>
      </c>
      <c r="M35" s="1" t="s">
        <v>279</v>
      </c>
      <c r="N35" s="1">
        <v>47.84</v>
      </c>
      <c r="O35" s="1" t="s">
        <v>282</v>
      </c>
      <c r="P35" s="1" t="str">
        <f>TRIM(Table13[[#This Row],[item_name]])</f>
        <v>Drink Old</v>
      </c>
      <c r="Q35" s="1" t="str">
        <f>IF(Table13[[#This Row],[amount]]=Table13[[#This Row],[price]]*Table13[[#This Row],[quantity]],"OK","CHECK")</f>
        <v>CHECK</v>
      </c>
      <c r="R35" s="1" t="str">
        <f>IF(OR(Table13[[#This Row],[age]]&lt;17,Table13[[#This Row],[age]]&gt;100),"OUTLIER","OK")</f>
        <v>OK</v>
      </c>
      <c r="S35" s="1">
        <f>Table13[[#This Row],[price]]*Table13[[#This Row],[quantity]]</f>
        <v>21.24</v>
      </c>
      <c r="T35" s="1" t="str">
        <f>IF(ISNUMBER(SEARCH("Pizza",Table13[[#This Row],[Space Trimming]])),"Yes","No")</f>
        <v>No</v>
      </c>
      <c r="U35" s="1" t="str">
        <f>IF(Table13[[#This Row],[quantity]]&gt;3,"Normal","Low")</f>
        <v>Normal</v>
      </c>
      <c r="V35" s="1" t="str">
        <f ca="1">IF(Table13[[#This Row],[order_date]]&gt;TODAY()-30,"Recent","Old")</f>
        <v>Old</v>
      </c>
      <c r="W35" s="2" t="str">
        <f>IF(WEEKDAY(Table13[[#This Row],[order_date]],2)&gt;5,"Weekend","Weekday")</f>
        <v>Weekday</v>
      </c>
    </row>
    <row r="36" spans="1:23" x14ac:dyDescent="0.3">
      <c r="A36" s="1">
        <v>35</v>
      </c>
      <c r="B36" s="1" t="s">
        <v>48</v>
      </c>
      <c r="C36" s="1" t="s">
        <v>10</v>
      </c>
      <c r="D36" s="1">
        <v>27</v>
      </c>
      <c r="E36" s="1" t="s">
        <v>11</v>
      </c>
      <c r="F36" s="1" t="s">
        <v>256</v>
      </c>
      <c r="G36" s="1" t="s">
        <v>222</v>
      </c>
      <c r="H36" s="1">
        <v>17.649999999999999</v>
      </c>
      <c r="I36" s="1">
        <v>11</v>
      </c>
      <c r="J36" s="1">
        <v>5</v>
      </c>
      <c r="K36" s="2">
        <v>45022</v>
      </c>
      <c r="L36" s="1" t="s">
        <v>7</v>
      </c>
      <c r="M36" s="1" t="s">
        <v>283</v>
      </c>
      <c r="N36" s="1">
        <v>8.56</v>
      </c>
      <c r="O36" s="1" t="s">
        <v>282</v>
      </c>
      <c r="P36" s="1" t="str">
        <f>TRIM(Table13[[#This Row],[item_name]])</f>
        <v>Drink Close</v>
      </c>
      <c r="Q36" s="1" t="str">
        <f>IF(Table13[[#This Row],[amount]]=Table13[[#This Row],[price]]*Table13[[#This Row],[quantity]],"OK","CHECK")</f>
        <v>CHECK</v>
      </c>
      <c r="R36" s="1" t="str">
        <f>IF(OR(Table13[[#This Row],[age]]&lt;17,Table13[[#This Row],[age]]&gt;100),"OUTLIER","OK")</f>
        <v>OK</v>
      </c>
      <c r="S36" s="1">
        <f>Table13[[#This Row],[price]]*Table13[[#This Row],[quantity]]</f>
        <v>88.25</v>
      </c>
      <c r="T36" s="1" t="str">
        <f>IF(ISNUMBER(SEARCH("Pizza",Table13[[#This Row],[Space Trimming]])),"Yes","No")</f>
        <v>No</v>
      </c>
      <c r="U36" s="1" t="str">
        <f>IF(Table13[[#This Row],[quantity]]&gt;3,"Normal","Low")</f>
        <v>Normal</v>
      </c>
      <c r="V36" s="1" t="str">
        <f ca="1">IF(Table13[[#This Row],[order_date]]&gt;TODAY()-30,"Recent","Old")</f>
        <v>Old</v>
      </c>
      <c r="W36" s="2" t="str">
        <f>IF(WEEKDAY(Table13[[#This Row],[order_date]],2)&gt;5,"Weekend","Weekday")</f>
        <v>Weekday</v>
      </c>
    </row>
    <row r="37" spans="1:23" x14ac:dyDescent="0.3">
      <c r="A37" s="1">
        <v>36</v>
      </c>
      <c r="B37" s="1" t="s">
        <v>49</v>
      </c>
      <c r="C37" s="1" t="s">
        <v>10</v>
      </c>
      <c r="D37" s="1">
        <v>12</v>
      </c>
      <c r="E37" s="1" t="s">
        <v>16</v>
      </c>
      <c r="F37" s="1" t="s">
        <v>257</v>
      </c>
      <c r="G37" s="1" t="s">
        <v>219</v>
      </c>
      <c r="H37" s="1">
        <v>14.28</v>
      </c>
      <c r="I37" s="1">
        <v>11</v>
      </c>
      <c r="J37" s="1">
        <v>6</v>
      </c>
      <c r="K37" s="2">
        <v>45040</v>
      </c>
      <c r="L37" s="1" t="s">
        <v>23</v>
      </c>
      <c r="M37" s="1" t="s">
        <v>281</v>
      </c>
      <c r="N37" s="1">
        <v>78.989999999999995</v>
      </c>
      <c r="O37" s="1" t="s">
        <v>280</v>
      </c>
      <c r="P37" s="1" t="str">
        <f>TRIM(Table13[[#This Row],[item_name]])</f>
        <v>Salad Real</v>
      </c>
      <c r="Q37" s="1" t="str">
        <f>IF(Table13[[#This Row],[amount]]=Table13[[#This Row],[price]]*Table13[[#This Row],[quantity]],"OK","CHECK")</f>
        <v>CHECK</v>
      </c>
      <c r="R37" s="1" t="str">
        <f>IF(OR(Table13[[#This Row],[age]]&lt;17,Table13[[#This Row],[age]]&gt;100),"OUTLIER","OK")</f>
        <v>OUTLIER</v>
      </c>
      <c r="S37" s="1">
        <f>Table13[[#This Row],[price]]*Table13[[#This Row],[quantity]]</f>
        <v>85.679999999999993</v>
      </c>
      <c r="T37" s="1" t="str">
        <f>IF(ISNUMBER(SEARCH("Pizza",Table13[[#This Row],[Space Trimming]])),"Yes","No")</f>
        <v>No</v>
      </c>
      <c r="U37" s="1" t="str">
        <f>IF(Table13[[#This Row],[quantity]]&gt;3,"Normal","Low")</f>
        <v>Normal</v>
      </c>
      <c r="V37" s="1" t="str">
        <f ca="1">IF(Table13[[#This Row],[order_date]]&gt;TODAY()-30,"Recent","Old")</f>
        <v>Old</v>
      </c>
      <c r="W37" s="2" t="str">
        <f>IF(WEEKDAY(Table13[[#This Row],[order_date]],2)&gt;5,"Weekend","Weekday")</f>
        <v>Weekday</v>
      </c>
    </row>
    <row r="38" spans="1:23" x14ac:dyDescent="0.3">
      <c r="A38" s="1">
        <v>37</v>
      </c>
      <c r="B38" s="1" t="s">
        <v>50</v>
      </c>
      <c r="C38" s="1" t="s">
        <v>10</v>
      </c>
      <c r="D38" s="1">
        <v>14</v>
      </c>
      <c r="E38" s="1" t="s">
        <v>16</v>
      </c>
      <c r="F38" s="1" t="s">
        <v>258</v>
      </c>
      <c r="G38" s="1" t="s">
        <v>222</v>
      </c>
      <c r="H38" s="1">
        <v>5.14</v>
      </c>
      <c r="I38" s="1">
        <v>12</v>
      </c>
      <c r="J38" s="1">
        <v>7</v>
      </c>
      <c r="K38" s="2">
        <v>45063</v>
      </c>
      <c r="L38" s="1" t="s">
        <v>18</v>
      </c>
      <c r="M38" s="1" t="s">
        <v>283</v>
      </c>
      <c r="N38" s="1">
        <v>34.92</v>
      </c>
      <c r="O38" s="1" t="s">
        <v>282</v>
      </c>
      <c r="P38" s="1" t="str">
        <f>TRIM(Table13[[#This Row],[item_name]])</f>
        <v>Dessert History</v>
      </c>
      <c r="Q38" s="1" t="str">
        <f>IF(Table13[[#This Row],[amount]]=Table13[[#This Row],[price]]*Table13[[#This Row],[quantity]],"OK","CHECK")</f>
        <v>CHECK</v>
      </c>
      <c r="R38" s="1" t="str">
        <f>IF(OR(Table13[[#This Row],[age]]&lt;17,Table13[[#This Row],[age]]&gt;100),"OUTLIER","OK")</f>
        <v>OUTLIER</v>
      </c>
      <c r="S38" s="1">
        <f>Table13[[#This Row],[price]]*Table13[[#This Row],[quantity]]</f>
        <v>35.979999999999997</v>
      </c>
      <c r="T38" s="1" t="str">
        <f>IF(ISNUMBER(SEARCH("Pizza",Table13[[#This Row],[Space Trimming]])),"Yes","No")</f>
        <v>No</v>
      </c>
      <c r="U38" s="1" t="str">
        <f>IF(Table13[[#This Row],[quantity]]&gt;3,"Normal","Low")</f>
        <v>Normal</v>
      </c>
      <c r="V38" s="1" t="str">
        <f ca="1">IF(Table13[[#This Row],[order_date]]&gt;TODAY()-30,"Recent","Old")</f>
        <v>Old</v>
      </c>
      <c r="W38" s="2" t="str">
        <f>IF(WEEKDAY(Table13[[#This Row],[order_date]],2)&gt;5,"Weekend","Weekday")</f>
        <v>Weekday</v>
      </c>
    </row>
    <row r="39" spans="1:23" x14ac:dyDescent="0.3">
      <c r="A39" s="1">
        <v>38</v>
      </c>
      <c r="B39" s="1" t="s">
        <v>51</v>
      </c>
      <c r="C39" s="1" t="s">
        <v>6</v>
      </c>
      <c r="D39" s="1">
        <v>50</v>
      </c>
      <c r="E39" s="1" t="s">
        <v>18</v>
      </c>
      <c r="F39" s="1" t="s">
        <v>259</v>
      </c>
      <c r="G39" s="1" t="s">
        <v>224</v>
      </c>
      <c r="H39" s="1">
        <v>4.22</v>
      </c>
      <c r="I39" s="1">
        <v>13</v>
      </c>
      <c r="J39" s="1">
        <v>8</v>
      </c>
      <c r="K39" s="2">
        <v>45319</v>
      </c>
      <c r="L39" s="1" t="s">
        <v>11</v>
      </c>
      <c r="M39" s="1" t="s">
        <v>281</v>
      </c>
      <c r="N39" s="1">
        <v>49.88</v>
      </c>
      <c r="O39" s="1" t="s">
        <v>282</v>
      </c>
      <c r="P39" s="1" t="str">
        <f>TRIM(Table13[[#This Row],[item_name]])</f>
        <v>Dessert Line</v>
      </c>
      <c r="Q39" s="1" t="str">
        <f>IF(Table13[[#This Row],[amount]]=Table13[[#This Row],[price]]*Table13[[#This Row],[quantity]],"OK","CHECK")</f>
        <v>CHECK</v>
      </c>
      <c r="R39" s="1" t="str">
        <f>IF(OR(Table13[[#This Row],[age]]&lt;17,Table13[[#This Row],[age]]&gt;100),"OUTLIER","OK")</f>
        <v>OK</v>
      </c>
      <c r="S39" s="1">
        <f>Table13[[#This Row],[price]]*Table13[[#This Row],[quantity]]</f>
        <v>33.76</v>
      </c>
      <c r="T39" s="1" t="str">
        <f>IF(ISNUMBER(SEARCH("Pizza",Table13[[#This Row],[Space Trimming]])),"Yes","No")</f>
        <v>No</v>
      </c>
      <c r="U39" s="1" t="str">
        <f>IF(Table13[[#This Row],[quantity]]&gt;3,"Normal","Low")</f>
        <v>Normal</v>
      </c>
      <c r="V39" s="1" t="str">
        <f ca="1">IF(Table13[[#This Row],[order_date]]&gt;TODAY()-30,"Recent","Old")</f>
        <v>Old</v>
      </c>
      <c r="W39" s="2" t="str">
        <f>IF(WEEKDAY(Table13[[#This Row],[order_date]],2)&gt;5,"Weekend","Weekday")</f>
        <v>Weekend</v>
      </c>
    </row>
    <row r="40" spans="1:23" x14ac:dyDescent="0.3">
      <c r="A40" s="1">
        <v>39</v>
      </c>
      <c r="B40" s="1" t="s">
        <v>52</v>
      </c>
      <c r="C40" s="1" t="s">
        <v>10</v>
      </c>
      <c r="D40" s="1">
        <v>43</v>
      </c>
      <c r="E40" s="1" t="s">
        <v>23</v>
      </c>
      <c r="F40" s="1" t="s">
        <v>260</v>
      </c>
      <c r="G40" s="1" t="s">
        <v>219</v>
      </c>
      <c r="H40" s="1">
        <v>14.5</v>
      </c>
      <c r="I40" s="1">
        <v>13</v>
      </c>
      <c r="J40" s="1">
        <v>9</v>
      </c>
      <c r="K40" s="2">
        <v>45342</v>
      </c>
      <c r="L40" s="1" t="s">
        <v>14</v>
      </c>
      <c r="M40" s="1" t="s">
        <v>283</v>
      </c>
      <c r="N40" s="1">
        <v>53.36</v>
      </c>
      <c r="O40" s="1" t="s">
        <v>280</v>
      </c>
      <c r="P40" s="1" t="str">
        <f>TRIM(Table13[[#This Row],[item_name]])</f>
        <v>Pasta Eye</v>
      </c>
      <c r="Q40" s="1" t="str">
        <f>IF(Table13[[#This Row],[amount]]=Table13[[#This Row],[price]]*Table13[[#This Row],[quantity]],"OK","CHECK")</f>
        <v>CHECK</v>
      </c>
      <c r="R40" s="1" t="str">
        <f>IF(OR(Table13[[#This Row],[age]]&lt;17,Table13[[#This Row],[age]]&gt;100),"OUTLIER","OK")</f>
        <v>OK</v>
      </c>
      <c r="S40" s="1">
        <f>Table13[[#This Row],[price]]*Table13[[#This Row],[quantity]]</f>
        <v>130.5</v>
      </c>
      <c r="T40" s="1" t="str">
        <f>IF(ISNUMBER(SEARCH("Pizza",Table13[[#This Row],[Space Trimming]])),"Yes","No")</f>
        <v>No</v>
      </c>
      <c r="U40" s="1" t="str">
        <f>IF(Table13[[#This Row],[quantity]]&gt;3,"Normal","Low")</f>
        <v>Normal</v>
      </c>
      <c r="V40" s="1" t="str">
        <f ca="1">IF(Table13[[#This Row],[order_date]]&gt;TODAY()-30,"Recent","Old")</f>
        <v>Old</v>
      </c>
      <c r="W40" s="2" t="str">
        <f>IF(WEEKDAY(Table13[[#This Row],[order_date]],2)&gt;5,"Weekend","Weekday")</f>
        <v>Weekday</v>
      </c>
    </row>
    <row r="41" spans="1:23" x14ac:dyDescent="0.3">
      <c r="A41" s="1">
        <v>40</v>
      </c>
      <c r="B41" s="1" t="s">
        <v>53</v>
      </c>
      <c r="C41" s="1" t="s">
        <v>10</v>
      </c>
      <c r="D41" s="1">
        <v>62</v>
      </c>
      <c r="E41" s="1" t="s">
        <v>18</v>
      </c>
      <c r="F41" s="1" t="s">
        <v>261</v>
      </c>
      <c r="G41" s="1" t="s">
        <v>230</v>
      </c>
      <c r="H41" s="1">
        <v>15.04</v>
      </c>
      <c r="I41" s="1">
        <v>14</v>
      </c>
      <c r="J41" s="1">
        <v>1</v>
      </c>
      <c r="K41" s="2">
        <v>45361</v>
      </c>
      <c r="L41" s="1" t="s">
        <v>23</v>
      </c>
      <c r="M41" s="1" t="s">
        <v>281</v>
      </c>
      <c r="N41" s="1">
        <v>65.38</v>
      </c>
      <c r="O41" s="1" t="s">
        <v>282</v>
      </c>
      <c r="P41" s="1" t="str">
        <f>TRIM(Table13[[#This Row],[item_name]])</f>
        <v>Burger Treatment</v>
      </c>
      <c r="Q41" s="1" t="str">
        <f>IF(Table13[[#This Row],[amount]]=Table13[[#This Row],[price]]*Table13[[#This Row],[quantity]],"OK","CHECK")</f>
        <v>CHECK</v>
      </c>
      <c r="R41" s="1" t="str">
        <f>IF(OR(Table13[[#This Row],[age]]&lt;17,Table13[[#This Row],[age]]&gt;100),"OUTLIER","OK")</f>
        <v>OK</v>
      </c>
      <c r="S41" s="1">
        <f>Table13[[#This Row],[price]]*Table13[[#This Row],[quantity]]</f>
        <v>15.04</v>
      </c>
      <c r="T41" s="1" t="str">
        <f>IF(ISNUMBER(SEARCH("Pizza",Table13[[#This Row],[Space Trimming]])),"Yes","No")</f>
        <v>No</v>
      </c>
      <c r="U41" s="1" t="str">
        <f>IF(Table13[[#This Row],[quantity]]&gt;3,"Normal","Low")</f>
        <v>Low</v>
      </c>
      <c r="V41" s="1" t="str">
        <f ca="1">IF(Table13[[#This Row],[order_date]]&gt;TODAY()-30,"Recent","Old")</f>
        <v>Old</v>
      </c>
      <c r="W41" s="2" t="str">
        <f>IF(WEEKDAY(Table13[[#This Row],[order_date]],2)&gt;5,"Weekend","Weekday")</f>
        <v>Weekend</v>
      </c>
    </row>
    <row r="42" spans="1:23" x14ac:dyDescent="0.3">
      <c r="A42" s="1">
        <v>41</v>
      </c>
      <c r="B42" s="1" t="s">
        <v>54</v>
      </c>
      <c r="C42" s="1" t="s">
        <v>6</v>
      </c>
      <c r="D42" s="1">
        <v>15</v>
      </c>
      <c r="E42" s="1" t="s">
        <v>18</v>
      </c>
      <c r="F42" s="1" t="s">
        <v>262</v>
      </c>
      <c r="G42" s="1" t="s">
        <v>217</v>
      </c>
      <c r="H42" s="1">
        <v>5.66</v>
      </c>
      <c r="I42" s="1">
        <v>15</v>
      </c>
      <c r="J42" s="1">
        <v>2</v>
      </c>
      <c r="K42" s="2">
        <v>45005</v>
      </c>
      <c r="L42" s="1" t="s">
        <v>7</v>
      </c>
      <c r="M42" s="1" t="s">
        <v>281</v>
      </c>
      <c r="N42" s="1">
        <v>53.08</v>
      </c>
      <c r="O42" s="1" t="s">
        <v>282</v>
      </c>
      <c r="P42" s="1" t="str">
        <f>TRIM(Table13[[#This Row],[item_name]])</f>
        <v>Pizza Card</v>
      </c>
      <c r="Q42" s="1" t="str">
        <f>IF(Table13[[#This Row],[amount]]=Table13[[#This Row],[price]]*Table13[[#This Row],[quantity]],"OK","CHECK")</f>
        <v>CHECK</v>
      </c>
      <c r="R42" s="1" t="str">
        <f>IF(OR(Table13[[#This Row],[age]]&lt;17,Table13[[#This Row],[age]]&gt;100),"OUTLIER","OK")</f>
        <v>OUTLIER</v>
      </c>
      <c r="S42" s="1">
        <f>Table13[[#This Row],[price]]*Table13[[#This Row],[quantity]]</f>
        <v>11.32</v>
      </c>
      <c r="T42" s="1" t="str">
        <f>IF(ISNUMBER(SEARCH("Pizza",Table13[[#This Row],[Space Trimming]])),"Yes","No")</f>
        <v>Yes</v>
      </c>
      <c r="U42" s="1" t="str">
        <f>IF(Table13[[#This Row],[quantity]]&gt;3,"Normal","Low")</f>
        <v>Low</v>
      </c>
      <c r="V42" s="1" t="str">
        <f ca="1">IF(Table13[[#This Row],[order_date]]&gt;TODAY()-30,"Recent","Old")</f>
        <v>Old</v>
      </c>
      <c r="W42" s="2" t="str">
        <f>IF(WEEKDAY(Table13[[#This Row],[order_date]],2)&gt;5,"Weekend","Weekday")</f>
        <v>Weekday</v>
      </c>
    </row>
    <row r="43" spans="1:23" x14ac:dyDescent="0.3">
      <c r="A43" s="1">
        <v>42</v>
      </c>
      <c r="B43" s="1" t="s">
        <v>55</v>
      </c>
      <c r="C43" s="1" t="s">
        <v>13</v>
      </c>
      <c r="D43" s="1">
        <v>39</v>
      </c>
      <c r="E43" s="1" t="s">
        <v>18</v>
      </c>
      <c r="F43" s="1" t="s">
        <v>263</v>
      </c>
      <c r="G43" s="1" t="s">
        <v>222</v>
      </c>
      <c r="H43" s="1">
        <v>5.27</v>
      </c>
      <c r="I43" s="1">
        <v>15</v>
      </c>
      <c r="J43" s="1">
        <v>3</v>
      </c>
      <c r="K43" s="2">
        <v>44996</v>
      </c>
      <c r="L43" s="1" t="s">
        <v>11</v>
      </c>
      <c r="M43" s="1" t="s">
        <v>279</v>
      </c>
      <c r="N43" s="1">
        <v>112.76</v>
      </c>
      <c r="O43" s="1" t="s">
        <v>282</v>
      </c>
      <c r="P43" s="1" t="str">
        <f>TRIM(Table13[[#This Row],[item_name]])</f>
        <v>Drink Brother</v>
      </c>
      <c r="Q43" s="1" t="str">
        <f>IF(Table13[[#This Row],[amount]]=Table13[[#This Row],[price]]*Table13[[#This Row],[quantity]],"OK","CHECK")</f>
        <v>CHECK</v>
      </c>
      <c r="R43" s="1" t="str">
        <f>IF(OR(Table13[[#This Row],[age]]&lt;17,Table13[[#This Row],[age]]&gt;100),"OUTLIER","OK")</f>
        <v>OK</v>
      </c>
      <c r="S43" s="1">
        <f>Table13[[#This Row],[price]]*Table13[[#This Row],[quantity]]</f>
        <v>15.809999999999999</v>
      </c>
      <c r="T43" s="1" t="str">
        <f>IF(ISNUMBER(SEARCH("Pizza",Table13[[#This Row],[Space Trimming]])),"Yes","No")</f>
        <v>No</v>
      </c>
      <c r="U43" s="1" t="str">
        <f>IF(Table13[[#This Row],[quantity]]&gt;3,"Normal","Low")</f>
        <v>Low</v>
      </c>
      <c r="V43" s="1" t="str">
        <f ca="1">IF(Table13[[#This Row],[order_date]]&gt;TODAY()-30,"Recent","Old")</f>
        <v>Old</v>
      </c>
      <c r="W43" s="2" t="str">
        <f>IF(WEEKDAY(Table13[[#This Row],[order_date]],2)&gt;5,"Weekend","Weekday")</f>
        <v>Weekend</v>
      </c>
    </row>
    <row r="44" spans="1:23" x14ac:dyDescent="0.3">
      <c r="A44" s="1">
        <v>43</v>
      </c>
      <c r="B44" s="1" t="s">
        <v>56</v>
      </c>
      <c r="C44" s="1" t="s">
        <v>13</v>
      </c>
      <c r="D44" s="1">
        <v>23</v>
      </c>
      <c r="E44" s="1" t="s">
        <v>14</v>
      </c>
      <c r="F44" s="1" t="s">
        <v>264</v>
      </c>
      <c r="G44" s="1" t="s">
        <v>222</v>
      </c>
      <c r="H44" s="1">
        <v>12.02</v>
      </c>
      <c r="I44" s="1">
        <v>15</v>
      </c>
      <c r="J44" s="1">
        <v>4</v>
      </c>
      <c r="K44" s="2">
        <v>45313</v>
      </c>
      <c r="L44" s="1" t="s">
        <v>14</v>
      </c>
      <c r="M44" s="1" t="s">
        <v>279</v>
      </c>
      <c r="N44" s="1">
        <v>11.12</v>
      </c>
      <c r="O44" s="1" t="s">
        <v>282</v>
      </c>
      <c r="P44" s="1" t="str">
        <f>TRIM(Table13[[#This Row],[item_name]])</f>
        <v>Salad Religious</v>
      </c>
      <c r="Q44" s="1" t="str">
        <f>IF(Table13[[#This Row],[amount]]=Table13[[#This Row],[price]]*Table13[[#This Row],[quantity]],"OK","CHECK")</f>
        <v>CHECK</v>
      </c>
      <c r="R44" s="1" t="str">
        <f>IF(OR(Table13[[#This Row],[age]]&lt;17,Table13[[#This Row],[age]]&gt;100),"OUTLIER","OK")</f>
        <v>OK</v>
      </c>
      <c r="S44" s="1">
        <f>Table13[[#This Row],[price]]*Table13[[#This Row],[quantity]]</f>
        <v>48.08</v>
      </c>
      <c r="T44" s="1" t="str">
        <f>IF(ISNUMBER(SEARCH("Pizza",Table13[[#This Row],[Space Trimming]])),"Yes","No")</f>
        <v>No</v>
      </c>
      <c r="U44" s="1" t="str">
        <f>IF(Table13[[#This Row],[quantity]]&gt;3,"Normal","Low")</f>
        <v>Normal</v>
      </c>
      <c r="V44" s="1" t="str">
        <f ca="1">IF(Table13[[#This Row],[order_date]]&gt;TODAY()-30,"Recent","Old")</f>
        <v>Old</v>
      </c>
      <c r="W44" s="2" t="str">
        <f>IF(WEEKDAY(Table13[[#This Row],[order_date]],2)&gt;5,"Weekend","Weekday")</f>
        <v>Weekday</v>
      </c>
    </row>
    <row r="45" spans="1:23" x14ac:dyDescent="0.3">
      <c r="A45" s="1">
        <v>44</v>
      </c>
      <c r="B45" s="1" t="s">
        <v>57</v>
      </c>
      <c r="C45" s="1" t="s">
        <v>13</v>
      </c>
      <c r="D45" s="1">
        <v>16</v>
      </c>
      <c r="E45" s="1" t="s">
        <v>11</v>
      </c>
      <c r="F45" s="1" t="s">
        <v>265</v>
      </c>
      <c r="G45" s="1" t="s">
        <v>224</v>
      </c>
      <c r="H45" s="1">
        <v>3.29</v>
      </c>
      <c r="I45" s="1">
        <v>15</v>
      </c>
      <c r="J45" s="1">
        <v>5</v>
      </c>
      <c r="K45" s="2">
        <v>44956</v>
      </c>
      <c r="L45" s="1" t="s">
        <v>14</v>
      </c>
      <c r="M45" s="1" t="s">
        <v>279</v>
      </c>
      <c r="N45" s="1">
        <v>34.57</v>
      </c>
      <c r="O45" s="1" t="s">
        <v>282</v>
      </c>
      <c r="P45" s="1" t="str">
        <f>TRIM(Table13[[#This Row],[item_name]])</f>
        <v>Salad Improve</v>
      </c>
      <c r="Q45" s="1" t="str">
        <f>IF(Table13[[#This Row],[amount]]=Table13[[#This Row],[price]]*Table13[[#This Row],[quantity]],"OK","CHECK")</f>
        <v>CHECK</v>
      </c>
      <c r="R45" s="1" t="str">
        <f>IF(OR(Table13[[#This Row],[age]]&lt;17,Table13[[#This Row],[age]]&gt;100),"OUTLIER","OK")</f>
        <v>OUTLIER</v>
      </c>
      <c r="S45" s="1">
        <f>Table13[[#This Row],[price]]*Table13[[#This Row],[quantity]]</f>
        <v>16.45</v>
      </c>
      <c r="T45" s="1" t="str">
        <f>IF(ISNUMBER(SEARCH("Pizza",Table13[[#This Row],[Space Trimming]])),"Yes","No")</f>
        <v>No</v>
      </c>
      <c r="U45" s="1" t="str">
        <f>IF(Table13[[#This Row],[quantity]]&gt;3,"Normal","Low")</f>
        <v>Normal</v>
      </c>
      <c r="V45" s="1" t="str">
        <f ca="1">IF(Table13[[#This Row],[order_date]]&gt;TODAY()-30,"Recent","Old")</f>
        <v>Old</v>
      </c>
      <c r="W45" s="2" t="str">
        <f>IF(WEEKDAY(Table13[[#This Row],[order_date]],2)&gt;5,"Weekend","Weekday")</f>
        <v>Weekday</v>
      </c>
    </row>
    <row r="46" spans="1:23" x14ac:dyDescent="0.3">
      <c r="A46" s="1">
        <v>45</v>
      </c>
      <c r="B46" s="1" t="s">
        <v>58</v>
      </c>
      <c r="C46" s="1" t="s">
        <v>6</v>
      </c>
      <c r="D46" s="1">
        <v>22</v>
      </c>
      <c r="E46" s="1" t="s">
        <v>16</v>
      </c>
      <c r="F46" s="1" t="s">
        <v>266</v>
      </c>
      <c r="G46" s="1" t="s">
        <v>227</v>
      </c>
      <c r="H46" s="1">
        <v>17.350000000000001</v>
      </c>
      <c r="I46" s="1">
        <v>16</v>
      </c>
      <c r="J46" s="1">
        <v>6</v>
      </c>
      <c r="K46" s="2">
        <v>45110</v>
      </c>
      <c r="L46" s="1" t="s">
        <v>11</v>
      </c>
      <c r="M46" s="1" t="s">
        <v>283</v>
      </c>
      <c r="N46" s="1">
        <v>125.68</v>
      </c>
      <c r="O46" s="1" t="s">
        <v>282</v>
      </c>
      <c r="P46" s="1" t="str">
        <f>TRIM(Table13[[#This Row],[item_name]])</f>
        <v>Pasta Quite</v>
      </c>
      <c r="Q46" s="1" t="str">
        <f>IF(Table13[[#This Row],[amount]]=Table13[[#This Row],[price]]*Table13[[#This Row],[quantity]],"OK","CHECK")</f>
        <v>CHECK</v>
      </c>
      <c r="R46" s="1" t="str">
        <f>IF(OR(Table13[[#This Row],[age]]&lt;17,Table13[[#This Row],[age]]&gt;100),"OUTLIER","OK")</f>
        <v>OK</v>
      </c>
      <c r="S46" s="1">
        <f>Table13[[#This Row],[price]]*Table13[[#This Row],[quantity]]</f>
        <v>104.10000000000001</v>
      </c>
      <c r="T46" s="1" t="str">
        <f>IF(ISNUMBER(SEARCH("Pizza",Table13[[#This Row],[Space Trimming]])),"Yes","No")</f>
        <v>No</v>
      </c>
      <c r="U46" s="1" t="str">
        <f>IF(Table13[[#This Row],[quantity]]&gt;3,"Normal","Low")</f>
        <v>Normal</v>
      </c>
      <c r="V46" s="1" t="str">
        <f ca="1">IF(Table13[[#This Row],[order_date]]&gt;TODAY()-30,"Recent","Old")</f>
        <v>Old</v>
      </c>
      <c r="W46" s="2" t="str">
        <f>IF(WEEKDAY(Table13[[#This Row],[order_date]],2)&gt;5,"Weekend","Weekday")</f>
        <v>Weekday</v>
      </c>
    </row>
    <row r="47" spans="1:23" x14ac:dyDescent="0.3">
      <c r="A47" s="1">
        <v>46</v>
      </c>
      <c r="B47" s="1" t="s">
        <v>59</v>
      </c>
      <c r="C47" s="1" t="s">
        <v>6</v>
      </c>
      <c r="D47" s="1">
        <v>56</v>
      </c>
      <c r="E47" s="1" t="s">
        <v>16</v>
      </c>
      <c r="F47" s="1" t="s">
        <v>267</v>
      </c>
      <c r="G47" s="1" t="s">
        <v>224</v>
      </c>
      <c r="H47" s="1">
        <v>3.46</v>
      </c>
      <c r="I47" s="1">
        <v>16</v>
      </c>
      <c r="J47" s="1">
        <v>7</v>
      </c>
      <c r="K47" s="2">
        <v>45174</v>
      </c>
      <c r="L47" s="1" t="s">
        <v>7</v>
      </c>
      <c r="M47" s="1" t="s">
        <v>279</v>
      </c>
      <c r="N47" s="1">
        <v>157.04</v>
      </c>
      <c r="O47" s="1" t="s">
        <v>282</v>
      </c>
      <c r="P47" s="1" t="str">
        <f>TRIM(Table13[[#This Row],[item_name]])</f>
        <v>Drink Area</v>
      </c>
      <c r="Q47" s="1" t="str">
        <f>IF(Table13[[#This Row],[amount]]=Table13[[#This Row],[price]]*Table13[[#This Row],[quantity]],"OK","CHECK")</f>
        <v>CHECK</v>
      </c>
      <c r="R47" s="1" t="str">
        <f>IF(OR(Table13[[#This Row],[age]]&lt;17,Table13[[#This Row],[age]]&gt;100),"OUTLIER","OK")</f>
        <v>OK</v>
      </c>
      <c r="S47" s="1">
        <f>Table13[[#This Row],[price]]*Table13[[#This Row],[quantity]]</f>
        <v>24.22</v>
      </c>
      <c r="T47" s="1" t="str">
        <f>IF(ISNUMBER(SEARCH("Pizza",Table13[[#This Row],[Space Trimming]])),"Yes","No")</f>
        <v>No</v>
      </c>
      <c r="U47" s="1" t="str">
        <f>IF(Table13[[#This Row],[quantity]]&gt;3,"Normal","Low")</f>
        <v>Normal</v>
      </c>
      <c r="V47" s="1" t="str">
        <f ca="1">IF(Table13[[#This Row],[order_date]]&gt;TODAY()-30,"Recent","Old")</f>
        <v>Old</v>
      </c>
      <c r="W47" s="2" t="str">
        <f>IF(WEEKDAY(Table13[[#This Row],[order_date]],2)&gt;5,"Weekend","Weekday")</f>
        <v>Weekday</v>
      </c>
    </row>
    <row r="48" spans="1:23" x14ac:dyDescent="0.3">
      <c r="A48" s="1">
        <v>47</v>
      </c>
      <c r="B48" s="1" t="s">
        <v>60</v>
      </c>
      <c r="C48" s="1" t="s">
        <v>10</v>
      </c>
      <c r="D48" s="1">
        <v>17</v>
      </c>
      <c r="E48" s="1" t="s">
        <v>23</v>
      </c>
      <c r="F48" s="1" t="s">
        <v>268</v>
      </c>
      <c r="G48" s="1" t="s">
        <v>222</v>
      </c>
      <c r="H48" s="1">
        <v>4.68</v>
      </c>
      <c r="I48" s="1">
        <v>16</v>
      </c>
      <c r="J48" s="1">
        <v>1</v>
      </c>
      <c r="K48" s="2">
        <v>45076</v>
      </c>
      <c r="L48" s="1" t="s">
        <v>7</v>
      </c>
      <c r="M48" s="1" t="s">
        <v>283</v>
      </c>
      <c r="N48" s="1">
        <v>95.45</v>
      </c>
      <c r="O48" s="1" t="s">
        <v>280</v>
      </c>
      <c r="P48" s="1" t="str">
        <f>TRIM(Table13[[#This Row],[item_name]])</f>
        <v>Pasta Total</v>
      </c>
      <c r="Q48" s="1" t="str">
        <f>IF(Table13[[#This Row],[amount]]=Table13[[#This Row],[price]]*Table13[[#This Row],[quantity]],"OK","CHECK")</f>
        <v>CHECK</v>
      </c>
      <c r="R48" s="1" t="str">
        <f>IF(OR(Table13[[#This Row],[age]]&lt;17,Table13[[#This Row],[age]]&gt;100),"OUTLIER","OK")</f>
        <v>OK</v>
      </c>
      <c r="S48" s="1">
        <f>Table13[[#This Row],[price]]*Table13[[#This Row],[quantity]]</f>
        <v>4.68</v>
      </c>
      <c r="T48" s="1" t="str">
        <f>IF(ISNUMBER(SEARCH("Pizza",Table13[[#This Row],[Space Trimming]])),"Yes","No")</f>
        <v>No</v>
      </c>
      <c r="U48" s="1" t="str">
        <f>IF(Table13[[#This Row],[quantity]]&gt;3,"Normal","Low")</f>
        <v>Low</v>
      </c>
      <c r="V48" s="1" t="str">
        <f ca="1">IF(Table13[[#This Row],[order_date]]&gt;TODAY()-30,"Recent","Old")</f>
        <v>Old</v>
      </c>
      <c r="W48" s="2" t="str">
        <f>IF(WEEKDAY(Table13[[#This Row],[order_date]],2)&gt;5,"Weekend","Weekday")</f>
        <v>Weekday</v>
      </c>
    </row>
    <row r="49" spans="1:23" x14ac:dyDescent="0.3">
      <c r="A49" s="1">
        <v>48</v>
      </c>
      <c r="B49" s="1" t="s">
        <v>61</v>
      </c>
      <c r="C49" s="1" t="s">
        <v>10</v>
      </c>
      <c r="D49" s="1">
        <v>11</v>
      </c>
      <c r="E49" s="1" t="s">
        <v>7</v>
      </c>
      <c r="F49" s="1" t="s">
        <v>269</v>
      </c>
      <c r="G49" s="1" t="s">
        <v>227</v>
      </c>
      <c r="H49" s="1">
        <v>12.63</v>
      </c>
      <c r="I49" s="1">
        <v>16</v>
      </c>
      <c r="J49" s="1">
        <v>2</v>
      </c>
      <c r="K49" s="2">
        <v>45012</v>
      </c>
      <c r="L49" s="1" t="s">
        <v>18</v>
      </c>
      <c r="M49" s="1" t="s">
        <v>281</v>
      </c>
      <c r="N49" s="1">
        <v>4.67</v>
      </c>
      <c r="O49" s="1" t="s">
        <v>280</v>
      </c>
      <c r="P49" s="1" t="str">
        <f>TRIM(Table13[[#This Row],[item_name]])</f>
        <v>Dessert Structure</v>
      </c>
      <c r="Q49" s="1" t="str">
        <f>IF(Table13[[#This Row],[amount]]=Table13[[#This Row],[price]]*Table13[[#This Row],[quantity]],"OK","CHECK")</f>
        <v>CHECK</v>
      </c>
      <c r="R49" s="1" t="str">
        <f>IF(OR(Table13[[#This Row],[age]]&lt;17,Table13[[#This Row],[age]]&gt;100),"OUTLIER","OK")</f>
        <v>OUTLIER</v>
      </c>
      <c r="S49" s="1">
        <f>Table13[[#This Row],[price]]*Table13[[#This Row],[quantity]]</f>
        <v>25.26</v>
      </c>
      <c r="T49" s="1" t="str">
        <f>IF(ISNUMBER(SEARCH("Pizza",Table13[[#This Row],[Space Trimming]])),"Yes","No")</f>
        <v>No</v>
      </c>
      <c r="U49" s="1" t="str">
        <f>IF(Table13[[#This Row],[quantity]]&gt;3,"Normal","Low")</f>
        <v>Low</v>
      </c>
      <c r="V49" s="1" t="str">
        <f ca="1">IF(Table13[[#This Row],[order_date]]&gt;TODAY()-30,"Recent","Old")</f>
        <v>Old</v>
      </c>
      <c r="W49" s="2" t="str">
        <f>IF(WEEKDAY(Table13[[#This Row],[order_date]],2)&gt;5,"Weekend","Weekday")</f>
        <v>Weekday</v>
      </c>
    </row>
    <row r="50" spans="1:23" x14ac:dyDescent="0.3">
      <c r="A50" s="1">
        <v>49</v>
      </c>
      <c r="B50" s="1" t="s">
        <v>62</v>
      </c>
      <c r="C50" s="1" t="s">
        <v>10</v>
      </c>
      <c r="D50" s="1">
        <v>59</v>
      </c>
      <c r="E50" s="1" t="s">
        <v>11</v>
      </c>
      <c r="F50" s="1" t="s">
        <v>270</v>
      </c>
      <c r="G50" s="1" t="s">
        <v>222</v>
      </c>
      <c r="H50" s="1">
        <v>12.43</v>
      </c>
      <c r="I50" s="1">
        <v>17</v>
      </c>
      <c r="J50" s="1">
        <v>3</v>
      </c>
      <c r="K50" s="2">
        <v>45349</v>
      </c>
      <c r="L50" s="1" t="s">
        <v>18</v>
      </c>
      <c r="M50" s="1" t="s">
        <v>281</v>
      </c>
      <c r="N50" s="1">
        <v>29.81</v>
      </c>
      <c r="O50" s="1" t="s">
        <v>280</v>
      </c>
      <c r="P50" s="1" t="str">
        <f>TRIM(Table13[[#This Row],[item_name]])</f>
        <v>Drink Fly</v>
      </c>
      <c r="Q50" s="1" t="str">
        <f>IF(Table13[[#This Row],[amount]]=Table13[[#This Row],[price]]*Table13[[#This Row],[quantity]],"OK","CHECK")</f>
        <v>CHECK</v>
      </c>
      <c r="R50" s="1" t="str">
        <f>IF(OR(Table13[[#This Row],[age]]&lt;17,Table13[[#This Row],[age]]&gt;100),"OUTLIER","OK")</f>
        <v>OK</v>
      </c>
      <c r="S50" s="1">
        <f>Table13[[#This Row],[price]]*Table13[[#This Row],[quantity]]</f>
        <v>37.29</v>
      </c>
      <c r="T50" s="1" t="str">
        <f>IF(ISNUMBER(SEARCH("Pizza",Table13[[#This Row],[Space Trimming]])),"Yes","No")</f>
        <v>No</v>
      </c>
      <c r="U50" s="1" t="str">
        <f>IF(Table13[[#This Row],[quantity]]&gt;3,"Normal","Low")</f>
        <v>Low</v>
      </c>
      <c r="V50" s="1" t="str">
        <f ca="1">IF(Table13[[#This Row],[order_date]]&gt;TODAY()-30,"Recent","Old")</f>
        <v>Old</v>
      </c>
      <c r="W50" s="2" t="str">
        <f>IF(WEEKDAY(Table13[[#This Row],[order_date]],2)&gt;5,"Weekend","Weekday")</f>
        <v>Weekday</v>
      </c>
    </row>
    <row r="51" spans="1:23" x14ac:dyDescent="0.3">
      <c r="A51" s="1">
        <v>50</v>
      </c>
      <c r="B51" s="1" t="s">
        <v>63</v>
      </c>
      <c r="C51" s="1" t="s">
        <v>10</v>
      </c>
      <c r="D51" s="1">
        <v>53</v>
      </c>
      <c r="E51" s="1" t="s">
        <v>11</v>
      </c>
      <c r="F51" s="1" t="s">
        <v>271</v>
      </c>
      <c r="G51" s="1" t="s">
        <v>222</v>
      </c>
      <c r="H51" s="1">
        <v>4.67</v>
      </c>
      <c r="I51" s="1">
        <v>17</v>
      </c>
      <c r="J51" s="1">
        <v>4</v>
      </c>
      <c r="K51" s="2">
        <v>45081</v>
      </c>
      <c r="L51" s="1" t="s">
        <v>14</v>
      </c>
      <c r="M51" s="1" t="s">
        <v>281</v>
      </c>
      <c r="N51" s="1">
        <v>120.29</v>
      </c>
      <c r="O51" s="1" t="s">
        <v>282</v>
      </c>
      <c r="P51" s="1" t="str">
        <f>TRIM(Table13[[#This Row],[item_name]])</f>
        <v>Burger Friend</v>
      </c>
      <c r="Q51" s="1" t="str">
        <f>IF(Table13[[#This Row],[amount]]=Table13[[#This Row],[price]]*Table13[[#This Row],[quantity]],"OK","CHECK")</f>
        <v>CHECK</v>
      </c>
      <c r="R51" s="1" t="str">
        <f>IF(OR(Table13[[#This Row],[age]]&lt;17,Table13[[#This Row],[age]]&gt;100),"OUTLIER","OK")</f>
        <v>OK</v>
      </c>
      <c r="S51" s="1">
        <f>Table13[[#This Row],[price]]*Table13[[#This Row],[quantity]]</f>
        <v>18.68</v>
      </c>
      <c r="T51" s="1" t="str">
        <f>IF(ISNUMBER(SEARCH("Pizza",Table13[[#This Row],[Space Trimming]])),"Yes","No")</f>
        <v>No</v>
      </c>
      <c r="U51" s="1" t="str">
        <f>IF(Table13[[#This Row],[quantity]]&gt;3,"Normal","Low")</f>
        <v>Normal</v>
      </c>
      <c r="V51" s="1" t="str">
        <f ca="1">IF(Table13[[#This Row],[order_date]]&gt;TODAY()-30,"Recent","Old")</f>
        <v>Old</v>
      </c>
      <c r="W51" s="2" t="str">
        <f>IF(WEEKDAY(Table13[[#This Row],[order_date]],2)&gt;5,"Weekend","Weekday")</f>
        <v>Weekend</v>
      </c>
    </row>
    <row r="52" spans="1:23" x14ac:dyDescent="0.3">
      <c r="A52" s="1">
        <v>51</v>
      </c>
      <c r="B52" s="1" t="s">
        <v>64</v>
      </c>
      <c r="C52" s="1" t="s">
        <v>6</v>
      </c>
      <c r="D52" s="1">
        <v>41</v>
      </c>
      <c r="E52" s="1" t="s">
        <v>18</v>
      </c>
      <c r="F52" s="1" t="s">
        <v>216</v>
      </c>
      <c r="G52" s="1" t="s">
        <v>217</v>
      </c>
      <c r="H52" s="1">
        <v>16.79</v>
      </c>
      <c r="I52" s="1">
        <v>17</v>
      </c>
      <c r="J52" s="1">
        <v>5</v>
      </c>
      <c r="K52" s="2">
        <v>45428</v>
      </c>
      <c r="L52" s="1" t="s">
        <v>16</v>
      </c>
      <c r="M52" s="1" t="s">
        <v>279</v>
      </c>
      <c r="N52" s="1">
        <v>12.02</v>
      </c>
      <c r="O52" s="1" t="s">
        <v>280</v>
      </c>
      <c r="P52" s="1" t="str">
        <f>TRIM(Table13[[#This Row],[item_name]])</f>
        <v>Salad Participant</v>
      </c>
      <c r="Q52" s="1" t="str">
        <f>IF(Table13[[#This Row],[amount]]=Table13[[#This Row],[price]]*Table13[[#This Row],[quantity]],"OK","CHECK")</f>
        <v>CHECK</v>
      </c>
      <c r="R52" s="1" t="str">
        <f>IF(OR(Table13[[#This Row],[age]]&lt;17,Table13[[#This Row],[age]]&gt;100),"OUTLIER","OK")</f>
        <v>OK</v>
      </c>
      <c r="S52" s="1">
        <f>Table13[[#This Row],[price]]*Table13[[#This Row],[quantity]]</f>
        <v>83.949999999999989</v>
      </c>
      <c r="T52" s="1" t="str">
        <f>IF(ISNUMBER(SEARCH("Pizza",Table13[[#This Row],[Space Trimming]])),"Yes","No")</f>
        <v>No</v>
      </c>
      <c r="U52" s="1" t="str">
        <f>IF(Table13[[#This Row],[quantity]]&gt;3,"Normal","Low")</f>
        <v>Normal</v>
      </c>
      <c r="V52" s="1" t="str">
        <f ca="1">IF(Table13[[#This Row],[order_date]]&gt;TODAY()-30,"Recent","Old")</f>
        <v>Old</v>
      </c>
      <c r="W52" s="2" t="str">
        <f>IF(WEEKDAY(Table13[[#This Row],[order_date]],2)&gt;5,"Weekend","Weekday")</f>
        <v>Weekday</v>
      </c>
    </row>
    <row r="53" spans="1:23" x14ac:dyDescent="0.3">
      <c r="A53" s="1">
        <v>52</v>
      </c>
      <c r="B53" s="1" t="s">
        <v>65</v>
      </c>
      <c r="C53" s="1" t="s">
        <v>10</v>
      </c>
      <c r="D53" s="1">
        <v>64</v>
      </c>
      <c r="E53" s="1" t="s">
        <v>14</v>
      </c>
      <c r="F53" s="1" t="s">
        <v>218</v>
      </c>
      <c r="G53" s="1" t="s">
        <v>219</v>
      </c>
      <c r="H53" s="1">
        <v>19.39</v>
      </c>
      <c r="I53" s="1">
        <v>18</v>
      </c>
      <c r="J53" s="1">
        <v>6</v>
      </c>
      <c r="K53" s="2">
        <v>45301</v>
      </c>
      <c r="L53" s="1" t="s">
        <v>18</v>
      </c>
      <c r="M53" s="1" t="s">
        <v>279</v>
      </c>
      <c r="N53" s="1">
        <v>51.64</v>
      </c>
      <c r="O53" s="1" t="s">
        <v>280</v>
      </c>
      <c r="P53" s="1" t="str">
        <f>TRIM(Table13[[#This Row],[item_name]])</f>
        <v>Burger Technology</v>
      </c>
      <c r="Q53" s="1" t="str">
        <f>IF(Table13[[#This Row],[amount]]=Table13[[#This Row],[price]]*Table13[[#This Row],[quantity]],"OK","CHECK")</f>
        <v>CHECK</v>
      </c>
      <c r="R53" s="1" t="str">
        <f>IF(OR(Table13[[#This Row],[age]]&lt;17,Table13[[#This Row],[age]]&gt;100),"OUTLIER","OK")</f>
        <v>OK</v>
      </c>
      <c r="S53" s="1">
        <f>Table13[[#This Row],[price]]*Table13[[#This Row],[quantity]]</f>
        <v>116.34</v>
      </c>
      <c r="T53" s="1" t="str">
        <f>IF(ISNUMBER(SEARCH("Pizza",Table13[[#This Row],[Space Trimming]])),"Yes","No")</f>
        <v>No</v>
      </c>
      <c r="U53" s="1" t="str">
        <f>IF(Table13[[#This Row],[quantity]]&gt;3,"Normal","Low")</f>
        <v>Normal</v>
      </c>
      <c r="V53" s="1" t="str">
        <f ca="1">IF(Table13[[#This Row],[order_date]]&gt;TODAY()-30,"Recent","Old")</f>
        <v>Old</v>
      </c>
      <c r="W53" s="2" t="str">
        <f>IF(WEEKDAY(Table13[[#This Row],[order_date]],2)&gt;5,"Weekend","Weekday")</f>
        <v>Weekday</v>
      </c>
    </row>
    <row r="54" spans="1:23" x14ac:dyDescent="0.3">
      <c r="A54" s="1">
        <v>53</v>
      </c>
      <c r="B54" s="1" t="s">
        <v>66</v>
      </c>
      <c r="C54" s="1" t="s">
        <v>6</v>
      </c>
      <c r="D54" s="1">
        <v>20</v>
      </c>
      <c r="E54" s="1" t="s">
        <v>7</v>
      </c>
      <c r="F54" s="1" t="s">
        <v>220</v>
      </c>
      <c r="G54" s="1" t="s">
        <v>217</v>
      </c>
      <c r="H54" s="1">
        <v>17.72</v>
      </c>
      <c r="I54" s="1">
        <v>19</v>
      </c>
      <c r="J54" s="1">
        <v>7</v>
      </c>
      <c r="K54" s="2">
        <v>45351</v>
      </c>
      <c r="L54" s="1" t="s">
        <v>7</v>
      </c>
      <c r="M54" s="1" t="s">
        <v>279</v>
      </c>
      <c r="N54" s="1">
        <v>78.11</v>
      </c>
      <c r="O54" s="1" t="s">
        <v>280</v>
      </c>
      <c r="P54" s="1" t="str">
        <f>TRIM(Table13[[#This Row],[item_name]])</f>
        <v>Dessert Member</v>
      </c>
      <c r="Q54" s="1" t="str">
        <f>IF(Table13[[#This Row],[amount]]=Table13[[#This Row],[price]]*Table13[[#This Row],[quantity]],"OK","CHECK")</f>
        <v>CHECK</v>
      </c>
      <c r="R54" s="1" t="str">
        <f>IF(OR(Table13[[#This Row],[age]]&lt;17,Table13[[#This Row],[age]]&gt;100),"OUTLIER","OK")</f>
        <v>OK</v>
      </c>
      <c r="S54" s="1">
        <f>Table13[[#This Row],[price]]*Table13[[#This Row],[quantity]]</f>
        <v>124.03999999999999</v>
      </c>
      <c r="T54" s="1" t="str">
        <f>IF(ISNUMBER(SEARCH("Pizza",Table13[[#This Row],[Space Trimming]])),"Yes","No")</f>
        <v>No</v>
      </c>
      <c r="U54" s="1" t="str">
        <f>IF(Table13[[#This Row],[quantity]]&gt;3,"Normal","Low")</f>
        <v>Normal</v>
      </c>
      <c r="V54" s="1" t="str">
        <f ca="1">IF(Table13[[#This Row],[order_date]]&gt;TODAY()-30,"Recent","Old")</f>
        <v>Old</v>
      </c>
      <c r="W54" s="2" t="str">
        <f>IF(WEEKDAY(Table13[[#This Row],[order_date]],2)&gt;5,"Weekend","Weekday")</f>
        <v>Weekday</v>
      </c>
    </row>
    <row r="55" spans="1:23" x14ac:dyDescent="0.3">
      <c r="A55" s="1">
        <v>54</v>
      </c>
      <c r="B55" s="1" t="s">
        <v>67</v>
      </c>
      <c r="C55" s="1" t="s">
        <v>13</v>
      </c>
      <c r="D55" s="1">
        <v>29</v>
      </c>
      <c r="E55" s="1" t="s">
        <v>7</v>
      </c>
      <c r="F55" s="1" t="s">
        <v>221</v>
      </c>
      <c r="G55" s="1" t="s">
        <v>222</v>
      </c>
      <c r="H55" s="1">
        <v>11.69</v>
      </c>
      <c r="I55" s="1">
        <v>19</v>
      </c>
      <c r="J55" s="1">
        <v>3</v>
      </c>
      <c r="K55" s="2">
        <v>45330</v>
      </c>
      <c r="L55" s="1" t="s">
        <v>18</v>
      </c>
      <c r="M55" s="1" t="s">
        <v>281</v>
      </c>
      <c r="N55" s="1">
        <v>40.01</v>
      </c>
      <c r="O55" s="1" t="s">
        <v>282</v>
      </c>
      <c r="P55" s="1" t="str">
        <f>TRIM(Table13[[#This Row],[item_name]])</f>
        <v>Drink Society</v>
      </c>
      <c r="Q55" s="1" t="str">
        <f>IF(Table13[[#This Row],[amount]]=Table13[[#This Row],[price]]*Table13[[#This Row],[quantity]],"OK","CHECK")</f>
        <v>CHECK</v>
      </c>
      <c r="R55" s="1" t="str">
        <f>IF(OR(Table13[[#This Row],[age]]&lt;17,Table13[[#This Row],[age]]&gt;100),"OUTLIER","OK")</f>
        <v>OK</v>
      </c>
      <c r="S55" s="1">
        <f>Table13[[#This Row],[price]]*Table13[[#This Row],[quantity]]</f>
        <v>35.07</v>
      </c>
      <c r="T55" s="1" t="str">
        <f>IF(ISNUMBER(SEARCH("Pizza",Table13[[#This Row],[Space Trimming]])),"Yes","No")</f>
        <v>No</v>
      </c>
      <c r="U55" s="1" t="str">
        <f>IF(Table13[[#This Row],[quantity]]&gt;3,"Normal","Low")</f>
        <v>Low</v>
      </c>
      <c r="V55" s="1" t="str">
        <f ca="1">IF(Table13[[#This Row],[order_date]]&gt;TODAY()-30,"Recent","Old")</f>
        <v>Old</v>
      </c>
      <c r="W55" s="2" t="str">
        <f>IF(WEEKDAY(Table13[[#This Row],[order_date]],2)&gt;5,"Weekend","Weekday")</f>
        <v>Weekday</v>
      </c>
    </row>
    <row r="56" spans="1:23" x14ac:dyDescent="0.3">
      <c r="A56" s="1">
        <v>55</v>
      </c>
      <c r="B56" s="1" t="s">
        <v>68</v>
      </c>
      <c r="C56" s="1" t="s">
        <v>6</v>
      </c>
      <c r="D56" s="1">
        <v>12</v>
      </c>
      <c r="E56" s="1" t="s">
        <v>16</v>
      </c>
      <c r="F56" s="1" t="s">
        <v>223</v>
      </c>
      <c r="G56" s="1" t="s">
        <v>224</v>
      </c>
      <c r="H56" s="1">
        <v>11.17</v>
      </c>
      <c r="I56" s="1">
        <v>19</v>
      </c>
      <c r="J56" s="1">
        <v>1</v>
      </c>
      <c r="K56" s="2">
        <v>45316</v>
      </c>
      <c r="L56" s="1" t="s">
        <v>14</v>
      </c>
      <c r="M56" s="1" t="s">
        <v>279</v>
      </c>
      <c r="N56" s="1">
        <v>119.11</v>
      </c>
      <c r="O56" s="1" t="s">
        <v>282</v>
      </c>
      <c r="P56" s="1" t="str">
        <f>TRIM(Table13[[#This Row],[item_name]])</f>
        <v>Dessert Together</v>
      </c>
      <c r="Q56" s="1" t="str">
        <f>IF(Table13[[#This Row],[amount]]=Table13[[#This Row],[price]]*Table13[[#This Row],[quantity]],"OK","CHECK")</f>
        <v>CHECK</v>
      </c>
      <c r="R56" s="1" t="str">
        <f>IF(OR(Table13[[#This Row],[age]]&lt;17,Table13[[#This Row],[age]]&gt;100),"OUTLIER","OK")</f>
        <v>OUTLIER</v>
      </c>
      <c r="S56" s="1">
        <f>Table13[[#This Row],[price]]*Table13[[#This Row],[quantity]]</f>
        <v>11.17</v>
      </c>
      <c r="T56" s="1" t="str">
        <f>IF(ISNUMBER(SEARCH("Pizza",Table13[[#This Row],[Space Trimming]])),"Yes","No")</f>
        <v>No</v>
      </c>
      <c r="U56" s="1" t="str">
        <f>IF(Table13[[#This Row],[quantity]]&gt;3,"Normal","Low")</f>
        <v>Low</v>
      </c>
      <c r="V56" s="1" t="str">
        <f ca="1">IF(Table13[[#This Row],[order_date]]&gt;TODAY()-30,"Recent","Old")</f>
        <v>Old</v>
      </c>
      <c r="W56" s="2" t="str">
        <f>IF(WEEKDAY(Table13[[#This Row],[order_date]],2)&gt;5,"Weekend","Weekday")</f>
        <v>Weekday</v>
      </c>
    </row>
    <row r="57" spans="1:23" x14ac:dyDescent="0.3">
      <c r="A57" s="1">
        <v>56</v>
      </c>
      <c r="B57" s="1" t="s">
        <v>69</v>
      </c>
      <c r="C57" s="1" t="s">
        <v>6</v>
      </c>
      <c r="D57" s="1">
        <v>12</v>
      </c>
      <c r="E57" s="1" t="s">
        <v>11</v>
      </c>
      <c r="F57" s="1" t="s">
        <v>225</v>
      </c>
      <c r="G57" s="1" t="s">
        <v>224</v>
      </c>
      <c r="H57" s="1">
        <v>13.01</v>
      </c>
      <c r="I57" s="1">
        <v>19</v>
      </c>
      <c r="J57" s="1">
        <v>3</v>
      </c>
      <c r="K57" s="2">
        <v>45413</v>
      </c>
      <c r="L57" s="1" t="s">
        <v>18</v>
      </c>
      <c r="M57" s="1" t="s">
        <v>283</v>
      </c>
      <c r="N57" s="1">
        <v>115.15</v>
      </c>
      <c r="O57" s="1" t="s">
        <v>280</v>
      </c>
      <c r="P57" s="1" t="str">
        <f>TRIM(Table13[[#This Row],[item_name]])</f>
        <v>Dessert Conference</v>
      </c>
      <c r="Q57" s="1" t="str">
        <f>IF(Table13[[#This Row],[amount]]=Table13[[#This Row],[price]]*Table13[[#This Row],[quantity]],"OK","CHECK")</f>
        <v>CHECK</v>
      </c>
      <c r="R57" s="1" t="str">
        <f>IF(OR(Table13[[#This Row],[age]]&lt;17,Table13[[#This Row],[age]]&gt;100),"OUTLIER","OK")</f>
        <v>OUTLIER</v>
      </c>
      <c r="S57" s="1">
        <f>Table13[[#This Row],[price]]*Table13[[#This Row],[quantity]]</f>
        <v>39.03</v>
      </c>
      <c r="T57" s="1" t="str">
        <f>IF(ISNUMBER(SEARCH("Pizza",Table13[[#This Row],[Space Trimming]])),"Yes","No")</f>
        <v>No</v>
      </c>
      <c r="U57" s="1" t="str">
        <f>IF(Table13[[#This Row],[quantity]]&gt;3,"Normal","Low")</f>
        <v>Low</v>
      </c>
      <c r="V57" s="1" t="str">
        <f ca="1">IF(Table13[[#This Row],[order_date]]&gt;TODAY()-30,"Recent","Old")</f>
        <v>Old</v>
      </c>
      <c r="W57" s="2" t="str">
        <f>IF(WEEKDAY(Table13[[#This Row],[order_date]],2)&gt;5,"Weekend","Weekday")</f>
        <v>Weekday</v>
      </c>
    </row>
    <row r="58" spans="1:23" x14ac:dyDescent="0.3">
      <c r="A58" s="1">
        <v>57</v>
      </c>
      <c r="B58" s="1" t="s">
        <v>70</v>
      </c>
      <c r="C58" s="1" t="s">
        <v>13</v>
      </c>
      <c r="D58" s="1">
        <v>49</v>
      </c>
      <c r="E58" s="1" t="s">
        <v>16</v>
      </c>
      <c r="F58" s="1" t="s">
        <v>226</v>
      </c>
      <c r="G58" s="1" t="s">
        <v>227</v>
      </c>
      <c r="H58" s="1">
        <v>8.56</v>
      </c>
      <c r="I58" s="1">
        <v>19</v>
      </c>
      <c r="J58" s="1">
        <v>1</v>
      </c>
      <c r="K58" s="2">
        <v>45150</v>
      </c>
      <c r="L58" s="1" t="s">
        <v>18</v>
      </c>
      <c r="M58" s="1" t="s">
        <v>283</v>
      </c>
      <c r="N58" s="1">
        <v>64.3</v>
      </c>
      <c r="O58" s="1" t="s">
        <v>282</v>
      </c>
      <c r="P58" s="1" t="str">
        <f>TRIM(Table13[[#This Row],[item_name]])</f>
        <v>Dessert Article</v>
      </c>
      <c r="Q58" s="1" t="str">
        <f>IF(Table13[[#This Row],[amount]]=Table13[[#This Row],[price]]*Table13[[#This Row],[quantity]],"OK","CHECK")</f>
        <v>CHECK</v>
      </c>
      <c r="R58" s="1" t="str">
        <f>IF(OR(Table13[[#This Row],[age]]&lt;17,Table13[[#This Row],[age]]&gt;100),"OUTLIER","OK")</f>
        <v>OK</v>
      </c>
      <c r="S58" s="1">
        <f>Table13[[#This Row],[price]]*Table13[[#This Row],[quantity]]</f>
        <v>8.56</v>
      </c>
      <c r="T58" s="1" t="str">
        <f>IF(ISNUMBER(SEARCH("Pizza",Table13[[#This Row],[Space Trimming]])),"Yes","No")</f>
        <v>No</v>
      </c>
      <c r="U58" s="1" t="str">
        <f>IF(Table13[[#This Row],[quantity]]&gt;3,"Normal","Low")</f>
        <v>Low</v>
      </c>
      <c r="V58" s="1" t="str">
        <f ca="1">IF(Table13[[#This Row],[order_date]]&gt;TODAY()-30,"Recent","Old")</f>
        <v>Old</v>
      </c>
      <c r="W58" s="2" t="str">
        <f>IF(WEEKDAY(Table13[[#This Row],[order_date]],2)&gt;5,"Weekend","Weekday")</f>
        <v>Weekend</v>
      </c>
    </row>
    <row r="59" spans="1:23" x14ac:dyDescent="0.3">
      <c r="A59" s="1">
        <v>58</v>
      </c>
      <c r="B59" s="1" t="s">
        <v>71</v>
      </c>
      <c r="C59" s="1" t="s">
        <v>13</v>
      </c>
      <c r="D59" s="1">
        <v>59</v>
      </c>
      <c r="E59" s="1" t="s">
        <v>23</v>
      </c>
      <c r="F59" s="1" t="s">
        <v>228</v>
      </c>
      <c r="G59" s="1" t="s">
        <v>222</v>
      </c>
      <c r="H59" s="1">
        <v>6.68</v>
      </c>
      <c r="I59" s="1">
        <v>20</v>
      </c>
      <c r="J59" s="1">
        <v>1</v>
      </c>
      <c r="K59" s="2">
        <v>45472</v>
      </c>
      <c r="L59" s="1" t="s">
        <v>23</v>
      </c>
      <c r="M59" s="1" t="s">
        <v>283</v>
      </c>
      <c r="N59" s="1">
        <v>97.1</v>
      </c>
      <c r="O59" s="1" t="s">
        <v>280</v>
      </c>
      <c r="P59" s="1" t="str">
        <f>TRIM(Table13[[#This Row],[item_name]])</f>
        <v>Drink Activity</v>
      </c>
      <c r="Q59" s="1" t="str">
        <f>IF(Table13[[#This Row],[amount]]=Table13[[#This Row],[price]]*Table13[[#This Row],[quantity]],"OK","CHECK")</f>
        <v>CHECK</v>
      </c>
      <c r="R59" s="1" t="str">
        <f>IF(OR(Table13[[#This Row],[age]]&lt;17,Table13[[#This Row],[age]]&gt;100),"OUTLIER","OK")</f>
        <v>OK</v>
      </c>
      <c r="S59" s="1">
        <f>Table13[[#This Row],[price]]*Table13[[#This Row],[quantity]]</f>
        <v>6.68</v>
      </c>
      <c r="T59" s="1" t="str">
        <f>IF(ISNUMBER(SEARCH("Pizza",Table13[[#This Row],[Space Trimming]])),"Yes","No")</f>
        <v>No</v>
      </c>
      <c r="U59" s="1" t="str">
        <f>IF(Table13[[#This Row],[quantity]]&gt;3,"Normal","Low")</f>
        <v>Low</v>
      </c>
      <c r="V59" s="1" t="str">
        <f ca="1">IF(Table13[[#This Row],[order_date]]&gt;TODAY()-30,"Recent","Old")</f>
        <v>Old</v>
      </c>
      <c r="W59" s="2" t="str">
        <f>IF(WEEKDAY(Table13[[#This Row],[order_date]],2)&gt;5,"Weekend","Weekday")</f>
        <v>Weekend</v>
      </c>
    </row>
    <row r="60" spans="1:23" x14ac:dyDescent="0.3">
      <c r="A60" s="1">
        <v>59</v>
      </c>
      <c r="B60" s="1" t="s">
        <v>72</v>
      </c>
      <c r="C60" s="1" t="s">
        <v>10</v>
      </c>
      <c r="D60" s="1">
        <v>38</v>
      </c>
      <c r="E60" s="1" t="s">
        <v>23</v>
      </c>
      <c r="F60" s="1" t="s">
        <v>229</v>
      </c>
      <c r="G60" s="1" t="s">
        <v>230</v>
      </c>
      <c r="H60" s="1">
        <v>11.64</v>
      </c>
      <c r="I60" s="1">
        <v>20</v>
      </c>
      <c r="J60" s="1">
        <v>2</v>
      </c>
      <c r="K60" s="2">
        <v>45083</v>
      </c>
      <c r="L60" s="1" t="s">
        <v>7</v>
      </c>
      <c r="M60" s="1" t="s">
        <v>281</v>
      </c>
      <c r="N60" s="1">
        <v>100.81</v>
      </c>
      <c r="O60" s="1" t="s">
        <v>280</v>
      </c>
      <c r="P60" s="1" t="str">
        <f>TRIM(Table13[[#This Row],[item_name]])</f>
        <v>Drink Alone</v>
      </c>
      <c r="Q60" s="1" t="str">
        <f>IF(Table13[[#This Row],[amount]]=Table13[[#This Row],[price]]*Table13[[#This Row],[quantity]],"OK","CHECK")</f>
        <v>CHECK</v>
      </c>
      <c r="R60" s="1" t="str">
        <f>IF(OR(Table13[[#This Row],[age]]&lt;17,Table13[[#This Row],[age]]&gt;100),"OUTLIER","OK")</f>
        <v>OK</v>
      </c>
      <c r="S60" s="1">
        <f>Table13[[#This Row],[price]]*Table13[[#This Row],[quantity]]</f>
        <v>23.28</v>
      </c>
      <c r="T60" s="1" t="str">
        <f>IF(ISNUMBER(SEARCH("Pizza",Table13[[#This Row],[Space Trimming]])),"Yes","No")</f>
        <v>No</v>
      </c>
      <c r="U60" s="1" t="str">
        <f>IF(Table13[[#This Row],[quantity]]&gt;3,"Normal","Low")</f>
        <v>Low</v>
      </c>
      <c r="V60" s="1" t="str">
        <f ca="1">IF(Table13[[#This Row],[order_date]]&gt;TODAY()-30,"Recent","Old")</f>
        <v>Old</v>
      </c>
      <c r="W60" s="2" t="str">
        <f>IF(WEEKDAY(Table13[[#This Row],[order_date]],2)&gt;5,"Weekend","Weekday")</f>
        <v>Weekday</v>
      </c>
    </row>
    <row r="61" spans="1:23" x14ac:dyDescent="0.3">
      <c r="A61" s="1">
        <v>60</v>
      </c>
      <c r="B61" s="1" t="s">
        <v>73</v>
      </c>
      <c r="C61" s="1" t="s">
        <v>10</v>
      </c>
      <c r="D61" s="1">
        <v>13</v>
      </c>
      <c r="E61" s="1" t="s">
        <v>16</v>
      </c>
      <c r="F61" s="1" t="s">
        <v>231</v>
      </c>
      <c r="G61" s="1" t="s">
        <v>219</v>
      </c>
      <c r="H61" s="1">
        <v>10.54</v>
      </c>
      <c r="I61" s="1">
        <v>21</v>
      </c>
      <c r="J61" s="1">
        <v>1</v>
      </c>
      <c r="K61" s="2">
        <v>44962</v>
      </c>
      <c r="L61" s="1" t="s">
        <v>14</v>
      </c>
      <c r="M61" s="1" t="s">
        <v>281</v>
      </c>
      <c r="N61" s="1">
        <v>25.31</v>
      </c>
      <c r="O61" s="1" t="s">
        <v>280</v>
      </c>
      <c r="P61" s="1" t="str">
        <f>TRIM(Table13[[#This Row],[item_name]])</f>
        <v>Pizza Human</v>
      </c>
      <c r="Q61" s="1" t="str">
        <f>IF(Table13[[#This Row],[amount]]=Table13[[#This Row],[price]]*Table13[[#This Row],[quantity]],"OK","CHECK")</f>
        <v>CHECK</v>
      </c>
      <c r="R61" s="1" t="str">
        <f>IF(OR(Table13[[#This Row],[age]]&lt;17,Table13[[#This Row],[age]]&gt;100),"OUTLIER","OK")</f>
        <v>OUTLIER</v>
      </c>
      <c r="S61" s="1">
        <f>Table13[[#This Row],[price]]*Table13[[#This Row],[quantity]]</f>
        <v>10.54</v>
      </c>
      <c r="T61" s="1" t="str">
        <f>IF(ISNUMBER(SEARCH("Pizza",Table13[[#This Row],[Space Trimming]])),"Yes","No")</f>
        <v>Yes</v>
      </c>
      <c r="U61" s="1" t="str">
        <f>IF(Table13[[#This Row],[quantity]]&gt;3,"Normal","Low")</f>
        <v>Low</v>
      </c>
      <c r="V61" s="1" t="str">
        <f ca="1">IF(Table13[[#This Row],[order_date]]&gt;TODAY()-30,"Recent","Old")</f>
        <v>Old</v>
      </c>
      <c r="W61" s="2" t="str">
        <f>IF(WEEKDAY(Table13[[#This Row],[order_date]],2)&gt;5,"Weekend","Weekday")</f>
        <v>Weekend</v>
      </c>
    </row>
    <row r="62" spans="1:23" x14ac:dyDescent="0.3">
      <c r="A62" s="1">
        <v>61</v>
      </c>
      <c r="B62" s="1" t="s">
        <v>74</v>
      </c>
      <c r="C62" s="1" t="s">
        <v>10</v>
      </c>
      <c r="D62" s="1">
        <v>15</v>
      </c>
      <c r="E62" s="1" t="s">
        <v>16</v>
      </c>
      <c r="F62" s="1" t="s">
        <v>232</v>
      </c>
      <c r="G62" s="1" t="s">
        <v>219</v>
      </c>
      <c r="H62" s="1">
        <v>14.99</v>
      </c>
      <c r="I62" s="1">
        <v>21</v>
      </c>
      <c r="J62" s="1">
        <v>3</v>
      </c>
      <c r="K62" s="2">
        <v>45414</v>
      </c>
      <c r="L62" s="1" t="s">
        <v>16</v>
      </c>
      <c r="M62" s="1" t="s">
        <v>279</v>
      </c>
      <c r="N62" s="1">
        <v>115.44</v>
      </c>
      <c r="O62" s="1" t="s">
        <v>280</v>
      </c>
      <c r="P62" s="1" t="str">
        <f>TRIM(Table13[[#This Row],[item_name]])</f>
        <v>Pizza Soldier</v>
      </c>
      <c r="Q62" s="1" t="str">
        <f>IF(Table13[[#This Row],[amount]]=Table13[[#This Row],[price]]*Table13[[#This Row],[quantity]],"OK","CHECK")</f>
        <v>CHECK</v>
      </c>
      <c r="R62" s="1" t="str">
        <f>IF(OR(Table13[[#This Row],[age]]&lt;17,Table13[[#This Row],[age]]&gt;100),"OUTLIER","OK")</f>
        <v>OUTLIER</v>
      </c>
      <c r="S62" s="1">
        <f>Table13[[#This Row],[price]]*Table13[[#This Row],[quantity]]</f>
        <v>44.97</v>
      </c>
      <c r="T62" s="1" t="str">
        <f>IF(ISNUMBER(SEARCH("Pizza",Table13[[#This Row],[Space Trimming]])),"Yes","No")</f>
        <v>Yes</v>
      </c>
      <c r="U62" s="1" t="str">
        <f>IF(Table13[[#This Row],[quantity]]&gt;3,"Normal","Low")</f>
        <v>Low</v>
      </c>
      <c r="V62" s="1" t="str">
        <f ca="1">IF(Table13[[#This Row],[order_date]]&gt;TODAY()-30,"Recent","Old")</f>
        <v>Old</v>
      </c>
      <c r="W62" s="2" t="str">
        <f>IF(WEEKDAY(Table13[[#This Row],[order_date]],2)&gt;5,"Weekend","Weekday")</f>
        <v>Weekday</v>
      </c>
    </row>
    <row r="63" spans="1:23" x14ac:dyDescent="0.3">
      <c r="A63" s="1">
        <v>62</v>
      </c>
      <c r="B63" s="1" t="s">
        <v>75</v>
      </c>
      <c r="C63" s="1" t="s">
        <v>13</v>
      </c>
      <c r="D63" s="1">
        <v>63</v>
      </c>
      <c r="E63" s="1" t="s">
        <v>14</v>
      </c>
      <c r="F63" s="1" t="s">
        <v>233</v>
      </c>
      <c r="G63" s="1" t="s">
        <v>224</v>
      </c>
      <c r="H63" s="1">
        <v>12.19</v>
      </c>
      <c r="I63" s="1">
        <v>21</v>
      </c>
      <c r="J63" s="1">
        <v>3</v>
      </c>
      <c r="K63" s="2">
        <v>45206</v>
      </c>
      <c r="L63" s="1" t="s">
        <v>18</v>
      </c>
      <c r="M63" s="1" t="s">
        <v>279</v>
      </c>
      <c r="N63" s="1">
        <v>42.83</v>
      </c>
      <c r="O63" s="1" t="s">
        <v>280</v>
      </c>
      <c r="P63" s="1" t="str">
        <f>TRIM(Table13[[#This Row],[item_name]])</f>
        <v>Pasta Partner</v>
      </c>
      <c r="Q63" s="1" t="str">
        <f>IF(Table13[[#This Row],[amount]]=Table13[[#This Row],[price]]*Table13[[#This Row],[quantity]],"OK","CHECK")</f>
        <v>CHECK</v>
      </c>
      <c r="R63" s="1" t="str">
        <f>IF(OR(Table13[[#This Row],[age]]&lt;17,Table13[[#This Row],[age]]&gt;100),"OUTLIER","OK")</f>
        <v>OK</v>
      </c>
      <c r="S63" s="1">
        <f>Table13[[#This Row],[price]]*Table13[[#This Row],[quantity]]</f>
        <v>36.57</v>
      </c>
      <c r="T63" s="1" t="str">
        <f>IF(ISNUMBER(SEARCH("Pizza",Table13[[#This Row],[Space Trimming]])),"Yes","No")</f>
        <v>No</v>
      </c>
      <c r="U63" s="1" t="str">
        <f>IF(Table13[[#This Row],[quantity]]&gt;3,"Normal","Low")</f>
        <v>Low</v>
      </c>
      <c r="V63" s="1" t="str">
        <f ca="1">IF(Table13[[#This Row],[order_date]]&gt;TODAY()-30,"Recent","Old")</f>
        <v>Old</v>
      </c>
      <c r="W63" s="2" t="str">
        <f>IF(WEEKDAY(Table13[[#This Row],[order_date]],2)&gt;5,"Weekend","Weekday")</f>
        <v>Weekend</v>
      </c>
    </row>
    <row r="64" spans="1:23" x14ac:dyDescent="0.3">
      <c r="A64" s="1">
        <v>63</v>
      </c>
      <c r="B64" s="1" t="s">
        <v>76</v>
      </c>
      <c r="C64" s="1" t="s">
        <v>10</v>
      </c>
      <c r="D64" s="1">
        <v>48</v>
      </c>
      <c r="E64" s="1" t="s">
        <v>18</v>
      </c>
      <c r="F64" s="1" t="s">
        <v>234</v>
      </c>
      <c r="G64" s="1" t="s">
        <v>224</v>
      </c>
      <c r="H64" s="1">
        <v>15.1</v>
      </c>
      <c r="I64" s="1">
        <v>22</v>
      </c>
      <c r="J64" s="1">
        <v>2</v>
      </c>
      <c r="K64" s="2">
        <v>45218</v>
      </c>
      <c r="L64" s="1" t="s">
        <v>7</v>
      </c>
      <c r="M64" s="1" t="s">
        <v>279</v>
      </c>
      <c r="N64" s="1">
        <v>91.35</v>
      </c>
      <c r="O64" s="1" t="s">
        <v>282</v>
      </c>
      <c r="P64" s="1" t="str">
        <f>TRIM(Table13[[#This Row],[item_name]])</f>
        <v>Burger Able</v>
      </c>
      <c r="Q64" s="1" t="str">
        <f>IF(Table13[[#This Row],[amount]]=Table13[[#This Row],[price]]*Table13[[#This Row],[quantity]],"OK","CHECK")</f>
        <v>CHECK</v>
      </c>
      <c r="R64" s="1" t="str">
        <f>IF(OR(Table13[[#This Row],[age]]&lt;17,Table13[[#This Row],[age]]&gt;100),"OUTLIER","OK")</f>
        <v>OK</v>
      </c>
      <c r="S64" s="1">
        <f>Table13[[#This Row],[price]]*Table13[[#This Row],[quantity]]</f>
        <v>30.2</v>
      </c>
      <c r="T64" s="1" t="str">
        <f>IF(ISNUMBER(SEARCH("Pizza",Table13[[#This Row],[Space Trimming]])),"Yes","No")</f>
        <v>No</v>
      </c>
      <c r="U64" s="1" t="str">
        <f>IF(Table13[[#This Row],[quantity]]&gt;3,"Normal","Low")</f>
        <v>Low</v>
      </c>
      <c r="V64" s="1" t="str">
        <f ca="1">IF(Table13[[#This Row],[order_date]]&gt;TODAY()-30,"Recent","Old")</f>
        <v>Old</v>
      </c>
      <c r="W64" s="2" t="str">
        <f>IF(WEEKDAY(Table13[[#This Row],[order_date]],2)&gt;5,"Weekend","Weekday")</f>
        <v>Weekday</v>
      </c>
    </row>
    <row r="65" spans="1:23" x14ac:dyDescent="0.3">
      <c r="A65" s="1">
        <v>64</v>
      </c>
      <c r="B65" s="1" t="s">
        <v>77</v>
      </c>
      <c r="C65" s="1" t="s">
        <v>6</v>
      </c>
      <c r="D65" s="1">
        <v>32</v>
      </c>
      <c r="E65" s="1" t="s">
        <v>11</v>
      </c>
      <c r="F65" s="1" t="s">
        <v>235</v>
      </c>
      <c r="G65" s="1" t="s">
        <v>224</v>
      </c>
      <c r="H65" s="1">
        <v>3.35</v>
      </c>
      <c r="I65" s="1">
        <v>22</v>
      </c>
      <c r="J65" s="1">
        <v>2</v>
      </c>
      <c r="K65" s="2">
        <v>45266</v>
      </c>
      <c r="L65" s="1" t="s">
        <v>14</v>
      </c>
      <c r="M65" s="1" t="s">
        <v>281</v>
      </c>
      <c r="N65" s="1">
        <v>21.07</v>
      </c>
      <c r="O65" s="1" t="s">
        <v>280</v>
      </c>
      <c r="P65" s="1" t="str">
        <f>TRIM(Table13[[#This Row],[item_name]])</f>
        <v>Dessert Lawyer</v>
      </c>
      <c r="Q65" s="1" t="str">
        <f>IF(Table13[[#This Row],[amount]]=Table13[[#This Row],[price]]*Table13[[#This Row],[quantity]],"OK","CHECK")</f>
        <v>CHECK</v>
      </c>
      <c r="R65" s="1" t="str">
        <f>IF(OR(Table13[[#This Row],[age]]&lt;17,Table13[[#This Row],[age]]&gt;100),"OUTLIER","OK")</f>
        <v>OK</v>
      </c>
      <c r="S65" s="1">
        <f>Table13[[#This Row],[price]]*Table13[[#This Row],[quantity]]</f>
        <v>6.7</v>
      </c>
      <c r="T65" s="1" t="str">
        <f>IF(ISNUMBER(SEARCH("Pizza",Table13[[#This Row],[Space Trimming]])),"Yes","No")</f>
        <v>No</v>
      </c>
      <c r="U65" s="1" t="str">
        <f>IF(Table13[[#This Row],[quantity]]&gt;3,"Normal","Low")</f>
        <v>Low</v>
      </c>
      <c r="V65" s="1" t="str">
        <f ca="1">IF(Table13[[#This Row],[order_date]]&gt;TODAY()-30,"Recent","Old")</f>
        <v>Old</v>
      </c>
      <c r="W65" s="2" t="str">
        <f>IF(WEEKDAY(Table13[[#This Row],[order_date]],2)&gt;5,"Weekend","Weekday")</f>
        <v>Weekday</v>
      </c>
    </row>
    <row r="66" spans="1:23" x14ac:dyDescent="0.3">
      <c r="A66" s="1">
        <v>65</v>
      </c>
      <c r="B66" s="1" t="s">
        <v>78</v>
      </c>
      <c r="C66" s="1" t="s">
        <v>10</v>
      </c>
      <c r="D66" s="1">
        <v>39</v>
      </c>
      <c r="E66" s="1" t="s">
        <v>16</v>
      </c>
      <c r="F66" s="1" t="s">
        <v>236</v>
      </c>
      <c r="G66" s="1" t="s">
        <v>219</v>
      </c>
      <c r="H66" s="1">
        <v>10.029999999999999</v>
      </c>
      <c r="I66" s="1">
        <v>23</v>
      </c>
      <c r="J66" s="1">
        <v>3</v>
      </c>
      <c r="K66" s="2">
        <v>45434</v>
      </c>
      <c r="L66" s="1" t="s">
        <v>16</v>
      </c>
      <c r="M66" s="1" t="s">
        <v>279</v>
      </c>
      <c r="N66" s="1">
        <v>115.03</v>
      </c>
      <c r="O66" s="1" t="s">
        <v>282</v>
      </c>
      <c r="P66" s="1" t="str">
        <f>TRIM(Table13[[#This Row],[item_name]])</f>
        <v>Salad Age</v>
      </c>
      <c r="Q66" s="1" t="str">
        <f>IF(Table13[[#This Row],[amount]]=Table13[[#This Row],[price]]*Table13[[#This Row],[quantity]],"OK","CHECK")</f>
        <v>CHECK</v>
      </c>
      <c r="R66" s="1" t="str">
        <f>IF(OR(Table13[[#This Row],[age]]&lt;17,Table13[[#This Row],[age]]&gt;100),"OUTLIER","OK")</f>
        <v>OK</v>
      </c>
      <c r="S66" s="1">
        <f>Table13[[#This Row],[price]]*Table13[[#This Row],[quantity]]</f>
        <v>30.089999999999996</v>
      </c>
      <c r="T66" s="1" t="str">
        <f>IF(ISNUMBER(SEARCH("Pizza",Table13[[#This Row],[Space Trimming]])),"Yes","No")</f>
        <v>No</v>
      </c>
      <c r="U66" s="1" t="str">
        <f>IF(Table13[[#This Row],[quantity]]&gt;3,"Normal","Low")</f>
        <v>Low</v>
      </c>
      <c r="V66" s="1" t="str">
        <f ca="1">IF(Table13[[#This Row],[order_date]]&gt;TODAY()-30,"Recent","Old")</f>
        <v>Old</v>
      </c>
      <c r="W66" s="2" t="str">
        <f>IF(WEEKDAY(Table13[[#This Row],[order_date]],2)&gt;5,"Weekend","Weekday")</f>
        <v>Weekday</v>
      </c>
    </row>
    <row r="67" spans="1:23" x14ac:dyDescent="0.3">
      <c r="A67" s="1">
        <v>66</v>
      </c>
      <c r="B67" s="1" t="s">
        <v>79</v>
      </c>
      <c r="C67" s="1" t="s">
        <v>13</v>
      </c>
      <c r="D67" s="1">
        <v>59</v>
      </c>
      <c r="E67" s="1" t="s">
        <v>23</v>
      </c>
      <c r="F67" s="1" t="s">
        <v>237</v>
      </c>
      <c r="G67" s="1" t="s">
        <v>217</v>
      </c>
      <c r="H67" s="1">
        <v>8.92</v>
      </c>
      <c r="I67" s="1">
        <v>23</v>
      </c>
      <c r="J67" s="1">
        <v>1</v>
      </c>
      <c r="K67" s="2">
        <v>45280</v>
      </c>
      <c r="L67" s="1" t="s">
        <v>14</v>
      </c>
      <c r="M67" s="1" t="s">
        <v>283</v>
      </c>
      <c r="N67" s="1">
        <v>59.43</v>
      </c>
      <c r="O67" s="1" t="s">
        <v>282</v>
      </c>
      <c r="P67" s="1" t="str">
        <f>TRIM(Table13[[#This Row],[item_name]])</f>
        <v>Pizza Strategy</v>
      </c>
      <c r="Q67" s="1" t="str">
        <f>IF(Table13[[#This Row],[amount]]=Table13[[#This Row],[price]]*Table13[[#This Row],[quantity]],"OK","CHECK")</f>
        <v>CHECK</v>
      </c>
      <c r="R67" s="1" t="str">
        <f>IF(OR(Table13[[#This Row],[age]]&lt;17,Table13[[#This Row],[age]]&gt;100),"OUTLIER","OK")</f>
        <v>OK</v>
      </c>
      <c r="S67" s="1">
        <f>Table13[[#This Row],[price]]*Table13[[#This Row],[quantity]]</f>
        <v>8.92</v>
      </c>
      <c r="T67" s="1" t="str">
        <f>IF(ISNUMBER(SEARCH("Pizza",Table13[[#This Row],[Space Trimming]])),"Yes","No")</f>
        <v>Yes</v>
      </c>
      <c r="U67" s="1" t="str">
        <f>IF(Table13[[#This Row],[quantity]]&gt;3,"Normal","Low")</f>
        <v>Low</v>
      </c>
      <c r="V67" s="1" t="str">
        <f ca="1">IF(Table13[[#This Row],[order_date]]&gt;TODAY()-30,"Recent","Old")</f>
        <v>Old</v>
      </c>
      <c r="W67" s="2" t="str">
        <f>IF(WEEKDAY(Table13[[#This Row],[order_date]],2)&gt;5,"Weekend","Weekday")</f>
        <v>Weekday</v>
      </c>
    </row>
    <row r="68" spans="1:23" x14ac:dyDescent="0.3">
      <c r="A68" s="1">
        <v>67</v>
      </c>
      <c r="B68" s="1" t="s">
        <v>80</v>
      </c>
      <c r="C68" s="1" t="s">
        <v>13</v>
      </c>
      <c r="D68" s="1">
        <v>52</v>
      </c>
      <c r="E68" s="1" t="s">
        <v>11</v>
      </c>
      <c r="F68" s="1" t="s">
        <v>238</v>
      </c>
      <c r="G68" s="1" t="s">
        <v>222</v>
      </c>
      <c r="H68" s="1">
        <v>13.08</v>
      </c>
      <c r="I68" s="1">
        <v>23</v>
      </c>
      <c r="J68" s="1">
        <v>2</v>
      </c>
      <c r="K68" s="2">
        <v>44941</v>
      </c>
      <c r="L68" s="1" t="s">
        <v>7</v>
      </c>
      <c r="M68" s="1" t="s">
        <v>281</v>
      </c>
      <c r="N68" s="1">
        <v>126.48</v>
      </c>
      <c r="O68" s="1" t="s">
        <v>282</v>
      </c>
      <c r="P68" s="1" t="str">
        <f>TRIM(Table13[[#This Row],[item_name]])</f>
        <v>Burger Adult</v>
      </c>
      <c r="Q68" s="1" t="str">
        <f>IF(Table13[[#This Row],[amount]]=Table13[[#This Row],[price]]*Table13[[#This Row],[quantity]],"OK","CHECK")</f>
        <v>CHECK</v>
      </c>
      <c r="R68" s="1" t="str">
        <f>IF(OR(Table13[[#This Row],[age]]&lt;17,Table13[[#This Row],[age]]&gt;100),"OUTLIER","OK")</f>
        <v>OK</v>
      </c>
      <c r="S68" s="1">
        <f>Table13[[#This Row],[price]]*Table13[[#This Row],[quantity]]</f>
        <v>26.16</v>
      </c>
      <c r="T68" s="1" t="str">
        <f>IF(ISNUMBER(SEARCH("Pizza",Table13[[#This Row],[Space Trimming]])),"Yes","No")</f>
        <v>No</v>
      </c>
      <c r="U68" s="1" t="str">
        <f>IF(Table13[[#This Row],[quantity]]&gt;3,"Normal","Low")</f>
        <v>Low</v>
      </c>
      <c r="V68" s="1" t="str">
        <f ca="1">IF(Table13[[#This Row],[order_date]]&gt;TODAY()-30,"Recent","Old")</f>
        <v>Old</v>
      </c>
      <c r="W68" s="2" t="str">
        <f>IF(WEEKDAY(Table13[[#This Row],[order_date]],2)&gt;5,"Weekend","Weekday")</f>
        <v>Weekend</v>
      </c>
    </row>
    <row r="69" spans="1:23" x14ac:dyDescent="0.3">
      <c r="A69" s="1">
        <v>68</v>
      </c>
      <c r="B69" s="1" t="s">
        <v>81</v>
      </c>
      <c r="C69" s="1" t="s">
        <v>10</v>
      </c>
      <c r="D69" s="1">
        <v>11</v>
      </c>
      <c r="E69" s="1" t="s">
        <v>11</v>
      </c>
      <c r="F69" s="1" t="s">
        <v>239</v>
      </c>
      <c r="G69" s="1" t="s">
        <v>219</v>
      </c>
      <c r="H69" s="1">
        <v>8.82</v>
      </c>
      <c r="I69" s="1">
        <v>23</v>
      </c>
      <c r="J69" s="1">
        <v>1</v>
      </c>
      <c r="K69" s="2">
        <v>45423</v>
      </c>
      <c r="L69" s="1" t="s">
        <v>18</v>
      </c>
      <c r="M69" s="1" t="s">
        <v>283</v>
      </c>
      <c r="N69" s="1">
        <v>92.53</v>
      </c>
      <c r="O69" s="1" t="s">
        <v>280</v>
      </c>
      <c r="P69" s="1" t="str">
        <f>TRIM(Table13[[#This Row],[item_name]])</f>
        <v>Pizza Contain</v>
      </c>
      <c r="Q69" s="1" t="str">
        <f>IF(Table13[[#This Row],[amount]]=Table13[[#This Row],[price]]*Table13[[#This Row],[quantity]],"OK","CHECK")</f>
        <v>CHECK</v>
      </c>
      <c r="R69" s="1" t="str">
        <f>IF(OR(Table13[[#This Row],[age]]&lt;17,Table13[[#This Row],[age]]&gt;100),"OUTLIER","OK")</f>
        <v>OUTLIER</v>
      </c>
      <c r="S69" s="1">
        <f>Table13[[#This Row],[price]]*Table13[[#This Row],[quantity]]</f>
        <v>8.82</v>
      </c>
      <c r="T69" s="1" t="str">
        <f>IF(ISNUMBER(SEARCH("Pizza",Table13[[#This Row],[Space Trimming]])),"Yes","No")</f>
        <v>Yes</v>
      </c>
      <c r="U69" s="1" t="str">
        <f>IF(Table13[[#This Row],[quantity]]&gt;3,"Normal","Low")</f>
        <v>Low</v>
      </c>
      <c r="V69" s="1" t="str">
        <f ca="1">IF(Table13[[#This Row],[order_date]]&gt;TODAY()-30,"Recent","Old")</f>
        <v>Old</v>
      </c>
      <c r="W69" s="2" t="str">
        <f>IF(WEEKDAY(Table13[[#This Row],[order_date]],2)&gt;5,"Weekend","Weekday")</f>
        <v>Weekend</v>
      </c>
    </row>
    <row r="70" spans="1:23" x14ac:dyDescent="0.3">
      <c r="A70" s="1">
        <v>69</v>
      </c>
      <c r="B70" s="1" t="s">
        <v>82</v>
      </c>
      <c r="C70" s="1" t="s">
        <v>10</v>
      </c>
      <c r="D70" s="1">
        <v>14</v>
      </c>
      <c r="E70" s="1" t="s">
        <v>14</v>
      </c>
      <c r="F70" s="1" t="s">
        <v>240</v>
      </c>
      <c r="G70" s="1" t="s">
        <v>224</v>
      </c>
      <c r="H70" s="1">
        <v>11.34</v>
      </c>
      <c r="I70" s="1">
        <v>24</v>
      </c>
      <c r="J70" s="1">
        <v>2</v>
      </c>
      <c r="K70" s="2">
        <v>44971</v>
      </c>
      <c r="L70" s="1" t="s">
        <v>11</v>
      </c>
      <c r="M70" s="1" t="s">
        <v>283</v>
      </c>
      <c r="N70" s="1">
        <v>120.38</v>
      </c>
      <c r="O70" s="1" t="s">
        <v>282</v>
      </c>
      <c r="P70" s="1" t="str">
        <f>TRIM(Table13[[#This Row],[item_name]])</f>
        <v>Dessert Continue</v>
      </c>
      <c r="Q70" s="1" t="str">
        <f>IF(Table13[[#This Row],[amount]]=Table13[[#This Row],[price]]*Table13[[#This Row],[quantity]],"OK","CHECK")</f>
        <v>CHECK</v>
      </c>
      <c r="R70" s="1" t="str">
        <f>IF(OR(Table13[[#This Row],[age]]&lt;17,Table13[[#This Row],[age]]&gt;100),"OUTLIER","OK")</f>
        <v>OUTLIER</v>
      </c>
      <c r="S70" s="1">
        <f>Table13[[#This Row],[price]]*Table13[[#This Row],[quantity]]</f>
        <v>22.68</v>
      </c>
      <c r="T70" s="1" t="str">
        <f>IF(ISNUMBER(SEARCH("Pizza",Table13[[#This Row],[Space Trimming]])),"Yes","No")</f>
        <v>No</v>
      </c>
      <c r="U70" s="1" t="str">
        <f>IF(Table13[[#This Row],[quantity]]&gt;3,"Normal","Low")</f>
        <v>Low</v>
      </c>
      <c r="V70" s="1" t="str">
        <f ca="1">IF(Table13[[#This Row],[order_date]]&gt;TODAY()-30,"Recent","Old")</f>
        <v>Old</v>
      </c>
      <c r="W70" s="2" t="str">
        <f>IF(WEEKDAY(Table13[[#This Row],[order_date]],2)&gt;5,"Weekend","Weekday")</f>
        <v>Weekday</v>
      </c>
    </row>
    <row r="71" spans="1:23" x14ac:dyDescent="0.3">
      <c r="A71" s="1">
        <v>70</v>
      </c>
      <c r="B71" s="1" t="s">
        <v>83</v>
      </c>
      <c r="C71" s="1" t="s">
        <v>13</v>
      </c>
      <c r="D71" s="1">
        <v>28</v>
      </c>
      <c r="E71" s="1" t="s">
        <v>11</v>
      </c>
      <c r="F71" s="1" t="s">
        <v>241</v>
      </c>
      <c r="G71" s="1" t="s">
        <v>227</v>
      </c>
      <c r="H71" s="1">
        <v>16.8</v>
      </c>
      <c r="I71" s="1">
        <v>24</v>
      </c>
      <c r="J71" s="1">
        <v>2</v>
      </c>
      <c r="K71" s="2">
        <v>45276</v>
      </c>
      <c r="L71" s="1" t="s">
        <v>16</v>
      </c>
      <c r="M71" s="1" t="s">
        <v>283</v>
      </c>
      <c r="N71" s="1">
        <v>35.07</v>
      </c>
      <c r="O71" s="1" t="s">
        <v>282</v>
      </c>
      <c r="P71" s="1" t="str">
        <f>TRIM(Table13[[#This Row],[item_name]])</f>
        <v>Salad Color</v>
      </c>
      <c r="Q71" s="1" t="str">
        <f>IF(Table13[[#This Row],[amount]]=Table13[[#This Row],[price]]*Table13[[#This Row],[quantity]],"OK","CHECK")</f>
        <v>CHECK</v>
      </c>
      <c r="R71" s="1" t="str">
        <f>IF(OR(Table13[[#This Row],[age]]&lt;17,Table13[[#This Row],[age]]&gt;100),"OUTLIER","OK")</f>
        <v>OK</v>
      </c>
      <c r="S71" s="1">
        <f>Table13[[#This Row],[price]]*Table13[[#This Row],[quantity]]</f>
        <v>33.6</v>
      </c>
      <c r="T71" s="1" t="str">
        <f>IF(ISNUMBER(SEARCH("Pizza",Table13[[#This Row],[Space Trimming]])),"Yes","No")</f>
        <v>No</v>
      </c>
      <c r="U71" s="1" t="str">
        <f>IF(Table13[[#This Row],[quantity]]&gt;3,"Normal","Low")</f>
        <v>Low</v>
      </c>
      <c r="V71" s="1" t="str">
        <f ca="1">IF(Table13[[#This Row],[order_date]]&gt;TODAY()-30,"Recent","Old")</f>
        <v>Old</v>
      </c>
      <c r="W71" s="2" t="str">
        <f>IF(WEEKDAY(Table13[[#This Row],[order_date]],2)&gt;5,"Weekend","Weekday")</f>
        <v>Weekend</v>
      </c>
    </row>
    <row r="72" spans="1:23" x14ac:dyDescent="0.3">
      <c r="A72" s="1">
        <v>71</v>
      </c>
      <c r="B72" s="1" t="s">
        <v>84</v>
      </c>
      <c r="C72" s="1" t="s">
        <v>6</v>
      </c>
      <c r="D72" s="1">
        <v>35</v>
      </c>
      <c r="E72" s="1" t="s">
        <v>14</v>
      </c>
      <c r="F72" s="1" t="s">
        <v>242</v>
      </c>
      <c r="G72" s="1" t="s">
        <v>217</v>
      </c>
      <c r="H72" s="1">
        <v>4.33</v>
      </c>
      <c r="I72" s="1">
        <v>24</v>
      </c>
      <c r="J72" s="1">
        <v>2</v>
      </c>
      <c r="K72" s="2">
        <v>45251</v>
      </c>
      <c r="L72" s="1" t="s">
        <v>18</v>
      </c>
      <c r="M72" s="1" t="s">
        <v>281</v>
      </c>
      <c r="N72" s="1">
        <v>39.03</v>
      </c>
      <c r="O72" s="1" t="s">
        <v>280</v>
      </c>
      <c r="P72" s="1" t="str">
        <f>TRIM(Table13[[#This Row],[item_name]])</f>
        <v>Pasta Street</v>
      </c>
      <c r="Q72" s="1" t="str">
        <f>IF(Table13[[#This Row],[amount]]=Table13[[#This Row],[price]]*Table13[[#This Row],[quantity]],"OK","CHECK")</f>
        <v>CHECK</v>
      </c>
      <c r="R72" s="1" t="str">
        <f>IF(OR(Table13[[#This Row],[age]]&lt;17,Table13[[#This Row],[age]]&gt;100),"OUTLIER","OK")</f>
        <v>OK</v>
      </c>
      <c r="S72" s="1">
        <f>Table13[[#This Row],[price]]*Table13[[#This Row],[quantity]]</f>
        <v>8.66</v>
      </c>
      <c r="T72" s="1" t="str">
        <f>IF(ISNUMBER(SEARCH("Pizza",Table13[[#This Row],[Space Trimming]])),"Yes","No")</f>
        <v>No</v>
      </c>
      <c r="U72" s="1" t="str">
        <f>IF(Table13[[#This Row],[quantity]]&gt;3,"Normal","Low")</f>
        <v>Low</v>
      </c>
      <c r="V72" s="1" t="str">
        <f ca="1">IF(Table13[[#This Row],[order_date]]&gt;TODAY()-30,"Recent","Old")</f>
        <v>Old</v>
      </c>
      <c r="W72" s="2" t="str">
        <f>IF(WEEKDAY(Table13[[#This Row],[order_date]],2)&gt;5,"Weekend","Weekday")</f>
        <v>Weekday</v>
      </c>
    </row>
    <row r="73" spans="1:23" x14ac:dyDescent="0.3">
      <c r="A73" s="1">
        <v>72</v>
      </c>
      <c r="B73" s="1" t="s">
        <v>85</v>
      </c>
      <c r="C73" s="1" t="s">
        <v>13</v>
      </c>
      <c r="D73" s="1">
        <v>31</v>
      </c>
      <c r="E73" s="1" t="s">
        <v>14</v>
      </c>
      <c r="F73" s="1" t="s">
        <v>243</v>
      </c>
      <c r="G73" s="1" t="s">
        <v>222</v>
      </c>
      <c r="H73" s="1">
        <v>11.12</v>
      </c>
      <c r="I73" s="1">
        <v>24</v>
      </c>
      <c r="J73" s="1">
        <v>2</v>
      </c>
      <c r="K73" s="2">
        <v>45033</v>
      </c>
      <c r="L73" s="1" t="s">
        <v>11</v>
      </c>
      <c r="M73" s="1" t="s">
        <v>283</v>
      </c>
      <c r="N73" s="1">
        <v>109.3</v>
      </c>
      <c r="O73" s="1" t="s">
        <v>282</v>
      </c>
      <c r="P73" s="1" t="str">
        <f>TRIM(Table13[[#This Row],[item_name]])</f>
        <v>Pizza Environmental</v>
      </c>
      <c r="Q73" s="1" t="str">
        <f>IF(Table13[[#This Row],[amount]]=Table13[[#This Row],[price]]*Table13[[#This Row],[quantity]],"OK","CHECK")</f>
        <v>CHECK</v>
      </c>
      <c r="R73" s="1" t="str">
        <f>IF(OR(Table13[[#This Row],[age]]&lt;17,Table13[[#This Row],[age]]&gt;100),"OUTLIER","OK")</f>
        <v>OK</v>
      </c>
      <c r="S73" s="1">
        <f>Table13[[#This Row],[price]]*Table13[[#This Row],[quantity]]</f>
        <v>22.24</v>
      </c>
      <c r="T73" s="1" t="str">
        <f>IF(ISNUMBER(SEARCH("Pizza",Table13[[#This Row],[Space Trimming]])),"Yes","No")</f>
        <v>Yes</v>
      </c>
      <c r="U73" s="1" t="str">
        <f>IF(Table13[[#This Row],[quantity]]&gt;3,"Normal","Low")</f>
        <v>Low</v>
      </c>
      <c r="V73" s="1" t="str">
        <f ca="1">IF(Table13[[#This Row],[order_date]]&gt;TODAY()-30,"Recent","Old")</f>
        <v>Old</v>
      </c>
      <c r="W73" s="2" t="str">
        <f>IF(WEEKDAY(Table13[[#This Row],[order_date]],2)&gt;5,"Weekend","Weekday")</f>
        <v>Weekday</v>
      </c>
    </row>
    <row r="74" spans="1:23" x14ac:dyDescent="0.3">
      <c r="A74" s="1">
        <v>73</v>
      </c>
      <c r="B74" s="1" t="s">
        <v>86</v>
      </c>
      <c r="C74" s="1" t="s">
        <v>13</v>
      </c>
      <c r="D74" s="1">
        <v>49</v>
      </c>
      <c r="E74" s="1" t="s">
        <v>14</v>
      </c>
      <c r="F74" s="1" t="s">
        <v>244</v>
      </c>
      <c r="G74" s="1" t="s">
        <v>224</v>
      </c>
      <c r="H74" s="1">
        <v>13.82</v>
      </c>
      <c r="I74" s="1">
        <v>25</v>
      </c>
      <c r="J74" s="1">
        <v>2</v>
      </c>
      <c r="K74" s="2">
        <v>45084</v>
      </c>
      <c r="L74" s="1" t="s">
        <v>7</v>
      </c>
      <c r="M74" s="1" t="s">
        <v>279</v>
      </c>
      <c r="N74" s="1">
        <v>58.17</v>
      </c>
      <c r="O74" s="1" t="s">
        <v>280</v>
      </c>
      <c r="P74" s="1" t="str">
        <f>TRIM(Table13[[#This Row],[item_name]])</f>
        <v>Dessert Door</v>
      </c>
      <c r="Q74" s="1" t="str">
        <f>IF(Table13[[#This Row],[amount]]=Table13[[#This Row],[price]]*Table13[[#This Row],[quantity]],"OK","CHECK")</f>
        <v>CHECK</v>
      </c>
      <c r="R74" s="1" t="str">
        <f>IF(OR(Table13[[#This Row],[age]]&lt;17,Table13[[#This Row],[age]]&gt;100),"OUTLIER","OK")</f>
        <v>OK</v>
      </c>
      <c r="S74" s="1">
        <f>Table13[[#This Row],[price]]*Table13[[#This Row],[quantity]]</f>
        <v>27.64</v>
      </c>
      <c r="T74" s="1" t="str">
        <f>IF(ISNUMBER(SEARCH("Pizza",Table13[[#This Row],[Space Trimming]])),"Yes","No")</f>
        <v>No</v>
      </c>
      <c r="U74" s="1" t="str">
        <f>IF(Table13[[#This Row],[quantity]]&gt;3,"Normal","Low")</f>
        <v>Low</v>
      </c>
      <c r="V74" s="1" t="str">
        <f ca="1">IF(Table13[[#This Row],[order_date]]&gt;TODAY()-30,"Recent","Old")</f>
        <v>Old</v>
      </c>
      <c r="W74" s="2" t="str">
        <f>IF(WEEKDAY(Table13[[#This Row],[order_date]],2)&gt;5,"Weekend","Weekday")</f>
        <v>Weekday</v>
      </c>
    </row>
    <row r="75" spans="1:23" x14ac:dyDescent="0.3">
      <c r="A75" s="1">
        <v>74</v>
      </c>
      <c r="B75" s="1" t="s">
        <v>87</v>
      </c>
      <c r="C75" s="1" t="s">
        <v>13</v>
      </c>
      <c r="D75" s="1">
        <v>15</v>
      </c>
      <c r="E75" s="1" t="s">
        <v>7</v>
      </c>
      <c r="F75" s="1" t="s">
        <v>245</v>
      </c>
      <c r="G75" s="1" t="s">
        <v>222</v>
      </c>
      <c r="H75" s="1">
        <v>7.09</v>
      </c>
      <c r="I75" s="1">
        <v>26</v>
      </c>
      <c r="J75" s="1">
        <v>2</v>
      </c>
      <c r="K75" s="2">
        <v>45479</v>
      </c>
      <c r="L75" s="1" t="s">
        <v>7</v>
      </c>
      <c r="M75" s="1" t="s">
        <v>283</v>
      </c>
      <c r="N75" s="1">
        <v>32.33</v>
      </c>
      <c r="O75" s="1" t="s">
        <v>282</v>
      </c>
      <c r="P75" s="1" t="str">
        <f>TRIM(Table13[[#This Row],[item_name]])</f>
        <v>Drink Certainly</v>
      </c>
      <c r="Q75" s="1" t="str">
        <f>IF(Table13[[#This Row],[amount]]=Table13[[#This Row],[price]]*Table13[[#This Row],[quantity]],"OK","CHECK")</f>
        <v>CHECK</v>
      </c>
      <c r="R75" s="1" t="str">
        <f>IF(OR(Table13[[#This Row],[age]]&lt;17,Table13[[#This Row],[age]]&gt;100),"OUTLIER","OK")</f>
        <v>OUTLIER</v>
      </c>
      <c r="S75" s="1">
        <f>Table13[[#This Row],[price]]*Table13[[#This Row],[quantity]]</f>
        <v>14.18</v>
      </c>
      <c r="T75" s="1" t="str">
        <f>IF(ISNUMBER(SEARCH("Pizza",Table13[[#This Row],[Space Trimming]])),"Yes","No")</f>
        <v>No</v>
      </c>
      <c r="U75" s="1" t="str">
        <f>IF(Table13[[#This Row],[quantity]]&gt;3,"Normal","Low")</f>
        <v>Low</v>
      </c>
      <c r="V75" s="1" t="str">
        <f ca="1">IF(Table13[[#This Row],[order_date]]&gt;TODAY()-30,"Recent","Old")</f>
        <v>Old</v>
      </c>
      <c r="W75" s="2" t="str">
        <f>IF(WEEKDAY(Table13[[#This Row],[order_date]],2)&gt;5,"Weekend","Weekday")</f>
        <v>Weekend</v>
      </c>
    </row>
    <row r="76" spans="1:23" x14ac:dyDescent="0.3">
      <c r="A76" s="1">
        <v>75</v>
      </c>
      <c r="B76" s="1" t="s">
        <v>88</v>
      </c>
      <c r="C76" s="1" t="s">
        <v>10</v>
      </c>
      <c r="D76" s="1">
        <v>37</v>
      </c>
      <c r="E76" s="1" t="s">
        <v>23</v>
      </c>
      <c r="F76" s="1" t="s">
        <v>246</v>
      </c>
      <c r="G76" s="1" t="s">
        <v>227</v>
      </c>
      <c r="H76" s="1">
        <v>16.79</v>
      </c>
      <c r="I76" s="1">
        <v>26</v>
      </c>
      <c r="J76" s="1">
        <v>1</v>
      </c>
      <c r="K76" s="2">
        <v>44944</v>
      </c>
      <c r="L76" s="1" t="s">
        <v>18</v>
      </c>
      <c r="M76" s="1" t="s">
        <v>281</v>
      </c>
      <c r="N76" s="1">
        <v>110.62</v>
      </c>
      <c r="O76" s="1" t="s">
        <v>280</v>
      </c>
      <c r="P76" s="1" t="str">
        <f>TRIM(Table13[[#This Row],[item_name]])</f>
        <v>Drink Memory</v>
      </c>
      <c r="Q76" s="1" t="str">
        <f>IF(Table13[[#This Row],[amount]]=Table13[[#This Row],[price]]*Table13[[#This Row],[quantity]],"OK","CHECK")</f>
        <v>CHECK</v>
      </c>
      <c r="R76" s="1" t="str">
        <f>IF(OR(Table13[[#This Row],[age]]&lt;17,Table13[[#This Row],[age]]&gt;100),"OUTLIER","OK")</f>
        <v>OK</v>
      </c>
      <c r="S76" s="1">
        <f>Table13[[#This Row],[price]]*Table13[[#This Row],[quantity]]</f>
        <v>16.79</v>
      </c>
      <c r="T76" s="1" t="str">
        <f>IF(ISNUMBER(SEARCH("Pizza",Table13[[#This Row],[Space Trimming]])),"Yes","No")</f>
        <v>No</v>
      </c>
      <c r="U76" s="1" t="str">
        <f>IF(Table13[[#This Row],[quantity]]&gt;3,"Normal","Low")</f>
        <v>Low</v>
      </c>
      <c r="V76" s="1" t="str">
        <f ca="1">IF(Table13[[#This Row],[order_date]]&gt;TODAY()-30,"Recent","Old")</f>
        <v>Old</v>
      </c>
      <c r="W76" s="2" t="str">
        <f>IF(WEEKDAY(Table13[[#This Row],[order_date]],2)&gt;5,"Weekend","Weekday")</f>
        <v>Weekday</v>
      </c>
    </row>
    <row r="77" spans="1:23" x14ac:dyDescent="0.3">
      <c r="A77" s="1">
        <v>76</v>
      </c>
      <c r="B77" s="1" t="s">
        <v>89</v>
      </c>
      <c r="C77" s="1" t="s">
        <v>13</v>
      </c>
      <c r="D77" s="1">
        <v>19</v>
      </c>
      <c r="E77" s="1" t="s">
        <v>16</v>
      </c>
      <c r="F77" s="1" t="s">
        <v>247</v>
      </c>
      <c r="G77" s="1" t="s">
        <v>227</v>
      </c>
      <c r="H77" s="1">
        <v>18.63</v>
      </c>
      <c r="I77" s="1">
        <v>26</v>
      </c>
      <c r="J77" s="1">
        <v>1</v>
      </c>
      <c r="K77" s="2">
        <v>45514</v>
      </c>
      <c r="L77" s="1" t="s">
        <v>7</v>
      </c>
      <c r="M77" s="1" t="s">
        <v>279</v>
      </c>
      <c r="N77" s="1">
        <v>113.34</v>
      </c>
      <c r="O77" s="1" t="s">
        <v>280</v>
      </c>
      <c r="P77" s="1" t="str">
        <f>TRIM(Table13[[#This Row],[item_name]])</f>
        <v>Salad Create</v>
      </c>
      <c r="Q77" s="1" t="str">
        <f>IF(Table13[[#This Row],[amount]]=Table13[[#This Row],[price]]*Table13[[#This Row],[quantity]],"OK","CHECK")</f>
        <v>CHECK</v>
      </c>
      <c r="R77" s="1" t="str">
        <f>IF(OR(Table13[[#This Row],[age]]&lt;17,Table13[[#This Row],[age]]&gt;100),"OUTLIER","OK")</f>
        <v>OK</v>
      </c>
      <c r="S77" s="1">
        <f>Table13[[#This Row],[price]]*Table13[[#This Row],[quantity]]</f>
        <v>18.63</v>
      </c>
      <c r="T77" s="1" t="str">
        <f>IF(ISNUMBER(SEARCH("Pizza",Table13[[#This Row],[Space Trimming]])),"Yes","No")</f>
        <v>No</v>
      </c>
      <c r="U77" s="1" t="str">
        <f>IF(Table13[[#This Row],[quantity]]&gt;3,"Normal","Low")</f>
        <v>Low</v>
      </c>
      <c r="V77" s="1" t="str">
        <f ca="1">IF(Table13[[#This Row],[order_date]]&gt;TODAY()-30,"Recent","Old")</f>
        <v>Old</v>
      </c>
      <c r="W77" s="2" t="str">
        <f>IF(WEEKDAY(Table13[[#This Row],[order_date]],2)&gt;5,"Weekend","Weekday")</f>
        <v>Weekend</v>
      </c>
    </row>
    <row r="78" spans="1:23" x14ac:dyDescent="0.3">
      <c r="A78" s="1">
        <v>77</v>
      </c>
      <c r="B78" s="1" t="s">
        <v>90</v>
      </c>
      <c r="C78" s="1" t="s">
        <v>6</v>
      </c>
      <c r="D78" s="1">
        <v>64</v>
      </c>
      <c r="E78" s="1" t="s">
        <v>7</v>
      </c>
      <c r="F78" s="1" t="s">
        <v>248</v>
      </c>
      <c r="G78" s="1" t="s">
        <v>222</v>
      </c>
      <c r="H78" s="1">
        <v>19.5</v>
      </c>
      <c r="I78" s="1">
        <v>27</v>
      </c>
      <c r="J78" s="1">
        <v>3</v>
      </c>
      <c r="K78" s="2">
        <v>45118</v>
      </c>
      <c r="L78" s="1" t="s">
        <v>11</v>
      </c>
      <c r="M78" s="1" t="s">
        <v>279</v>
      </c>
      <c r="N78" s="1">
        <v>43.96</v>
      </c>
      <c r="O78" s="1" t="s">
        <v>282</v>
      </c>
      <c r="P78" s="1" t="str">
        <f>TRIM(Table13[[#This Row],[item_name]])</f>
        <v>Salad Avoid</v>
      </c>
      <c r="Q78" s="1" t="str">
        <f>IF(Table13[[#This Row],[amount]]=Table13[[#This Row],[price]]*Table13[[#This Row],[quantity]],"OK","CHECK")</f>
        <v>CHECK</v>
      </c>
      <c r="R78" s="1" t="str">
        <f>IF(OR(Table13[[#This Row],[age]]&lt;17,Table13[[#This Row],[age]]&gt;100),"OUTLIER","OK")</f>
        <v>OK</v>
      </c>
      <c r="S78" s="1">
        <f>Table13[[#This Row],[price]]*Table13[[#This Row],[quantity]]</f>
        <v>58.5</v>
      </c>
      <c r="T78" s="1" t="str">
        <f>IF(ISNUMBER(SEARCH("Pizza",Table13[[#This Row],[Space Trimming]])),"Yes","No")</f>
        <v>No</v>
      </c>
      <c r="U78" s="1" t="str">
        <f>IF(Table13[[#This Row],[quantity]]&gt;3,"Normal","Low")</f>
        <v>Low</v>
      </c>
      <c r="V78" s="1" t="str">
        <f ca="1">IF(Table13[[#This Row],[order_date]]&gt;TODAY()-30,"Recent","Old")</f>
        <v>Old</v>
      </c>
      <c r="W78" s="2" t="str">
        <f>IF(WEEKDAY(Table13[[#This Row],[order_date]],2)&gt;5,"Weekend","Weekday")</f>
        <v>Weekday</v>
      </c>
    </row>
    <row r="79" spans="1:23" x14ac:dyDescent="0.3">
      <c r="A79" s="1">
        <v>78</v>
      </c>
      <c r="B79" s="1" t="s">
        <v>91</v>
      </c>
      <c r="C79" s="1" t="s">
        <v>6</v>
      </c>
      <c r="D79" s="1">
        <v>20</v>
      </c>
      <c r="E79" s="1" t="s">
        <v>23</v>
      </c>
      <c r="F79" s="1" t="s">
        <v>249</v>
      </c>
      <c r="G79" s="1" t="s">
        <v>219</v>
      </c>
      <c r="H79" s="1">
        <v>6.43</v>
      </c>
      <c r="I79" s="1">
        <v>27</v>
      </c>
      <c r="J79" s="1">
        <v>2</v>
      </c>
      <c r="K79" s="2">
        <v>45379</v>
      </c>
      <c r="L79" s="1" t="s">
        <v>16</v>
      </c>
      <c r="M79" s="1" t="s">
        <v>279</v>
      </c>
      <c r="N79" s="1">
        <v>32.79</v>
      </c>
      <c r="O79" s="1" t="s">
        <v>280</v>
      </c>
      <c r="P79" s="1" t="str">
        <f>TRIM(Table13[[#This Row],[item_name]])</f>
        <v>Pizza How</v>
      </c>
      <c r="Q79" s="1" t="str">
        <f>IF(Table13[[#This Row],[amount]]=Table13[[#This Row],[price]]*Table13[[#This Row],[quantity]],"OK","CHECK")</f>
        <v>CHECK</v>
      </c>
      <c r="R79" s="1" t="str">
        <f>IF(OR(Table13[[#This Row],[age]]&lt;17,Table13[[#This Row],[age]]&gt;100),"OUTLIER","OK")</f>
        <v>OK</v>
      </c>
      <c r="S79" s="1">
        <f>Table13[[#This Row],[price]]*Table13[[#This Row],[quantity]]</f>
        <v>12.86</v>
      </c>
      <c r="T79" s="1" t="str">
        <f>IF(ISNUMBER(SEARCH("Pizza",Table13[[#This Row],[Space Trimming]])),"Yes","No")</f>
        <v>Yes</v>
      </c>
      <c r="U79" s="1" t="str">
        <f>IF(Table13[[#This Row],[quantity]]&gt;3,"Normal","Low")</f>
        <v>Low</v>
      </c>
      <c r="V79" s="1" t="str">
        <f ca="1">IF(Table13[[#This Row],[order_date]]&gt;TODAY()-30,"Recent","Old")</f>
        <v>Old</v>
      </c>
      <c r="W79" s="2" t="str">
        <f>IF(WEEKDAY(Table13[[#This Row],[order_date]],2)&gt;5,"Weekend","Weekday")</f>
        <v>Weekday</v>
      </c>
    </row>
    <row r="80" spans="1:23" x14ac:dyDescent="0.3">
      <c r="A80" s="1">
        <v>79</v>
      </c>
      <c r="B80" s="1" t="s">
        <v>92</v>
      </c>
      <c r="C80" s="1" t="s">
        <v>13</v>
      </c>
      <c r="D80" s="1">
        <v>16</v>
      </c>
      <c r="E80" s="1" t="s">
        <v>16</v>
      </c>
      <c r="F80" s="1" t="s">
        <v>250</v>
      </c>
      <c r="G80" s="1" t="s">
        <v>230</v>
      </c>
      <c r="H80" s="1">
        <v>8.18</v>
      </c>
      <c r="I80" s="1">
        <v>27</v>
      </c>
      <c r="J80" s="1">
        <v>3</v>
      </c>
      <c r="K80" s="2">
        <v>45350</v>
      </c>
      <c r="L80" s="1" t="s">
        <v>16</v>
      </c>
      <c r="M80" s="1" t="s">
        <v>281</v>
      </c>
      <c r="N80" s="1">
        <v>61.9</v>
      </c>
      <c r="O80" s="1" t="s">
        <v>280</v>
      </c>
      <c r="P80" s="1" t="str">
        <f>TRIM(Table13[[#This Row],[item_name]])</f>
        <v>Pasta Morning</v>
      </c>
      <c r="Q80" s="1" t="str">
        <f>IF(Table13[[#This Row],[amount]]=Table13[[#This Row],[price]]*Table13[[#This Row],[quantity]],"OK","CHECK")</f>
        <v>CHECK</v>
      </c>
      <c r="R80" s="1" t="str">
        <f>IF(OR(Table13[[#This Row],[age]]&lt;17,Table13[[#This Row],[age]]&gt;100),"OUTLIER","OK")</f>
        <v>OUTLIER</v>
      </c>
      <c r="S80" s="1">
        <f>Table13[[#This Row],[price]]*Table13[[#This Row],[quantity]]</f>
        <v>24.54</v>
      </c>
      <c r="T80" s="1" t="str">
        <f>IF(ISNUMBER(SEARCH("Pizza",Table13[[#This Row],[Space Trimming]])),"Yes","No")</f>
        <v>No</v>
      </c>
      <c r="U80" s="1" t="str">
        <f>IF(Table13[[#This Row],[quantity]]&gt;3,"Normal","Low")</f>
        <v>Low</v>
      </c>
      <c r="V80" s="1" t="str">
        <f ca="1">IF(Table13[[#This Row],[order_date]]&gt;TODAY()-30,"Recent","Old")</f>
        <v>Old</v>
      </c>
      <c r="W80" s="2" t="str">
        <f>IF(WEEKDAY(Table13[[#This Row],[order_date]],2)&gt;5,"Weekend","Weekday")</f>
        <v>Weekday</v>
      </c>
    </row>
    <row r="81" spans="1:23" x14ac:dyDescent="0.3">
      <c r="A81" s="1">
        <v>80</v>
      </c>
      <c r="B81" s="1" t="s">
        <v>93</v>
      </c>
      <c r="C81" s="1" t="s">
        <v>13</v>
      </c>
      <c r="D81" s="1">
        <v>43</v>
      </c>
      <c r="E81" s="1" t="s">
        <v>23</v>
      </c>
      <c r="F81" s="1" t="s">
        <v>251</v>
      </c>
      <c r="G81" s="1" t="s">
        <v>227</v>
      </c>
      <c r="H81" s="1">
        <v>8.86</v>
      </c>
      <c r="I81" s="1">
        <v>27</v>
      </c>
      <c r="J81" s="1">
        <v>2</v>
      </c>
      <c r="K81" s="2">
        <v>45875</v>
      </c>
      <c r="L81" s="1" t="s">
        <v>11</v>
      </c>
      <c r="M81" s="1" t="s">
        <v>283</v>
      </c>
      <c r="N81" s="1">
        <v>70.599999999999994</v>
      </c>
      <c r="O81" s="1" t="s">
        <v>282</v>
      </c>
      <c r="P81" s="1" t="str">
        <f>TRIM(Table13[[#This Row],[item_name]])</f>
        <v>Dessert Must</v>
      </c>
      <c r="Q81" s="1" t="str">
        <f>IF(Table13[[#This Row],[amount]]=Table13[[#This Row],[price]]*Table13[[#This Row],[quantity]],"OK","CHECK")</f>
        <v>CHECK</v>
      </c>
      <c r="R81" s="1" t="str">
        <f>IF(OR(Table13[[#This Row],[age]]&lt;17,Table13[[#This Row],[age]]&gt;100),"OUTLIER","OK")</f>
        <v>OK</v>
      </c>
      <c r="S81" s="1">
        <f>Table13[[#This Row],[price]]*Table13[[#This Row],[quantity]]</f>
        <v>17.72</v>
      </c>
      <c r="T81" s="1" t="str">
        <f>IF(ISNUMBER(SEARCH("Pizza",Table13[[#This Row],[Space Trimming]])),"Yes","No")</f>
        <v>No</v>
      </c>
      <c r="U81" s="1" t="str">
        <f>IF(Table13[[#This Row],[quantity]]&gt;3,"Normal","Low")</f>
        <v>Low</v>
      </c>
      <c r="V81" s="1" t="str">
        <f ca="1">IF(Table13[[#This Row],[order_date]]&gt;TODAY()-30,"Recent","Old")</f>
        <v>Recent</v>
      </c>
      <c r="W81" s="2" t="str">
        <f>IF(WEEKDAY(Table13[[#This Row],[order_date]],2)&gt;5,"Weekend","Weekday")</f>
        <v>Weekday</v>
      </c>
    </row>
    <row r="82" spans="1:23" x14ac:dyDescent="0.3">
      <c r="A82" s="1">
        <v>81</v>
      </c>
      <c r="B82" s="1" t="s">
        <v>94</v>
      </c>
      <c r="C82" s="1" t="s">
        <v>13</v>
      </c>
      <c r="D82" s="1">
        <v>55</v>
      </c>
      <c r="E82" s="1" t="s">
        <v>23</v>
      </c>
      <c r="F82" s="1" t="s">
        <v>252</v>
      </c>
      <c r="G82" s="1" t="s">
        <v>222</v>
      </c>
      <c r="H82" s="1">
        <v>11.09</v>
      </c>
      <c r="I82" s="1">
        <v>27</v>
      </c>
      <c r="J82" s="1">
        <v>2</v>
      </c>
      <c r="K82" s="2">
        <v>45508</v>
      </c>
      <c r="L82" s="1" t="s">
        <v>23</v>
      </c>
      <c r="M82" s="1" t="s">
        <v>283</v>
      </c>
      <c r="N82" s="1">
        <v>33.24</v>
      </c>
      <c r="O82" s="1" t="s">
        <v>280</v>
      </c>
      <c r="P82" s="1" t="str">
        <f>TRIM(Table13[[#This Row],[item_name]])</f>
        <v>Pasta Stage</v>
      </c>
      <c r="Q82" s="1" t="str">
        <f>IF(Table13[[#This Row],[amount]]=Table13[[#This Row],[price]]*Table13[[#This Row],[quantity]],"OK","CHECK")</f>
        <v>CHECK</v>
      </c>
      <c r="R82" s="1" t="str">
        <f>IF(OR(Table13[[#This Row],[age]]&lt;17,Table13[[#This Row],[age]]&gt;100),"OUTLIER","OK")</f>
        <v>OK</v>
      </c>
      <c r="S82" s="1">
        <f>Table13[[#This Row],[price]]*Table13[[#This Row],[quantity]]</f>
        <v>22.18</v>
      </c>
      <c r="T82" s="1" t="str">
        <f>IF(ISNUMBER(SEARCH("Pizza",Table13[[#This Row],[Space Trimming]])),"Yes","No")</f>
        <v>No</v>
      </c>
      <c r="U82" s="1" t="str">
        <f>IF(Table13[[#This Row],[quantity]]&gt;3,"Normal","Low")</f>
        <v>Low</v>
      </c>
      <c r="V82" s="1" t="str">
        <f ca="1">IF(Table13[[#This Row],[order_date]]&gt;TODAY()-30,"Recent","Old")</f>
        <v>Old</v>
      </c>
      <c r="W82" s="2" t="str">
        <f>IF(WEEKDAY(Table13[[#This Row],[order_date]],2)&gt;5,"Weekend","Weekday")</f>
        <v>Weekend</v>
      </c>
    </row>
    <row r="83" spans="1:23" x14ac:dyDescent="0.3">
      <c r="A83" s="1">
        <v>82</v>
      </c>
      <c r="B83" s="1" t="s">
        <v>95</v>
      </c>
      <c r="C83" s="1" t="s">
        <v>10</v>
      </c>
      <c r="D83" s="1">
        <v>44</v>
      </c>
      <c r="E83" s="1" t="s">
        <v>18</v>
      </c>
      <c r="F83" s="1" t="s">
        <v>253</v>
      </c>
      <c r="G83" s="1" t="s">
        <v>227</v>
      </c>
      <c r="H83" s="1">
        <v>13.89</v>
      </c>
      <c r="I83" s="1">
        <v>28</v>
      </c>
      <c r="J83" s="1">
        <v>3</v>
      </c>
      <c r="K83" s="2">
        <v>45495</v>
      </c>
      <c r="L83" s="1" t="s">
        <v>11</v>
      </c>
      <c r="M83" s="1" t="s">
        <v>279</v>
      </c>
      <c r="N83" s="1">
        <v>84.15</v>
      </c>
      <c r="O83" s="1" t="s">
        <v>282</v>
      </c>
      <c r="P83" s="1" t="str">
        <f>TRIM(Table13[[#This Row],[item_name]])</f>
        <v>Pizza Consider</v>
      </c>
      <c r="Q83" s="1" t="str">
        <f>IF(Table13[[#This Row],[amount]]=Table13[[#This Row],[price]]*Table13[[#This Row],[quantity]],"OK","CHECK")</f>
        <v>CHECK</v>
      </c>
      <c r="R83" s="1" t="str">
        <f>IF(OR(Table13[[#This Row],[age]]&lt;17,Table13[[#This Row],[age]]&gt;100),"OUTLIER","OK")</f>
        <v>OK</v>
      </c>
      <c r="S83" s="1">
        <f>Table13[[#This Row],[price]]*Table13[[#This Row],[quantity]]</f>
        <v>41.67</v>
      </c>
      <c r="T83" s="1" t="str">
        <f>IF(ISNUMBER(SEARCH("Pizza",Table13[[#This Row],[Space Trimming]])),"Yes","No")</f>
        <v>Yes</v>
      </c>
      <c r="U83" s="1" t="str">
        <f>IF(Table13[[#This Row],[quantity]]&gt;3,"Normal","Low")</f>
        <v>Low</v>
      </c>
      <c r="V83" s="1" t="str">
        <f ca="1">IF(Table13[[#This Row],[order_date]]&gt;TODAY()-30,"Recent","Old")</f>
        <v>Old</v>
      </c>
      <c r="W83" s="2" t="str">
        <f>IF(WEEKDAY(Table13[[#This Row],[order_date]],2)&gt;5,"Weekend","Weekday")</f>
        <v>Weekday</v>
      </c>
    </row>
    <row r="84" spans="1:23" x14ac:dyDescent="0.3">
      <c r="A84" s="1">
        <v>83</v>
      </c>
      <c r="B84" s="1" t="s">
        <v>96</v>
      </c>
      <c r="C84" s="1" t="s">
        <v>6</v>
      </c>
      <c r="D84" s="1">
        <v>17</v>
      </c>
      <c r="E84" s="1" t="s">
        <v>16</v>
      </c>
      <c r="F84" s="1" t="s">
        <v>254</v>
      </c>
      <c r="G84" s="1" t="s">
        <v>227</v>
      </c>
      <c r="H84" s="1">
        <v>8.89</v>
      </c>
      <c r="I84" s="1">
        <v>28</v>
      </c>
      <c r="J84" s="1">
        <v>2</v>
      </c>
      <c r="K84" s="2">
        <v>45286</v>
      </c>
      <c r="L84" s="1" t="s">
        <v>7</v>
      </c>
      <c r="M84" s="1" t="s">
        <v>281</v>
      </c>
      <c r="N84" s="1">
        <v>55.96</v>
      </c>
      <c r="O84" s="1" t="s">
        <v>280</v>
      </c>
      <c r="P84" s="1" t="str">
        <f>TRIM(Table13[[#This Row],[item_name]])</f>
        <v>Salad Like</v>
      </c>
      <c r="Q84" s="1" t="str">
        <f>IF(Table13[[#This Row],[amount]]=Table13[[#This Row],[price]]*Table13[[#This Row],[quantity]],"OK","CHECK")</f>
        <v>CHECK</v>
      </c>
      <c r="R84" s="1" t="str">
        <f>IF(OR(Table13[[#This Row],[age]]&lt;17,Table13[[#This Row],[age]]&gt;100),"OUTLIER","OK")</f>
        <v>OK</v>
      </c>
      <c r="S84" s="1">
        <f>Table13[[#This Row],[price]]*Table13[[#This Row],[quantity]]</f>
        <v>17.78</v>
      </c>
      <c r="T84" s="1" t="str">
        <f>IF(ISNUMBER(SEARCH("Pizza",Table13[[#This Row],[Space Trimming]])),"Yes","No")</f>
        <v>No</v>
      </c>
      <c r="U84" s="1" t="str">
        <f>IF(Table13[[#This Row],[quantity]]&gt;3,"Normal","Low")</f>
        <v>Low</v>
      </c>
      <c r="V84" s="1" t="str">
        <f ca="1">IF(Table13[[#This Row],[order_date]]&gt;TODAY()-30,"Recent","Old")</f>
        <v>Old</v>
      </c>
      <c r="W84" s="2" t="str">
        <f>IF(WEEKDAY(Table13[[#This Row],[order_date]],2)&gt;5,"Weekend","Weekday")</f>
        <v>Weekday</v>
      </c>
    </row>
    <row r="85" spans="1:23" x14ac:dyDescent="0.3">
      <c r="A85" s="1">
        <v>84</v>
      </c>
      <c r="B85" s="1" t="s">
        <v>97</v>
      </c>
      <c r="C85" s="1" t="s">
        <v>10</v>
      </c>
      <c r="D85" s="1">
        <v>51</v>
      </c>
      <c r="E85" s="1" t="s">
        <v>16</v>
      </c>
      <c r="F85" s="1" t="s">
        <v>255</v>
      </c>
      <c r="G85" s="1" t="s">
        <v>230</v>
      </c>
      <c r="H85" s="1">
        <v>5.31</v>
      </c>
      <c r="I85" s="1">
        <v>28</v>
      </c>
      <c r="J85" s="1">
        <v>1</v>
      </c>
      <c r="K85" s="2">
        <v>44945</v>
      </c>
      <c r="L85" s="1" t="s">
        <v>23</v>
      </c>
      <c r="M85" s="1" t="s">
        <v>281</v>
      </c>
      <c r="N85" s="1">
        <v>57.33</v>
      </c>
      <c r="O85" s="1" t="s">
        <v>280</v>
      </c>
      <c r="P85" s="1" t="str">
        <f>TRIM(Table13[[#This Row],[item_name]])</f>
        <v>Drink Old</v>
      </c>
      <c r="Q85" s="1" t="str">
        <f>IF(Table13[[#This Row],[amount]]=Table13[[#This Row],[price]]*Table13[[#This Row],[quantity]],"OK","CHECK")</f>
        <v>CHECK</v>
      </c>
      <c r="R85" s="1" t="str">
        <f>IF(OR(Table13[[#This Row],[age]]&lt;17,Table13[[#This Row],[age]]&gt;100),"OUTLIER","OK")</f>
        <v>OK</v>
      </c>
      <c r="S85" s="1">
        <f>Table13[[#This Row],[price]]*Table13[[#This Row],[quantity]]</f>
        <v>5.31</v>
      </c>
      <c r="T85" s="1" t="str">
        <f>IF(ISNUMBER(SEARCH("Pizza",Table13[[#This Row],[Space Trimming]])),"Yes","No")</f>
        <v>No</v>
      </c>
      <c r="U85" s="1" t="str">
        <f>IF(Table13[[#This Row],[quantity]]&gt;3,"Normal","Low")</f>
        <v>Low</v>
      </c>
      <c r="V85" s="1" t="str">
        <f ca="1">IF(Table13[[#This Row],[order_date]]&gt;TODAY()-30,"Recent","Old")</f>
        <v>Old</v>
      </c>
      <c r="W85" s="2" t="str">
        <f>IF(WEEKDAY(Table13[[#This Row],[order_date]],2)&gt;5,"Weekend","Weekday")</f>
        <v>Weekday</v>
      </c>
    </row>
    <row r="86" spans="1:23" x14ac:dyDescent="0.3">
      <c r="A86" s="1">
        <v>85</v>
      </c>
      <c r="B86" s="1" t="s">
        <v>98</v>
      </c>
      <c r="C86" s="1" t="s">
        <v>10</v>
      </c>
      <c r="D86" s="1">
        <v>27</v>
      </c>
      <c r="E86" s="1" t="s">
        <v>11</v>
      </c>
      <c r="F86" s="1" t="s">
        <v>256</v>
      </c>
      <c r="G86" s="1" t="s">
        <v>222</v>
      </c>
      <c r="H86" s="1">
        <v>17.649999999999999</v>
      </c>
      <c r="I86" s="1">
        <v>28</v>
      </c>
      <c r="J86" s="1">
        <v>3</v>
      </c>
      <c r="K86" s="2">
        <v>45043</v>
      </c>
      <c r="L86" s="1" t="s">
        <v>7</v>
      </c>
      <c r="M86" s="1" t="s">
        <v>281</v>
      </c>
      <c r="N86" s="1">
        <v>23.38</v>
      </c>
      <c r="O86" s="1" t="s">
        <v>280</v>
      </c>
      <c r="P86" s="1" t="str">
        <f>TRIM(Table13[[#This Row],[item_name]])</f>
        <v>Drink Close</v>
      </c>
      <c r="Q86" s="1" t="str">
        <f>IF(Table13[[#This Row],[amount]]=Table13[[#This Row],[price]]*Table13[[#This Row],[quantity]],"OK","CHECK")</f>
        <v>CHECK</v>
      </c>
      <c r="R86" s="1" t="str">
        <f>IF(OR(Table13[[#This Row],[age]]&lt;17,Table13[[#This Row],[age]]&gt;100),"OUTLIER","OK")</f>
        <v>OK</v>
      </c>
      <c r="S86" s="1">
        <f>Table13[[#This Row],[price]]*Table13[[#This Row],[quantity]]</f>
        <v>52.949999999999996</v>
      </c>
      <c r="T86" s="1" t="str">
        <f>IF(ISNUMBER(SEARCH("Pizza",Table13[[#This Row],[Space Trimming]])),"Yes","No")</f>
        <v>No</v>
      </c>
      <c r="U86" s="1" t="str">
        <f>IF(Table13[[#This Row],[quantity]]&gt;3,"Normal","Low")</f>
        <v>Low</v>
      </c>
      <c r="V86" s="1" t="str">
        <f ca="1">IF(Table13[[#This Row],[order_date]]&gt;TODAY()-30,"Recent","Old")</f>
        <v>Old</v>
      </c>
      <c r="W86" s="2" t="str">
        <f>IF(WEEKDAY(Table13[[#This Row],[order_date]],2)&gt;5,"Weekend","Weekday")</f>
        <v>Weekday</v>
      </c>
    </row>
    <row r="87" spans="1:23" x14ac:dyDescent="0.3">
      <c r="A87" s="1">
        <v>86</v>
      </c>
      <c r="B87" s="1" t="s">
        <v>99</v>
      </c>
      <c r="C87" s="1" t="s">
        <v>13</v>
      </c>
      <c r="D87" s="1">
        <v>29</v>
      </c>
      <c r="E87" s="1" t="s">
        <v>14</v>
      </c>
      <c r="F87" s="1" t="s">
        <v>257</v>
      </c>
      <c r="G87" s="1" t="s">
        <v>219</v>
      </c>
      <c r="H87" s="1">
        <v>14.28</v>
      </c>
      <c r="I87" s="1">
        <v>29</v>
      </c>
      <c r="J87" s="1">
        <v>2</v>
      </c>
      <c r="K87" s="2">
        <v>45350</v>
      </c>
      <c r="L87" s="1" t="s">
        <v>18</v>
      </c>
      <c r="M87" s="1" t="s">
        <v>281</v>
      </c>
      <c r="N87" s="1">
        <v>74.150000000000006</v>
      </c>
      <c r="O87" s="1" t="s">
        <v>282</v>
      </c>
      <c r="P87" s="1" t="str">
        <f>TRIM(Table13[[#This Row],[item_name]])</f>
        <v>Salad Real</v>
      </c>
      <c r="Q87" s="1" t="str">
        <f>IF(Table13[[#This Row],[amount]]=Table13[[#This Row],[price]]*Table13[[#This Row],[quantity]],"OK","CHECK")</f>
        <v>CHECK</v>
      </c>
      <c r="R87" s="1" t="str">
        <f>IF(OR(Table13[[#This Row],[age]]&lt;17,Table13[[#This Row],[age]]&gt;100),"OUTLIER","OK")</f>
        <v>OK</v>
      </c>
      <c r="S87" s="1">
        <f>Table13[[#This Row],[price]]*Table13[[#This Row],[quantity]]</f>
        <v>28.56</v>
      </c>
      <c r="T87" s="1" t="str">
        <f>IF(ISNUMBER(SEARCH("Pizza",Table13[[#This Row],[Space Trimming]])),"Yes","No")</f>
        <v>No</v>
      </c>
      <c r="U87" s="1" t="str">
        <f>IF(Table13[[#This Row],[quantity]]&gt;3,"Normal","Low")</f>
        <v>Low</v>
      </c>
      <c r="V87" s="1" t="str">
        <f ca="1">IF(Table13[[#This Row],[order_date]]&gt;TODAY()-30,"Recent","Old")</f>
        <v>Old</v>
      </c>
      <c r="W87" s="2" t="str">
        <f>IF(WEEKDAY(Table13[[#This Row],[order_date]],2)&gt;5,"Weekend","Weekday")</f>
        <v>Weekday</v>
      </c>
    </row>
    <row r="88" spans="1:23" x14ac:dyDescent="0.3">
      <c r="A88" s="1">
        <v>87</v>
      </c>
      <c r="B88" s="1" t="s">
        <v>100</v>
      </c>
      <c r="C88" s="1" t="s">
        <v>6</v>
      </c>
      <c r="D88" s="1">
        <v>61</v>
      </c>
      <c r="E88" s="1" t="s">
        <v>18</v>
      </c>
      <c r="F88" s="1" t="s">
        <v>258</v>
      </c>
      <c r="G88" s="1" t="s">
        <v>222</v>
      </c>
      <c r="H88" s="1">
        <v>5.14</v>
      </c>
      <c r="I88" s="1">
        <v>29</v>
      </c>
      <c r="J88" s="1">
        <v>2</v>
      </c>
      <c r="K88" s="2">
        <v>44984</v>
      </c>
      <c r="L88" s="1" t="s">
        <v>18</v>
      </c>
      <c r="M88" s="1" t="s">
        <v>281</v>
      </c>
      <c r="N88" s="1">
        <v>50.39</v>
      </c>
      <c r="O88" s="1" t="s">
        <v>282</v>
      </c>
      <c r="P88" s="1" t="str">
        <f>TRIM(Table13[[#This Row],[item_name]])</f>
        <v>Dessert History</v>
      </c>
      <c r="Q88" s="1" t="str">
        <f>IF(Table13[[#This Row],[amount]]=Table13[[#This Row],[price]]*Table13[[#This Row],[quantity]],"OK","CHECK")</f>
        <v>CHECK</v>
      </c>
      <c r="R88" s="1" t="str">
        <f>IF(OR(Table13[[#This Row],[age]]&lt;17,Table13[[#This Row],[age]]&gt;100),"OUTLIER","OK")</f>
        <v>OK</v>
      </c>
      <c r="S88" s="1">
        <f>Table13[[#This Row],[price]]*Table13[[#This Row],[quantity]]</f>
        <v>10.28</v>
      </c>
      <c r="T88" s="1" t="str">
        <f>IF(ISNUMBER(SEARCH("Pizza",Table13[[#This Row],[Space Trimming]])),"Yes","No")</f>
        <v>No</v>
      </c>
      <c r="U88" s="1" t="str">
        <f>IF(Table13[[#This Row],[quantity]]&gt;3,"Normal","Low")</f>
        <v>Low</v>
      </c>
      <c r="V88" s="1" t="str">
        <f ca="1">IF(Table13[[#This Row],[order_date]]&gt;TODAY()-30,"Recent","Old")</f>
        <v>Old</v>
      </c>
      <c r="W88" s="2" t="str">
        <f>IF(WEEKDAY(Table13[[#This Row],[order_date]],2)&gt;5,"Weekend","Weekday")</f>
        <v>Weekday</v>
      </c>
    </row>
    <row r="89" spans="1:23" x14ac:dyDescent="0.3">
      <c r="A89" s="1">
        <v>88</v>
      </c>
      <c r="B89" s="1" t="s">
        <v>101</v>
      </c>
      <c r="C89" s="1" t="s">
        <v>10</v>
      </c>
      <c r="D89" s="1">
        <v>57</v>
      </c>
      <c r="E89" s="1" t="s">
        <v>7</v>
      </c>
      <c r="F89" s="1" t="s">
        <v>259</v>
      </c>
      <c r="G89" s="1" t="s">
        <v>224</v>
      </c>
      <c r="H89" s="1">
        <v>4.22</v>
      </c>
      <c r="I89" s="1">
        <v>29</v>
      </c>
      <c r="J89" s="1">
        <v>3</v>
      </c>
      <c r="K89" s="2">
        <v>45127</v>
      </c>
      <c r="L89" s="1" t="s">
        <v>14</v>
      </c>
      <c r="M89" s="1" t="s">
        <v>281</v>
      </c>
      <c r="N89" s="1">
        <v>17.64</v>
      </c>
      <c r="O89" s="1" t="s">
        <v>282</v>
      </c>
      <c r="P89" s="1" t="str">
        <f>TRIM(Table13[[#This Row],[item_name]])</f>
        <v>Dessert Line</v>
      </c>
      <c r="Q89" s="1" t="str">
        <f>IF(Table13[[#This Row],[amount]]=Table13[[#This Row],[price]]*Table13[[#This Row],[quantity]],"OK","CHECK")</f>
        <v>CHECK</v>
      </c>
      <c r="R89" s="1" t="str">
        <f>IF(OR(Table13[[#This Row],[age]]&lt;17,Table13[[#This Row],[age]]&gt;100),"OUTLIER","OK")</f>
        <v>OK</v>
      </c>
      <c r="S89" s="1">
        <f>Table13[[#This Row],[price]]*Table13[[#This Row],[quantity]]</f>
        <v>12.66</v>
      </c>
      <c r="T89" s="1" t="str">
        <f>IF(ISNUMBER(SEARCH("Pizza",Table13[[#This Row],[Space Trimming]])),"Yes","No")</f>
        <v>No</v>
      </c>
      <c r="U89" s="1" t="str">
        <f>IF(Table13[[#This Row],[quantity]]&gt;3,"Normal","Low")</f>
        <v>Low</v>
      </c>
      <c r="V89" s="1" t="str">
        <f ca="1">IF(Table13[[#This Row],[order_date]]&gt;TODAY()-30,"Recent","Old")</f>
        <v>Old</v>
      </c>
      <c r="W89" s="2" t="str">
        <f>IF(WEEKDAY(Table13[[#This Row],[order_date]],2)&gt;5,"Weekend","Weekday")</f>
        <v>Weekday</v>
      </c>
    </row>
    <row r="90" spans="1:23" x14ac:dyDescent="0.3">
      <c r="A90" s="1">
        <v>89</v>
      </c>
      <c r="B90" s="1" t="s">
        <v>102</v>
      </c>
      <c r="C90" s="1" t="s">
        <v>10</v>
      </c>
      <c r="D90" s="1">
        <v>49</v>
      </c>
      <c r="E90" s="1" t="s">
        <v>11</v>
      </c>
      <c r="F90" s="1" t="s">
        <v>260</v>
      </c>
      <c r="G90" s="1" t="s">
        <v>219</v>
      </c>
      <c r="H90" s="1">
        <v>14.5</v>
      </c>
      <c r="I90" s="1">
        <v>29</v>
      </c>
      <c r="J90" s="1">
        <v>3</v>
      </c>
      <c r="K90" s="2">
        <v>45021</v>
      </c>
      <c r="L90" s="1" t="s">
        <v>23</v>
      </c>
      <c r="M90" s="1" t="s">
        <v>279</v>
      </c>
      <c r="N90" s="1">
        <v>117.47</v>
      </c>
      <c r="O90" s="1" t="s">
        <v>282</v>
      </c>
      <c r="P90" s="1" t="str">
        <f>TRIM(Table13[[#This Row],[item_name]])</f>
        <v>Pasta Eye</v>
      </c>
      <c r="Q90" s="1" t="str">
        <f>IF(Table13[[#This Row],[amount]]=Table13[[#This Row],[price]]*Table13[[#This Row],[quantity]],"OK","CHECK")</f>
        <v>CHECK</v>
      </c>
      <c r="R90" s="1" t="str">
        <f>IF(OR(Table13[[#This Row],[age]]&lt;17,Table13[[#This Row],[age]]&gt;100),"OUTLIER","OK")</f>
        <v>OK</v>
      </c>
      <c r="S90" s="1">
        <f>Table13[[#This Row],[price]]*Table13[[#This Row],[quantity]]</f>
        <v>43.5</v>
      </c>
      <c r="T90" s="1" t="str">
        <f>IF(ISNUMBER(SEARCH("Pizza",Table13[[#This Row],[Space Trimming]])),"Yes","No")</f>
        <v>No</v>
      </c>
      <c r="U90" s="1" t="str">
        <f>IF(Table13[[#This Row],[quantity]]&gt;3,"Normal","Low")</f>
        <v>Low</v>
      </c>
      <c r="V90" s="1" t="str">
        <f ca="1">IF(Table13[[#This Row],[order_date]]&gt;TODAY()-30,"Recent","Old")</f>
        <v>Old</v>
      </c>
      <c r="W90" s="2" t="str">
        <f>IF(WEEKDAY(Table13[[#This Row],[order_date]],2)&gt;5,"Weekend","Weekday")</f>
        <v>Weekday</v>
      </c>
    </row>
    <row r="91" spans="1:23" x14ac:dyDescent="0.3">
      <c r="A91" s="1">
        <v>90</v>
      </c>
      <c r="B91" s="1" t="s">
        <v>103</v>
      </c>
      <c r="C91" s="1" t="s">
        <v>10</v>
      </c>
      <c r="D91" s="1">
        <v>11</v>
      </c>
      <c r="E91" s="1" t="s">
        <v>23</v>
      </c>
      <c r="F91" s="1" t="s">
        <v>261</v>
      </c>
      <c r="G91" s="1" t="s">
        <v>230</v>
      </c>
      <c r="H91" s="1">
        <v>15.04</v>
      </c>
      <c r="I91" s="1">
        <v>29</v>
      </c>
      <c r="J91" s="1">
        <v>1</v>
      </c>
      <c r="K91" s="2">
        <v>45361</v>
      </c>
      <c r="L91" s="1" t="s">
        <v>16</v>
      </c>
      <c r="M91" s="1" t="s">
        <v>283</v>
      </c>
      <c r="N91" s="1">
        <v>66.17</v>
      </c>
      <c r="O91" s="1" t="s">
        <v>280</v>
      </c>
      <c r="P91" s="1" t="str">
        <f>TRIM(Table13[[#This Row],[item_name]])</f>
        <v>Burger Treatment</v>
      </c>
      <c r="Q91" s="1" t="str">
        <f>IF(Table13[[#This Row],[amount]]=Table13[[#This Row],[price]]*Table13[[#This Row],[quantity]],"OK","CHECK")</f>
        <v>CHECK</v>
      </c>
      <c r="R91" s="1" t="str">
        <f>IF(OR(Table13[[#This Row],[age]]&lt;17,Table13[[#This Row],[age]]&gt;100),"OUTLIER","OK")</f>
        <v>OUTLIER</v>
      </c>
      <c r="S91" s="1">
        <f>Table13[[#This Row],[price]]*Table13[[#This Row],[quantity]]</f>
        <v>15.04</v>
      </c>
      <c r="T91" s="1" t="str">
        <f>IF(ISNUMBER(SEARCH("Pizza",Table13[[#This Row],[Space Trimming]])),"Yes","No")</f>
        <v>No</v>
      </c>
      <c r="U91" s="1" t="str">
        <f>IF(Table13[[#This Row],[quantity]]&gt;3,"Normal","Low")</f>
        <v>Low</v>
      </c>
      <c r="V91" s="1" t="str">
        <f ca="1">IF(Table13[[#This Row],[order_date]]&gt;TODAY()-30,"Recent","Old")</f>
        <v>Old</v>
      </c>
      <c r="W91" s="2" t="str">
        <f>IF(WEEKDAY(Table13[[#This Row],[order_date]],2)&gt;5,"Weekend","Weekday")</f>
        <v>Weekend</v>
      </c>
    </row>
    <row r="92" spans="1:23" x14ac:dyDescent="0.3">
      <c r="A92" s="1">
        <v>91</v>
      </c>
      <c r="B92" s="1" t="s">
        <v>104</v>
      </c>
      <c r="C92" s="1" t="s">
        <v>10</v>
      </c>
      <c r="D92" s="1">
        <v>35</v>
      </c>
      <c r="E92" s="1" t="s">
        <v>7</v>
      </c>
      <c r="F92" s="1" t="s">
        <v>262</v>
      </c>
      <c r="G92" s="1" t="s">
        <v>217</v>
      </c>
      <c r="H92" s="1">
        <v>5.66</v>
      </c>
      <c r="I92" s="1">
        <v>30</v>
      </c>
      <c r="J92" s="1">
        <v>3</v>
      </c>
      <c r="K92" s="2">
        <v>45221</v>
      </c>
      <c r="L92" s="1" t="s">
        <v>14</v>
      </c>
      <c r="M92" s="1" t="s">
        <v>281</v>
      </c>
      <c r="N92" s="1">
        <v>120.09</v>
      </c>
      <c r="O92" s="1" t="s">
        <v>282</v>
      </c>
      <c r="P92" s="1" t="str">
        <f>TRIM(Table13[[#This Row],[item_name]])</f>
        <v>Pizza Card</v>
      </c>
      <c r="Q92" s="1" t="str">
        <f>IF(Table13[[#This Row],[amount]]=Table13[[#This Row],[price]]*Table13[[#This Row],[quantity]],"OK","CHECK")</f>
        <v>CHECK</v>
      </c>
      <c r="R92" s="1" t="str">
        <f>IF(OR(Table13[[#This Row],[age]]&lt;17,Table13[[#This Row],[age]]&gt;100),"OUTLIER","OK")</f>
        <v>OK</v>
      </c>
      <c r="S92" s="1">
        <f>Table13[[#This Row],[price]]*Table13[[#This Row],[quantity]]</f>
        <v>16.98</v>
      </c>
      <c r="T92" s="1" t="str">
        <f>IF(ISNUMBER(SEARCH("Pizza",Table13[[#This Row],[Space Trimming]])),"Yes","No")</f>
        <v>Yes</v>
      </c>
      <c r="U92" s="1" t="str">
        <f>IF(Table13[[#This Row],[quantity]]&gt;3,"Normal","Low")</f>
        <v>Low</v>
      </c>
      <c r="V92" s="1" t="str">
        <f ca="1">IF(Table13[[#This Row],[order_date]]&gt;TODAY()-30,"Recent","Old")</f>
        <v>Old</v>
      </c>
      <c r="W92" s="2" t="str">
        <f>IF(WEEKDAY(Table13[[#This Row],[order_date]],2)&gt;5,"Weekend","Weekday")</f>
        <v>Weekend</v>
      </c>
    </row>
    <row r="93" spans="1:23" x14ac:dyDescent="0.3">
      <c r="A93" s="1">
        <v>92</v>
      </c>
      <c r="B93" s="1" t="s">
        <v>105</v>
      </c>
      <c r="C93" s="1" t="s">
        <v>10</v>
      </c>
      <c r="D93" s="1">
        <v>36</v>
      </c>
      <c r="E93" s="1" t="s">
        <v>14</v>
      </c>
      <c r="F93" s="1" t="s">
        <v>263</v>
      </c>
      <c r="G93" s="1" t="s">
        <v>222</v>
      </c>
      <c r="H93" s="1">
        <v>5.27</v>
      </c>
      <c r="I93" s="1">
        <v>30</v>
      </c>
      <c r="J93" s="1">
        <v>3</v>
      </c>
      <c r="K93" s="2">
        <v>45052</v>
      </c>
      <c r="L93" s="1" t="s">
        <v>23</v>
      </c>
      <c r="M93" s="1" t="s">
        <v>279</v>
      </c>
      <c r="N93" s="1">
        <v>25.46</v>
      </c>
      <c r="O93" s="1" t="s">
        <v>282</v>
      </c>
      <c r="P93" s="1" t="str">
        <f>TRIM(Table13[[#This Row],[item_name]])</f>
        <v>Drink Brother</v>
      </c>
      <c r="Q93" s="1" t="str">
        <f>IF(Table13[[#This Row],[amount]]=Table13[[#This Row],[price]]*Table13[[#This Row],[quantity]],"OK","CHECK")</f>
        <v>CHECK</v>
      </c>
      <c r="R93" s="1" t="str">
        <f>IF(OR(Table13[[#This Row],[age]]&lt;17,Table13[[#This Row],[age]]&gt;100),"OUTLIER","OK")</f>
        <v>OK</v>
      </c>
      <c r="S93" s="1">
        <f>Table13[[#This Row],[price]]*Table13[[#This Row],[quantity]]</f>
        <v>15.809999999999999</v>
      </c>
      <c r="T93" s="1" t="str">
        <f>IF(ISNUMBER(SEARCH("Pizza",Table13[[#This Row],[Space Trimming]])),"Yes","No")</f>
        <v>No</v>
      </c>
      <c r="U93" s="1" t="str">
        <f>IF(Table13[[#This Row],[quantity]]&gt;3,"Normal","Low")</f>
        <v>Low</v>
      </c>
      <c r="V93" s="1" t="str">
        <f ca="1">IF(Table13[[#This Row],[order_date]]&gt;TODAY()-30,"Recent","Old")</f>
        <v>Old</v>
      </c>
      <c r="W93" s="2" t="str">
        <f>IF(WEEKDAY(Table13[[#This Row],[order_date]],2)&gt;5,"Weekend","Weekday")</f>
        <v>Weekend</v>
      </c>
    </row>
    <row r="94" spans="1:23" x14ac:dyDescent="0.3">
      <c r="A94" s="1">
        <v>93</v>
      </c>
      <c r="B94" s="1" t="s">
        <v>106</v>
      </c>
      <c r="C94" s="1" t="s">
        <v>6</v>
      </c>
      <c r="D94" s="1">
        <v>12</v>
      </c>
      <c r="E94" s="1" t="s">
        <v>11</v>
      </c>
      <c r="F94" s="1" t="s">
        <v>264</v>
      </c>
      <c r="G94" s="1" t="s">
        <v>222</v>
      </c>
      <c r="H94" s="1">
        <v>12.02</v>
      </c>
      <c r="I94" s="1">
        <v>30</v>
      </c>
      <c r="J94" s="1">
        <v>3</v>
      </c>
      <c r="K94" s="2">
        <v>45407</v>
      </c>
      <c r="L94" s="1" t="s">
        <v>14</v>
      </c>
      <c r="M94" s="1" t="s">
        <v>281</v>
      </c>
      <c r="N94" s="1">
        <v>14.76</v>
      </c>
      <c r="O94" s="1" t="s">
        <v>280</v>
      </c>
      <c r="P94" s="1" t="str">
        <f>TRIM(Table13[[#This Row],[item_name]])</f>
        <v>Salad Religious</v>
      </c>
      <c r="Q94" s="1" t="str">
        <f>IF(Table13[[#This Row],[amount]]=Table13[[#This Row],[price]]*Table13[[#This Row],[quantity]],"OK","CHECK")</f>
        <v>CHECK</v>
      </c>
      <c r="R94" s="1" t="str">
        <f>IF(OR(Table13[[#This Row],[age]]&lt;17,Table13[[#This Row],[age]]&gt;100),"OUTLIER","OK")</f>
        <v>OUTLIER</v>
      </c>
      <c r="S94" s="1">
        <f>Table13[[#This Row],[price]]*Table13[[#This Row],[quantity]]</f>
        <v>36.06</v>
      </c>
      <c r="T94" s="1" t="str">
        <f>IF(ISNUMBER(SEARCH("Pizza",Table13[[#This Row],[Space Trimming]])),"Yes","No")</f>
        <v>No</v>
      </c>
      <c r="U94" s="1" t="str">
        <f>IF(Table13[[#This Row],[quantity]]&gt;3,"Normal","Low")</f>
        <v>Low</v>
      </c>
      <c r="V94" s="1" t="str">
        <f ca="1">IF(Table13[[#This Row],[order_date]]&gt;TODAY()-30,"Recent","Old")</f>
        <v>Old</v>
      </c>
      <c r="W94" s="2" t="str">
        <f>IF(WEEKDAY(Table13[[#This Row],[order_date]],2)&gt;5,"Weekend","Weekday")</f>
        <v>Weekday</v>
      </c>
    </row>
    <row r="95" spans="1:23" x14ac:dyDescent="0.3">
      <c r="A95" s="1">
        <v>94</v>
      </c>
      <c r="B95" s="1" t="s">
        <v>107</v>
      </c>
      <c r="C95" s="1" t="s">
        <v>6</v>
      </c>
      <c r="D95" s="1">
        <v>30</v>
      </c>
      <c r="E95" s="1" t="s">
        <v>16</v>
      </c>
      <c r="F95" s="1" t="s">
        <v>265</v>
      </c>
      <c r="G95" s="1" t="s">
        <v>224</v>
      </c>
      <c r="H95" s="1">
        <v>3.29</v>
      </c>
      <c r="I95" s="1">
        <v>30</v>
      </c>
      <c r="J95" s="1">
        <v>2</v>
      </c>
      <c r="K95" s="2">
        <v>45302</v>
      </c>
      <c r="L95" s="1" t="s">
        <v>11</v>
      </c>
      <c r="M95" s="1" t="s">
        <v>283</v>
      </c>
      <c r="N95" s="1">
        <v>74.819999999999993</v>
      </c>
      <c r="O95" s="1" t="s">
        <v>282</v>
      </c>
      <c r="P95" s="1" t="str">
        <f>TRIM(Table13[[#This Row],[item_name]])</f>
        <v>Salad Improve</v>
      </c>
      <c r="Q95" s="1" t="str">
        <f>IF(Table13[[#This Row],[amount]]=Table13[[#This Row],[price]]*Table13[[#This Row],[quantity]],"OK","CHECK")</f>
        <v>CHECK</v>
      </c>
      <c r="R95" s="1" t="str">
        <f>IF(OR(Table13[[#This Row],[age]]&lt;17,Table13[[#This Row],[age]]&gt;100),"OUTLIER","OK")</f>
        <v>OK</v>
      </c>
      <c r="S95" s="1">
        <f>Table13[[#This Row],[price]]*Table13[[#This Row],[quantity]]</f>
        <v>6.58</v>
      </c>
      <c r="T95" s="1" t="str">
        <f>IF(ISNUMBER(SEARCH("Pizza",Table13[[#This Row],[Space Trimming]])),"Yes","No")</f>
        <v>No</v>
      </c>
      <c r="U95" s="1" t="str">
        <f>IF(Table13[[#This Row],[quantity]]&gt;3,"Normal","Low")</f>
        <v>Low</v>
      </c>
      <c r="V95" s="1" t="str">
        <f ca="1">IF(Table13[[#This Row],[order_date]]&gt;TODAY()-30,"Recent","Old")</f>
        <v>Old</v>
      </c>
      <c r="W95" s="2" t="str">
        <f>IF(WEEKDAY(Table13[[#This Row],[order_date]],2)&gt;5,"Weekend","Weekday")</f>
        <v>Weekday</v>
      </c>
    </row>
    <row r="96" spans="1:23" x14ac:dyDescent="0.3">
      <c r="A96" s="1">
        <v>95</v>
      </c>
      <c r="B96" s="1" t="s">
        <v>108</v>
      </c>
      <c r="C96" s="1" t="s">
        <v>13</v>
      </c>
      <c r="D96" s="1">
        <v>32</v>
      </c>
      <c r="E96" s="1" t="s">
        <v>11</v>
      </c>
      <c r="F96" s="1" t="s">
        <v>266</v>
      </c>
      <c r="G96" s="1" t="s">
        <v>227</v>
      </c>
      <c r="H96" s="1">
        <v>17.350000000000001</v>
      </c>
      <c r="I96" s="1">
        <v>31</v>
      </c>
      <c r="J96" s="1">
        <v>1</v>
      </c>
      <c r="K96" s="2">
        <v>44998</v>
      </c>
      <c r="L96" s="1" t="s">
        <v>16</v>
      </c>
      <c r="M96" s="1" t="s">
        <v>279</v>
      </c>
      <c r="N96" s="1">
        <v>135.87</v>
      </c>
      <c r="O96" s="1" t="s">
        <v>282</v>
      </c>
      <c r="P96" s="1" t="str">
        <f>TRIM(Table13[[#This Row],[item_name]])</f>
        <v>Pasta Quite</v>
      </c>
      <c r="Q96" s="1" t="str">
        <f>IF(Table13[[#This Row],[amount]]=Table13[[#This Row],[price]]*Table13[[#This Row],[quantity]],"OK","CHECK")</f>
        <v>CHECK</v>
      </c>
      <c r="R96" s="1" t="str">
        <f>IF(OR(Table13[[#This Row],[age]]&lt;17,Table13[[#This Row],[age]]&gt;100),"OUTLIER","OK")</f>
        <v>OK</v>
      </c>
      <c r="S96" s="1">
        <f>Table13[[#This Row],[price]]*Table13[[#This Row],[quantity]]</f>
        <v>17.350000000000001</v>
      </c>
      <c r="T96" s="1" t="str">
        <f>IF(ISNUMBER(SEARCH("Pizza",Table13[[#This Row],[Space Trimming]])),"Yes","No")</f>
        <v>No</v>
      </c>
      <c r="U96" s="1" t="str">
        <f>IF(Table13[[#This Row],[quantity]]&gt;3,"Normal","Low")</f>
        <v>Low</v>
      </c>
      <c r="V96" s="1" t="str">
        <f ca="1">IF(Table13[[#This Row],[order_date]]&gt;TODAY()-30,"Recent","Old")</f>
        <v>Old</v>
      </c>
      <c r="W96" s="2" t="str">
        <f>IF(WEEKDAY(Table13[[#This Row],[order_date]],2)&gt;5,"Weekend","Weekday")</f>
        <v>Weekday</v>
      </c>
    </row>
    <row r="97" spans="1:23" x14ac:dyDescent="0.3">
      <c r="A97" s="1">
        <v>96</v>
      </c>
      <c r="B97" s="1" t="s">
        <v>109</v>
      </c>
      <c r="C97" s="1" t="s">
        <v>13</v>
      </c>
      <c r="D97" s="1">
        <v>57</v>
      </c>
      <c r="E97" s="1" t="s">
        <v>18</v>
      </c>
      <c r="F97" s="1" t="s">
        <v>267</v>
      </c>
      <c r="G97" s="1" t="s">
        <v>224</v>
      </c>
      <c r="H97" s="1">
        <v>3.46</v>
      </c>
      <c r="I97" s="1">
        <v>31</v>
      </c>
      <c r="J97" s="1">
        <v>2</v>
      </c>
      <c r="K97" s="2">
        <v>45069</v>
      </c>
      <c r="L97" s="1" t="s">
        <v>7</v>
      </c>
      <c r="M97" s="1" t="s">
        <v>283</v>
      </c>
      <c r="N97" s="1">
        <v>80.81</v>
      </c>
      <c r="O97" s="1" t="s">
        <v>282</v>
      </c>
      <c r="P97" s="1" t="str">
        <f>TRIM(Table13[[#This Row],[item_name]])</f>
        <v>Drink Area</v>
      </c>
      <c r="Q97" s="1" t="str">
        <f>IF(Table13[[#This Row],[amount]]=Table13[[#This Row],[price]]*Table13[[#This Row],[quantity]],"OK","CHECK")</f>
        <v>CHECK</v>
      </c>
      <c r="R97" s="1" t="str">
        <f>IF(OR(Table13[[#This Row],[age]]&lt;17,Table13[[#This Row],[age]]&gt;100),"OUTLIER","OK")</f>
        <v>OK</v>
      </c>
      <c r="S97" s="1">
        <f>Table13[[#This Row],[price]]*Table13[[#This Row],[quantity]]</f>
        <v>6.92</v>
      </c>
      <c r="T97" s="1" t="str">
        <f>IF(ISNUMBER(SEARCH("Pizza",Table13[[#This Row],[Space Trimming]])),"Yes","No")</f>
        <v>No</v>
      </c>
      <c r="U97" s="1" t="str">
        <f>IF(Table13[[#This Row],[quantity]]&gt;3,"Normal","Low")</f>
        <v>Low</v>
      </c>
      <c r="V97" s="1" t="str">
        <f ca="1">IF(Table13[[#This Row],[order_date]]&gt;TODAY()-30,"Recent","Old")</f>
        <v>Old</v>
      </c>
      <c r="W97" s="2" t="str">
        <f>IF(WEEKDAY(Table13[[#This Row],[order_date]],2)&gt;5,"Weekend","Weekday")</f>
        <v>Weekday</v>
      </c>
    </row>
    <row r="98" spans="1:23" x14ac:dyDescent="0.3">
      <c r="A98" s="1">
        <v>97</v>
      </c>
      <c r="B98" s="1" t="s">
        <v>110</v>
      </c>
      <c r="C98" s="1" t="s">
        <v>6</v>
      </c>
      <c r="D98" s="1">
        <v>14</v>
      </c>
      <c r="E98" s="1" t="s">
        <v>14</v>
      </c>
      <c r="F98" s="1" t="s">
        <v>268</v>
      </c>
      <c r="G98" s="1" t="s">
        <v>222</v>
      </c>
      <c r="H98" s="1">
        <v>4.68</v>
      </c>
      <c r="I98" s="1">
        <v>31</v>
      </c>
      <c r="J98" s="1">
        <v>1</v>
      </c>
      <c r="K98" s="2">
        <v>45158</v>
      </c>
      <c r="L98" s="1" t="s">
        <v>16</v>
      </c>
      <c r="M98" s="1" t="s">
        <v>281</v>
      </c>
      <c r="N98" s="1">
        <v>103.58</v>
      </c>
      <c r="O98" s="1" t="s">
        <v>280</v>
      </c>
      <c r="P98" s="1" t="str">
        <f>TRIM(Table13[[#This Row],[item_name]])</f>
        <v>Pasta Total</v>
      </c>
      <c r="Q98" s="1" t="str">
        <f>IF(Table13[[#This Row],[amount]]=Table13[[#This Row],[price]]*Table13[[#This Row],[quantity]],"OK","CHECK")</f>
        <v>CHECK</v>
      </c>
      <c r="R98" s="1" t="str">
        <f>IF(OR(Table13[[#This Row],[age]]&lt;17,Table13[[#This Row],[age]]&gt;100),"OUTLIER","OK")</f>
        <v>OUTLIER</v>
      </c>
      <c r="S98" s="1">
        <f>Table13[[#This Row],[price]]*Table13[[#This Row],[quantity]]</f>
        <v>4.68</v>
      </c>
      <c r="T98" s="1" t="str">
        <f>IF(ISNUMBER(SEARCH("Pizza",Table13[[#This Row],[Space Trimming]])),"Yes","No")</f>
        <v>No</v>
      </c>
      <c r="U98" s="1" t="str">
        <f>IF(Table13[[#This Row],[quantity]]&gt;3,"Normal","Low")</f>
        <v>Low</v>
      </c>
      <c r="V98" s="1" t="str">
        <f ca="1">IF(Table13[[#This Row],[order_date]]&gt;TODAY()-30,"Recent","Old")</f>
        <v>Old</v>
      </c>
      <c r="W98" s="2" t="str">
        <f>IF(WEEKDAY(Table13[[#This Row],[order_date]],2)&gt;5,"Weekend","Weekday")</f>
        <v>Weekend</v>
      </c>
    </row>
    <row r="99" spans="1:23" x14ac:dyDescent="0.3">
      <c r="A99" s="1">
        <v>98</v>
      </c>
      <c r="B99" s="1" t="s">
        <v>111</v>
      </c>
      <c r="C99" s="1" t="s">
        <v>13</v>
      </c>
      <c r="D99" s="1">
        <v>60</v>
      </c>
      <c r="E99" s="1" t="s">
        <v>7</v>
      </c>
      <c r="F99" s="1" t="s">
        <v>269</v>
      </c>
      <c r="G99" s="1" t="s">
        <v>227</v>
      </c>
      <c r="H99" s="1">
        <v>12.63</v>
      </c>
      <c r="I99" s="1">
        <v>31</v>
      </c>
      <c r="J99" s="1">
        <v>3</v>
      </c>
      <c r="K99" s="2">
        <v>45229</v>
      </c>
      <c r="L99" s="1" t="s">
        <v>14</v>
      </c>
      <c r="M99" s="1" t="s">
        <v>279</v>
      </c>
      <c r="N99" s="1">
        <v>36.06</v>
      </c>
      <c r="O99" s="1" t="s">
        <v>280</v>
      </c>
      <c r="P99" s="1" t="str">
        <f>TRIM(Table13[[#This Row],[item_name]])</f>
        <v>Dessert Structure</v>
      </c>
      <c r="Q99" s="1" t="str">
        <f>IF(Table13[[#This Row],[amount]]=Table13[[#This Row],[price]]*Table13[[#This Row],[quantity]],"OK","CHECK")</f>
        <v>CHECK</v>
      </c>
      <c r="R99" s="1" t="str">
        <f>IF(OR(Table13[[#This Row],[age]]&lt;17,Table13[[#This Row],[age]]&gt;100),"OUTLIER","OK")</f>
        <v>OK</v>
      </c>
      <c r="S99" s="1">
        <f>Table13[[#This Row],[price]]*Table13[[#This Row],[quantity]]</f>
        <v>37.89</v>
      </c>
      <c r="T99" s="1" t="str">
        <f>IF(ISNUMBER(SEARCH("Pizza",Table13[[#This Row],[Space Trimming]])),"Yes","No")</f>
        <v>No</v>
      </c>
      <c r="U99" s="1" t="str">
        <f>IF(Table13[[#This Row],[quantity]]&gt;3,"Normal","Low")</f>
        <v>Low</v>
      </c>
      <c r="V99" s="1" t="str">
        <f ca="1">IF(Table13[[#This Row],[order_date]]&gt;TODAY()-30,"Recent","Old")</f>
        <v>Old</v>
      </c>
      <c r="W99" s="2" t="str">
        <f>IF(WEEKDAY(Table13[[#This Row],[order_date]],2)&gt;5,"Weekend","Weekday")</f>
        <v>Weekday</v>
      </c>
    </row>
    <row r="100" spans="1:23" x14ac:dyDescent="0.3">
      <c r="A100" s="1">
        <v>99</v>
      </c>
      <c r="B100" s="1" t="s">
        <v>112</v>
      </c>
      <c r="C100" s="1" t="s">
        <v>13</v>
      </c>
      <c r="D100" s="1">
        <v>18</v>
      </c>
      <c r="E100" s="1" t="s">
        <v>18</v>
      </c>
      <c r="F100" s="1" t="s">
        <v>270</v>
      </c>
      <c r="G100" s="1" t="s">
        <v>222</v>
      </c>
      <c r="H100" s="1">
        <v>12.43</v>
      </c>
      <c r="I100" s="1">
        <v>32</v>
      </c>
      <c r="J100" s="1">
        <v>1</v>
      </c>
      <c r="K100" s="2">
        <v>45347</v>
      </c>
      <c r="L100" s="1" t="s">
        <v>18</v>
      </c>
      <c r="M100" s="1" t="s">
        <v>279</v>
      </c>
      <c r="N100" s="1">
        <v>23.99</v>
      </c>
      <c r="O100" s="1" t="s">
        <v>282</v>
      </c>
      <c r="P100" s="1" t="str">
        <f>TRIM(Table13[[#This Row],[item_name]])</f>
        <v>Drink Fly</v>
      </c>
      <c r="Q100" s="1" t="str">
        <f>IF(Table13[[#This Row],[amount]]=Table13[[#This Row],[price]]*Table13[[#This Row],[quantity]],"OK","CHECK")</f>
        <v>CHECK</v>
      </c>
      <c r="R100" s="1" t="str">
        <f>IF(OR(Table13[[#This Row],[age]]&lt;17,Table13[[#This Row],[age]]&gt;100),"OUTLIER","OK")</f>
        <v>OK</v>
      </c>
      <c r="S100" s="1">
        <f>Table13[[#This Row],[price]]*Table13[[#This Row],[quantity]]</f>
        <v>12.43</v>
      </c>
      <c r="T100" s="1" t="str">
        <f>IF(ISNUMBER(SEARCH("Pizza",Table13[[#This Row],[Space Trimming]])),"Yes","No")</f>
        <v>No</v>
      </c>
      <c r="U100" s="1" t="str">
        <f>IF(Table13[[#This Row],[quantity]]&gt;3,"Normal","Low")</f>
        <v>Low</v>
      </c>
      <c r="V100" s="1" t="str">
        <f ca="1">IF(Table13[[#This Row],[order_date]]&gt;TODAY()-30,"Recent","Old")</f>
        <v>Old</v>
      </c>
      <c r="W100" s="2" t="str">
        <f>IF(WEEKDAY(Table13[[#This Row],[order_date]],2)&gt;5,"Weekend","Weekday")</f>
        <v>Weekend</v>
      </c>
    </row>
    <row r="101" spans="1:23" x14ac:dyDescent="0.3">
      <c r="A101" s="1">
        <v>100</v>
      </c>
      <c r="B101" s="1" t="s">
        <v>113</v>
      </c>
      <c r="C101" s="1" t="s">
        <v>10</v>
      </c>
      <c r="D101" s="1">
        <v>15</v>
      </c>
      <c r="E101" s="1" t="s">
        <v>23</v>
      </c>
      <c r="F101" s="1" t="s">
        <v>271</v>
      </c>
      <c r="G101" s="1" t="s">
        <v>222</v>
      </c>
      <c r="H101" s="1">
        <v>4.67</v>
      </c>
      <c r="I101" s="1">
        <v>32</v>
      </c>
      <c r="J101" s="1">
        <v>3</v>
      </c>
      <c r="K101" s="2">
        <v>45479</v>
      </c>
      <c r="L101" s="1" t="s">
        <v>11</v>
      </c>
      <c r="M101" s="1" t="s">
        <v>279</v>
      </c>
      <c r="N101" s="1">
        <v>41.33</v>
      </c>
      <c r="O101" s="1" t="s">
        <v>280</v>
      </c>
      <c r="P101" s="1" t="str">
        <f>TRIM(Table13[[#This Row],[item_name]])</f>
        <v>Burger Friend</v>
      </c>
      <c r="Q101" s="1" t="str">
        <f>IF(Table13[[#This Row],[amount]]=Table13[[#This Row],[price]]*Table13[[#This Row],[quantity]],"OK","CHECK")</f>
        <v>CHECK</v>
      </c>
      <c r="R101" s="1" t="str">
        <f>IF(OR(Table13[[#This Row],[age]]&lt;17,Table13[[#This Row],[age]]&gt;100),"OUTLIER","OK")</f>
        <v>OUTLIER</v>
      </c>
      <c r="S101" s="1">
        <f>Table13[[#This Row],[price]]*Table13[[#This Row],[quantity]]</f>
        <v>14.01</v>
      </c>
      <c r="T101" s="1" t="str">
        <f>IF(ISNUMBER(SEARCH("Pizza",Table13[[#This Row],[Space Trimming]])),"Yes","No")</f>
        <v>No</v>
      </c>
      <c r="U101" s="1" t="str">
        <f>IF(Table13[[#This Row],[quantity]]&gt;3,"Normal","Low")</f>
        <v>Low</v>
      </c>
      <c r="V101" s="1" t="str">
        <f ca="1">IF(Table13[[#This Row],[order_date]]&gt;TODAY()-30,"Recent","Old")</f>
        <v>Old</v>
      </c>
      <c r="W101" s="2" t="str">
        <f>IF(WEEKDAY(Table13[[#This Row],[order_date]],2)&gt;5,"Weekend","Weekday")</f>
        <v>Weekend</v>
      </c>
    </row>
    <row r="102" spans="1:23" x14ac:dyDescent="0.3">
      <c r="A102" s="1">
        <v>101</v>
      </c>
      <c r="B102" s="1" t="s">
        <v>114</v>
      </c>
      <c r="C102" s="1" t="s">
        <v>6</v>
      </c>
      <c r="D102" s="1">
        <v>25</v>
      </c>
      <c r="E102" s="1" t="s">
        <v>18</v>
      </c>
      <c r="F102" s="1" t="s">
        <v>216</v>
      </c>
      <c r="G102" s="1" t="s">
        <v>217</v>
      </c>
      <c r="H102" s="1">
        <v>16.79</v>
      </c>
      <c r="I102" s="1">
        <v>32</v>
      </c>
      <c r="J102" s="1">
        <v>2</v>
      </c>
      <c r="K102" s="2">
        <v>44934</v>
      </c>
      <c r="L102" s="1" t="s">
        <v>23</v>
      </c>
      <c r="M102" s="1" t="s">
        <v>279</v>
      </c>
      <c r="N102" s="1">
        <v>107.03</v>
      </c>
      <c r="O102" s="1" t="s">
        <v>282</v>
      </c>
      <c r="P102" s="1" t="str">
        <f>TRIM(Table13[[#This Row],[item_name]])</f>
        <v>Salad Participant</v>
      </c>
      <c r="Q102" s="1" t="str">
        <f>IF(Table13[[#This Row],[amount]]=Table13[[#This Row],[price]]*Table13[[#This Row],[quantity]],"OK","CHECK")</f>
        <v>CHECK</v>
      </c>
      <c r="R102" s="1" t="str">
        <f>IF(OR(Table13[[#This Row],[age]]&lt;17,Table13[[#This Row],[age]]&gt;100),"OUTLIER","OK")</f>
        <v>OK</v>
      </c>
      <c r="S102" s="1">
        <f>Table13[[#This Row],[price]]*Table13[[#This Row],[quantity]]</f>
        <v>33.58</v>
      </c>
      <c r="T102" s="1" t="str">
        <f>IF(ISNUMBER(SEARCH("Pizza",Table13[[#This Row],[Space Trimming]])),"Yes","No")</f>
        <v>No</v>
      </c>
      <c r="U102" s="1" t="str">
        <f>IF(Table13[[#This Row],[quantity]]&gt;3,"Normal","Low")</f>
        <v>Low</v>
      </c>
      <c r="V102" s="1" t="str">
        <f ca="1">IF(Table13[[#This Row],[order_date]]&gt;TODAY()-30,"Recent","Old")</f>
        <v>Old</v>
      </c>
      <c r="W102" s="2" t="str">
        <f>IF(WEEKDAY(Table13[[#This Row],[order_date]],2)&gt;5,"Weekend","Weekday")</f>
        <v>Weekend</v>
      </c>
    </row>
    <row r="103" spans="1:23" x14ac:dyDescent="0.3">
      <c r="A103" s="1">
        <v>102</v>
      </c>
      <c r="B103" s="1" t="s">
        <v>115</v>
      </c>
      <c r="C103" s="1" t="s">
        <v>6</v>
      </c>
      <c r="D103" s="1">
        <v>20</v>
      </c>
      <c r="E103" s="1" t="s">
        <v>11</v>
      </c>
      <c r="F103" s="1" t="s">
        <v>218</v>
      </c>
      <c r="G103" s="1" t="s">
        <v>219</v>
      </c>
      <c r="H103" s="1">
        <v>19.39</v>
      </c>
      <c r="I103" s="1">
        <v>32</v>
      </c>
      <c r="J103" s="1">
        <v>1</v>
      </c>
      <c r="K103" s="2">
        <v>45352</v>
      </c>
      <c r="L103" s="1" t="s">
        <v>11</v>
      </c>
      <c r="M103" s="1" t="s">
        <v>283</v>
      </c>
      <c r="N103" s="1">
        <v>22.24</v>
      </c>
      <c r="O103" s="1" t="s">
        <v>280</v>
      </c>
      <c r="P103" s="1" t="str">
        <f>TRIM(Table13[[#This Row],[item_name]])</f>
        <v>Burger Technology</v>
      </c>
      <c r="Q103" s="1" t="str">
        <f>IF(Table13[[#This Row],[amount]]=Table13[[#This Row],[price]]*Table13[[#This Row],[quantity]],"OK","CHECK")</f>
        <v>CHECK</v>
      </c>
      <c r="R103" s="1" t="str">
        <f>IF(OR(Table13[[#This Row],[age]]&lt;17,Table13[[#This Row],[age]]&gt;100),"OUTLIER","OK")</f>
        <v>OK</v>
      </c>
      <c r="S103" s="1">
        <f>Table13[[#This Row],[price]]*Table13[[#This Row],[quantity]]</f>
        <v>19.39</v>
      </c>
      <c r="T103" s="1" t="str">
        <f>IF(ISNUMBER(SEARCH("Pizza",Table13[[#This Row],[Space Trimming]])),"Yes","No")</f>
        <v>No</v>
      </c>
      <c r="U103" s="1" t="str">
        <f>IF(Table13[[#This Row],[quantity]]&gt;3,"Normal","Low")</f>
        <v>Low</v>
      </c>
      <c r="V103" s="1" t="str">
        <f ca="1">IF(Table13[[#This Row],[order_date]]&gt;TODAY()-30,"Recent","Old")</f>
        <v>Old</v>
      </c>
      <c r="W103" s="2" t="str">
        <f>IF(WEEKDAY(Table13[[#This Row],[order_date]],2)&gt;5,"Weekend","Weekday")</f>
        <v>Weekday</v>
      </c>
    </row>
    <row r="104" spans="1:23" x14ac:dyDescent="0.3">
      <c r="A104" s="1">
        <v>103</v>
      </c>
      <c r="B104" s="1" t="s">
        <v>116</v>
      </c>
      <c r="C104" s="1" t="s">
        <v>6</v>
      </c>
      <c r="D104" s="1">
        <v>43</v>
      </c>
      <c r="E104" s="1" t="s">
        <v>16</v>
      </c>
      <c r="F104" s="1" t="s">
        <v>220</v>
      </c>
      <c r="G104" s="1" t="s">
        <v>217</v>
      </c>
      <c r="H104" s="1">
        <v>17.72</v>
      </c>
      <c r="I104" s="1">
        <v>33</v>
      </c>
      <c r="J104" s="1">
        <v>3</v>
      </c>
      <c r="K104" s="2">
        <v>45200</v>
      </c>
      <c r="L104" s="1" t="s">
        <v>7</v>
      </c>
      <c r="M104" s="1" t="s">
        <v>281</v>
      </c>
      <c r="N104" s="1">
        <v>50.37</v>
      </c>
      <c r="O104" s="1" t="s">
        <v>280</v>
      </c>
      <c r="P104" s="1" t="str">
        <f>TRIM(Table13[[#This Row],[item_name]])</f>
        <v>Dessert Member</v>
      </c>
      <c r="Q104" s="1" t="str">
        <f>IF(Table13[[#This Row],[amount]]=Table13[[#This Row],[price]]*Table13[[#This Row],[quantity]],"OK","CHECK")</f>
        <v>CHECK</v>
      </c>
      <c r="R104" s="1" t="str">
        <f>IF(OR(Table13[[#This Row],[age]]&lt;17,Table13[[#This Row],[age]]&gt;100),"OUTLIER","OK")</f>
        <v>OK</v>
      </c>
      <c r="S104" s="1">
        <f>Table13[[#This Row],[price]]*Table13[[#This Row],[quantity]]</f>
        <v>53.16</v>
      </c>
      <c r="T104" s="1" t="str">
        <f>IF(ISNUMBER(SEARCH("Pizza",Table13[[#This Row],[Space Trimming]])),"Yes","No")</f>
        <v>No</v>
      </c>
      <c r="U104" s="1" t="str">
        <f>IF(Table13[[#This Row],[quantity]]&gt;3,"Normal","Low")</f>
        <v>Low</v>
      </c>
      <c r="V104" s="1" t="str">
        <f ca="1">IF(Table13[[#This Row],[order_date]]&gt;TODAY()-30,"Recent","Old")</f>
        <v>Old</v>
      </c>
      <c r="W104" s="2" t="str">
        <f>IF(WEEKDAY(Table13[[#This Row],[order_date]],2)&gt;5,"Weekend","Weekday")</f>
        <v>Weekend</v>
      </c>
    </row>
    <row r="105" spans="1:23" x14ac:dyDescent="0.3">
      <c r="A105" s="1">
        <v>104</v>
      </c>
      <c r="B105" s="1" t="s">
        <v>117</v>
      </c>
      <c r="C105" s="1" t="s">
        <v>10</v>
      </c>
      <c r="D105" s="1">
        <v>21</v>
      </c>
      <c r="E105" s="1" t="s">
        <v>16</v>
      </c>
      <c r="F105" s="1" t="s">
        <v>221</v>
      </c>
      <c r="G105" s="1" t="s">
        <v>222</v>
      </c>
      <c r="H105" s="1">
        <v>11.69</v>
      </c>
      <c r="I105" s="1">
        <v>33</v>
      </c>
      <c r="J105" s="1">
        <v>3</v>
      </c>
      <c r="K105" s="2">
        <v>45246</v>
      </c>
      <c r="L105" s="1" t="s">
        <v>7</v>
      </c>
      <c r="M105" s="1" t="s">
        <v>283</v>
      </c>
      <c r="N105" s="1">
        <v>46.03</v>
      </c>
      <c r="O105" s="1" t="s">
        <v>280</v>
      </c>
      <c r="P105" s="1" t="str">
        <f>TRIM(Table13[[#This Row],[item_name]])</f>
        <v>Drink Society</v>
      </c>
      <c r="Q105" s="1" t="str">
        <f>IF(Table13[[#This Row],[amount]]=Table13[[#This Row],[price]]*Table13[[#This Row],[quantity]],"OK","CHECK")</f>
        <v>CHECK</v>
      </c>
      <c r="R105" s="1" t="str">
        <f>IF(OR(Table13[[#This Row],[age]]&lt;17,Table13[[#This Row],[age]]&gt;100),"OUTLIER","OK")</f>
        <v>OK</v>
      </c>
      <c r="S105" s="1">
        <f>Table13[[#This Row],[price]]*Table13[[#This Row],[quantity]]</f>
        <v>35.07</v>
      </c>
      <c r="T105" s="1" t="str">
        <f>IF(ISNUMBER(SEARCH("Pizza",Table13[[#This Row],[Space Trimming]])),"Yes","No")</f>
        <v>No</v>
      </c>
      <c r="U105" s="1" t="str">
        <f>IF(Table13[[#This Row],[quantity]]&gt;3,"Normal","Low")</f>
        <v>Low</v>
      </c>
      <c r="V105" s="1" t="str">
        <f ca="1">IF(Table13[[#This Row],[order_date]]&gt;TODAY()-30,"Recent","Old")</f>
        <v>Old</v>
      </c>
      <c r="W105" s="2" t="str">
        <f>IF(WEEKDAY(Table13[[#This Row],[order_date]],2)&gt;5,"Weekend","Weekday")</f>
        <v>Weekday</v>
      </c>
    </row>
    <row r="106" spans="1:23" x14ac:dyDescent="0.3">
      <c r="A106" s="1">
        <v>105</v>
      </c>
      <c r="B106" s="1" t="s">
        <v>118</v>
      </c>
      <c r="C106" s="1" t="s">
        <v>10</v>
      </c>
      <c r="D106" s="1">
        <v>36</v>
      </c>
      <c r="E106" s="1" t="s">
        <v>11</v>
      </c>
      <c r="F106" s="1" t="s">
        <v>223</v>
      </c>
      <c r="G106" s="1" t="s">
        <v>224</v>
      </c>
      <c r="H106" s="1">
        <v>11.17</v>
      </c>
      <c r="I106" s="1">
        <v>33</v>
      </c>
      <c r="J106" s="1">
        <v>1</v>
      </c>
      <c r="K106" s="2">
        <v>44938</v>
      </c>
      <c r="L106" s="1" t="s">
        <v>11</v>
      </c>
      <c r="M106" s="1" t="s">
        <v>283</v>
      </c>
      <c r="N106" s="1">
        <v>9.34</v>
      </c>
      <c r="O106" s="1" t="s">
        <v>282</v>
      </c>
      <c r="P106" s="1" t="str">
        <f>TRIM(Table13[[#This Row],[item_name]])</f>
        <v>Dessert Together</v>
      </c>
      <c r="Q106" s="1" t="str">
        <f>IF(Table13[[#This Row],[amount]]=Table13[[#This Row],[price]]*Table13[[#This Row],[quantity]],"OK","CHECK")</f>
        <v>CHECK</v>
      </c>
      <c r="R106" s="1" t="str">
        <f>IF(OR(Table13[[#This Row],[age]]&lt;17,Table13[[#This Row],[age]]&gt;100),"OUTLIER","OK")</f>
        <v>OK</v>
      </c>
      <c r="S106" s="1">
        <f>Table13[[#This Row],[price]]*Table13[[#This Row],[quantity]]</f>
        <v>11.17</v>
      </c>
      <c r="T106" s="1" t="str">
        <f>IF(ISNUMBER(SEARCH("Pizza",Table13[[#This Row],[Space Trimming]])),"Yes","No")</f>
        <v>No</v>
      </c>
      <c r="U106" s="1" t="str">
        <f>IF(Table13[[#This Row],[quantity]]&gt;3,"Normal","Low")</f>
        <v>Low</v>
      </c>
      <c r="V106" s="1" t="str">
        <f ca="1">IF(Table13[[#This Row],[order_date]]&gt;TODAY()-30,"Recent","Old")</f>
        <v>Old</v>
      </c>
      <c r="W106" s="2" t="str">
        <f>IF(WEEKDAY(Table13[[#This Row],[order_date]],2)&gt;5,"Weekend","Weekday")</f>
        <v>Weekday</v>
      </c>
    </row>
    <row r="107" spans="1:23" x14ac:dyDescent="0.3">
      <c r="A107" s="1">
        <v>106</v>
      </c>
      <c r="B107" s="1" t="s">
        <v>119</v>
      </c>
      <c r="C107" s="1" t="s">
        <v>10</v>
      </c>
      <c r="D107" s="1">
        <v>63</v>
      </c>
      <c r="E107" s="1" t="s">
        <v>14</v>
      </c>
      <c r="F107" s="1" t="s">
        <v>225</v>
      </c>
      <c r="G107" s="1" t="s">
        <v>224</v>
      </c>
      <c r="H107" s="1">
        <v>13.01</v>
      </c>
      <c r="I107" s="1">
        <v>33</v>
      </c>
      <c r="J107" s="1">
        <v>2</v>
      </c>
      <c r="K107" s="2">
        <v>45306</v>
      </c>
      <c r="L107" s="1" t="s">
        <v>18</v>
      </c>
      <c r="M107" s="1" t="s">
        <v>281</v>
      </c>
      <c r="N107" s="1">
        <v>35.130000000000003</v>
      </c>
      <c r="O107" s="1" t="s">
        <v>282</v>
      </c>
      <c r="P107" s="1" t="str">
        <f>TRIM(Table13[[#This Row],[item_name]])</f>
        <v>Dessert Conference</v>
      </c>
      <c r="Q107" s="1" t="str">
        <f>IF(Table13[[#This Row],[amount]]=Table13[[#This Row],[price]]*Table13[[#This Row],[quantity]],"OK","CHECK")</f>
        <v>CHECK</v>
      </c>
      <c r="R107" s="1" t="str">
        <f>IF(OR(Table13[[#This Row],[age]]&lt;17,Table13[[#This Row],[age]]&gt;100),"OUTLIER","OK")</f>
        <v>OK</v>
      </c>
      <c r="S107" s="1">
        <f>Table13[[#This Row],[price]]*Table13[[#This Row],[quantity]]</f>
        <v>26.02</v>
      </c>
      <c r="T107" s="1" t="str">
        <f>IF(ISNUMBER(SEARCH("Pizza",Table13[[#This Row],[Space Trimming]])),"Yes","No")</f>
        <v>No</v>
      </c>
      <c r="U107" s="1" t="str">
        <f>IF(Table13[[#This Row],[quantity]]&gt;3,"Normal","Low")</f>
        <v>Low</v>
      </c>
      <c r="V107" s="1" t="str">
        <f ca="1">IF(Table13[[#This Row],[order_date]]&gt;TODAY()-30,"Recent","Old")</f>
        <v>Old</v>
      </c>
      <c r="W107" s="2" t="str">
        <f>IF(WEEKDAY(Table13[[#This Row],[order_date]],2)&gt;5,"Weekend","Weekday")</f>
        <v>Weekday</v>
      </c>
    </row>
    <row r="108" spans="1:23" x14ac:dyDescent="0.3">
      <c r="A108" s="1">
        <v>107</v>
      </c>
      <c r="B108" s="1" t="s">
        <v>120</v>
      </c>
      <c r="C108" s="1" t="s">
        <v>13</v>
      </c>
      <c r="D108" s="1">
        <v>65</v>
      </c>
      <c r="E108" s="1" t="s">
        <v>16</v>
      </c>
      <c r="F108" s="1" t="s">
        <v>226</v>
      </c>
      <c r="G108" s="1" t="s">
        <v>227</v>
      </c>
      <c r="H108" s="1">
        <v>8.56</v>
      </c>
      <c r="I108" s="1">
        <v>34</v>
      </c>
      <c r="J108" s="1">
        <v>2</v>
      </c>
      <c r="K108" s="2">
        <v>45189</v>
      </c>
      <c r="L108" s="1" t="s">
        <v>11</v>
      </c>
      <c r="M108" s="1" t="s">
        <v>279</v>
      </c>
      <c r="N108" s="1">
        <v>29.26</v>
      </c>
      <c r="O108" s="1" t="s">
        <v>280</v>
      </c>
      <c r="P108" s="1" t="str">
        <f>TRIM(Table13[[#This Row],[item_name]])</f>
        <v>Dessert Article</v>
      </c>
      <c r="Q108" s="1" t="str">
        <f>IF(Table13[[#This Row],[amount]]=Table13[[#This Row],[price]]*Table13[[#This Row],[quantity]],"OK","CHECK")</f>
        <v>CHECK</v>
      </c>
      <c r="R108" s="1" t="str">
        <f>IF(OR(Table13[[#This Row],[age]]&lt;17,Table13[[#This Row],[age]]&gt;100),"OUTLIER","OK")</f>
        <v>OK</v>
      </c>
      <c r="S108" s="1">
        <f>Table13[[#This Row],[price]]*Table13[[#This Row],[quantity]]</f>
        <v>17.12</v>
      </c>
      <c r="T108" s="1" t="str">
        <f>IF(ISNUMBER(SEARCH("Pizza",Table13[[#This Row],[Space Trimming]])),"Yes","No")</f>
        <v>No</v>
      </c>
      <c r="U108" s="1" t="str">
        <f>IF(Table13[[#This Row],[quantity]]&gt;3,"Normal","Low")</f>
        <v>Low</v>
      </c>
      <c r="V108" s="1" t="str">
        <f ca="1">IF(Table13[[#This Row],[order_date]]&gt;TODAY()-30,"Recent","Old")</f>
        <v>Old</v>
      </c>
      <c r="W108" s="2" t="str">
        <f>IF(WEEKDAY(Table13[[#This Row],[order_date]],2)&gt;5,"Weekend","Weekday")</f>
        <v>Weekday</v>
      </c>
    </row>
    <row r="109" spans="1:23" x14ac:dyDescent="0.3">
      <c r="A109" s="1">
        <v>108</v>
      </c>
      <c r="B109" s="1" t="s">
        <v>121</v>
      </c>
      <c r="C109" s="1" t="s">
        <v>6</v>
      </c>
      <c r="D109" s="1">
        <v>51</v>
      </c>
      <c r="E109" s="1" t="s">
        <v>16</v>
      </c>
      <c r="F109" s="1" t="s">
        <v>228</v>
      </c>
      <c r="G109" s="1" t="s">
        <v>222</v>
      </c>
      <c r="H109" s="1">
        <v>6.68</v>
      </c>
      <c r="I109" s="1">
        <v>34</v>
      </c>
      <c r="J109" s="1">
        <v>2</v>
      </c>
      <c r="K109" s="2">
        <v>44990</v>
      </c>
      <c r="L109" s="1" t="s">
        <v>23</v>
      </c>
      <c r="M109" s="1" t="s">
        <v>281</v>
      </c>
      <c r="N109" s="1">
        <v>58.53</v>
      </c>
      <c r="O109" s="1" t="s">
        <v>282</v>
      </c>
      <c r="P109" s="1" t="str">
        <f>TRIM(Table13[[#This Row],[item_name]])</f>
        <v>Drink Activity</v>
      </c>
      <c r="Q109" s="1" t="str">
        <f>IF(Table13[[#This Row],[amount]]=Table13[[#This Row],[price]]*Table13[[#This Row],[quantity]],"OK","CHECK")</f>
        <v>CHECK</v>
      </c>
      <c r="R109" s="1" t="str">
        <f>IF(OR(Table13[[#This Row],[age]]&lt;17,Table13[[#This Row],[age]]&gt;100),"OUTLIER","OK")</f>
        <v>OK</v>
      </c>
      <c r="S109" s="1">
        <f>Table13[[#This Row],[price]]*Table13[[#This Row],[quantity]]</f>
        <v>13.36</v>
      </c>
      <c r="T109" s="1" t="str">
        <f>IF(ISNUMBER(SEARCH("Pizza",Table13[[#This Row],[Space Trimming]])),"Yes","No")</f>
        <v>No</v>
      </c>
      <c r="U109" s="1" t="str">
        <f>IF(Table13[[#This Row],[quantity]]&gt;3,"Normal","Low")</f>
        <v>Low</v>
      </c>
      <c r="V109" s="1" t="str">
        <f ca="1">IF(Table13[[#This Row],[order_date]]&gt;TODAY()-30,"Recent","Old")</f>
        <v>Old</v>
      </c>
      <c r="W109" s="2" t="str">
        <f>IF(WEEKDAY(Table13[[#This Row],[order_date]],2)&gt;5,"Weekend","Weekday")</f>
        <v>Weekend</v>
      </c>
    </row>
    <row r="110" spans="1:23" x14ac:dyDescent="0.3">
      <c r="A110" s="1">
        <v>109</v>
      </c>
      <c r="B110" s="1" t="s">
        <v>122</v>
      </c>
      <c r="C110" s="1" t="s">
        <v>10</v>
      </c>
      <c r="D110" s="1">
        <v>64</v>
      </c>
      <c r="E110" s="1" t="s">
        <v>18</v>
      </c>
      <c r="F110" s="1" t="s">
        <v>229</v>
      </c>
      <c r="G110" s="1" t="s">
        <v>230</v>
      </c>
      <c r="H110" s="1">
        <v>11.64</v>
      </c>
      <c r="I110" s="1">
        <v>35</v>
      </c>
      <c r="J110" s="1">
        <v>1</v>
      </c>
      <c r="K110" s="2">
        <v>45376</v>
      </c>
      <c r="L110" s="1" t="s">
        <v>11</v>
      </c>
      <c r="M110" s="1" t="s">
        <v>283</v>
      </c>
      <c r="N110" s="1">
        <v>58.22</v>
      </c>
      <c r="O110" s="1" t="s">
        <v>282</v>
      </c>
      <c r="P110" s="1" t="str">
        <f>TRIM(Table13[[#This Row],[item_name]])</f>
        <v>Drink Alone</v>
      </c>
      <c r="Q110" s="1" t="str">
        <f>IF(Table13[[#This Row],[amount]]=Table13[[#This Row],[price]]*Table13[[#This Row],[quantity]],"OK","CHECK")</f>
        <v>CHECK</v>
      </c>
      <c r="R110" s="1" t="str">
        <f>IF(OR(Table13[[#This Row],[age]]&lt;17,Table13[[#This Row],[age]]&gt;100),"OUTLIER","OK")</f>
        <v>OK</v>
      </c>
      <c r="S110" s="1">
        <f>Table13[[#This Row],[price]]*Table13[[#This Row],[quantity]]</f>
        <v>11.64</v>
      </c>
      <c r="T110" s="1" t="str">
        <f>IF(ISNUMBER(SEARCH("Pizza",Table13[[#This Row],[Space Trimming]])),"Yes","No")</f>
        <v>No</v>
      </c>
      <c r="U110" s="1" t="str">
        <f>IF(Table13[[#This Row],[quantity]]&gt;3,"Normal","Low")</f>
        <v>Low</v>
      </c>
      <c r="V110" s="1" t="str">
        <f ca="1">IF(Table13[[#This Row],[order_date]]&gt;TODAY()-30,"Recent","Old")</f>
        <v>Old</v>
      </c>
      <c r="W110" s="2" t="str">
        <f>IF(WEEKDAY(Table13[[#This Row],[order_date]],2)&gt;5,"Weekend","Weekday")</f>
        <v>Weekday</v>
      </c>
    </row>
    <row r="111" spans="1:23" x14ac:dyDescent="0.3">
      <c r="A111" s="1">
        <v>110</v>
      </c>
      <c r="B111" s="1" t="s">
        <v>123</v>
      </c>
      <c r="C111" s="1" t="s">
        <v>6</v>
      </c>
      <c r="D111" s="1">
        <v>40</v>
      </c>
      <c r="E111" s="1" t="s">
        <v>7</v>
      </c>
      <c r="F111" s="1" t="s">
        <v>231</v>
      </c>
      <c r="G111" s="1" t="s">
        <v>219</v>
      </c>
      <c r="H111" s="1">
        <v>10.54</v>
      </c>
      <c r="I111" s="1">
        <v>36</v>
      </c>
      <c r="J111" s="1">
        <v>3</v>
      </c>
      <c r="K111" s="2">
        <v>45217</v>
      </c>
      <c r="L111" s="1" t="s">
        <v>16</v>
      </c>
      <c r="M111" s="1" t="s">
        <v>279</v>
      </c>
      <c r="N111" s="1">
        <v>77.13</v>
      </c>
      <c r="O111" s="1" t="s">
        <v>280</v>
      </c>
      <c r="P111" s="1" t="str">
        <f>TRIM(Table13[[#This Row],[item_name]])</f>
        <v>Pizza Human</v>
      </c>
      <c r="Q111" s="1" t="str">
        <f>IF(Table13[[#This Row],[amount]]=Table13[[#This Row],[price]]*Table13[[#This Row],[quantity]],"OK","CHECK")</f>
        <v>CHECK</v>
      </c>
      <c r="R111" s="1" t="str">
        <f>IF(OR(Table13[[#This Row],[age]]&lt;17,Table13[[#This Row],[age]]&gt;100),"OUTLIER","OK")</f>
        <v>OK</v>
      </c>
      <c r="S111" s="1">
        <f>Table13[[#This Row],[price]]*Table13[[#This Row],[quantity]]</f>
        <v>31.619999999999997</v>
      </c>
      <c r="T111" s="1" t="str">
        <f>IF(ISNUMBER(SEARCH("Pizza",Table13[[#This Row],[Space Trimming]])),"Yes","No")</f>
        <v>Yes</v>
      </c>
      <c r="U111" s="1" t="str">
        <f>IF(Table13[[#This Row],[quantity]]&gt;3,"Normal","Low")</f>
        <v>Low</v>
      </c>
      <c r="V111" s="1" t="str">
        <f ca="1">IF(Table13[[#This Row],[order_date]]&gt;TODAY()-30,"Recent","Old")</f>
        <v>Old</v>
      </c>
      <c r="W111" s="2" t="str">
        <f>IF(WEEKDAY(Table13[[#This Row],[order_date]],2)&gt;5,"Weekend","Weekday")</f>
        <v>Weekday</v>
      </c>
    </row>
    <row r="112" spans="1:23" x14ac:dyDescent="0.3">
      <c r="A112" s="1">
        <v>111</v>
      </c>
      <c r="B112" s="1" t="s">
        <v>124</v>
      </c>
      <c r="C112" s="1" t="s">
        <v>6</v>
      </c>
      <c r="D112" s="1">
        <v>41</v>
      </c>
      <c r="E112" s="1" t="s">
        <v>18</v>
      </c>
      <c r="F112" s="1" t="s">
        <v>232</v>
      </c>
      <c r="G112" s="1" t="s">
        <v>219</v>
      </c>
      <c r="H112" s="1">
        <v>14.99</v>
      </c>
      <c r="I112" s="1">
        <v>36</v>
      </c>
      <c r="J112" s="1">
        <v>3</v>
      </c>
      <c r="K112" s="2">
        <v>45279</v>
      </c>
      <c r="L112" s="1" t="s">
        <v>23</v>
      </c>
      <c r="M112" s="1" t="s">
        <v>279</v>
      </c>
      <c r="N112" s="1">
        <v>55.73</v>
      </c>
      <c r="O112" s="1" t="s">
        <v>282</v>
      </c>
      <c r="P112" s="1" t="str">
        <f>TRIM(Table13[[#This Row],[item_name]])</f>
        <v>Pizza Soldier</v>
      </c>
      <c r="Q112" s="1" t="str">
        <f>IF(Table13[[#This Row],[amount]]=Table13[[#This Row],[price]]*Table13[[#This Row],[quantity]],"OK","CHECK")</f>
        <v>CHECK</v>
      </c>
      <c r="R112" s="1" t="str">
        <f>IF(OR(Table13[[#This Row],[age]]&lt;17,Table13[[#This Row],[age]]&gt;100),"OUTLIER","OK")</f>
        <v>OK</v>
      </c>
      <c r="S112" s="1">
        <f>Table13[[#This Row],[price]]*Table13[[#This Row],[quantity]]</f>
        <v>44.97</v>
      </c>
      <c r="T112" s="1" t="str">
        <f>IF(ISNUMBER(SEARCH("Pizza",Table13[[#This Row],[Space Trimming]])),"Yes","No")</f>
        <v>Yes</v>
      </c>
      <c r="U112" s="1" t="str">
        <f>IF(Table13[[#This Row],[quantity]]&gt;3,"Normal","Low")</f>
        <v>Low</v>
      </c>
      <c r="V112" s="1" t="str">
        <f ca="1">IF(Table13[[#This Row],[order_date]]&gt;TODAY()-30,"Recent","Old")</f>
        <v>Old</v>
      </c>
      <c r="W112" s="2" t="str">
        <f>IF(WEEKDAY(Table13[[#This Row],[order_date]],2)&gt;5,"Weekend","Weekday")</f>
        <v>Weekday</v>
      </c>
    </row>
    <row r="113" spans="1:23" x14ac:dyDescent="0.3">
      <c r="A113" s="1">
        <v>112</v>
      </c>
      <c r="B113" s="1" t="s">
        <v>125</v>
      </c>
      <c r="C113" s="1" t="s">
        <v>6</v>
      </c>
      <c r="D113" s="1">
        <v>38</v>
      </c>
      <c r="E113" s="1" t="s">
        <v>14</v>
      </c>
      <c r="F113" s="1" t="s">
        <v>233</v>
      </c>
      <c r="G113" s="1" t="s">
        <v>224</v>
      </c>
      <c r="H113" s="1">
        <v>12.19</v>
      </c>
      <c r="I113" s="1">
        <v>37</v>
      </c>
      <c r="J113" s="1">
        <v>3</v>
      </c>
      <c r="K113" s="2">
        <v>45055</v>
      </c>
      <c r="L113" s="1" t="s">
        <v>14</v>
      </c>
      <c r="M113" s="1" t="s">
        <v>281</v>
      </c>
      <c r="N113" s="1">
        <v>127.01</v>
      </c>
      <c r="O113" s="1" t="s">
        <v>282</v>
      </c>
      <c r="P113" s="1" t="str">
        <f>TRIM(Table13[[#This Row],[item_name]])</f>
        <v>Pasta Partner</v>
      </c>
      <c r="Q113" s="1" t="str">
        <f>IF(Table13[[#This Row],[amount]]=Table13[[#This Row],[price]]*Table13[[#This Row],[quantity]],"OK","CHECK")</f>
        <v>CHECK</v>
      </c>
      <c r="R113" s="1" t="str">
        <f>IF(OR(Table13[[#This Row],[age]]&lt;17,Table13[[#This Row],[age]]&gt;100),"OUTLIER","OK")</f>
        <v>OK</v>
      </c>
      <c r="S113" s="1">
        <f>Table13[[#This Row],[price]]*Table13[[#This Row],[quantity]]</f>
        <v>36.57</v>
      </c>
      <c r="T113" s="1" t="str">
        <f>IF(ISNUMBER(SEARCH("Pizza",Table13[[#This Row],[Space Trimming]])),"Yes","No")</f>
        <v>No</v>
      </c>
      <c r="U113" s="1" t="str">
        <f>IF(Table13[[#This Row],[quantity]]&gt;3,"Normal","Low")</f>
        <v>Low</v>
      </c>
      <c r="V113" s="1" t="str">
        <f ca="1">IF(Table13[[#This Row],[order_date]]&gt;TODAY()-30,"Recent","Old")</f>
        <v>Old</v>
      </c>
      <c r="W113" s="2" t="str">
        <f>IF(WEEKDAY(Table13[[#This Row],[order_date]],2)&gt;5,"Weekend","Weekday")</f>
        <v>Weekday</v>
      </c>
    </row>
    <row r="114" spans="1:23" x14ac:dyDescent="0.3">
      <c r="A114" s="1">
        <v>113</v>
      </c>
      <c r="B114" s="1" t="s">
        <v>126</v>
      </c>
      <c r="C114" s="1" t="s">
        <v>10</v>
      </c>
      <c r="D114" s="1">
        <v>43</v>
      </c>
      <c r="E114" s="1" t="s">
        <v>18</v>
      </c>
      <c r="F114" s="1" t="s">
        <v>234</v>
      </c>
      <c r="G114" s="1" t="s">
        <v>224</v>
      </c>
      <c r="H114" s="1">
        <v>15.1</v>
      </c>
      <c r="I114" s="1">
        <v>38</v>
      </c>
      <c r="J114" s="1">
        <v>2</v>
      </c>
      <c r="K114" s="2">
        <v>45270</v>
      </c>
      <c r="L114" s="1" t="s">
        <v>18</v>
      </c>
      <c r="M114" s="1" t="s">
        <v>281</v>
      </c>
      <c r="N114" s="1">
        <v>100.35</v>
      </c>
      <c r="O114" s="1" t="s">
        <v>280</v>
      </c>
      <c r="P114" s="1" t="str">
        <f>TRIM(Table13[[#This Row],[item_name]])</f>
        <v>Burger Able</v>
      </c>
      <c r="Q114" s="1" t="str">
        <f>IF(Table13[[#This Row],[amount]]=Table13[[#This Row],[price]]*Table13[[#This Row],[quantity]],"OK","CHECK")</f>
        <v>CHECK</v>
      </c>
      <c r="R114" s="1" t="str">
        <f>IF(OR(Table13[[#This Row],[age]]&lt;17,Table13[[#This Row],[age]]&gt;100),"OUTLIER","OK")</f>
        <v>OK</v>
      </c>
      <c r="S114" s="1">
        <f>Table13[[#This Row],[price]]*Table13[[#This Row],[quantity]]</f>
        <v>30.2</v>
      </c>
      <c r="T114" s="1" t="str">
        <f>IF(ISNUMBER(SEARCH("Pizza",Table13[[#This Row],[Space Trimming]])),"Yes","No")</f>
        <v>No</v>
      </c>
      <c r="U114" s="1" t="str">
        <f>IF(Table13[[#This Row],[quantity]]&gt;3,"Normal","Low")</f>
        <v>Low</v>
      </c>
      <c r="V114" s="1" t="str">
        <f ca="1">IF(Table13[[#This Row],[order_date]]&gt;TODAY()-30,"Recent","Old")</f>
        <v>Old</v>
      </c>
      <c r="W114" s="2" t="str">
        <f>IF(WEEKDAY(Table13[[#This Row],[order_date]],2)&gt;5,"Weekend","Weekday")</f>
        <v>Weekend</v>
      </c>
    </row>
    <row r="115" spans="1:23" x14ac:dyDescent="0.3">
      <c r="A115" s="1">
        <v>114</v>
      </c>
      <c r="B115" s="1" t="s">
        <v>127</v>
      </c>
      <c r="C115" s="1" t="s">
        <v>10</v>
      </c>
      <c r="D115" s="1">
        <v>49</v>
      </c>
      <c r="E115" s="1" t="s">
        <v>7</v>
      </c>
      <c r="F115" s="1" t="s">
        <v>235</v>
      </c>
      <c r="G115" s="1" t="s">
        <v>224</v>
      </c>
      <c r="H115" s="1">
        <v>3.35</v>
      </c>
      <c r="I115" s="1">
        <v>38</v>
      </c>
      <c r="J115" s="1">
        <v>2</v>
      </c>
      <c r="K115" s="2">
        <v>45055</v>
      </c>
      <c r="L115" s="1" t="s">
        <v>11</v>
      </c>
      <c r="M115" s="1" t="s">
        <v>281</v>
      </c>
      <c r="N115" s="1">
        <v>48.69</v>
      </c>
      <c r="O115" s="1" t="s">
        <v>280</v>
      </c>
      <c r="P115" s="1" t="str">
        <f>TRIM(Table13[[#This Row],[item_name]])</f>
        <v>Dessert Lawyer</v>
      </c>
      <c r="Q115" s="1" t="str">
        <f>IF(Table13[[#This Row],[amount]]=Table13[[#This Row],[price]]*Table13[[#This Row],[quantity]],"OK","CHECK")</f>
        <v>CHECK</v>
      </c>
      <c r="R115" s="1" t="str">
        <f>IF(OR(Table13[[#This Row],[age]]&lt;17,Table13[[#This Row],[age]]&gt;100),"OUTLIER","OK")</f>
        <v>OK</v>
      </c>
      <c r="S115" s="1">
        <f>Table13[[#This Row],[price]]*Table13[[#This Row],[quantity]]</f>
        <v>6.7</v>
      </c>
      <c r="T115" s="1" t="str">
        <f>IF(ISNUMBER(SEARCH("Pizza",Table13[[#This Row],[Space Trimming]])),"Yes","No")</f>
        <v>No</v>
      </c>
      <c r="U115" s="1" t="str">
        <f>IF(Table13[[#This Row],[quantity]]&gt;3,"Normal","Low")</f>
        <v>Low</v>
      </c>
      <c r="V115" s="1" t="str">
        <f ca="1">IF(Table13[[#This Row],[order_date]]&gt;TODAY()-30,"Recent","Old")</f>
        <v>Old</v>
      </c>
      <c r="W115" s="2" t="str">
        <f>IF(WEEKDAY(Table13[[#This Row],[order_date]],2)&gt;5,"Weekend","Weekday")</f>
        <v>Weekday</v>
      </c>
    </row>
    <row r="116" spans="1:23" x14ac:dyDescent="0.3">
      <c r="A116" s="1">
        <v>115</v>
      </c>
      <c r="B116" s="1" t="s">
        <v>128</v>
      </c>
      <c r="C116" s="1" t="s">
        <v>10</v>
      </c>
      <c r="D116" s="1">
        <v>32</v>
      </c>
      <c r="E116" s="1" t="s">
        <v>18</v>
      </c>
      <c r="F116" s="1" t="s">
        <v>236</v>
      </c>
      <c r="G116" s="1" t="s">
        <v>219</v>
      </c>
      <c r="H116" s="1">
        <v>10.029999999999999</v>
      </c>
      <c r="I116" s="1">
        <v>38</v>
      </c>
      <c r="J116" s="1">
        <v>1</v>
      </c>
      <c r="K116" s="2">
        <v>45383</v>
      </c>
      <c r="L116" s="1" t="s">
        <v>23</v>
      </c>
      <c r="M116" s="1" t="s">
        <v>281</v>
      </c>
      <c r="N116" s="1">
        <v>49.13</v>
      </c>
      <c r="O116" s="1" t="s">
        <v>280</v>
      </c>
      <c r="P116" s="1" t="str">
        <f>TRIM(Table13[[#This Row],[item_name]])</f>
        <v>Salad Age</v>
      </c>
      <c r="Q116" s="1" t="str">
        <f>IF(Table13[[#This Row],[amount]]=Table13[[#This Row],[price]]*Table13[[#This Row],[quantity]],"OK","CHECK")</f>
        <v>CHECK</v>
      </c>
      <c r="R116" s="1" t="str">
        <f>IF(OR(Table13[[#This Row],[age]]&lt;17,Table13[[#This Row],[age]]&gt;100),"OUTLIER","OK")</f>
        <v>OK</v>
      </c>
      <c r="S116" s="1">
        <f>Table13[[#This Row],[price]]*Table13[[#This Row],[quantity]]</f>
        <v>10.029999999999999</v>
      </c>
      <c r="T116" s="1" t="str">
        <f>IF(ISNUMBER(SEARCH("Pizza",Table13[[#This Row],[Space Trimming]])),"Yes","No")</f>
        <v>No</v>
      </c>
      <c r="U116" s="1" t="str">
        <f>IF(Table13[[#This Row],[quantity]]&gt;3,"Normal","Low")</f>
        <v>Low</v>
      </c>
      <c r="V116" s="1" t="str">
        <f ca="1">IF(Table13[[#This Row],[order_date]]&gt;TODAY()-30,"Recent","Old")</f>
        <v>Old</v>
      </c>
      <c r="W116" s="2" t="str">
        <f>IF(WEEKDAY(Table13[[#This Row],[order_date]],2)&gt;5,"Weekend","Weekday")</f>
        <v>Weekday</v>
      </c>
    </row>
    <row r="117" spans="1:23" x14ac:dyDescent="0.3">
      <c r="A117" s="1">
        <v>116</v>
      </c>
      <c r="B117" s="1" t="s">
        <v>129</v>
      </c>
      <c r="C117" s="1" t="s">
        <v>6</v>
      </c>
      <c r="D117" s="1">
        <v>50</v>
      </c>
      <c r="E117" s="1" t="s">
        <v>23</v>
      </c>
      <c r="F117" s="1" t="s">
        <v>237</v>
      </c>
      <c r="G117" s="1" t="s">
        <v>217</v>
      </c>
      <c r="H117" s="1">
        <v>8.92</v>
      </c>
      <c r="I117" s="1">
        <v>39</v>
      </c>
      <c r="J117" s="1">
        <v>2</v>
      </c>
      <c r="K117" s="2">
        <v>45206</v>
      </c>
      <c r="L117" s="1" t="s">
        <v>7</v>
      </c>
      <c r="M117" s="1" t="s">
        <v>283</v>
      </c>
      <c r="N117" s="1">
        <v>116.23</v>
      </c>
      <c r="O117" s="1" t="s">
        <v>280</v>
      </c>
      <c r="P117" s="1" t="str">
        <f>TRIM(Table13[[#This Row],[item_name]])</f>
        <v>Pizza Strategy</v>
      </c>
      <c r="Q117" s="1" t="str">
        <f>IF(Table13[[#This Row],[amount]]=Table13[[#This Row],[price]]*Table13[[#This Row],[quantity]],"OK","CHECK")</f>
        <v>CHECK</v>
      </c>
      <c r="R117" s="1" t="str">
        <f>IF(OR(Table13[[#This Row],[age]]&lt;17,Table13[[#This Row],[age]]&gt;100),"OUTLIER","OK")</f>
        <v>OK</v>
      </c>
      <c r="S117" s="1">
        <f>Table13[[#This Row],[price]]*Table13[[#This Row],[quantity]]</f>
        <v>17.84</v>
      </c>
      <c r="T117" s="1" t="str">
        <f>IF(ISNUMBER(SEARCH("Pizza",Table13[[#This Row],[Space Trimming]])),"Yes","No")</f>
        <v>Yes</v>
      </c>
      <c r="U117" s="1" t="str">
        <f>IF(Table13[[#This Row],[quantity]]&gt;3,"Normal","Low")</f>
        <v>Low</v>
      </c>
      <c r="V117" s="1" t="str">
        <f ca="1">IF(Table13[[#This Row],[order_date]]&gt;TODAY()-30,"Recent","Old")</f>
        <v>Old</v>
      </c>
      <c r="W117" s="2" t="str">
        <f>IF(WEEKDAY(Table13[[#This Row],[order_date]],2)&gt;5,"Weekend","Weekday")</f>
        <v>Weekend</v>
      </c>
    </row>
    <row r="118" spans="1:23" x14ac:dyDescent="0.3">
      <c r="A118" s="1">
        <v>117</v>
      </c>
      <c r="B118" s="1" t="s">
        <v>130</v>
      </c>
      <c r="C118" s="1" t="s">
        <v>6</v>
      </c>
      <c r="D118" s="1">
        <v>34</v>
      </c>
      <c r="E118" s="1" t="s">
        <v>18</v>
      </c>
      <c r="F118" s="1" t="s">
        <v>238</v>
      </c>
      <c r="G118" s="1" t="s">
        <v>222</v>
      </c>
      <c r="H118" s="1">
        <v>13.08</v>
      </c>
      <c r="I118" s="1">
        <v>39</v>
      </c>
      <c r="J118" s="1">
        <v>2</v>
      </c>
      <c r="K118" s="2">
        <v>45375</v>
      </c>
      <c r="L118" s="1" t="s">
        <v>14</v>
      </c>
      <c r="M118" s="1" t="s">
        <v>279</v>
      </c>
      <c r="N118" s="1">
        <v>80.55</v>
      </c>
      <c r="O118" s="1" t="s">
        <v>282</v>
      </c>
      <c r="P118" s="1" t="str">
        <f>TRIM(Table13[[#This Row],[item_name]])</f>
        <v>Burger Adult</v>
      </c>
      <c r="Q118" s="1" t="str">
        <f>IF(Table13[[#This Row],[amount]]=Table13[[#This Row],[price]]*Table13[[#This Row],[quantity]],"OK","CHECK")</f>
        <v>CHECK</v>
      </c>
      <c r="R118" s="1" t="str">
        <f>IF(OR(Table13[[#This Row],[age]]&lt;17,Table13[[#This Row],[age]]&gt;100),"OUTLIER","OK")</f>
        <v>OK</v>
      </c>
      <c r="S118" s="1">
        <f>Table13[[#This Row],[price]]*Table13[[#This Row],[quantity]]</f>
        <v>26.16</v>
      </c>
      <c r="T118" s="1" t="str">
        <f>IF(ISNUMBER(SEARCH("Pizza",Table13[[#This Row],[Space Trimming]])),"Yes","No")</f>
        <v>No</v>
      </c>
      <c r="U118" s="1" t="str">
        <f>IF(Table13[[#This Row],[quantity]]&gt;3,"Normal","Low")</f>
        <v>Low</v>
      </c>
      <c r="V118" s="1" t="str">
        <f ca="1">IF(Table13[[#This Row],[order_date]]&gt;TODAY()-30,"Recent","Old")</f>
        <v>Old</v>
      </c>
      <c r="W118" s="2" t="str">
        <f>IF(WEEKDAY(Table13[[#This Row],[order_date]],2)&gt;5,"Weekend","Weekday")</f>
        <v>Weekend</v>
      </c>
    </row>
    <row r="119" spans="1:23" x14ac:dyDescent="0.3">
      <c r="A119" s="1">
        <v>118</v>
      </c>
      <c r="B119" s="1" t="s">
        <v>131</v>
      </c>
      <c r="C119" s="1" t="s">
        <v>10</v>
      </c>
      <c r="D119" s="1">
        <v>51</v>
      </c>
      <c r="E119" s="1" t="s">
        <v>11</v>
      </c>
      <c r="F119" s="1" t="s">
        <v>239</v>
      </c>
      <c r="G119" s="1" t="s">
        <v>219</v>
      </c>
      <c r="H119" s="1">
        <v>8.82</v>
      </c>
      <c r="I119" s="1">
        <v>40</v>
      </c>
      <c r="J119" s="1">
        <v>1</v>
      </c>
      <c r="K119" s="2">
        <v>45397</v>
      </c>
      <c r="L119" s="1" t="s">
        <v>14</v>
      </c>
      <c r="M119" s="1" t="s">
        <v>283</v>
      </c>
      <c r="N119" s="1">
        <v>146.69</v>
      </c>
      <c r="O119" s="1" t="s">
        <v>280</v>
      </c>
      <c r="P119" s="1" t="str">
        <f>TRIM(Table13[[#This Row],[item_name]])</f>
        <v>Pizza Contain</v>
      </c>
      <c r="Q119" s="1" t="str">
        <f>IF(Table13[[#This Row],[amount]]=Table13[[#This Row],[price]]*Table13[[#This Row],[quantity]],"OK","CHECK")</f>
        <v>CHECK</v>
      </c>
      <c r="R119" s="1" t="str">
        <f>IF(OR(Table13[[#This Row],[age]]&lt;17,Table13[[#This Row],[age]]&gt;100),"OUTLIER","OK")</f>
        <v>OK</v>
      </c>
      <c r="S119" s="1">
        <f>Table13[[#This Row],[price]]*Table13[[#This Row],[quantity]]</f>
        <v>8.82</v>
      </c>
      <c r="T119" s="1" t="str">
        <f>IF(ISNUMBER(SEARCH("Pizza",Table13[[#This Row],[Space Trimming]])),"Yes","No")</f>
        <v>Yes</v>
      </c>
      <c r="U119" s="1" t="str">
        <f>IF(Table13[[#This Row],[quantity]]&gt;3,"Normal","Low")</f>
        <v>Low</v>
      </c>
      <c r="V119" s="1" t="str">
        <f ca="1">IF(Table13[[#This Row],[order_date]]&gt;TODAY()-30,"Recent","Old")</f>
        <v>Old</v>
      </c>
      <c r="W119" s="2" t="str">
        <f>IF(WEEKDAY(Table13[[#This Row],[order_date]],2)&gt;5,"Weekend","Weekday")</f>
        <v>Weekday</v>
      </c>
    </row>
    <row r="120" spans="1:23" x14ac:dyDescent="0.3">
      <c r="A120" s="1">
        <v>119</v>
      </c>
      <c r="B120" s="1" t="s">
        <v>132</v>
      </c>
      <c r="C120" s="1" t="s">
        <v>6</v>
      </c>
      <c r="D120" s="1">
        <v>21</v>
      </c>
      <c r="E120" s="1" t="s">
        <v>16</v>
      </c>
      <c r="F120" s="1" t="s">
        <v>240</v>
      </c>
      <c r="G120" s="1" t="s">
        <v>224</v>
      </c>
      <c r="H120" s="1">
        <v>11.34</v>
      </c>
      <c r="I120" s="1">
        <v>40</v>
      </c>
      <c r="J120" s="1">
        <v>1</v>
      </c>
      <c r="K120" s="2">
        <v>45093</v>
      </c>
      <c r="L120" s="1" t="s">
        <v>11</v>
      </c>
      <c r="M120" s="1" t="s">
        <v>281</v>
      </c>
      <c r="N120" s="1">
        <v>80.55</v>
      </c>
      <c r="O120" s="1" t="s">
        <v>282</v>
      </c>
      <c r="P120" s="1" t="str">
        <f>TRIM(Table13[[#This Row],[item_name]])</f>
        <v>Dessert Continue</v>
      </c>
      <c r="Q120" s="1" t="str">
        <f>IF(Table13[[#This Row],[amount]]=Table13[[#This Row],[price]]*Table13[[#This Row],[quantity]],"OK","CHECK")</f>
        <v>CHECK</v>
      </c>
      <c r="R120" s="1" t="str">
        <f>IF(OR(Table13[[#This Row],[age]]&lt;17,Table13[[#This Row],[age]]&gt;100),"OUTLIER","OK")</f>
        <v>OK</v>
      </c>
      <c r="S120" s="1">
        <f>Table13[[#This Row],[price]]*Table13[[#This Row],[quantity]]</f>
        <v>11.34</v>
      </c>
      <c r="T120" s="1" t="str">
        <f>IF(ISNUMBER(SEARCH("Pizza",Table13[[#This Row],[Space Trimming]])),"Yes","No")</f>
        <v>No</v>
      </c>
      <c r="U120" s="1" t="str">
        <f>IF(Table13[[#This Row],[quantity]]&gt;3,"Normal","Low")</f>
        <v>Low</v>
      </c>
      <c r="V120" s="1" t="str">
        <f ca="1">IF(Table13[[#This Row],[order_date]]&gt;TODAY()-30,"Recent","Old")</f>
        <v>Old</v>
      </c>
      <c r="W120" s="2" t="str">
        <f>IF(WEEKDAY(Table13[[#This Row],[order_date]],2)&gt;5,"Weekend","Weekday")</f>
        <v>Weekday</v>
      </c>
    </row>
    <row r="121" spans="1:23" x14ac:dyDescent="0.3">
      <c r="A121" s="1">
        <v>120</v>
      </c>
      <c r="B121" s="1" t="s">
        <v>133</v>
      </c>
      <c r="C121" s="1" t="s">
        <v>13</v>
      </c>
      <c r="D121" s="1">
        <v>50</v>
      </c>
      <c r="E121" s="1" t="s">
        <v>11</v>
      </c>
      <c r="F121" s="1" t="s">
        <v>241</v>
      </c>
      <c r="G121" s="1" t="s">
        <v>227</v>
      </c>
      <c r="H121" s="1">
        <v>16.8</v>
      </c>
      <c r="I121" s="1">
        <v>40</v>
      </c>
      <c r="J121" s="1">
        <v>3</v>
      </c>
      <c r="K121" s="2">
        <v>45029</v>
      </c>
      <c r="L121" s="1" t="s">
        <v>14</v>
      </c>
      <c r="M121" s="1" t="s">
        <v>279</v>
      </c>
      <c r="N121" s="1">
        <v>88.89</v>
      </c>
      <c r="O121" s="1" t="s">
        <v>282</v>
      </c>
      <c r="P121" s="1" t="str">
        <f>TRIM(Table13[[#This Row],[item_name]])</f>
        <v>Salad Color</v>
      </c>
      <c r="Q121" s="1" t="str">
        <f>IF(Table13[[#This Row],[amount]]=Table13[[#This Row],[price]]*Table13[[#This Row],[quantity]],"OK","CHECK")</f>
        <v>CHECK</v>
      </c>
      <c r="R121" s="1" t="str">
        <f>IF(OR(Table13[[#This Row],[age]]&lt;17,Table13[[#This Row],[age]]&gt;100),"OUTLIER","OK")</f>
        <v>OK</v>
      </c>
      <c r="S121" s="1">
        <f>Table13[[#This Row],[price]]*Table13[[#This Row],[quantity]]</f>
        <v>50.400000000000006</v>
      </c>
      <c r="T121" s="1" t="str">
        <f>IF(ISNUMBER(SEARCH("Pizza",Table13[[#This Row],[Space Trimming]])),"Yes","No")</f>
        <v>No</v>
      </c>
      <c r="U121" s="1" t="str">
        <f>IF(Table13[[#This Row],[quantity]]&gt;3,"Normal","Low")</f>
        <v>Low</v>
      </c>
      <c r="V121" s="1" t="str">
        <f ca="1">IF(Table13[[#This Row],[order_date]]&gt;TODAY()-30,"Recent","Old")</f>
        <v>Old</v>
      </c>
      <c r="W121" s="2" t="str">
        <f>IF(WEEKDAY(Table13[[#This Row],[order_date]],2)&gt;5,"Weekend","Weekday")</f>
        <v>Weekday</v>
      </c>
    </row>
    <row r="122" spans="1:23" x14ac:dyDescent="0.3">
      <c r="A122" s="1">
        <v>121</v>
      </c>
      <c r="B122" s="1" t="s">
        <v>134</v>
      </c>
      <c r="C122" s="1" t="s">
        <v>13</v>
      </c>
      <c r="D122" s="1">
        <v>53</v>
      </c>
      <c r="E122" s="1" t="s">
        <v>7</v>
      </c>
      <c r="F122" s="1" t="s">
        <v>242</v>
      </c>
      <c r="G122" s="1" t="s">
        <v>217</v>
      </c>
      <c r="H122" s="1">
        <v>4.33</v>
      </c>
      <c r="I122" s="1">
        <v>41</v>
      </c>
      <c r="J122" s="1">
        <v>2</v>
      </c>
      <c r="K122" s="2">
        <v>45243</v>
      </c>
      <c r="L122" s="1" t="s">
        <v>7</v>
      </c>
      <c r="M122" s="1" t="s">
        <v>281</v>
      </c>
      <c r="N122" s="1">
        <v>26.75</v>
      </c>
      <c r="O122" s="1" t="s">
        <v>282</v>
      </c>
      <c r="P122" s="1" t="str">
        <f>TRIM(Table13[[#This Row],[item_name]])</f>
        <v>Pasta Street</v>
      </c>
      <c r="Q122" s="1" t="str">
        <f>IF(Table13[[#This Row],[amount]]=Table13[[#This Row],[price]]*Table13[[#This Row],[quantity]],"OK","CHECK")</f>
        <v>CHECK</v>
      </c>
      <c r="R122" s="1" t="str">
        <f>IF(OR(Table13[[#This Row],[age]]&lt;17,Table13[[#This Row],[age]]&gt;100),"OUTLIER","OK")</f>
        <v>OK</v>
      </c>
      <c r="S122" s="1">
        <f>Table13[[#This Row],[price]]*Table13[[#This Row],[quantity]]</f>
        <v>8.66</v>
      </c>
      <c r="T122" s="1" t="str">
        <f>IF(ISNUMBER(SEARCH("Pizza",Table13[[#This Row],[Space Trimming]])),"Yes","No")</f>
        <v>No</v>
      </c>
      <c r="U122" s="1" t="str">
        <f>IF(Table13[[#This Row],[quantity]]&gt;3,"Normal","Low")</f>
        <v>Low</v>
      </c>
      <c r="V122" s="1" t="str">
        <f ca="1">IF(Table13[[#This Row],[order_date]]&gt;TODAY()-30,"Recent","Old")</f>
        <v>Old</v>
      </c>
      <c r="W122" s="2" t="str">
        <f>IF(WEEKDAY(Table13[[#This Row],[order_date]],2)&gt;5,"Weekend","Weekday")</f>
        <v>Weekday</v>
      </c>
    </row>
    <row r="123" spans="1:23" x14ac:dyDescent="0.3">
      <c r="A123" s="1">
        <v>122</v>
      </c>
      <c r="B123" s="1" t="s">
        <v>135</v>
      </c>
      <c r="C123" s="1" t="s">
        <v>13</v>
      </c>
      <c r="D123" s="1">
        <v>23</v>
      </c>
      <c r="E123" s="1" t="s">
        <v>14</v>
      </c>
      <c r="F123" s="1" t="s">
        <v>243</v>
      </c>
      <c r="G123" s="1" t="s">
        <v>222</v>
      </c>
      <c r="H123" s="1">
        <v>11.12</v>
      </c>
      <c r="I123" s="1">
        <v>41</v>
      </c>
      <c r="J123" s="1">
        <v>1</v>
      </c>
      <c r="K123" s="2">
        <v>45436</v>
      </c>
      <c r="L123" s="1" t="s">
        <v>11</v>
      </c>
      <c r="M123" s="1" t="s">
        <v>279</v>
      </c>
      <c r="N123" s="1">
        <v>106.43</v>
      </c>
      <c r="O123" s="1" t="s">
        <v>280</v>
      </c>
      <c r="P123" s="1" t="str">
        <f>TRIM(Table13[[#This Row],[item_name]])</f>
        <v>Pizza Environmental</v>
      </c>
      <c r="Q123" s="1" t="str">
        <f>IF(Table13[[#This Row],[amount]]=Table13[[#This Row],[price]]*Table13[[#This Row],[quantity]],"OK","CHECK")</f>
        <v>CHECK</v>
      </c>
      <c r="R123" s="1" t="str">
        <f>IF(OR(Table13[[#This Row],[age]]&lt;17,Table13[[#This Row],[age]]&gt;100),"OUTLIER","OK")</f>
        <v>OK</v>
      </c>
      <c r="S123" s="1">
        <f>Table13[[#This Row],[price]]*Table13[[#This Row],[quantity]]</f>
        <v>11.12</v>
      </c>
      <c r="T123" s="1" t="str">
        <f>IF(ISNUMBER(SEARCH("Pizza",Table13[[#This Row],[Space Trimming]])),"Yes","No")</f>
        <v>Yes</v>
      </c>
      <c r="U123" s="1" t="str">
        <f>IF(Table13[[#This Row],[quantity]]&gt;3,"Normal","Low")</f>
        <v>Low</v>
      </c>
      <c r="V123" s="1" t="str">
        <f ca="1">IF(Table13[[#This Row],[order_date]]&gt;TODAY()-30,"Recent","Old")</f>
        <v>Old</v>
      </c>
      <c r="W123" s="2" t="str">
        <f>IF(WEEKDAY(Table13[[#This Row],[order_date]],2)&gt;5,"Weekend","Weekday")</f>
        <v>Weekday</v>
      </c>
    </row>
    <row r="124" spans="1:23" x14ac:dyDescent="0.3">
      <c r="A124" s="1">
        <v>123</v>
      </c>
      <c r="B124" s="1" t="s">
        <v>136</v>
      </c>
      <c r="C124" s="1" t="s">
        <v>10</v>
      </c>
      <c r="D124" s="1">
        <v>56</v>
      </c>
      <c r="E124" s="1" t="s">
        <v>23</v>
      </c>
      <c r="F124" s="1" t="s">
        <v>244</v>
      </c>
      <c r="G124" s="1" t="s">
        <v>224</v>
      </c>
      <c r="H124" s="1">
        <v>13.82</v>
      </c>
      <c r="I124" s="1">
        <v>41</v>
      </c>
      <c r="J124" s="1">
        <v>3</v>
      </c>
      <c r="K124" s="2">
        <v>44953</v>
      </c>
      <c r="L124" s="1" t="s">
        <v>7</v>
      </c>
      <c r="M124" s="1" t="s">
        <v>283</v>
      </c>
      <c r="N124" s="1">
        <v>142.71</v>
      </c>
      <c r="O124" s="1" t="s">
        <v>282</v>
      </c>
      <c r="P124" s="1" t="str">
        <f>TRIM(Table13[[#This Row],[item_name]])</f>
        <v>Dessert Door</v>
      </c>
      <c r="Q124" s="1" t="str">
        <f>IF(Table13[[#This Row],[amount]]=Table13[[#This Row],[price]]*Table13[[#This Row],[quantity]],"OK","CHECK")</f>
        <v>CHECK</v>
      </c>
      <c r="R124" s="1" t="str">
        <f>IF(OR(Table13[[#This Row],[age]]&lt;17,Table13[[#This Row],[age]]&gt;100),"OUTLIER","OK")</f>
        <v>OK</v>
      </c>
      <c r="S124" s="1">
        <f>Table13[[#This Row],[price]]*Table13[[#This Row],[quantity]]</f>
        <v>41.46</v>
      </c>
      <c r="T124" s="1" t="str">
        <f>IF(ISNUMBER(SEARCH("Pizza",Table13[[#This Row],[Space Trimming]])),"Yes","No")</f>
        <v>No</v>
      </c>
      <c r="U124" s="1" t="str">
        <f>IF(Table13[[#This Row],[quantity]]&gt;3,"Normal","Low")</f>
        <v>Low</v>
      </c>
      <c r="V124" s="1" t="str">
        <f ca="1">IF(Table13[[#This Row],[order_date]]&gt;TODAY()-30,"Recent","Old")</f>
        <v>Old</v>
      </c>
      <c r="W124" s="2" t="str">
        <f>IF(WEEKDAY(Table13[[#This Row],[order_date]],2)&gt;5,"Weekend","Weekday")</f>
        <v>Weekday</v>
      </c>
    </row>
    <row r="125" spans="1:23" x14ac:dyDescent="0.3">
      <c r="A125" s="1">
        <v>124</v>
      </c>
      <c r="B125" s="1" t="s">
        <v>137</v>
      </c>
      <c r="C125" s="1" t="s">
        <v>13</v>
      </c>
      <c r="D125" s="1">
        <v>51</v>
      </c>
      <c r="E125" s="1" t="s">
        <v>11</v>
      </c>
      <c r="F125" s="1" t="s">
        <v>245</v>
      </c>
      <c r="G125" s="1" t="s">
        <v>222</v>
      </c>
      <c r="H125" s="1">
        <v>7.09</v>
      </c>
      <c r="I125" s="1">
        <v>42</v>
      </c>
      <c r="J125" s="1">
        <v>2</v>
      </c>
      <c r="K125" s="2">
        <v>44937</v>
      </c>
      <c r="L125" s="1" t="s">
        <v>7</v>
      </c>
      <c r="M125" s="1" t="s">
        <v>279</v>
      </c>
      <c r="N125" s="1">
        <v>86.64</v>
      </c>
      <c r="O125" s="1" t="s">
        <v>282</v>
      </c>
      <c r="P125" s="1" t="str">
        <f>TRIM(Table13[[#This Row],[item_name]])</f>
        <v>Drink Certainly</v>
      </c>
      <c r="Q125" s="1" t="str">
        <f>IF(Table13[[#This Row],[amount]]=Table13[[#This Row],[price]]*Table13[[#This Row],[quantity]],"OK","CHECK")</f>
        <v>CHECK</v>
      </c>
      <c r="R125" s="1" t="str">
        <f>IF(OR(Table13[[#This Row],[age]]&lt;17,Table13[[#This Row],[age]]&gt;100),"OUTLIER","OK")</f>
        <v>OK</v>
      </c>
      <c r="S125" s="1">
        <f>Table13[[#This Row],[price]]*Table13[[#This Row],[quantity]]</f>
        <v>14.18</v>
      </c>
      <c r="T125" s="1" t="str">
        <f>IF(ISNUMBER(SEARCH("Pizza",Table13[[#This Row],[Space Trimming]])),"Yes","No")</f>
        <v>No</v>
      </c>
      <c r="U125" s="1" t="str">
        <f>IF(Table13[[#This Row],[quantity]]&gt;3,"Normal","Low")</f>
        <v>Low</v>
      </c>
      <c r="V125" s="1" t="str">
        <f ca="1">IF(Table13[[#This Row],[order_date]]&gt;TODAY()-30,"Recent","Old")</f>
        <v>Old</v>
      </c>
      <c r="W125" s="2" t="str">
        <f>IF(WEEKDAY(Table13[[#This Row],[order_date]],2)&gt;5,"Weekend","Weekday")</f>
        <v>Weekday</v>
      </c>
    </row>
    <row r="126" spans="1:23" x14ac:dyDescent="0.3">
      <c r="A126" s="1">
        <v>125</v>
      </c>
      <c r="B126" s="1" t="s">
        <v>138</v>
      </c>
      <c r="C126" s="1" t="s">
        <v>10</v>
      </c>
      <c r="D126" s="1">
        <v>43</v>
      </c>
      <c r="E126" s="1" t="s">
        <v>11</v>
      </c>
      <c r="F126" s="1" t="s">
        <v>246</v>
      </c>
      <c r="G126" s="1" t="s">
        <v>227</v>
      </c>
      <c r="H126" s="1">
        <v>16.79</v>
      </c>
      <c r="I126" s="1">
        <v>42</v>
      </c>
      <c r="J126" s="1">
        <v>1</v>
      </c>
      <c r="K126" s="2">
        <v>44947</v>
      </c>
      <c r="L126" s="1" t="s">
        <v>14</v>
      </c>
      <c r="M126" s="1" t="s">
        <v>283</v>
      </c>
      <c r="N126" s="1">
        <v>49.61</v>
      </c>
      <c r="O126" s="1" t="s">
        <v>282</v>
      </c>
      <c r="P126" s="1" t="str">
        <f>TRIM(Table13[[#This Row],[item_name]])</f>
        <v>Drink Memory</v>
      </c>
      <c r="Q126" s="1" t="str">
        <f>IF(Table13[[#This Row],[amount]]=Table13[[#This Row],[price]]*Table13[[#This Row],[quantity]],"OK","CHECK")</f>
        <v>CHECK</v>
      </c>
      <c r="R126" s="1" t="str">
        <f>IF(OR(Table13[[#This Row],[age]]&lt;17,Table13[[#This Row],[age]]&gt;100),"OUTLIER","OK")</f>
        <v>OK</v>
      </c>
      <c r="S126" s="1">
        <f>Table13[[#This Row],[price]]*Table13[[#This Row],[quantity]]</f>
        <v>16.79</v>
      </c>
      <c r="T126" s="1" t="str">
        <f>IF(ISNUMBER(SEARCH("Pizza",Table13[[#This Row],[Space Trimming]])),"Yes","No")</f>
        <v>No</v>
      </c>
      <c r="U126" s="1" t="str">
        <f>IF(Table13[[#This Row],[quantity]]&gt;3,"Normal","Low")</f>
        <v>Low</v>
      </c>
      <c r="V126" s="1" t="str">
        <f ca="1">IF(Table13[[#This Row],[order_date]]&gt;TODAY()-30,"Recent","Old")</f>
        <v>Old</v>
      </c>
      <c r="W126" s="2" t="str">
        <f>IF(WEEKDAY(Table13[[#This Row],[order_date]],2)&gt;5,"Weekend","Weekday")</f>
        <v>Weekend</v>
      </c>
    </row>
    <row r="127" spans="1:23" x14ac:dyDescent="0.3">
      <c r="A127" s="1">
        <v>126</v>
      </c>
      <c r="B127" s="1" t="s">
        <v>139</v>
      </c>
      <c r="C127" s="1" t="s">
        <v>13</v>
      </c>
      <c r="D127" s="1">
        <v>47</v>
      </c>
      <c r="E127" s="1" t="s">
        <v>11</v>
      </c>
      <c r="F127" s="1" t="s">
        <v>247</v>
      </c>
      <c r="G127" s="1" t="s">
        <v>227</v>
      </c>
      <c r="H127" s="1">
        <v>18.63</v>
      </c>
      <c r="I127" s="1">
        <v>42</v>
      </c>
      <c r="J127" s="1">
        <v>3</v>
      </c>
      <c r="K127" s="2">
        <v>45227</v>
      </c>
      <c r="L127" s="1" t="s">
        <v>23</v>
      </c>
      <c r="M127" s="1" t="s">
        <v>283</v>
      </c>
      <c r="N127" s="1">
        <v>91.99</v>
      </c>
      <c r="O127" s="1" t="s">
        <v>282</v>
      </c>
      <c r="P127" s="1" t="str">
        <f>TRIM(Table13[[#This Row],[item_name]])</f>
        <v>Salad Create</v>
      </c>
      <c r="Q127" s="1" t="str">
        <f>IF(Table13[[#This Row],[amount]]=Table13[[#This Row],[price]]*Table13[[#This Row],[quantity]],"OK","CHECK")</f>
        <v>CHECK</v>
      </c>
      <c r="R127" s="1" t="str">
        <f>IF(OR(Table13[[#This Row],[age]]&lt;17,Table13[[#This Row],[age]]&gt;100),"OUTLIER","OK")</f>
        <v>OK</v>
      </c>
      <c r="S127" s="1">
        <f>Table13[[#This Row],[price]]*Table13[[#This Row],[quantity]]</f>
        <v>55.89</v>
      </c>
      <c r="T127" s="1" t="str">
        <f>IF(ISNUMBER(SEARCH("Pizza",Table13[[#This Row],[Space Trimming]])),"Yes","No")</f>
        <v>No</v>
      </c>
      <c r="U127" s="1" t="str">
        <f>IF(Table13[[#This Row],[quantity]]&gt;3,"Normal","Low")</f>
        <v>Low</v>
      </c>
      <c r="V127" s="1" t="str">
        <f ca="1">IF(Table13[[#This Row],[order_date]]&gt;TODAY()-30,"Recent","Old")</f>
        <v>Old</v>
      </c>
      <c r="W127" s="2" t="str">
        <f>IF(WEEKDAY(Table13[[#This Row],[order_date]],2)&gt;5,"Weekend","Weekday")</f>
        <v>Weekend</v>
      </c>
    </row>
    <row r="128" spans="1:23" x14ac:dyDescent="0.3">
      <c r="A128" s="1">
        <v>127</v>
      </c>
      <c r="B128" s="1" t="s">
        <v>140</v>
      </c>
      <c r="C128" s="1" t="s">
        <v>6</v>
      </c>
      <c r="D128" s="1">
        <v>47</v>
      </c>
      <c r="E128" s="1" t="s">
        <v>16</v>
      </c>
      <c r="F128" s="1" t="s">
        <v>248</v>
      </c>
      <c r="G128" s="1" t="s">
        <v>222</v>
      </c>
      <c r="H128" s="1">
        <v>19.5</v>
      </c>
      <c r="I128" s="1">
        <v>42</v>
      </c>
      <c r="J128" s="1">
        <v>2</v>
      </c>
      <c r="K128" s="2">
        <v>45082</v>
      </c>
      <c r="L128" s="1" t="s">
        <v>11</v>
      </c>
      <c r="M128" s="1" t="s">
        <v>279</v>
      </c>
      <c r="N128" s="1">
        <v>72.040000000000006</v>
      </c>
      <c r="O128" s="1" t="s">
        <v>282</v>
      </c>
      <c r="P128" s="1" t="str">
        <f>TRIM(Table13[[#This Row],[item_name]])</f>
        <v>Salad Avoid</v>
      </c>
      <c r="Q128" s="1" t="str">
        <f>IF(Table13[[#This Row],[amount]]=Table13[[#This Row],[price]]*Table13[[#This Row],[quantity]],"OK","CHECK")</f>
        <v>CHECK</v>
      </c>
      <c r="R128" s="1" t="str">
        <f>IF(OR(Table13[[#This Row],[age]]&lt;17,Table13[[#This Row],[age]]&gt;100),"OUTLIER","OK")</f>
        <v>OK</v>
      </c>
      <c r="S128" s="1">
        <f>Table13[[#This Row],[price]]*Table13[[#This Row],[quantity]]</f>
        <v>39</v>
      </c>
      <c r="T128" s="1" t="str">
        <f>IF(ISNUMBER(SEARCH("Pizza",Table13[[#This Row],[Space Trimming]])),"Yes","No")</f>
        <v>No</v>
      </c>
      <c r="U128" s="1" t="str">
        <f>IF(Table13[[#This Row],[quantity]]&gt;3,"Normal","Low")</f>
        <v>Low</v>
      </c>
      <c r="V128" s="1" t="str">
        <f ca="1">IF(Table13[[#This Row],[order_date]]&gt;TODAY()-30,"Recent","Old")</f>
        <v>Old</v>
      </c>
      <c r="W128" s="2" t="str">
        <f>IF(WEEKDAY(Table13[[#This Row],[order_date]],2)&gt;5,"Weekend","Weekday")</f>
        <v>Weekday</v>
      </c>
    </row>
    <row r="129" spans="1:23" x14ac:dyDescent="0.3">
      <c r="A129" s="1">
        <v>128</v>
      </c>
      <c r="B129" s="1" t="s">
        <v>141</v>
      </c>
      <c r="C129" s="1" t="s">
        <v>13</v>
      </c>
      <c r="D129" s="1">
        <v>62</v>
      </c>
      <c r="E129" s="1" t="s">
        <v>23</v>
      </c>
      <c r="F129" s="1" t="s">
        <v>249</v>
      </c>
      <c r="G129" s="1" t="s">
        <v>219</v>
      </c>
      <c r="H129" s="1">
        <v>6.43</v>
      </c>
      <c r="I129" s="1">
        <v>43</v>
      </c>
      <c r="J129" s="1">
        <v>1</v>
      </c>
      <c r="K129" s="2">
        <v>45155</v>
      </c>
      <c r="L129" s="1" t="s">
        <v>23</v>
      </c>
      <c r="M129" s="1" t="s">
        <v>279</v>
      </c>
      <c r="N129" s="1">
        <v>50.39</v>
      </c>
      <c r="O129" s="1" t="s">
        <v>282</v>
      </c>
      <c r="P129" s="1" t="str">
        <f>TRIM(Table13[[#This Row],[item_name]])</f>
        <v>Pizza How</v>
      </c>
      <c r="Q129" s="1" t="str">
        <f>IF(Table13[[#This Row],[amount]]=Table13[[#This Row],[price]]*Table13[[#This Row],[quantity]],"OK","CHECK")</f>
        <v>CHECK</v>
      </c>
      <c r="R129" s="1" t="str">
        <f>IF(OR(Table13[[#This Row],[age]]&lt;17,Table13[[#This Row],[age]]&gt;100),"OUTLIER","OK")</f>
        <v>OK</v>
      </c>
      <c r="S129" s="1">
        <f>Table13[[#This Row],[price]]*Table13[[#This Row],[quantity]]</f>
        <v>6.43</v>
      </c>
      <c r="T129" s="1" t="str">
        <f>IF(ISNUMBER(SEARCH("Pizza",Table13[[#This Row],[Space Trimming]])),"Yes","No")</f>
        <v>Yes</v>
      </c>
      <c r="U129" s="1" t="str">
        <f>IF(Table13[[#This Row],[quantity]]&gt;3,"Normal","Low")</f>
        <v>Low</v>
      </c>
      <c r="V129" s="1" t="str">
        <f ca="1">IF(Table13[[#This Row],[order_date]]&gt;TODAY()-30,"Recent","Old")</f>
        <v>Old</v>
      </c>
      <c r="W129" s="2" t="str">
        <f>IF(WEEKDAY(Table13[[#This Row],[order_date]],2)&gt;5,"Weekend","Weekday")</f>
        <v>Weekday</v>
      </c>
    </row>
    <row r="130" spans="1:23" x14ac:dyDescent="0.3">
      <c r="A130" s="1">
        <v>129</v>
      </c>
      <c r="B130" s="1" t="s">
        <v>142</v>
      </c>
      <c r="C130" s="1" t="s">
        <v>10</v>
      </c>
      <c r="D130" s="1">
        <v>25</v>
      </c>
      <c r="E130" s="1" t="s">
        <v>23</v>
      </c>
      <c r="F130" s="1" t="s">
        <v>250</v>
      </c>
      <c r="G130" s="1" t="s">
        <v>230</v>
      </c>
      <c r="H130" s="1">
        <v>8.18</v>
      </c>
      <c r="I130" s="1">
        <v>44</v>
      </c>
      <c r="J130" s="1">
        <v>1</v>
      </c>
      <c r="K130" s="2">
        <v>45356</v>
      </c>
      <c r="L130" s="1" t="s">
        <v>11</v>
      </c>
      <c r="M130" s="1" t="s">
        <v>279</v>
      </c>
      <c r="N130" s="1">
        <v>44.67</v>
      </c>
      <c r="O130" s="1" t="s">
        <v>280</v>
      </c>
      <c r="P130" s="1" t="str">
        <f>TRIM(Table13[[#This Row],[item_name]])</f>
        <v>Pasta Morning</v>
      </c>
      <c r="Q130" s="1" t="str">
        <f>IF(Table13[[#This Row],[amount]]=Table13[[#This Row],[price]]*Table13[[#This Row],[quantity]],"OK","CHECK")</f>
        <v>CHECK</v>
      </c>
      <c r="R130" s="1" t="str">
        <f>IF(OR(Table13[[#This Row],[age]]&lt;17,Table13[[#This Row],[age]]&gt;100),"OUTLIER","OK")</f>
        <v>OK</v>
      </c>
      <c r="S130" s="1">
        <f>Table13[[#This Row],[price]]*Table13[[#This Row],[quantity]]</f>
        <v>8.18</v>
      </c>
      <c r="T130" s="1" t="str">
        <f>IF(ISNUMBER(SEARCH("Pizza",Table13[[#This Row],[Space Trimming]])),"Yes","No")</f>
        <v>No</v>
      </c>
      <c r="U130" s="1" t="str">
        <f>IF(Table13[[#This Row],[quantity]]&gt;3,"Normal","Low")</f>
        <v>Low</v>
      </c>
      <c r="V130" s="1" t="str">
        <f ca="1">IF(Table13[[#This Row],[order_date]]&gt;TODAY()-30,"Recent","Old")</f>
        <v>Old</v>
      </c>
      <c r="W130" s="2" t="str">
        <f>IF(WEEKDAY(Table13[[#This Row],[order_date]],2)&gt;5,"Weekend","Weekday")</f>
        <v>Weekday</v>
      </c>
    </row>
    <row r="131" spans="1:23" x14ac:dyDescent="0.3">
      <c r="A131" s="1">
        <v>130</v>
      </c>
      <c r="B131" s="1" t="s">
        <v>143</v>
      </c>
      <c r="C131" s="1" t="s">
        <v>6</v>
      </c>
      <c r="D131" s="1">
        <v>22</v>
      </c>
      <c r="E131" s="1" t="s">
        <v>23</v>
      </c>
      <c r="F131" s="1" t="s">
        <v>251</v>
      </c>
      <c r="G131" s="1" t="s">
        <v>227</v>
      </c>
      <c r="H131" s="1">
        <v>8.86</v>
      </c>
      <c r="I131" s="1">
        <v>44</v>
      </c>
      <c r="J131" s="1">
        <v>2</v>
      </c>
      <c r="K131" s="2">
        <v>45157</v>
      </c>
      <c r="L131" s="1" t="s">
        <v>11</v>
      </c>
      <c r="M131" s="1" t="s">
        <v>281</v>
      </c>
      <c r="N131" s="1">
        <v>127.35</v>
      </c>
      <c r="O131" s="1" t="s">
        <v>280</v>
      </c>
      <c r="P131" s="1" t="str">
        <f>TRIM(Table13[[#This Row],[item_name]])</f>
        <v>Dessert Must</v>
      </c>
      <c r="Q131" s="1" t="str">
        <f>IF(Table13[[#This Row],[amount]]=Table13[[#This Row],[price]]*Table13[[#This Row],[quantity]],"OK","CHECK")</f>
        <v>CHECK</v>
      </c>
      <c r="R131" s="1" t="str">
        <f>IF(OR(Table13[[#This Row],[age]]&lt;17,Table13[[#This Row],[age]]&gt;100),"OUTLIER","OK")</f>
        <v>OK</v>
      </c>
      <c r="S131" s="1">
        <f>Table13[[#This Row],[price]]*Table13[[#This Row],[quantity]]</f>
        <v>17.72</v>
      </c>
      <c r="T131" s="1" t="str">
        <f>IF(ISNUMBER(SEARCH("Pizza",Table13[[#This Row],[Space Trimming]])),"Yes","No")</f>
        <v>No</v>
      </c>
      <c r="U131" s="1" t="str">
        <f>IF(Table13[[#This Row],[quantity]]&gt;3,"Normal","Low")</f>
        <v>Low</v>
      </c>
      <c r="V131" s="1" t="str">
        <f ca="1">IF(Table13[[#This Row],[order_date]]&gt;TODAY()-30,"Recent","Old")</f>
        <v>Old</v>
      </c>
      <c r="W131" s="2" t="str">
        <f>IF(WEEKDAY(Table13[[#This Row],[order_date]],2)&gt;5,"Weekend","Weekday")</f>
        <v>Weekend</v>
      </c>
    </row>
    <row r="132" spans="1:23" x14ac:dyDescent="0.3">
      <c r="A132" s="1">
        <v>131</v>
      </c>
      <c r="B132" s="1" t="s">
        <v>144</v>
      </c>
      <c r="C132" s="1" t="s">
        <v>13</v>
      </c>
      <c r="D132" s="1">
        <v>39</v>
      </c>
      <c r="E132" s="1" t="s">
        <v>7</v>
      </c>
      <c r="F132" s="1" t="s">
        <v>252</v>
      </c>
      <c r="G132" s="1" t="s">
        <v>222</v>
      </c>
      <c r="H132" s="1">
        <v>11.09</v>
      </c>
      <c r="I132" s="1">
        <v>45</v>
      </c>
      <c r="J132" s="1">
        <v>1</v>
      </c>
      <c r="K132" s="2">
        <v>45508</v>
      </c>
      <c r="L132" s="1" t="s">
        <v>14</v>
      </c>
      <c r="M132" s="1" t="s">
        <v>283</v>
      </c>
      <c r="N132" s="1">
        <v>41.67</v>
      </c>
      <c r="O132" s="1" t="s">
        <v>282</v>
      </c>
      <c r="P132" s="1" t="str">
        <f>TRIM(Table13[[#This Row],[item_name]])</f>
        <v>Pasta Stage</v>
      </c>
      <c r="Q132" s="1" t="str">
        <f>IF(Table13[[#This Row],[amount]]=Table13[[#This Row],[price]]*Table13[[#This Row],[quantity]],"OK","CHECK")</f>
        <v>CHECK</v>
      </c>
      <c r="R132" s="1" t="str">
        <f>IF(OR(Table13[[#This Row],[age]]&lt;17,Table13[[#This Row],[age]]&gt;100),"OUTLIER","OK")</f>
        <v>OK</v>
      </c>
      <c r="S132" s="1">
        <f>Table13[[#This Row],[price]]*Table13[[#This Row],[quantity]]</f>
        <v>11.09</v>
      </c>
      <c r="T132" s="1" t="str">
        <f>IF(ISNUMBER(SEARCH("Pizza",Table13[[#This Row],[Space Trimming]])),"Yes","No")</f>
        <v>No</v>
      </c>
      <c r="U132" s="1" t="str">
        <f>IF(Table13[[#This Row],[quantity]]&gt;3,"Normal","Low")</f>
        <v>Low</v>
      </c>
      <c r="V132" s="1" t="str">
        <f ca="1">IF(Table13[[#This Row],[order_date]]&gt;TODAY()-30,"Recent","Old")</f>
        <v>Old</v>
      </c>
      <c r="W132" s="2" t="str">
        <f>IF(WEEKDAY(Table13[[#This Row],[order_date]],2)&gt;5,"Weekend","Weekday")</f>
        <v>Weekend</v>
      </c>
    </row>
    <row r="133" spans="1:23" x14ac:dyDescent="0.3">
      <c r="A133" s="1">
        <v>132</v>
      </c>
      <c r="B133" s="1" t="s">
        <v>145</v>
      </c>
      <c r="C133" s="1" t="s">
        <v>13</v>
      </c>
      <c r="D133" s="1">
        <v>53</v>
      </c>
      <c r="E133" s="1" t="s">
        <v>23</v>
      </c>
      <c r="F133" s="1" t="s">
        <v>253</v>
      </c>
      <c r="G133" s="1" t="s">
        <v>227</v>
      </c>
      <c r="H133" s="1">
        <v>13.89</v>
      </c>
      <c r="I133" s="1">
        <v>45</v>
      </c>
      <c r="J133" s="1">
        <v>3</v>
      </c>
      <c r="K133" s="2">
        <v>45161</v>
      </c>
      <c r="L133" s="1" t="s">
        <v>14</v>
      </c>
      <c r="M133" s="1" t="s">
        <v>283</v>
      </c>
      <c r="N133" s="1">
        <v>69.52</v>
      </c>
      <c r="O133" s="1" t="s">
        <v>280</v>
      </c>
      <c r="P133" s="1" t="str">
        <f>TRIM(Table13[[#This Row],[item_name]])</f>
        <v>Pizza Consider</v>
      </c>
      <c r="Q133" s="1" t="str">
        <f>IF(Table13[[#This Row],[amount]]=Table13[[#This Row],[price]]*Table13[[#This Row],[quantity]],"OK","CHECK")</f>
        <v>CHECK</v>
      </c>
      <c r="R133" s="1" t="str">
        <f>IF(OR(Table13[[#This Row],[age]]&lt;17,Table13[[#This Row],[age]]&gt;100),"OUTLIER","OK")</f>
        <v>OK</v>
      </c>
      <c r="S133" s="1">
        <f>Table13[[#This Row],[price]]*Table13[[#This Row],[quantity]]</f>
        <v>41.67</v>
      </c>
      <c r="T133" s="1" t="str">
        <f>IF(ISNUMBER(SEARCH("Pizza",Table13[[#This Row],[Space Trimming]])),"Yes","No")</f>
        <v>Yes</v>
      </c>
      <c r="U133" s="1" t="str">
        <f>IF(Table13[[#This Row],[quantity]]&gt;3,"Normal","Low")</f>
        <v>Low</v>
      </c>
      <c r="V133" s="1" t="str">
        <f ca="1">IF(Table13[[#This Row],[order_date]]&gt;TODAY()-30,"Recent","Old")</f>
        <v>Old</v>
      </c>
      <c r="W133" s="2" t="str">
        <f>IF(WEEKDAY(Table13[[#This Row],[order_date]],2)&gt;5,"Weekend","Weekday")</f>
        <v>Weekday</v>
      </c>
    </row>
    <row r="134" spans="1:23" x14ac:dyDescent="0.3">
      <c r="A134" s="1">
        <v>133</v>
      </c>
      <c r="B134" s="1" t="s">
        <v>146</v>
      </c>
      <c r="C134" s="1" t="s">
        <v>10</v>
      </c>
      <c r="D134" s="1">
        <v>24</v>
      </c>
      <c r="E134" s="1" t="s">
        <v>11</v>
      </c>
      <c r="F134" s="1" t="s">
        <v>254</v>
      </c>
      <c r="G134" s="1" t="s">
        <v>227</v>
      </c>
      <c r="H134" s="1">
        <v>8.89</v>
      </c>
      <c r="I134" s="1">
        <v>45</v>
      </c>
      <c r="J134" s="1">
        <v>2</v>
      </c>
      <c r="K134" s="2">
        <v>45295</v>
      </c>
      <c r="L134" s="1" t="s">
        <v>14</v>
      </c>
      <c r="M134" s="1" t="s">
        <v>279</v>
      </c>
      <c r="N134" s="1">
        <v>55.4</v>
      </c>
      <c r="O134" s="1" t="s">
        <v>280</v>
      </c>
      <c r="P134" s="1" t="str">
        <f>TRIM(Table13[[#This Row],[item_name]])</f>
        <v>Salad Like</v>
      </c>
      <c r="Q134" s="1" t="str">
        <f>IF(Table13[[#This Row],[amount]]=Table13[[#This Row],[price]]*Table13[[#This Row],[quantity]],"OK","CHECK")</f>
        <v>CHECK</v>
      </c>
      <c r="R134" s="1" t="str">
        <f>IF(OR(Table13[[#This Row],[age]]&lt;17,Table13[[#This Row],[age]]&gt;100),"OUTLIER","OK")</f>
        <v>OK</v>
      </c>
      <c r="S134" s="1">
        <f>Table13[[#This Row],[price]]*Table13[[#This Row],[quantity]]</f>
        <v>17.78</v>
      </c>
      <c r="T134" s="1" t="str">
        <f>IF(ISNUMBER(SEARCH("Pizza",Table13[[#This Row],[Space Trimming]])),"Yes","No")</f>
        <v>No</v>
      </c>
      <c r="U134" s="1" t="str">
        <f>IF(Table13[[#This Row],[quantity]]&gt;3,"Normal","Low")</f>
        <v>Low</v>
      </c>
      <c r="V134" s="1" t="str">
        <f ca="1">IF(Table13[[#This Row],[order_date]]&gt;TODAY()-30,"Recent","Old")</f>
        <v>Old</v>
      </c>
      <c r="W134" s="2" t="str">
        <f>IF(WEEKDAY(Table13[[#This Row],[order_date]],2)&gt;5,"Weekend","Weekday")</f>
        <v>Weekday</v>
      </c>
    </row>
    <row r="135" spans="1:23" x14ac:dyDescent="0.3">
      <c r="A135" s="1">
        <v>134</v>
      </c>
      <c r="B135" s="1" t="s">
        <v>147</v>
      </c>
      <c r="C135" s="1" t="s">
        <v>6</v>
      </c>
      <c r="D135" s="1">
        <v>51</v>
      </c>
      <c r="E135" s="1" t="s">
        <v>23</v>
      </c>
      <c r="F135" s="1" t="s">
        <v>255</v>
      </c>
      <c r="G135" s="1" t="s">
        <v>230</v>
      </c>
      <c r="H135" s="1">
        <v>5.31</v>
      </c>
      <c r="I135" s="1">
        <v>45</v>
      </c>
      <c r="J135" s="1">
        <v>3</v>
      </c>
      <c r="K135" s="2">
        <v>45047</v>
      </c>
      <c r="L135" s="1" t="s">
        <v>11</v>
      </c>
      <c r="M135" s="1" t="s">
        <v>283</v>
      </c>
      <c r="N135" s="1">
        <v>43.28</v>
      </c>
      <c r="O135" s="1" t="s">
        <v>280</v>
      </c>
      <c r="P135" s="1" t="str">
        <f>TRIM(Table13[[#This Row],[item_name]])</f>
        <v>Drink Old</v>
      </c>
      <c r="Q135" s="1" t="str">
        <f>IF(Table13[[#This Row],[amount]]=Table13[[#This Row],[price]]*Table13[[#This Row],[quantity]],"OK","CHECK")</f>
        <v>CHECK</v>
      </c>
      <c r="R135" s="1" t="str">
        <f>IF(OR(Table13[[#This Row],[age]]&lt;17,Table13[[#This Row],[age]]&gt;100),"OUTLIER","OK")</f>
        <v>OK</v>
      </c>
      <c r="S135" s="1">
        <f>Table13[[#This Row],[price]]*Table13[[#This Row],[quantity]]</f>
        <v>15.93</v>
      </c>
      <c r="T135" s="1" t="str">
        <f>IF(ISNUMBER(SEARCH("Pizza",Table13[[#This Row],[Space Trimming]])),"Yes","No")</f>
        <v>No</v>
      </c>
      <c r="U135" s="1" t="str">
        <f>IF(Table13[[#This Row],[quantity]]&gt;3,"Normal","Low")</f>
        <v>Low</v>
      </c>
      <c r="V135" s="1" t="str">
        <f ca="1">IF(Table13[[#This Row],[order_date]]&gt;TODAY()-30,"Recent","Old")</f>
        <v>Old</v>
      </c>
      <c r="W135" s="2" t="str">
        <f>IF(WEEKDAY(Table13[[#This Row],[order_date]],2)&gt;5,"Weekend","Weekday")</f>
        <v>Weekday</v>
      </c>
    </row>
    <row r="136" spans="1:23" x14ac:dyDescent="0.3">
      <c r="A136" s="1">
        <v>135</v>
      </c>
      <c r="B136" s="1" t="s">
        <v>148</v>
      </c>
      <c r="C136" s="1" t="s">
        <v>6</v>
      </c>
      <c r="D136" s="1">
        <v>58</v>
      </c>
      <c r="E136" s="1" t="s">
        <v>16</v>
      </c>
      <c r="F136" s="1" t="s">
        <v>256</v>
      </c>
      <c r="G136" s="1" t="s">
        <v>222</v>
      </c>
      <c r="H136" s="1">
        <v>17.649999999999999</v>
      </c>
      <c r="I136" s="1">
        <v>45</v>
      </c>
      <c r="J136" s="1">
        <v>3</v>
      </c>
      <c r="K136" s="2">
        <v>45272</v>
      </c>
      <c r="L136" s="1" t="s">
        <v>11</v>
      </c>
      <c r="M136" s="1" t="s">
        <v>279</v>
      </c>
      <c r="N136" s="1">
        <v>17.84</v>
      </c>
      <c r="O136" s="1" t="s">
        <v>282</v>
      </c>
      <c r="P136" s="1" t="str">
        <f>TRIM(Table13[[#This Row],[item_name]])</f>
        <v>Drink Close</v>
      </c>
      <c r="Q136" s="1" t="str">
        <f>IF(Table13[[#This Row],[amount]]=Table13[[#This Row],[price]]*Table13[[#This Row],[quantity]],"OK","CHECK")</f>
        <v>CHECK</v>
      </c>
      <c r="R136" s="1" t="str">
        <f>IF(OR(Table13[[#This Row],[age]]&lt;17,Table13[[#This Row],[age]]&gt;100),"OUTLIER","OK")</f>
        <v>OK</v>
      </c>
      <c r="S136" s="1">
        <f>Table13[[#This Row],[price]]*Table13[[#This Row],[quantity]]</f>
        <v>52.949999999999996</v>
      </c>
      <c r="T136" s="1" t="str">
        <f>IF(ISNUMBER(SEARCH("Pizza",Table13[[#This Row],[Space Trimming]])),"Yes","No")</f>
        <v>No</v>
      </c>
      <c r="U136" s="1" t="str">
        <f>IF(Table13[[#This Row],[quantity]]&gt;3,"Normal","Low")</f>
        <v>Low</v>
      </c>
      <c r="V136" s="1" t="str">
        <f ca="1">IF(Table13[[#This Row],[order_date]]&gt;TODAY()-30,"Recent","Old")</f>
        <v>Old</v>
      </c>
      <c r="W136" s="2" t="str">
        <f>IF(WEEKDAY(Table13[[#This Row],[order_date]],2)&gt;5,"Weekend","Weekday")</f>
        <v>Weekday</v>
      </c>
    </row>
    <row r="137" spans="1:23" x14ac:dyDescent="0.3">
      <c r="A137" s="1">
        <v>136</v>
      </c>
      <c r="B137" s="1" t="s">
        <v>149</v>
      </c>
      <c r="C137" s="1" t="s">
        <v>13</v>
      </c>
      <c r="D137" s="1">
        <v>51</v>
      </c>
      <c r="E137" s="1" t="s">
        <v>18</v>
      </c>
      <c r="F137" s="1" t="s">
        <v>257</v>
      </c>
      <c r="G137" s="1" t="s">
        <v>219</v>
      </c>
      <c r="H137" s="1">
        <v>14.28</v>
      </c>
      <c r="I137" s="1">
        <v>46</v>
      </c>
      <c r="J137" s="1">
        <v>2</v>
      </c>
      <c r="K137" s="2">
        <v>45101</v>
      </c>
      <c r="L137" s="1" t="s">
        <v>7</v>
      </c>
      <c r="M137" s="1" t="s">
        <v>279</v>
      </c>
      <c r="N137" s="1">
        <v>58.17</v>
      </c>
      <c r="O137" s="1" t="s">
        <v>280</v>
      </c>
      <c r="P137" s="1" t="str">
        <f>TRIM(Table13[[#This Row],[item_name]])</f>
        <v>Salad Real</v>
      </c>
      <c r="Q137" s="1" t="str">
        <f>IF(Table13[[#This Row],[amount]]=Table13[[#This Row],[price]]*Table13[[#This Row],[quantity]],"OK","CHECK")</f>
        <v>CHECK</v>
      </c>
      <c r="R137" s="1" t="str">
        <f>IF(OR(Table13[[#This Row],[age]]&lt;17,Table13[[#This Row],[age]]&gt;100),"OUTLIER","OK")</f>
        <v>OK</v>
      </c>
      <c r="S137" s="1">
        <f>Table13[[#This Row],[price]]*Table13[[#This Row],[quantity]]</f>
        <v>28.56</v>
      </c>
      <c r="T137" s="1" t="str">
        <f>IF(ISNUMBER(SEARCH("Pizza",Table13[[#This Row],[Space Trimming]])),"Yes","No")</f>
        <v>No</v>
      </c>
      <c r="U137" s="1" t="str">
        <f>IF(Table13[[#This Row],[quantity]]&gt;3,"Normal","Low")</f>
        <v>Low</v>
      </c>
      <c r="V137" s="1" t="str">
        <f ca="1">IF(Table13[[#This Row],[order_date]]&gt;TODAY()-30,"Recent","Old")</f>
        <v>Old</v>
      </c>
      <c r="W137" s="2" t="str">
        <f>IF(WEEKDAY(Table13[[#This Row],[order_date]],2)&gt;5,"Weekend","Weekday")</f>
        <v>Weekend</v>
      </c>
    </row>
    <row r="138" spans="1:23" x14ac:dyDescent="0.3">
      <c r="A138" s="1">
        <v>137</v>
      </c>
      <c r="B138" s="1" t="s">
        <v>150</v>
      </c>
      <c r="C138" s="1" t="s">
        <v>13</v>
      </c>
      <c r="D138" s="1">
        <v>47</v>
      </c>
      <c r="E138" s="1" t="s">
        <v>11</v>
      </c>
      <c r="F138" s="1" t="s">
        <v>258</v>
      </c>
      <c r="G138" s="1" t="s">
        <v>222</v>
      </c>
      <c r="H138" s="1">
        <v>5.14</v>
      </c>
      <c r="I138" s="1">
        <v>46</v>
      </c>
      <c r="J138" s="1">
        <v>3</v>
      </c>
      <c r="K138" s="2">
        <v>45431</v>
      </c>
      <c r="L138" s="1" t="s">
        <v>16</v>
      </c>
      <c r="M138" s="1" t="s">
        <v>279</v>
      </c>
      <c r="N138" s="1">
        <v>28.63</v>
      </c>
      <c r="O138" s="1" t="s">
        <v>280</v>
      </c>
      <c r="P138" s="1" t="str">
        <f>TRIM(Table13[[#This Row],[item_name]])</f>
        <v>Dessert History</v>
      </c>
      <c r="Q138" s="1" t="str">
        <f>IF(Table13[[#This Row],[amount]]=Table13[[#This Row],[price]]*Table13[[#This Row],[quantity]],"OK","CHECK")</f>
        <v>CHECK</v>
      </c>
      <c r="R138" s="1" t="str">
        <f>IF(OR(Table13[[#This Row],[age]]&lt;17,Table13[[#This Row],[age]]&gt;100),"OUTLIER","OK")</f>
        <v>OK</v>
      </c>
      <c r="S138" s="1">
        <f>Table13[[#This Row],[price]]*Table13[[#This Row],[quantity]]</f>
        <v>15.419999999999998</v>
      </c>
      <c r="T138" s="1" t="str">
        <f>IF(ISNUMBER(SEARCH("Pizza",Table13[[#This Row],[Space Trimming]])),"Yes","No")</f>
        <v>No</v>
      </c>
      <c r="U138" s="1" t="str">
        <f>IF(Table13[[#This Row],[quantity]]&gt;3,"Normal","Low")</f>
        <v>Low</v>
      </c>
      <c r="V138" s="1" t="str">
        <f ca="1">IF(Table13[[#This Row],[order_date]]&gt;TODAY()-30,"Recent","Old")</f>
        <v>Old</v>
      </c>
      <c r="W138" s="2" t="str">
        <f>IF(WEEKDAY(Table13[[#This Row],[order_date]],2)&gt;5,"Weekend","Weekday")</f>
        <v>Weekend</v>
      </c>
    </row>
    <row r="139" spans="1:23" x14ac:dyDescent="0.3">
      <c r="A139" s="1">
        <v>138</v>
      </c>
      <c r="B139" s="1" t="s">
        <v>151</v>
      </c>
      <c r="C139" s="1" t="s">
        <v>6</v>
      </c>
      <c r="D139" s="1">
        <v>65</v>
      </c>
      <c r="E139" s="1" t="s">
        <v>16</v>
      </c>
      <c r="F139" s="1" t="s">
        <v>259</v>
      </c>
      <c r="G139" s="1" t="s">
        <v>224</v>
      </c>
      <c r="H139" s="1">
        <v>4.22</v>
      </c>
      <c r="I139" s="1">
        <v>46</v>
      </c>
      <c r="J139" s="1">
        <v>3</v>
      </c>
      <c r="K139" s="2">
        <v>44954</v>
      </c>
      <c r="L139" s="1" t="s">
        <v>7</v>
      </c>
      <c r="M139" s="1" t="s">
        <v>279</v>
      </c>
      <c r="N139" s="1">
        <v>25.2</v>
      </c>
      <c r="O139" s="1" t="s">
        <v>280</v>
      </c>
      <c r="P139" s="1" t="str">
        <f>TRIM(Table13[[#This Row],[item_name]])</f>
        <v>Dessert Line</v>
      </c>
      <c r="Q139" s="1" t="str">
        <f>IF(Table13[[#This Row],[amount]]=Table13[[#This Row],[price]]*Table13[[#This Row],[quantity]],"OK","CHECK")</f>
        <v>CHECK</v>
      </c>
      <c r="R139" s="1" t="str">
        <f>IF(OR(Table13[[#This Row],[age]]&lt;17,Table13[[#This Row],[age]]&gt;100),"OUTLIER","OK")</f>
        <v>OK</v>
      </c>
      <c r="S139" s="1">
        <f>Table13[[#This Row],[price]]*Table13[[#This Row],[quantity]]</f>
        <v>12.66</v>
      </c>
      <c r="T139" s="1" t="str">
        <f>IF(ISNUMBER(SEARCH("Pizza",Table13[[#This Row],[Space Trimming]])),"Yes","No")</f>
        <v>No</v>
      </c>
      <c r="U139" s="1" t="str">
        <f>IF(Table13[[#This Row],[quantity]]&gt;3,"Normal","Low")</f>
        <v>Low</v>
      </c>
      <c r="V139" s="1" t="str">
        <f ca="1">IF(Table13[[#This Row],[order_date]]&gt;TODAY()-30,"Recent","Old")</f>
        <v>Old</v>
      </c>
      <c r="W139" s="2" t="str">
        <f>IF(WEEKDAY(Table13[[#This Row],[order_date]],2)&gt;5,"Weekend","Weekday")</f>
        <v>Weekend</v>
      </c>
    </row>
    <row r="140" spans="1:23" x14ac:dyDescent="0.3">
      <c r="A140" s="1">
        <v>139</v>
      </c>
      <c r="B140" s="1" t="s">
        <v>152</v>
      </c>
      <c r="C140" s="1" t="s">
        <v>6</v>
      </c>
      <c r="D140" s="1">
        <v>22</v>
      </c>
      <c r="E140" s="1" t="s">
        <v>16</v>
      </c>
      <c r="F140" s="1" t="s">
        <v>260</v>
      </c>
      <c r="G140" s="1" t="s">
        <v>219</v>
      </c>
      <c r="H140" s="1">
        <v>14.5</v>
      </c>
      <c r="I140" s="1">
        <v>46</v>
      </c>
      <c r="J140" s="1">
        <v>1</v>
      </c>
      <c r="K140" s="2">
        <v>45249</v>
      </c>
      <c r="L140" s="1" t="s">
        <v>7</v>
      </c>
      <c r="M140" s="1" t="s">
        <v>279</v>
      </c>
      <c r="N140" s="1">
        <v>20.059999999999999</v>
      </c>
      <c r="O140" s="1" t="s">
        <v>282</v>
      </c>
      <c r="P140" s="1" t="str">
        <f>TRIM(Table13[[#This Row],[item_name]])</f>
        <v>Pasta Eye</v>
      </c>
      <c r="Q140" s="1" t="str">
        <f>IF(Table13[[#This Row],[amount]]=Table13[[#This Row],[price]]*Table13[[#This Row],[quantity]],"OK","CHECK")</f>
        <v>CHECK</v>
      </c>
      <c r="R140" s="1" t="str">
        <f>IF(OR(Table13[[#This Row],[age]]&lt;17,Table13[[#This Row],[age]]&gt;100),"OUTLIER","OK")</f>
        <v>OK</v>
      </c>
      <c r="S140" s="1">
        <f>Table13[[#This Row],[price]]*Table13[[#This Row],[quantity]]</f>
        <v>14.5</v>
      </c>
      <c r="T140" s="1" t="str">
        <f>IF(ISNUMBER(SEARCH("Pizza",Table13[[#This Row],[Space Trimming]])),"Yes","No")</f>
        <v>No</v>
      </c>
      <c r="U140" s="1" t="str">
        <f>IF(Table13[[#This Row],[quantity]]&gt;3,"Normal","Low")</f>
        <v>Low</v>
      </c>
      <c r="V140" s="1" t="str">
        <f ca="1">IF(Table13[[#This Row],[order_date]]&gt;TODAY()-30,"Recent","Old")</f>
        <v>Old</v>
      </c>
      <c r="W140" s="2" t="str">
        <f>IF(WEEKDAY(Table13[[#This Row],[order_date]],2)&gt;5,"Weekend","Weekday")</f>
        <v>Weekend</v>
      </c>
    </row>
    <row r="141" spans="1:23" x14ac:dyDescent="0.3">
      <c r="A141" s="1">
        <v>140</v>
      </c>
      <c r="B141" s="1" t="s">
        <v>153</v>
      </c>
      <c r="C141" s="1" t="s">
        <v>13</v>
      </c>
      <c r="D141" s="1">
        <v>57</v>
      </c>
      <c r="E141" s="1" t="s">
        <v>7</v>
      </c>
      <c r="F141" s="1" t="s">
        <v>261</v>
      </c>
      <c r="G141" s="1" t="s">
        <v>230</v>
      </c>
      <c r="H141" s="1">
        <v>15.04</v>
      </c>
      <c r="I141" s="1">
        <v>46</v>
      </c>
      <c r="J141" s="1">
        <v>3</v>
      </c>
      <c r="K141" s="2">
        <v>45061</v>
      </c>
      <c r="L141" s="1" t="s">
        <v>16</v>
      </c>
      <c r="M141" s="1" t="s">
        <v>283</v>
      </c>
      <c r="N141" s="1">
        <v>34.700000000000003</v>
      </c>
      <c r="O141" s="1" t="s">
        <v>282</v>
      </c>
      <c r="P141" s="1" t="str">
        <f>TRIM(Table13[[#This Row],[item_name]])</f>
        <v>Burger Treatment</v>
      </c>
      <c r="Q141" s="1" t="str">
        <f>IF(Table13[[#This Row],[amount]]=Table13[[#This Row],[price]]*Table13[[#This Row],[quantity]],"OK","CHECK")</f>
        <v>CHECK</v>
      </c>
      <c r="R141" s="1" t="str">
        <f>IF(OR(Table13[[#This Row],[age]]&lt;17,Table13[[#This Row],[age]]&gt;100),"OUTLIER","OK")</f>
        <v>OK</v>
      </c>
      <c r="S141" s="1">
        <f>Table13[[#This Row],[price]]*Table13[[#This Row],[quantity]]</f>
        <v>45.12</v>
      </c>
      <c r="T141" s="1" t="str">
        <f>IF(ISNUMBER(SEARCH("Pizza",Table13[[#This Row],[Space Trimming]])),"Yes","No")</f>
        <v>No</v>
      </c>
      <c r="U141" s="1" t="str">
        <f>IF(Table13[[#This Row],[quantity]]&gt;3,"Normal","Low")</f>
        <v>Low</v>
      </c>
      <c r="V141" s="1" t="str">
        <f ca="1">IF(Table13[[#This Row],[order_date]]&gt;TODAY()-30,"Recent","Old")</f>
        <v>Old</v>
      </c>
      <c r="W141" s="2" t="str">
        <f>IF(WEEKDAY(Table13[[#This Row],[order_date]],2)&gt;5,"Weekend","Weekday")</f>
        <v>Weekday</v>
      </c>
    </row>
    <row r="142" spans="1:23" x14ac:dyDescent="0.3">
      <c r="A142" s="1">
        <v>141</v>
      </c>
      <c r="B142" s="1" t="s">
        <v>154</v>
      </c>
      <c r="C142" s="1" t="s">
        <v>6</v>
      </c>
      <c r="D142" s="1">
        <v>35</v>
      </c>
      <c r="E142" s="1" t="s">
        <v>11</v>
      </c>
      <c r="F142" s="1" t="s">
        <v>262</v>
      </c>
      <c r="G142" s="1" t="s">
        <v>217</v>
      </c>
      <c r="H142" s="1">
        <v>5.66</v>
      </c>
      <c r="I142" s="1">
        <v>47</v>
      </c>
      <c r="J142" s="1">
        <v>1</v>
      </c>
      <c r="K142" s="2">
        <v>45376</v>
      </c>
      <c r="L142" s="1" t="s">
        <v>14</v>
      </c>
      <c r="M142" s="1" t="s">
        <v>279</v>
      </c>
      <c r="N142" s="1">
        <v>8.82</v>
      </c>
      <c r="O142" s="1" t="s">
        <v>280</v>
      </c>
      <c r="P142" s="1" t="str">
        <f>TRIM(Table13[[#This Row],[item_name]])</f>
        <v>Pizza Card</v>
      </c>
      <c r="Q142" s="1" t="str">
        <f>IF(Table13[[#This Row],[amount]]=Table13[[#This Row],[price]]*Table13[[#This Row],[quantity]],"OK","CHECK")</f>
        <v>CHECK</v>
      </c>
      <c r="R142" s="1" t="str">
        <f>IF(OR(Table13[[#This Row],[age]]&lt;17,Table13[[#This Row],[age]]&gt;100),"OUTLIER","OK")</f>
        <v>OK</v>
      </c>
      <c r="S142" s="1">
        <f>Table13[[#This Row],[price]]*Table13[[#This Row],[quantity]]</f>
        <v>5.66</v>
      </c>
      <c r="T142" s="1" t="str">
        <f>IF(ISNUMBER(SEARCH("Pizza",Table13[[#This Row],[Space Trimming]])),"Yes","No")</f>
        <v>Yes</v>
      </c>
      <c r="U142" s="1" t="str">
        <f>IF(Table13[[#This Row],[quantity]]&gt;3,"Normal","Low")</f>
        <v>Low</v>
      </c>
      <c r="V142" s="1" t="str">
        <f ca="1">IF(Table13[[#This Row],[order_date]]&gt;TODAY()-30,"Recent","Old")</f>
        <v>Old</v>
      </c>
      <c r="W142" s="2" t="str">
        <f>IF(WEEKDAY(Table13[[#This Row],[order_date]],2)&gt;5,"Weekend","Weekday")</f>
        <v>Weekday</v>
      </c>
    </row>
    <row r="143" spans="1:23" x14ac:dyDescent="0.3">
      <c r="A143" s="1">
        <v>142</v>
      </c>
      <c r="B143" s="1" t="s">
        <v>155</v>
      </c>
      <c r="C143" s="1" t="s">
        <v>13</v>
      </c>
      <c r="D143" s="1">
        <v>55</v>
      </c>
      <c r="E143" s="1" t="s">
        <v>7</v>
      </c>
      <c r="F143" s="1" t="s">
        <v>263</v>
      </c>
      <c r="G143" s="1" t="s">
        <v>222</v>
      </c>
      <c r="H143" s="1">
        <v>5.27</v>
      </c>
      <c r="I143" s="1">
        <v>47</v>
      </c>
      <c r="J143" s="1">
        <v>2</v>
      </c>
      <c r="K143" s="2">
        <v>45379</v>
      </c>
      <c r="L143" s="1" t="s">
        <v>23</v>
      </c>
      <c r="M143" s="1" t="s">
        <v>281</v>
      </c>
      <c r="N143" s="1">
        <v>117.6</v>
      </c>
      <c r="O143" s="1" t="s">
        <v>280</v>
      </c>
      <c r="P143" s="1" t="str">
        <f>TRIM(Table13[[#This Row],[item_name]])</f>
        <v>Drink Brother</v>
      </c>
      <c r="Q143" s="1" t="str">
        <f>IF(Table13[[#This Row],[amount]]=Table13[[#This Row],[price]]*Table13[[#This Row],[quantity]],"OK","CHECK")</f>
        <v>CHECK</v>
      </c>
      <c r="R143" s="1" t="str">
        <f>IF(OR(Table13[[#This Row],[age]]&lt;17,Table13[[#This Row],[age]]&gt;100),"OUTLIER","OK")</f>
        <v>OK</v>
      </c>
      <c r="S143" s="1">
        <f>Table13[[#This Row],[price]]*Table13[[#This Row],[quantity]]</f>
        <v>10.54</v>
      </c>
      <c r="T143" s="1" t="str">
        <f>IF(ISNUMBER(SEARCH("Pizza",Table13[[#This Row],[Space Trimming]])),"Yes","No")</f>
        <v>No</v>
      </c>
      <c r="U143" s="1" t="str">
        <f>IF(Table13[[#This Row],[quantity]]&gt;3,"Normal","Low")</f>
        <v>Low</v>
      </c>
      <c r="V143" s="1" t="str">
        <f ca="1">IF(Table13[[#This Row],[order_date]]&gt;TODAY()-30,"Recent","Old")</f>
        <v>Old</v>
      </c>
      <c r="W143" s="2" t="str">
        <f>IF(WEEKDAY(Table13[[#This Row],[order_date]],2)&gt;5,"Weekend","Weekday")</f>
        <v>Weekday</v>
      </c>
    </row>
    <row r="144" spans="1:23" x14ac:dyDescent="0.3">
      <c r="A144" s="1">
        <v>143</v>
      </c>
      <c r="B144" s="1" t="s">
        <v>156</v>
      </c>
      <c r="C144" s="1" t="s">
        <v>13</v>
      </c>
      <c r="D144" s="1">
        <v>20</v>
      </c>
      <c r="E144" s="1" t="s">
        <v>14</v>
      </c>
      <c r="F144" s="1" t="s">
        <v>264</v>
      </c>
      <c r="G144" s="1" t="s">
        <v>222</v>
      </c>
      <c r="H144" s="1">
        <v>12.02</v>
      </c>
      <c r="I144" s="1">
        <v>47</v>
      </c>
      <c r="J144" s="1">
        <v>3</v>
      </c>
      <c r="K144" s="2">
        <v>45501</v>
      </c>
      <c r="L144" s="1" t="s">
        <v>18</v>
      </c>
      <c r="M144" s="1" t="s">
        <v>279</v>
      </c>
      <c r="N144" s="1">
        <v>100.37</v>
      </c>
      <c r="O144" s="1" t="s">
        <v>282</v>
      </c>
      <c r="P144" s="1" t="str">
        <f>TRIM(Table13[[#This Row],[item_name]])</f>
        <v>Salad Religious</v>
      </c>
      <c r="Q144" s="1" t="str">
        <f>IF(Table13[[#This Row],[amount]]=Table13[[#This Row],[price]]*Table13[[#This Row],[quantity]],"OK","CHECK")</f>
        <v>CHECK</v>
      </c>
      <c r="R144" s="1" t="str">
        <f>IF(OR(Table13[[#This Row],[age]]&lt;17,Table13[[#This Row],[age]]&gt;100),"OUTLIER","OK")</f>
        <v>OK</v>
      </c>
      <c r="S144" s="1">
        <f>Table13[[#This Row],[price]]*Table13[[#This Row],[quantity]]</f>
        <v>36.06</v>
      </c>
      <c r="T144" s="1" t="str">
        <f>IF(ISNUMBER(SEARCH("Pizza",Table13[[#This Row],[Space Trimming]])),"Yes","No")</f>
        <v>No</v>
      </c>
      <c r="U144" s="1" t="str">
        <f>IF(Table13[[#This Row],[quantity]]&gt;3,"Normal","Low")</f>
        <v>Low</v>
      </c>
      <c r="V144" s="1" t="str">
        <f ca="1">IF(Table13[[#This Row],[order_date]]&gt;TODAY()-30,"Recent","Old")</f>
        <v>Old</v>
      </c>
      <c r="W144" s="2" t="str">
        <f>IF(WEEKDAY(Table13[[#This Row],[order_date]],2)&gt;5,"Weekend","Weekday")</f>
        <v>Weekend</v>
      </c>
    </row>
    <row r="145" spans="1:23" x14ac:dyDescent="0.3">
      <c r="A145" s="1">
        <v>144</v>
      </c>
      <c r="B145" s="1" t="s">
        <v>157</v>
      </c>
      <c r="C145" s="1" t="s">
        <v>10</v>
      </c>
      <c r="D145" s="1">
        <v>34</v>
      </c>
      <c r="E145" s="1" t="s">
        <v>7</v>
      </c>
      <c r="F145" s="1" t="s">
        <v>265</v>
      </c>
      <c r="G145" s="1" t="s">
        <v>224</v>
      </c>
      <c r="H145" s="1">
        <v>3.29</v>
      </c>
      <c r="I145" s="1">
        <v>47</v>
      </c>
      <c r="J145" s="1">
        <v>3</v>
      </c>
      <c r="K145" s="2">
        <v>44949</v>
      </c>
      <c r="L145" s="1" t="s">
        <v>18</v>
      </c>
      <c r="M145" s="1" t="s">
        <v>283</v>
      </c>
      <c r="N145" s="1">
        <v>88.34</v>
      </c>
      <c r="O145" s="1" t="s">
        <v>282</v>
      </c>
      <c r="P145" s="1" t="str">
        <f>TRIM(Table13[[#This Row],[item_name]])</f>
        <v>Salad Improve</v>
      </c>
      <c r="Q145" s="1" t="str">
        <f>IF(Table13[[#This Row],[amount]]=Table13[[#This Row],[price]]*Table13[[#This Row],[quantity]],"OK","CHECK")</f>
        <v>CHECK</v>
      </c>
      <c r="R145" s="1" t="str">
        <f>IF(OR(Table13[[#This Row],[age]]&lt;17,Table13[[#This Row],[age]]&gt;100),"OUTLIER","OK")</f>
        <v>OK</v>
      </c>
      <c r="S145" s="1">
        <f>Table13[[#This Row],[price]]*Table13[[#This Row],[quantity]]</f>
        <v>9.870000000000001</v>
      </c>
      <c r="T145" s="1" t="str">
        <f>IF(ISNUMBER(SEARCH("Pizza",Table13[[#This Row],[Space Trimming]])),"Yes","No")</f>
        <v>No</v>
      </c>
      <c r="U145" s="1" t="str">
        <f>IF(Table13[[#This Row],[quantity]]&gt;3,"Normal","Low")</f>
        <v>Low</v>
      </c>
      <c r="V145" s="1" t="str">
        <f ca="1">IF(Table13[[#This Row],[order_date]]&gt;TODAY()-30,"Recent","Old")</f>
        <v>Old</v>
      </c>
      <c r="W145" s="2" t="str">
        <f>IF(WEEKDAY(Table13[[#This Row],[order_date]],2)&gt;5,"Weekend","Weekday")</f>
        <v>Weekday</v>
      </c>
    </row>
    <row r="146" spans="1:23" x14ac:dyDescent="0.3">
      <c r="A146" s="1">
        <v>145</v>
      </c>
      <c r="B146" s="1" t="s">
        <v>158</v>
      </c>
      <c r="C146" s="1" t="s">
        <v>6</v>
      </c>
      <c r="D146" s="1">
        <v>24</v>
      </c>
      <c r="E146" s="1" t="s">
        <v>11</v>
      </c>
      <c r="F146" s="1" t="s">
        <v>266</v>
      </c>
      <c r="G146" s="1" t="s">
        <v>227</v>
      </c>
      <c r="H146" s="1">
        <v>17.350000000000001</v>
      </c>
      <c r="I146" s="1">
        <v>48</v>
      </c>
      <c r="J146" s="1">
        <v>1</v>
      </c>
      <c r="K146" s="2">
        <v>45054</v>
      </c>
      <c r="L146" s="1" t="s">
        <v>7</v>
      </c>
      <c r="M146" s="1" t="s">
        <v>281</v>
      </c>
      <c r="N146" s="1">
        <v>26.67</v>
      </c>
      <c r="O146" s="1" t="s">
        <v>282</v>
      </c>
      <c r="P146" s="1" t="str">
        <f>TRIM(Table13[[#This Row],[item_name]])</f>
        <v>Pasta Quite</v>
      </c>
      <c r="Q146" s="1" t="str">
        <f>IF(Table13[[#This Row],[amount]]=Table13[[#This Row],[price]]*Table13[[#This Row],[quantity]],"OK","CHECK")</f>
        <v>CHECK</v>
      </c>
      <c r="R146" s="1" t="str">
        <f>IF(OR(Table13[[#This Row],[age]]&lt;17,Table13[[#This Row],[age]]&gt;100),"OUTLIER","OK")</f>
        <v>OK</v>
      </c>
      <c r="S146" s="1">
        <f>Table13[[#This Row],[price]]*Table13[[#This Row],[quantity]]</f>
        <v>17.350000000000001</v>
      </c>
      <c r="T146" s="1" t="str">
        <f>IF(ISNUMBER(SEARCH("Pizza",Table13[[#This Row],[Space Trimming]])),"Yes","No")</f>
        <v>No</v>
      </c>
      <c r="U146" s="1" t="str">
        <f>IF(Table13[[#This Row],[quantity]]&gt;3,"Normal","Low")</f>
        <v>Low</v>
      </c>
      <c r="V146" s="1" t="str">
        <f ca="1">IF(Table13[[#This Row],[order_date]]&gt;TODAY()-30,"Recent","Old")</f>
        <v>Old</v>
      </c>
      <c r="W146" s="2" t="str">
        <f>IF(WEEKDAY(Table13[[#This Row],[order_date]],2)&gt;5,"Weekend","Weekday")</f>
        <v>Weekday</v>
      </c>
    </row>
    <row r="147" spans="1:23" x14ac:dyDescent="0.3">
      <c r="A147" s="1">
        <v>146</v>
      </c>
      <c r="B147" s="1" t="s">
        <v>159</v>
      </c>
      <c r="C147" s="1" t="s">
        <v>10</v>
      </c>
      <c r="D147" s="1">
        <v>52</v>
      </c>
      <c r="E147" s="1" t="s">
        <v>14</v>
      </c>
      <c r="F147" s="1" t="s">
        <v>267</v>
      </c>
      <c r="G147" s="1" t="s">
        <v>224</v>
      </c>
      <c r="H147" s="1">
        <v>3.46</v>
      </c>
      <c r="I147" s="1">
        <v>49</v>
      </c>
      <c r="J147" s="1">
        <v>1</v>
      </c>
      <c r="K147" s="2">
        <v>45492</v>
      </c>
      <c r="L147" s="1" t="s">
        <v>18</v>
      </c>
      <c r="M147" s="1" t="s">
        <v>283</v>
      </c>
      <c r="N147" s="1">
        <v>60.62</v>
      </c>
      <c r="O147" s="1" t="s">
        <v>280</v>
      </c>
      <c r="P147" s="1" t="str">
        <f>TRIM(Table13[[#This Row],[item_name]])</f>
        <v>Drink Area</v>
      </c>
      <c r="Q147" s="1" t="str">
        <f>IF(Table13[[#This Row],[amount]]=Table13[[#This Row],[price]]*Table13[[#This Row],[quantity]],"OK","CHECK")</f>
        <v>CHECK</v>
      </c>
      <c r="R147" s="1" t="str">
        <f>IF(OR(Table13[[#This Row],[age]]&lt;17,Table13[[#This Row],[age]]&gt;100),"OUTLIER","OK")</f>
        <v>OK</v>
      </c>
      <c r="S147" s="1">
        <f>Table13[[#This Row],[price]]*Table13[[#This Row],[quantity]]</f>
        <v>3.46</v>
      </c>
      <c r="T147" s="1" t="str">
        <f>IF(ISNUMBER(SEARCH("Pizza",Table13[[#This Row],[Space Trimming]])),"Yes","No")</f>
        <v>No</v>
      </c>
      <c r="U147" s="1" t="str">
        <f>IF(Table13[[#This Row],[quantity]]&gt;3,"Normal","Low")</f>
        <v>Low</v>
      </c>
      <c r="V147" s="1" t="str">
        <f ca="1">IF(Table13[[#This Row],[order_date]]&gt;TODAY()-30,"Recent","Old")</f>
        <v>Old</v>
      </c>
      <c r="W147" s="2" t="str">
        <f>IF(WEEKDAY(Table13[[#This Row],[order_date]],2)&gt;5,"Weekend","Weekday")</f>
        <v>Weekday</v>
      </c>
    </row>
    <row r="148" spans="1:23" x14ac:dyDescent="0.3">
      <c r="A148" s="1">
        <v>147</v>
      </c>
      <c r="B148" s="1" t="s">
        <v>160</v>
      </c>
      <c r="C148" s="1" t="s">
        <v>10</v>
      </c>
      <c r="D148" s="1">
        <v>24</v>
      </c>
      <c r="E148" s="1" t="s">
        <v>23</v>
      </c>
      <c r="F148" s="1" t="s">
        <v>268</v>
      </c>
      <c r="G148" s="1" t="s">
        <v>222</v>
      </c>
      <c r="H148" s="1">
        <v>4.68</v>
      </c>
      <c r="I148" s="1">
        <v>49</v>
      </c>
      <c r="J148" s="1">
        <v>1</v>
      </c>
      <c r="K148" s="2">
        <v>45390</v>
      </c>
      <c r="L148" s="1" t="s">
        <v>14</v>
      </c>
      <c r="M148" s="1" t="s">
        <v>281</v>
      </c>
      <c r="N148" s="1">
        <v>144.85</v>
      </c>
      <c r="O148" s="1" t="s">
        <v>282</v>
      </c>
      <c r="P148" s="1" t="str">
        <f>TRIM(Table13[[#This Row],[item_name]])</f>
        <v>Pasta Total</v>
      </c>
      <c r="Q148" s="1" t="str">
        <f>IF(Table13[[#This Row],[amount]]=Table13[[#This Row],[price]]*Table13[[#This Row],[quantity]],"OK","CHECK")</f>
        <v>CHECK</v>
      </c>
      <c r="R148" s="1" t="str">
        <f>IF(OR(Table13[[#This Row],[age]]&lt;17,Table13[[#This Row],[age]]&gt;100),"OUTLIER","OK")</f>
        <v>OK</v>
      </c>
      <c r="S148" s="1">
        <f>Table13[[#This Row],[price]]*Table13[[#This Row],[quantity]]</f>
        <v>4.68</v>
      </c>
      <c r="T148" s="1" t="str">
        <f>IF(ISNUMBER(SEARCH("Pizza",Table13[[#This Row],[Space Trimming]])),"Yes","No")</f>
        <v>No</v>
      </c>
      <c r="U148" s="1" t="str">
        <f>IF(Table13[[#This Row],[quantity]]&gt;3,"Normal","Low")</f>
        <v>Low</v>
      </c>
      <c r="V148" s="1" t="str">
        <f ca="1">IF(Table13[[#This Row],[order_date]]&gt;TODAY()-30,"Recent","Old")</f>
        <v>Old</v>
      </c>
      <c r="W148" s="2" t="str">
        <f>IF(WEEKDAY(Table13[[#This Row],[order_date]],2)&gt;5,"Weekend","Weekday")</f>
        <v>Weekday</v>
      </c>
    </row>
    <row r="149" spans="1:23" x14ac:dyDescent="0.3">
      <c r="A149" s="1">
        <v>148</v>
      </c>
      <c r="B149" s="1" t="s">
        <v>161</v>
      </c>
      <c r="C149" s="1" t="s">
        <v>13</v>
      </c>
      <c r="D149" s="1">
        <v>26</v>
      </c>
      <c r="E149" s="1" t="s">
        <v>18</v>
      </c>
      <c r="F149" s="1" t="s">
        <v>269</v>
      </c>
      <c r="G149" s="1" t="s">
        <v>227</v>
      </c>
      <c r="H149" s="1">
        <v>12.63</v>
      </c>
      <c r="I149" s="1">
        <v>50</v>
      </c>
      <c r="J149" s="1">
        <v>3</v>
      </c>
      <c r="K149" s="2">
        <v>45139</v>
      </c>
      <c r="L149" s="1" t="s">
        <v>7</v>
      </c>
      <c r="M149" s="1" t="s">
        <v>283</v>
      </c>
      <c r="N149" s="1">
        <v>171.9</v>
      </c>
      <c r="O149" s="1" t="s">
        <v>282</v>
      </c>
      <c r="P149" s="1" t="str">
        <f>TRIM(Table13[[#This Row],[item_name]])</f>
        <v>Dessert Structure</v>
      </c>
      <c r="Q149" s="1" t="str">
        <f>IF(Table13[[#This Row],[amount]]=Table13[[#This Row],[price]]*Table13[[#This Row],[quantity]],"OK","CHECK")</f>
        <v>CHECK</v>
      </c>
      <c r="R149" s="1" t="str">
        <f>IF(OR(Table13[[#This Row],[age]]&lt;17,Table13[[#This Row],[age]]&gt;100),"OUTLIER","OK")</f>
        <v>OK</v>
      </c>
      <c r="S149" s="1">
        <f>Table13[[#This Row],[price]]*Table13[[#This Row],[quantity]]</f>
        <v>37.89</v>
      </c>
      <c r="T149" s="1" t="str">
        <f>IF(ISNUMBER(SEARCH("Pizza",Table13[[#This Row],[Space Trimming]])),"Yes","No")</f>
        <v>No</v>
      </c>
      <c r="U149" s="1" t="str">
        <f>IF(Table13[[#This Row],[quantity]]&gt;3,"Normal","Low")</f>
        <v>Low</v>
      </c>
      <c r="V149" s="1" t="str">
        <f ca="1">IF(Table13[[#This Row],[order_date]]&gt;TODAY()-30,"Recent","Old")</f>
        <v>Old</v>
      </c>
      <c r="W149" s="2" t="str">
        <f>IF(WEEKDAY(Table13[[#This Row],[order_date]],2)&gt;5,"Weekend","Weekday")</f>
        <v>Weekday</v>
      </c>
    </row>
    <row r="150" spans="1:23" x14ac:dyDescent="0.3">
      <c r="A150" s="1">
        <v>149</v>
      </c>
      <c r="B150" s="1" t="s">
        <v>162</v>
      </c>
      <c r="C150" s="1" t="s">
        <v>10</v>
      </c>
      <c r="D150" s="1">
        <v>40</v>
      </c>
      <c r="E150" s="1" t="s">
        <v>23</v>
      </c>
      <c r="F150" s="1" t="s">
        <v>270</v>
      </c>
      <c r="G150" s="1" t="s">
        <v>222</v>
      </c>
      <c r="H150" s="1">
        <v>12.43</v>
      </c>
      <c r="I150" s="1">
        <v>50</v>
      </c>
      <c r="J150" s="1">
        <v>2</v>
      </c>
      <c r="K150" s="2">
        <v>44952</v>
      </c>
      <c r="L150" s="1" t="s">
        <v>23</v>
      </c>
      <c r="M150" s="1" t="s">
        <v>279</v>
      </c>
      <c r="N150" s="1">
        <v>5.66</v>
      </c>
      <c r="O150" s="1" t="s">
        <v>280</v>
      </c>
      <c r="P150" s="1" t="str">
        <f>TRIM(Table13[[#This Row],[item_name]])</f>
        <v>Drink Fly</v>
      </c>
      <c r="Q150" s="1" t="str">
        <f>IF(Table13[[#This Row],[amount]]=Table13[[#This Row],[price]]*Table13[[#This Row],[quantity]],"OK","CHECK")</f>
        <v>CHECK</v>
      </c>
      <c r="R150" s="1" t="str">
        <f>IF(OR(Table13[[#This Row],[age]]&lt;17,Table13[[#This Row],[age]]&gt;100),"OUTLIER","OK")</f>
        <v>OK</v>
      </c>
      <c r="S150" s="1">
        <f>Table13[[#This Row],[price]]*Table13[[#This Row],[quantity]]</f>
        <v>24.86</v>
      </c>
      <c r="T150" s="1" t="str">
        <f>IF(ISNUMBER(SEARCH("Pizza",Table13[[#This Row],[Space Trimming]])),"Yes","No")</f>
        <v>No</v>
      </c>
      <c r="U150" s="1" t="str">
        <f>IF(Table13[[#This Row],[quantity]]&gt;3,"Normal","Low")</f>
        <v>Low</v>
      </c>
      <c r="V150" s="1" t="str">
        <f ca="1">IF(Table13[[#This Row],[order_date]]&gt;TODAY()-30,"Recent","Old")</f>
        <v>Old</v>
      </c>
      <c r="W150" s="2" t="str">
        <f>IF(WEEKDAY(Table13[[#This Row],[order_date]],2)&gt;5,"Weekend","Weekday")</f>
        <v>Weekday</v>
      </c>
    </row>
    <row r="151" spans="1:23" x14ac:dyDescent="0.3">
      <c r="A151" s="1">
        <v>150</v>
      </c>
      <c r="B151" s="1" t="s">
        <v>163</v>
      </c>
      <c r="C151" s="1" t="s">
        <v>6</v>
      </c>
      <c r="D151" s="1">
        <v>41</v>
      </c>
      <c r="E151" s="1" t="s">
        <v>18</v>
      </c>
      <c r="F151" s="1" t="s">
        <v>271</v>
      </c>
      <c r="G151" s="1" t="s">
        <v>222</v>
      </c>
      <c r="H151" s="1">
        <v>4.67</v>
      </c>
      <c r="I151" s="1">
        <v>50</v>
      </c>
      <c r="J151" s="1">
        <v>2</v>
      </c>
      <c r="K151" s="2">
        <v>45019</v>
      </c>
      <c r="L151" s="1" t="s">
        <v>11</v>
      </c>
      <c r="M151" s="1" t="s">
        <v>283</v>
      </c>
      <c r="N151" s="1">
        <v>34.33</v>
      </c>
      <c r="O151" s="1" t="s">
        <v>282</v>
      </c>
      <c r="P151" s="1" t="str">
        <f>TRIM(Table13[[#This Row],[item_name]])</f>
        <v>Burger Friend</v>
      </c>
      <c r="Q151" s="1" t="str">
        <f>IF(Table13[[#This Row],[amount]]=Table13[[#This Row],[price]]*Table13[[#This Row],[quantity]],"OK","CHECK")</f>
        <v>CHECK</v>
      </c>
      <c r="R151" s="1" t="str">
        <f>IF(OR(Table13[[#This Row],[age]]&lt;17,Table13[[#This Row],[age]]&gt;100),"OUTLIER","OK")</f>
        <v>OK</v>
      </c>
      <c r="S151" s="1">
        <f>Table13[[#This Row],[price]]*Table13[[#This Row],[quantity]]</f>
        <v>9.34</v>
      </c>
      <c r="T151" s="1" t="str">
        <f>IF(ISNUMBER(SEARCH("Pizza",Table13[[#This Row],[Space Trimming]])),"Yes","No")</f>
        <v>No</v>
      </c>
      <c r="U151" s="1" t="str">
        <f>IF(Table13[[#This Row],[quantity]]&gt;3,"Normal","Low")</f>
        <v>Low</v>
      </c>
      <c r="V151" s="1" t="str">
        <f ca="1">IF(Table13[[#This Row],[order_date]]&gt;TODAY()-30,"Recent","Old")</f>
        <v>Old</v>
      </c>
      <c r="W151" s="2" t="str">
        <f>IF(WEEKDAY(Table13[[#This Row],[order_date]],2)&gt;5,"Weekend","Weekday")</f>
        <v>Weekday</v>
      </c>
    </row>
    <row r="152" spans="1:23" x14ac:dyDescent="0.3">
      <c r="A152" s="1">
        <v>151</v>
      </c>
      <c r="B152" s="1" t="s">
        <v>164</v>
      </c>
      <c r="C152" s="1" t="s">
        <v>6</v>
      </c>
      <c r="D152" s="1">
        <v>62</v>
      </c>
      <c r="E152" s="1" t="s">
        <v>23</v>
      </c>
      <c r="F152" s="1" t="s">
        <v>216</v>
      </c>
      <c r="G152" s="1" t="s">
        <v>217</v>
      </c>
      <c r="H152" s="1">
        <v>16.79</v>
      </c>
      <c r="I152" s="1">
        <v>50</v>
      </c>
      <c r="J152" s="1">
        <v>3</v>
      </c>
      <c r="K152" s="2">
        <v>45303</v>
      </c>
      <c r="L152" s="1" t="s">
        <v>11</v>
      </c>
      <c r="M152" s="1" t="s">
        <v>281</v>
      </c>
      <c r="N152" s="1">
        <v>8.66</v>
      </c>
      <c r="O152" s="1" t="s">
        <v>282</v>
      </c>
      <c r="P152" s="1" t="str">
        <f>TRIM(Table13[[#This Row],[item_name]])</f>
        <v>Salad Participant</v>
      </c>
      <c r="Q152" s="1" t="str">
        <f>IF(Table13[[#This Row],[amount]]=Table13[[#This Row],[price]]*Table13[[#This Row],[quantity]],"OK","CHECK")</f>
        <v>CHECK</v>
      </c>
      <c r="R152" s="1" t="str">
        <f>IF(OR(Table13[[#This Row],[age]]&lt;17,Table13[[#This Row],[age]]&gt;100),"OUTLIER","OK")</f>
        <v>OK</v>
      </c>
      <c r="S152" s="1">
        <f>Table13[[#This Row],[price]]*Table13[[#This Row],[quantity]]</f>
        <v>50.37</v>
      </c>
      <c r="T152" s="1" t="str">
        <f>IF(ISNUMBER(SEARCH("Pizza",Table13[[#This Row],[Space Trimming]])),"Yes","No")</f>
        <v>No</v>
      </c>
      <c r="U152" s="1" t="str">
        <f>IF(Table13[[#This Row],[quantity]]&gt;3,"Normal","Low")</f>
        <v>Low</v>
      </c>
      <c r="V152" s="1" t="str">
        <f ca="1">IF(Table13[[#This Row],[order_date]]&gt;TODAY()-30,"Recent","Old")</f>
        <v>Old</v>
      </c>
      <c r="W152" s="2" t="str">
        <f>IF(WEEKDAY(Table13[[#This Row],[order_date]],2)&gt;5,"Weekend","Weekday")</f>
        <v>Weekday</v>
      </c>
    </row>
    <row r="153" spans="1:23" x14ac:dyDescent="0.3">
      <c r="A153" s="1">
        <v>152</v>
      </c>
      <c r="B153" s="1" t="s">
        <v>165</v>
      </c>
      <c r="C153" s="1" t="s">
        <v>6</v>
      </c>
      <c r="D153" s="1">
        <v>40</v>
      </c>
      <c r="E153" s="1" t="s">
        <v>16</v>
      </c>
      <c r="F153" s="1" t="s">
        <v>218</v>
      </c>
      <c r="G153" s="1" t="s">
        <v>219</v>
      </c>
      <c r="H153" s="1">
        <v>19.39</v>
      </c>
      <c r="I153" s="1">
        <v>51</v>
      </c>
      <c r="J153" s="1">
        <v>1</v>
      </c>
      <c r="K153" s="2">
        <v>45450</v>
      </c>
      <c r="L153" s="1" t="s">
        <v>11</v>
      </c>
      <c r="M153" s="1" t="s">
        <v>283</v>
      </c>
      <c r="N153" s="1">
        <v>47.67</v>
      </c>
      <c r="O153" s="1" t="s">
        <v>280</v>
      </c>
      <c r="P153" s="1" t="str">
        <f>TRIM(Table13[[#This Row],[item_name]])</f>
        <v>Burger Technology</v>
      </c>
      <c r="Q153" s="1" t="str">
        <f>IF(Table13[[#This Row],[amount]]=Table13[[#This Row],[price]]*Table13[[#This Row],[quantity]],"OK","CHECK")</f>
        <v>CHECK</v>
      </c>
      <c r="R153" s="1" t="str">
        <f>IF(OR(Table13[[#This Row],[age]]&lt;17,Table13[[#This Row],[age]]&gt;100),"OUTLIER","OK")</f>
        <v>OK</v>
      </c>
      <c r="S153" s="1">
        <f>Table13[[#This Row],[price]]*Table13[[#This Row],[quantity]]</f>
        <v>19.39</v>
      </c>
      <c r="T153" s="1" t="str">
        <f>IF(ISNUMBER(SEARCH("Pizza",Table13[[#This Row],[Space Trimming]])),"Yes","No")</f>
        <v>No</v>
      </c>
      <c r="U153" s="1" t="str">
        <f>IF(Table13[[#This Row],[quantity]]&gt;3,"Normal","Low")</f>
        <v>Low</v>
      </c>
      <c r="V153" s="1" t="str">
        <f ca="1">IF(Table13[[#This Row],[order_date]]&gt;TODAY()-30,"Recent","Old")</f>
        <v>Old</v>
      </c>
      <c r="W153" s="2" t="str">
        <f>IF(WEEKDAY(Table13[[#This Row],[order_date]],2)&gt;5,"Weekend","Weekday")</f>
        <v>Weekday</v>
      </c>
    </row>
    <row r="154" spans="1:23" x14ac:dyDescent="0.3">
      <c r="A154" s="1">
        <v>153</v>
      </c>
      <c r="B154" s="1" t="s">
        <v>166</v>
      </c>
      <c r="C154" s="1" t="s">
        <v>10</v>
      </c>
      <c r="D154" s="1">
        <v>41</v>
      </c>
      <c r="E154" s="1" t="s">
        <v>23</v>
      </c>
      <c r="F154" s="1" t="s">
        <v>220</v>
      </c>
      <c r="G154" s="1" t="s">
        <v>217</v>
      </c>
      <c r="H154" s="1">
        <v>17.72</v>
      </c>
      <c r="I154" s="1">
        <v>52</v>
      </c>
      <c r="J154" s="1">
        <v>3</v>
      </c>
      <c r="K154" s="2">
        <v>45105</v>
      </c>
      <c r="L154" s="1" t="s">
        <v>14</v>
      </c>
      <c r="M154" s="1" t="s">
        <v>279</v>
      </c>
      <c r="N154" s="1">
        <v>34.020000000000003</v>
      </c>
      <c r="O154" s="1" t="s">
        <v>280</v>
      </c>
      <c r="P154" s="1" t="str">
        <f>TRIM(Table13[[#This Row],[item_name]])</f>
        <v>Dessert Member</v>
      </c>
      <c r="Q154" s="1" t="str">
        <f>IF(Table13[[#This Row],[amount]]=Table13[[#This Row],[price]]*Table13[[#This Row],[quantity]],"OK","CHECK")</f>
        <v>CHECK</v>
      </c>
      <c r="R154" s="1" t="str">
        <f>IF(OR(Table13[[#This Row],[age]]&lt;17,Table13[[#This Row],[age]]&gt;100),"OUTLIER","OK")</f>
        <v>OK</v>
      </c>
      <c r="S154" s="1">
        <f>Table13[[#This Row],[price]]*Table13[[#This Row],[quantity]]</f>
        <v>53.16</v>
      </c>
      <c r="T154" s="1" t="str">
        <f>IF(ISNUMBER(SEARCH("Pizza",Table13[[#This Row],[Space Trimming]])),"Yes","No")</f>
        <v>No</v>
      </c>
      <c r="U154" s="1" t="str">
        <f>IF(Table13[[#This Row],[quantity]]&gt;3,"Normal","Low")</f>
        <v>Low</v>
      </c>
      <c r="V154" s="1" t="str">
        <f ca="1">IF(Table13[[#This Row],[order_date]]&gt;TODAY()-30,"Recent","Old")</f>
        <v>Old</v>
      </c>
      <c r="W154" s="2" t="str">
        <f>IF(WEEKDAY(Table13[[#This Row],[order_date]],2)&gt;5,"Weekend","Weekday")</f>
        <v>Weekday</v>
      </c>
    </row>
    <row r="155" spans="1:23" x14ac:dyDescent="0.3">
      <c r="A155" s="1">
        <v>154</v>
      </c>
      <c r="B155" s="1" t="s">
        <v>167</v>
      </c>
      <c r="C155" s="1" t="s">
        <v>10</v>
      </c>
      <c r="D155" s="1">
        <v>52</v>
      </c>
      <c r="E155" s="1" t="s">
        <v>23</v>
      </c>
      <c r="F155" s="1" t="s">
        <v>221</v>
      </c>
      <c r="G155" s="1" t="s">
        <v>222</v>
      </c>
      <c r="H155" s="1">
        <v>11.69</v>
      </c>
      <c r="I155" s="1">
        <v>52</v>
      </c>
      <c r="J155" s="1">
        <v>2</v>
      </c>
      <c r="K155" s="2">
        <v>45417</v>
      </c>
      <c r="L155" s="1" t="s">
        <v>14</v>
      </c>
      <c r="M155" s="1" t="s">
        <v>281</v>
      </c>
      <c r="N155" s="1">
        <v>77.180000000000007</v>
      </c>
      <c r="O155" s="1" t="s">
        <v>280</v>
      </c>
      <c r="P155" s="1" t="str">
        <f>TRIM(Table13[[#This Row],[item_name]])</f>
        <v>Drink Society</v>
      </c>
      <c r="Q155" s="1" t="str">
        <f>IF(Table13[[#This Row],[amount]]=Table13[[#This Row],[price]]*Table13[[#This Row],[quantity]],"OK","CHECK")</f>
        <v>CHECK</v>
      </c>
      <c r="R155" s="1" t="str">
        <f>IF(OR(Table13[[#This Row],[age]]&lt;17,Table13[[#This Row],[age]]&gt;100),"OUTLIER","OK")</f>
        <v>OK</v>
      </c>
      <c r="S155" s="1">
        <f>Table13[[#This Row],[price]]*Table13[[#This Row],[quantity]]</f>
        <v>23.38</v>
      </c>
      <c r="T155" s="1" t="str">
        <f>IF(ISNUMBER(SEARCH("Pizza",Table13[[#This Row],[Space Trimming]])),"Yes","No")</f>
        <v>No</v>
      </c>
      <c r="U155" s="1" t="str">
        <f>IF(Table13[[#This Row],[quantity]]&gt;3,"Normal","Low")</f>
        <v>Low</v>
      </c>
      <c r="V155" s="1" t="str">
        <f ca="1">IF(Table13[[#This Row],[order_date]]&gt;TODAY()-30,"Recent","Old")</f>
        <v>Old</v>
      </c>
      <c r="W155" s="2" t="str">
        <f>IF(WEEKDAY(Table13[[#This Row],[order_date]],2)&gt;5,"Weekend","Weekday")</f>
        <v>Weekend</v>
      </c>
    </row>
    <row r="156" spans="1:23" x14ac:dyDescent="0.3">
      <c r="A156" s="1">
        <v>155</v>
      </c>
      <c r="B156" s="1" t="s">
        <v>168</v>
      </c>
      <c r="C156" s="1" t="s">
        <v>10</v>
      </c>
      <c r="D156" s="1">
        <v>35</v>
      </c>
      <c r="E156" s="1" t="s">
        <v>23</v>
      </c>
      <c r="F156" s="1" t="s">
        <v>223</v>
      </c>
      <c r="G156" s="1" t="s">
        <v>224</v>
      </c>
      <c r="H156" s="1">
        <v>11.17</v>
      </c>
      <c r="I156" s="1">
        <v>52</v>
      </c>
      <c r="J156" s="1">
        <v>2</v>
      </c>
      <c r="K156" s="2">
        <v>45490</v>
      </c>
      <c r="L156" s="1" t="s">
        <v>16</v>
      </c>
      <c r="M156" s="1" t="s">
        <v>279</v>
      </c>
      <c r="N156" s="1">
        <v>8.89</v>
      </c>
      <c r="O156" s="1" t="s">
        <v>280</v>
      </c>
      <c r="P156" s="1" t="str">
        <f>TRIM(Table13[[#This Row],[item_name]])</f>
        <v>Dessert Together</v>
      </c>
      <c r="Q156" s="1" t="str">
        <f>IF(Table13[[#This Row],[amount]]=Table13[[#This Row],[price]]*Table13[[#This Row],[quantity]],"OK","CHECK")</f>
        <v>CHECK</v>
      </c>
      <c r="R156" s="1" t="str">
        <f>IF(OR(Table13[[#This Row],[age]]&lt;17,Table13[[#This Row],[age]]&gt;100),"OUTLIER","OK")</f>
        <v>OK</v>
      </c>
      <c r="S156" s="1">
        <f>Table13[[#This Row],[price]]*Table13[[#This Row],[quantity]]</f>
        <v>22.34</v>
      </c>
      <c r="T156" s="1" t="str">
        <f>IF(ISNUMBER(SEARCH("Pizza",Table13[[#This Row],[Space Trimming]])),"Yes","No")</f>
        <v>No</v>
      </c>
      <c r="U156" s="1" t="str">
        <f>IF(Table13[[#This Row],[quantity]]&gt;3,"Normal","Low")</f>
        <v>Low</v>
      </c>
      <c r="V156" s="1" t="str">
        <f ca="1">IF(Table13[[#This Row],[order_date]]&gt;TODAY()-30,"Recent","Old")</f>
        <v>Old</v>
      </c>
      <c r="W156" s="2" t="str">
        <f>IF(WEEKDAY(Table13[[#This Row],[order_date]],2)&gt;5,"Weekend","Weekday")</f>
        <v>Weekday</v>
      </c>
    </row>
    <row r="157" spans="1:23" x14ac:dyDescent="0.3">
      <c r="A157" s="1">
        <v>156</v>
      </c>
      <c r="B157" s="1" t="s">
        <v>169</v>
      </c>
      <c r="C157" s="1" t="s">
        <v>13</v>
      </c>
      <c r="D157" s="1">
        <v>50</v>
      </c>
      <c r="E157" s="1" t="s">
        <v>7</v>
      </c>
      <c r="F157" s="1" t="s">
        <v>225</v>
      </c>
      <c r="G157" s="1" t="s">
        <v>224</v>
      </c>
      <c r="H157" s="1">
        <v>13.01</v>
      </c>
      <c r="I157" s="1">
        <v>53</v>
      </c>
      <c r="J157" s="1">
        <v>1</v>
      </c>
      <c r="K157" s="2">
        <v>45136</v>
      </c>
      <c r="L157" s="1" t="s">
        <v>11</v>
      </c>
      <c r="M157" s="1" t="s">
        <v>279</v>
      </c>
      <c r="N157" s="1">
        <v>10.28</v>
      </c>
      <c r="O157" s="1" t="s">
        <v>280</v>
      </c>
      <c r="P157" s="1" t="str">
        <f>TRIM(Table13[[#This Row],[item_name]])</f>
        <v>Dessert Conference</v>
      </c>
      <c r="Q157" s="1" t="str">
        <f>IF(Table13[[#This Row],[amount]]=Table13[[#This Row],[price]]*Table13[[#This Row],[quantity]],"OK","CHECK")</f>
        <v>CHECK</v>
      </c>
      <c r="R157" s="1" t="str">
        <f>IF(OR(Table13[[#This Row],[age]]&lt;17,Table13[[#This Row],[age]]&gt;100),"OUTLIER","OK")</f>
        <v>OK</v>
      </c>
      <c r="S157" s="1">
        <f>Table13[[#This Row],[price]]*Table13[[#This Row],[quantity]]</f>
        <v>13.01</v>
      </c>
      <c r="T157" s="1" t="str">
        <f>IF(ISNUMBER(SEARCH("Pizza",Table13[[#This Row],[Space Trimming]])),"Yes","No")</f>
        <v>No</v>
      </c>
      <c r="U157" s="1" t="str">
        <f>IF(Table13[[#This Row],[quantity]]&gt;3,"Normal","Low")</f>
        <v>Low</v>
      </c>
      <c r="V157" s="1" t="str">
        <f ca="1">IF(Table13[[#This Row],[order_date]]&gt;TODAY()-30,"Recent","Old")</f>
        <v>Old</v>
      </c>
      <c r="W157" s="2" t="str">
        <f>IF(WEEKDAY(Table13[[#This Row],[order_date]],2)&gt;5,"Weekend","Weekday")</f>
        <v>Weekend</v>
      </c>
    </row>
    <row r="158" spans="1:23" x14ac:dyDescent="0.3">
      <c r="A158" s="1">
        <v>157</v>
      </c>
      <c r="B158" s="1" t="s">
        <v>170</v>
      </c>
      <c r="C158" s="1" t="s">
        <v>10</v>
      </c>
      <c r="D158" s="1">
        <v>26</v>
      </c>
      <c r="E158" s="1" t="s">
        <v>11</v>
      </c>
      <c r="F158" s="1" t="s">
        <v>226</v>
      </c>
      <c r="G158" s="1" t="s">
        <v>227</v>
      </c>
      <c r="H158" s="1">
        <v>8.56</v>
      </c>
      <c r="I158" s="1">
        <v>53</v>
      </c>
      <c r="J158" s="1">
        <v>3</v>
      </c>
      <c r="K158" s="2">
        <v>45262</v>
      </c>
      <c r="L158" s="1" t="s">
        <v>14</v>
      </c>
      <c r="M158" s="1" t="s">
        <v>279</v>
      </c>
      <c r="N158" s="1">
        <v>75.75</v>
      </c>
      <c r="O158" s="1" t="s">
        <v>280</v>
      </c>
      <c r="P158" s="1" t="str">
        <f>TRIM(Table13[[#This Row],[item_name]])</f>
        <v>Dessert Article</v>
      </c>
      <c r="Q158" s="1" t="str">
        <f>IF(Table13[[#This Row],[amount]]=Table13[[#This Row],[price]]*Table13[[#This Row],[quantity]],"OK","CHECK")</f>
        <v>CHECK</v>
      </c>
      <c r="R158" s="1" t="str">
        <f>IF(OR(Table13[[#This Row],[age]]&lt;17,Table13[[#This Row],[age]]&gt;100),"OUTLIER","OK")</f>
        <v>OK</v>
      </c>
      <c r="S158" s="1">
        <f>Table13[[#This Row],[price]]*Table13[[#This Row],[quantity]]</f>
        <v>25.68</v>
      </c>
      <c r="T158" s="1" t="str">
        <f>IF(ISNUMBER(SEARCH("Pizza",Table13[[#This Row],[Space Trimming]])),"Yes","No")</f>
        <v>No</v>
      </c>
      <c r="U158" s="1" t="str">
        <f>IF(Table13[[#This Row],[quantity]]&gt;3,"Normal","Low")</f>
        <v>Low</v>
      </c>
      <c r="V158" s="1" t="str">
        <f ca="1">IF(Table13[[#This Row],[order_date]]&gt;TODAY()-30,"Recent","Old")</f>
        <v>Old</v>
      </c>
      <c r="W158" s="2" t="str">
        <f>IF(WEEKDAY(Table13[[#This Row],[order_date]],2)&gt;5,"Weekend","Weekday")</f>
        <v>Weekend</v>
      </c>
    </row>
    <row r="159" spans="1:23" x14ac:dyDescent="0.3">
      <c r="A159" s="1">
        <v>158</v>
      </c>
      <c r="B159" s="1" t="s">
        <v>171</v>
      </c>
      <c r="C159" s="1" t="s">
        <v>10</v>
      </c>
      <c r="D159" s="1">
        <v>65</v>
      </c>
      <c r="E159" s="1" t="s">
        <v>16</v>
      </c>
      <c r="F159" s="1" t="s">
        <v>228</v>
      </c>
      <c r="G159" s="1" t="s">
        <v>222</v>
      </c>
      <c r="H159" s="1">
        <v>6.68</v>
      </c>
      <c r="I159" s="1">
        <v>53</v>
      </c>
      <c r="J159" s="1">
        <v>2</v>
      </c>
      <c r="K159" s="2">
        <v>45301</v>
      </c>
      <c r="L159" s="1" t="s">
        <v>7</v>
      </c>
      <c r="M159" s="1" t="s">
        <v>281</v>
      </c>
      <c r="N159" s="1">
        <v>161.82</v>
      </c>
      <c r="O159" s="1" t="s">
        <v>280</v>
      </c>
      <c r="P159" s="1" t="str">
        <f>TRIM(Table13[[#This Row],[item_name]])</f>
        <v>Drink Activity</v>
      </c>
      <c r="Q159" s="1" t="str">
        <f>IF(Table13[[#This Row],[amount]]=Table13[[#This Row],[price]]*Table13[[#This Row],[quantity]],"OK","CHECK")</f>
        <v>CHECK</v>
      </c>
      <c r="R159" s="1" t="str">
        <f>IF(OR(Table13[[#This Row],[age]]&lt;17,Table13[[#This Row],[age]]&gt;100),"OUTLIER","OK")</f>
        <v>OK</v>
      </c>
      <c r="S159" s="1">
        <f>Table13[[#This Row],[price]]*Table13[[#This Row],[quantity]]</f>
        <v>13.36</v>
      </c>
      <c r="T159" s="1" t="str">
        <f>IF(ISNUMBER(SEARCH("Pizza",Table13[[#This Row],[Space Trimming]])),"Yes","No")</f>
        <v>No</v>
      </c>
      <c r="U159" s="1" t="str">
        <f>IF(Table13[[#This Row],[quantity]]&gt;3,"Normal","Low")</f>
        <v>Low</v>
      </c>
      <c r="V159" s="1" t="str">
        <f ca="1">IF(Table13[[#This Row],[order_date]]&gt;TODAY()-30,"Recent","Old")</f>
        <v>Old</v>
      </c>
      <c r="W159" s="2" t="str">
        <f>IF(WEEKDAY(Table13[[#This Row],[order_date]],2)&gt;5,"Weekend","Weekday")</f>
        <v>Weekday</v>
      </c>
    </row>
    <row r="160" spans="1:23" x14ac:dyDescent="0.3">
      <c r="A160" s="1">
        <v>159</v>
      </c>
      <c r="B160" s="1" t="s">
        <v>172</v>
      </c>
      <c r="C160" s="1" t="s">
        <v>13</v>
      </c>
      <c r="D160" s="1">
        <v>22</v>
      </c>
      <c r="E160" s="1" t="s">
        <v>23</v>
      </c>
      <c r="F160" s="1" t="s">
        <v>229</v>
      </c>
      <c r="G160" s="1" t="s">
        <v>230</v>
      </c>
      <c r="H160" s="1">
        <v>11.64</v>
      </c>
      <c r="I160" s="1">
        <v>53</v>
      </c>
      <c r="J160" s="1">
        <v>2</v>
      </c>
      <c r="K160" s="2">
        <v>44936</v>
      </c>
      <c r="L160" s="1" t="s">
        <v>14</v>
      </c>
      <c r="M160" s="1" t="s">
        <v>281</v>
      </c>
      <c r="N160" s="1">
        <v>40.58</v>
      </c>
      <c r="O160" s="1" t="s">
        <v>280</v>
      </c>
      <c r="P160" s="1" t="str">
        <f>TRIM(Table13[[#This Row],[item_name]])</f>
        <v>Drink Alone</v>
      </c>
      <c r="Q160" s="1" t="str">
        <f>IF(Table13[[#This Row],[amount]]=Table13[[#This Row],[price]]*Table13[[#This Row],[quantity]],"OK","CHECK")</f>
        <v>CHECK</v>
      </c>
      <c r="R160" s="1" t="str">
        <f>IF(OR(Table13[[#This Row],[age]]&lt;17,Table13[[#This Row],[age]]&gt;100),"OUTLIER","OK")</f>
        <v>OK</v>
      </c>
      <c r="S160" s="1">
        <f>Table13[[#This Row],[price]]*Table13[[#This Row],[quantity]]</f>
        <v>23.28</v>
      </c>
      <c r="T160" s="1" t="str">
        <f>IF(ISNUMBER(SEARCH("Pizza",Table13[[#This Row],[Space Trimming]])),"Yes","No")</f>
        <v>No</v>
      </c>
      <c r="U160" s="1" t="str">
        <f>IF(Table13[[#This Row],[quantity]]&gt;3,"Normal","Low")</f>
        <v>Low</v>
      </c>
      <c r="V160" s="1" t="str">
        <f ca="1">IF(Table13[[#This Row],[order_date]]&gt;TODAY()-30,"Recent","Old")</f>
        <v>Old</v>
      </c>
      <c r="W160" s="2" t="str">
        <f>IF(WEEKDAY(Table13[[#This Row],[order_date]],2)&gt;5,"Weekend","Weekday")</f>
        <v>Weekday</v>
      </c>
    </row>
    <row r="161" spans="1:23" x14ac:dyDescent="0.3">
      <c r="A161" s="1">
        <v>160</v>
      </c>
      <c r="B161" s="1" t="s">
        <v>173</v>
      </c>
      <c r="C161" s="1" t="s">
        <v>13</v>
      </c>
      <c r="D161" s="1">
        <v>64</v>
      </c>
      <c r="E161" s="1" t="s">
        <v>7</v>
      </c>
      <c r="F161" s="1" t="s">
        <v>231</v>
      </c>
      <c r="G161" s="1" t="s">
        <v>219</v>
      </c>
      <c r="H161" s="1">
        <v>10.54</v>
      </c>
      <c r="I161" s="1">
        <v>54</v>
      </c>
      <c r="J161" s="1">
        <v>1</v>
      </c>
      <c r="K161" s="2">
        <v>45435</v>
      </c>
      <c r="L161" s="1" t="s">
        <v>11</v>
      </c>
      <c r="M161" s="1" t="s">
        <v>283</v>
      </c>
      <c r="N161" s="1">
        <v>36.82</v>
      </c>
      <c r="O161" s="1" t="s">
        <v>280</v>
      </c>
      <c r="P161" s="1" t="str">
        <f>TRIM(Table13[[#This Row],[item_name]])</f>
        <v>Pizza Human</v>
      </c>
      <c r="Q161" s="1" t="str">
        <f>IF(Table13[[#This Row],[amount]]=Table13[[#This Row],[price]]*Table13[[#This Row],[quantity]],"OK","CHECK")</f>
        <v>CHECK</v>
      </c>
      <c r="R161" s="1" t="str">
        <f>IF(OR(Table13[[#This Row],[age]]&lt;17,Table13[[#This Row],[age]]&gt;100),"OUTLIER","OK")</f>
        <v>OK</v>
      </c>
      <c r="S161" s="1">
        <f>Table13[[#This Row],[price]]*Table13[[#This Row],[quantity]]</f>
        <v>10.54</v>
      </c>
      <c r="T161" s="1" t="str">
        <f>IF(ISNUMBER(SEARCH("Pizza",Table13[[#This Row],[Space Trimming]])),"Yes","No")</f>
        <v>Yes</v>
      </c>
      <c r="U161" s="1" t="str">
        <f>IF(Table13[[#This Row],[quantity]]&gt;3,"Normal","Low")</f>
        <v>Low</v>
      </c>
      <c r="V161" s="1" t="str">
        <f ca="1">IF(Table13[[#This Row],[order_date]]&gt;TODAY()-30,"Recent","Old")</f>
        <v>Old</v>
      </c>
      <c r="W161" s="2" t="str">
        <f>IF(WEEKDAY(Table13[[#This Row],[order_date]],2)&gt;5,"Weekend","Weekday")</f>
        <v>Weekday</v>
      </c>
    </row>
    <row r="162" spans="1:23" x14ac:dyDescent="0.3">
      <c r="A162" s="1">
        <v>161</v>
      </c>
      <c r="B162" s="1" t="s">
        <v>174</v>
      </c>
      <c r="C162" s="1" t="s">
        <v>10</v>
      </c>
      <c r="D162" s="1">
        <v>55</v>
      </c>
      <c r="E162" s="1" t="s">
        <v>7</v>
      </c>
      <c r="F162" s="1" t="s">
        <v>232</v>
      </c>
      <c r="G162" s="1" t="s">
        <v>219</v>
      </c>
      <c r="H162" s="1">
        <v>14.99</v>
      </c>
      <c r="I162" s="1">
        <v>54</v>
      </c>
      <c r="J162" s="1">
        <v>2</v>
      </c>
      <c r="K162" s="2">
        <v>45342</v>
      </c>
      <c r="L162" s="1" t="s">
        <v>7</v>
      </c>
      <c r="M162" s="1" t="s">
        <v>281</v>
      </c>
      <c r="N162" s="1">
        <v>145.94999999999999</v>
      </c>
      <c r="O162" s="1" t="s">
        <v>280</v>
      </c>
      <c r="P162" s="1" t="str">
        <f>TRIM(Table13[[#This Row],[item_name]])</f>
        <v>Pizza Soldier</v>
      </c>
      <c r="Q162" s="1" t="str">
        <f>IF(Table13[[#This Row],[amount]]=Table13[[#This Row],[price]]*Table13[[#This Row],[quantity]],"OK","CHECK")</f>
        <v>CHECK</v>
      </c>
      <c r="R162" s="1" t="str">
        <f>IF(OR(Table13[[#This Row],[age]]&lt;17,Table13[[#This Row],[age]]&gt;100),"OUTLIER","OK")</f>
        <v>OK</v>
      </c>
      <c r="S162" s="1">
        <f>Table13[[#This Row],[price]]*Table13[[#This Row],[quantity]]</f>
        <v>29.98</v>
      </c>
      <c r="T162" s="1" t="str">
        <f>IF(ISNUMBER(SEARCH("Pizza",Table13[[#This Row],[Space Trimming]])),"Yes","No")</f>
        <v>Yes</v>
      </c>
      <c r="U162" s="1" t="str">
        <f>IF(Table13[[#This Row],[quantity]]&gt;3,"Normal","Low")</f>
        <v>Low</v>
      </c>
      <c r="V162" s="1" t="str">
        <f ca="1">IF(Table13[[#This Row],[order_date]]&gt;TODAY()-30,"Recent","Old")</f>
        <v>Old</v>
      </c>
      <c r="W162" s="2" t="str">
        <f>IF(WEEKDAY(Table13[[#This Row],[order_date]],2)&gt;5,"Weekend","Weekday")</f>
        <v>Weekday</v>
      </c>
    </row>
    <row r="163" spans="1:23" x14ac:dyDescent="0.3">
      <c r="A163" s="1">
        <v>162</v>
      </c>
      <c r="B163" s="1" t="s">
        <v>175</v>
      </c>
      <c r="C163" s="1" t="s">
        <v>13</v>
      </c>
      <c r="D163" s="1">
        <v>64</v>
      </c>
      <c r="E163" s="1" t="s">
        <v>14</v>
      </c>
      <c r="F163" s="1" t="s">
        <v>233</v>
      </c>
      <c r="G163" s="1" t="s">
        <v>224</v>
      </c>
      <c r="H163" s="1">
        <v>12.19</v>
      </c>
      <c r="I163" s="1">
        <v>55</v>
      </c>
      <c r="J163" s="1">
        <v>2</v>
      </c>
      <c r="K163" s="2">
        <v>45467</v>
      </c>
      <c r="L163" s="1" t="s">
        <v>23</v>
      </c>
      <c r="M163" s="1" t="s">
        <v>281</v>
      </c>
      <c r="N163" s="1">
        <v>65.92</v>
      </c>
      <c r="O163" s="1" t="s">
        <v>282</v>
      </c>
      <c r="P163" s="1" t="str">
        <f>TRIM(Table13[[#This Row],[item_name]])</f>
        <v>Pasta Partner</v>
      </c>
      <c r="Q163" s="1" t="str">
        <f>IF(Table13[[#This Row],[amount]]=Table13[[#This Row],[price]]*Table13[[#This Row],[quantity]],"OK","CHECK")</f>
        <v>CHECK</v>
      </c>
      <c r="R163" s="1" t="str">
        <f>IF(OR(Table13[[#This Row],[age]]&lt;17,Table13[[#This Row],[age]]&gt;100),"OUTLIER","OK")</f>
        <v>OK</v>
      </c>
      <c r="S163" s="1">
        <f>Table13[[#This Row],[price]]*Table13[[#This Row],[quantity]]</f>
        <v>24.38</v>
      </c>
      <c r="T163" s="1" t="str">
        <f>IF(ISNUMBER(SEARCH("Pizza",Table13[[#This Row],[Space Trimming]])),"Yes","No")</f>
        <v>No</v>
      </c>
      <c r="U163" s="1" t="str">
        <f>IF(Table13[[#This Row],[quantity]]&gt;3,"Normal","Low")</f>
        <v>Low</v>
      </c>
      <c r="V163" s="1" t="str">
        <f ca="1">IF(Table13[[#This Row],[order_date]]&gt;TODAY()-30,"Recent","Old")</f>
        <v>Old</v>
      </c>
      <c r="W163" s="2" t="str">
        <f>IF(WEEKDAY(Table13[[#This Row],[order_date]],2)&gt;5,"Weekend","Weekday")</f>
        <v>Weekday</v>
      </c>
    </row>
    <row r="164" spans="1:23" x14ac:dyDescent="0.3">
      <c r="A164" s="1">
        <v>163</v>
      </c>
      <c r="B164" s="1" t="s">
        <v>176</v>
      </c>
      <c r="C164" s="1" t="s">
        <v>13</v>
      </c>
      <c r="D164" s="1">
        <v>40</v>
      </c>
      <c r="E164" s="1" t="s">
        <v>23</v>
      </c>
      <c r="F164" s="1" t="s">
        <v>234</v>
      </c>
      <c r="G164" s="1" t="s">
        <v>224</v>
      </c>
      <c r="H164" s="1">
        <v>15.1</v>
      </c>
      <c r="I164" s="1">
        <v>55</v>
      </c>
      <c r="J164" s="1">
        <v>2</v>
      </c>
      <c r="K164" s="2">
        <v>45134</v>
      </c>
      <c r="L164" s="1" t="s">
        <v>14</v>
      </c>
      <c r="M164" s="1" t="s">
        <v>279</v>
      </c>
      <c r="N164" s="1">
        <v>44.11</v>
      </c>
      <c r="O164" s="1" t="s">
        <v>282</v>
      </c>
      <c r="P164" s="1" t="str">
        <f>TRIM(Table13[[#This Row],[item_name]])</f>
        <v>Burger Able</v>
      </c>
      <c r="Q164" s="1" t="str">
        <f>IF(Table13[[#This Row],[amount]]=Table13[[#This Row],[price]]*Table13[[#This Row],[quantity]],"OK","CHECK")</f>
        <v>CHECK</v>
      </c>
      <c r="R164" s="1" t="str">
        <f>IF(OR(Table13[[#This Row],[age]]&lt;17,Table13[[#This Row],[age]]&gt;100),"OUTLIER","OK")</f>
        <v>OK</v>
      </c>
      <c r="S164" s="1">
        <f>Table13[[#This Row],[price]]*Table13[[#This Row],[quantity]]</f>
        <v>30.2</v>
      </c>
      <c r="T164" s="1" t="str">
        <f>IF(ISNUMBER(SEARCH("Pizza",Table13[[#This Row],[Space Trimming]])),"Yes","No")</f>
        <v>No</v>
      </c>
      <c r="U164" s="1" t="str">
        <f>IF(Table13[[#This Row],[quantity]]&gt;3,"Normal","Low")</f>
        <v>Low</v>
      </c>
      <c r="V164" s="1" t="str">
        <f ca="1">IF(Table13[[#This Row],[order_date]]&gt;TODAY()-30,"Recent","Old")</f>
        <v>Old</v>
      </c>
      <c r="W164" s="2" t="str">
        <f>IF(WEEKDAY(Table13[[#This Row],[order_date]],2)&gt;5,"Weekend","Weekday")</f>
        <v>Weekday</v>
      </c>
    </row>
    <row r="165" spans="1:23" x14ac:dyDescent="0.3">
      <c r="A165" s="1">
        <v>164</v>
      </c>
      <c r="B165" s="1" t="s">
        <v>177</v>
      </c>
      <c r="C165" s="1" t="s">
        <v>13</v>
      </c>
      <c r="D165" s="1">
        <v>61</v>
      </c>
      <c r="E165" s="1" t="s">
        <v>18</v>
      </c>
      <c r="F165" s="1" t="s">
        <v>235</v>
      </c>
      <c r="G165" s="1" t="s">
        <v>224</v>
      </c>
      <c r="H165" s="1">
        <v>3.35</v>
      </c>
      <c r="I165" s="1">
        <v>55</v>
      </c>
      <c r="J165" s="1">
        <v>3</v>
      </c>
      <c r="K165" s="2">
        <v>45234</v>
      </c>
      <c r="L165" s="1" t="s">
        <v>14</v>
      </c>
      <c r="M165" s="1" t="s">
        <v>283</v>
      </c>
      <c r="N165" s="1">
        <v>99.42</v>
      </c>
      <c r="O165" s="1" t="s">
        <v>282</v>
      </c>
      <c r="P165" s="1" t="str">
        <f>TRIM(Table13[[#This Row],[item_name]])</f>
        <v>Dessert Lawyer</v>
      </c>
      <c r="Q165" s="1" t="str">
        <f>IF(Table13[[#This Row],[amount]]=Table13[[#This Row],[price]]*Table13[[#This Row],[quantity]],"OK","CHECK")</f>
        <v>CHECK</v>
      </c>
      <c r="R165" s="1" t="str">
        <f>IF(OR(Table13[[#This Row],[age]]&lt;17,Table13[[#This Row],[age]]&gt;100),"OUTLIER","OK")</f>
        <v>OK</v>
      </c>
      <c r="S165" s="1">
        <f>Table13[[#This Row],[price]]*Table13[[#This Row],[quantity]]</f>
        <v>10.050000000000001</v>
      </c>
      <c r="T165" s="1" t="str">
        <f>IF(ISNUMBER(SEARCH("Pizza",Table13[[#This Row],[Space Trimming]])),"Yes","No")</f>
        <v>No</v>
      </c>
      <c r="U165" s="1" t="str">
        <f>IF(Table13[[#This Row],[quantity]]&gt;3,"Normal","Low")</f>
        <v>Low</v>
      </c>
      <c r="V165" s="1" t="str">
        <f ca="1">IF(Table13[[#This Row],[order_date]]&gt;TODAY()-30,"Recent","Old")</f>
        <v>Old</v>
      </c>
      <c r="W165" s="2" t="str">
        <f>IF(WEEKDAY(Table13[[#This Row],[order_date]],2)&gt;5,"Weekend","Weekday")</f>
        <v>Weekend</v>
      </c>
    </row>
    <row r="166" spans="1:23" x14ac:dyDescent="0.3">
      <c r="A166" s="1">
        <v>165</v>
      </c>
      <c r="B166" s="1" t="s">
        <v>178</v>
      </c>
      <c r="C166" s="1" t="s">
        <v>13</v>
      </c>
      <c r="D166" s="1">
        <v>60</v>
      </c>
      <c r="E166" s="1" t="s">
        <v>16</v>
      </c>
      <c r="F166" s="1" t="s">
        <v>236</v>
      </c>
      <c r="G166" s="1" t="s">
        <v>219</v>
      </c>
      <c r="H166" s="1">
        <v>10.029999999999999</v>
      </c>
      <c r="I166" s="1">
        <v>55</v>
      </c>
      <c r="J166" s="1">
        <v>1</v>
      </c>
      <c r="K166" s="2">
        <v>45000</v>
      </c>
      <c r="L166" s="1" t="s">
        <v>23</v>
      </c>
      <c r="M166" s="1" t="s">
        <v>281</v>
      </c>
      <c r="N166" s="1">
        <v>83.1</v>
      </c>
      <c r="O166" s="1" t="s">
        <v>282</v>
      </c>
      <c r="P166" s="1" t="str">
        <f>TRIM(Table13[[#This Row],[item_name]])</f>
        <v>Salad Age</v>
      </c>
      <c r="Q166" s="1" t="str">
        <f>IF(Table13[[#This Row],[amount]]=Table13[[#This Row],[price]]*Table13[[#This Row],[quantity]],"OK","CHECK")</f>
        <v>CHECK</v>
      </c>
      <c r="R166" s="1" t="str">
        <f>IF(OR(Table13[[#This Row],[age]]&lt;17,Table13[[#This Row],[age]]&gt;100),"OUTLIER","OK")</f>
        <v>OK</v>
      </c>
      <c r="S166" s="1">
        <f>Table13[[#This Row],[price]]*Table13[[#This Row],[quantity]]</f>
        <v>10.029999999999999</v>
      </c>
      <c r="T166" s="1" t="str">
        <f>IF(ISNUMBER(SEARCH("Pizza",Table13[[#This Row],[Space Trimming]])),"Yes","No")</f>
        <v>No</v>
      </c>
      <c r="U166" s="1" t="str">
        <f>IF(Table13[[#This Row],[quantity]]&gt;3,"Normal","Low")</f>
        <v>Low</v>
      </c>
      <c r="V166" s="1" t="str">
        <f ca="1">IF(Table13[[#This Row],[order_date]]&gt;TODAY()-30,"Recent","Old")</f>
        <v>Old</v>
      </c>
      <c r="W166" s="2" t="str">
        <f>IF(WEEKDAY(Table13[[#This Row],[order_date]],2)&gt;5,"Weekend","Weekday")</f>
        <v>Weekday</v>
      </c>
    </row>
    <row r="167" spans="1:23" x14ac:dyDescent="0.3">
      <c r="A167" s="1">
        <v>166</v>
      </c>
      <c r="B167" s="1" t="s">
        <v>179</v>
      </c>
      <c r="C167" s="1" t="s">
        <v>10</v>
      </c>
      <c r="D167" s="1">
        <v>50</v>
      </c>
      <c r="E167" s="1" t="s">
        <v>18</v>
      </c>
      <c r="F167" s="1" t="s">
        <v>237</v>
      </c>
      <c r="G167" s="1" t="s">
        <v>217</v>
      </c>
      <c r="H167" s="1">
        <v>8.92</v>
      </c>
      <c r="I167" s="1">
        <v>56</v>
      </c>
      <c r="J167" s="1">
        <v>3</v>
      </c>
      <c r="K167" s="2">
        <v>45045</v>
      </c>
      <c r="L167" s="1" t="s">
        <v>18</v>
      </c>
      <c r="M167" s="1" t="s">
        <v>283</v>
      </c>
      <c r="N167" s="1">
        <v>16.36</v>
      </c>
      <c r="O167" s="1" t="s">
        <v>280</v>
      </c>
      <c r="P167" s="1" t="str">
        <f>TRIM(Table13[[#This Row],[item_name]])</f>
        <v>Pizza Strategy</v>
      </c>
      <c r="Q167" s="1" t="str">
        <f>IF(Table13[[#This Row],[amount]]=Table13[[#This Row],[price]]*Table13[[#This Row],[quantity]],"OK","CHECK")</f>
        <v>CHECK</v>
      </c>
      <c r="R167" s="1" t="str">
        <f>IF(OR(Table13[[#This Row],[age]]&lt;17,Table13[[#This Row],[age]]&gt;100),"OUTLIER","OK")</f>
        <v>OK</v>
      </c>
      <c r="S167" s="1">
        <f>Table13[[#This Row],[price]]*Table13[[#This Row],[quantity]]</f>
        <v>26.759999999999998</v>
      </c>
      <c r="T167" s="1" t="str">
        <f>IF(ISNUMBER(SEARCH("Pizza",Table13[[#This Row],[Space Trimming]])),"Yes","No")</f>
        <v>Yes</v>
      </c>
      <c r="U167" s="1" t="str">
        <f>IF(Table13[[#This Row],[quantity]]&gt;3,"Normal","Low")</f>
        <v>Low</v>
      </c>
      <c r="V167" s="1" t="str">
        <f ca="1">IF(Table13[[#This Row],[order_date]]&gt;TODAY()-30,"Recent","Old")</f>
        <v>Old</v>
      </c>
      <c r="W167" s="2" t="str">
        <f>IF(WEEKDAY(Table13[[#This Row],[order_date]],2)&gt;5,"Weekend","Weekday")</f>
        <v>Weekend</v>
      </c>
    </row>
    <row r="168" spans="1:23" x14ac:dyDescent="0.3">
      <c r="A168" s="1">
        <v>167</v>
      </c>
      <c r="B168" s="1" t="s">
        <v>180</v>
      </c>
      <c r="C168" s="1" t="s">
        <v>13</v>
      </c>
      <c r="D168" s="1">
        <v>34</v>
      </c>
      <c r="E168" s="1" t="s">
        <v>7</v>
      </c>
      <c r="F168" s="1" t="s">
        <v>238</v>
      </c>
      <c r="G168" s="1" t="s">
        <v>222</v>
      </c>
      <c r="H168" s="1">
        <v>13.08</v>
      </c>
      <c r="I168" s="1">
        <v>56</v>
      </c>
      <c r="J168" s="1">
        <v>3</v>
      </c>
      <c r="K168" s="2">
        <v>45253</v>
      </c>
      <c r="L168" s="1" t="s">
        <v>23</v>
      </c>
      <c r="M168" s="1" t="s">
        <v>281</v>
      </c>
      <c r="N168" s="1">
        <v>81.53</v>
      </c>
      <c r="O168" s="1" t="s">
        <v>280</v>
      </c>
      <c r="P168" s="1" t="str">
        <f>TRIM(Table13[[#This Row],[item_name]])</f>
        <v>Burger Adult</v>
      </c>
      <c r="Q168" s="1" t="str">
        <f>IF(Table13[[#This Row],[amount]]=Table13[[#This Row],[price]]*Table13[[#This Row],[quantity]],"OK","CHECK")</f>
        <v>CHECK</v>
      </c>
      <c r="R168" s="1" t="str">
        <f>IF(OR(Table13[[#This Row],[age]]&lt;17,Table13[[#This Row],[age]]&gt;100),"OUTLIER","OK")</f>
        <v>OK</v>
      </c>
      <c r="S168" s="1">
        <f>Table13[[#This Row],[price]]*Table13[[#This Row],[quantity]]</f>
        <v>39.24</v>
      </c>
      <c r="T168" s="1" t="str">
        <f>IF(ISNUMBER(SEARCH("Pizza",Table13[[#This Row],[Space Trimming]])),"Yes","No")</f>
        <v>No</v>
      </c>
      <c r="U168" s="1" t="str">
        <f>IF(Table13[[#This Row],[quantity]]&gt;3,"Normal","Low")</f>
        <v>Low</v>
      </c>
      <c r="V168" s="1" t="str">
        <f ca="1">IF(Table13[[#This Row],[order_date]]&gt;TODAY()-30,"Recent","Old")</f>
        <v>Old</v>
      </c>
      <c r="W168" s="2" t="str">
        <f>IF(WEEKDAY(Table13[[#This Row],[order_date]],2)&gt;5,"Weekend","Weekday")</f>
        <v>Weekday</v>
      </c>
    </row>
    <row r="169" spans="1:23" x14ac:dyDescent="0.3">
      <c r="A169" s="1">
        <v>168</v>
      </c>
      <c r="B169" s="1" t="s">
        <v>181</v>
      </c>
      <c r="C169" s="1" t="s">
        <v>13</v>
      </c>
      <c r="D169" s="1">
        <v>40</v>
      </c>
      <c r="E169" s="1" t="s">
        <v>16</v>
      </c>
      <c r="F169" s="1" t="s">
        <v>239</v>
      </c>
      <c r="G169" s="1" t="s">
        <v>219</v>
      </c>
      <c r="H169" s="1">
        <v>8.82</v>
      </c>
      <c r="I169" s="1">
        <v>56</v>
      </c>
      <c r="J169" s="1">
        <v>2</v>
      </c>
      <c r="K169" s="2">
        <v>45031</v>
      </c>
      <c r="L169" s="1" t="s">
        <v>23</v>
      </c>
      <c r="M169" s="1" t="s">
        <v>283</v>
      </c>
      <c r="N169" s="1">
        <v>71.06</v>
      </c>
      <c r="O169" s="1" t="s">
        <v>280</v>
      </c>
      <c r="P169" s="1" t="str">
        <f>TRIM(Table13[[#This Row],[item_name]])</f>
        <v>Pizza Contain</v>
      </c>
      <c r="Q169" s="1" t="str">
        <f>IF(Table13[[#This Row],[amount]]=Table13[[#This Row],[price]]*Table13[[#This Row],[quantity]],"OK","CHECK")</f>
        <v>CHECK</v>
      </c>
      <c r="R169" s="1" t="str">
        <f>IF(OR(Table13[[#This Row],[age]]&lt;17,Table13[[#This Row],[age]]&gt;100),"OUTLIER","OK")</f>
        <v>OK</v>
      </c>
      <c r="S169" s="1">
        <f>Table13[[#This Row],[price]]*Table13[[#This Row],[quantity]]</f>
        <v>17.64</v>
      </c>
      <c r="T169" s="1" t="str">
        <f>IF(ISNUMBER(SEARCH("Pizza",Table13[[#This Row],[Space Trimming]])),"Yes","No")</f>
        <v>Yes</v>
      </c>
      <c r="U169" s="1" t="str">
        <f>IF(Table13[[#This Row],[quantity]]&gt;3,"Normal","Low")</f>
        <v>Low</v>
      </c>
      <c r="V169" s="1" t="str">
        <f ca="1">IF(Table13[[#This Row],[order_date]]&gt;TODAY()-30,"Recent","Old")</f>
        <v>Old</v>
      </c>
      <c r="W169" s="2" t="str">
        <f>IF(WEEKDAY(Table13[[#This Row],[order_date]],2)&gt;5,"Weekend","Weekday")</f>
        <v>Weekend</v>
      </c>
    </row>
    <row r="170" spans="1:23" x14ac:dyDescent="0.3">
      <c r="A170" s="1">
        <v>169</v>
      </c>
      <c r="B170" s="1" t="s">
        <v>182</v>
      </c>
      <c r="C170" s="1" t="s">
        <v>10</v>
      </c>
      <c r="D170" s="1">
        <v>48</v>
      </c>
      <c r="E170" s="1" t="s">
        <v>11</v>
      </c>
      <c r="F170" s="1" t="s">
        <v>240</v>
      </c>
      <c r="G170" s="1" t="s">
        <v>224</v>
      </c>
      <c r="H170" s="1">
        <v>11.34</v>
      </c>
      <c r="I170" s="1">
        <v>56</v>
      </c>
      <c r="J170" s="1">
        <v>1</v>
      </c>
      <c r="K170" s="2">
        <v>45302</v>
      </c>
      <c r="L170" s="1" t="s">
        <v>11</v>
      </c>
      <c r="M170" s="1" t="s">
        <v>279</v>
      </c>
      <c r="N170" s="1">
        <v>80.89</v>
      </c>
      <c r="O170" s="1" t="s">
        <v>280</v>
      </c>
      <c r="P170" s="1" t="str">
        <f>TRIM(Table13[[#This Row],[item_name]])</f>
        <v>Dessert Continue</v>
      </c>
      <c r="Q170" s="1" t="str">
        <f>IF(Table13[[#This Row],[amount]]=Table13[[#This Row],[price]]*Table13[[#This Row],[quantity]],"OK","CHECK")</f>
        <v>CHECK</v>
      </c>
      <c r="R170" s="1" t="str">
        <f>IF(OR(Table13[[#This Row],[age]]&lt;17,Table13[[#This Row],[age]]&gt;100),"OUTLIER","OK")</f>
        <v>OK</v>
      </c>
      <c r="S170" s="1">
        <f>Table13[[#This Row],[price]]*Table13[[#This Row],[quantity]]</f>
        <v>11.34</v>
      </c>
      <c r="T170" s="1" t="str">
        <f>IF(ISNUMBER(SEARCH("Pizza",Table13[[#This Row],[Space Trimming]])),"Yes","No")</f>
        <v>No</v>
      </c>
      <c r="U170" s="1" t="str">
        <f>IF(Table13[[#This Row],[quantity]]&gt;3,"Normal","Low")</f>
        <v>Low</v>
      </c>
      <c r="V170" s="1" t="str">
        <f ca="1">IF(Table13[[#This Row],[order_date]]&gt;TODAY()-30,"Recent","Old")</f>
        <v>Old</v>
      </c>
      <c r="W170" s="2" t="str">
        <f>IF(WEEKDAY(Table13[[#This Row],[order_date]],2)&gt;5,"Weekend","Weekday")</f>
        <v>Weekday</v>
      </c>
    </row>
    <row r="171" spans="1:23" x14ac:dyDescent="0.3">
      <c r="A171" s="1">
        <v>170</v>
      </c>
      <c r="B171" s="1" t="s">
        <v>183</v>
      </c>
      <c r="C171" s="1" t="s">
        <v>10</v>
      </c>
      <c r="D171" s="1">
        <v>32</v>
      </c>
      <c r="E171" s="1" t="s">
        <v>14</v>
      </c>
      <c r="F171" s="1" t="s">
        <v>241</v>
      </c>
      <c r="G171" s="1" t="s">
        <v>227</v>
      </c>
      <c r="H171" s="1">
        <v>16.8</v>
      </c>
      <c r="I171" s="1">
        <v>56</v>
      </c>
      <c r="J171" s="1">
        <v>1</v>
      </c>
      <c r="K171" s="2">
        <v>45451</v>
      </c>
      <c r="L171" s="1" t="s">
        <v>23</v>
      </c>
      <c r="M171" s="1" t="s">
        <v>279</v>
      </c>
      <c r="N171" s="1">
        <v>18.010000000000002</v>
      </c>
      <c r="O171" s="1" t="s">
        <v>282</v>
      </c>
      <c r="P171" s="1" t="str">
        <f>TRIM(Table13[[#This Row],[item_name]])</f>
        <v>Salad Color</v>
      </c>
      <c r="Q171" s="1" t="str">
        <f>IF(Table13[[#This Row],[amount]]=Table13[[#This Row],[price]]*Table13[[#This Row],[quantity]],"OK","CHECK")</f>
        <v>CHECK</v>
      </c>
      <c r="R171" s="1" t="str">
        <f>IF(OR(Table13[[#This Row],[age]]&lt;17,Table13[[#This Row],[age]]&gt;100),"OUTLIER","OK")</f>
        <v>OK</v>
      </c>
      <c r="S171" s="1">
        <f>Table13[[#This Row],[price]]*Table13[[#This Row],[quantity]]</f>
        <v>16.8</v>
      </c>
      <c r="T171" s="1" t="str">
        <f>IF(ISNUMBER(SEARCH("Pizza",Table13[[#This Row],[Space Trimming]])),"Yes","No")</f>
        <v>No</v>
      </c>
      <c r="U171" s="1" t="str">
        <f>IF(Table13[[#This Row],[quantity]]&gt;3,"Normal","Low")</f>
        <v>Low</v>
      </c>
      <c r="V171" s="1" t="str">
        <f ca="1">IF(Table13[[#This Row],[order_date]]&gt;TODAY()-30,"Recent","Old")</f>
        <v>Old</v>
      </c>
      <c r="W171" s="2" t="str">
        <f>IF(WEEKDAY(Table13[[#This Row],[order_date]],2)&gt;5,"Weekend","Weekday")</f>
        <v>Weekend</v>
      </c>
    </row>
    <row r="172" spans="1:23" x14ac:dyDescent="0.3">
      <c r="A172" s="1">
        <v>171</v>
      </c>
      <c r="B172" s="1" t="s">
        <v>184</v>
      </c>
      <c r="C172" s="1" t="s">
        <v>13</v>
      </c>
      <c r="D172" s="1">
        <v>28</v>
      </c>
      <c r="E172" s="1" t="s">
        <v>14</v>
      </c>
      <c r="F172" s="1" t="s">
        <v>242</v>
      </c>
      <c r="G172" s="1" t="s">
        <v>217</v>
      </c>
      <c r="H172" s="1">
        <v>4.33</v>
      </c>
      <c r="I172" s="1">
        <v>57</v>
      </c>
      <c r="J172" s="1">
        <v>1</v>
      </c>
      <c r="K172" s="2">
        <v>45292</v>
      </c>
      <c r="L172" s="1" t="s">
        <v>7</v>
      </c>
      <c r="M172" s="1" t="s">
        <v>283</v>
      </c>
      <c r="N172" s="1">
        <v>24.11</v>
      </c>
      <c r="O172" s="1" t="s">
        <v>282</v>
      </c>
      <c r="P172" s="1" t="str">
        <f>TRIM(Table13[[#This Row],[item_name]])</f>
        <v>Pasta Street</v>
      </c>
      <c r="Q172" s="1" t="str">
        <f>IF(Table13[[#This Row],[amount]]=Table13[[#This Row],[price]]*Table13[[#This Row],[quantity]],"OK","CHECK")</f>
        <v>CHECK</v>
      </c>
      <c r="R172" s="1" t="str">
        <f>IF(OR(Table13[[#This Row],[age]]&lt;17,Table13[[#This Row],[age]]&gt;100),"OUTLIER","OK")</f>
        <v>OK</v>
      </c>
      <c r="S172" s="1">
        <f>Table13[[#This Row],[price]]*Table13[[#This Row],[quantity]]</f>
        <v>4.33</v>
      </c>
      <c r="T172" s="1" t="str">
        <f>IF(ISNUMBER(SEARCH("Pizza",Table13[[#This Row],[Space Trimming]])),"Yes","No")</f>
        <v>No</v>
      </c>
      <c r="U172" s="1" t="str">
        <f>IF(Table13[[#This Row],[quantity]]&gt;3,"Normal","Low")</f>
        <v>Low</v>
      </c>
      <c r="V172" s="1" t="str">
        <f ca="1">IF(Table13[[#This Row],[order_date]]&gt;TODAY()-30,"Recent","Old")</f>
        <v>Old</v>
      </c>
      <c r="W172" s="2" t="str">
        <f>IF(WEEKDAY(Table13[[#This Row],[order_date]],2)&gt;5,"Weekend","Weekday")</f>
        <v>Weekday</v>
      </c>
    </row>
    <row r="173" spans="1:23" x14ac:dyDescent="0.3">
      <c r="A173" s="1">
        <v>172</v>
      </c>
      <c r="B173" s="1" t="s">
        <v>185</v>
      </c>
      <c r="C173" s="1" t="s">
        <v>6</v>
      </c>
      <c r="D173" s="1">
        <v>56</v>
      </c>
      <c r="E173" s="1" t="s">
        <v>18</v>
      </c>
      <c r="F173" s="1" t="s">
        <v>243</v>
      </c>
      <c r="G173" s="1" t="s">
        <v>222</v>
      </c>
      <c r="H173" s="1">
        <v>11.12</v>
      </c>
      <c r="I173" s="1">
        <v>57</v>
      </c>
      <c r="J173" s="1">
        <v>3</v>
      </c>
      <c r="K173" s="2">
        <v>45270</v>
      </c>
      <c r="L173" s="1" t="s">
        <v>14</v>
      </c>
      <c r="M173" s="1" t="s">
        <v>281</v>
      </c>
      <c r="N173" s="1">
        <v>132.04</v>
      </c>
      <c r="O173" s="1" t="s">
        <v>282</v>
      </c>
      <c r="P173" s="1" t="str">
        <f>TRIM(Table13[[#This Row],[item_name]])</f>
        <v>Pizza Environmental</v>
      </c>
      <c r="Q173" s="1" t="str">
        <f>IF(Table13[[#This Row],[amount]]=Table13[[#This Row],[price]]*Table13[[#This Row],[quantity]],"OK","CHECK")</f>
        <v>CHECK</v>
      </c>
      <c r="R173" s="1" t="str">
        <f>IF(OR(Table13[[#This Row],[age]]&lt;17,Table13[[#This Row],[age]]&gt;100),"OUTLIER","OK")</f>
        <v>OK</v>
      </c>
      <c r="S173" s="1">
        <f>Table13[[#This Row],[price]]*Table13[[#This Row],[quantity]]</f>
        <v>33.36</v>
      </c>
      <c r="T173" s="1" t="str">
        <f>IF(ISNUMBER(SEARCH("Pizza",Table13[[#This Row],[Space Trimming]])),"Yes","No")</f>
        <v>Yes</v>
      </c>
      <c r="U173" s="1" t="str">
        <f>IF(Table13[[#This Row],[quantity]]&gt;3,"Normal","Low")</f>
        <v>Low</v>
      </c>
      <c r="V173" s="1" t="str">
        <f ca="1">IF(Table13[[#This Row],[order_date]]&gt;TODAY()-30,"Recent","Old")</f>
        <v>Old</v>
      </c>
      <c r="W173" s="2" t="str">
        <f>IF(WEEKDAY(Table13[[#This Row],[order_date]],2)&gt;5,"Weekend","Weekday")</f>
        <v>Weekend</v>
      </c>
    </row>
    <row r="174" spans="1:23" x14ac:dyDescent="0.3">
      <c r="A174" s="1">
        <v>173</v>
      </c>
      <c r="B174" s="1" t="s">
        <v>186</v>
      </c>
      <c r="C174" s="1" t="s">
        <v>6</v>
      </c>
      <c r="D174" s="1">
        <v>61</v>
      </c>
      <c r="E174" s="1" t="s">
        <v>23</v>
      </c>
      <c r="F174" s="1" t="s">
        <v>244</v>
      </c>
      <c r="G174" s="1" t="s">
        <v>224</v>
      </c>
      <c r="H174" s="1">
        <v>13.82</v>
      </c>
      <c r="I174" s="1">
        <v>57</v>
      </c>
      <c r="J174" s="1">
        <v>2</v>
      </c>
      <c r="K174" s="2">
        <v>45333</v>
      </c>
      <c r="L174" s="1" t="s">
        <v>14</v>
      </c>
      <c r="M174" s="1" t="s">
        <v>283</v>
      </c>
      <c r="N174" s="1">
        <v>142.31</v>
      </c>
      <c r="O174" s="1" t="s">
        <v>282</v>
      </c>
      <c r="P174" s="1" t="str">
        <f>TRIM(Table13[[#This Row],[item_name]])</f>
        <v>Dessert Door</v>
      </c>
      <c r="Q174" s="1" t="str">
        <f>IF(Table13[[#This Row],[amount]]=Table13[[#This Row],[price]]*Table13[[#This Row],[quantity]],"OK","CHECK")</f>
        <v>CHECK</v>
      </c>
      <c r="R174" s="1" t="str">
        <f>IF(OR(Table13[[#This Row],[age]]&lt;17,Table13[[#This Row],[age]]&gt;100),"OUTLIER","OK")</f>
        <v>OK</v>
      </c>
      <c r="S174" s="1">
        <f>Table13[[#This Row],[price]]*Table13[[#This Row],[quantity]]</f>
        <v>27.64</v>
      </c>
      <c r="T174" s="1" t="str">
        <f>IF(ISNUMBER(SEARCH("Pizza",Table13[[#This Row],[Space Trimming]])),"Yes","No")</f>
        <v>No</v>
      </c>
      <c r="U174" s="1" t="str">
        <f>IF(Table13[[#This Row],[quantity]]&gt;3,"Normal","Low")</f>
        <v>Low</v>
      </c>
      <c r="V174" s="1" t="str">
        <f ca="1">IF(Table13[[#This Row],[order_date]]&gt;TODAY()-30,"Recent","Old")</f>
        <v>Old</v>
      </c>
      <c r="W174" s="2" t="str">
        <f>IF(WEEKDAY(Table13[[#This Row],[order_date]],2)&gt;5,"Weekend","Weekday")</f>
        <v>Weekend</v>
      </c>
    </row>
    <row r="175" spans="1:23" x14ac:dyDescent="0.3">
      <c r="A175" s="1">
        <v>174</v>
      </c>
      <c r="B175" s="1" t="s">
        <v>187</v>
      </c>
      <c r="C175" s="1" t="s">
        <v>13</v>
      </c>
      <c r="D175" s="1">
        <v>23</v>
      </c>
      <c r="E175" s="1" t="s">
        <v>14</v>
      </c>
      <c r="F175" s="1" t="s">
        <v>245</v>
      </c>
      <c r="G175" s="1" t="s">
        <v>222</v>
      </c>
      <c r="H175" s="1">
        <v>7.09</v>
      </c>
      <c r="I175" s="1">
        <v>58</v>
      </c>
      <c r="J175" s="1">
        <v>2</v>
      </c>
      <c r="K175" s="2">
        <v>45360</v>
      </c>
      <c r="L175" s="1" t="s">
        <v>7</v>
      </c>
      <c r="M175" s="1" t="s">
        <v>279</v>
      </c>
      <c r="N175" s="1">
        <v>29.51</v>
      </c>
      <c r="O175" s="1" t="s">
        <v>280</v>
      </c>
      <c r="P175" s="1" t="str">
        <f>TRIM(Table13[[#This Row],[item_name]])</f>
        <v>Drink Certainly</v>
      </c>
      <c r="Q175" s="1" t="str">
        <f>IF(Table13[[#This Row],[amount]]=Table13[[#This Row],[price]]*Table13[[#This Row],[quantity]],"OK","CHECK")</f>
        <v>CHECK</v>
      </c>
      <c r="R175" s="1" t="str">
        <f>IF(OR(Table13[[#This Row],[age]]&lt;17,Table13[[#This Row],[age]]&gt;100),"OUTLIER","OK")</f>
        <v>OK</v>
      </c>
      <c r="S175" s="1">
        <f>Table13[[#This Row],[price]]*Table13[[#This Row],[quantity]]</f>
        <v>14.18</v>
      </c>
      <c r="T175" s="1" t="str">
        <f>IF(ISNUMBER(SEARCH("Pizza",Table13[[#This Row],[Space Trimming]])),"Yes","No")</f>
        <v>No</v>
      </c>
      <c r="U175" s="1" t="str">
        <f>IF(Table13[[#This Row],[quantity]]&gt;3,"Normal","Low")</f>
        <v>Low</v>
      </c>
      <c r="V175" s="1" t="str">
        <f ca="1">IF(Table13[[#This Row],[order_date]]&gt;TODAY()-30,"Recent","Old")</f>
        <v>Old</v>
      </c>
      <c r="W175" s="2" t="str">
        <f>IF(WEEKDAY(Table13[[#This Row],[order_date]],2)&gt;5,"Weekend","Weekday")</f>
        <v>Weekend</v>
      </c>
    </row>
    <row r="176" spans="1:23" x14ac:dyDescent="0.3">
      <c r="A176" s="1">
        <v>175</v>
      </c>
      <c r="B176" s="1" t="s">
        <v>188</v>
      </c>
      <c r="C176" s="1" t="s">
        <v>10</v>
      </c>
      <c r="D176" s="1">
        <v>39</v>
      </c>
      <c r="E176" s="1" t="s">
        <v>7</v>
      </c>
      <c r="F176" s="1" t="s">
        <v>246</v>
      </c>
      <c r="G176" s="1" t="s">
        <v>227</v>
      </c>
      <c r="H176" s="1">
        <v>16.79</v>
      </c>
      <c r="I176" s="1">
        <v>58</v>
      </c>
      <c r="J176" s="1">
        <v>1</v>
      </c>
      <c r="K176" s="2">
        <v>45481</v>
      </c>
      <c r="L176" s="1" t="s">
        <v>18</v>
      </c>
      <c r="M176" s="1" t="s">
        <v>281</v>
      </c>
      <c r="N176" s="1">
        <v>36.6</v>
      </c>
      <c r="O176" s="1" t="s">
        <v>280</v>
      </c>
      <c r="P176" s="1" t="str">
        <f>TRIM(Table13[[#This Row],[item_name]])</f>
        <v>Drink Memory</v>
      </c>
      <c r="Q176" s="1" t="str">
        <f>IF(Table13[[#This Row],[amount]]=Table13[[#This Row],[price]]*Table13[[#This Row],[quantity]],"OK","CHECK")</f>
        <v>CHECK</v>
      </c>
      <c r="R176" s="1" t="str">
        <f>IF(OR(Table13[[#This Row],[age]]&lt;17,Table13[[#This Row],[age]]&gt;100),"OUTLIER","OK")</f>
        <v>OK</v>
      </c>
      <c r="S176" s="1">
        <f>Table13[[#This Row],[price]]*Table13[[#This Row],[quantity]]</f>
        <v>16.79</v>
      </c>
      <c r="T176" s="1" t="str">
        <f>IF(ISNUMBER(SEARCH("Pizza",Table13[[#This Row],[Space Trimming]])),"Yes","No")</f>
        <v>No</v>
      </c>
      <c r="U176" s="1" t="str">
        <f>IF(Table13[[#This Row],[quantity]]&gt;3,"Normal","Low")</f>
        <v>Low</v>
      </c>
      <c r="V176" s="1" t="str">
        <f ca="1">IF(Table13[[#This Row],[order_date]]&gt;TODAY()-30,"Recent","Old")</f>
        <v>Old</v>
      </c>
      <c r="W176" s="2" t="str">
        <f>IF(WEEKDAY(Table13[[#This Row],[order_date]],2)&gt;5,"Weekend","Weekday")</f>
        <v>Weekday</v>
      </c>
    </row>
    <row r="177" spans="1:23" x14ac:dyDescent="0.3">
      <c r="A177" s="1">
        <v>176</v>
      </c>
      <c r="B177" s="1" t="s">
        <v>189</v>
      </c>
      <c r="C177" s="1" t="s">
        <v>10</v>
      </c>
      <c r="D177" s="1">
        <v>63</v>
      </c>
      <c r="E177" s="1" t="s">
        <v>18</v>
      </c>
      <c r="F177" s="1" t="s">
        <v>247</v>
      </c>
      <c r="G177" s="1" t="s">
        <v>227</v>
      </c>
      <c r="H177" s="1">
        <v>18.63</v>
      </c>
      <c r="I177" s="1">
        <v>58</v>
      </c>
      <c r="J177" s="1">
        <v>2</v>
      </c>
      <c r="K177" s="2">
        <v>45467</v>
      </c>
      <c r="L177" s="1" t="s">
        <v>7</v>
      </c>
      <c r="M177" s="1" t="s">
        <v>279</v>
      </c>
      <c r="N177" s="1">
        <v>178.82</v>
      </c>
      <c r="O177" s="1" t="s">
        <v>280</v>
      </c>
      <c r="P177" s="1" t="str">
        <f>TRIM(Table13[[#This Row],[item_name]])</f>
        <v>Salad Create</v>
      </c>
      <c r="Q177" s="1" t="str">
        <f>IF(Table13[[#This Row],[amount]]=Table13[[#This Row],[price]]*Table13[[#This Row],[quantity]],"OK","CHECK")</f>
        <v>CHECK</v>
      </c>
      <c r="R177" s="1" t="str">
        <f>IF(OR(Table13[[#This Row],[age]]&lt;17,Table13[[#This Row],[age]]&gt;100),"OUTLIER","OK")</f>
        <v>OK</v>
      </c>
      <c r="S177" s="1">
        <f>Table13[[#This Row],[price]]*Table13[[#This Row],[quantity]]</f>
        <v>37.26</v>
      </c>
      <c r="T177" s="1" t="str">
        <f>IF(ISNUMBER(SEARCH("Pizza",Table13[[#This Row],[Space Trimming]])),"Yes","No")</f>
        <v>No</v>
      </c>
      <c r="U177" s="1" t="str">
        <f>IF(Table13[[#This Row],[quantity]]&gt;3,"Normal","Low")</f>
        <v>Low</v>
      </c>
      <c r="V177" s="1" t="str">
        <f ca="1">IF(Table13[[#This Row],[order_date]]&gt;TODAY()-30,"Recent","Old")</f>
        <v>Old</v>
      </c>
      <c r="W177" s="2" t="str">
        <f>IF(WEEKDAY(Table13[[#This Row],[order_date]],2)&gt;5,"Weekend","Weekday")</f>
        <v>Weekday</v>
      </c>
    </row>
    <row r="178" spans="1:23" x14ac:dyDescent="0.3">
      <c r="A178" s="1">
        <v>177</v>
      </c>
      <c r="B178" s="1" t="s">
        <v>190</v>
      </c>
      <c r="C178" s="1" t="s">
        <v>10</v>
      </c>
      <c r="D178" s="1">
        <v>44</v>
      </c>
      <c r="E178" s="1" t="s">
        <v>14</v>
      </c>
      <c r="F178" s="1" t="s">
        <v>248</v>
      </c>
      <c r="G178" s="1" t="s">
        <v>222</v>
      </c>
      <c r="H178" s="1">
        <v>19.5</v>
      </c>
      <c r="I178" s="1">
        <v>58</v>
      </c>
      <c r="J178" s="1">
        <v>3</v>
      </c>
      <c r="K178" s="2">
        <v>45352</v>
      </c>
      <c r="L178" s="1" t="s">
        <v>11</v>
      </c>
      <c r="M178" s="1" t="s">
        <v>281</v>
      </c>
      <c r="N178" s="1">
        <v>67.260000000000005</v>
      </c>
      <c r="O178" s="1" t="s">
        <v>280</v>
      </c>
      <c r="P178" s="1" t="str">
        <f>TRIM(Table13[[#This Row],[item_name]])</f>
        <v>Salad Avoid</v>
      </c>
      <c r="Q178" s="1" t="str">
        <f>IF(Table13[[#This Row],[amount]]=Table13[[#This Row],[price]]*Table13[[#This Row],[quantity]],"OK","CHECK")</f>
        <v>CHECK</v>
      </c>
      <c r="R178" s="1" t="str">
        <f>IF(OR(Table13[[#This Row],[age]]&lt;17,Table13[[#This Row],[age]]&gt;100),"OUTLIER","OK")</f>
        <v>OK</v>
      </c>
      <c r="S178" s="1">
        <f>Table13[[#This Row],[price]]*Table13[[#This Row],[quantity]]</f>
        <v>58.5</v>
      </c>
      <c r="T178" s="1" t="str">
        <f>IF(ISNUMBER(SEARCH("Pizza",Table13[[#This Row],[Space Trimming]])),"Yes","No")</f>
        <v>No</v>
      </c>
      <c r="U178" s="1" t="str">
        <f>IF(Table13[[#This Row],[quantity]]&gt;3,"Normal","Low")</f>
        <v>Low</v>
      </c>
      <c r="V178" s="1" t="str">
        <f ca="1">IF(Table13[[#This Row],[order_date]]&gt;TODAY()-30,"Recent","Old")</f>
        <v>Old</v>
      </c>
      <c r="W178" s="2" t="str">
        <f>IF(WEEKDAY(Table13[[#This Row],[order_date]],2)&gt;5,"Weekend","Weekday")</f>
        <v>Weekday</v>
      </c>
    </row>
    <row r="179" spans="1:23" x14ac:dyDescent="0.3">
      <c r="A179" s="1">
        <v>178</v>
      </c>
      <c r="B179" s="1" t="s">
        <v>191</v>
      </c>
      <c r="C179" s="1" t="s">
        <v>10</v>
      </c>
      <c r="D179" s="1">
        <v>59</v>
      </c>
      <c r="E179" s="1" t="s">
        <v>23</v>
      </c>
      <c r="F179" s="1" t="s">
        <v>249</v>
      </c>
      <c r="G179" s="1" t="s">
        <v>219</v>
      </c>
      <c r="H179" s="1">
        <v>6.43</v>
      </c>
      <c r="I179" s="1">
        <v>59</v>
      </c>
      <c r="J179" s="1">
        <v>1</v>
      </c>
      <c r="K179" s="2">
        <v>45526</v>
      </c>
      <c r="L179" s="1" t="s">
        <v>23</v>
      </c>
      <c r="M179" s="1" t="s">
        <v>283</v>
      </c>
      <c r="N179" s="1">
        <v>90.03</v>
      </c>
      <c r="O179" s="1" t="s">
        <v>280</v>
      </c>
      <c r="P179" s="1" t="str">
        <f>TRIM(Table13[[#This Row],[item_name]])</f>
        <v>Pizza How</v>
      </c>
      <c r="Q179" s="1" t="str">
        <f>IF(Table13[[#This Row],[amount]]=Table13[[#This Row],[price]]*Table13[[#This Row],[quantity]],"OK","CHECK")</f>
        <v>CHECK</v>
      </c>
      <c r="R179" s="1" t="str">
        <f>IF(OR(Table13[[#This Row],[age]]&lt;17,Table13[[#This Row],[age]]&gt;100),"OUTLIER","OK")</f>
        <v>OK</v>
      </c>
      <c r="S179" s="1">
        <f>Table13[[#This Row],[price]]*Table13[[#This Row],[quantity]]</f>
        <v>6.43</v>
      </c>
      <c r="T179" s="1" t="str">
        <f>IF(ISNUMBER(SEARCH("Pizza",Table13[[#This Row],[Space Trimming]])),"Yes","No")</f>
        <v>Yes</v>
      </c>
      <c r="U179" s="1" t="str">
        <f>IF(Table13[[#This Row],[quantity]]&gt;3,"Normal","Low")</f>
        <v>Low</v>
      </c>
      <c r="V179" s="1" t="str">
        <f ca="1">IF(Table13[[#This Row],[order_date]]&gt;TODAY()-30,"Recent","Old")</f>
        <v>Old</v>
      </c>
      <c r="W179" s="2" t="str">
        <f>IF(WEEKDAY(Table13[[#This Row],[order_date]],2)&gt;5,"Weekend","Weekday")</f>
        <v>Weekday</v>
      </c>
    </row>
    <row r="180" spans="1:23" x14ac:dyDescent="0.3">
      <c r="A180" s="1">
        <v>179</v>
      </c>
      <c r="B180" s="1" t="s">
        <v>192</v>
      </c>
      <c r="C180" s="1" t="s">
        <v>13</v>
      </c>
      <c r="D180" s="1">
        <v>50</v>
      </c>
      <c r="E180" s="1" t="s">
        <v>18</v>
      </c>
      <c r="F180" s="1" t="s">
        <v>250</v>
      </c>
      <c r="G180" s="1" t="s">
        <v>230</v>
      </c>
      <c r="H180" s="1">
        <v>8.18</v>
      </c>
      <c r="I180" s="1">
        <v>59</v>
      </c>
      <c r="J180" s="1">
        <v>3</v>
      </c>
      <c r="K180" s="2">
        <v>45133</v>
      </c>
      <c r="L180" s="1" t="s">
        <v>7</v>
      </c>
      <c r="M180" s="1" t="s">
        <v>283</v>
      </c>
      <c r="N180" s="1">
        <v>81.83</v>
      </c>
      <c r="O180" s="1" t="s">
        <v>282</v>
      </c>
      <c r="P180" s="1" t="str">
        <f>TRIM(Table13[[#This Row],[item_name]])</f>
        <v>Pasta Morning</v>
      </c>
      <c r="Q180" s="1" t="str">
        <f>IF(Table13[[#This Row],[amount]]=Table13[[#This Row],[price]]*Table13[[#This Row],[quantity]],"OK","CHECK")</f>
        <v>CHECK</v>
      </c>
      <c r="R180" s="1" t="str">
        <f>IF(OR(Table13[[#This Row],[age]]&lt;17,Table13[[#This Row],[age]]&gt;100),"OUTLIER","OK")</f>
        <v>OK</v>
      </c>
      <c r="S180" s="1">
        <f>Table13[[#This Row],[price]]*Table13[[#This Row],[quantity]]</f>
        <v>24.54</v>
      </c>
      <c r="T180" s="1" t="str">
        <f>IF(ISNUMBER(SEARCH("Pizza",Table13[[#This Row],[Space Trimming]])),"Yes","No")</f>
        <v>No</v>
      </c>
      <c r="U180" s="1" t="str">
        <f>IF(Table13[[#This Row],[quantity]]&gt;3,"Normal","Low")</f>
        <v>Low</v>
      </c>
      <c r="V180" s="1" t="str">
        <f ca="1">IF(Table13[[#This Row],[order_date]]&gt;TODAY()-30,"Recent","Old")</f>
        <v>Old</v>
      </c>
      <c r="W180" s="2" t="str">
        <f>IF(WEEKDAY(Table13[[#This Row],[order_date]],2)&gt;5,"Weekend","Weekday")</f>
        <v>Weekday</v>
      </c>
    </row>
    <row r="181" spans="1:23" x14ac:dyDescent="0.3">
      <c r="A181" s="1">
        <v>180</v>
      </c>
      <c r="B181" s="1" t="s">
        <v>193</v>
      </c>
      <c r="C181" s="1" t="s">
        <v>13</v>
      </c>
      <c r="D181" s="1">
        <v>53</v>
      </c>
      <c r="E181" s="1" t="s">
        <v>16</v>
      </c>
      <c r="F181" s="1" t="s">
        <v>251</v>
      </c>
      <c r="G181" s="1" t="s">
        <v>227</v>
      </c>
      <c r="H181" s="1">
        <v>8.86</v>
      </c>
      <c r="I181" s="1">
        <v>59</v>
      </c>
      <c r="J181" s="1">
        <v>2</v>
      </c>
      <c r="K181" s="2">
        <v>44939</v>
      </c>
      <c r="L181" s="1" t="s">
        <v>18</v>
      </c>
      <c r="M181" s="1" t="s">
        <v>281</v>
      </c>
      <c r="N181" s="1">
        <v>50.7</v>
      </c>
      <c r="O181" s="1" t="s">
        <v>282</v>
      </c>
      <c r="P181" s="1" t="str">
        <f>TRIM(Table13[[#This Row],[item_name]])</f>
        <v>Dessert Must</v>
      </c>
      <c r="Q181" s="1" t="str">
        <f>IF(Table13[[#This Row],[amount]]=Table13[[#This Row],[price]]*Table13[[#This Row],[quantity]],"OK","CHECK")</f>
        <v>CHECK</v>
      </c>
      <c r="R181" s="1" t="str">
        <f>IF(OR(Table13[[#This Row],[age]]&lt;17,Table13[[#This Row],[age]]&gt;100),"OUTLIER","OK")</f>
        <v>OK</v>
      </c>
      <c r="S181" s="1">
        <f>Table13[[#This Row],[price]]*Table13[[#This Row],[quantity]]</f>
        <v>17.72</v>
      </c>
      <c r="T181" s="1" t="str">
        <f>IF(ISNUMBER(SEARCH("Pizza",Table13[[#This Row],[Space Trimming]])),"Yes","No")</f>
        <v>No</v>
      </c>
      <c r="U181" s="1" t="str">
        <f>IF(Table13[[#This Row],[quantity]]&gt;3,"Normal","Low")</f>
        <v>Low</v>
      </c>
      <c r="V181" s="1" t="str">
        <f ca="1">IF(Table13[[#This Row],[order_date]]&gt;TODAY()-30,"Recent","Old")</f>
        <v>Old</v>
      </c>
      <c r="W181" s="2" t="str">
        <f>IF(WEEKDAY(Table13[[#This Row],[order_date]],2)&gt;5,"Weekend","Weekday")</f>
        <v>Weekday</v>
      </c>
    </row>
    <row r="182" spans="1:23" x14ac:dyDescent="0.3">
      <c r="A182" s="1">
        <v>181</v>
      </c>
      <c r="B182" s="1" t="s">
        <v>194</v>
      </c>
      <c r="C182" s="1" t="s">
        <v>13</v>
      </c>
      <c r="D182" s="1">
        <v>20</v>
      </c>
      <c r="E182" s="1" t="s">
        <v>18</v>
      </c>
      <c r="F182" s="1" t="s">
        <v>252</v>
      </c>
      <c r="G182" s="1" t="s">
        <v>222</v>
      </c>
      <c r="H182" s="1">
        <v>11.09</v>
      </c>
      <c r="I182" s="1">
        <v>59</v>
      </c>
      <c r="J182" s="1">
        <v>3</v>
      </c>
      <c r="K182" s="2">
        <v>45103</v>
      </c>
      <c r="L182" s="1" t="s">
        <v>14</v>
      </c>
      <c r="M182" s="1" t="s">
        <v>281</v>
      </c>
      <c r="N182" s="1">
        <v>57.74</v>
      </c>
      <c r="O182" s="1" t="s">
        <v>282</v>
      </c>
      <c r="P182" s="1" t="str">
        <f>TRIM(Table13[[#This Row],[item_name]])</f>
        <v>Pasta Stage</v>
      </c>
      <c r="Q182" s="1" t="str">
        <f>IF(Table13[[#This Row],[amount]]=Table13[[#This Row],[price]]*Table13[[#This Row],[quantity]],"OK","CHECK")</f>
        <v>CHECK</v>
      </c>
      <c r="R182" s="1" t="str">
        <f>IF(OR(Table13[[#This Row],[age]]&lt;17,Table13[[#This Row],[age]]&gt;100),"OUTLIER","OK")</f>
        <v>OK</v>
      </c>
      <c r="S182" s="1">
        <f>Table13[[#This Row],[price]]*Table13[[#This Row],[quantity]]</f>
        <v>33.269999999999996</v>
      </c>
      <c r="T182" s="1" t="str">
        <f>IF(ISNUMBER(SEARCH("Pizza",Table13[[#This Row],[Space Trimming]])),"Yes","No")</f>
        <v>No</v>
      </c>
      <c r="U182" s="1" t="str">
        <f>IF(Table13[[#This Row],[quantity]]&gt;3,"Normal","Low")</f>
        <v>Low</v>
      </c>
      <c r="V182" s="1" t="str">
        <f ca="1">IF(Table13[[#This Row],[order_date]]&gt;TODAY()-30,"Recent","Old")</f>
        <v>Old</v>
      </c>
      <c r="W182" s="2" t="str">
        <f>IF(WEEKDAY(Table13[[#This Row],[order_date]],2)&gt;5,"Weekend","Weekday")</f>
        <v>Weekday</v>
      </c>
    </row>
    <row r="183" spans="1:23" x14ac:dyDescent="0.3">
      <c r="A183" s="1">
        <v>182</v>
      </c>
      <c r="B183" s="1" t="s">
        <v>195</v>
      </c>
      <c r="C183" s="1" t="s">
        <v>6</v>
      </c>
      <c r="D183" s="1">
        <v>44</v>
      </c>
      <c r="E183" s="1" t="s">
        <v>23</v>
      </c>
      <c r="F183" s="1" t="s">
        <v>253</v>
      </c>
      <c r="G183" s="1" t="s">
        <v>227</v>
      </c>
      <c r="H183" s="1">
        <v>13.89</v>
      </c>
      <c r="I183" s="1">
        <v>60</v>
      </c>
      <c r="J183" s="1">
        <v>3</v>
      </c>
      <c r="K183" s="2">
        <v>45118</v>
      </c>
      <c r="L183" s="1" t="s">
        <v>7</v>
      </c>
      <c r="M183" s="1" t="s">
        <v>279</v>
      </c>
      <c r="N183" s="1">
        <v>94.09</v>
      </c>
      <c r="O183" s="1" t="s">
        <v>280</v>
      </c>
      <c r="P183" s="1" t="str">
        <f>TRIM(Table13[[#This Row],[item_name]])</f>
        <v>Pizza Consider</v>
      </c>
      <c r="Q183" s="1" t="str">
        <f>IF(Table13[[#This Row],[amount]]=Table13[[#This Row],[price]]*Table13[[#This Row],[quantity]],"OK","CHECK")</f>
        <v>CHECK</v>
      </c>
      <c r="R183" s="1" t="str">
        <f>IF(OR(Table13[[#This Row],[age]]&lt;17,Table13[[#This Row],[age]]&gt;100),"OUTLIER","OK")</f>
        <v>OK</v>
      </c>
      <c r="S183" s="1">
        <f>Table13[[#This Row],[price]]*Table13[[#This Row],[quantity]]</f>
        <v>41.67</v>
      </c>
      <c r="T183" s="1" t="str">
        <f>IF(ISNUMBER(SEARCH("Pizza",Table13[[#This Row],[Space Trimming]])),"Yes","No")</f>
        <v>Yes</v>
      </c>
      <c r="U183" s="1" t="str">
        <f>IF(Table13[[#This Row],[quantity]]&gt;3,"Normal","Low")</f>
        <v>Low</v>
      </c>
      <c r="V183" s="1" t="str">
        <f ca="1">IF(Table13[[#This Row],[order_date]]&gt;TODAY()-30,"Recent","Old")</f>
        <v>Old</v>
      </c>
      <c r="W183" s="2" t="str">
        <f>IF(WEEKDAY(Table13[[#This Row],[order_date]],2)&gt;5,"Weekend","Weekday")</f>
        <v>Weekday</v>
      </c>
    </row>
    <row r="184" spans="1:23" x14ac:dyDescent="0.3">
      <c r="A184" s="1">
        <v>183</v>
      </c>
      <c r="B184" s="1" t="s">
        <v>196</v>
      </c>
      <c r="C184" s="1" t="s">
        <v>10</v>
      </c>
      <c r="D184" s="1">
        <v>26</v>
      </c>
      <c r="E184" s="1" t="s">
        <v>23</v>
      </c>
      <c r="F184" s="1" t="s">
        <v>254</v>
      </c>
      <c r="G184" s="1" t="s">
        <v>227</v>
      </c>
      <c r="H184" s="1">
        <v>8.89</v>
      </c>
      <c r="I184" s="1">
        <v>60</v>
      </c>
      <c r="J184" s="1">
        <v>1</v>
      </c>
      <c r="K184" s="2">
        <v>45432</v>
      </c>
      <c r="L184" s="1" t="s">
        <v>7</v>
      </c>
      <c r="M184" s="1" t="s">
        <v>281</v>
      </c>
      <c r="N184" s="1">
        <v>13.36</v>
      </c>
      <c r="O184" s="1" t="s">
        <v>280</v>
      </c>
      <c r="P184" s="1" t="str">
        <f>TRIM(Table13[[#This Row],[item_name]])</f>
        <v>Salad Like</v>
      </c>
      <c r="Q184" s="1" t="str">
        <f>IF(Table13[[#This Row],[amount]]=Table13[[#This Row],[price]]*Table13[[#This Row],[quantity]],"OK","CHECK")</f>
        <v>CHECK</v>
      </c>
      <c r="R184" s="1" t="str">
        <f>IF(OR(Table13[[#This Row],[age]]&lt;17,Table13[[#This Row],[age]]&gt;100),"OUTLIER","OK")</f>
        <v>OK</v>
      </c>
      <c r="S184" s="1">
        <f>Table13[[#This Row],[price]]*Table13[[#This Row],[quantity]]</f>
        <v>8.89</v>
      </c>
      <c r="T184" s="1" t="str">
        <f>IF(ISNUMBER(SEARCH("Pizza",Table13[[#This Row],[Space Trimming]])),"Yes","No")</f>
        <v>No</v>
      </c>
      <c r="U184" s="1" t="str">
        <f>IF(Table13[[#This Row],[quantity]]&gt;3,"Normal","Low")</f>
        <v>Low</v>
      </c>
      <c r="V184" s="1" t="str">
        <f ca="1">IF(Table13[[#This Row],[order_date]]&gt;TODAY()-30,"Recent","Old")</f>
        <v>Old</v>
      </c>
      <c r="W184" s="2" t="str">
        <f>IF(WEEKDAY(Table13[[#This Row],[order_date]],2)&gt;5,"Weekend","Weekday")</f>
        <v>Weekday</v>
      </c>
    </row>
    <row r="185" spans="1:23" x14ac:dyDescent="0.3">
      <c r="A185" s="1">
        <v>184</v>
      </c>
      <c r="B185" s="1" t="s">
        <v>197</v>
      </c>
      <c r="C185" s="1" t="s">
        <v>10</v>
      </c>
      <c r="D185" s="1">
        <v>64</v>
      </c>
      <c r="E185" s="1" t="s">
        <v>7</v>
      </c>
      <c r="F185" s="1" t="s">
        <v>255</v>
      </c>
      <c r="G185" s="1" t="s">
        <v>230</v>
      </c>
      <c r="H185" s="1">
        <v>5.31</v>
      </c>
      <c r="I185" s="1">
        <v>60</v>
      </c>
      <c r="J185" s="1">
        <v>1</v>
      </c>
      <c r="K185" s="2">
        <v>45359</v>
      </c>
      <c r="L185" s="1" t="s">
        <v>7</v>
      </c>
      <c r="M185" s="1" t="s">
        <v>283</v>
      </c>
      <c r="N185" s="1">
        <v>46.87</v>
      </c>
      <c r="O185" s="1" t="s">
        <v>280</v>
      </c>
      <c r="P185" s="1" t="str">
        <f>TRIM(Table13[[#This Row],[item_name]])</f>
        <v>Drink Old</v>
      </c>
      <c r="Q185" s="1" t="str">
        <f>IF(Table13[[#This Row],[amount]]=Table13[[#This Row],[price]]*Table13[[#This Row],[quantity]],"OK","CHECK")</f>
        <v>CHECK</v>
      </c>
      <c r="R185" s="1" t="str">
        <f>IF(OR(Table13[[#This Row],[age]]&lt;17,Table13[[#This Row],[age]]&gt;100),"OUTLIER","OK")</f>
        <v>OK</v>
      </c>
      <c r="S185" s="1">
        <f>Table13[[#This Row],[price]]*Table13[[#This Row],[quantity]]</f>
        <v>5.31</v>
      </c>
      <c r="T185" s="1" t="str">
        <f>IF(ISNUMBER(SEARCH("Pizza",Table13[[#This Row],[Space Trimming]])),"Yes","No")</f>
        <v>No</v>
      </c>
      <c r="U185" s="1" t="str">
        <f>IF(Table13[[#This Row],[quantity]]&gt;3,"Normal","Low")</f>
        <v>Low</v>
      </c>
      <c r="V185" s="1" t="str">
        <f ca="1">IF(Table13[[#This Row],[order_date]]&gt;TODAY()-30,"Recent","Old")</f>
        <v>Old</v>
      </c>
      <c r="W185" s="2" t="str">
        <f>IF(WEEKDAY(Table13[[#This Row],[order_date]],2)&gt;5,"Weekend","Weekday")</f>
        <v>Weekday</v>
      </c>
    </row>
    <row r="186" spans="1:23" x14ac:dyDescent="0.3">
      <c r="A186" s="1">
        <v>185</v>
      </c>
      <c r="B186" s="1" t="s">
        <v>198</v>
      </c>
      <c r="C186" s="1" t="s">
        <v>10</v>
      </c>
      <c r="D186" s="1">
        <v>60</v>
      </c>
      <c r="E186" s="1" t="s">
        <v>14</v>
      </c>
      <c r="F186" s="1" t="s">
        <v>256</v>
      </c>
      <c r="G186" s="1" t="s">
        <v>222</v>
      </c>
      <c r="H186" s="1">
        <v>17.649999999999999</v>
      </c>
      <c r="I186" s="1">
        <v>61</v>
      </c>
      <c r="J186" s="1">
        <v>1</v>
      </c>
      <c r="K186" s="2">
        <v>45411</v>
      </c>
      <c r="L186" s="1" t="s">
        <v>7</v>
      </c>
      <c r="M186" s="1" t="s">
        <v>279</v>
      </c>
      <c r="N186" s="1">
        <v>14.04</v>
      </c>
      <c r="O186" s="1" t="s">
        <v>280</v>
      </c>
      <c r="P186" s="1" t="str">
        <f>TRIM(Table13[[#This Row],[item_name]])</f>
        <v>Drink Close</v>
      </c>
      <c r="Q186" s="1" t="str">
        <f>IF(Table13[[#This Row],[amount]]=Table13[[#This Row],[price]]*Table13[[#This Row],[quantity]],"OK","CHECK")</f>
        <v>CHECK</v>
      </c>
      <c r="R186" s="1" t="str">
        <f>IF(OR(Table13[[#This Row],[age]]&lt;17,Table13[[#This Row],[age]]&gt;100),"OUTLIER","OK")</f>
        <v>OK</v>
      </c>
      <c r="S186" s="1">
        <f>Table13[[#This Row],[price]]*Table13[[#This Row],[quantity]]</f>
        <v>17.649999999999999</v>
      </c>
      <c r="T186" s="1" t="str">
        <f>IF(ISNUMBER(SEARCH("Pizza",Table13[[#This Row],[Space Trimming]])),"Yes","No")</f>
        <v>No</v>
      </c>
      <c r="U186" s="1" t="str">
        <f>IF(Table13[[#This Row],[quantity]]&gt;3,"Normal","Low")</f>
        <v>Low</v>
      </c>
      <c r="V186" s="1" t="str">
        <f ca="1">IF(Table13[[#This Row],[order_date]]&gt;TODAY()-30,"Recent","Old")</f>
        <v>Old</v>
      </c>
      <c r="W186" s="2" t="str">
        <f>IF(WEEKDAY(Table13[[#This Row],[order_date]],2)&gt;5,"Weekend","Weekday")</f>
        <v>Weekday</v>
      </c>
    </row>
    <row r="187" spans="1:23" x14ac:dyDescent="0.3">
      <c r="A187" s="1">
        <v>186</v>
      </c>
      <c r="B187" s="1" t="s">
        <v>199</v>
      </c>
      <c r="C187" s="1" t="s">
        <v>13</v>
      </c>
      <c r="D187" s="1">
        <v>50</v>
      </c>
      <c r="E187" s="1" t="s">
        <v>23</v>
      </c>
      <c r="F187" s="1" t="s">
        <v>257</v>
      </c>
      <c r="G187" s="1" t="s">
        <v>219</v>
      </c>
      <c r="H187" s="1">
        <v>14.28</v>
      </c>
      <c r="I187" s="1">
        <v>61</v>
      </c>
      <c r="J187" s="1">
        <v>2</v>
      </c>
      <c r="K187" s="2">
        <v>45298</v>
      </c>
      <c r="L187" s="1" t="s">
        <v>16</v>
      </c>
      <c r="M187" s="1" t="s">
        <v>283</v>
      </c>
      <c r="N187" s="1">
        <v>81.040000000000006</v>
      </c>
      <c r="O187" s="1" t="s">
        <v>282</v>
      </c>
      <c r="P187" s="1" t="str">
        <f>TRIM(Table13[[#This Row],[item_name]])</f>
        <v>Salad Real</v>
      </c>
      <c r="Q187" s="1" t="str">
        <f>IF(Table13[[#This Row],[amount]]=Table13[[#This Row],[price]]*Table13[[#This Row],[quantity]],"OK","CHECK")</f>
        <v>CHECK</v>
      </c>
      <c r="R187" s="1" t="str">
        <f>IF(OR(Table13[[#This Row],[age]]&lt;17,Table13[[#This Row],[age]]&gt;100),"OUTLIER","OK")</f>
        <v>OK</v>
      </c>
      <c r="S187" s="1">
        <f>Table13[[#This Row],[price]]*Table13[[#This Row],[quantity]]</f>
        <v>28.56</v>
      </c>
      <c r="T187" s="1" t="str">
        <f>IF(ISNUMBER(SEARCH("Pizza",Table13[[#This Row],[Space Trimming]])),"Yes","No")</f>
        <v>No</v>
      </c>
      <c r="U187" s="1" t="str">
        <f>IF(Table13[[#This Row],[quantity]]&gt;3,"Normal","Low")</f>
        <v>Low</v>
      </c>
      <c r="V187" s="1" t="str">
        <f ca="1">IF(Table13[[#This Row],[order_date]]&gt;TODAY()-30,"Recent","Old")</f>
        <v>Old</v>
      </c>
      <c r="W187" s="2" t="str">
        <f>IF(WEEKDAY(Table13[[#This Row],[order_date]],2)&gt;5,"Weekend","Weekday")</f>
        <v>Weekend</v>
      </c>
    </row>
    <row r="188" spans="1:23" x14ac:dyDescent="0.3">
      <c r="A188" s="1">
        <v>187</v>
      </c>
      <c r="B188" s="1" t="s">
        <v>200</v>
      </c>
      <c r="C188" s="1" t="s">
        <v>6</v>
      </c>
      <c r="D188" s="1">
        <v>38</v>
      </c>
      <c r="E188" s="1" t="s">
        <v>18</v>
      </c>
      <c r="F188" s="1" t="s">
        <v>258</v>
      </c>
      <c r="G188" s="1" t="s">
        <v>222</v>
      </c>
      <c r="H188" s="1">
        <v>5.14</v>
      </c>
      <c r="I188" s="1">
        <v>61</v>
      </c>
      <c r="J188" s="1">
        <v>3</v>
      </c>
      <c r="K188" s="2">
        <v>45322</v>
      </c>
      <c r="L188" s="1" t="s">
        <v>7</v>
      </c>
      <c r="M188" s="1" t="s">
        <v>283</v>
      </c>
      <c r="N188" s="1">
        <v>69.3</v>
      </c>
      <c r="O188" s="1" t="s">
        <v>280</v>
      </c>
      <c r="P188" s="1" t="str">
        <f>TRIM(Table13[[#This Row],[item_name]])</f>
        <v>Dessert History</v>
      </c>
      <c r="Q188" s="1" t="str">
        <f>IF(Table13[[#This Row],[amount]]=Table13[[#This Row],[price]]*Table13[[#This Row],[quantity]],"OK","CHECK")</f>
        <v>CHECK</v>
      </c>
      <c r="R188" s="1" t="str">
        <f>IF(OR(Table13[[#This Row],[age]]&lt;17,Table13[[#This Row],[age]]&gt;100),"OUTLIER","OK")</f>
        <v>OK</v>
      </c>
      <c r="S188" s="1">
        <f>Table13[[#This Row],[price]]*Table13[[#This Row],[quantity]]</f>
        <v>15.419999999999998</v>
      </c>
      <c r="T188" s="1" t="str">
        <f>IF(ISNUMBER(SEARCH("Pizza",Table13[[#This Row],[Space Trimming]])),"Yes","No")</f>
        <v>No</v>
      </c>
      <c r="U188" s="1" t="str">
        <f>IF(Table13[[#This Row],[quantity]]&gt;3,"Normal","Low")</f>
        <v>Low</v>
      </c>
      <c r="V188" s="1" t="str">
        <f ca="1">IF(Table13[[#This Row],[order_date]]&gt;TODAY()-30,"Recent","Old")</f>
        <v>Old</v>
      </c>
      <c r="W188" s="2" t="str">
        <f>IF(WEEKDAY(Table13[[#This Row],[order_date]],2)&gt;5,"Weekend","Weekday")</f>
        <v>Weekday</v>
      </c>
    </row>
    <row r="189" spans="1:23" x14ac:dyDescent="0.3">
      <c r="A189" s="1">
        <v>188</v>
      </c>
      <c r="B189" s="1" t="s">
        <v>201</v>
      </c>
      <c r="C189" s="1" t="s">
        <v>13</v>
      </c>
      <c r="D189" s="1">
        <v>60</v>
      </c>
      <c r="E189" s="1" t="s">
        <v>16</v>
      </c>
      <c r="F189" s="1" t="s">
        <v>259</v>
      </c>
      <c r="G189" s="1" t="s">
        <v>224</v>
      </c>
      <c r="H189" s="1">
        <v>4.22</v>
      </c>
      <c r="I189" s="1">
        <v>61</v>
      </c>
      <c r="J189" s="1">
        <v>3</v>
      </c>
      <c r="K189" s="2">
        <v>45069</v>
      </c>
      <c r="L189" s="1" t="s">
        <v>16</v>
      </c>
      <c r="M189" s="1" t="s">
        <v>283</v>
      </c>
      <c r="N189" s="1">
        <v>75.150000000000006</v>
      </c>
      <c r="O189" s="1" t="s">
        <v>280</v>
      </c>
      <c r="P189" s="1" t="str">
        <f>TRIM(Table13[[#This Row],[item_name]])</f>
        <v>Dessert Line</v>
      </c>
      <c r="Q189" s="1" t="str">
        <f>IF(Table13[[#This Row],[amount]]=Table13[[#This Row],[price]]*Table13[[#This Row],[quantity]],"OK","CHECK")</f>
        <v>CHECK</v>
      </c>
      <c r="R189" s="1" t="str">
        <f>IF(OR(Table13[[#This Row],[age]]&lt;17,Table13[[#This Row],[age]]&gt;100),"OUTLIER","OK")</f>
        <v>OK</v>
      </c>
      <c r="S189" s="1">
        <f>Table13[[#This Row],[price]]*Table13[[#This Row],[quantity]]</f>
        <v>12.66</v>
      </c>
      <c r="T189" s="1" t="str">
        <f>IF(ISNUMBER(SEARCH("Pizza",Table13[[#This Row],[Space Trimming]])),"Yes","No")</f>
        <v>No</v>
      </c>
      <c r="U189" s="1" t="str">
        <f>IF(Table13[[#This Row],[quantity]]&gt;3,"Normal","Low")</f>
        <v>Low</v>
      </c>
      <c r="V189" s="1" t="str">
        <f ca="1">IF(Table13[[#This Row],[order_date]]&gt;TODAY()-30,"Recent","Old")</f>
        <v>Old</v>
      </c>
      <c r="W189" s="2" t="str">
        <f>IF(WEEKDAY(Table13[[#This Row],[order_date]],2)&gt;5,"Weekend","Weekday")</f>
        <v>Weekday</v>
      </c>
    </row>
    <row r="190" spans="1:23" x14ac:dyDescent="0.3">
      <c r="A190" s="1">
        <v>189</v>
      </c>
      <c r="B190" s="1" t="s">
        <v>202</v>
      </c>
      <c r="C190" s="1" t="s">
        <v>13</v>
      </c>
      <c r="D190" s="1">
        <v>32</v>
      </c>
      <c r="E190" s="1" t="s">
        <v>18</v>
      </c>
      <c r="F190" s="1" t="s">
        <v>260</v>
      </c>
      <c r="G190" s="1" t="s">
        <v>219</v>
      </c>
      <c r="H190" s="1">
        <v>14.5</v>
      </c>
      <c r="I190" s="1">
        <v>61</v>
      </c>
      <c r="J190" s="1">
        <v>1</v>
      </c>
      <c r="K190" s="2">
        <v>45179</v>
      </c>
      <c r="L190" s="1" t="s">
        <v>11</v>
      </c>
      <c r="M190" s="1" t="s">
        <v>279</v>
      </c>
      <c r="N190" s="1">
        <v>60.1</v>
      </c>
      <c r="O190" s="1" t="s">
        <v>280</v>
      </c>
      <c r="P190" s="1" t="str">
        <f>TRIM(Table13[[#This Row],[item_name]])</f>
        <v>Pasta Eye</v>
      </c>
      <c r="Q190" s="1" t="str">
        <f>IF(Table13[[#This Row],[amount]]=Table13[[#This Row],[price]]*Table13[[#This Row],[quantity]],"OK","CHECK")</f>
        <v>CHECK</v>
      </c>
      <c r="R190" s="1" t="str">
        <f>IF(OR(Table13[[#This Row],[age]]&lt;17,Table13[[#This Row],[age]]&gt;100),"OUTLIER","OK")</f>
        <v>OK</v>
      </c>
      <c r="S190" s="1">
        <f>Table13[[#This Row],[price]]*Table13[[#This Row],[quantity]]</f>
        <v>14.5</v>
      </c>
      <c r="T190" s="1" t="str">
        <f>IF(ISNUMBER(SEARCH("Pizza",Table13[[#This Row],[Space Trimming]])),"Yes","No")</f>
        <v>No</v>
      </c>
      <c r="U190" s="1" t="str">
        <f>IF(Table13[[#This Row],[quantity]]&gt;3,"Normal","Low")</f>
        <v>Low</v>
      </c>
      <c r="V190" s="1" t="str">
        <f ca="1">IF(Table13[[#This Row],[order_date]]&gt;TODAY()-30,"Recent","Old")</f>
        <v>Old</v>
      </c>
      <c r="W190" s="2" t="str">
        <f>IF(WEEKDAY(Table13[[#This Row],[order_date]],2)&gt;5,"Weekend","Weekday")</f>
        <v>Weekend</v>
      </c>
    </row>
    <row r="191" spans="1:23" x14ac:dyDescent="0.3">
      <c r="A191" s="1">
        <v>190</v>
      </c>
      <c r="B191" s="1" t="s">
        <v>203</v>
      </c>
      <c r="C191" s="1" t="s">
        <v>6</v>
      </c>
      <c r="D191" s="1">
        <v>41</v>
      </c>
      <c r="E191" s="1" t="s">
        <v>23</v>
      </c>
      <c r="F191" s="1" t="s">
        <v>261</v>
      </c>
      <c r="G191" s="1" t="s">
        <v>230</v>
      </c>
      <c r="H191" s="1">
        <v>15.04</v>
      </c>
      <c r="I191" s="1">
        <v>62</v>
      </c>
      <c r="J191" s="1">
        <v>2</v>
      </c>
      <c r="K191" s="2">
        <v>45477</v>
      </c>
      <c r="L191" s="1" t="s">
        <v>14</v>
      </c>
      <c r="M191" s="1" t="s">
        <v>279</v>
      </c>
      <c r="N191" s="1">
        <v>39.24</v>
      </c>
      <c r="O191" s="1" t="s">
        <v>282</v>
      </c>
      <c r="P191" s="1" t="str">
        <f>TRIM(Table13[[#This Row],[item_name]])</f>
        <v>Burger Treatment</v>
      </c>
      <c r="Q191" s="1" t="str">
        <f>IF(Table13[[#This Row],[amount]]=Table13[[#This Row],[price]]*Table13[[#This Row],[quantity]],"OK","CHECK")</f>
        <v>CHECK</v>
      </c>
      <c r="R191" s="1" t="str">
        <f>IF(OR(Table13[[#This Row],[age]]&lt;17,Table13[[#This Row],[age]]&gt;100),"OUTLIER","OK")</f>
        <v>OK</v>
      </c>
      <c r="S191" s="1">
        <f>Table13[[#This Row],[price]]*Table13[[#This Row],[quantity]]</f>
        <v>30.08</v>
      </c>
      <c r="T191" s="1" t="str">
        <f>IF(ISNUMBER(SEARCH("Pizza",Table13[[#This Row],[Space Trimming]])),"Yes","No")</f>
        <v>No</v>
      </c>
      <c r="U191" s="1" t="str">
        <f>IF(Table13[[#This Row],[quantity]]&gt;3,"Normal","Low")</f>
        <v>Low</v>
      </c>
      <c r="V191" s="1" t="str">
        <f ca="1">IF(Table13[[#This Row],[order_date]]&gt;TODAY()-30,"Recent","Old")</f>
        <v>Old</v>
      </c>
      <c r="W191" s="2" t="str">
        <f>IF(WEEKDAY(Table13[[#This Row],[order_date]],2)&gt;5,"Weekend","Weekday")</f>
        <v>Weekday</v>
      </c>
    </row>
    <row r="192" spans="1:23" x14ac:dyDescent="0.3">
      <c r="A192" s="1">
        <v>191</v>
      </c>
      <c r="B192" s="1" t="s">
        <v>204</v>
      </c>
      <c r="C192" s="1" t="s">
        <v>6</v>
      </c>
      <c r="D192" s="1">
        <v>21</v>
      </c>
      <c r="E192" s="1" t="s">
        <v>7</v>
      </c>
      <c r="F192" s="1" t="s">
        <v>262</v>
      </c>
      <c r="G192" s="1" t="s">
        <v>217</v>
      </c>
      <c r="H192" s="1">
        <v>5.66</v>
      </c>
      <c r="I192" s="1">
        <v>62</v>
      </c>
      <c r="J192" s="1">
        <v>1</v>
      </c>
      <c r="K192" s="2">
        <v>45103</v>
      </c>
      <c r="L192" s="1" t="s">
        <v>11</v>
      </c>
      <c r="M192" s="1" t="s">
        <v>281</v>
      </c>
      <c r="N192" s="1">
        <v>106.58</v>
      </c>
      <c r="O192" s="1" t="s">
        <v>282</v>
      </c>
      <c r="P192" s="1" t="str">
        <f>TRIM(Table13[[#This Row],[item_name]])</f>
        <v>Pizza Card</v>
      </c>
      <c r="Q192" s="1" t="str">
        <f>IF(Table13[[#This Row],[amount]]=Table13[[#This Row],[price]]*Table13[[#This Row],[quantity]],"OK","CHECK")</f>
        <v>CHECK</v>
      </c>
      <c r="R192" s="1" t="str">
        <f>IF(OR(Table13[[#This Row],[age]]&lt;17,Table13[[#This Row],[age]]&gt;100),"OUTLIER","OK")</f>
        <v>OK</v>
      </c>
      <c r="S192" s="1">
        <f>Table13[[#This Row],[price]]*Table13[[#This Row],[quantity]]</f>
        <v>5.66</v>
      </c>
      <c r="T192" s="1" t="str">
        <f>IF(ISNUMBER(SEARCH("Pizza",Table13[[#This Row],[Space Trimming]])),"Yes","No")</f>
        <v>Yes</v>
      </c>
      <c r="U192" s="1" t="str">
        <f>IF(Table13[[#This Row],[quantity]]&gt;3,"Normal","Low")</f>
        <v>Low</v>
      </c>
      <c r="V192" s="1" t="str">
        <f ca="1">IF(Table13[[#This Row],[order_date]]&gt;TODAY()-30,"Recent","Old")</f>
        <v>Old</v>
      </c>
      <c r="W192" s="2" t="str">
        <f>IF(WEEKDAY(Table13[[#This Row],[order_date]],2)&gt;5,"Weekend","Weekday")</f>
        <v>Weekday</v>
      </c>
    </row>
    <row r="193" spans="1:23" x14ac:dyDescent="0.3">
      <c r="A193" s="1">
        <v>192</v>
      </c>
      <c r="B193" s="1" t="s">
        <v>205</v>
      </c>
      <c r="C193" s="1" t="s">
        <v>6</v>
      </c>
      <c r="D193" s="1">
        <v>31</v>
      </c>
      <c r="E193" s="1" t="s">
        <v>7</v>
      </c>
      <c r="F193" s="1" t="s">
        <v>263</v>
      </c>
      <c r="G193" s="1" t="s">
        <v>222</v>
      </c>
      <c r="H193" s="1">
        <v>5.27</v>
      </c>
      <c r="I193" s="1">
        <v>62</v>
      </c>
      <c r="J193" s="1">
        <v>3</v>
      </c>
      <c r="K193" s="2">
        <v>45519</v>
      </c>
      <c r="L193" s="1" t="s">
        <v>7</v>
      </c>
      <c r="M193" s="1" t="s">
        <v>281</v>
      </c>
      <c r="N193" s="1">
        <v>106.11</v>
      </c>
      <c r="O193" s="1" t="s">
        <v>282</v>
      </c>
      <c r="P193" s="1" t="str">
        <f>TRIM(Table13[[#This Row],[item_name]])</f>
        <v>Drink Brother</v>
      </c>
      <c r="Q193" s="1" t="str">
        <f>IF(Table13[[#This Row],[amount]]=Table13[[#This Row],[price]]*Table13[[#This Row],[quantity]],"OK","CHECK")</f>
        <v>CHECK</v>
      </c>
      <c r="R193" s="1" t="str">
        <f>IF(OR(Table13[[#This Row],[age]]&lt;17,Table13[[#This Row],[age]]&gt;100),"OUTLIER","OK")</f>
        <v>OK</v>
      </c>
      <c r="S193" s="1">
        <f>Table13[[#This Row],[price]]*Table13[[#This Row],[quantity]]</f>
        <v>15.809999999999999</v>
      </c>
      <c r="T193" s="1" t="str">
        <f>IF(ISNUMBER(SEARCH("Pizza",Table13[[#This Row],[Space Trimming]])),"Yes","No")</f>
        <v>No</v>
      </c>
      <c r="U193" s="1" t="str">
        <f>IF(Table13[[#This Row],[quantity]]&gt;3,"Normal","Low")</f>
        <v>Low</v>
      </c>
      <c r="V193" s="1" t="str">
        <f ca="1">IF(Table13[[#This Row],[order_date]]&gt;TODAY()-30,"Recent","Old")</f>
        <v>Old</v>
      </c>
      <c r="W193" s="2" t="str">
        <f>IF(WEEKDAY(Table13[[#This Row],[order_date]],2)&gt;5,"Weekend","Weekday")</f>
        <v>Weekday</v>
      </c>
    </row>
    <row r="194" spans="1:23" x14ac:dyDescent="0.3">
      <c r="A194" s="1">
        <v>193</v>
      </c>
      <c r="B194" s="1" t="s">
        <v>206</v>
      </c>
      <c r="C194" s="1" t="s">
        <v>6</v>
      </c>
      <c r="D194" s="1">
        <v>58</v>
      </c>
      <c r="E194" s="1" t="s">
        <v>11</v>
      </c>
      <c r="F194" s="1" t="s">
        <v>264</v>
      </c>
      <c r="G194" s="1" t="s">
        <v>222</v>
      </c>
      <c r="H194" s="1">
        <v>12.02</v>
      </c>
      <c r="I194" s="1">
        <v>63</v>
      </c>
      <c r="J194" s="1">
        <v>1</v>
      </c>
      <c r="K194" s="2">
        <v>45345</v>
      </c>
      <c r="L194" s="1" t="s">
        <v>18</v>
      </c>
      <c r="M194" s="1" t="s">
        <v>283</v>
      </c>
      <c r="N194" s="1">
        <v>91.4</v>
      </c>
      <c r="O194" s="1" t="s">
        <v>280</v>
      </c>
      <c r="P194" s="1" t="str">
        <f>TRIM(Table13[[#This Row],[item_name]])</f>
        <v>Salad Religious</v>
      </c>
      <c r="Q194" s="1" t="str">
        <f>IF(Table13[[#This Row],[amount]]=Table13[[#This Row],[price]]*Table13[[#This Row],[quantity]],"OK","CHECK")</f>
        <v>CHECK</v>
      </c>
      <c r="R194" s="1" t="str">
        <f>IF(OR(Table13[[#This Row],[age]]&lt;17,Table13[[#This Row],[age]]&gt;100),"OUTLIER","OK")</f>
        <v>OK</v>
      </c>
      <c r="S194" s="1">
        <f>Table13[[#This Row],[price]]*Table13[[#This Row],[quantity]]</f>
        <v>12.02</v>
      </c>
      <c r="T194" s="1" t="str">
        <f>IF(ISNUMBER(SEARCH("Pizza",Table13[[#This Row],[Space Trimming]])),"Yes","No")</f>
        <v>No</v>
      </c>
      <c r="U194" s="1" t="str">
        <f>IF(Table13[[#This Row],[quantity]]&gt;3,"Normal","Low")</f>
        <v>Low</v>
      </c>
      <c r="V194" s="1" t="str">
        <f ca="1">IF(Table13[[#This Row],[order_date]]&gt;TODAY()-30,"Recent","Old")</f>
        <v>Old</v>
      </c>
      <c r="W194" s="2" t="str">
        <f>IF(WEEKDAY(Table13[[#This Row],[order_date]],2)&gt;5,"Weekend","Weekday")</f>
        <v>Weekday</v>
      </c>
    </row>
    <row r="195" spans="1:23" x14ac:dyDescent="0.3">
      <c r="A195" s="1">
        <v>194</v>
      </c>
      <c r="B195" s="1" t="s">
        <v>207</v>
      </c>
      <c r="C195" s="1" t="s">
        <v>13</v>
      </c>
      <c r="D195" s="1">
        <v>65</v>
      </c>
      <c r="E195" s="1" t="s">
        <v>7</v>
      </c>
      <c r="F195" s="1" t="s">
        <v>265</v>
      </c>
      <c r="G195" s="1" t="s">
        <v>224</v>
      </c>
      <c r="H195" s="1">
        <v>3.29</v>
      </c>
      <c r="I195" s="1">
        <v>63</v>
      </c>
      <c r="J195" s="1">
        <v>3</v>
      </c>
      <c r="K195" s="2">
        <v>45476</v>
      </c>
      <c r="L195" s="1" t="s">
        <v>23</v>
      </c>
      <c r="M195" s="1" t="s">
        <v>283</v>
      </c>
      <c r="N195" s="1">
        <v>82.37</v>
      </c>
      <c r="O195" s="1" t="s">
        <v>280</v>
      </c>
      <c r="P195" s="1" t="str">
        <f>TRIM(Table13[[#This Row],[item_name]])</f>
        <v>Salad Improve</v>
      </c>
      <c r="Q195" s="1" t="str">
        <f>IF(Table13[[#This Row],[amount]]=Table13[[#This Row],[price]]*Table13[[#This Row],[quantity]],"OK","CHECK")</f>
        <v>CHECK</v>
      </c>
      <c r="R195" s="1" t="str">
        <f>IF(OR(Table13[[#This Row],[age]]&lt;17,Table13[[#This Row],[age]]&gt;100),"OUTLIER","OK")</f>
        <v>OK</v>
      </c>
      <c r="S195" s="1">
        <f>Table13[[#This Row],[price]]*Table13[[#This Row],[quantity]]</f>
        <v>9.870000000000001</v>
      </c>
      <c r="T195" s="1" t="str">
        <f>IF(ISNUMBER(SEARCH("Pizza",Table13[[#This Row],[Space Trimming]])),"Yes","No")</f>
        <v>No</v>
      </c>
      <c r="U195" s="1" t="str">
        <f>IF(Table13[[#This Row],[quantity]]&gt;3,"Normal","Low")</f>
        <v>Low</v>
      </c>
      <c r="V195" s="1" t="str">
        <f ca="1">IF(Table13[[#This Row],[order_date]]&gt;TODAY()-30,"Recent","Old")</f>
        <v>Old</v>
      </c>
      <c r="W195" s="2" t="str">
        <f>IF(WEEKDAY(Table13[[#This Row],[order_date]],2)&gt;5,"Weekend","Weekday")</f>
        <v>Weekday</v>
      </c>
    </row>
    <row r="196" spans="1:23" x14ac:dyDescent="0.3">
      <c r="A196" s="1">
        <v>195</v>
      </c>
      <c r="B196" s="1" t="s">
        <v>208</v>
      </c>
      <c r="C196" s="1" t="s">
        <v>13</v>
      </c>
      <c r="D196" s="1">
        <v>51</v>
      </c>
      <c r="E196" s="1" t="s">
        <v>18</v>
      </c>
      <c r="F196" s="1" t="s">
        <v>266</v>
      </c>
      <c r="G196" s="1" t="s">
        <v>227</v>
      </c>
      <c r="H196" s="1">
        <v>17.350000000000001</v>
      </c>
      <c r="I196" s="1">
        <v>63</v>
      </c>
      <c r="J196" s="1">
        <v>2</v>
      </c>
      <c r="K196" s="2">
        <v>45211</v>
      </c>
      <c r="L196" s="1" t="s">
        <v>23</v>
      </c>
      <c r="M196" s="1" t="s">
        <v>283</v>
      </c>
      <c r="N196" s="1">
        <v>115.92</v>
      </c>
      <c r="O196" s="1" t="s">
        <v>280</v>
      </c>
      <c r="P196" s="1" t="str">
        <f>TRIM(Table13[[#This Row],[item_name]])</f>
        <v>Pasta Quite</v>
      </c>
      <c r="Q196" s="1" t="str">
        <f>IF(Table13[[#This Row],[amount]]=Table13[[#This Row],[price]]*Table13[[#This Row],[quantity]],"OK","CHECK")</f>
        <v>CHECK</v>
      </c>
      <c r="R196" s="1" t="str">
        <f>IF(OR(Table13[[#This Row],[age]]&lt;17,Table13[[#This Row],[age]]&gt;100),"OUTLIER","OK")</f>
        <v>OK</v>
      </c>
      <c r="S196" s="1">
        <f>Table13[[#This Row],[price]]*Table13[[#This Row],[quantity]]</f>
        <v>34.700000000000003</v>
      </c>
      <c r="T196" s="1" t="str">
        <f>IF(ISNUMBER(SEARCH("Pizza",Table13[[#This Row],[Space Trimming]])),"Yes","No")</f>
        <v>No</v>
      </c>
      <c r="U196" s="1" t="str">
        <f>IF(Table13[[#This Row],[quantity]]&gt;3,"Normal","Low")</f>
        <v>Low</v>
      </c>
      <c r="V196" s="1" t="str">
        <f ca="1">IF(Table13[[#This Row],[order_date]]&gt;TODAY()-30,"Recent","Old")</f>
        <v>Old</v>
      </c>
      <c r="W196" s="2" t="str">
        <f>IF(WEEKDAY(Table13[[#This Row],[order_date]],2)&gt;5,"Weekend","Weekday")</f>
        <v>Weekday</v>
      </c>
    </row>
    <row r="197" spans="1:23" x14ac:dyDescent="0.3">
      <c r="A197" s="1">
        <v>196</v>
      </c>
      <c r="B197" s="1" t="s">
        <v>209</v>
      </c>
      <c r="C197" s="1" t="s">
        <v>13</v>
      </c>
      <c r="D197" s="1">
        <v>53</v>
      </c>
      <c r="E197" s="1" t="s">
        <v>14</v>
      </c>
      <c r="F197" s="1" t="s">
        <v>267</v>
      </c>
      <c r="G197" s="1" t="s">
        <v>224</v>
      </c>
      <c r="H197" s="1">
        <v>3.46</v>
      </c>
      <c r="I197" s="1">
        <v>63</v>
      </c>
      <c r="J197" s="1">
        <v>3</v>
      </c>
      <c r="K197" s="2">
        <v>45241</v>
      </c>
      <c r="L197" s="1" t="s">
        <v>11</v>
      </c>
      <c r="M197" s="1" t="s">
        <v>281</v>
      </c>
      <c r="N197" s="1">
        <v>66.430000000000007</v>
      </c>
      <c r="O197" s="1" t="s">
        <v>282</v>
      </c>
      <c r="P197" s="1" t="str">
        <f>TRIM(Table13[[#This Row],[item_name]])</f>
        <v>Drink Area</v>
      </c>
      <c r="Q197" s="1" t="str">
        <f>IF(Table13[[#This Row],[amount]]=Table13[[#This Row],[price]]*Table13[[#This Row],[quantity]],"OK","CHECK")</f>
        <v>CHECK</v>
      </c>
      <c r="R197" s="1" t="str">
        <f>IF(OR(Table13[[#This Row],[age]]&lt;17,Table13[[#This Row],[age]]&gt;100),"OUTLIER","OK")</f>
        <v>OK</v>
      </c>
      <c r="S197" s="1">
        <f>Table13[[#This Row],[price]]*Table13[[#This Row],[quantity]]</f>
        <v>10.379999999999999</v>
      </c>
      <c r="T197" s="1" t="str">
        <f>IF(ISNUMBER(SEARCH("Pizza",Table13[[#This Row],[Space Trimming]])),"Yes","No")</f>
        <v>No</v>
      </c>
      <c r="U197" s="1" t="str">
        <f>IF(Table13[[#This Row],[quantity]]&gt;3,"Normal","Low")</f>
        <v>Low</v>
      </c>
      <c r="V197" s="1" t="str">
        <f ca="1">IF(Table13[[#This Row],[order_date]]&gt;TODAY()-30,"Recent","Old")</f>
        <v>Old</v>
      </c>
      <c r="W197" s="2" t="str">
        <f>IF(WEEKDAY(Table13[[#This Row],[order_date]],2)&gt;5,"Weekend","Weekday")</f>
        <v>Weekend</v>
      </c>
    </row>
    <row r="198" spans="1:23" x14ac:dyDescent="0.3">
      <c r="A198" s="1">
        <v>197</v>
      </c>
      <c r="B198" s="1" t="s">
        <v>210</v>
      </c>
      <c r="C198" s="1" t="s">
        <v>13</v>
      </c>
      <c r="D198" s="1">
        <v>27</v>
      </c>
      <c r="E198" s="1" t="s">
        <v>16</v>
      </c>
      <c r="F198" s="1" t="s">
        <v>268</v>
      </c>
      <c r="G198" s="1" t="s">
        <v>222</v>
      </c>
      <c r="H198" s="1">
        <v>4.68</v>
      </c>
      <c r="I198" s="1">
        <v>64</v>
      </c>
      <c r="J198" s="1">
        <v>2</v>
      </c>
      <c r="K198" s="2">
        <v>45489</v>
      </c>
      <c r="L198" s="1" t="s">
        <v>18</v>
      </c>
      <c r="M198" s="1" t="s">
        <v>281</v>
      </c>
      <c r="N198" s="1">
        <v>50.12</v>
      </c>
      <c r="O198" s="1" t="s">
        <v>282</v>
      </c>
      <c r="P198" s="1" t="str">
        <f>TRIM(Table13[[#This Row],[item_name]])</f>
        <v>Pasta Total</v>
      </c>
      <c r="Q198" s="1" t="str">
        <f>IF(Table13[[#This Row],[amount]]=Table13[[#This Row],[price]]*Table13[[#This Row],[quantity]],"OK","CHECK")</f>
        <v>CHECK</v>
      </c>
      <c r="R198" s="1" t="str">
        <f>IF(OR(Table13[[#This Row],[age]]&lt;17,Table13[[#This Row],[age]]&gt;100),"OUTLIER","OK")</f>
        <v>OK</v>
      </c>
      <c r="S198" s="1">
        <f>Table13[[#This Row],[price]]*Table13[[#This Row],[quantity]]</f>
        <v>9.36</v>
      </c>
      <c r="T198" s="1" t="str">
        <f>IF(ISNUMBER(SEARCH("Pizza",Table13[[#This Row],[Space Trimming]])),"Yes","No")</f>
        <v>No</v>
      </c>
      <c r="U198" s="1" t="str">
        <f>IF(Table13[[#This Row],[quantity]]&gt;3,"Normal","Low")</f>
        <v>Low</v>
      </c>
      <c r="V198" s="1" t="str">
        <f ca="1">IF(Table13[[#This Row],[order_date]]&gt;TODAY()-30,"Recent","Old")</f>
        <v>Old</v>
      </c>
      <c r="W198" s="2" t="str">
        <f>IF(WEEKDAY(Table13[[#This Row],[order_date]],2)&gt;5,"Weekend","Weekday")</f>
        <v>Weekday</v>
      </c>
    </row>
    <row r="199" spans="1:23" x14ac:dyDescent="0.3">
      <c r="A199" s="1">
        <v>198</v>
      </c>
      <c r="B199" s="1" t="s">
        <v>211</v>
      </c>
      <c r="C199" s="1" t="s">
        <v>13</v>
      </c>
      <c r="D199" s="1">
        <v>48</v>
      </c>
      <c r="E199" s="1" t="s">
        <v>11</v>
      </c>
      <c r="F199" s="1" t="s">
        <v>269</v>
      </c>
      <c r="G199" s="1" t="s">
        <v>227</v>
      </c>
      <c r="H199" s="1">
        <v>12.63</v>
      </c>
      <c r="I199" s="1">
        <v>64</v>
      </c>
      <c r="J199" s="1">
        <v>1</v>
      </c>
      <c r="K199" s="2">
        <v>44935</v>
      </c>
      <c r="L199" s="1" t="s">
        <v>11</v>
      </c>
      <c r="M199" s="1" t="s">
        <v>279</v>
      </c>
      <c r="N199" s="1">
        <v>33.72</v>
      </c>
      <c r="O199" s="1" t="s">
        <v>280</v>
      </c>
      <c r="P199" s="1" t="str">
        <f>TRIM(Table13[[#This Row],[item_name]])</f>
        <v>Dessert Structure</v>
      </c>
      <c r="Q199" s="1" t="str">
        <f>IF(Table13[[#This Row],[amount]]=Table13[[#This Row],[price]]*Table13[[#This Row],[quantity]],"OK","CHECK")</f>
        <v>CHECK</v>
      </c>
      <c r="R199" s="1" t="str">
        <f>IF(OR(Table13[[#This Row],[age]]&lt;17,Table13[[#This Row],[age]]&gt;100),"OUTLIER","OK")</f>
        <v>OK</v>
      </c>
      <c r="S199" s="1">
        <f>Table13[[#This Row],[price]]*Table13[[#This Row],[quantity]]</f>
        <v>12.63</v>
      </c>
      <c r="T199" s="1" t="str">
        <f>IF(ISNUMBER(SEARCH("Pizza",Table13[[#This Row],[Space Trimming]])),"Yes","No")</f>
        <v>No</v>
      </c>
      <c r="U199" s="1" t="str">
        <f>IF(Table13[[#This Row],[quantity]]&gt;3,"Normal","Low")</f>
        <v>Low</v>
      </c>
      <c r="V199" s="1" t="str">
        <f ca="1">IF(Table13[[#This Row],[order_date]]&gt;TODAY()-30,"Recent","Old")</f>
        <v>Old</v>
      </c>
      <c r="W199" s="2" t="str">
        <f>IF(WEEKDAY(Table13[[#This Row],[order_date]],2)&gt;5,"Weekend","Weekday")</f>
        <v>Weekday</v>
      </c>
    </row>
    <row r="200" spans="1:23" x14ac:dyDescent="0.3">
      <c r="A200" s="1">
        <v>199</v>
      </c>
      <c r="B200" s="1" t="s">
        <v>212</v>
      </c>
      <c r="C200" s="1" t="s">
        <v>10</v>
      </c>
      <c r="D200" s="1">
        <v>18</v>
      </c>
      <c r="E200" s="1" t="s">
        <v>16</v>
      </c>
      <c r="F200" s="1" t="s">
        <v>270</v>
      </c>
      <c r="G200" s="1" t="s">
        <v>222</v>
      </c>
      <c r="H200" s="1">
        <v>12.43</v>
      </c>
      <c r="I200" s="1">
        <v>65</v>
      </c>
      <c r="J200" s="1">
        <v>3</v>
      </c>
      <c r="K200" s="2">
        <v>45369</v>
      </c>
      <c r="L200" s="1" t="s">
        <v>16</v>
      </c>
      <c r="M200" s="1" t="s">
        <v>281</v>
      </c>
      <c r="N200" s="1">
        <v>110.73</v>
      </c>
      <c r="O200" s="1" t="s">
        <v>282</v>
      </c>
      <c r="P200" s="1" t="str">
        <f>TRIM(Table13[[#This Row],[item_name]])</f>
        <v>Drink Fly</v>
      </c>
      <c r="Q200" s="1" t="str">
        <f>IF(Table13[[#This Row],[amount]]=Table13[[#This Row],[price]]*Table13[[#This Row],[quantity]],"OK","CHECK")</f>
        <v>CHECK</v>
      </c>
      <c r="R200" s="1" t="str">
        <f>IF(OR(Table13[[#This Row],[age]]&lt;17,Table13[[#This Row],[age]]&gt;100),"OUTLIER","OK")</f>
        <v>OK</v>
      </c>
      <c r="S200" s="1">
        <f>Table13[[#This Row],[price]]*Table13[[#This Row],[quantity]]</f>
        <v>37.29</v>
      </c>
      <c r="T200" s="1" t="str">
        <f>IF(ISNUMBER(SEARCH("Pizza",Table13[[#This Row],[Space Trimming]])),"Yes","No")</f>
        <v>No</v>
      </c>
      <c r="U200" s="1" t="str">
        <f>IF(Table13[[#This Row],[quantity]]&gt;3,"Normal","Low")</f>
        <v>Low</v>
      </c>
      <c r="V200" s="1" t="str">
        <f ca="1">IF(Table13[[#This Row],[order_date]]&gt;TODAY()-30,"Recent","Old")</f>
        <v>Old</v>
      </c>
      <c r="W200" s="2" t="str">
        <f>IF(WEEKDAY(Table13[[#This Row],[order_date]],2)&gt;5,"Weekend","Weekday")</f>
        <v>Weekday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7F68-81CF-4644-AE75-C74267F01CAD}">
  <dimension ref="A2:J23"/>
  <sheetViews>
    <sheetView workbookViewId="0">
      <selection activeCell="O13" sqref="O13"/>
    </sheetView>
  </sheetViews>
  <sheetFormatPr defaultRowHeight="14.4" x14ac:dyDescent="0.3"/>
  <cols>
    <col min="1" max="2" width="13.44140625" bestFit="1" customWidth="1"/>
    <col min="8" max="8" width="10.5546875" bestFit="1" customWidth="1"/>
    <col min="9" max="9" width="13.44140625" bestFit="1" customWidth="1"/>
    <col min="10" max="10" width="14" bestFit="1" customWidth="1"/>
  </cols>
  <sheetData>
    <row r="2" spans="1:10" x14ac:dyDescent="0.3">
      <c r="A2" s="5" t="s">
        <v>318</v>
      </c>
      <c r="H2" s="5" t="s">
        <v>317</v>
      </c>
    </row>
    <row r="4" spans="1:10" x14ac:dyDescent="0.3">
      <c r="A4" s="3" t="s">
        <v>289</v>
      </c>
      <c r="B4" t="s">
        <v>288</v>
      </c>
      <c r="H4" s="3" t="s">
        <v>290</v>
      </c>
      <c r="I4" t="s">
        <v>288</v>
      </c>
      <c r="J4" t="s">
        <v>291</v>
      </c>
    </row>
    <row r="5" spans="1:10" x14ac:dyDescent="0.3">
      <c r="A5" s="1">
        <v>10</v>
      </c>
      <c r="B5">
        <v>191.12</v>
      </c>
      <c r="H5" s="1" t="s">
        <v>219</v>
      </c>
      <c r="I5" s="7">
        <v>2214.6999999999998</v>
      </c>
      <c r="J5" s="7">
        <v>75</v>
      </c>
    </row>
    <row r="6" spans="1:10" x14ac:dyDescent="0.3">
      <c r="A6" s="1">
        <v>176</v>
      </c>
      <c r="B6">
        <v>178.82</v>
      </c>
      <c r="H6" s="1" t="s">
        <v>222</v>
      </c>
      <c r="I6" s="7">
        <v>3472.6600000000003</v>
      </c>
      <c r="J6" s="7">
        <v>141</v>
      </c>
    </row>
    <row r="7" spans="1:10" x14ac:dyDescent="0.3">
      <c r="A7" s="1">
        <v>148</v>
      </c>
      <c r="B7">
        <v>171.9</v>
      </c>
      <c r="H7" s="1" t="s">
        <v>224</v>
      </c>
      <c r="I7" s="7">
        <v>2681.0699999999997</v>
      </c>
      <c r="J7" s="7">
        <v>113</v>
      </c>
    </row>
    <row r="8" spans="1:10" x14ac:dyDescent="0.3">
      <c r="A8" s="1">
        <v>158</v>
      </c>
      <c r="B8">
        <v>161.82</v>
      </c>
      <c r="H8" s="1" t="s">
        <v>230</v>
      </c>
      <c r="I8" s="7">
        <v>992.42000000000007</v>
      </c>
      <c r="J8" s="7">
        <v>33</v>
      </c>
    </row>
    <row r="9" spans="1:10" x14ac:dyDescent="0.3">
      <c r="A9" s="1">
        <v>46</v>
      </c>
      <c r="B9">
        <v>157.04</v>
      </c>
      <c r="H9" s="1" t="s">
        <v>217</v>
      </c>
      <c r="I9" s="7">
        <v>1169.3199999999997</v>
      </c>
      <c r="J9" s="7">
        <v>62</v>
      </c>
    </row>
    <row r="10" spans="1:10" x14ac:dyDescent="0.3">
      <c r="A10" s="1">
        <v>118</v>
      </c>
      <c r="B10">
        <v>146.69</v>
      </c>
      <c r="H10" s="1" t="s">
        <v>227</v>
      </c>
      <c r="I10" s="7">
        <v>2656.8000000000006</v>
      </c>
      <c r="J10" s="7">
        <v>90</v>
      </c>
    </row>
    <row r="11" spans="1:10" x14ac:dyDescent="0.3">
      <c r="A11" s="1">
        <v>161</v>
      </c>
      <c r="B11">
        <v>145.94999999999999</v>
      </c>
      <c r="H11" s="1" t="s">
        <v>287</v>
      </c>
      <c r="I11" s="7">
        <v>13186.970000000001</v>
      </c>
      <c r="J11" s="7">
        <v>514</v>
      </c>
    </row>
    <row r="12" spans="1:10" x14ac:dyDescent="0.3">
      <c r="A12" s="1">
        <v>147</v>
      </c>
      <c r="B12">
        <v>144.85</v>
      </c>
    </row>
    <row r="13" spans="1:10" x14ac:dyDescent="0.3">
      <c r="A13" s="1">
        <v>33</v>
      </c>
      <c r="B13">
        <v>144.51</v>
      </c>
    </row>
    <row r="14" spans="1:10" x14ac:dyDescent="0.3">
      <c r="A14" s="1">
        <v>123</v>
      </c>
      <c r="B14">
        <v>142.71</v>
      </c>
      <c r="H14" s="6" t="s">
        <v>292</v>
      </c>
    </row>
    <row r="15" spans="1:10" x14ac:dyDescent="0.3">
      <c r="A15" s="1" t="s">
        <v>287</v>
      </c>
      <c r="B15">
        <v>1585.4099999999999</v>
      </c>
    </row>
    <row r="16" spans="1:10" x14ac:dyDescent="0.3">
      <c r="H16" s="3" t="s">
        <v>299</v>
      </c>
      <c r="I16" t="s">
        <v>288</v>
      </c>
      <c r="J16" t="s">
        <v>293</v>
      </c>
    </row>
    <row r="17" spans="8:10" x14ac:dyDescent="0.3">
      <c r="H17" s="1" t="s">
        <v>7</v>
      </c>
      <c r="I17">
        <v>3181.670000000001</v>
      </c>
      <c r="J17">
        <v>43</v>
      </c>
    </row>
    <row r="18" spans="8:10" x14ac:dyDescent="0.3">
      <c r="H18" s="1" t="s">
        <v>16</v>
      </c>
      <c r="I18">
        <v>1677.6400000000003</v>
      </c>
      <c r="J18">
        <v>23</v>
      </c>
    </row>
    <row r="19" spans="8:10" x14ac:dyDescent="0.3">
      <c r="H19" s="1" t="s">
        <v>18</v>
      </c>
      <c r="I19">
        <v>1863.57</v>
      </c>
      <c r="J19">
        <v>32</v>
      </c>
    </row>
    <row r="20" spans="8:10" x14ac:dyDescent="0.3">
      <c r="H20" s="1" t="s">
        <v>14</v>
      </c>
      <c r="I20">
        <v>2480.4899999999993</v>
      </c>
      <c r="J20">
        <v>38</v>
      </c>
    </row>
    <row r="21" spans="8:10" x14ac:dyDescent="0.3">
      <c r="H21" s="1" t="s">
        <v>11</v>
      </c>
      <c r="I21">
        <v>2329.2799999999993</v>
      </c>
      <c r="J21">
        <v>37</v>
      </c>
    </row>
    <row r="22" spans="8:10" x14ac:dyDescent="0.3">
      <c r="H22" s="1" t="s">
        <v>23</v>
      </c>
      <c r="I22">
        <v>1654.3200000000002</v>
      </c>
      <c r="J22">
        <v>26</v>
      </c>
    </row>
    <row r="23" spans="8:10" x14ac:dyDescent="0.3">
      <c r="H23" s="1" t="s">
        <v>287</v>
      </c>
      <c r="I23">
        <v>13186.97</v>
      </c>
      <c r="J23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5A73-342D-4F62-AE81-487E5DA8234B}">
  <dimension ref="A1:L21"/>
  <sheetViews>
    <sheetView workbookViewId="0">
      <selection activeCell="J24" sqref="J24"/>
    </sheetView>
  </sheetViews>
  <sheetFormatPr defaultRowHeight="14.4" x14ac:dyDescent="0.3"/>
  <sheetData>
    <row r="1" spans="1:12" x14ac:dyDescent="0.3">
      <c r="A1" s="5" t="s">
        <v>305</v>
      </c>
      <c r="L1" s="5" t="s">
        <v>306</v>
      </c>
    </row>
    <row r="21" spans="12:12" x14ac:dyDescent="0.3">
      <c r="L21" s="5" t="s">
        <v>307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C4DF-4937-4517-86F7-5C71BC97672B}">
  <dimension ref="A2:H15"/>
  <sheetViews>
    <sheetView tabSelected="1" topLeftCell="A2" workbookViewId="0">
      <selection activeCell="A10" sqref="A10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3.44140625" bestFit="1" customWidth="1"/>
    <col min="6" max="6" width="12.44140625" bestFit="1" customWidth="1"/>
    <col min="7" max="7" width="13.44140625" bestFit="1" customWidth="1"/>
    <col min="8" max="8" width="15.109375" bestFit="1" customWidth="1"/>
  </cols>
  <sheetData>
    <row r="2" spans="1:8" x14ac:dyDescent="0.3">
      <c r="A2" s="5" t="s">
        <v>294</v>
      </c>
      <c r="F2" s="5" t="s">
        <v>302</v>
      </c>
    </row>
    <row r="4" spans="1:8" ht="28.8" x14ac:dyDescent="0.3">
      <c r="A4" s="3" t="s">
        <v>300</v>
      </c>
      <c r="B4" t="s">
        <v>293</v>
      </c>
      <c r="C4" t="s">
        <v>288</v>
      </c>
      <c r="F4" s="4" t="s">
        <v>311</v>
      </c>
      <c r="G4" t="s">
        <v>288</v>
      </c>
      <c r="H4" t="s">
        <v>293</v>
      </c>
    </row>
    <row r="5" spans="1:8" x14ac:dyDescent="0.3">
      <c r="A5" s="1" t="s">
        <v>295</v>
      </c>
      <c r="B5">
        <v>141</v>
      </c>
      <c r="C5">
        <v>9507.7200000000048</v>
      </c>
      <c r="F5" s="1" t="s">
        <v>303</v>
      </c>
      <c r="G5">
        <v>13116.370000000012</v>
      </c>
      <c r="H5">
        <v>198</v>
      </c>
    </row>
    <row r="6" spans="1:8" x14ac:dyDescent="0.3">
      <c r="A6" s="1" t="s">
        <v>296</v>
      </c>
      <c r="B6">
        <v>58</v>
      </c>
      <c r="C6">
        <v>3679.2499999999995</v>
      </c>
      <c r="F6" s="1" t="s">
        <v>304</v>
      </c>
      <c r="G6">
        <v>70.599999999999994</v>
      </c>
      <c r="H6">
        <v>1</v>
      </c>
    </row>
    <row r="7" spans="1:8" x14ac:dyDescent="0.3">
      <c r="A7" s="1" t="s">
        <v>287</v>
      </c>
      <c r="B7">
        <v>199</v>
      </c>
      <c r="C7">
        <v>13186.97000000001</v>
      </c>
      <c r="F7" s="1" t="s">
        <v>287</v>
      </c>
      <c r="G7">
        <v>13186.970000000012</v>
      </c>
      <c r="H7">
        <v>199</v>
      </c>
    </row>
    <row r="10" spans="1:8" x14ac:dyDescent="0.3">
      <c r="A10" s="6" t="s">
        <v>319</v>
      </c>
    </row>
    <row r="12" spans="1:8" ht="28.8" x14ac:dyDescent="0.3">
      <c r="A12" s="3" t="s">
        <v>301</v>
      </c>
      <c r="B12" t="s">
        <v>288</v>
      </c>
      <c r="C12" s="8" t="s">
        <v>293</v>
      </c>
    </row>
    <row r="13" spans="1:8" x14ac:dyDescent="0.3">
      <c r="A13" s="1" t="s">
        <v>297</v>
      </c>
      <c r="B13">
        <v>11538.38000000001</v>
      </c>
      <c r="C13">
        <v>172</v>
      </c>
    </row>
    <row r="14" spans="1:8" x14ac:dyDescent="0.3">
      <c r="A14" s="1" t="s">
        <v>298</v>
      </c>
      <c r="B14">
        <v>1648.5899999999997</v>
      </c>
      <c r="C14">
        <v>27</v>
      </c>
    </row>
    <row r="15" spans="1:8" x14ac:dyDescent="0.3">
      <c r="A15" s="1" t="s">
        <v>287</v>
      </c>
      <c r="B15">
        <v>13186.970000000014</v>
      </c>
      <c r="C15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C95-E316-4287-B6B3-823EE31FC7AE}">
  <dimension ref="A1:L20"/>
  <sheetViews>
    <sheetView workbookViewId="0">
      <selection activeCell="L20" sqref="L20"/>
    </sheetView>
  </sheetViews>
  <sheetFormatPr defaultRowHeight="14.4" x14ac:dyDescent="0.3"/>
  <sheetData>
    <row r="1" spans="1:12" x14ac:dyDescent="0.3">
      <c r="A1" s="5" t="s">
        <v>308</v>
      </c>
      <c r="L1" s="5" t="s">
        <v>309</v>
      </c>
    </row>
    <row r="20" spans="12:12" x14ac:dyDescent="0.3">
      <c r="L20" s="5" t="s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Cleaned_data</vt:lpstr>
      <vt:lpstr>Pivot Table - 1</vt:lpstr>
      <vt:lpstr>Chart_Analysis-1</vt:lpstr>
      <vt:lpstr>Pivot Table -2</vt:lpstr>
      <vt:lpstr>Chart_Analysis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vish23</dc:creator>
  <cp:lastModifiedBy>Sandeep Velmurugan</cp:lastModifiedBy>
  <dcterms:created xsi:type="dcterms:W3CDTF">2025-08-19T13:13:23Z</dcterms:created>
  <dcterms:modified xsi:type="dcterms:W3CDTF">2025-08-25T21:03:32Z</dcterms:modified>
</cp:coreProperties>
</file>